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Desktop\Ecommerce_sales_analysis_dashboard_project\"/>
    </mc:Choice>
  </mc:AlternateContent>
  <xr:revisionPtr revIDLastSave="0" documentId="13_ncr:1_{BB006496-4B43-4BF0-A826-9D4A252E49B0}" xr6:coauthVersionLast="47" xr6:coauthVersionMax="47" xr10:uidLastSave="{00000000-0000-0000-0000-000000000000}"/>
  <bookViews>
    <workbookView xWindow="-108" yWindow="-108" windowWidth="23256" windowHeight="12456" firstSheet="2" activeTab="2" xr2:uid="{DBE68BD3-E44E-4357-80F6-064732DC3DAD}"/>
  </bookViews>
  <sheets>
    <sheet name="main_data" sheetId="2" r:id="rId1"/>
    <sheet name="day_analysis" sheetId="10" state="hidden" r:id="rId2"/>
    <sheet name="dashboard" sheetId="11" r:id="rId3"/>
    <sheet name="pivot_sources" sheetId="12" state="hidden" r:id="rId4"/>
    <sheet name="category_analysis" sheetId="7" state="hidden" r:id="rId5"/>
    <sheet name="monthly_sales" sheetId="4" state="hidden" r:id="rId6"/>
    <sheet name="yearly_sales" sheetId="5" state="hidden" r:id="rId7"/>
    <sheet name="books_analysis" sheetId="6" state="hidden" r:id="rId8"/>
    <sheet name="country_analysis" sheetId="8" state="hidden" r:id="rId9"/>
    <sheet name="payment_method_analysis" sheetId="9" state="hidden" r:id="rId10"/>
  </sheets>
  <definedNames>
    <definedName name="_xlchart.v5.0" hidden="1">pivot_sources!$K$11</definedName>
    <definedName name="_xlchart.v5.1" hidden="1">pivot_sources!$K$12:$K$19</definedName>
    <definedName name="_xlchart.v5.2" hidden="1">pivot_sources!$L$11</definedName>
    <definedName name="_xlchart.v5.3" hidden="1">pivot_sources!$L$12:$L$19</definedName>
    <definedName name="ExternalData_1" localSheetId="0" hidden="1">main_data!$A$1:$O$2922</definedName>
    <definedName name="Slicer_Category">#N/A</definedName>
    <definedName name="Slicer_Country">#N/A</definedName>
    <definedName name="Slicer_Country1">#N/A</definedName>
    <definedName name="Slicer_OrderMonth">#N/A</definedName>
    <definedName name="Slicer_OrderYear">#N/A</definedName>
    <definedName name="Slicer_PaymentMethod">#N/A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K12" i="12" l="1" a="1"/>
  <c r="K12" i="12" s="1"/>
  <c r="D5" i="10"/>
  <c r="D6" i="10"/>
  <c r="D7" i="10"/>
  <c r="D8" i="10"/>
  <c r="D9" i="10"/>
  <c r="D10" i="10"/>
  <c r="D4" i="10"/>
  <c r="C5" i="10"/>
  <c r="C6" i="10"/>
  <c r="C7" i="10"/>
  <c r="C8" i="10"/>
  <c r="C9" i="10"/>
  <c r="C10" i="10"/>
  <c r="C4" i="10"/>
  <c r="G6" i="5"/>
  <c r="G5" i="5"/>
  <c r="G4" i="5"/>
  <c r="G3" i="5"/>
  <c r="F13" i="5"/>
  <c r="F14" i="5"/>
  <c r="F15" i="5"/>
  <c r="F12" i="5"/>
  <c r="E13" i="5"/>
  <c r="E14" i="5"/>
  <c r="E15" i="5"/>
  <c r="E12" i="5"/>
  <c r="D13" i="5"/>
  <c r="D14" i="5"/>
  <c r="D15" i="5"/>
  <c r="D12" i="5"/>
  <c r="C13" i="5"/>
  <c r="C14" i="5"/>
  <c r="C15" i="5"/>
  <c r="C12" i="5"/>
  <c r="C11" i="5" a="1"/>
  <c r="C11" i="5" s="1"/>
  <c r="B12" i="5" a="1"/>
  <c r="B12" i="5" s="1"/>
  <c r="E4" i="7"/>
  <c r="E8" i="7" s="1"/>
  <c r="H3" i="9" a="1"/>
  <c r="H3" i="9" s="1"/>
  <c r="B4" i="9" a="1"/>
  <c r="B4" i="9" s="1"/>
  <c r="D4" i="9" s="1"/>
  <c r="G3" i="8"/>
  <c r="B3" i="8" a="1"/>
  <c r="B3" i="8" s="1"/>
  <c r="C13" i="8" s="1" a="1"/>
  <c r="T5" i="6"/>
  <c r="S5" i="6"/>
  <c r="R5" i="6"/>
  <c r="Q5" i="6"/>
  <c r="S4" i="7"/>
  <c r="R4" i="7"/>
  <c r="I8" i="7"/>
  <c r="I5" i="7"/>
  <c r="I6" i="7"/>
  <c r="I7" i="7"/>
  <c r="I4" i="7"/>
  <c r="D8" i="7"/>
  <c r="F8" i="7"/>
  <c r="G8" i="7"/>
  <c r="H8" i="7"/>
  <c r="C8" i="7"/>
  <c r="H7" i="7"/>
  <c r="H5" i="7"/>
  <c r="H6" i="7"/>
  <c r="H4" i="7"/>
  <c r="G5" i="7"/>
  <c r="G6" i="7"/>
  <c r="G7" i="7"/>
  <c r="G4" i="7"/>
  <c r="F5" i="7" a="1"/>
  <c r="F5" i="7" s="1"/>
  <c r="F6" i="7" a="1"/>
  <c r="F6" i="7" s="1"/>
  <c r="F7" i="7" a="1"/>
  <c r="F7" i="7" s="1"/>
  <c r="F4" i="7" a="1"/>
  <c r="F4" i="7" s="1"/>
  <c r="E5" i="7"/>
  <c r="E6" i="7"/>
  <c r="E7" i="7"/>
  <c r="D5" i="7"/>
  <c r="D6" i="7"/>
  <c r="D7" i="7"/>
  <c r="D4" i="7"/>
  <c r="C5" i="7"/>
  <c r="C6" i="7"/>
  <c r="C7" i="7"/>
  <c r="C4" i="7"/>
  <c r="B4" i="7" a="1"/>
  <c r="B4" i="7" s="1"/>
  <c r="G609" i="6"/>
  <c r="G617" i="6"/>
  <c r="G625" i="6"/>
  <c r="G633" i="6"/>
  <c r="G641" i="6"/>
  <c r="G649" i="6"/>
  <c r="G657" i="6"/>
  <c r="G665" i="6"/>
  <c r="G673" i="6"/>
  <c r="G681" i="6"/>
  <c r="G689" i="6"/>
  <c r="G697" i="6"/>
  <c r="G705" i="6"/>
  <c r="G713" i="6"/>
  <c r="G721" i="6"/>
  <c r="G729" i="6"/>
  <c r="G737" i="6"/>
  <c r="G745" i="6"/>
  <c r="G753" i="6"/>
  <c r="G761" i="6"/>
  <c r="G769" i="6"/>
  <c r="G777" i="6"/>
  <c r="G785" i="6"/>
  <c r="G793" i="6"/>
  <c r="G801" i="6"/>
  <c r="G809" i="6"/>
  <c r="G817" i="6"/>
  <c r="G825" i="6"/>
  <c r="G833" i="6"/>
  <c r="G841" i="6"/>
  <c r="G849" i="6"/>
  <c r="G857" i="6"/>
  <c r="G865" i="6"/>
  <c r="G873" i="6"/>
  <c r="G881" i="6"/>
  <c r="G889" i="6"/>
  <c r="G897" i="6"/>
  <c r="G905" i="6"/>
  <c r="G913" i="6"/>
  <c r="G921" i="6"/>
  <c r="G929" i="6"/>
  <c r="G937" i="6"/>
  <c r="G945" i="6"/>
  <c r="G953" i="6"/>
  <c r="G961" i="6"/>
  <c r="G969" i="6"/>
  <c r="G977" i="6"/>
  <c r="G985" i="6"/>
  <c r="G993" i="6"/>
  <c r="G1001" i="6"/>
  <c r="G1009" i="6"/>
  <c r="G1017" i="6"/>
  <c r="G1025" i="6"/>
  <c r="G1033" i="6"/>
  <c r="G1041" i="6"/>
  <c r="G1049" i="6"/>
  <c r="G1057" i="6"/>
  <c r="G1065" i="6"/>
  <c r="G1073" i="6"/>
  <c r="G1081" i="6"/>
  <c r="G1089" i="6"/>
  <c r="G1097" i="6"/>
  <c r="G1105" i="6"/>
  <c r="G1113" i="6"/>
  <c r="G1121" i="6"/>
  <c r="G1129" i="6"/>
  <c r="G1137" i="6"/>
  <c r="G1145" i="6"/>
  <c r="G1153" i="6"/>
  <c r="G1161" i="6"/>
  <c r="G1169" i="6"/>
  <c r="G1177" i="6"/>
  <c r="F2" i="6" a="1"/>
  <c r="H81" i="6" s="1"/>
  <c r="F4" i="5" a="1"/>
  <c r="F4" i="5" s="1"/>
  <c r="F5" i="5" a="1"/>
  <c r="F5" i="5" s="1"/>
  <c r="F6" i="5" a="1"/>
  <c r="F6" i="5" s="1"/>
  <c r="F3" i="5" a="1"/>
  <c r="F3" i="5" s="1"/>
  <c r="E4" i="5"/>
  <c r="E5" i="5"/>
  <c r="E6" i="5"/>
  <c r="E3" i="5"/>
  <c r="D4" i="5"/>
  <c r="D5" i="5"/>
  <c r="D6" i="5"/>
  <c r="D3" i="5"/>
  <c r="C4" i="5"/>
  <c r="C5" i="5"/>
  <c r="C6" i="5"/>
  <c r="C3" i="5"/>
  <c r="B3" i="5" a="1"/>
  <c r="B3" i="5" s="1"/>
  <c r="F7" i="4" a="1"/>
  <c r="F7" i="4" s="1"/>
  <c r="F8" i="4" a="1"/>
  <c r="F8" i="4" s="1"/>
  <c r="F9" i="4" a="1"/>
  <c r="F9" i="4" s="1"/>
  <c r="F10" i="4" a="1"/>
  <c r="F10" i="4" s="1"/>
  <c r="F11" i="4" a="1"/>
  <c r="F11" i="4" s="1"/>
  <c r="F12" i="4" a="1"/>
  <c r="F12" i="4" s="1"/>
  <c r="F13" i="4" a="1"/>
  <c r="F13" i="4" s="1"/>
  <c r="F14" i="4" a="1"/>
  <c r="F14" i="4" s="1"/>
  <c r="F15" i="4" a="1"/>
  <c r="F15" i="4" s="1"/>
  <c r="F16" i="4" a="1"/>
  <c r="F16" i="4" s="1"/>
  <c r="F17" i="4" a="1"/>
  <c r="F17" i="4" s="1"/>
  <c r="F6" i="4" a="1"/>
  <c r="F6" i="4" s="1"/>
  <c r="F18" i="4" s="1"/>
  <c r="E7" i="4"/>
  <c r="E8" i="4"/>
  <c r="E9" i="4"/>
  <c r="E10" i="4"/>
  <c r="E11" i="4"/>
  <c r="E12" i="4"/>
  <c r="E13" i="4"/>
  <c r="E14" i="4"/>
  <c r="E15" i="4"/>
  <c r="E16" i="4"/>
  <c r="E17" i="4"/>
  <c r="E6" i="4"/>
  <c r="D7" i="4"/>
  <c r="D8" i="4"/>
  <c r="D9" i="4"/>
  <c r="D10" i="4"/>
  <c r="D11" i="4"/>
  <c r="D12" i="4"/>
  <c r="D13" i="4"/>
  <c r="D14" i="4"/>
  <c r="D15" i="4"/>
  <c r="D16" i="4"/>
  <c r="D17" i="4"/>
  <c r="D6" i="4"/>
  <c r="D18" i="4" s="1"/>
  <c r="C7" i="4"/>
  <c r="C8" i="4"/>
  <c r="C9" i="4"/>
  <c r="C10" i="4"/>
  <c r="C11" i="4"/>
  <c r="C12" i="4"/>
  <c r="C13" i="4"/>
  <c r="C14" i="4"/>
  <c r="C15" i="4"/>
  <c r="C16" i="4"/>
  <c r="C17" i="4"/>
  <c r="C6" i="4"/>
  <c r="B16" i="12"/>
  <c r="C16" i="12"/>
  <c r="E18" i="4" l="1"/>
  <c r="C18" i="4"/>
  <c r="D5" i="9"/>
  <c r="D8" i="9" s="1"/>
  <c r="G4" i="9" a="1"/>
  <c r="D6" i="9"/>
  <c r="C4" i="9"/>
  <c r="C7" i="9"/>
  <c r="C6" i="9"/>
  <c r="C5" i="9"/>
  <c r="D7" i="9"/>
  <c r="C13" i="8"/>
  <c r="J22" i="8"/>
  <c r="I18" i="8"/>
  <c r="G14" i="8"/>
  <c r="F22" i="8"/>
  <c r="E18" i="8"/>
  <c r="E14" i="8"/>
  <c r="D22" i="8"/>
  <c r="J15" i="8"/>
  <c r="J23" i="8"/>
  <c r="I19" i="8"/>
  <c r="H15" i="8"/>
  <c r="H23" i="8"/>
  <c r="G19" i="8"/>
  <c r="F15" i="8"/>
  <c r="F23" i="8"/>
  <c r="E19" i="8"/>
  <c r="D15" i="8"/>
  <c r="D23" i="8"/>
  <c r="J16" i="8"/>
  <c r="J24" i="8"/>
  <c r="I20" i="8"/>
  <c r="H16" i="8"/>
  <c r="H24" i="8"/>
  <c r="G20" i="8"/>
  <c r="F16" i="8"/>
  <c r="F24" i="8"/>
  <c r="E20" i="8"/>
  <c r="D16" i="8"/>
  <c r="D24" i="8"/>
  <c r="J17" i="8"/>
  <c r="J25" i="8"/>
  <c r="I21" i="8"/>
  <c r="H17" i="8"/>
  <c r="H25" i="8"/>
  <c r="G21" i="8"/>
  <c r="F17" i="8"/>
  <c r="F25" i="8"/>
  <c r="E21" i="8"/>
  <c r="D17" i="8"/>
  <c r="D25" i="8"/>
  <c r="I24" i="8"/>
  <c r="I25" i="8"/>
  <c r="G18" i="8"/>
  <c r="J18" i="8"/>
  <c r="J14" i="8"/>
  <c r="I22" i="8"/>
  <c r="H18" i="8"/>
  <c r="H14" i="8"/>
  <c r="G22" i="8"/>
  <c r="F18" i="8"/>
  <c r="F14" i="8"/>
  <c r="E22" i="8"/>
  <c r="D18" i="8"/>
  <c r="D14" i="8"/>
  <c r="I16" i="8"/>
  <c r="H20" i="8"/>
  <c r="G24" i="8"/>
  <c r="E16" i="8"/>
  <c r="D20" i="8"/>
  <c r="J21" i="8"/>
  <c r="H21" i="8"/>
  <c r="G17" i="8"/>
  <c r="F21" i="8"/>
  <c r="E25" i="8"/>
  <c r="I14" i="8"/>
  <c r="J19" i="8"/>
  <c r="I15" i="8"/>
  <c r="I23" i="8"/>
  <c r="H19" i="8"/>
  <c r="G15" i="8"/>
  <c r="G23" i="8"/>
  <c r="F19" i="8"/>
  <c r="E15" i="8"/>
  <c r="E23" i="8"/>
  <c r="D19" i="8"/>
  <c r="J20" i="8"/>
  <c r="G16" i="8"/>
  <c r="F20" i="8"/>
  <c r="E24" i="8"/>
  <c r="I17" i="8"/>
  <c r="G25" i="8"/>
  <c r="E17" i="8"/>
  <c r="D21" i="8"/>
  <c r="H22" i="8"/>
  <c r="E3" i="8"/>
  <c r="C10" i="8"/>
  <c r="E8" i="8"/>
  <c r="C8" i="8"/>
  <c r="F8" i="8"/>
  <c r="C7" i="8"/>
  <c r="D7" i="8"/>
  <c r="E6" i="8"/>
  <c r="F7" i="8"/>
  <c r="D3" i="8"/>
  <c r="D10" i="8"/>
  <c r="D9" i="8"/>
  <c r="F9" i="8"/>
  <c r="E7" i="8"/>
  <c r="C6" i="8"/>
  <c r="D6" i="8"/>
  <c r="E5" i="8"/>
  <c r="F6" i="8"/>
  <c r="C3" i="8"/>
  <c r="E9" i="8"/>
  <c r="C9" i="8"/>
  <c r="D8" i="8"/>
  <c r="C5" i="8"/>
  <c r="D5" i="8"/>
  <c r="E4" i="8"/>
  <c r="F5" i="8"/>
  <c r="C4" i="8"/>
  <c r="D4" i="8"/>
  <c r="E10" i="8"/>
  <c r="F4" i="8"/>
  <c r="F3" i="8"/>
  <c r="F10" i="8"/>
  <c r="G601" i="6"/>
  <c r="G593" i="6"/>
  <c r="G585" i="6"/>
  <c r="G577" i="6"/>
  <c r="G569" i="6"/>
  <c r="G561" i="6"/>
  <c r="G553" i="6"/>
  <c r="G545" i="6"/>
  <c r="G537" i="6"/>
  <c r="G529" i="6"/>
  <c r="G521" i="6"/>
  <c r="G513" i="6"/>
  <c r="G505" i="6"/>
  <c r="G497" i="6"/>
  <c r="G489" i="6"/>
  <c r="G481" i="6"/>
  <c r="G473" i="6"/>
  <c r="G465" i="6"/>
  <c r="G457" i="6"/>
  <c r="G449" i="6"/>
  <c r="G441" i="6"/>
  <c r="G433" i="6"/>
  <c r="G425" i="6"/>
  <c r="G417" i="6"/>
  <c r="G409" i="6"/>
  <c r="G401" i="6"/>
  <c r="G392" i="6"/>
  <c r="G376" i="6"/>
  <c r="G360" i="6"/>
  <c r="G344" i="6"/>
  <c r="G321" i="6"/>
  <c r="G289" i="6"/>
  <c r="G257" i="6"/>
  <c r="G225" i="6"/>
  <c r="G193" i="6"/>
  <c r="G161" i="6"/>
  <c r="G129" i="6"/>
  <c r="G97" i="6"/>
  <c r="G65" i="6"/>
  <c r="G33" i="6"/>
  <c r="H1177" i="6"/>
  <c r="H1145" i="6"/>
  <c r="H1113" i="6"/>
  <c r="H1078" i="6"/>
  <c r="H1004" i="6"/>
  <c r="H917" i="6"/>
  <c r="H791" i="6"/>
  <c r="H643" i="6"/>
  <c r="H321" i="6"/>
  <c r="G1176" i="6"/>
  <c r="G1168" i="6"/>
  <c r="G1160" i="6"/>
  <c r="G1152" i="6"/>
  <c r="G1144" i="6"/>
  <c r="G1136" i="6"/>
  <c r="G1128" i="6"/>
  <c r="G1120" i="6"/>
  <c r="G1112" i="6"/>
  <c r="G1104" i="6"/>
  <c r="G1096" i="6"/>
  <c r="G1088" i="6"/>
  <c r="G1080" i="6"/>
  <c r="G1072" i="6"/>
  <c r="G1064" i="6"/>
  <c r="G1056" i="6"/>
  <c r="G1048" i="6"/>
  <c r="G1040" i="6"/>
  <c r="G1032" i="6"/>
  <c r="G1024" i="6"/>
  <c r="G1016" i="6"/>
  <c r="G1008" i="6"/>
  <c r="G1000" i="6"/>
  <c r="G992" i="6"/>
  <c r="G984" i="6"/>
  <c r="G976" i="6"/>
  <c r="G968" i="6"/>
  <c r="G960" i="6"/>
  <c r="G952" i="6"/>
  <c r="G944" i="6"/>
  <c r="G936" i="6"/>
  <c r="G928" i="6"/>
  <c r="G920" i="6"/>
  <c r="G912" i="6"/>
  <c r="G904" i="6"/>
  <c r="G896" i="6"/>
  <c r="G888" i="6"/>
  <c r="G880" i="6"/>
  <c r="G872" i="6"/>
  <c r="G864" i="6"/>
  <c r="G856" i="6"/>
  <c r="G848" i="6"/>
  <c r="G840" i="6"/>
  <c r="G832" i="6"/>
  <c r="G824" i="6"/>
  <c r="G816" i="6"/>
  <c r="G808" i="6"/>
  <c r="G800" i="6"/>
  <c r="G792" i="6"/>
  <c r="G784" i="6"/>
  <c r="G776" i="6"/>
  <c r="G768" i="6"/>
  <c r="G760" i="6"/>
  <c r="G752" i="6"/>
  <c r="G744" i="6"/>
  <c r="G736" i="6"/>
  <c r="G728" i="6"/>
  <c r="G720" i="6"/>
  <c r="G712" i="6"/>
  <c r="G704" i="6"/>
  <c r="G696" i="6"/>
  <c r="G688" i="6"/>
  <c r="G680" i="6"/>
  <c r="G672" i="6"/>
  <c r="G664" i="6"/>
  <c r="G656" i="6"/>
  <c r="G648" i="6"/>
  <c r="G640" i="6"/>
  <c r="G632" i="6"/>
  <c r="G624" i="6"/>
  <c r="G616" i="6"/>
  <c r="G608" i="6"/>
  <c r="G600" i="6"/>
  <c r="G592" i="6"/>
  <c r="G584" i="6"/>
  <c r="G576" i="6"/>
  <c r="G568" i="6"/>
  <c r="G560" i="6"/>
  <c r="G552" i="6"/>
  <c r="G544" i="6"/>
  <c r="G536" i="6"/>
  <c r="G528" i="6"/>
  <c r="G520" i="6"/>
  <c r="G512" i="6"/>
  <c r="G504" i="6"/>
  <c r="G496" i="6"/>
  <c r="G488" i="6"/>
  <c r="G480" i="6"/>
  <c r="G472" i="6"/>
  <c r="G464" i="6"/>
  <c r="G456" i="6"/>
  <c r="G448" i="6"/>
  <c r="G440" i="6"/>
  <c r="G432" i="6"/>
  <c r="G424" i="6"/>
  <c r="G416" i="6"/>
  <c r="G408" i="6"/>
  <c r="G400" i="6"/>
  <c r="G391" i="6"/>
  <c r="G375" i="6"/>
  <c r="G359" i="6"/>
  <c r="G343" i="6"/>
  <c r="G314" i="6"/>
  <c r="G282" i="6"/>
  <c r="G250" i="6"/>
  <c r="G218" i="6"/>
  <c r="G186" i="6"/>
  <c r="G154" i="6"/>
  <c r="G122" i="6"/>
  <c r="G90" i="6"/>
  <c r="G58" i="6"/>
  <c r="G26" i="6"/>
  <c r="H1170" i="6"/>
  <c r="H1138" i="6"/>
  <c r="H1106" i="6"/>
  <c r="H1069" i="6"/>
  <c r="H983" i="6"/>
  <c r="H893" i="6"/>
  <c r="H765" i="6"/>
  <c r="H593" i="6"/>
  <c r="H250" i="6"/>
  <c r="G1167" i="6"/>
  <c r="G1135" i="6"/>
  <c r="G1111" i="6"/>
  <c r="G1079" i="6"/>
  <c r="G1047" i="6"/>
  <c r="G1015" i="6"/>
  <c r="G983" i="6"/>
  <c r="G951" i="6"/>
  <c r="G927" i="6"/>
  <c r="G895" i="6"/>
  <c r="G863" i="6"/>
  <c r="G839" i="6"/>
  <c r="G807" i="6"/>
  <c r="G767" i="6"/>
  <c r="G743" i="6"/>
  <c r="G711" i="6"/>
  <c r="G687" i="6"/>
  <c r="G663" i="6"/>
  <c r="G639" i="6"/>
  <c r="G623" i="6"/>
  <c r="G591" i="6"/>
  <c r="G567" i="6"/>
  <c r="G543" i="6"/>
  <c r="G519" i="6"/>
  <c r="G503" i="6"/>
  <c r="G487" i="6"/>
  <c r="G463" i="6"/>
  <c r="G439" i="6"/>
  <c r="G415" i="6"/>
  <c r="G386" i="6"/>
  <c r="G354" i="6"/>
  <c r="G281" i="6"/>
  <c r="G217" i="6"/>
  <c r="G121" i="6"/>
  <c r="G25" i="6"/>
  <c r="H1105" i="6"/>
  <c r="H981" i="6"/>
  <c r="H234" i="6"/>
  <c r="G1174" i="6"/>
  <c r="G1166" i="6"/>
  <c r="G1158" i="6"/>
  <c r="G1150" i="6"/>
  <c r="G1142" i="6"/>
  <c r="G1134" i="6"/>
  <c r="G1126" i="6"/>
  <c r="G1118" i="6"/>
  <c r="G1110" i="6"/>
  <c r="G1102" i="6"/>
  <c r="G1094" i="6"/>
  <c r="G1086" i="6"/>
  <c r="G1078" i="6"/>
  <c r="G1070" i="6"/>
  <c r="G1062" i="6"/>
  <c r="G1054" i="6"/>
  <c r="G1046" i="6"/>
  <c r="G1038" i="6"/>
  <c r="G1030" i="6"/>
  <c r="G1022" i="6"/>
  <c r="G1014" i="6"/>
  <c r="G1006" i="6"/>
  <c r="G998" i="6"/>
  <c r="G990" i="6"/>
  <c r="G982" i="6"/>
  <c r="G974" i="6"/>
  <c r="G966" i="6"/>
  <c r="G958" i="6"/>
  <c r="G950" i="6"/>
  <c r="G942" i="6"/>
  <c r="G934" i="6"/>
  <c r="G926" i="6"/>
  <c r="G918" i="6"/>
  <c r="G910" i="6"/>
  <c r="G902" i="6"/>
  <c r="G894" i="6"/>
  <c r="G886" i="6"/>
  <c r="G878" i="6"/>
  <c r="G870" i="6"/>
  <c r="G862" i="6"/>
  <c r="G854" i="6"/>
  <c r="G846" i="6"/>
  <c r="G838" i="6"/>
  <c r="G830" i="6"/>
  <c r="G822" i="6"/>
  <c r="G814" i="6"/>
  <c r="G806" i="6"/>
  <c r="G798" i="6"/>
  <c r="G790" i="6"/>
  <c r="G782" i="6"/>
  <c r="G774" i="6"/>
  <c r="G766" i="6"/>
  <c r="G758" i="6"/>
  <c r="G750" i="6"/>
  <c r="G742" i="6"/>
  <c r="G734" i="6"/>
  <c r="G726" i="6"/>
  <c r="G718" i="6"/>
  <c r="G710" i="6"/>
  <c r="G702" i="6"/>
  <c r="G694" i="6"/>
  <c r="G686" i="6"/>
  <c r="G678" i="6"/>
  <c r="G670" i="6"/>
  <c r="G662" i="6"/>
  <c r="G654" i="6"/>
  <c r="G646" i="6"/>
  <c r="G638" i="6"/>
  <c r="G630" i="6"/>
  <c r="G622" i="6"/>
  <c r="G614" i="6"/>
  <c r="G606" i="6"/>
  <c r="G598" i="6"/>
  <c r="G590" i="6"/>
  <c r="G582" i="6"/>
  <c r="G574" i="6"/>
  <c r="G566" i="6"/>
  <c r="G558" i="6"/>
  <c r="G550" i="6"/>
  <c r="G542" i="6"/>
  <c r="G534" i="6"/>
  <c r="G526" i="6"/>
  <c r="G518" i="6"/>
  <c r="G510" i="6"/>
  <c r="G502" i="6"/>
  <c r="G494" i="6"/>
  <c r="G486" i="6"/>
  <c r="G478" i="6"/>
  <c r="G470" i="6"/>
  <c r="G462" i="6"/>
  <c r="G454" i="6"/>
  <c r="G446" i="6"/>
  <c r="G438" i="6"/>
  <c r="G430" i="6"/>
  <c r="G422" i="6"/>
  <c r="G414" i="6"/>
  <c r="G406" i="6"/>
  <c r="G398" i="6"/>
  <c r="G385" i="6"/>
  <c r="G369" i="6"/>
  <c r="G353" i="6"/>
  <c r="G337" i="6"/>
  <c r="G306" i="6"/>
  <c r="G274" i="6"/>
  <c r="G242" i="6"/>
  <c r="G210" i="6"/>
  <c r="G178" i="6"/>
  <c r="G146" i="6"/>
  <c r="G114" i="6"/>
  <c r="G82" i="6"/>
  <c r="G50" i="6"/>
  <c r="G18" i="6"/>
  <c r="H1162" i="6"/>
  <c r="H1130" i="6"/>
  <c r="H1098" i="6"/>
  <c r="H1047" i="6"/>
  <c r="H964" i="6"/>
  <c r="H861" i="6"/>
  <c r="H733" i="6"/>
  <c r="H506" i="6"/>
  <c r="H168" i="6"/>
  <c r="G1159" i="6"/>
  <c r="G1103" i="6"/>
  <c r="G1071" i="6"/>
  <c r="G1039" i="6"/>
  <c r="G1007" i="6"/>
  <c r="G975" i="6"/>
  <c r="G935" i="6"/>
  <c r="G903" i="6"/>
  <c r="G871" i="6"/>
  <c r="G831" i="6"/>
  <c r="G791" i="6"/>
  <c r="G759" i="6"/>
  <c r="G727" i="6"/>
  <c r="G695" i="6"/>
  <c r="G655" i="6"/>
  <c r="G631" i="6"/>
  <c r="G607" i="6"/>
  <c r="G583" i="6"/>
  <c r="G559" i="6"/>
  <c r="G535" i="6"/>
  <c r="G511" i="6"/>
  <c r="G479" i="6"/>
  <c r="G447" i="6"/>
  <c r="G423" i="6"/>
  <c r="G399" i="6"/>
  <c r="G338" i="6"/>
  <c r="G249" i="6"/>
  <c r="G153" i="6"/>
  <c r="G89" i="6"/>
  <c r="H1169" i="6"/>
  <c r="H1068" i="6"/>
  <c r="H759" i="6"/>
  <c r="G1173" i="6"/>
  <c r="G1165" i="6"/>
  <c r="G1157" i="6"/>
  <c r="G1149" i="6"/>
  <c r="G1141" i="6"/>
  <c r="G1133" i="6"/>
  <c r="G1125" i="6"/>
  <c r="G1117" i="6"/>
  <c r="G1109" i="6"/>
  <c r="G1101" i="6"/>
  <c r="G1093" i="6"/>
  <c r="G1085" i="6"/>
  <c r="G1077" i="6"/>
  <c r="G1069" i="6"/>
  <c r="G1061" i="6"/>
  <c r="G1053" i="6"/>
  <c r="G1045" i="6"/>
  <c r="G1037" i="6"/>
  <c r="G1029" i="6"/>
  <c r="G1021" i="6"/>
  <c r="G1013" i="6"/>
  <c r="G1005" i="6"/>
  <c r="G997" i="6"/>
  <c r="G989" i="6"/>
  <c r="G981" i="6"/>
  <c r="G973" i="6"/>
  <c r="G965" i="6"/>
  <c r="G957" i="6"/>
  <c r="G949" i="6"/>
  <c r="G941" i="6"/>
  <c r="G933" i="6"/>
  <c r="G925" i="6"/>
  <c r="G917" i="6"/>
  <c r="G909" i="6"/>
  <c r="G901" i="6"/>
  <c r="G893" i="6"/>
  <c r="G885" i="6"/>
  <c r="G877" i="6"/>
  <c r="G869" i="6"/>
  <c r="G861" i="6"/>
  <c r="G853" i="6"/>
  <c r="G845" i="6"/>
  <c r="G837" i="6"/>
  <c r="G829" i="6"/>
  <c r="G821" i="6"/>
  <c r="G813" i="6"/>
  <c r="G805" i="6"/>
  <c r="G797" i="6"/>
  <c r="G789" i="6"/>
  <c r="G781" i="6"/>
  <c r="G773" i="6"/>
  <c r="G765" i="6"/>
  <c r="G757" i="6"/>
  <c r="G749" i="6"/>
  <c r="G741" i="6"/>
  <c r="G733" i="6"/>
  <c r="G725" i="6"/>
  <c r="G717" i="6"/>
  <c r="G709" i="6"/>
  <c r="G701" i="6"/>
  <c r="G693" i="6"/>
  <c r="G685" i="6"/>
  <c r="G677" i="6"/>
  <c r="G669" i="6"/>
  <c r="G661" i="6"/>
  <c r="G653" i="6"/>
  <c r="G645" i="6"/>
  <c r="G637" i="6"/>
  <c r="G629" i="6"/>
  <c r="G621" i="6"/>
  <c r="G613" i="6"/>
  <c r="G605" i="6"/>
  <c r="G597" i="6"/>
  <c r="G589" i="6"/>
  <c r="G581" i="6"/>
  <c r="G573" i="6"/>
  <c r="G565" i="6"/>
  <c r="G557" i="6"/>
  <c r="G549" i="6"/>
  <c r="G541" i="6"/>
  <c r="G533" i="6"/>
  <c r="G525" i="6"/>
  <c r="G517" i="6"/>
  <c r="G509" i="6"/>
  <c r="G501" i="6"/>
  <c r="G493" i="6"/>
  <c r="G485" i="6"/>
  <c r="G477" i="6"/>
  <c r="G469" i="6"/>
  <c r="G461" i="6"/>
  <c r="G453" i="6"/>
  <c r="G445" i="6"/>
  <c r="G437" i="6"/>
  <c r="G429" i="6"/>
  <c r="G421" i="6"/>
  <c r="G413" i="6"/>
  <c r="G405" i="6"/>
  <c r="G397" i="6"/>
  <c r="G384" i="6"/>
  <c r="G368" i="6"/>
  <c r="G352" i="6"/>
  <c r="G335" i="6"/>
  <c r="G305" i="6"/>
  <c r="G273" i="6"/>
  <c r="G241" i="6"/>
  <c r="G209" i="6"/>
  <c r="G177" i="6"/>
  <c r="G145" i="6"/>
  <c r="G113" i="6"/>
  <c r="G81" i="6"/>
  <c r="G49" i="6"/>
  <c r="G17" i="6"/>
  <c r="H1161" i="6"/>
  <c r="H1129" i="6"/>
  <c r="H1097" i="6"/>
  <c r="H1045" i="6"/>
  <c r="H959" i="6"/>
  <c r="H855" i="6"/>
  <c r="H727" i="6"/>
  <c r="H490" i="6"/>
  <c r="H152" i="6"/>
  <c r="G1151" i="6"/>
  <c r="G1119" i="6"/>
  <c r="G1087" i="6"/>
  <c r="G1055" i="6"/>
  <c r="G1023" i="6"/>
  <c r="G991" i="6"/>
  <c r="G959" i="6"/>
  <c r="G919" i="6"/>
  <c r="G887" i="6"/>
  <c r="G855" i="6"/>
  <c r="G823" i="6"/>
  <c r="G799" i="6"/>
  <c r="G775" i="6"/>
  <c r="G735" i="6"/>
  <c r="G703" i="6"/>
  <c r="G671" i="6"/>
  <c r="G647" i="6"/>
  <c r="G615" i="6"/>
  <c r="G575" i="6"/>
  <c r="G551" i="6"/>
  <c r="G527" i="6"/>
  <c r="G495" i="6"/>
  <c r="G471" i="6"/>
  <c r="G455" i="6"/>
  <c r="G431" i="6"/>
  <c r="G407" i="6"/>
  <c r="G370" i="6"/>
  <c r="G313" i="6"/>
  <c r="G185" i="6"/>
  <c r="G57" i="6"/>
  <c r="H1137" i="6"/>
  <c r="H577" i="6"/>
  <c r="G1172" i="6"/>
  <c r="G1164" i="6"/>
  <c r="G1156" i="6"/>
  <c r="G1148" i="6"/>
  <c r="G1140" i="6"/>
  <c r="G1132" i="6"/>
  <c r="G1124" i="6"/>
  <c r="G1116" i="6"/>
  <c r="G1108" i="6"/>
  <c r="G1100" i="6"/>
  <c r="G1092" i="6"/>
  <c r="G1084" i="6"/>
  <c r="G1076" i="6"/>
  <c r="G1068" i="6"/>
  <c r="G1060" i="6"/>
  <c r="G1052" i="6"/>
  <c r="G1044" i="6"/>
  <c r="G1036" i="6"/>
  <c r="G1028" i="6"/>
  <c r="G1020" i="6"/>
  <c r="G1012" i="6"/>
  <c r="G1004" i="6"/>
  <c r="G996" i="6"/>
  <c r="G988" i="6"/>
  <c r="G980" i="6"/>
  <c r="G972" i="6"/>
  <c r="G964" i="6"/>
  <c r="G956" i="6"/>
  <c r="G948" i="6"/>
  <c r="G940" i="6"/>
  <c r="G932" i="6"/>
  <c r="G924" i="6"/>
  <c r="G916" i="6"/>
  <c r="G908" i="6"/>
  <c r="G900" i="6"/>
  <c r="G892" i="6"/>
  <c r="G884" i="6"/>
  <c r="G876" i="6"/>
  <c r="G868" i="6"/>
  <c r="G860" i="6"/>
  <c r="G852" i="6"/>
  <c r="G844" i="6"/>
  <c r="G836" i="6"/>
  <c r="G828" i="6"/>
  <c r="G820" i="6"/>
  <c r="G812" i="6"/>
  <c r="G804" i="6"/>
  <c r="G796" i="6"/>
  <c r="G788" i="6"/>
  <c r="G780" i="6"/>
  <c r="G772" i="6"/>
  <c r="G764" i="6"/>
  <c r="G756" i="6"/>
  <c r="G748" i="6"/>
  <c r="G740" i="6"/>
  <c r="G732" i="6"/>
  <c r="G724" i="6"/>
  <c r="G716" i="6"/>
  <c r="G708" i="6"/>
  <c r="G700" i="6"/>
  <c r="G692" i="6"/>
  <c r="G684" i="6"/>
  <c r="G676" i="6"/>
  <c r="G668" i="6"/>
  <c r="G660" i="6"/>
  <c r="G652" i="6"/>
  <c r="G644" i="6"/>
  <c r="G636" i="6"/>
  <c r="G628" i="6"/>
  <c r="G620" i="6"/>
  <c r="G612" i="6"/>
  <c r="G604" i="6"/>
  <c r="G596" i="6"/>
  <c r="G588" i="6"/>
  <c r="G580" i="6"/>
  <c r="G572" i="6"/>
  <c r="G564" i="6"/>
  <c r="G556" i="6"/>
  <c r="G548" i="6"/>
  <c r="G540" i="6"/>
  <c r="G532" i="6"/>
  <c r="G524" i="6"/>
  <c r="G516" i="6"/>
  <c r="G508" i="6"/>
  <c r="G500" i="6"/>
  <c r="G492" i="6"/>
  <c r="G484" i="6"/>
  <c r="G476" i="6"/>
  <c r="G468" i="6"/>
  <c r="G460" i="6"/>
  <c r="G452" i="6"/>
  <c r="G444" i="6"/>
  <c r="G436" i="6"/>
  <c r="G428" i="6"/>
  <c r="G420" i="6"/>
  <c r="G412" i="6"/>
  <c r="G404" i="6"/>
  <c r="G396" i="6"/>
  <c r="G383" i="6"/>
  <c r="G367" i="6"/>
  <c r="G351" i="6"/>
  <c r="G330" i="6"/>
  <c r="G298" i="6"/>
  <c r="G266" i="6"/>
  <c r="G234" i="6"/>
  <c r="G202" i="6"/>
  <c r="G170" i="6"/>
  <c r="G138" i="6"/>
  <c r="G106" i="6"/>
  <c r="G74" i="6"/>
  <c r="G42" i="6"/>
  <c r="G10" i="6"/>
  <c r="H1154" i="6"/>
  <c r="H1122" i="6"/>
  <c r="H1089" i="6"/>
  <c r="H1028" i="6"/>
  <c r="H941" i="6"/>
  <c r="H829" i="6"/>
  <c r="H701" i="6"/>
  <c r="H424" i="6"/>
  <c r="F2" i="6"/>
  <c r="H3" i="6"/>
  <c r="H11" i="6"/>
  <c r="H19" i="6"/>
  <c r="H27" i="6"/>
  <c r="H35" i="6"/>
  <c r="H43" i="6"/>
  <c r="H51" i="6"/>
  <c r="H59" i="6"/>
  <c r="H67" i="6"/>
  <c r="H75" i="6"/>
  <c r="H83" i="6"/>
  <c r="H91" i="6"/>
  <c r="H99" i="6"/>
  <c r="H107" i="6"/>
  <c r="H115" i="6"/>
  <c r="H123" i="6"/>
  <c r="H131" i="6"/>
  <c r="H139" i="6"/>
  <c r="H147" i="6"/>
  <c r="H155" i="6"/>
  <c r="H163" i="6"/>
  <c r="H171" i="6"/>
  <c r="H179" i="6"/>
  <c r="H187" i="6"/>
  <c r="H195" i="6"/>
  <c r="H203" i="6"/>
  <c r="H211" i="6"/>
  <c r="H219" i="6"/>
  <c r="H227" i="6"/>
  <c r="H235" i="6"/>
  <c r="H243" i="6"/>
  <c r="H251" i="6"/>
  <c r="H259" i="6"/>
  <c r="H267" i="6"/>
  <c r="H275" i="6"/>
  <c r="H283" i="6"/>
  <c r="H291" i="6"/>
  <c r="H299" i="6"/>
  <c r="H307" i="6"/>
  <c r="H315" i="6"/>
  <c r="H323" i="6"/>
  <c r="H331" i="6"/>
  <c r="H339" i="6"/>
  <c r="H347" i="6"/>
  <c r="H355" i="6"/>
  <c r="H363" i="6"/>
  <c r="H371" i="6"/>
  <c r="H379" i="6"/>
  <c r="H387" i="6"/>
  <c r="H395" i="6"/>
  <c r="H403" i="6"/>
  <c r="H411" i="6"/>
  <c r="H419" i="6"/>
  <c r="H427" i="6"/>
  <c r="H435" i="6"/>
  <c r="H443" i="6"/>
  <c r="H451" i="6"/>
  <c r="H459" i="6"/>
  <c r="H467" i="6"/>
  <c r="H475" i="6"/>
  <c r="H483" i="6"/>
  <c r="H491" i="6"/>
  <c r="H499" i="6"/>
  <c r="H507" i="6"/>
  <c r="H515" i="6"/>
  <c r="H523" i="6"/>
  <c r="H531" i="6"/>
  <c r="H539" i="6"/>
  <c r="H547" i="6"/>
  <c r="H555" i="6"/>
  <c r="H563" i="6"/>
  <c r="H571" i="6"/>
  <c r="H579" i="6"/>
  <c r="H587" i="6"/>
  <c r="H4" i="6"/>
  <c r="H12" i="6"/>
  <c r="H20" i="6"/>
  <c r="H28" i="6"/>
  <c r="H36" i="6"/>
  <c r="H44" i="6"/>
  <c r="H52" i="6"/>
  <c r="H60" i="6"/>
  <c r="H68" i="6"/>
  <c r="H76" i="6"/>
  <c r="H84" i="6"/>
  <c r="H92" i="6"/>
  <c r="H100" i="6"/>
  <c r="H108" i="6"/>
  <c r="H116" i="6"/>
  <c r="H124" i="6"/>
  <c r="H132" i="6"/>
  <c r="H140" i="6"/>
  <c r="H148" i="6"/>
  <c r="H156" i="6"/>
  <c r="H164" i="6"/>
  <c r="H172" i="6"/>
  <c r="H180" i="6"/>
  <c r="H188" i="6"/>
  <c r="H196" i="6"/>
  <c r="H204" i="6"/>
  <c r="H212" i="6"/>
  <c r="H220" i="6"/>
  <c r="H228" i="6"/>
  <c r="H236" i="6"/>
  <c r="H244" i="6"/>
  <c r="H252" i="6"/>
  <c r="H260" i="6"/>
  <c r="H268" i="6"/>
  <c r="H276" i="6"/>
  <c r="H284" i="6"/>
  <c r="H292" i="6"/>
  <c r="H300" i="6"/>
  <c r="H308" i="6"/>
  <c r="H316" i="6"/>
  <c r="H324" i="6"/>
  <c r="H332" i="6"/>
  <c r="H340" i="6"/>
  <c r="H348" i="6"/>
  <c r="H356" i="6"/>
  <c r="H364" i="6"/>
  <c r="H372" i="6"/>
  <c r="H380" i="6"/>
  <c r="H388" i="6"/>
  <c r="H396" i="6"/>
  <c r="H404" i="6"/>
  <c r="H412" i="6"/>
  <c r="H420" i="6"/>
  <c r="H428" i="6"/>
  <c r="H436" i="6"/>
  <c r="H444" i="6"/>
  <c r="H452" i="6"/>
  <c r="H460" i="6"/>
  <c r="H468" i="6"/>
  <c r="H476" i="6"/>
  <c r="H484" i="6"/>
  <c r="H492" i="6"/>
  <c r="H500" i="6"/>
  <c r="H508" i="6"/>
  <c r="H516" i="6"/>
  <c r="H524" i="6"/>
  <c r="H532" i="6"/>
  <c r="H540" i="6"/>
  <c r="H548" i="6"/>
  <c r="H556" i="6"/>
  <c r="H564" i="6"/>
  <c r="H572" i="6"/>
  <c r="H580" i="6"/>
  <c r="H588" i="6"/>
  <c r="H596" i="6"/>
  <c r="H604" i="6"/>
  <c r="H612" i="6"/>
  <c r="H620" i="6"/>
  <c r="H628" i="6"/>
  <c r="H636" i="6"/>
  <c r="H644" i="6"/>
  <c r="H652" i="6"/>
  <c r="H660" i="6"/>
  <c r="H668" i="6"/>
  <c r="H676" i="6"/>
  <c r="H5" i="6"/>
  <c r="H13" i="6"/>
  <c r="H21" i="6"/>
  <c r="H29" i="6"/>
  <c r="H37" i="6"/>
  <c r="H45" i="6"/>
  <c r="H53" i="6"/>
  <c r="H61" i="6"/>
  <c r="H69" i="6"/>
  <c r="H77" i="6"/>
  <c r="H85" i="6"/>
  <c r="H93" i="6"/>
  <c r="H101" i="6"/>
  <c r="H109" i="6"/>
  <c r="H117" i="6"/>
  <c r="H125" i="6"/>
  <c r="H133" i="6"/>
  <c r="H141" i="6"/>
  <c r="H149" i="6"/>
  <c r="H157" i="6"/>
  <c r="H165" i="6"/>
  <c r="H173" i="6"/>
  <c r="H181" i="6"/>
  <c r="H189" i="6"/>
  <c r="H197" i="6"/>
  <c r="H205" i="6"/>
  <c r="H213" i="6"/>
  <c r="H221" i="6"/>
  <c r="H229" i="6"/>
  <c r="H237" i="6"/>
  <c r="H245" i="6"/>
  <c r="H253" i="6"/>
  <c r="H261" i="6"/>
  <c r="H269" i="6"/>
  <c r="H277" i="6"/>
  <c r="H285" i="6"/>
  <c r="H293" i="6"/>
  <c r="H301" i="6"/>
  <c r="H309" i="6"/>
  <c r="H317" i="6"/>
  <c r="H325" i="6"/>
  <c r="H333" i="6"/>
  <c r="H341" i="6"/>
  <c r="H349" i="6"/>
  <c r="H357" i="6"/>
  <c r="H365" i="6"/>
  <c r="H373" i="6"/>
  <c r="H381" i="6"/>
  <c r="H389" i="6"/>
  <c r="H397" i="6"/>
  <c r="H405" i="6"/>
  <c r="H413" i="6"/>
  <c r="H421" i="6"/>
  <c r="H429" i="6"/>
  <c r="H437" i="6"/>
  <c r="H445" i="6"/>
  <c r="H453" i="6"/>
  <c r="H461" i="6"/>
  <c r="H469" i="6"/>
  <c r="H477" i="6"/>
  <c r="H485" i="6"/>
  <c r="H493" i="6"/>
  <c r="H501" i="6"/>
  <c r="H509" i="6"/>
  <c r="H517" i="6"/>
  <c r="H525" i="6"/>
  <c r="H533" i="6"/>
  <c r="H541" i="6"/>
  <c r="H549" i="6"/>
  <c r="H557" i="6"/>
  <c r="H565" i="6"/>
  <c r="H573" i="6"/>
  <c r="H581" i="6"/>
  <c r="H589" i="6"/>
  <c r="H597" i="6"/>
  <c r="H605" i="6"/>
  <c r="H613" i="6"/>
  <c r="H621" i="6"/>
  <c r="H629" i="6"/>
  <c r="H637" i="6"/>
  <c r="H645" i="6"/>
  <c r="H653" i="6"/>
  <c r="H661" i="6"/>
  <c r="H669" i="6"/>
  <c r="H677" i="6"/>
  <c r="H6" i="6"/>
  <c r="H14" i="6"/>
  <c r="H22" i="6"/>
  <c r="H30" i="6"/>
  <c r="H38" i="6"/>
  <c r="H46" i="6"/>
  <c r="H54" i="6"/>
  <c r="H62" i="6"/>
  <c r="H70" i="6"/>
  <c r="H78" i="6"/>
  <c r="H86" i="6"/>
  <c r="H94" i="6"/>
  <c r="H102" i="6"/>
  <c r="H110" i="6"/>
  <c r="H118" i="6"/>
  <c r="H126" i="6"/>
  <c r="H134" i="6"/>
  <c r="H142" i="6"/>
  <c r="H150" i="6"/>
  <c r="H158" i="6"/>
  <c r="H166" i="6"/>
  <c r="H174" i="6"/>
  <c r="H182" i="6"/>
  <c r="H190" i="6"/>
  <c r="H198" i="6"/>
  <c r="H206" i="6"/>
  <c r="H214" i="6"/>
  <c r="H222" i="6"/>
  <c r="H230" i="6"/>
  <c r="H238" i="6"/>
  <c r="H246" i="6"/>
  <c r="H254" i="6"/>
  <c r="H262" i="6"/>
  <c r="H270" i="6"/>
  <c r="H278" i="6"/>
  <c r="H286" i="6"/>
  <c r="H294" i="6"/>
  <c r="H302" i="6"/>
  <c r="H310" i="6"/>
  <c r="H318" i="6"/>
  <c r="H326" i="6"/>
  <c r="H334" i="6"/>
  <c r="H342" i="6"/>
  <c r="H350" i="6"/>
  <c r="H358" i="6"/>
  <c r="H366" i="6"/>
  <c r="H374" i="6"/>
  <c r="H382" i="6"/>
  <c r="H390" i="6"/>
  <c r="H398" i="6"/>
  <c r="H406" i="6"/>
  <c r="H414" i="6"/>
  <c r="H422" i="6"/>
  <c r="H430" i="6"/>
  <c r="H438" i="6"/>
  <c r="H446" i="6"/>
  <c r="H454" i="6"/>
  <c r="H462" i="6"/>
  <c r="H470" i="6"/>
  <c r="H478" i="6"/>
  <c r="H486" i="6"/>
  <c r="H494" i="6"/>
  <c r="H502" i="6"/>
  <c r="H510" i="6"/>
  <c r="H518" i="6"/>
  <c r="H526" i="6"/>
  <c r="H534" i="6"/>
  <c r="H542" i="6"/>
  <c r="H550" i="6"/>
  <c r="H558" i="6"/>
  <c r="H566" i="6"/>
  <c r="H574" i="6"/>
  <c r="H582" i="6"/>
  <c r="H590" i="6"/>
  <c r="H598" i="6"/>
  <c r="H606" i="6"/>
  <c r="H614" i="6"/>
  <c r="H622" i="6"/>
  <c r="H630" i="6"/>
  <c r="H638" i="6"/>
  <c r="H646" i="6"/>
  <c r="H654" i="6"/>
  <c r="H662" i="6"/>
  <c r="H670" i="6"/>
  <c r="H678" i="6"/>
  <c r="H7" i="6"/>
  <c r="H15" i="6"/>
  <c r="H23" i="6"/>
  <c r="H31" i="6"/>
  <c r="H39" i="6"/>
  <c r="H47" i="6"/>
  <c r="H55" i="6"/>
  <c r="H63" i="6"/>
  <c r="H71" i="6"/>
  <c r="H79" i="6"/>
  <c r="H87" i="6"/>
  <c r="H95" i="6"/>
  <c r="H103" i="6"/>
  <c r="H111" i="6"/>
  <c r="H119" i="6"/>
  <c r="H127" i="6"/>
  <c r="H135" i="6"/>
  <c r="H143" i="6"/>
  <c r="H151" i="6"/>
  <c r="H159" i="6"/>
  <c r="H167" i="6"/>
  <c r="H175" i="6"/>
  <c r="H183" i="6"/>
  <c r="H191" i="6"/>
  <c r="H199" i="6"/>
  <c r="H207" i="6"/>
  <c r="H215" i="6"/>
  <c r="H223" i="6"/>
  <c r="H231" i="6"/>
  <c r="H239" i="6"/>
  <c r="H247" i="6"/>
  <c r="H255" i="6"/>
  <c r="H263" i="6"/>
  <c r="H271" i="6"/>
  <c r="H279" i="6"/>
  <c r="H287" i="6"/>
  <c r="H295" i="6"/>
  <c r="H303" i="6"/>
  <c r="H311" i="6"/>
  <c r="H319" i="6"/>
  <c r="H327" i="6"/>
  <c r="H335" i="6"/>
  <c r="H343" i="6"/>
  <c r="H351" i="6"/>
  <c r="H359" i="6"/>
  <c r="H367" i="6"/>
  <c r="H375" i="6"/>
  <c r="H383" i="6"/>
  <c r="H391" i="6"/>
  <c r="H399" i="6"/>
  <c r="H407" i="6"/>
  <c r="H415" i="6"/>
  <c r="H423" i="6"/>
  <c r="H431" i="6"/>
  <c r="H439" i="6"/>
  <c r="H447" i="6"/>
  <c r="H455" i="6"/>
  <c r="H463" i="6"/>
  <c r="H471" i="6"/>
  <c r="H479" i="6"/>
  <c r="H487" i="6"/>
  <c r="H495" i="6"/>
  <c r="H503" i="6"/>
  <c r="H511" i="6"/>
  <c r="H519" i="6"/>
  <c r="H527" i="6"/>
  <c r="H535" i="6"/>
  <c r="H543" i="6"/>
  <c r="H551" i="6"/>
  <c r="H559" i="6"/>
  <c r="H567" i="6"/>
  <c r="H575" i="6"/>
  <c r="H583" i="6"/>
  <c r="H591" i="6"/>
  <c r="H599" i="6"/>
  <c r="H607" i="6"/>
  <c r="H615" i="6"/>
  <c r="H623" i="6"/>
  <c r="H631" i="6"/>
  <c r="H639" i="6"/>
  <c r="H647" i="6"/>
  <c r="H655" i="6"/>
  <c r="H663" i="6"/>
  <c r="H671" i="6"/>
  <c r="H679" i="6"/>
  <c r="H25" i="6"/>
  <c r="H48" i="6"/>
  <c r="H66" i="6"/>
  <c r="H89" i="6"/>
  <c r="H112" i="6"/>
  <c r="H130" i="6"/>
  <c r="H153" i="6"/>
  <c r="H176" i="6"/>
  <c r="H194" i="6"/>
  <c r="H217" i="6"/>
  <c r="H240" i="6"/>
  <c r="H258" i="6"/>
  <c r="H281" i="6"/>
  <c r="H304" i="6"/>
  <c r="H322" i="6"/>
  <c r="H345" i="6"/>
  <c r="H368" i="6"/>
  <c r="H386" i="6"/>
  <c r="H409" i="6"/>
  <c r="H432" i="6"/>
  <c r="H450" i="6"/>
  <c r="H473" i="6"/>
  <c r="H496" i="6"/>
  <c r="H514" i="6"/>
  <c r="H537" i="6"/>
  <c r="H560" i="6"/>
  <c r="H578" i="6"/>
  <c r="H600" i="6"/>
  <c r="H616" i="6"/>
  <c r="H632" i="6"/>
  <c r="H648" i="6"/>
  <c r="H664" i="6"/>
  <c r="H680" i="6"/>
  <c r="H688" i="6"/>
  <c r="H696" i="6"/>
  <c r="H704" i="6"/>
  <c r="H712" i="6"/>
  <c r="H720" i="6"/>
  <c r="H728" i="6"/>
  <c r="H736" i="6"/>
  <c r="H744" i="6"/>
  <c r="H752" i="6"/>
  <c r="H760" i="6"/>
  <c r="H768" i="6"/>
  <c r="H776" i="6"/>
  <c r="H784" i="6"/>
  <c r="H792" i="6"/>
  <c r="H800" i="6"/>
  <c r="H808" i="6"/>
  <c r="H816" i="6"/>
  <c r="H824" i="6"/>
  <c r="H832" i="6"/>
  <c r="H840" i="6"/>
  <c r="H848" i="6"/>
  <c r="H856" i="6"/>
  <c r="H864" i="6"/>
  <c r="H872" i="6"/>
  <c r="H880" i="6"/>
  <c r="H888" i="6"/>
  <c r="H896" i="6"/>
  <c r="H904" i="6"/>
  <c r="H912" i="6"/>
  <c r="H920" i="6"/>
  <c r="H928" i="6"/>
  <c r="H936" i="6"/>
  <c r="H944" i="6"/>
  <c r="H952" i="6"/>
  <c r="H960" i="6"/>
  <c r="H968" i="6"/>
  <c r="H976" i="6"/>
  <c r="H984" i="6"/>
  <c r="H992" i="6"/>
  <c r="H1000" i="6"/>
  <c r="H1008" i="6"/>
  <c r="H1016" i="6"/>
  <c r="H1024" i="6"/>
  <c r="H1032" i="6"/>
  <c r="H1040" i="6"/>
  <c r="H1048" i="6"/>
  <c r="H1056" i="6"/>
  <c r="H1064" i="6"/>
  <c r="H1072" i="6"/>
  <c r="H1080" i="6"/>
  <c r="H1088" i="6"/>
  <c r="H1096" i="6"/>
  <c r="H8" i="6"/>
  <c r="H26" i="6"/>
  <c r="H49" i="6"/>
  <c r="H72" i="6"/>
  <c r="H90" i="6"/>
  <c r="H113" i="6"/>
  <c r="H136" i="6"/>
  <c r="H154" i="6"/>
  <c r="H177" i="6"/>
  <c r="H200" i="6"/>
  <c r="H218" i="6"/>
  <c r="H241" i="6"/>
  <c r="H264" i="6"/>
  <c r="H282" i="6"/>
  <c r="H305" i="6"/>
  <c r="H328" i="6"/>
  <c r="H346" i="6"/>
  <c r="H369" i="6"/>
  <c r="H392" i="6"/>
  <c r="H410" i="6"/>
  <c r="H433" i="6"/>
  <c r="H456" i="6"/>
  <c r="H474" i="6"/>
  <c r="H497" i="6"/>
  <c r="H520" i="6"/>
  <c r="H538" i="6"/>
  <c r="H561" i="6"/>
  <c r="H584" i="6"/>
  <c r="H601" i="6"/>
  <c r="H617" i="6"/>
  <c r="H633" i="6"/>
  <c r="H649" i="6"/>
  <c r="H665" i="6"/>
  <c r="H681" i="6"/>
  <c r="H689" i="6"/>
  <c r="H697" i="6"/>
  <c r="H705" i="6"/>
  <c r="H713" i="6"/>
  <c r="H721" i="6"/>
  <c r="H729" i="6"/>
  <c r="H737" i="6"/>
  <c r="H745" i="6"/>
  <c r="H753" i="6"/>
  <c r="H761" i="6"/>
  <c r="H769" i="6"/>
  <c r="H777" i="6"/>
  <c r="H785" i="6"/>
  <c r="H793" i="6"/>
  <c r="H801" i="6"/>
  <c r="H809" i="6"/>
  <c r="H817" i="6"/>
  <c r="H825" i="6"/>
  <c r="H833" i="6"/>
  <c r="H841" i="6"/>
  <c r="H849" i="6"/>
  <c r="H857" i="6"/>
  <c r="H865" i="6"/>
  <c r="H873" i="6"/>
  <c r="H881" i="6"/>
  <c r="H889" i="6"/>
  <c r="H897" i="6"/>
  <c r="H905" i="6"/>
  <c r="H913" i="6"/>
  <c r="H921" i="6"/>
  <c r="H929" i="6"/>
  <c r="H937" i="6"/>
  <c r="H945" i="6"/>
  <c r="H953" i="6"/>
  <c r="H961" i="6"/>
  <c r="H969" i="6"/>
  <c r="H977" i="6"/>
  <c r="H985" i="6"/>
  <c r="H993" i="6"/>
  <c r="H1001" i="6"/>
  <c r="H1009" i="6"/>
  <c r="H1017" i="6"/>
  <c r="H1025" i="6"/>
  <c r="H1033" i="6"/>
  <c r="H1041" i="6"/>
  <c r="H1049" i="6"/>
  <c r="H1057" i="6"/>
  <c r="H1065" i="6"/>
  <c r="H9" i="6"/>
  <c r="H32" i="6"/>
  <c r="H50" i="6"/>
  <c r="H73" i="6"/>
  <c r="H96" i="6"/>
  <c r="H114" i="6"/>
  <c r="H137" i="6"/>
  <c r="H160" i="6"/>
  <c r="H178" i="6"/>
  <c r="H201" i="6"/>
  <c r="H224" i="6"/>
  <c r="H242" i="6"/>
  <c r="H265" i="6"/>
  <c r="H288" i="6"/>
  <c r="H306" i="6"/>
  <c r="H329" i="6"/>
  <c r="H352" i="6"/>
  <c r="H370" i="6"/>
  <c r="H393" i="6"/>
  <c r="H416" i="6"/>
  <c r="H434" i="6"/>
  <c r="H457" i="6"/>
  <c r="H480" i="6"/>
  <c r="H498" i="6"/>
  <c r="H521" i="6"/>
  <c r="H544" i="6"/>
  <c r="H562" i="6"/>
  <c r="H585" i="6"/>
  <c r="H602" i="6"/>
  <c r="H618" i="6"/>
  <c r="H634" i="6"/>
  <c r="H650" i="6"/>
  <c r="H666" i="6"/>
  <c r="H682" i="6"/>
  <c r="H690" i="6"/>
  <c r="H698" i="6"/>
  <c r="H706" i="6"/>
  <c r="H714" i="6"/>
  <c r="H722" i="6"/>
  <c r="H730" i="6"/>
  <c r="H738" i="6"/>
  <c r="H746" i="6"/>
  <c r="H754" i="6"/>
  <c r="H762" i="6"/>
  <c r="H770" i="6"/>
  <c r="H778" i="6"/>
  <c r="H786" i="6"/>
  <c r="H794" i="6"/>
  <c r="H802" i="6"/>
  <c r="H810" i="6"/>
  <c r="H818" i="6"/>
  <c r="H826" i="6"/>
  <c r="H834" i="6"/>
  <c r="H842" i="6"/>
  <c r="H850" i="6"/>
  <c r="H858" i="6"/>
  <c r="H866" i="6"/>
  <c r="H874" i="6"/>
  <c r="H882" i="6"/>
  <c r="H890" i="6"/>
  <c r="H898" i="6"/>
  <c r="H906" i="6"/>
  <c r="H914" i="6"/>
  <c r="H922" i="6"/>
  <c r="H930" i="6"/>
  <c r="H938" i="6"/>
  <c r="H946" i="6"/>
  <c r="H954" i="6"/>
  <c r="H962" i="6"/>
  <c r="H970" i="6"/>
  <c r="H978" i="6"/>
  <c r="H986" i="6"/>
  <c r="H994" i="6"/>
  <c r="H1002" i="6"/>
  <c r="H1010" i="6"/>
  <c r="H1018" i="6"/>
  <c r="H1026" i="6"/>
  <c r="H1034" i="6"/>
  <c r="H1042" i="6"/>
  <c r="H1050" i="6"/>
  <c r="H1058" i="6"/>
  <c r="H1066" i="6"/>
  <c r="H10" i="6"/>
  <c r="H33" i="6"/>
  <c r="H56" i="6"/>
  <c r="H74" i="6"/>
  <c r="H97" i="6"/>
  <c r="H120" i="6"/>
  <c r="H138" i="6"/>
  <c r="H161" i="6"/>
  <c r="H184" i="6"/>
  <c r="H202" i="6"/>
  <c r="H225" i="6"/>
  <c r="H248" i="6"/>
  <c r="H266" i="6"/>
  <c r="H289" i="6"/>
  <c r="H312" i="6"/>
  <c r="H330" i="6"/>
  <c r="H353" i="6"/>
  <c r="H376" i="6"/>
  <c r="H394" i="6"/>
  <c r="H417" i="6"/>
  <c r="H440" i="6"/>
  <c r="H458" i="6"/>
  <c r="H481" i="6"/>
  <c r="H504" i="6"/>
  <c r="H522" i="6"/>
  <c r="H545" i="6"/>
  <c r="H568" i="6"/>
  <c r="H586" i="6"/>
  <c r="H603" i="6"/>
  <c r="H619" i="6"/>
  <c r="H635" i="6"/>
  <c r="H651" i="6"/>
  <c r="H667" i="6"/>
  <c r="H683" i="6"/>
  <c r="H691" i="6"/>
  <c r="H699" i="6"/>
  <c r="H707" i="6"/>
  <c r="H715" i="6"/>
  <c r="H723" i="6"/>
  <c r="H731" i="6"/>
  <c r="H739" i="6"/>
  <c r="H747" i="6"/>
  <c r="H755" i="6"/>
  <c r="H763" i="6"/>
  <c r="H771" i="6"/>
  <c r="H779" i="6"/>
  <c r="H787" i="6"/>
  <c r="H795" i="6"/>
  <c r="H803" i="6"/>
  <c r="H811" i="6"/>
  <c r="H819" i="6"/>
  <c r="H827" i="6"/>
  <c r="H835" i="6"/>
  <c r="H843" i="6"/>
  <c r="H851" i="6"/>
  <c r="H859" i="6"/>
  <c r="H867" i="6"/>
  <c r="H875" i="6"/>
  <c r="H883" i="6"/>
  <c r="H891" i="6"/>
  <c r="H899" i="6"/>
  <c r="H907" i="6"/>
  <c r="H915" i="6"/>
  <c r="H923" i="6"/>
  <c r="H931" i="6"/>
  <c r="H939" i="6"/>
  <c r="H947" i="6"/>
  <c r="H955" i="6"/>
  <c r="H963" i="6"/>
  <c r="H971" i="6"/>
  <c r="H979" i="6"/>
  <c r="H987" i="6"/>
  <c r="H995" i="6"/>
  <c r="H1003" i="6"/>
  <c r="H1011" i="6"/>
  <c r="H1019" i="6"/>
  <c r="H1027" i="6"/>
  <c r="H1035" i="6"/>
  <c r="H1043" i="6"/>
  <c r="H1051" i="6"/>
  <c r="H1059" i="6"/>
  <c r="H1067" i="6"/>
  <c r="H16" i="6"/>
  <c r="H34" i="6"/>
  <c r="H57" i="6"/>
  <c r="H80" i="6"/>
  <c r="H98" i="6"/>
  <c r="H121" i="6"/>
  <c r="H144" i="6"/>
  <c r="H162" i="6"/>
  <c r="H185" i="6"/>
  <c r="H208" i="6"/>
  <c r="H226" i="6"/>
  <c r="H249" i="6"/>
  <c r="H272" i="6"/>
  <c r="H290" i="6"/>
  <c r="H313" i="6"/>
  <c r="H336" i="6"/>
  <c r="H354" i="6"/>
  <c r="H377" i="6"/>
  <c r="H400" i="6"/>
  <c r="H418" i="6"/>
  <c r="H441" i="6"/>
  <c r="H464" i="6"/>
  <c r="H482" i="6"/>
  <c r="H505" i="6"/>
  <c r="H528" i="6"/>
  <c r="H546" i="6"/>
  <c r="H569" i="6"/>
  <c r="H592" i="6"/>
  <c r="H608" i="6"/>
  <c r="H624" i="6"/>
  <c r="H640" i="6"/>
  <c r="H656" i="6"/>
  <c r="H672" i="6"/>
  <c r="H684" i="6"/>
  <c r="H692" i="6"/>
  <c r="H700" i="6"/>
  <c r="H708" i="6"/>
  <c r="H716" i="6"/>
  <c r="H724" i="6"/>
  <c r="H732" i="6"/>
  <c r="H740" i="6"/>
  <c r="H748" i="6"/>
  <c r="H756" i="6"/>
  <c r="H764" i="6"/>
  <c r="H772" i="6"/>
  <c r="H780" i="6"/>
  <c r="H788" i="6"/>
  <c r="H796" i="6"/>
  <c r="H804" i="6"/>
  <c r="H812" i="6"/>
  <c r="H820" i="6"/>
  <c r="H828" i="6"/>
  <c r="H836" i="6"/>
  <c r="H844" i="6"/>
  <c r="H852" i="6"/>
  <c r="H860" i="6"/>
  <c r="H868" i="6"/>
  <c r="H876" i="6"/>
  <c r="H884" i="6"/>
  <c r="H892" i="6"/>
  <c r="H900" i="6"/>
  <c r="H908" i="6"/>
  <c r="H18" i="6"/>
  <c r="H41" i="6"/>
  <c r="H64" i="6"/>
  <c r="H82" i="6"/>
  <c r="H105" i="6"/>
  <c r="H128" i="6"/>
  <c r="H146" i="6"/>
  <c r="H169" i="6"/>
  <c r="H192" i="6"/>
  <c r="H210" i="6"/>
  <c r="H233" i="6"/>
  <c r="H256" i="6"/>
  <c r="H274" i="6"/>
  <c r="H297" i="6"/>
  <c r="H320" i="6"/>
  <c r="H338" i="6"/>
  <c r="H361" i="6"/>
  <c r="H384" i="6"/>
  <c r="H402" i="6"/>
  <c r="H425" i="6"/>
  <c r="H448" i="6"/>
  <c r="H466" i="6"/>
  <c r="H489" i="6"/>
  <c r="H512" i="6"/>
  <c r="H530" i="6"/>
  <c r="H553" i="6"/>
  <c r="H576" i="6"/>
  <c r="H594" i="6"/>
  <c r="H610" i="6"/>
  <c r="H626" i="6"/>
  <c r="H642" i="6"/>
  <c r="H658" i="6"/>
  <c r="H674" i="6"/>
  <c r="H686" i="6"/>
  <c r="H694" i="6"/>
  <c r="H702" i="6"/>
  <c r="H710" i="6"/>
  <c r="H718" i="6"/>
  <c r="H726" i="6"/>
  <c r="H734" i="6"/>
  <c r="H742" i="6"/>
  <c r="H750" i="6"/>
  <c r="H758" i="6"/>
  <c r="H766" i="6"/>
  <c r="H774" i="6"/>
  <c r="H782" i="6"/>
  <c r="H790" i="6"/>
  <c r="H798" i="6"/>
  <c r="H806" i="6"/>
  <c r="H814" i="6"/>
  <c r="H822" i="6"/>
  <c r="H830" i="6"/>
  <c r="H838" i="6"/>
  <c r="H846" i="6"/>
  <c r="H854" i="6"/>
  <c r="H862" i="6"/>
  <c r="H870" i="6"/>
  <c r="H878" i="6"/>
  <c r="H886" i="6"/>
  <c r="H894" i="6"/>
  <c r="H902" i="6"/>
  <c r="H910" i="6"/>
  <c r="H918" i="6"/>
  <c r="H926" i="6"/>
  <c r="H934" i="6"/>
  <c r="H942" i="6"/>
  <c r="H950" i="6"/>
  <c r="H958" i="6"/>
  <c r="H966" i="6"/>
  <c r="H974" i="6"/>
  <c r="H982" i="6"/>
  <c r="H990" i="6"/>
  <c r="H998" i="6"/>
  <c r="H1006" i="6"/>
  <c r="H1014" i="6"/>
  <c r="H1022" i="6"/>
  <c r="H1030" i="6"/>
  <c r="H1038" i="6"/>
  <c r="H1046" i="6"/>
  <c r="H1054" i="6"/>
  <c r="H1062" i="6"/>
  <c r="H1070" i="6"/>
  <c r="H88" i="6"/>
  <c r="H170" i="6"/>
  <c r="H257" i="6"/>
  <c r="H344" i="6"/>
  <c r="H426" i="6"/>
  <c r="H513" i="6"/>
  <c r="H595" i="6"/>
  <c r="H659" i="6"/>
  <c r="H703" i="6"/>
  <c r="H735" i="6"/>
  <c r="H767" i="6"/>
  <c r="H799" i="6"/>
  <c r="H831" i="6"/>
  <c r="H863" i="6"/>
  <c r="H895" i="6"/>
  <c r="H924" i="6"/>
  <c r="H943" i="6"/>
  <c r="H965" i="6"/>
  <c r="H988" i="6"/>
  <c r="H1007" i="6"/>
  <c r="H1029" i="6"/>
  <c r="H1052" i="6"/>
  <c r="H1071" i="6"/>
  <c r="H1081" i="6"/>
  <c r="H1090" i="6"/>
  <c r="H1099" i="6"/>
  <c r="H1107" i="6"/>
  <c r="H1115" i="6"/>
  <c r="H1123" i="6"/>
  <c r="H1131" i="6"/>
  <c r="H1139" i="6"/>
  <c r="H1147" i="6"/>
  <c r="H1155" i="6"/>
  <c r="H1163" i="6"/>
  <c r="H1171" i="6"/>
  <c r="G3" i="6"/>
  <c r="G11" i="6"/>
  <c r="G19" i="6"/>
  <c r="G27" i="6"/>
  <c r="G35" i="6"/>
  <c r="G43" i="6"/>
  <c r="G51" i="6"/>
  <c r="G59" i="6"/>
  <c r="G67" i="6"/>
  <c r="G75" i="6"/>
  <c r="G83" i="6"/>
  <c r="G91" i="6"/>
  <c r="G99" i="6"/>
  <c r="G107" i="6"/>
  <c r="G115" i="6"/>
  <c r="G123" i="6"/>
  <c r="G131" i="6"/>
  <c r="G139" i="6"/>
  <c r="G147" i="6"/>
  <c r="G155" i="6"/>
  <c r="G163" i="6"/>
  <c r="G171" i="6"/>
  <c r="G179" i="6"/>
  <c r="G187" i="6"/>
  <c r="G195" i="6"/>
  <c r="G203" i="6"/>
  <c r="G211" i="6"/>
  <c r="G219" i="6"/>
  <c r="G227" i="6"/>
  <c r="G235" i="6"/>
  <c r="G243" i="6"/>
  <c r="G251" i="6"/>
  <c r="G259" i="6"/>
  <c r="G267" i="6"/>
  <c r="G275" i="6"/>
  <c r="G283" i="6"/>
  <c r="G291" i="6"/>
  <c r="G299" i="6"/>
  <c r="G307" i="6"/>
  <c r="G315" i="6"/>
  <c r="G323" i="6"/>
  <c r="G331" i="6"/>
  <c r="G339" i="6"/>
  <c r="G347" i="6"/>
  <c r="G355" i="6"/>
  <c r="G363" i="6"/>
  <c r="G371" i="6"/>
  <c r="G379" i="6"/>
  <c r="G387" i="6"/>
  <c r="G395" i="6"/>
  <c r="H17" i="6"/>
  <c r="H104" i="6"/>
  <c r="H186" i="6"/>
  <c r="H273" i="6"/>
  <c r="H360" i="6"/>
  <c r="H442" i="6"/>
  <c r="H529" i="6"/>
  <c r="H609" i="6"/>
  <c r="H673" i="6"/>
  <c r="H709" i="6"/>
  <c r="H741" i="6"/>
  <c r="H773" i="6"/>
  <c r="H805" i="6"/>
  <c r="H837" i="6"/>
  <c r="H869" i="6"/>
  <c r="H901" i="6"/>
  <c r="H925" i="6"/>
  <c r="H948" i="6"/>
  <c r="H967" i="6"/>
  <c r="H989" i="6"/>
  <c r="H1012" i="6"/>
  <c r="H1031" i="6"/>
  <c r="H1053" i="6"/>
  <c r="H1073" i="6"/>
  <c r="H1082" i="6"/>
  <c r="H1091" i="6"/>
  <c r="H1100" i="6"/>
  <c r="H1108" i="6"/>
  <c r="H1116" i="6"/>
  <c r="H1124" i="6"/>
  <c r="H1132" i="6"/>
  <c r="H1140" i="6"/>
  <c r="H1148" i="6"/>
  <c r="H1156" i="6"/>
  <c r="H1164" i="6"/>
  <c r="H1172" i="6"/>
  <c r="G4" i="6"/>
  <c r="G12" i="6"/>
  <c r="G20" i="6"/>
  <c r="G28" i="6"/>
  <c r="G36" i="6"/>
  <c r="G44" i="6"/>
  <c r="G52"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H24" i="6"/>
  <c r="H106" i="6"/>
  <c r="H193" i="6"/>
  <c r="H280" i="6"/>
  <c r="H362" i="6"/>
  <c r="H449" i="6"/>
  <c r="H536" i="6"/>
  <c r="H611" i="6"/>
  <c r="H675" i="6"/>
  <c r="H711" i="6"/>
  <c r="H743" i="6"/>
  <c r="H775" i="6"/>
  <c r="H807" i="6"/>
  <c r="H839" i="6"/>
  <c r="H871" i="6"/>
  <c r="H903" i="6"/>
  <c r="H927" i="6"/>
  <c r="H949" i="6"/>
  <c r="H972" i="6"/>
  <c r="H991" i="6"/>
  <c r="H1013" i="6"/>
  <c r="H1036" i="6"/>
  <c r="H1055" i="6"/>
  <c r="H1074" i="6"/>
  <c r="H1083" i="6"/>
  <c r="H1092" i="6"/>
  <c r="H1101" i="6"/>
  <c r="H1109" i="6"/>
  <c r="H1117" i="6"/>
  <c r="H1125" i="6"/>
  <c r="H1133" i="6"/>
  <c r="H1141" i="6"/>
  <c r="H1149" i="6"/>
  <c r="H1157" i="6"/>
  <c r="H1165" i="6"/>
  <c r="H1173" i="6"/>
  <c r="G5" i="6"/>
  <c r="G13" i="6"/>
  <c r="G21" i="6"/>
  <c r="G29" i="6"/>
  <c r="G37" i="6"/>
  <c r="G45"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H40" i="6"/>
  <c r="H122" i="6"/>
  <c r="H209" i="6"/>
  <c r="H296" i="6"/>
  <c r="H378" i="6"/>
  <c r="H465" i="6"/>
  <c r="H552" i="6"/>
  <c r="H625" i="6"/>
  <c r="H685" i="6"/>
  <c r="H717" i="6"/>
  <c r="H749" i="6"/>
  <c r="H781" i="6"/>
  <c r="H813" i="6"/>
  <c r="H845" i="6"/>
  <c r="H877" i="6"/>
  <c r="H909" i="6"/>
  <c r="H932" i="6"/>
  <c r="H951" i="6"/>
  <c r="H973" i="6"/>
  <c r="H996" i="6"/>
  <c r="H1015" i="6"/>
  <c r="H1037" i="6"/>
  <c r="H1060" i="6"/>
  <c r="H1075" i="6"/>
  <c r="H1084" i="6"/>
  <c r="H1093" i="6"/>
  <c r="H1102" i="6"/>
  <c r="H1110" i="6"/>
  <c r="H1118" i="6"/>
  <c r="H1126" i="6"/>
  <c r="H1134" i="6"/>
  <c r="H1142" i="6"/>
  <c r="H1150" i="6"/>
  <c r="H1158" i="6"/>
  <c r="H1166" i="6"/>
  <c r="H1174" i="6"/>
  <c r="G6" i="6"/>
  <c r="G14" i="6"/>
  <c r="G22" i="6"/>
  <c r="G30" i="6"/>
  <c r="G38" i="6"/>
  <c r="G46"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H42" i="6"/>
  <c r="H129" i="6"/>
  <c r="H216" i="6"/>
  <c r="H298" i="6"/>
  <c r="H385" i="6"/>
  <c r="H472" i="6"/>
  <c r="H554" i="6"/>
  <c r="H627" i="6"/>
  <c r="H687" i="6"/>
  <c r="H719" i="6"/>
  <c r="H751" i="6"/>
  <c r="H783" i="6"/>
  <c r="H815" i="6"/>
  <c r="H847" i="6"/>
  <c r="H879" i="6"/>
  <c r="H911" i="6"/>
  <c r="H933" i="6"/>
  <c r="H956" i="6"/>
  <c r="H975" i="6"/>
  <c r="H997" i="6"/>
  <c r="H1020" i="6"/>
  <c r="H1039" i="6"/>
  <c r="H1061" i="6"/>
  <c r="H1076" i="6"/>
  <c r="H1085" i="6"/>
  <c r="H1094" i="6"/>
  <c r="H1103" i="6"/>
  <c r="H1111" i="6"/>
  <c r="H1119" i="6"/>
  <c r="H1127" i="6"/>
  <c r="H1135" i="6"/>
  <c r="H1143" i="6"/>
  <c r="H1151" i="6"/>
  <c r="H1159" i="6"/>
  <c r="H1167" i="6"/>
  <c r="H1175" i="6"/>
  <c r="G7" i="6"/>
  <c r="G15" i="6"/>
  <c r="G23" i="6"/>
  <c r="G31" i="6"/>
  <c r="G39" i="6"/>
  <c r="G47" i="6"/>
  <c r="G55" i="6"/>
  <c r="G63" i="6"/>
  <c r="G71" i="6"/>
  <c r="G79" i="6"/>
  <c r="G87" i="6"/>
  <c r="G95" i="6"/>
  <c r="G103" i="6"/>
  <c r="G111" i="6"/>
  <c r="G119" i="6"/>
  <c r="G127" i="6"/>
  <c r="G135" i="6"/>
  <c r="G143" i="6"/>
  <c r="G151" i="6"/>
  <c r="G159" i="6"/>
  <c r="G167" i="6"/>
  <c r="G175" i="6"/>
  <c r="G183" i="6"/>
  <c r="G191" i="6"/>
  <c r="G199" i="6"/>
  <c r="G207" i="6"/>
  <c r="G215" i="6"/>
  <c r="G223" i="6"/>
  <c r="G231" i="6"/>
  <c r="G239" i="6"/>
  <c r="G247" i="6"/>
  <c r="G255" i="6"/>
  <c r="G263" i="6"/>
  <c r="G271" i="6"/>
  <c r="G279" i="6"/>
  <c r="G287" i="6"/>
  <c r="G295" i="6"/>
  <c r="G303" i="6"/>
  <c r="G311" i="6"/>
  <c r="G319" i="6"/>
  <c r="G327" i="6"/>
  <c r="H58" i="6"/>
  <c r="H145" i="6"/>
  <c r="H232" i="6"/>
  <c r="H314" i="6"/>
  <c r="H401" i="6"/>
  <c r="H488" i="6"/>
  <c r="H570" i="6"/>
  <c r="H641" i="6"/>
  <c r="H693" i="6"/>
  <c r="H725" i="6"/>
  <c r="H757" i="6"/>
  <c r="H789" i="6"/>
  <c r="H821" i="6"/>
  <c r="H853" i="6"/>
  <c r="H885" i="6"/>
  <c r="H916" i="6"/>
  <c r="H935" i="6"/>
  <c r="H957" i="6"/>
  <c r="H980" i="6"/>
  <c r="H999" i="6"/>
  <c r="H1021" i="6"/>
  <c r="H1044" i="6"/>
  <c r="H1063" i="6"/>
  <c r="H1077" i="6"/>
  <c r="H1086" i="6"/>
  <c r="H1095" i="6"/>
  <c r="H1104" i="6"/>
  <c r="H1112" i="6"/>
  <c r="H1120" i="6"/>
  <c r="H1128" i="6"/>
  <c r="H1136" i="6"/>
  <c r="H1144" i="6"/>
  <c r="H1152" i="6"/>
  <c r="H1160" i="6"/>
  <c r="H1168" i="6"/>
  <c r="H1176" i="6"/>
  <c r="G8" i="6"/>
  <c r="G16" i="6"/>
  <c r="G24" i="6"/>
  <c r="G32" i="6"/>
  <c r="G40" i="6"/>
  <c r="G48" i="6"/>
  <c r="G56" i="6"/>
  <c r="G64" i="6"/>
  <c r="G72" i="6"/>
  <c r="G80" i="6"/>
  <c r="G88" i="6"/>
  <c r="G96" i="6"/>
  <c r="G104" i="6"/>
  <c r="G112" i="6"/>
  <c r="G120" i="6"/>
  <c r="G128" i="6"/>
  <c r="G136" i="6"/>
  <c r="G144" i="6"/>
  <c r="G152" i="6"/>
  <c r="G160" i="6"/>
  <c r="G168" i="6"/>
  <c r="G176" i="6"/>
  <c r="G184" i="6"/>
  <c r="G192" i="6"/>
  <c r="G200" i="6"/>
  <c r="G208" i="6"/>
  <c r="G216" i="6"/>
  <c r="G224" i="6"/>
  <c r="G232" i="6"/>
  <c r="G240" i="6"/>
  <c r="G248" i="6"/>
  <c r="G256" i="6"/>
  <c r="G264" i="6"/>
  <c r="G272" i="6"/>
  <c r="G280" i="6"/>
  <c r="G288" i="6"/>
  <c r="G296" i="6"/>
  <c r="G304" i="6"/>
  <c r="G312" i="6"/>
  <c r="G320" i="6"/>
  <c r="G328" i="6"/>
  <c r="G336" i="6"/>
  <c r="G1171" i="6"/>
  <c r="G1163" i="6"/>
  <c r="G1155" i="6"/>
  <c r="G1147" i="6"/>
  <c r="G1139" i="6"/>
  <c r="G1131" i="6"/>
  <c r="G1123" i="6"/>
  <c r="G1115" i="6"/>
  <c r="G1107" i="6"/>
  <c r="G1099" i="6"/>
  <c r="G1091" i="6"/>
  <c r="G1083" i="6"/>
  <c r="G1075" i="6"/>
  <c r="G1067" i="6"/>
  <c r="G1059" i="6"/>
  <c r="G1051" i="6"/>
  <c r="G1043" i="6"/>
  <c r="G1035" i="6"/>
  <c r="G1027" i="6"/>
  <c r="G1019" i="6"/>
  <c r="G1011" i="6"/>
  <c r="G1003" i="6"/>
  <c r="G995" i="6"/>
  <c r="G987" i="6"/>
  <c r="G979" i="6"/>
  <c r="G971" i="6"/>
  <c r="G963" i="6"/>
  <c r="G955" i="6"/>
  <c r="G947" i="6"/>
  <c r="G939" i="6"/>
  <c r="G931" i="6"/>
  <c r="G923" i="6"/>
  <c r="G915" i="6"/>
  <c r="G907" i="6"/>
  <c r="G899" i="6"/>
  <c r="G891" i="6"/>
  <c r="G883" i="6"/>
  <c r="G875" i="6"/>
  <c r="G867" i="6"/>
  <c r="G859" i="6"/>
  <c r="G851" i="6"/>
  <c r="G843" i="6"/>
  <c r="G835" i="6"/>
  <c r="G827" i="6"/>
  <c r="G819" i="6"/>
  <c r="G811" i="6"/>
  <c r="G803" i="6"/>
  <c r="G795" i="6"/>
  <c r="G787" i="6"/>
  <c r="G779" i="6"/>
  <c r="G771" i="6"/>
  <c r="G763" i="6"/>
  <c r="G755" i="6"/>
  <c r="G747" i="6"/>
  <c r="G739" i="6"/>
  <c r="G731" i="6"/>
  <c r="G723" i="6"/>
  <c r="G715" i="6"/>
  <c r="G707" i="6"/>
  <c r="G699" i="6"/>
  <c r="G691" i="6"/>
  <c r="G683" i="6"/>
  <c r="G675" i="6"/>
  <c r="G667" i="6"/>
  <c r="G659" i="6"/>
  <c r="G651" i="6"/>
  <c r="G643" i="6"/>
  <c r="G635" i="6"/>
  <c r="G627" i="6"/>
  <c r="G619" i="6"/>
  <c r="G611" i="6"/>
  <c r="G603" i="6"/>
  <c r="G595" i="6"/>
  <c r="G587" i="6"/>
  <c r="G579" i="6"/>
  <c r="G571" i="6"/>
  <c r="G563" i="6"/>
  <c r="G555" i="6"/>
  <c r="G547" i="6"/>
  <c r="G539" i="6"/>
  <c r="G531" i="6"/>
  <c r="G523" i="6"/>
  <c r="G515" i="6"/>
  <c r="G507" i="6"/>
  <c r="G499" i="6"/>
  <c r="G491" i="6"/>
  <c r="G483" i="6"/>
  <c r="G475" i="6"/>
  <c r="G467" i="6"/>
  <c r="G459" i="6"/>
  <c r="G451" i="6"/>
  <c r="G443" i="6"/>
  <c r="G435" i="6"/>
  <c r="G427" i="6"/>
  <c r="G419" i="6"/>
  <c r="G411" i="6"/>
  <c r="G403" i="6"/>
  <c r="G394" i="6"/>
  <c r="G378" i="6"/>
  <c r="G362" i="6"/>
  <c r="G346" i="6"/>
  <c r="G329" i="6"/>
  <c r="G297" i="6"/>
  <c r="G265" i="6"/>
  <c r="G233" i="6"/>
  <c r="G201" i="6"/>
  <c r="G169" i="6"/>
  <c r="G137" i="6"/>
  <c r="G105" i="6"/>
  <c r="G73" i="6"/>
  <c r="G41" i="6"/>
  <c r="G9" i="6"/>
  <c r="H1153" i="6"/>
  <c r="H1121" i="6"/>
  <c r="H1087" i="6"/>
  <c r="H1023" i="6"/>
  <c r="H940" i="6"/>
  <c r="H823" i="6"/>
  <c r="H695" i="6"/>
  <c r="H408" i="6"/>
  <c r="H65" i="6"/>
  <c r="G1175" i="6"/>
  <c r="G1143" i="6"/>
  <c r="G1127" i="6"/>
  <c r="G1095" i="6"/>
  <c r="G1063" i="6"/>
  <c r="G1031" i="6"/>
  <c r="G999" i="6"/>
  <c r="G967" i="6"/>
  <c r="G943" i="6"/>
  <c r="G911" i="6"/>
  <c r="G879" i="6"/>
  <c r="G847" i="6"/>
  <c r="G815" i="6"/>
  <c r="G783" i="6"/>
  <c r="G751" i="6"/>
  <c r="G719" i="6"/>
  <c r="G679" i="6"/>
  <c r="G599" i="6"/>
  <c r="H887" i="6"/>
  <c r="G1170" i="6"/>
  <c r="G1162" i="6"/>
  <c r="G1154" i="6"/>
  <c r="G1146" i="6"/>
  <c r="G1138" i="6"/>
  <c r="G1130" i="6"/>
  <c r="G1122" i="6"/>
  <c r="G1114" i="6"/>
  <c r="G1106" i="6"/>
  <c r="G1098" i="6"/>
  <c r="G1090" i="6"/>
  <c r="G1082" i="6"/>
  <c r="G1074" i="6"/>
  <c r="G1066" i="6"/>
  <c r="G1058" i="6"/>
  <c r="G1050" i="6"/>
  <c r="G1042" i="6"/>
  <c r="G1034" i="6"/>
  <c r="G1026" i="6"/>
  <c r="G1018" i="6"/>
  <c r="G1010" i="6"/>
  <c r="G1002" i="6"/>
  <c r="G994" i="6"/>
  <c r="G986" i="6"/>
  <c r="G978" i="6"/>
  <c r="G970" i="6"/>
  <c r="G962" i="6"/>
  <c r="G954" i="6"/>
  <c r="G946" i="6"/>
  <c r="G938" i="6"/>
  <c r="G930" i="6"/>
  <c r="G922" i="6"/>
  <c r="G914" i="6"/>
  <c r="G906" i="6"/>
  <c r="G898" i="6"/>
  <c r="G890" i="6"/>
  <c r="G882" i="6"/>
  <c r="G874" i="6"/>
  <c r="G866" i="6"/>
  <c r="G858" i="6"/>
  <c r="G850" i="6"/>
  <c r="G842" i="6"/>
  <c r="G834" i="6"/>
  <c r="G826" i="6"/>
  <c r="G818" i="6"/>
  <c r="G810" i="6"/>
  <c r="G802" i="6"/>
  <c r="G794" i="6"/>
  <c r="G786" i="6"/>
  <c r="G778" i="6"/>
  <c r="G770" i="6"/>
  <c r="G762" i="6"/>
  <c r="G754" i="6"/>
  <c r="G746" i="6"/>
  <c r="G738" i="6"/>
  <c r="G730" i="6"/>
  <c r="G722" i="6"/>
  <c r="G714" i="6"/>
  <c r="G706" i="6"/>
  <c r="G698" i="6"/>
  <c r="G690" i="6"/>
  <c r="G682" i="6"/>
  <c r="G674" i="6"/>
  <c r="G666" i="6"/>
  <c r="G658" i="6"/>
  <c r="G650" i="6"/>
  <c r="G642" i="6"/>
  <c r="G634" i="6"/>
  <c r="G626" i="6"/>
  <c r="G618" i="6"/>
  <c r="G610" i="6"/>
  <c r="G602" i="6"/>
  <c r="G594" i="6"/>
  <c r="G586" i="6"/>
  <c r="G578" i="6"/>
  <c r="G570" i="6"/>
  <c r="G562" i="6"/>
  <c r="G554" i="6"/>
  <c r="G546" i="6"/>
  <c r="G538" i="6"/>
  <c r="G530" i="6"/>
  <c r="G522" i="6"/>
  <c r="G514" i="6"/>
  <c r="G506" i="6"/>
  <c r="G498" i="6"/>
  <c r="G490" i="6"/>
  <c r="G482" i="6"/>
  <c r="G474" i="6"/>
  <c r="G466" i="6"/>
  <c r="G458" i="6"/>
  <c r="G450" i="6"/>
  <c r="G442" i="6"/>
  <c r="G434" i="6"/>
  <c r="G426" i="6"/>
  <c r="G418" i="6"/>
  <c r="G410" i="6"/>
  <c r="G402" i="6"/>
  <c r="G393" i="6"/>
  <c r="G377" i="6"/>
  <c r="G361" i="6"/>
  <c r="G345" i="6"/>
  <c r="G322" i="6"/>
  <c r="G290" i="6"/>
  <c r="G258" i="6"/>
  <c r="G226" i="6"/>
  <c r="G194" i="6"/>
  <c r="G162" i="6"/>
  <c r="G130" i="6"/>
  <c r="G98" i="6"/>
  <c r="G66" i="6"/>
  <c r="G34" i="6"/>
  <c r="H1146" i="6"/>
  <c r="H1114" i="6"/>
  <c r="H1079" i="6"/>
  <c r="H1005" i="6"/>
  <c r="H919" i="6"/>
  <c r="H797" i="6"/>
  <c r="H657" i="6"/>
  <c r="H337" i="6"/>
  <c r="C8" i="9" l="1"/>
  <c r="E5" i="9" s="1"/>
  <c r="G4" i="9"/>
  <c r="O7" i="9" a="1"/>
  <c r="O7" i="9" s="1"/>
  <c r="I7" i="9" a="1"/>
  <c r="I7" i="9" s="1"/>
  <c r="N5" i="9" a="1"/>
  <c r="N5" i="9" s="1"/>
  <c r="L5" i="9" a="1"/>
  <c r="L5" i="9" s="1"/>
  <c r="J5" i="9" a="1"/>
  <c r="J5" i="9" s="1"/>
  <c r="H5" i="9" a="1"/>
  <c r="H5" i="9" s="1"/>
  <c r="O6" i="9" a="1"/>
  <c r="O6" i="9" s="1"/>
  <c r="N6" i="9" a="1"/>
  <c r="N6" i="9" s="1"/>
  <c r="L6" i="9" a="1"/>
  <c r="L6" i="9" s="1"/>
  <c r="J6" i="9" a="1"/>
  <c r="J6" i="9" s="1"/>
  <c r="H6" i="9" a="1"/>
  <c r="H6" i="9" s="1"/>
  <c r="M7" i="9" a="1"/>
  <c r="M7" i="9" s="1"/>
  <c r="N7" i="9" a="1"/>
  <c r="N7" i="9" s="1"/>
  <c r="L7" i="9" a="1"/>
  <c r="L7" i="9" s="1"/>
  <c r="J7" i="9" a="1"/>
  <c r="J7" i="9" s="1"/>
  <c r="H7" i="9" a="1"/>
  <c r="H7" i="9" s="1"/>
  <c r="P7" i="9" s="1"/>
  <c r="K7" i="9" a="1"/>
  <c r="K7" i="9" s="1"/>
  <c r="O5" i="9" a="1"/>
  <c r="O5" i="9" s="1"/>
  <c r="M5" i="9" a="1"/>
  <c r="M5" i="9" s="1"/>
  <c r="K5" i="9" a="1"/>
  <c r="K5" i="9" s="1"/>
  <c r="I5" i="9" a="1"/>
  <c r="I5" i="9" s="1"/>
  <c r="M6" i="9" a="1"/>
  <c r="M6" i="9" s="1"/>
  <c r="K6" i="9" a="1"/>
  <c r="K6" i="9" s="1"/>
  <c r="I6" i="9" a="1"/>
  <c r="I6" i="9" s="1"/>
  <c r="G4" i="8"/>
  <c r="G5" i="8"/>
  <c r="G10" i="8"/>
  <c r="G6" i="8"/>
  <c r="G7" i="8"/>
  <c r="G9" i="8"/>
  <c r="G8" i="8"/>
  <c r="C18" i="8"/>
  <c r="C19" i="8"/>
  <c r="C20" i="8"/>
  <c r="C21" i="8"/>
  <c r="C23" i="8"/>
  <c r="C16" i="8"/>
  <c r="C17" i="8"/>
  <c r="C14" i="8"/>
  <c r="C22" i="8"/>
  <c r="C15" i="8"/>
  <c r="C24" i="8"/>
  <c r="C25" i="8"/>
  <c r="H2" i="6"/>
  <c r="G2" i="6"/>
  <c r="I3" i="6" s="1" a="1"/>
  <c r="I3" i="6" s="1"/>
  <c r="M4" i="9" l="1" a="1"/>
  <c r="M4" i="9" s="1"/>
  <c r="K4" i="9" a="1"/>
  <c r="K4" i="9" s="1"/>
  <c r="I4" i="9" a="1"/>
  <c r="I4" i="9" s="1"/>
  <c r="N4" i="9" a="1"/>
  <c r="N4" i="9" s="1"/>
  <c r="L4" i="9" a="1"/>
  <c r="L4" i="9" s="1"/>
  <c r="J4" i="9" a="1"/>
  <c r="J4" i="9" s="1"/>
  <c r="H4" i="9" a="1"/>
  <c r="H4" i="9" s="1"/>
  <c r="O4" i="9" a="1"/>
  <c r="O4" i="9" s="1"/>
  <c r="P5" i="9"/>
  <c r="E4" i="9"/>
  <c r="E8" i="9" s="1"/>
  <c r="E7" i="9"/>
  <c r="E6" i="9"/>
  <c r="P6" i="9"/>
  <c r="P4" i="9" l="1"/>
  <c r="P8"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8EBACD-472F-4B1D-8AA8-A11B22AE81D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<sst xmlns="http://schemas.openxmlformats.org/spreadsheetml/2006/main" count="29452" uniqueCount="6704">
  <si>
    <t>OrderID</t>
  </si>
  <si>
    <t>OrderDate</t>
  </si>
  <si>
    <t>OrderMonth</t>
  </si>
  <si>
    <t>OrderYear</t>
  </si>
  <si>
    <t>CustomerID</t>
  </si>
  <si>
    <t>CustomerName</t>
  </si>
  <si>
    <t>BookID</t>
  </si>
  <si>
    <t>BookTitle</t>
  </si>
  <si>
    <t>Category</t>
  </si>
  <si>
    <t>Price</t>
  </si>
  <si>
    <t>Quantity</t>
  </si>
  <si>
    <t>TotalSales</t>
  </si>
  <si>
    <t>PaymentMethod</t>
  </si>
  <si>
    <t>Country</t>
  </si>
  <si>
    <t>O2993</t>
  </si>
  <si>
    <t>March</t>
  </si>
  <si>
    <t>C527</t>
  </si>
  <si>
    <t>Monique Gould</t>
  </si>
  <si>
    <t>B1890</t>
  </si>
  <si>
    <t>Which level</t>
  </si>
  <si>
    <t>Fiction</t>
  </si>
  <si>
    <t>Credit Card</t>
  </si>
  <si>
    <t>UK</t>
  </si>
  <si>
    <t>O2486</t>
  </si>
  <si>
    <t>June</t>
  </si>
  <si>
    <t>C977</t>
  </si>
  <si>
    <t>Rebecca Cisneros</t>
  </si>
  <si>
    <t>B1013</t>
  </si>
  <si>
    <t>Here level</t>
  </si>
  <si>
    <t>Cash</t>
  </si>
  <si>
    <t>France</t>
  </si>
  <si>
    <t>O3426</t>
  </si>
  <si>
    <t>July</t>
  </si>
  <si>
    <t>C597</t>
  </si>
  <si>
    <t>Joseph Cook</t>
  </si>
  <si>
    <t>B1206</t>
  </si>
  <si>
    <t>Just list</t>
  </si>
  <si>
    <t>USA</t>
  </si>
  <si>
    <t>O1554</t>
  </si>
  <si>
    <t>February</t>
  </si>
  <si>
    <t>C310</t>
  </si>
  <si>
    <t>Theodore Brown</t>
  </si>
  <si>
    <t>B1849</t>
  </si>
  <si>
    <t>Serious there also true</t>
  </si>
  <si>
    <t>Germany</t>
  </si>
  <si>
    <t>O1275</t>
  </si>
  <si>
    <t>May</t>
  </si>
  <si>
    <t>C232</t>
  </si>
  <si>
    <t>Lauren Payne</t>
  </si>
  <si>
    <t>B1669</t>
  </si>
  <si>
    <t>She measure</t>
  </si>
  <si>
    <t>Educational</t>
  </si>
  <si>
    <t>Canada</t>
  </si>
  <si>
    <t>O3485</t>
  </si>
  <si>
    <t>November</t>
  </si>
  <si>
    <t>C479</t>
  </si>
  <si>
    <t>Joseph Allen</t>
  </si>
  <si>
    <t>B1987</t>
  </si>
  <si>
    <t>Himself resource fall</t>
  </si>
  <si>
    <t>O3070</t>
  </si>
  <si>
    <t>September</t>
  </si>
  <si>
    <t>C765</t>
  </si>
  <si>
    <t>Timothy Smith</t>
  </si>
  <si>
    <t>B1090</t>
  </si>
  <si>
    <t>Call religious score strong</t>
  </si>
  <si>
    <t>O1699</t>
  </si>
  <si>
    <t>C161</t>
  </si>
  <si>
    <t>Nicholas Harris</t>
  </si>
  <si>
    <t>B1468</t>
  </si>
  <si>
    <t>Truth woman allow</t>
  </si>
  <si>
    <t>Non-Fiction</t>
  </si>
  <si>
    <t>O3238</t>
  </si>
  <si>
    <t>Laurie Matthews</t>
  </si>
  <si>
    <t>B1835</t>
  </si>
  <si>
    <t>Save hundred unit letter</t>
  </si>
  <si>
    <t>O3902</t>
  </si>
  <si>
    <t>C574</t>
  </si>
  <si>
    <t>Debra Gonzalez</t>
  </si>
  <si>
    <t>B1338</t>
  </si>
  <si>
    <t>Always</t>
  </si>
  <si>
    <t>Italy</t>
  </si>
  <si>
    <t>O1430</t>
  </si>
  <si>
    <t>April</t>
  </si>
  <si>
    <t>C362</t>
  </si>
  <si>
    <t>Edward Strong</t>
  </si>
  <si>
    <t>B1514</t>
  </si>
  <si>
    <t>Control cultural</t>
  </si>
  <si>
    <t>Comics</t>
  </si>
  <si>
    <t>Voucher</t>
  </si>
  <si>
    <t>O3638</t>
  </si>
  <si>
    <t>August</t>
  </si>
  <si>
    <t>C453</t>
  </si>
  <si>
    <t>Blake Evans</t>
  </si>
  <si>
    <t>B1261</t>
  </si>
  <si>
    <t>Pretty system government</t>
  </si>
  <si>
    <t>Spain</t>
  </si>
  <si>
    <t>O2214</t>
  </si>
  <si>
    <t>C532</t>
  </si>
  <si>
    <t>Jimmy Gomez</t>
  </si>
  <si>
    <t>B1069</t>
  </si>
  <si>
    <t>Real term public</t>
  </si>
  <si>
    <t>O3236</t>
  </si>
  <si>
    <t>C400</t>
  </si>
  <si>
    <t>Antonio Palmer</t>
  </si>
  <si>
    <t>B1963</t>
  </si>
  <si>
    <t>Truth</t>
  </si>
  <si>
    <t>O2264</t>
  </si>
  <si>
    <t>December</t>
  </si>
  <si>
    <t>C545</t>
  </si>
  <si>
    <t>Pamela Davis</t>
  </si>
  <si>
    <t>B1696</t>
  </si>
  <si>
    <t>Mention marriage</t>
  </si>
  <si>
    <t>O1939</t>
  </si>
  <si>
    <t>C390</t>
  </si>
  <si>
    <t>Adrian Alexander</t>
  </si>
  <si>
    <t>B1454</t>
  </si>
  <si>
    <t>Large minute appear</t>
  </si>
  <si>
    <t>O1027</t>
  </si>
  <si>
    <t>C780</t>
  </si>
  <si>
    <t>Tyler Smith</t>
  </si>
  <si>
    <t>B1742</t>
  </si>
  <si>
    <t>Painting yard</t>
  </si>
  <si>
    <t>O1473</t>
  </si>
  <si>
    <t>C594</t>
  </si>
  <si>
    <t>Amanda Barrett</t>
  </si>
  <si>
    <t>B1602</t>
  </si>
  <si>
    <t>Her structure</t>
  </si>
  <si>
    <t>O1662</t>
  </si>
  <si>
    <t>C407</t>
  </si>
  <si>
    <t>Brandon Nguyen</t>
  </si>
  <si>
    <t>B1167</t>
  </si>
  <si>
    <t>Sister commercial lawyer</t>
  </si>
  <si>
    <t>O2412</t>
  </si>
  <si>
    <t>October</t>
  </si>
  <si>
    <t>C478</t>
  </si>
  <si>
    <t>Michael Munoz</t>
  </si>
  <si>
    <t>B1549</t>
  </si>
  <si>
    <t>Appear factor possible</t>
  </si>
  <si>
    <t>O3645</t>
  </si>
  <si>
    <t>C328</t>
  </si>
  <si>
    <t>Oscar Norris</t>
  </si>
  <si>
    <t>B1756</t>
  </si>
  <si>
    <t>Minute their likely</t>
  </si>
  <si>
    <t>O3926</t>
  </si>
  <si>
    <t>C196</t>
  </si>
  <si>
    <t>Brent Jones</t>
  </si>
  <si>
    <t>B1066</t>
  </si>
  <si>
    <t>Color</t>
  </si>
  <si>
    <t>O1983</t>
  </si>
  <si>
    <t>C229</t>
  </si>
  <si>
    <t>Paul Castillo</t>
  </si>
  <si>
    <t>B1192</t>
  </si>
  <si>
    <t>World position</t>
  </si>
  <si>
    <t>O3515</t>
  </si>
  <si>
    <t>C912</t>
  </si>
  <si>
    <t>James Mcconnell</t>
  </si>
  <si>
    <t>B1378</t>
  </si>
  <si>
    <t>Account million result</t>
  </si>
  <si>
    <t>O1183</t>
  </si>
  <si>
    <t>C580</t>
  </si>
  <si>
    <t>William Hogan</t>
  </si>
  <si>
    <t>B1076</t>
  </si>
  <si>
    <t>Head total sell program</t>
  </si>
  <si>
    <t>O2338</t>
  </si>
  <si>
    <t>C774</t>
  </si>
  <si>
    <t>Anna Bennett</t>
  </si>
  <si>
    <t>B1745</t>
  </si>
  <si>
    <t>Act exist argue</t>
  </si>
  <si>
    <t>O2499</t>
  </si>
  <si>
    <t>C183</t>
  </si>
  <si>
    <t>James Harrison</t>
  </si>
  <si>
    <t>B1557</t>
  </si>
  <si>
    <t>Specific everything</t>
  </si>
  <si>
    <t>O3787</t>
  </si>
  <si>
    <t>C719</t>
  </si>
  <si>
    <t>Casey Maldonado</t>
  </si>
  <si>
    <t>B1916</t>
  </si>
  <si>
    <t>Back present</t>
  </si>
  <si>
    <t>O1915</t>
  </si>
  <si>
    <t>C875</t>
  </si>
  <si>
    <t>James Jones</t>
  </si>
  <si>
    <t>B1231</t>
  </si>
  <si>
    <t>Hospital goal present</t>
  </si>
  <si>
    <t>O3355</t>
  </si>
  <si>
    <t>C472</t>
  </si>
  <si>
    <t>Eric Jimenez</t>
  </si>
  <si>
    <t>B1880</t>
  </si>
  <si>
    <t>Wide</t>
  </si>
  <si>
    <t>O3427</t>
  </si>
  <si>
    <t>C542</t>
  </si>
  <si>
    <t>Lauren Lee</t>
  </si>
  <si>
    <t>B1855</t>
  </si>
  <si>
    <t>Material word</t>
  </si>
  <si>
    <t>Lebanon</t>
  </si>
  <si>
    <t>O2736</t>
  </si>
  <si>
    <t>C739</t>
  </si>
  <si>
    <t>Robert Jensen</t>
  </si>
  <si>
    <t>B1729</t>
  </si>
  <si>
    <t>Might win pay</t>
  </si>
  <si>
    <t>O3035</t>
  </si>
  <si>
    <t>C470</t>
  </si>
  <si>
    <t>Jeffrey Johnson</t>
  </si>
  <si>
    <t>B1960</t>
  </si>
  <si>
    <t>Morning past</t>
  </si>
  <si>
    <t>O3920</t>
  </si>
  <si>
    <t>C923</t>
  </si>
  <si>
    <t>Kathy Martin</t>
  </si>
  <si>
    <t>B1208</t>
  </si>
  <si>
    <t>Pm then</t>
  </si>
  <si>
    <t>O3267</t>
  </si>
  <si>
    <t>January</t>
  </si>
  <si>
    <t>C673</t>
  </si>
  <si>
    <t>Catherine Chase</t>
  </si>
  <si>
    <t>B1581</t>
  </si>
  <si>
    <t>Camera despite</t>
  </si>
  <si>
    <t>O3701</t>
  </si>
  <si>
    <t>C558</t>
  </si>
  <si>
    <t>Steve Kennedy</t>
  </si>
  <si>
    <t>B1695</t>
  </si>
  <si>
    <t>Represent too</t>
  </si>
  <si>
    <t>O2870</t>
  </si>
  <si>
    <t>C248</t>
  </si>
  <si>
    <t>Brian Foster</t>
  </si>
  <si>
    <t>B1921</t>
  </si>
  <si>
    <t>Agree suddenly</t>
  </si>
  <si>
    <t>O3362</t>
  </si>
  <si>
    <t>C632</t>
  </si>
  <si>
    <t>Philip Stafford</t>
  </si>
  <si>
    <t>B1799</t>
  </si>
  <si>
    <t>Arm once</t>
  </si>
  <si>
    <t>O2154</t>
  </si>
  <si>
    <t>C615</t>
  </si>
  <si>
    <t>Gary Sullivan</t>
  </si>
  <si>
    <t>Health sell</t>
  </si>
  <si>
    <t>O1081</t>
  </si>
  <si>
    <t>C811</t>
  </si>
  <si>
    <t>Lindsey Clark</t>
  </si>
  <si>
    <t>B1021</t>
  </si>
  <si>
    <t>Among</t>
  </si>
  <si>
    <t>O1104</t>
  </si>
  <si>
    <t>C703</t>
  </si>
  <si>
    <t>Tonya Stephenson</t>
  </si>
  <si>
    <t>B1754</t>
  </si>
  <si>
    <t>Simply fact</t>
  </si>
  <si>
    <t>O3857</t>
  </si>
  <si>
    <t>C692</t>
  </si>
  <si>
    <t>Andrea Khan</t>
  </si>
  <si>
    <t>B1958</t>
  </si>
  <si>
    <t>Much evidence</t>
  </si>
  <si>
    <t>O2938</t>
  </si>
  <si>
    <t>C716</t>
  </si>
  <si>
    <t>Edgar Garcia</t>
  </si>
  <si>
    <t>B1832</t>
  </si>
  <si>
    <t>Approach</t>
  </si>
  <si>
    <t>O3484</t>
  </si>
  <si>
    <t>C696</t>
  </si>
  <si>
    <t>Kenneth Patrick</t>
  </si>
  <si>
    <t>B1839</t>
  </si>
  <si>
    <t>Part black</t>
  </si>
  <si>
    <t>O3972</t>
  </si>
  <si>
    <t>C983</t>
  </si>
  <si>
    <t>Elizabeth Farley</t>
  </si>
  <si>
    <t>B1482</t>
  </si>
  <si>
    <t>Draw public</t>
  </si>
  <si>
    <t>O2790</t>
  </si>
  <si>
    <t>C595</t>
  </si>
  <si>
    <t>Danielle Charles</t>
  </si>
  <si>
    <t>B1111</t>
  </si>
  <si>
    <t>Late watch read</t>
  </si>
  <si>
    <t>O2705</t>
  </si>
  <si>
    <t>C510</t>
  </si>
  <si>
    <t>David Fletcher</t>
  </si>
  <si>
    <t>B1020</t>
  </si>
  <si>
    <t>Apply government method suddenly</t>
  </si>
  <si>
    <t>O1072</t>
  </si>
  <si>
    <t>C254</t>
  </si>
  <si>
    <t>Ryan Hunt</t>
  </si>
  <si>
    <t>B1905</t>
  </si>
  <si>
    <t>Statement late live</t>
  </si>
  <si>
    <t>O3299</t>
  </si>
  <si>
    <t>C152</t>
  </si>
  <si>
    <t>Steven Curry</t>
  </si>
  <si>
    <t>B1806</t>
  </si>
  <si>
    <t>Reason participant</t>
  </si>
  <si>
    <t>O1386</t>
  </si>
  <si>
    <t>C749</t>
  </si>
  <si>
    <t>Gabriella Gonzalez</t>
  </si>
  <si>
    <t>B1025</t>
  </si>
  <si>
    <t>Power until source worker</t>
  </si>
  <si>
    <t>O2732</t>
  </si>
  <si>
    <t>C853</t>
  </si>
  <si>
    <t>Christopher Franklin</t>
  </si>
  <si>
    <t>B1195</t>
  </si>
  <si>
    <t>Know water</t>
  </si>
  <si>
    <t>O2872</t>
  </si>
  <si>
    <t>C222</t>
  </si>
  <si>
    <t>Paul Davis</t>
  </si>
  <si>
    <t>B1147</t>
  </si>
  <si>
    <t>Want nation view finally</t>
  </si>
  <si>
    <t>O3962</t>
  </si>
  <si>
    <t>C671</t>
  </si>
  <si>
    <t>Jessica Elliott</t>
  </si>
  <si>
    <t>B1875</t>
  </si>
  <si>
    <t>Apply pattern</t>
  </si>
  <si>
    <t>O3528</t>
  </si>
  <si>
    <t>C304</t>
  </si>
  <si>
    <t>Julie Wang</t>
  </si>
  <si>
    <t>O1258</t>
  </si>
  <si>
    <t>C242</t>
  </si>
  <si>
    <t>Charles Clarke</t>
  </si>
  <si>
    <t>B1959</t>
  </si>
  <si>
    <t>International their</t>
  </si>
  <si>
    <t>O3184</t>
  </si>
  <si>
    <t>C385</t>
  </si>
  <si>
    <t>Sandra Torres</t>
  </si>
  <si>
    <t>Test score second</t>
  </si>
  <si>
    <t>O1921</t>
  </si>
  <si>
    <t>C386</t>
  </si>
  <si>
    <t>Paige English</t>
  </si>
  <si>
    <t>B1937</t>
  </si>
  <si>
    <t>Eat best</t>
  </si>
  <si>
    <t>O3517</t>
  </si>
  <si>
    <t>C679</t>
  </si>
  <si>
    <t>Scott Barron</t>
  </si>
  <si>
    <t>B1667</t>
  </si>
  <si>
    <t>Exactly range believe</t>
  </si>
  <si>
    <t>C936</t>
  </si>
  <si>
    <t>Marilyn Perry</t>
  </si>
  <si>
    <t>B1236</t>
  </si>
  <si>
    <t>O1948</t>
  </si>
  <si>
    <t>C154</t>
  </si>
  <si>
    <t>Victor Petty</t>
  </si>
  <si>
    <t>B1735</t>
  </si>
  <si>
    <t>Night blue little herself</t>
  </si>
  <si>
    <t>O1087</t>
  </si>
  <si>
    <t>C163</t>
  </si>
  <si>
    <t>Kelly Kirby</t>
  </si>
  <si>
    <t>B1798</t>
  </si>
  <si>
    <t>Or prevent agreement</t>
  </si>
  <si>
    <t>O3828</t>
  </si>
  <si>
    <t>C270</t>
  </si>
  <si>
    <t>Not Mentioned</t>
  </si>
  <si>
    <t>B1757</t>
  </si>
  <si>
    <t>Tax without</t>
  </si>
  <si>
    <t>O2172</t>
  </si>
  <si>
    <t>B1435</t>
  </si>
  <si>
    <t>Yet quickly</t>
  </si>
  <si>
    <t>O3764</t>
  </si>
  <si>
    <t>C260</t>
  </si>
  <si>
    <t>Jennifer Mitchell</t>
  </si>
  <si>
    <t>B1002</t>
  </si>
  <si>
    <t>Already could</t>
  </si>
  <si>
    <t>O3203</t>
  </si>
  <si>
    <t>C106</t>
  </si>
  <si>
    <t>April Miller</t>
  </si>
  <si>
    <t>B1887</t>
  </si>
  <si>
    <t>Positive way</t>
  </si>
  <si>
    <t>O3519</t>
  </si>
  <si>
    <t>C427</t>
  </si>
  <si>
    <t>Mitchell Wallace</t>
  </si>
  <si>
    <t>B1768</t>
  </si>
  <si>
    <t>Shake drive</t>
  </si>
  <si>
    <t>O1185</t>
  </si>
  <si>
    <t>C863</t>
  </si>
  <si>
    <t>Patrick Scott</t>
  </si>
  <si>
    <t>B1621</t>
  </si>
  <si>
    <t>Maintain some lose</t>
  </si>
  <si>
    <t>O2441</t>
  </si>
  <si>
    <t>C760</t>
  </si>
  <si>
    <t>Brenda Long</t>
  </si>
  <si>
    <t>B1578</t>
  </si>
  <si>
    <t>Or</t>
  </si>
  <si>
    <t>O2344</t>
  </si>
  <si>
    <t>C741</t>
  </si>
  <si>
    <t>Taylor Gonzalez</t>
  </si>
  <si>
    <t>B1795</t>
  </si>
  <si>
    <t>Including news vote</t>
  </si>
  <si>
    <t>O2395</t>
  </si>
  <si>
    <t>C461</t>
  </si>
  <si>
    <t>Kimberly Alvarez</t>
  </si>
  <si>
    <t>Size voice</t>
  </si>
  <si>
    <t>O1518</t>
  </si>
  <si>
    <t>C970</t>
  </si>
  <si>
    <t>Alexis Russell</t>
  </si>
  <si>
    <t>B1977</t>
  </si>
  <si>
    <t>Discussion skill</t>
  </si>
  <si>
    <t>O2502</t>
  </si>
  <si>
    <t>C565</t>
  </si>
  <si>
    <t>Kaitlyn Black</t>
  </si>
  <si>
    <t>B1566</t>
  </si>
  <si>
    <t>Share whatever</t>
  </si>
  <si>
    <t>C315</t>
  </si>
  <si>
    <t>Jonathan Tate</t>
  </si>
  <si>
    <t>B1003</t>
  </si>
  <si>
    <t>Piece protect</t>
  </si>
  <si>
    <t>O3248</t>
  </si>
  <si>
    <t>C498</t>
  </si>
  <si>
    <t>Rebecca Long</t>
  </si>
  <si>
    <t>B1972</t>
  </si>
  <si>
    <t>Catch work summer explain</t>
  </si>
  <si>
    <t>O2425</t>
  </si>
  <si>
    <t>C293</t>
  </si>
  <si>
    <t>Rebecca Brown</t>
  </si>
  <si>
    <t>O2218</t>
  </si>
  <si>
    <t>C507</t>
  </si>
  <si>
    <t>Laurie Zhang</t>
  </si>
  <si>
    <t>B1555</t>
  </si>
  <si>
    <t>Knowledge establish</t>
  </si>
  <si>
    <t>O2124</t>
  </si>
  <si>
    <t>C347</t>
  </si>
  <si>
    <t>Laura Snyder</t>
  </si>
  <si>
    <t>B1688</t>
  </si>
  <si>
    <t>Look every</t>
  </si>
  <si>
    <t>O3063</t>
  </si>
  <si>
    <t>C406</t>
  </si>
  <si>
    <t>Melvin Lee</t>
  </si>
  <si>
    <t>B1651</t>
  </si>
  <si>
    <t>Begin that wind</t>
  </si>
  <si>
    <t>O1957</t>
  </si>
  <si>
    <t>C999</t>
  </si>
  <si>
    <t>Zachary Sanchez</t>
  </si>
  <si>
    <t>B1679</t>
  </si>
  <si>
    <t>Mean forward</t>
  </si>
  <si>
    <t>O2477</t>
  </si>
  <si>
    <t>C233</t>
  </si>
  <si>
    <t>Paige Cunningham</t>
  </si>
  <si>
    <t>B1986</t>
  </si>
  <si>
    <t>Cut admit</t>
  </si>
  <si>
    <t>O1318</t>
  </si>
  <si>
    <t>Billy Barker</t>
  </si>
  <si>
    <t>B1102</t>
  </si>
  <si>
    <t>Life she fire</t>
  </si>
  <si>
    <t>O3797</t>
  </si>
  <si>
    <t>C926</t>
  </si>
  <si>
    <t>Eric Clark</t>
  </si>
  <si>
    <t>B1954</t>
  </si>
  <si>
    <t>Appear interview would another</t>
  </si>
  <si>
    <t>O1300</t>
  </si>
  <si>
    <t>C948</t>
  </si>
  <si>
    <t>Michael Carlson</t>
  </si>
  <si>
    <t>B1794</t>
  </si>
  <si>
    <t>Practice father</t>
  </si>
  <si>
    <t>O1143</t>
  </si>
  <si>
    <t>C988</t>
  </si>
  <si>
    <t>Stacy Snyder</t>
  </si>
  <si>
    <t>B1328</t>
  </si>
  <si>
    <t>Late begin</t>
  </si>
  <si>
    <t>O1819</t>
  </si>
  <si>
    <t>C514</t>
  </si>
  <si>
    <t>Kimberly Morris</t>
  </si>
  <si>
    <t>B1764</t>
  </si>
  <si>
    <t>Successful</t>
  </si>
  <si>
    <t>O3437</t>
  </si>
  <si>
    <t>C487</t>
  </si>
  <si>
    <t>Stephanie Dean</t>
  </si>
  <si>
    <t>B1229</t>
  </si>
  <si>
    <t>Gun area</t>
  </si>
  <si>
    <t>O3369</t>
  </si>
  <si>
    <t>C343</t>
  </si>
  <si>
    <t>Travis Davis</t>
  </si>
  <si>
    <t>B1600</t>
  </si>
  <si>
    <t>Parent eat skill</t>
  </si>
  <si>
    <t>O2611</t>
  </si>
  <si>
    <t>C365</t>
  </si>
  <si>
    <t>Brian Baker</t>
  </si>
  <si>
    <t>O1887</t>
  </si>
  <si>
    <t>C878</t>
  </si>
  <si>
    <t>Mrs. Leslie Flores PhD</t>
  </si>
  <si>
    <t>B1572</t>
  </si>
  <si>
    <t>Prove tax</t>
  </si>
  <si>
    <t>O2323</t>
  </si>
  <si>
    <t>C624</t>
  </si>
  <si>
    <t>Laura Bennett</t>
  </si>
  <si>
    <t>B1251</t>
  </si>
  <si>
    <t>Himself pattern environment admit</t>
  </si>
  <si>
    <t>O1624</t>
  </si>
  <si>
    <t>C437</t>
  </si>
  <si>
    <t>Donna Thompson</t>
  </si>
  <si>
    <t>B1466</t>
  </si>
  <si>
    <t>Least current</t>
  </si>
  <si>
    <t>O2806</t>
  </si>
  <si>
    <t>C898</t>
  </si>
  <si>
    <t>Douglas Bond</t>
  </si>
  <si>
    <t>Know democratic still</t>
  </si>
  <si>
    <t>O1952</t>
  </si>
  <si>
    <t>C429</t>
  </si>
  <si>
    <t>Michael Best</t>
  </si>
  <si>
    <t>B1145</t>
  </si>
  <si>
    <t>Administration</t>
  </si>
  <si>
    <t>O2276</t>
  </si>
  <si>
    <t>C738</t>
  </si>
  <si>
    <t>Jaime Carr</t>
  </si>
  <si>
    <t>B1379</t>
  </si>
  <si>
    <t>Order</t>
  </si>
  <si>
    <t>O1032</t>
  </si>
  <si>
    <t>C955</t>
  </si>
  <si>
    <t>Stacey Brown</t>
  </si>
  <si>
    <t>Language current</t>
  </si>
  <si>
    <t>O1526</t>
  </si>
  <si>
    <t>C251</t>
  </si>
  <si>
    <t>Lisa Schmidt</t>
  </si>
  <si>
    <t>B1657</t>
  </si>
  <si>
    <t>Sell born career</t>
  </si>
  <si>
    <t>O3252</t>
  </si>
  <si>
    <t>B1856</t>
  </si>
  <si>
    <t>Music large</t>
  </si>
  <si>
    <t>O3963</t>
  </si>
  <si>
    <t>Nicole Gay</t>
  </si>
  <si>
    <t>B1274</t>
  </si>
  <si>
    <t>Cup player population</t>
  </si>
  <si>
    <t>O1733</t>
  </si>
  <si>
    <t>C164</t>
  </si>
  <si>
    <t>Scott Joseph</t>
  </si>
  <si>
    <t>B1704</t>
  </si>
  <si>
    <t>State follow about</t>
  </si>
  <si>
    <t>O3379</t>
  </si>
  <si>
    <t>C359</t>
  </si>
  <si>
    <t>Michael Smith</t>
  </si>
  <si>
    <t>B1565</t>
  </si>
  <si>
    <t>For tonight allow</t>
  </si>
  <si>
    <t>O3707</t>
  </si>
  <si>
    <t>C221</t>
  </si>
  <si>
    <t>Amanda Rivera</t>
  </si>
  <si>
    <t>O1455</t>
  </si>
  <si>
    <t>C313</t>
  </si>
  <si>
    <t>Stephanie Andersen</t>
  </si>
  <si>
    <t>B1245</t>
  </si>
  <si>
    <t>Support defense</t>
  </si>
  <si>
    <t>O1427</t>
  </si>
  <si>
    <t>C172</t>
  </si>
  <si>
    <t>James Lewis</t>
  </si>
  <si>
    <t>Number young</t>
  </si>
  <si>
    <t>O2237</t>
  </si>
  <si>
    <t>C854</t>
  </si>
  <si>
    <t>Robert Raymond</t>
  </si>
  <si>
    <t>B1864</t>
  </si>
  <si>
    <t>West officer</t>
  </si>
  <si>
    <t>O3095</t>
  </si>
  <si>
    <t>C177</t>
  </si>
  <si>
    <t>Jeffrey Wood</t>
  </si>
  <si>
    <t>B1563</t>
  </si>
  <si>
    <t>Especially improve seek</t>
  </si>
  <si>
    <t>O1519</t>
  </si>
  <si>
    <t>C676</t>
  </si>
  <si>
    <t>Sara Lindsey</t>
  </si>
  <si>
    <t>B1337</t>
  </si>
  <si>
    <t>Activity past</t>
  </si>
  <si>
    <t>O1262</t>
  </si>
  <si>
    <t>C978</t>
  </si>
  <si>
    <t>Jennifer Dyer</t>
  </si>
  <si>
    <t>System hard bag</t>
  </si>
  <si>
    <t>O2466</t>
  </si>
  <si>
    <t>C376</t>
  </si>
  <si>
    <t>Timothy Barr</t>
  </si>
  <si>
    <t>B1357</t>
  </si>
  <si>
    <t>Research</t>
  </si>
  <si>
    <t>O3377</t>
  </si>
  <si>
    <t>C945</t>
  </si>
  <si>
    <t>Jamie Smith</t>
  </si>
  <si>
    <t>B1144</t>
  </si>
  <si>
    <t>Total message activity</t>
  </si>
  <si>
    <t>O1566</t>
  </si>
  <si>
    <t>Renee Ortiz</t>
  </si>
  <si>
    <t>B1450</t>
  </si>
  <si>
    <t>Push learn</t>
  </si>
  <si>
    <t>O1947</t>
  </si>
  <si>
    <t>C257</t>
  </si>
  <si>
    <t>Barbara King</t>
  </si>
  <si>
    <t>B1180</t>
  </si>
  <si>
    <t>Group imagine PM</t>
  </si>
  <si>
    <t>O3763</t>
  </si>
  <si>
    <t>Amanda Farmer</t>
  </si>
  <si>
    <t>B1724</t>
  </si>
  <si>
    <t>Scene start</t>
  </si>
  <si>
    <t>O3622</t>
  </si>
  <si>
    <t>C833</t>
  </si>
  <si>
    <t>Sarah Rodriguez</t>
  </si>
  <si>
    <t>O3751</t>
  </si>
  <si>
    <t>C127</t>
  </si>
  <si>
    <t>Alexander Phillips</t>
  </si>
  <si>
    <t>B1225</t>
  </si>
  <si>
    <t>Entire couple</t>
  </si>
  <si>
    <t>O2995</t>
  </si>
  <si>
    <t>C252</t>
  </si>
  <si>
    <t>Amy Chavez</t>
  </si>
  <si>
    <t>B1935</t>
  </si>
  <si>
    <t>Study wonder</t>
  </si>
  <si>
    <t>O2823</t>
  </si>
  <si>
    <t>B1247</t>
  </si>
  <si>
    <t>Tonight however threat</t>
  </si>
  <si>
    <t>O1809</t>
  </si>
  <si>
    <t>C971</t>
  </si>
  <si>
    <t>Anna Perez DDS</t>
  </si>
  <si>
    <t>B1874</t>
  </si>
  <si>
    <t>Use author from</t>
  </si>
  <si>
    <t>O3803</t>
  </si>
  <si>
    <t>C899</t>
  </si>
  <si>
    <t>Carl Rodriguez</t>
  </si>
  <si>
    <t>B1073</t>
  </si>
  <si>
    <t>Director position reason across</t>
  </si>
  <si>
    <t>O1147</t>
  </si>
  <si>
    <t>C860</t>
  </si>
  <si>
    <t>daniel meyers</t>
  </si>
  <si>
    <t>B1870</t>
  </si>
  <si>
    <t>Can section</t>
  </si>
  <si>
    <t>O1264</t>
  </si>
  <si>
    <t>C468</t>
  </si>
  <si>
    <t>Gloria Cruz</t>
  </si>
  <si>
    <t>B1530</t>
  </si>
  <si>
    <t>Finally too enough onto</t>
  </si>
  <si>
    <t>O2733</t>
  </si>
  <si>
    <t>C569</t>
  </si>
  <si>
    <t>Michael Burns</t>
  </si>
  <si>
    <t>B1730</t>
  </si>
  <si>
    <t>Task morning community</t>
  </si>
  <si>
    <t>O3382</t>
  </si>
  <si>
    <t>C572</t>
  </si>
  <si>
    <t>Kimberly Holmes</t>
  </si>
  <si>
    <t>B1792</t>
  </si>
  <si>
    <t>More natural commercial</t>
  </si>
  <si>
    <t>O1005</t>
  </si>
  <si>
    <t>C835</t>
  </si>
  <si>
    <t>Jacob Velasquez</t>
  </si>
  <si>
    <t>B1995</t>
  </si>
  <si>
    <t>Policy turn</t>
  </si>
  <si>
    <t>O3021</t>
  </si>
  <si>
    <t>C321</t>
  </si>
  <si>
    <t>Ashley Avery</t>
  </si>
  <si>
    <t>B1554</t>
  </si>
  <si>
    <t>Prepare trial</t>
  </si>
  <si>
    <t>O3114</t>
  </si>
  <si>
    <t>C823</t>
  </si>
  <si>
    <t>Ms. Donna Green</t>
  </si>
  <si>
    <t>B1586</t>
  </si>
  <si>
    <t>Professor record style</t>
  </si>
  <si>
    <t>O1562</t>
  </si>
  <si>
    <t>C327</t>
  </si>
  <si>
    <t>Allison Powell</t>
  </si>
  <si>
    <t>Measure suggest possible</t>
  </si>
  <si>
    <t>O3179</t>
  </si>
  <si>
    <t>C980</t>
  </si>
  <si>
    <t>Anita Snow</t>
  </si>
  <si>
    <t>O3069</t>
  </si>
  <si>
    <t>C458</t>
  </si>
  <si>
    <t>Brandon Thomas</t>
  </si>
  <si>
    <t>B1424</t>
  </si>
  <si>
    <t>Know space against safe</t>
  </si>
  <si>
    <t>O3430</t>
  </si>
  <si>
    <t>C618</t>
  </si>
  <si>
    <t>Ryan Smith</t>
  </si>
  <si>
    <t>B1472</t>
  </si>
  <si>
    <t>Pay ahead few magazine</t>
  </si>
  <si>
    <t>O2069</t>
  </si>
  <si>
    <t>C647</t>
  </si>
  <si>
    <t>Ryan Murray</t>
  </si>
  <si>
    <t>B1781</t>
  </si>
  <si>
    <t>Church if</t>
  </si>
  <si>
    <t>O1965</t>
  </si>
  <si>
    <t>C133</t>
  </si>
  <si>
    <t>Anna Brock</t>
  </si>
  <si>
    <t>B1936</t>
  </si>
  <si>
    <t>Evening deal public</t>
  </si>
  <si>
    <t>O1979</t>
  </si>
  <si>
    <t>B1489</t>
  </si>
  <si>
    <t>Fill</t>
  </si>
  <si>
    <t>O3131</t>
  </si>
  <si>
    <t>C604</t>
  </si>
  <si>
    <t>Kevin Johnson</t>
  </si>
  <si>
    <t>B1331</t>
  </si>
  <si>
    <t>Reality different</t>
  </si>
  <si>
    <t>O1985</t>
  </si>
  <si>
    <t>C992</t>
  </si>
  <si>
    <t>Mrs. Rebecca Davis</t>
  </si>
  <si>
    <t>B1036</t>
  </si>
  <si>
    <t>Account assume</t>
  </si>
  <si>
    <t>O3126</t>
  </si>
  <si>
    <t>C259</t>
  </si>
  <si>
    <t>Dr. Joseph Kent</t>
  </si>
  <si>
    <t>B1125</t>
  </si>
  <si>
    <t>Message hotel</t>
  </si>
  <si>
    <t>O2942</t>
  </si>
  <si>
    <t>C357</t>
  </si>
  <si>
    <t>Christopher Smith</t>
  </si>
  <si>
    <t>B1218</t>
  </si>
  <si>
    <t>House political</t>
  </si>
  <si>
    <t>O3931</t>
  </si>
  <si>
    <t>C540</t>
  </si>
  <si>
    <t>Craig Dean</t>
  </si>
  <si>
    <t>Near condition cost</t>
  </si>
  <si>
    <t>O3768</t>
  </si>
  <si>
    <t>C711</t>
  </si>
  <si>
    <t>Kristin Johnson</t>
  </si>
  <si>
    <t>B1611</t>
  </si>
  <si>
    <t>Beat maintain</t>
  </si>
  <si>
    <t>O1943</t>
  </si>
  <si>
    <t>C227</t>
  </si>
  <si>
    <t>Denise Thomas</t>
  </si>
  <si>
    <t>B1931</t>
  </si>
  <si>
    <t>Who training size</t>
  </si>
  <si>
    <t>O2334</t>
  </si>
  <si>
    <t>C934</t>
  </si>
  <si>
    <t>Troy Hardy</t>
  </si>
  <si>
    <t>B1327</t>
  </si>
  <si>
    <t>Player send</t>
  </si>
  <si>
    <t>O3217</t>
  </si>
  <si>
    <t>C940</t>
  </si>
  <si>
    <t>Donna Turner</t>
  </si>
  <si>
    <t>B1912</t>
  </si>
  <si>
    <t>Produce trip site</t>
  </si>
  <si>
    <t>O3452</t>
  </si>
  <si>
    <t>C274</t>
  </si>
  <si>
    <t>Dave Jackson</t>
  </si>
  <si>
    <t>B1700</t>
  </si>
  <si>
    <t>Career second</t>
  </si>
  <si>
    <t>O3948</t>
  </si>
  <si>
    <t>C132</t>
  </si>
  <si>
    <t>Derrick Lamb MD</t>
  </si>
  <si>
    <t>B1708</t>
  </si>
  <si>
    <t>American mother</t>
  </si>
  <si>
    <t>O2647</t>
  </si>
  <si>
    <t>B1320</t>
  </si>
  <si>
    <t>Employee would</t>
  </si>
  <si>
    <t>O1110</t>
  </si>
  <si>
    <t>C648</t>
  </si>
  <si>
    <t>John Brown</t>
  </si>
  <si>
    <t>B1885</t>
  </si>
  <si>
    <t>Doctor maybe campaign</t>
  </si>
  <si>
    <t>O3222</t>
  </si>
  <si>
    <t>C830</t>
  </si>
  <si>
    <t>Kevin Ayers</t>
  </si>
  <si>
    <t>B1433</t>
  </si>
  <si>
    <t>Weight here</t>
  </si>
  <si>
    <t>C543</t>
  </si>
  <si>
    <t>Jasmin House</t>
  </si>
  <si>
    <t>B1276</t>
  </si>
  <si>
    <t>Party computer base</t>
  </si>
  <si>
    <t>O2003</t>
  </si>
  <si>
    <t>C263</t>
  </si>
  <si>
    <t>Bailey Miles</t>
  </si>
  <si>
    <t>B1597</t>
  </si>
  <si>
    <t>Great rise</t>
  </si>
  <si>
    <t>O3560</t>
  </si>
  <si>
    <t>C575</t>
  </si>
  <si>
    <t>Tammy Davis</t>
  </si>
  <si>
    <t>Mean fund</t>
  </si>
  <si>
    <t>O3875</t>
  </si>
  <si>
    <t>Brandon Hall</t>
  </si>
  <si>
    <t>B1018</t>
  </si>
  <si>
    <t>Hour however</t>
  </si>
  <si>
    <t>O1009</t>
  </si>
  <si>
    <t>C717</t>
  </si>
  <si>
    <t>Kristin Rogers</t>
  </si>
  <si>
    <t>B1160</t>
  </si>
  <si>
    <t>Personal safe summer</t>
  </si>
  <si>
    <t>O3527</t>
  </si>
  <si>
    <t>C299</t>
  </si>
  <si>
    <t>Emily Adams</t>
  </si>
  <si>
    <t>B1126</t>
  </si>
  <si>
    <t>Data happy</t>
  </si>
  <si>
    <t>O3456</t>
  </si>
  <si>
    <t>C346</t>
  </si>
  <si>
    <t>Timothy Reed</t>
  </si>
  <si>
    <t>B1269</t>
  </si>
  <si>
    <t>Shoulder debate</t>
  </si>
  <si>
    <t>O1054</t>
  </si>
  <si>
    <t>C256</t>
  </si>
  <si>
    <t>John Lucas</t>
  </si>
  <si>
    <t>B1585</t>
  </si>
  <si>
    <t>Partner another</t>
  </si>
  <si>
    <t>O2616</t>
  </si>
  <si>
    <t>C821</t>
  </si>
  <si>
    <t>Cory Espinoza</t>
  </si>
  <si>
    <t>B1234</t>
  </si>
  <si>
    <t>Father center</t>
  </si>
  <si>
    <t>O1218</t>
  </si>
  <si>
    <t>C901</t>
  </si>
  <si>
    <t>Michael Wilson</t>
  </si>
  <si>
    <t>B1440</t>
  </si>
  <si>
    <t>Government decade citizen avoid</t>
  </si>
  <si>
    <t>O3289</t>
  </si>
  <si>
    <t>C816</t>
  </si>
  <si>
    <t>Andrea Young</t>
  </si>
  <si>
    <t>B1448</t>
  </si>
  <si>
    <t>Drive food</t>
  </si>
  <si>
    <t>O2187</t>
  </si>
  <si>
    <t>B1930</t>
  </si>
  <si>
    <t>Night all</t>
  </si>
  <si>
    <t>O1030</t>
  </si>
  <si>
    <t>C273</t>
  </si>
  <si>
    <t>Laura Adkins</t>
  </si>
  <si>
    <t>O1946</t>
  </si>
  <si>
    <t>B1016</t>
  </si>
  <si>
    <t>Yet reach question</t>
  </si>
  <si>
    <t>O2554</t>
  </si>
  <si>
    <t>C672</t>
  </si>
  <si>
    <t>Shannon Anderson</t>
  </si>
  <si>
    <t>B1879</t>
  </si>
  <si>
    <t>Purpose trial</t>
  </si>
  <si>
    <t>O3381</t>
  </si>
  <si>
    <t>C408</t>
  </si>
  <si>
    <t>Matthew Murphy</t>
  </si>
  <si>
    <t>O2858</t>
  </si>
  <si>
    <t>C962</t>
  </si>
  <si>
    <t>Russell Gonzalez</t>
  </si>
  <si>
    <t>O3044</t>
  </si>
  <si>
    <t>Brandy Ballard</t>
  </si>
  <si>
    <t>B1143</t>
  </si>
  <si>
    <t>Throughout statement husband</t>
  </si>
  <si>
    <t>O3994</t>
  </si>
  <si>
    <t>C431</t>
  </si>
  <si>
    <t>Stephanie Aguilar</t>
  </si>
  <si>
    <t>B1739</t>
  </si>
  <si>
    <t>If</t>
  </si>
  <si>
    <t>O3085</t>
  </si>
  <si>
    <t>C862</t>
  </si>
  <si>
    <t>Jasmine Franklin</t>
  </si>
  <si>
    <t>B1395</t>
  </si>
  <si>
    <t>Mention own</t>
  </si>
  <si>
    <t>O2786</t>
  </si>
  <si>
    <t>C623</t>
  </si>
  <si>
    <t>Jamie Schroeder</t>
  </si>
  <si>
    <t>B1119</t>
  </si>
  <si>
    <t>Different imagine down</t>
  </si>
  <si>
    <t>O3029</t>
  </si>
  <si>
    <t>C590</t>
  </si>
  <si>
    <t>Warren Brown</t>
  </si>
  <si>
    <t>B1939</t>
  </si>
  <si>
    <t>Image process machine</t>
  </si>
  <si>
    <t>O2288</t>
  </si>
  <si>
    <t>C881</t>
  </si>
  <si>
    <t>Jessica Hansen</t>
  </si>
  <si>
    <t>B1121</t>
  </si>
  <si>
    <t>Consider myself</t>
  </si>
  <si>
    <t>O2468</t>
  </si>
  <si>
    <t>C601</t>
  </si>
  <si>
    <t>Mr. Brian Ellison</t>
  </si>
  <si>
    <t>B1580</t>
  </si>
  <si>
    <t>Part attorney</t>
  </si>
  <si>
    <t>O1460</t>
  </si>
  <si>
    <t>C352</t>
  </si>
  <si>
    <t>Stephanie Cunningham</t>
  </si>
  <si>
    <t>B1381</t>
  </si>
  <si>
    <t>Manage wish condition</t>
  </si>
  <si>
    <t>O2901</t>
  </si>
  <si>
    <t>C450</t>
  </si>
  <si>
    <t>Melinda Adams</t>
  </si>
  <si>
    <t>B1082</t>
  </si>
  <si>
    <t>Yard series beat</t>
  </si>
  <si>
    <t>O2265</t>
  </si>
  <si>
    <t>C225</t>
  </si>
  <si>
    <t>Troy Clark</t>
  </si>
  <si>
    <t>B1232</t>
  </si>
  <si>
    <t>All why</t>
  </si>
  <si>
    <t>O2787</t>
  </si>
  <si>
    <t>C639</t>
  </si>
  <si>
    <t>Taylor Jones</t>
  </si>
  <si>
    <t>B1594</t>
  </si>
  <si>
    <t>Whose trade</t>
  </si>
  <si>
    <t>O2266</t>
  </si>
  <si>
    <t>C214</t>
  </si>
  <si>
    <t>Eddie Mccoy</t>
  </si>
  <si>
    <t>B1398</t>
  </si>
  <si>
    <t>Whole traditional</t>
  </si>
  <si>
    <t>O3618</t>
  </si>
  <si>
    <t>Wendy Garcia</t>
  </si>
  <si>
    <t>B1948</t>
  </si>
  <si>
    <t>Chair</t>
  </si>
  <si>
    <t>O1888</t>
  </si>
  <si>
    <t>C480</t>
  </si>
  <si>
    <t>Lance Le</t>
  </si>
  <si>
    <t>B1840</t>
  </si>
  <si>
    <t>Theory fall wall simple</t>
  </si>
  <si>
    <t>O3838</t>
  </si>
  <si>
    <t>C415</t>
  </si>
  <si>
    <t>William Edwards</t>
  </si>
  <si>
    <t>Call artist through</t>
  </si>
  <si>
    <t>O2905</t>
  </si>
  <si>
    <t>Melissa Bailey</t>
  </si>
  <si>
    <t>B1273</t>
  </si>
  <si>
    <t>Reveal reflect</t>
  </si>
  <si>
    <t>O2622</t>
  </si>
  <si>
    <t>C286</t>
  </si>
  <si>
    <t>Brian Peters</t>
  </si>
  <si>
    <t>B1726</t>
  </si>
  <si>
    <t>Business success</t>
  </si>
  <si>
    <t>O1049</t>
  </si>
  <si>
    <t>B1624</t>
  </si>
  <si>
    <t>Notice Mrs language</t>
  </si>
  <si>
    <t>O2135</t>
  </si>
  <si>
    <t>C460</t>
  </si>
  <si>
    <t>Frank Johnson</t>
  </si>
  <si>
    <t>B1189</t>
  </si>
  <si>
    <t>Interesting either</t>
  </si>
  <si>
    <t>O3596</t>
  </si>
  <si>
    <t>C995</t>
  </si>
  <si>
    <t>Curtis Harvey</t>
  </si>
  <si>
    <t>B1736</t>
  </si>
  <si>
    <t>Whether remember</t>
  </si>
  <si>
    <t>C930</t>
  </si>
  <si>
    <t>Stephanie Perkins</t>
  </si>
  <si>
    <t>B1281</t>
  </si>
  <si>
    <t>O3653</t>
  </si>
  <si>
    <t>Perhaps low economy page</t>
  </si>
  <si>
    <t>O2949</t>
  </si>
  <si>
    <t>Michelle Hamilton</t>
  </si>
  <si>
    <t>B1332</t>
  </si>
  <si>
    <t>Wish</t>
  </si>
  <si>
    <t>O2507</t>
  </si>
  <si>
    <t>C771</t>
  </si>
  <si>
    <t>B1918</t>
  </si>
  <si>
    <t>Describe</t>
  </si>
  <si>
    <t>O3246</t>
  </si>
  <si>
    <t>C412</t>
  </si>
  <si>
    <t>Suzanne Smith</t>
  </si>
  <si>
    <t>Election gun</t>
  </si>
  <si>
    <t>O2202</t>
  </si>
  <si>
    <t>We town too</t>
  </si>
  <si>
    <t>O3296</t>
  </si>
  <si>
    <t>C388</t>
  </si>
  <si>
    <t>Amanda Adams</t>
  </si>
  <si>
    <t>O1709</t>
  </si>
  <si>
    <t>C396</t>
  </si>
  <si>
    <t>Monica Stone</t>
  </si>
  <si>
    <t>B1744</t>
  </si>
  <si>
    <t>Institution night pull</t>
  </si>
  <si>
    <t>O1022</t>
  </si>
  <si>
    <t>Brian Johnson</t>
  </si>
  <si>
    <t>B1008</t>
  </si>
  <si>
    <t>Story partner professional</t>
  </si>
  <si>
    <t>O2810</t>
  </si>
  <si>
    <t>C538</t>
  </si>
  <si>
    <t>John Taylor</t>
  </si>
  <si>
    <t>B1560</t>
  </si>
  <si>
    <t>American list</t>
  </si>
  <si>
    <t>O1094</t>
  </si>
  <si>
    <t>Randy Yoder</t>
  </si>
  <si>
    <t>B1721</t>
  </si>
  <si>
    <t>Draw study</t>
  </si>
  <si>
    <t>O1791</t>
  </si>
  <si>
    <t>C336</t>
  </si>
  <si>
    <t>Robert Goodman</t>
  </si>
  <si>
    <t>B1490</t>
  </si>
  <si>
    <t>Source affect too</t>
  </si>
  <si>
    <t>O1828</t>
  </si>
  <si>
    <t>C107</t>
  </si>
  <si>
    <t>Kevin Bates</t>
  </si>
  <si>
    <t>O3605</t>
  </si>
  <si>
    <t>B1552</t>
  </si>
  <si>
    <t>Simply available</t>
  </si>
  <si>
    <t>O1870</t>
  </si>
  <si>
    <t>B1542</t>
  </si>
  <si>
    <t>Mission bit</t>
  </si>
  <si>
    <t>O1038</t>
  </si>
  <si>
    <t>C204</t>
  </si>
  <si>
    <t>Maria Berry</t>
  </si>
  <si>
    <t>B1943</t>
  </si>
  <si>
    <t>Specific eat</t>
  </si>
  <si>
    <t>O2883</t>
  </si>
  <si>
    <t>C109</t>
  </si>
  <si>
    <t>Victoria Brady</t>
  </si>
  <si>
    <t>O2080</t>
  </si>
  <si>
    <t>C568</t>
  </si>
  <si>
    <t>Angie Alexander</t>
  </si>
  <si>
    <t>Matter community fund</t>
  </si>
  <si>
    <t>O3692</t>
  </si>
  <si>
    <t>Information once affect</t>
  </si>
  <si>
    <t>O1606</t>
  </si>
  <si>
    <t>C438</t>
  </si>
  <si>
    <t>Jeffery Byrd</t>
  </si>
  <si>
    <t>B1596</t>
  </si>
  <si>
    <t>Type stay politics</t>
  </si>
  <si>
    <t>O3249</t>
  </si>
  <si>
    <t>C278</t>
  </si>
  <si>
    <t>adam sparks</t>
  </si>
  <si>
    <t>B1528</t>
  </si>
  <si>
    <t>Per executive let</t>
  </si>
  <si>
    <t>O3572</t>
  </si>
  <si>
    <t>C677</t>
  </si>
  <si>
    <t>Rebecca Bates</t>
  </si>
  <si>
    <t>B1659</t>
  </si>
  <si>
    <t>Nothing about</t>
  </si>
  <si>
    <t>O2031</t>
  </si>
  <si>
    <t>C234</t>
  </si>
  <si>
    <t>Russell Stanley</t>
  </si>
  <si>
    <t>B1462</t>
  </si>
  <si>
    <t>Field better</t>
  </si>
  <si>
    <t>O2584</t>
  </si>
  <si>
    <t>C709</t>
  </si>
  <si>
    <t>Mrs. Emily Gray</t>
  </si>
  <si>
    <t>B1064</t>
  </si>
  <si>
    <t>International college</t>
  </si>
  <si>
    <t>O1688</t>
  </si>
  <si>
    <t>C333</t>
  </si>
  <si>
    <t>Jennifer Donovan</t>
  </si>
  <si>
    <t>B1652</t>
  </si>
  <si>
    <t>Improve become price against</t>
  </si>
  <si>
    <t>O1851</t>
  </si>
  <si>
    <t>C120</t>
  </si>
  <si>
    <t>Melissa Savage</t>
  </si>
  <si>
    <t>B1556</t>
  </si>
  <si>
    <t>Major of determine</t>
  </si>
  <si>
    <t>O2037</t>
  </si>
  <si>
    <t>C876</t>
  </si>
  <si>
    <t>Heather Burns</t>
  </si>
  <si>
    <t>B1349</t>
  </si>
  <si>
    <t>Allow</t>
  </si>
  <si>
    <t>O2953</t>
  </si>
  <si>
    <t>B1903</t>
  </si>
  <si>
    <t>Walk blue address</t>
  </si>
  <si>
    <t>O1677</t>
  </si>
  <si>
    <t>C993</t>
  </si>
  <si>
    <t>Thomas Harrell</t>
  </si>
  <si>
    <t>B1501</t>
  </si>
  <si>
    <t>Hotel imagine sign</t>
  </si>
  <si>
    <t>O2443</t>
  </si>
  <si>
    <t>C998</t>
  </si>
  <si>
    <t>Kevin Reed</t>
  </si>
  <si>
    <t>Reach game black</t>
  </si>
  <si>
    <t>O3407</t>
  </si>
  <si>
    <t>C446</t>
  </si>
  <si>
    <t>Steven Morrow</t>
  </si>
  <si>
    <t>B1240</t>
  </si>
  <si>
    <t>Manage catch maybe</t>
  </si>
  <si>
    <t>O1076</t>
  </si>
  <si>
    <t>B1377</t>
  </si>
  <si>
    <t>Activity system</t>
  </si>
  <si>
    <t>O2673</t>
  </si>
  <si>
    <t>C366</t>
  </si>
  <si>
    <t>Kyle Bruce</t>
  </si>
  <si>
    <t>B1876</t>
  </si>
  <si>
    <t>Around garden</t>
  </si>
  <si>
    <t>O2505</t>
  </si>
  <si>
    <t>C151</t>
  </si>
  <si>
    <t>Patrick Green IV</t>
  </si>
  <si>
    <t>O1555</t>
  </si>
  <si>
    <t>C114</t>
  </si>
  <si>
    <t>Brian Davis</t>
  </si>
  <si>
    <t>B1006</t>
  </si>
  <si>
    <t>Report every force</t>
  </si>
  <si>
    <t>O2615</t>
  </si>
  <si>
    <t>C100</t>
  </si>
  <si>
    <t>Jon Reyes</t>
  </si>
  <si>
    <t>O2538</t>
  </si>
  <si>
    <t>C562</t>
  </si>
  <si>
    <t>Joshua Smith</t>
  </si>
  <si>
    <t>B1613</t>
  </si>
  <si>
    <t>Anything skill blood</t>
  </si>
  <si>
    <t>O3673</t>
  </si>
  <si>
    <t>C714</t>
  </si>
  <si>
    <t>Courtney Taylor</t>
  </si>
  <si>
    <t>B1038</t>
  </si>
  <si>
    <t>Include know</t>
  </si>
  <si>
    <t>O2379</t>
  </si>
  <si>
    <t>C873</t>
  </si>
  <si>
    <t>Ashley Hubbard</t>
  </si>
  <si>
    <t>B1492</t>
  </si>
  <si>
    <t>Adult</t>
  </si>
  <si>
    <t>O2211</t>
  </si>
  <si>
    <t>C455</t>
  </si>
  <si>
    <t>Douglas Jimenez</t>
  </si>
  <si>
    <t>B1573</t>
  </si>
  <si>
    <t>Decade step</t>
  </si>
  <si>
    <t>O2096</t>
  </si>
  <si>
    <t>C573</t>
  </si>
  <si>
    <t>Teresa Brennan</t>
  </si>
  <si>
    <t>O1767</t>
  </si>
  <si>
    <t>C942</t>
  </si>
  <si>
    <t>lauren dixon</t>
  </si>
  <si>
    <t>B1612</t>
  </si>
  <si>
    <t>Baby realize</t>
  </si>
  <si>
    <t>O3849</t>
  </si>
  <si>
    <t>B1157</t>
  </si>
  <si>
    <t>Certain option</t>
  </si>
  <si>
    <t>O3045</t>
  </si>
  <si>
    <t>Donald Anderson</t>
  </si>
  <si>
    <t>B1753</t>
  </si>
  <si>
    <t>Audience into think</t>
  </si>
  <si>
    <t>O3623</t>
  </si>
  <si>
    <t>C844</t>
  </si>
  <si>
    <t>Julie Young</t>
  </si>
  <si>
    <t>B1761</t>
  </si>
  <si>
    <t>Explain discover</t>
  </si>
  <si>
    <t>O2430</t>
  </si>
  <si>
    <t>C247</t>
  </si>
  <si>
    <t>Richard Allen</t>
  </si>
  <si>
    <t>B1504</t>
  </si>
  <si>
    <t>Card throughout across</t>
  </si>
  <si>
    <t>O3255</t>
  </si>
  <si>
    <t>Michelle Ryan</t>
  </si>
  <si>
    <t>B1344</t>
  </si>
  <si>
    <t>Herself wrong deal brother</t>
  </si>
  <si>
    <t>O1470</t>
  </si>
  <si>
    <t>C536</t>
  </si>
  <si>
    <t>Jeffrey Bolton</t>
  </si>
  <si>
    <t>O1186</t>
  </si>
  <si>
    <t>C130</t>
  </si>
  <si>
    <t>Malik Morris</t>
  </si>
  <si>
    <t>Type action</t>
  </si>
  <si>
    <t>O2925</t>
  </si>
  <si>
    <t>Jason Morton</t>
  </si>
  <si>
    <t>B1738</t>
  </si>
  <si>
    <t>Relate tree</t>
  </si>
  <si>
    <t>O1106</t>
  </si>
  <si>
    <t>C339</t>
  </si>
  <si>
    <t>Angela Lopez</t>
  </si>
  <si>
    <t>O2855</t>
  </si>
  <si>
    <t>C651</t>
  </si>
  <si>
    <t>Claudia Williams</t>
  </si>
  <si>
    <t>B1506</t>
  </si>
  <si>
    <t>Avoid financial career</t>
  </si>
  <si>
    <t>O2033</t>
  </si>
  <si>
    <t>C616</t>
  </si>
  <si>
    <t>Alexander Collins</t>
  </si>
  <si>
    <t>O3018</t>
  </si>
  <si>
    <t>C586</t>
  </si>
  <si>
    <t>Christopher Douglas</t>
  </si>
  <si>
    <t>Budget season</t>
  </si>
  <si>
    <t>O3745</t>
  </si>
  <si>
    <t>Tami Clark</t>
  </si>
  <si>
    <t>O3411</t>
  </si>
  <si>
    <t>C710</t>
  </si>
  <si>
    <t>Donna Clements</t>
  </si>
  <si>
    <t>O2531</t>
  </si>
  <si>
    <t>C158</t>
  </si>
  <si>
    <t>Beth Bridges</t>
  </si>
  <si>
    <t>B1223</t>
  </si>
  <si>
    <t>Carry movie</t>
  </si>
  <si>
    <t>O1735</t>
  </si>
  <si>
    <t>C392</t>
  </si>
  <si>
    <t>Randy Olson</t>
  </si>
  <si>
    <t>B1925</t>
  </si>
  <si>
    <t>Spend</t>
  </si>
  <si>
    <t>O1423</t>
  </si>
  <si>
    <t>C886</t>
  </si>
  <si>
    <t>Tammy Hardy</t>
  </si>
  <si>
    <t>Consider box</t>
  </si>
  <si>
    <t>O2629</t>
  </si>
  <si>
    <t>O1687</t>
  </si>
  <si>
    <t>Kayla Snow</t>
  </si>
  <si>
    <t>O3917</t>
  </si>
  <si>
    <t>B1179</t>
  </si>
  <si>
    <t>Despite animal</t>
  </si>
  <si>
    <t>O2385</t>
  </si>
  <si>
    <t>C713</t>
  </si>
  <si>
    <t>Phillip Bailey</t>
  </si>
  <si>
    <t>O2181</t>
  </si>
  <si>
    <t>C621</t>
  </si>
  <si>
    <t>Amy Obrien</t>
  </si>
  <si>
    <t>B1460</t>
  </si>
  <si>
    <t>Happy</t>
  </si>
  <si>
    <t>O2122</t>
  </si>
  <si>
    <t>Chloe Santiago</t>
  </si>
  <si>
    <t>B1109</t>
  </si>
  <si>
    <t>Perform wait wait</t>
  </si>
  <si>
    <t>O2805</t>
  </si>
  <si>
    <t>B1805</t>
  </si>
  <si>
    <t>From house push stuff</t>
  </si>
  <si>
    <t>O1988</t>
  </si>
  <si>
    <t>B1105</t>
  </si>
  <si>
    <t>Front action</t>
  </si>
  <si>
    <t>O2440</t>
  </si>
  <si>
    <t>becky chen</t>
  </si>
  <si>
    <t>O1182</t>
  </si>
  <si>
    <t>C746</t>
  </si>
  <si>
    <t>Brent Wise</t>
  </si>
  <si>
    <t>B1996</t>
  </si>
  <si>
    <t>As value recently</t>
  </si>
  <si>
    <t>O2405</t>
  </si>
  <si>
    <t>C825</t>
  </si>
  <si>
    <t>Alexis Sanders</t>
  </si>
  <si>
    <t>Notice cell</t>
  </si>
  <si>
    <t>O3307</t>
  </si>
  <si>
    <t>House food</t>
  </si>
  <si>
    <t>O2798</t>
  </si>
  <si>
    <t>Particular trouble soon</t>
  </si>
  <si>
    <t>O3980</t>
  </si>
  <si>
    <t>C908</t>
  </si>
  <si>
    <t>John Woods</t>
  </si>
  <si>
    <t>Organization himself play whole</t>
  </si>
  <si>
    <t>O3627</t>
  </si>
  <si>
    <t>C403</t>
  </si>
  <si>
    <t>Kevin Sanchez</t>
  </si>
  <si>
    <t>Difficult doctor</t>
  </si>
  <si>
    <t>O3997</t>
  </si>
  <si>
    <t>O3196</t>
  </si>
  <si>
    <t>B1413</t>
  </si>
  <si>
    <t>Thus movie and</t>
  </si>
  <si>
    <t>O2557</t>
  </si>
  <si>
    <t>C768</t>
  </si>
  <si>
    <t>James Wagner</t>
  </si>
  <si>
    <t>Tv during song</t>
  </si>
  <si>
    <t>O3718</t>
  </si>
  <si>
    <t>C531</t>
  </si>
  <si>
    <t>Tammy Li</t>
  </si>
  <si>
    <t>B1172</t>
  </si>
  <si>
    <t>Represent pretty ten</t>
  </si>
  <si>
    <t>O2365</t>
  </si>
  <si>
    <t>B1851</t>
  </si>
  <si>
    <t>Glass trip though</t>
  </si>
  <si>
    <t>O1004</t>
  </si>
  <si>
    <t>B1553</t>
  </si>
  <si>
    <t>Region where gas</t>
  </si>
  <si>
    <t>O2914</t>
  </si>
  <si>
    <t>C236</t>
  </si>
  <si>
    <t>Michael Roberts</t>
  </si>
  <si>
    <t>B1350</t>
  </si>
  <si>
    <t>Yet</t>
  </si>
  <si>
    <t>O3995</t>
  </si>
  <si>
    <t>C809</t>
  </si>
  <si>
    <t>Kimberly King</t>
  </si>
  <si>
    <t>B1237</t>
  </si>
  <si>
    <t>Successful move</t>
  </si>
  <si>
    <t>O2667</t>
  </si>
  <si>
    <t>Helen Wilson</t>
  </si>
  <si>
    <t>O1346</t>
  </si>
  <si>
    <t>C887</t>
  </si>
  <si>
    <t>Sheila Mann</t>
  </si>
  <si>
    <t>Office</t>
  </si>
  <si>
    <t>O2734</t>
  </si>
  <si>
    <t>B1910</t>
  </si>
  <si>
    <t>After</t>
  </si>
  <si>
    <t>O1505</t>
  </si>
  <si>
    <t>Ann Lambert</t>
  </si>
  <si>
    <t>Nation do price</t>
  </si>
  <si>
    <t>O1239</t>
  </si>
  <si>
    <t>C435</t>
  </si>
  <si>
    <t>Carrie Adams</t>
  </si>
  <si>
    <t>B1737</t>
  </si>
  <si>
    <t>Among after value</t>
  </si>
  <si>
    <t>O3317</t>
  </si>
  <si>
    <t>C796</t>
  </si>
  <si>
    <t>Michael Kirk</t>
  </si>
  <si>
    <t>B1850</t>
  </si>
  <si>
    <t>Such step way</t>
  </si>
  <si>
    <t>O1539</t>
  </si>
  <si>
    <t>C745</t>
  </si>
  <si>
    <t>Todd Cook</t>
  </si>
  <si>
    <t>Board player</t>
  </si>
  <si>
    <t>O3913</t>
  </si>
  <si>
    <t>Jennifer Klein</t>
  </si>
  <si>
    <t>O2312</t>
  </si>
  <si>
    <t>C654</t>
  </si>
  <si>
    <t>Kelly Johnson</t>
  </si>
  <si>
    <t>B1715</t>
  </si>
  <si>
    <t>Way style difficult</t>
  </si>
  <si>
    <t>O3461</t>
  </si>
  <si>
    <t>B1475</t>
  </si>
  <si>
    <t>Goal bit alone wife</t>
  </si>
  <si>
    <t>O3133</t>
  </si>
  <si>
    <t>C166</t>
  </si>
  <si>
    <t>Julie Hinton</t>
  </si>
  <si>
    <t>B1607</t>
  </si>
  <si>
    <t>She so event</t>
  </si>
  <si>
    <t>O2340</t>
  </si>
  <si>
    <t>C885</t>
  </si>
  <si>
    <t>Crystal Bowman</t>
  </si>
  <si>
    <t>B1763</t>
  </si>
  <si>
    <t>Surface music</t>
  </si>
  <si>
    <t>O2474</t>
  </si>
  <si>
    <t>C169</t>
  </si>
  <si>
    <t>Rachel Guerrero</t>
  </si>
  <si>
    <t>B1777</t>
  </si>
  <si>
    <t>Technology guess</t>
  </si>
  <si>
    <t>O1570</t>
  </si>
  <si>
    <t>C192</t>
  </si>
  <si>
    <t>Brian Garrison</t>
  </si>
  <si>
    <t>Hope these</t>
  </si>
  <si>
    <t>O2582</t>
  </si>
  <si>
    <t>Emily Moody</t>
  </si>
  <si>
    <t>Knowledge white</t>
  </si>
  <si>
    <t>O1976</t>
  </si>
  <si>
    <t>C329</t>
  </si>
  <si>
    <t>James Lopez</t>
  </si>
  <si>
    <t>Want pretty</t>
  </si>
  <si>
    <t>O3892</t>
  </si>
  <si>
    <t>C813</t>
  </si>
  <si>
    <t>Leslie Johns</t>
  </si>
  <si>
    <t>B1071</t>
  </si>
  <si>
    <t>Nor book</t>
  </si>
  <si>
    <t>O3019</t>
  </si>
  <si>
    <t>C110</t>
  </si>
  <si>
    <t>Jeffrey Cole</t>
  </si>
  <si>
    <t>B1558</t>
  </si>
  <si>
    <t>Him truth seem</t>
  </si>
  <si>
    <t>O1534</t>
  </si>
  <si>
    <t>C974</t>
  </si>
  <si>
    <t>Alexandra Blake</t>
  </si>
  <si>
    <t>B1258</t>
  </si>
  <si>
    <t>Heart issue top</t>
  </si>
  <si>
    <t>O2020</t>
  </si>
  <si>
    <t>C794</t>
  </si>
  <si>
    <t>Michelle Reed</t>
  </si>
  <si>
    <t>Close free mention</t>
  </si>
  <si>
    <t>O2110</t>
  </si>
  <si>
    <t>C554</t>
  </si>
  <si>
    <t>Dave Vasquez</t>
  </si>
  <si>
    <t>B1226</t>
  </si>
  <si>
    <t>Free</t>
  </si>
  <si>
    <t>O1599</t>
  </si>
  <si>
    <t>C426</t>
  </si>
  <si>
    <t>Jonathan Lawrence</t>
  </si>
  <si>
    <t>B1297</t>
  </si>
  <si>
    <t>Effort white any majority</t>
  </si>
  <si>
    <t>O1319</t>
  </si>
  <si>
    <t>C255</t>
  </si>
  <si>
    <t>Michael Valentine</t>
  </si>
  <si>
    <t>B1815</t>
  </si>
  <si>
    <t>Picture event place four</t>
  </si>
  <si>
    <t>O2244</t>
  </si>
  <si>
    <t>O2766</t>
  </si>
  <si>
    <t>C449</t>
  </si>
  <si>
    <t>Lauren Best</t>
  </si>
  <si>
    <t>O3547</t>
  </si>
  <si>
    <t>C551</t>
  </si>
  <si>
    <t>B1775</t>
  </si>
  <si>
    <t>Occur type</t>
  </si>
  <si>
    <t>O1937</t>
  </si>
  <si>
    <t>C539</t>
  </si>
  <si>
    <t>Andrea Miller</t>
  </si>
  <si>
    <t>B1382</t>
  </si>
  <si>
    <t>Key send make</t>
  </si>
  <si>
    <t>O3637</t>
  </si>
  <si>
    <t>C891</t>
  </si>
  <si>
    <t>Christie Novak</t>
  </si>
  <si>
    <t>Market region issue</t>
  </si>
  <si>
    <t>O3529</t>
  </si>
  <si>
    <t>C984</t>
  </si>
  <si>
    <t>Aaron Baker</t>
  </si>
  <si>
    <t>O3911</t>
  </si>
  <si>
    <t>O1327</t>
  </si>
  <si>
    <t>Melissa Ramirez</t>
  </si>
  <si>
    <t>B1982</t>
  </si>
  <si>
    <t>Suddenly medical</t>
  </si>
  <si>
    <t>William Parker</t>
  </si>
  <si>
    <t>B1620</t>
  </si>
  <si>
    <t>Shake research</t>
  </si>
  <si>
    <t>O3955</t>
  </si>
  <si>
    <t>B1828</t>
  </si>
  <si>
    <t>Car rock billion</t>
  </si>
  <si>
    <t>O3272</t>
  </si>
  <si>
    <t>Juan Lynch</t>
  </si>
  <si>
    <t>O1752</t>
  </si>
  <si>
    <t>Monica Aguilar</t>
  </si>
  <si>
    <t>O3576</t>
  </si>
  <si>
    <t>C356</t>
  </si>
  <si>
    <t>Jimmy Simmons</t>
  </si>
  <si>
    <t>Difficult others</t>
  </si>
  <si>
    <t>O1660</t>
  </si>
  <si>
    <t>Blake Gibson</t>
  </si>
  <si>
    <t>O3848</t>
  </si>
  <si>
    <t>B1356</t>
  </si>
  <si>
    <t>Church discover ago</t>
  </si>
  <si>
    <t>O1203</t>
  </si>
  <si>
    <t>C309</t>
  </si>
  <si>
    <t>Jennifer Haynes</t>
  </si>
  <si>
    <t>Space them</t>
  </si>
  <si>
    <t>O2864</t>
  </si>
  <si>
    <t>B1822</t>
  </si>
  <si>
    <t>Toward spend</t>
  </si>
  <si>
    <t>O1549</t>
  </si>
  <si>
    <t>Sean Jenkins MD</t>
  </si>
  <si>
    <t>B1033</t>
  </si>
  <si>
    <t>Commercial move finally</t>
  </si>
  <si>
    <t>O2693</t>
  </si>
  <si>
    <t>Lynn Jones</t>
  </si>
  <si>
    <t>B1407</t>
  </si>
  <si>
    <t>Now thus because</t>
  </si>
  <si>
    <t>O2958</t>
  </si>
  <si>
    <t>C378</t>
  </si>
  <si>
    <t>Toni White</t>
  </si>
  <si>
    <t>B1093</t>
  </si>
  <si>
    <t>Treatment place</t>
  </si>
  <si>
    <t>O3580</t>
  </si>
  <si>
    <t>B1911</t>
  </si>
  <si>
    <t>Technology real oil</t>
  </si>
  <si>
    <t>O1410</t>
  </si>
  <si>
    <t>C707</t>
  </si>
  <si>
    <t>James Barber</t>
  </si>
  <si>
    <t>B1841</t>
  </si>
  <si>
    <t>Stop opportunity tonight</t>
  </si>
  <si>
    <t>O3423</t>
  </si>
  <si>
    <t>B1984</t>
  </si>
  <si>
    <t>True somebody</t>
  </si>
  <si>
    <t>O1331</t>
  </si>
  <si>
    <t>Timothy Hernandez</t>
  </si>
  <si>
    <t>B1417</t>
  </si>
  <si>
    <t>Third whatever</t>
  </si>
  <si>
    <t>O1050</t>
  </si>
  <si>
    <t>C958</t>
  </si>
  <si>
    <t>Lydia Carter</t>
  </si>
  <si>
    <t>B1564</t>
  </si>
  <si>
    <t>Consider or</t>
  </si>
  <si>
    <t>O2885</t>
  </si>
  <si>
    <t>Terry Wright</t>
  </si>
  <si>
    <t>B1725</t>
  </si>
  <si>
    <t>Relationship treatment</t>
  </si>
  <si>
    <t>O3466</t>
  </si>
  <si>
    <t>Victoria Morrow</t>
  </si>
  <si>
    <t>B1968</t>
  </si>
  <si>
    <t>Would large</t>
  </si>
  <si>
    <t>O2002</t>
  </si>
  <si>
    <t>Debra Barton</t>
  </si>
  <si>
    <t>Common hear simple</t>
  </si>
  <si>
    <t>O3223</t>
  </si>
  <si>
    <t>O3630</t>
  </si>
  <si>
    <t>C757</t>
  </si>
  <si>
    <t>Laura Miller</t>
  </si>
  <si>
    <t>O2517</t>
  </si>
  <si>
    <t>C393</t>
  </si>
  <si>
    <t>Courtney Anderson</t>
  </si>
  <si>
    <t>B1277</t>
  </si>
  <si>
    <t>Will foot wait</t>
  </si>
  <si>
    <t>O1486</t>
  </si>
  <si>
    <t>C553</t>
  </si>
  <si>
    <t>Angela Dennis</t>
  </si>
  <si>
    <t>B1425</t>
  </si>
  <si>
    <t>Though nation during community</t>
  </si>
  <si>
    <t>O2064</t>
  </si>
  <si>
    <t>C870</t>
  </si>
  <si>
    <t>Gregory Simmons</t>
  </si>
  <si>
    <t>Prove off</t>
  </si>
  <si>
    <t>O1047</t>
  </si>
  <si>
    <t>C814</t>
  </si>
  <si>
    <t>Grace Hartman</t>
  </si>
  <si>
    <t>O1097</t>
  </si>
  <si>
    <t>B1117</t>
  </si>
  <si>
    <t>Expert at health</t>
  </si>
  <si>
    <t>O3794</t>
  </si>
  <si>
    <t>B1782</t>
  </si>
  <si>
    <t>Debate deep</t>
  </si>
  <si>
    <t>O2027</t>
  </si>
  <si>
    <t>B1969</t>
  </si>
  <si>
    <t>Become medical</t>
  </si>
  <si>
    <t>O2155</t>
  </si>
  <si>
    <t>C389</t>
  </si>
  <si>
    <t>Mr. Kyle Walker</t>
  </si>
  <si>
    <t>B1127</t>
  </si>
  <si>
    <t>As name manager</t>
  </si>
  <si>
    <t>O3333</t>
  </si>
  <si>
    <t>C907</t>
  </si>
  <si>
    <t>Casey Diaz</t>
  </si>
  <si>
    <t>Seven exist whatever development</t>
  </si>
  <si>
    <t>O1101</t>
  </si>
  <si>
    <t>C379</t>
  </si>
  <si>
    <t>Jeremy Sparks</t>
  </si>
  <si>
    <t>Great forward</t>
  </si>
  <si>
    <t>O3845</t>
  </si>
  <si>
    <t>School</t>
  </si>
  <si>
    <t>O2537</t>
  </si>
  <si>
    <t>C858</t>
  </si>
  <si>
    <t>Justin Salazar</t>
  </si>
  <si>
    <t>O3177</t>
  </si>
  <si>
    <t>C839</t>
  </si>
  <si>
    <t>Beverly Arroyo</t>
  </si>
  <si>
    <t>B1698</t>
  </si>
  <si>
    <t>Before station</t>
  </si>
  <si>
    <t>O2100</t>
  </si>
  <si>
    <t>Peggy Tucker</t>
  </si>
  <si>
    <t>Nothing approach image</t>
  </si>
  <si>
    <t>C868</t>
  </si>
  <si>
    <t>Tara Lane</t>
  </si>
  <si>
    <t>O1458</t>
  </si>
  <si>
    <t>B1319</t>
  </si>
  <si>
    <t>Which</t>
  </si>
  <si>
    <t>O1695</t>
  </si>
  <si>
    <t>C165</t>
  </si>
  <si>
    <t>John Davis</t>
  </si>
  <si>
    <t>West however election</t>
  </si>
  <si>
    <t>O1245</t>
  </si>
  <si>
    <t>Writer despite</t>
  </si>
  <si>
    <t>O2046</t>
  </si>
  <si>
    <t>C287</t>
  </si>
  <si>
    <t>Kristin Black</t>
  </si>
  <si>
    <t>O3738</t>
  </si>
  <si>
    <t>C340</t>
  </si>
  <si>
    <t>Amanda Thompson</t>
  </si>
  <si>
    <t>O3186</t>
  </si>
  <si>
    <t>C758</t>
  </si>
  <si>
    <t>Robert Williams</t>
  </si>
  <si>
    <t>B1767</t>
  </si>
  <si>
    <t>Arrive</t>
  </si>
  <si>
    <t>O2511</t>
  </si>
  <si>
    <t>C418</t>
  </si>
  <si>
    <t>Lauren Nguyen</t>
  </si>
  <si>
    <t>O1216</t>
  </si>
  <si>
    <t>C933</t>
  </si>
  <si>
    <t>Daniel Dillon</t>
  </si>
  <si>
    <t>B1308</t>
  </si>
  <si>
    <t>Leader well they most</t>
  </si>
  <si>
    <t>O3771</t>
  </si>
  <si>
    <t>C249</t>
  </si>
  <si>
    <t>Brittany Schmidt</t>
  </si>
  <si>
    <t>O3286</t>
  </si>
  <si>
    <t>Pamela Thompson</t>
  </si>
  <si>
    <t>O1368</t>
  </si>
  <si>
    <t>C235</t>
  </si>
  <si>
    <t>Richard Osborne</t>
  </si>
  <si>
    <t>B1080</t>
  </si>
  <si>
    <t>Set wall</t>
  </si>
  <si>
    <t>O3754</t>
  </si>
  <si>
    <t>C920</t>
  </si>
  <si>
    <t>Angelica Zhang</t>
  </si>
  <si>
    <t>O2284</t>
  </si>
  <si>
    <t>C750</t>
  </si>
  <si>
    <t>Ann Smith</t>
  </si>
  <si>
    <t>B1895</t>
  </si>
  <si>
    <t>Summer agent improve</t>
  </si>
  <si>
    <t>O1878</t>
  </si>
  <si>
    <t>C987</t>
  </si>
  <si>
    <t>Pamela Allen</t>
  </si>
  <si>
    <t>O1357</t>
  </si>
  <si>
    <t>C303</t>
  </si>
  <si>
    <t>Michael Walker</t>
  </si>
  <si>
    <t>B1074</t>
  </si>
  <si>
    <t>Present listen</t>
  </si>
  <si>
    <t>O2523</t>
  </si>
  <si>
    <t>C755</t>
  </si>
  <si>
    <t>Jesus Torres</t>
  </si>
  <si>
    <t>B1773</t>
  </si>
  <si>
    <t>Drive recognize accept</t>
  </si>
  <si>
    <t>O2179</t>
  </si>
  <si>
    <t>C294</t>
  </si>
  <si>
    <t>Steven Santos</t>
  </si>
  <si>
    <t>O2895</t>
  </si>
  <si>
    <t>C683</t>
  </si>
  <si>
    <t>Sarah Porter</t>
  </si>
  <si>
    <t>O3171</t>
  </si>
  <si>
    <t>C405</t>
  </si>
  <si>
    <t>Kenneth Webb</t>
  </si>
  <si>
    <t>Christina Steele MD</t>
  </si>
  <si>
    <t>B1471</t>
  </si>
  <si>
    <t>O1002</t>
  </si>
  <si>
    <t>Team provide</t>
  </si>
  <si>
    <t>O3328</t>
  </si>
  <si>
    <t>James Miller</t>
  </si>
  <si>
    <t>B1335</t>
  </si>
  <si>
    <t>Religious partner southern</t>
  </si>
  <si>
    <t>O1173</t>
  </si>
  <si>
    <t>B1926</t>
  </si>
  <si>
    <t>Where member</t>
  </si>
  <si>
    <t>O2599</t>
  </si>
  <si>
    <t>B1933</t>
  </si>
  <si>
    <t>Radio we crime</t>
  </si>
  <si>
    <t>O3104</t>
  </si>
  <si>
    <t>C267</t>
  </si>
  <si>
    <t>Lauren Jenkins</t>
  </si>
  <si>
    <t>B1917</t>
  </si>
  <si>
    <t>Ok American probably</t>
  </si>
  <si>
    <t>O1259</t>
  </si>
  <si>
    <t>C239</t>
  </si>
  <si>
    <t>Tammy Griffin</t>
  </si>
  <si>
    <t>O1494</t>
  </si>
  <si>
    <t>B1294</t>
  </si>
  <si>
    <t>Strategy never anyone</t>
  </si>
  <si>
    <t>O1247</t>
  </si>
  <si>
    <t>C179</t>
  </si>
  <si>
    <t>Corey Howard</t>
  </si>
  <si>
    <t>B1614</t>
  </si>
  <si>
    <t>News air</t>
  </si>
  <si>
    <t>O2410</t>
  </si>
  <si>
    <t>C641</t>
  </si>
  <si>
    <t>Emily Dyer</t>
  </si>
  <si>
    <t>Always lot</t>
  </si>
  <si>
    <t>O2300</t>
  </si>
  <si>
    <t>C483</t>
  </si>
  <si>
    <t>Michael Reed</t>
  </si>
  <si>
    <t>B1728</t>
  </si>
  <si>
    <t>Surface daughter hair</t>
  </si>
  <si>
    <t>O3635</t>
  </si>
  <si>
    <t>C985</t>
  </si>
  <si>
    <t>Ronald Howard</t>
  </si>
  <si>
    <t>B1099</t>
  </si>
  <si>
    <t>Affect a coach</t>
  </si>
  <si>
    <t>O3259</t>
  </si>
  <si>
    <t>Angela Montes</t>
  </si>
  <si>
    <t>O3914</t>
  </si>
  <si>
    <t>Martin Hutchinson</t>
  </si>
  <si>
    <t>Usually pay attorney</t>
  </si>
  <si>
    <t>O2706</t>
  </si>
  <si>
    <t>Lindsay Scott</t>
  </si>
  <si>
    <t>B1295</t>
  </si>
  <si>
    <t>Stay beyond</t>
  </si>
  <si>
    <t>O1958</t>
  </si>
  <si>
    <t>C982</t>
  </si>
  <si>
    <t>Blake Moore</t>
  </si>
  <si>
    <t>O3244</t>
  </si>
  <si>
    <t>Offer say</t>
  </si>
  <si>
    <t>O3327</t>
  </si>
  <si>
    <t>C966</t>
  </si>
  <si>
    <t>John Moore</t>
  </si>
  <si>
    <t>B1512</t>
  </si>
  <si>
    <t>Job somebody</t>
  </si>
  <si>
    <t>O2164</t>
  </si>
  <si>
    <t>C759</t>
  </si>
  <si>
    <t>Travis Hicks</t>
  </si>
  <si>
    <t>O1842</t>
  </si>
  <si>
    <t>C559</t>
  </si>
  <si>
    <t>Catherine Lee</t>
  </si>
  <si>
    <t>Personal</t>
  </si>
  <si>
    <t>O3945</t>
  </si>
  <si>
    <t>C695</t>
  </si>
  <si>
    <t>Lori Hoffman</t>
  </si>
  <si>
    <t>B1983</t>
  </si>
  <si>
    <t>Knowledge other ground</t>
  </si>
  <si>
    <t>O1966</t>
  </si>
  <si>
    <t>Christopher Peterson</t>
  </si>
  <si>
    <t>B1348</t>
  </si>
  <si>
    <t>Wear life song</t>
  </si>
  <si>
    <t>O1379</t>
  </si>
  <si>
    <t>B1341</t>
  </si>
  <si>
    <t>Person very always</t>
  </si>
  <si>
    <t>O2937</t>
  </si>
  <si>
    <t>Hannah Smith</t>
  </si>
  <si>
    <t>B1046</t>
  </si>
  <si>
    <t>Must government</t>
  </si>
  <si>
    <t>O1140</t>
  </si>
  <si>
    <t>C358</t>
  </si>
  <si>
    <t>Dalton Anderson</t>
  </si>
  <si>
    <t>B1654</t>
  </si>
  <si>
    <t>Something describe security</t>
  </si>
  <si>
    <t>O3191</t>
  </si>
  <si>
    <t>C947</t>
  </si>
  <si>
    <t>Alicia Walker</t>
  </si>
  <si>
    <t>O1417</t>
  </si>
  <si>
    <t>C210</t>
  </si>
  <si>
    <t>Evan Santana</t>
  </si>
  <si>
    <t>Old billion research</t>
  </si>
  <si>
    <t>O1726</t>
  </si>
  <si>
    <t>O2882</t>
  </si>
  <si>
    <t>Michelle Castillo</t>
  </si>
  <si>
    <t>B1521</t>
  </si>
  <si>
    <t>Final responsibility</t>
  </si>
  <si>
    <t>O3501</t>
  </si>
  <si>
    <t>C175</t>
  </si>
  <si>
    <t>Stephanie Watkins</t>
  </si>
  <si>
    <t>Music thought</t>
  </si>
  <si>
    <t>O2451</t>
  </si>
  <si>
    <t>C456</t>
  </si>
  <si>
    <t>Maureen Cole</t>
  </si>
  <si>
    <t>B1086</t>
  </si>
  <si>
    <t>Wall center its</t>
  </si>
  <si>
    <t>O1769</t>
  </si>
  <si>
    <t>C622</t>
  </si>
  <si>
    <t>William Klein</t>
  </si>
  <si>
    <t>Peace collection theory</t>
  </si>
  <si>
    <t>O3105</t>
  </si>
  <si>
    <t>B1383</t>
  </si>
  <si>
    <t>Leg see low true</t>
  </si>
  <si>
    <t>O2025</t>
  </si>
  <si>
    <t>C124</t>
  </si>
  <si>
    <t>Joseph Scott</t>
  </si>
  <si>
    <t>B1094</t>
  </si>
  <si>
    <t>Discuss bad article</t>
  </si>
  <si>
    <t>O1234</t>
  </si>
  <si>
    <t>B1823</t>
  </si>
  <si>
    <t>Six</t>
  </si>
  <si>
    <t>O1227</t>
  </si>
  <si>
    <t>C752</t>
  </si>
  <si>
    <t>Megan Smith</t>
  </si>
  <si>
    <t>O2863</t>
  </si>
  <si>
    <t>Amy Mejia</t>
  </si>
  <si>
    <t>B1072</t>
  </si>
  <si>
    <t>Space art bed wall</t>
  </si>
  <si>
    <t>O1261</t>
  </si>
  <si>
    <t>Vanessa Tate</t>
  </si>
  <si>
    <t>B1389</t>
  </si>
  <si>
    <t>President read lawyer</t>
  </si>
  <si>
    <t>O2047</t>
  </si>
  <si>
    <t>C171</t>
  </si>
  <si>
    <t>John Cunningham</t>
  </si>
  <si>
    <t>O2362</t>
  </si>
  <si>
    <t>C776</t>
  </si>
  <si>
    <t>Peggy Rivera</t>
  </si>
  <si>
    <t>B1780</t>
  </si>
  <si>
    <t>Course turn also</t>
  </si>
  <si>
    <t>O1189</t>
  </si>
  <si>
    <t>Felicia Rodriguez</t>
  </si>
  <si>
    <t>B1453</t>
  </si>
  <si>
    <t>Record statement phone</t>
  </si>
  <si>
    <t>O3489</t>
  </si>
  <si>
    <t>C871</t>
  </si>
  <si>
    <t>Erica Meyer</t>
  </si>
  <si>
    <t>O2094</t>
  </si>
  <si>
    <t>C843</t>
  </si>
  <si>
    <t>Donald Wilson</t>
  </si>
  <si>
    <t>B1165</t>
  </si>
  <si>
    <t>Recognize range since particularly</t>
  </si>
  <si>
    <t>O2782</t>
  </si>
  <si>
    <t>C850</t>
  </si>
  <si>
    <t>Luke Martinez</t>
  </si>
  <si>
    <t>O3444</t>
  </si>
  <si>
    <t>C877</t>
  </si>
  <si>
    <t>Samuel Hawkins</t>
  </si>
  <si>
    <t>Bit bed</t>
  </si>
  <si>
    <t>O1740</t>
  </si>
  <si>
    <t>O2495</t>
  </si>
  <si>
    <t>Robert Jackson</t>
  </si>
  <si>
    <t>O3563</t>
  </si>
  <si>
    <t>Jenna Vazquez</t>
  </si>
  <si>
    <t>O1556</t>
  </si>
  <si>
    <t>C219</t>
  </si>
  <si>
    <t>Angela Gates</t>
  </si>
  <si>
    <t>B1323</t>
  </si>
  <si>
    <t>Actually west</t>
  </si>
  <si>
    <t>O3439</t>
  </si>
  <si>
    <t>C949</t>
  </si>
  <si>
    <t>Aaron Wilson</t>
  </si>
  <si>
    <t>B1246</t>
  </si>
  <si>
    <t>Real teacher</t>
  </si>
  <si>
    <t>O3207</t>
  </si>
  <si>
    <t>Thomas Ross</t>
  </si>
  <si>
    <t>Better</t>
  </si>
  <si>
    <t>O2482</t>
  </si>
  <si>
    <t>B1502</t>
  </si>
  <si>
    <t>Dinner side</t>
  </si>
  <si>
    <t>O3062</t>
  </si>
  <si>
    <t>O1766</t>
  </si>
  <si>
    <t>Bad knowledge already</t>
  </si>
  <si>
    <t>O2612</t>
  </si>
  <si>
    <t>C836</t>
  </si>
  <si>
    <t>Angela Schwartz</t>
  </si>
  <si>
    <t>Here positive necessary</t>
  </si>
  <si>
    <t>O1145</t>
  </si>
  <si>
    <t>Bobby Mayo</t>
  </si>
  <si>
    <t>Receive add past</t>
  </si>
  <si>
    <t>O3240</t>
  </si>
  <si>
    <t>C440</t>
  </si>
  <si>
    <t>Timothy Horton</t>
  </si>
  <si>
    <t>Service go</t>
  </si>
  <si>
    <t>O2799</t>
  </si>
  <si>
    <t>B1788</t>
  </si>
  <si>
    <t>Technology</t>
  </si>
  <si>
    <t>O2318</t>
  </si>
  <si>
    <t>C893</t>
  </si>
  <si>
    <t>Emily Martin</t>
  </si>
  <si>
    <t>B1124</t>
  </si>
  <si>
    <t>Partner we guess record</t>
  </si>
  <si>
    <t>O1674</t>
  </si>
  <si>
    <t>C846</t>
  </si>
  <si>
    <t>Rachel Cline</t>
  </si>
  <si>
    <t>Open large difficult summer</t>
  </si>
  <si>
    <t>O1696</t>
  </si>
  <si>
    <t>C788</t>
  </si>
  <si>
    <t>Kyle Thompson</t>
  </si>
  <si>
    <t>Research base</t>
  </si>
  <si>
    <t>O2195</t>
  </si>
  <si>
    <t>C669</t>
  </si>
  <si>
    <t>Robert Cross</t>
  </si>
  <si>
    <t>B1203</t>
  </si>
  <si>
    <t>Student child</t>
  </si>
  <si>
    <t>O2868</t>
  </si>
  <si>
    <t>C207</t>
  </si>
  <si>
    <t>Mary Lucero</t>
  </si>
  <si>
    <t>President food news</t>
  </si>
  <si>
    <t>O1136</t>
  </si>
  <si>
    <t>B1485</t>
  </si>
  <si>
    <t>Station resource lot</t>
  </si>
  <si>
    <t>O3812</t>
  </si>
  <si>
    <t>O1029</t>
  </si>
  <si>
    <t>Susan Miller</t>
  </si>
  <si>
    <t>Sort group</t>
  </si>
  <si>
    <t>O3343</t>
  </si>
  <si>
    <t>B1052</t>
  </si>
  <si>
    <t>Than pass</t>
  </si>
  <si>
    <t>O1345</t>
  </si>
  <si>
    <t>B1041</t>
  </si>
  <si>
    <t>Drug economic</t>
  </si>
  <si>
    <t>O2178</t>
  </si>
  <si>
    <t>Douglas Terry</t>
  </si>
  <si>
    <t>O1690</t>
  </si>
  <si>
    <t>C708</t>
  </si>
  <si>
    <t>Donald Ali</t>
  </si>
  <si>
    <t>O2865</t>
  </si>
  <si>
    <t>Sheila Peterson</t>
  </si>
  <si>
    <t>Significant too fill</t>
  </si>
  <si>
    <t>O1513</t>
  </si>
  <si>
    <t>O2206</t>
  </si>
  <si>
    <t>C125</t>
  </si>
  <si>
    <t>Christine Barker</t>
  </si>
  <si>
    <t>Standard real</t>
  </si>
  <si>
    <t>O1232</t>
  </si>
  <si>
    <t>Amy Ramirez</t>
  </si>
  <si>
    <t>B1128</t>
  </si>
  <si>
    <t>Move term</t>
  </si>
  <si>
    <t>O1003</t>
  </si>
  <si>
    <t>C979</t>
  </si>
  <si>
    <t>Lisa Carpenter</t>
  </si>
  <si>
    <t>B1762</t>
  </si>
  <si>
    <t>Treatment in weight</t>
  </si>
  <si>
    <t>O1490</t>
  </si>
  <si>
    <t>Jessica Smith</t>
  </si>
  <si>
    <t>O2961</t>
  </si>
  <si>
    <t>O1849</t>
  </si>
  <si>
    <t>C583</t>
  </si>
  <si>
    <t>Jose Smith</t>
  </si>
  <si>
    <t>B1656</t>
  </si>
  <si>
    <t>Entire far admit</t>
  </si>
  <si>
    <t>O2735</t>
  </si>
  <si>
    <t>B1818</t>
  </si>
  <si>
    <t>Will system call</t>
  </si>
  <si>
    <t>O3129</t>
  </si>
  <si>
    <t>Performance which</t>
  </si>
  <si>
    <t>O3540</t>
  </si>
  <si>
    <t>O3280</t>
  </si>
  <si>
    <t>C822</t>
  </si>
  <si>
    <t>Jacqueline Moore</t>
  </si>
  <si>
    <t>B1248</t>
  </si>
  <si>
    <t>New hotel</t>
  </si>
  <si>
    <t>O3464</t>
  </si>
  <si>
    <t>Station else nation</t>
  </si>
  <si>
    <t>O3766</t>
  </si>
  <si>
    <t>Deborah Johnson</t>
  </si>
  <si>
    <t>B1077</t>
  </si>
  <si>
    <t>Hundred owner baby</t>
  </si>
  <si>
    <t>O2305</t>
  </si>
  <si>
    <t>C957</t>
  </si>
  <si>
    <t>Maria Garza</t>
  </si>
  <si>
    <t>O3843</t>
  </si>
  <si>
    <t>O1583</t>
  </si>
  <si>
    <t>C374</t>
  </si>
  <si>
    <t>Bruce Brown</t>
  </si>
  <si>
    <t>B1877</t>
  </si>
  <si>
    <t>Fine move</t>
  </si>
  <si>
    <t>O2713</t>
  </si>
  <si>
    <t>Paul Day</t>
  </si>
  <si>
    <t>B1817</t>
  </si>
  <si>
    <t>Weight attorney</t>
  </si>
  <si>
    <t>O3128</t>
  </si>
  <si>
    <t>Forward city direction</t>
  </si>
  <si>
    <t>O2353</t>
  </si>
  <si>
    <t>C806</t>
  </si>
  <si>
    <t>William Rodriguez</t>
  </si>
  <si>
    <t>B1663</t>
  </si>
  <si>
    <t>Evening detail under</t>
  </si>
  <si>
    <t>O1108</t>
  </si>
  <si>
    <t>O1778</t>
  </si>
  <si>
    <t>C705</t>
  </si>
  <si>
    <t>Mark Munoz</t>
  </si>
  <si>
    <t>Better company</t>
  </si>
  <si>
    <t>O2497</t>
  </si>
  <si>
    <t>C477</t>
  </si>
  <si>
    <t>Tami Rodriguez</t>
  </si>
  <si>
    <t>O3888</t>
  </si>
  <si>
    <t>B1266</t>
  </si>
  <si>
    <t>Vote source outside</t>
  </si>
  <si>
    <t>O1469</t>
  </si>
  <si>
    <t>C855</t>
  </si>
  <si>
    <t>Cole Edwards</t>
  </si>
  <si>
    <t>B1703</t>
  </si>
  <si>
    <t>Crime market</t>
  </si>
  <si>
    <t>O1339</t>
  </si>
  <si>
    <t>Kara Rivas</t>
  </si>
  <si>
    <t>O2900</t>
  </si>
  <si>
    <t>O1044</t>
  </si>
  <si>
    <t>He almost health light</t>
  </si>
  <si>
    <t>O3753</t>
  </si>
  <si>
    <t>B1385</t>
  </si>
  <si>
    <t>Course plant</t>
  </si>
  <si>
    <t>O1052</t>
  </si>
  <si>
    <t>B1517</t>
  </si>
  <si>
    <t>Discover truth about</t>
  </si>
  <si>
    <t>O2600</t>
  </si>
  <si>
    <t>B1949</t>
  </si>
  <si>
    <t>Dream agree</t>
  </si>
  <si>
    <t>O1033</t>
  </si>
  <si>
    <t>Courtney Cox</t>
  </si>
  <si>
    <t>B1140</t>
  </si>
  <si>
    <t>Idea each south</t>
  </si>
  <si>
    <t>O3898</t>
  </si>
  <si>
    <t>Jeff Oneal</t>
  </si>
  <si>
    <t>Away specific</t>
  </si>
  <si>
    <t>O1571</t>
  </si>
  <si>
    <t>Edwin Brown</t>
  </si>
  <si>
    <t>Mean sing</t>
  </si>
  <si>
    <t>O3273</t>
  </si>
  <si>
    <t>William Howell</t>
  </si>
  <si>
    <t>O2807</t>
  </si>
  <si>
    <t>C246</t>
  </si>
  <si>
    <t>Kelli Butler</t>
  </si>
  <si>
    <t>B1264</t>
  </si>
  <si>
    <t>Learn enter military</t>
  </si>
  <si>
    <t>O1157</t>
  </si>
  <si>
    <t>Antonio Schultz</t>
  </si>
  <si>
    <t>O1359</t>
  </si>
  <si>
    <t>C620</t>
  </si>
  <si>
    <t>Elizabeth Brown</t>
  </si>
  <si>
    <t>B1394</t>
  </si>
  <si>
    <t>Defense result</t>
  </si>
  <si>
    <t>O2191</t>
  </si>
  <si>
    <t>Kyle Leblanc</t>
  </si>
  <si>
    <t>B1437</t>
  </si>
  <si>
    <t>Brother old</t>
  </si>
  <si>
    <t>O1927</t>
  </si>
  <si>
    <t>Robert Cooper</t>
  </si>
  <si>
    <t>B1978</t>
  </si>
  <si>
    <t>Defense enjoy newspaper</t>
  </si>
  <si>
    <t>O3409</t>
  </si>
  <si>
    <t>C281</t>
  </si>
  <si>
    <t>Mark Rice</t>
  </si>
  <si>
    <t>B1714</t>
  </si>
  <si>
    <t>Wonder position save</t>
  </si>
  <si>
    <t>O2223</t>
  </si>
  <si>
    <t>C975</t>
  </si>
  <si>
    <t>Jeremy Stevenson</t>
  </si>
  <si>
    <t>Interview worry edge</t>
  </si>
  <si>
    <t>O2696</t>
  </si>
  <si>
    <t>C801</t>
  </si>
  <si>
    <t>Tommy Murphy</t>
  </si>
  <si>
    <t>B1268</t>
  </si>
  <si>
    <t>Generation behind</t>
  </si>
  <si>
    <t>O3283</t>
  </si>
  <si>
    <t>B1901</t>
  </si>
  <si>
    <t>Of move somebody</t>
  </si>
  <si>
    <t>O2401</t>
  </si>
  <si>
    <t>C140</t>
  </si>
  <si>
    <t>Andrew Nelson</t>
  </si>
  <si>
    <t>O3752</t>
  </si>
  <si>
    <t>C664</t>
  </si>
  <si>
    <t>Adrian Braun</t>
  </si>
  <si>
    <t>B1896</t>
  </si>
  <si>
    <t>Idea direction</t>
  </si>
  <si>
    <t>O2263</t>
  </si>
  <si>
    <t>Aaron Kelly</t>
  </si>
  <si>
    <t>O3603</t>
  </si>
  <si>
    <t>Michael Pierce</t>
  </si>
  <si>
    <t>Indicate rich</t>
  </si>
  <si>
    <t>O1548</t>
  </si>
  <si>
    <t>Matthew Williams</t>
  </si>
  <si>
    <t>Bring picture</t>
  </si>
  <si>
    <t>O2215</t>
  </si>
  <si>
    <t>Sharon Owens</t>
  </si>
  <si>
    <t>O1225</t>
  </si>
  <si>
    <t>C996</t>
  </si>
  <si>
    <t>Jeffery Dominguez</t>
  </si>
  <si>
    <t>B1439</t>
  </si>
  <si>
    <t>Main</t>
  </si>
  <si>
    <t>O2015</t>
  </si>
  <si>
    <t>C111</t>
  </si>
  <si>
    <t>Craig Henry</t>
  </si>
  <si>
    <t>B1797</t>
  </si>
  <si>
    <t>Billion similar</t>
  </si>
  <si>
    <t>O1498</t>
  </si>
  <si>
    <t>C950</t>
  </si>
  <si>
    <t>Shannon Wells</t>
  </si>
  <si>
    <t>B1994</t>
  </si>
  <si>
    <t>Pressure father exist hour</t>
  </si>
  <si>
    <t>O1521</t>
  </si>
  <si>
    <t>Jason Collier</t>
  </si>
  <si>
    <t>B1217</t>
  </si>
  <si>
    <t>Task Democrat last</t>
  </si>
  <si>
    <t>O2059</t>
  </si>
  <si>
    <t>C686</t>
  </si>
  <si>
    <t>Mary Hardy</t>
  </si>
  <si>
    <t>B1353</t>
  </si>
  <si>
    <t>Early prepare</t>
  </si>
  <si>
    <t>O1568</t>
  </si>
  <si>
    <t>O2697</t>
  </si>
  <si>
    <t>C134</t>
  </si>
  <si>
    <t>Spencer Sampson</t>
  </si>
  <si>
    <t>B1486</t>
  </si>
  <si>
    <t>Help executive arrive</t>
  </si>
  <si>
    <t>O1373</t>
  </si>
  <si>
    <t>Church on</t>
  </si>
  <si>
    <t>O2931</t>
  </si>
  <si>
    <t>Never day</t>
  </si>
  <si>
    <t>O1179</t>
  </si>
  <si>
    <t>C742</t>
  </si>
  <si>
    <t>Rachel Williams</t>
  </si>
  <si>
    <t>B1662</t>
  </si>
  <si>
    <t>Guess growth</t>
  </si>
  <si>
    <t>O3397</t>
  </si>
  <si>
    <t>C428</t>
  </si>
  <si>
    <t>Jillian Lopez</t>
  </si>
  <si>
    <t>O3197</t>
  </si>
  <si>
    <t>B1488</t>
  </si>
  <si>
    <t>Make machine budget</t>
  </si>
  <si>
    <t>O2685</t>
  </si>
  <si>
    <t>Jennifer Erickson</t>
  </si>
  <si>
    <t>B1496</t>
  </si>
  <si>
    <t>Heavy issue</t>
  </si>
  <si>
    <t>O1246</t>
  </si>
  <si>
    <t>B1639</t>
  </si>
  <si>
    <t>Pull behind bring</t>
  </si>
  <si>
    <t>Education fear difficult</t>
  </si>
  <si>
    <t>O2572</t>
  </si>
  <si>
    <t>Michael Burton</t>
  </si>
  <si>
    <t>B1047</t>
  </si>
  <si>
    <t>Professor more</t>
  </si>
  <si>
    <t>O1909</t>
  </si>
  <si>
    <t>Stephanie Jones</t>
  </si>
  <si>
    <t>B1191</t>
  </si>
  <si>
    <t>Land rate treat</t>
  </si>
  <si>
    <t>O3424</t>
  </si>
  <si>
    <t>C448</t>
  </si>
  <si>
    <t>Patrick Calderon</t>
  </si>
  <si>
    <t>O2976</t>
  </si>
  <si>
    <t>O1879</t>
  </si>
  <si>
    <t>O3302</t>
  </si>
  <si>
    <t>C462</t>
  </si>
  <si>
    <t>Tanner Williams</t>
  </si>
  <si>
    <t>Goal child development</t>
  </si>
  <si>
    <t>O2986</t>
  </si>
  <si>
    <t>Jennifer Collins</t>
  </si>
  <si>
    <t>B1243</t>
  </si>
  <si>
    <t>Few remain</t>
  </si>
  <si>
    <t>O1968</t>
  </si>
  <si>
    <t>C919</t>
  </si>
  <si>
    <t>Elizabeth Schultz</t>
  </si>
  <si>
    <t>High</t>
  </si>
  <si>
    <t>O2182</t>
  </si>
  <si>
    <t>Jeremy Stuart</t>
  </si>
  <si>
    <t>B1635</t>
  </si>
  <si>
    <t>Though resource five</t>
  </si>
  <si>
    <t>O3078</t>
  </si>
  <si>
    <t>C269</t>
  </si>
  <si>
    <t>Katherine Howard</t>
  </si>
  <si>
    <t>O3932</t>
  </si>
  <si>
    <t>C884</t>
  </si>
  <si>
    <t>Thomas Cook</t>
  </si>
  <si>
    <t>B1991</t>
  </si>
  <si>
    <t>Thought tough everybody</t>
  </si>
  <si>
    <t>O2084</t>
  </si>
  <si>
    <t>C591</t>
  </si>
  <si>
    <t>Mr. Joe Williams</t>
  </si>
  <si>
    <t>O3727</t>
  </si>
  <si>
    <t>B1800</t>
  </si>
  <si>
    <t>Nor city</t>
  </si>
  <si>
    <t>O3546</t>
  </si>
  <si>
    <t>C384</t>
  </si>
  <si>
    <t>Kathryn Daniels</t>
  </si>
  <si>
    <t>O1575</t>
  </si>
  <si>
    <t>Kathryn Sanchez</t>
  </si>
  <si>
    <t>B1075</t>
  </si>
  <si>
    <t>Probably seek subject</t>
  </si>
  <si>
    <t>O1495</t>
  </si>
  <si>
    <t>C213</t>
  </si>
  <si>
    <t>Christopher Richard</t>
  </si>
  <si>
    <t>B1091</t>
  </si>
  <si>
    <t>Security although</t>
  </si>
  <si>
    <t>O1334</t>
  </si>
  <si>
    <t>Brittany Roberson</t>
  </si>
  <si>
    <t>O3229</t>
  </si>
  <si>
    <t>C642</t>
  </si>
  <si>
    <t>Kevin Wright</t>
  </si>
  <si>
    <t>O3443</t>
  </si>
  <si>
    <t>C895</t>
  </si>
  <si>
    <t>Carl Harris</t>
  </si>
  <si>
    <t>O3091</t>
  </si>
  <si>
    <t>B1515</t>
  </si>
  <si>
    <t>Tell should away</t>
  </si>
  <si>
    <t>O1684</t>
  </si>
  <si>
    <t>C697</t>
  </si>
  <si>
    <t>Kimberly Cummings</t>
  </si>
  <si>
    <t>B1690</t>
  </si>
  <si>
    <t>Option loss</t>
  </si>
  <si>
    <t>O1434</t>
  </si>
  <si>
    <t>Breanna Bell</t>
  </si>
  <si>
    <t>O3101</t>
  </si>
  <si>
    <t>Andrea Brown</t>
  </si>
  <si>
    <t>O3292</t>
  </si>
  <si>
    <t>Which money</t>
  </si>
  <si>
    <t>O1977</t>
  </si>
  <si>
    <t>B1649</t>
  </si>
  <si>
    <t>Analysis per</t>
  </si>
  <si>
    <t>O1414</t>
  </si>
  <si>
    <t>B1481</t>
  </si>
  <si>
    <t>Piece thought during fly</t>
  </si>
  <si>
    <t>O2198</t>
  </si>
  <si>
    <t>Joseph Moody</t>
  </si>
  <si>
    <t>O2613</t>
  </si>
  <si>
    <t>B1746</t>
  </si>
  <si>
    <t>Particularly fast day</t>
  </si>
  <si>
    <t>O1475</t>
  </si>
  <si>
    <t>Elizabeth Mcbride</t>
  </si>
  <si>
    <t>B1392</t>
  </si>
  <si>
    <t>Answer accept</t>
  </si>
  <si>
    <t>O3037</t>
  </si>
  <si>
    <t>C187</t>
  </si>
  <si>
    <t>Joshua Thompson</t>
  </si>
  <si>
    <t>B1465</t>
  </si>
  <si>
    <t>Entire month</t>
  </si>
  <si>
    <t>O1128</t>
  </si>
  <si>
    <t>C305</t>
  </si>
  <si>
    <t>Linda Murphy</t>
  </si>
  <si>
    <t>B1221</t>
  </si>
  <si>
    <t>Together training few</t>
  </si>
  <si>
    <t>O2815</t>
  </si>
  <si>
    <t>Administration despite everyone</t>
  </si>
  <si>
    <t>O3060</t>
  </si>
  <si>
    <t>C354</t>
  </si>
  <si>
    <t>Brian Scott MD</t>
  </si>
  <si>
    <t>Difference back</t>
  </si>
  <si>
    <t>O3872</t>
  </si>
  <si>
    <t>B1096</t>
  </si>
  <si>
    <t>Later light avoid</t>
  </si>
  <si>
    <t>O1296</t>
  </si>
  <si>
    <t>B1456</t>
  </si>
  <si>
    <t>May agent</t>
  </si>
  <si>
    <t>O1420</t>
  </si>
  <si>
    <t>C280</t>
  </si>
  <si>
    <t>Joseph Chapman</t>
  </si>
  <si>
    <t>B1304</t>
  </si>
  <si>
    <t>Purpose present Mr</t>
  </si>
  <si>
    <t>O2707</t>
  </si>
  <si>
    <t>C973</t>
  </si>
  <si>
    <t>Michael Brooks</t>
  </si>
  <si>
    <t>B1361</t>
  </si>
  <si>
    <t>Goal girl culture</t>
  </si>
  <si>
    <t>O1288</t>
  </si>
  <si>
    <t>Jessica Thompson</t>
  </si>
  <si>
    <t>B1469</t>
  </si>
  <si>
    <t>Nation reduce lot</t>
  </si>
  <si>
    <t>O3339</t>
  </si>
  <si>
    <t>C115</t>
  </si>
  <si>
    <t>Amber Brown</t>
  </si>
  <si>
    <t>B1684</t>
  </si>
  <si>
    <t>Challenge federal</t>
  </si>
  <si>
    <t>O2564</t>
  </si>
  <si>
    <t>Kayla Potter</t>
  </si>
  <si>
    <t>Structure body fine include</t>
  </si>
  <si>
    <t>B1396</t>
  </si>
  <si>
    <t>Defense identify</t>
  </si>
  <si>
    <t>O1899</t>
  </si>
  <si>
    <t>C927</t>
  </si>
  <si>
    <t>Dustin Thomas</t>
  </si>
  <si>
    <t>B1686</t>
  </si>
  <si>
    <t>Finally protect</t>
  </si>
  <si>
    <t>O2014</t>
  </si>
  <si>
    <t>C728</t>
  </si>
  <si>
    <t>Thomas Jones</t>
  </si>
  <si>
    <t>B1464</t>
  </si>
  <si>
    <t>O1663</t>
  </si>
  <si>
    <t>Austin Jenkins</t>
  </si>
  <si>
    <t>B1610</t>
  </si>
  <si>
    <t>Choose mission ten</t>
  </si>
  <si>
    <t>O2448</t>
  </si>
  <si>
    <t>C526</t>
  </si>
  <si>
    <t>Sarah Wright</t>
  </si>
  <si>
    <t>School into</t>
  </si>
  <si>
    <t>O3387</t>
  </si>
  <si>
    <t>C712</t>
  </si>
  <si>
    <t>Sarah Osborn</t>
  </si>
  <si>
    <t>O1190</t>
  </si>
  <si>
    <t>C691</t>
  </si>
  <si>
    <t>Joyce Davis</t>
  </si>
  <si>
    <t>O3199</t>
  </si>
  <si>
    <t>C401</t>
  </si>
  <si>
    <t>Miranda Shepherd</t>
  </si>
  <si>
    <t>O3725</t>
  </si>
  <si>
    <t>C517</t>
  </si>
  <si>
    <t>Andrew Miller</t>
  </si>
  <si>
    <t>B1290</t>
  </si>
  <si>
    <t>Per occur speech</t>
  </si>
  <si>
    <t>O2601</t>
  </si>
  <si>
    <t>C636</t>
  </si>
  <si>
    <t>Trevor Thornton</t>
  </si>
  <si>
    <t>B1375</t>
  </si>
  <si>
    <t>Computer alone</t>
  </si>
  <si>
    <t>O3652</t>
  </si>
  <si>
    <t>O2121</t>
  </si>
  <si>
    <t>Richard Ellis</t>
  </si>
  <si>
    <t>B1106</t>
  </si>
  <si>
    <t>Seem heart arrive</t>
  </si>
  <si>
    <t>O3723</t>
  </si>
  <si>
    <t>C121</t>
  </si>
  <si>
    <t>Dr. Lynn Hansen</t>
  </si>
  <si>
    <t>B1416</t>
  </si>
  <si>
    <t>Everyone window</t>
  </si>
  <si>
    <t>O1328</t>
  </si>
  <si>
    <t>C523</t>
  </si>
  <si>
    <t>Joshua Boyd</t>
  </si>
  <si>
    <t>B1083</t>
  </si>
  <si>
    <t>Trip again since front</t>
  </si>
  <si>
    <t>O1634</t>
  </si>
  <si>
    <t>B1536</t>
  </si>
  <si>
    <t>Good simply</t>
  </si>
  <si>
    <t>O3882</t>
  </si>
  <si>
    <t>B1115</t>
  </si>
  <si>
    <t>Window support early</t>
  </si>
  <si>
    <t>O2335</t>
  </si>
  <si>
    <t>C381</t>
  </si>
  <si>
    <t>Gregory Williams</t>
  </si>
  <si>
    <t>B1476</t>
  </si>
  <si>
    <t>How</t>
  </si>
  <si>
    <t>O1580</t>
  </si>
  <si>
    <t>B1177</t>
  </si>
  <si>
    <t>Mouth young simply</t>
  </si>
  <si>
    <t>O1567</t>
  </si>
  <si>
    <t>Colin Scott</t>
  </si>
  <si>
    <t>B1718</t>
  </si>
  <si>
    <t>Change cultural</t>
  </si>
  <si>
    <t>O1422</t>
  </si>
  <si>
    <t>C546</t>
  </si>
  <si>
    <t>Sarah Lynch</t>
  </si>
  <si>
    <t>Cause official</t>
  </si>
  <si>
    <t>O2959</t>
  </si>
  <si>
    <t>C521</t>
  </si>
  <si>
    <t>Daniel Cohen</t>
  </si>
  <si>
    <t>O3140</t>
  </si>
  <si>
    <t>C785</t>
  </si>
  <si>
    <t>stephanie gibson</t>
  </si>
  <si>
    <t>O3198</t>
  </si>
  <si>
    <t>B1360</t>
  </si>
  <si>
    <t>Professional scene author</t>
  </si>
  <si>
    <t>O3498</t>
  </si>
  <si>
    <t>O3765</t>
  </si>
  <si>
    <t>C300</t>
  </si>
  <si>
    <t>Angela Pierce</t>
  </si>
  <si>
    <t>B1222</t>
  </si>
  <si>
    <t>Wait reality</t>
  </si>
  <si>
    <t>O3750</t>
  </si>
  <si>
    <t>O1657</t>
  </si>
  <si>
    <t>Vanessa Walker</t>
  </si>
  <si>
    <t>B1085</t>
  </si>
  <si>
    <t>Business new public</t>
  </si>
  <si>
    <t>O2322</t>
  </si>
  <si>
    <t>C661</t>
  </si>
  <si>
    <t>Brittany Jackson</t>
  </si>
  <si>
    <t>Nice effort surface</t>
  </si>
  <si>
    <t>O1483</t>
  </si>
  <si>
    <t>C334</t>
  </si>
  <si>
    <t>Brooke Reyes</t>
  </si>
  <si>
    <t>O2392</t>
  </si>
  <si>
    <t>Donna Aguilar</t>
  </si>
  <si>
    <t>B1533</t>
  </si>
  <si>
    <t>Political threat</t>
  </si>
  <si>
    <t>O3565</t>
  </si>
  <si>
    <t>C726</t>
  </si>
  <si>
    <t>Matthew Spencer</t>
  </si>
  <si>
    <t>B1716</t>
  </si>
  <si>
    <t>World sit</t>
  </si>
  <si>
    <t>O3971</t>
  </si>
  <si>
    <t>Hear black writer</t>
  </si>
  <si>
    <t>O3957</t>
  </si>
  <si>
    <t>B1022</t>
  </si>
  <si>
    <t>National feeling</t>
  </si>
  <si>
    <t>O3081</t>
  </si>
  <si>
    <t>O1426</t>
  </si>
  <si>
    <t>Luis Davis</t>
  </si>
  <si>
    <t>B1541</t>
  </si>
  <si>
    <t>Happen network represent</t>
  </si>
  <si>
    <t>O2922</t>
  </si>
  <si>
    <t>Teresa Armstrong</t>
  </si>
  <si>
    <t>Theory charge</t>
  </si>
  <si>
    <t>O1278</t>
  </si>
  <si>
    <t>Jamie Chavez</t>
  </si>
  <si>
    <t>B1098</t>
  </si>
  <si>
    <t>Understand citizen</t>
  </si>
  <si>
    <t>O1986</t>
  </si>
  <si>
    <t>B1044</t>
  </si>
  <si>
    <t>Letter process cause</t>
  </si>
  <si>
    <t>O2948</t>
  </si>
  <si>
    <t>B1599</t>
  </si>
  <si>
    <t>Beyond each teacher</t>
  </si>
  <si>
    <t>O2485</t>
  </si>
  <si>
    <t>Support well</t>
  </si>
  <si>
    <t>O1799</t>
  </si>
  <si>
    <t>Girl ready</t>
  </si>
  <si>
    <t>O3308</t>
  </si>
  <si>
    <t>C549</t>
  </si>
  <si>
    <t>Melinda Valenzuela</t>
  </si>
  <si>
    <t>Interview sound</t>
  </si>
  <si>
    <t>O3592</t>
  </si>
  <si>
    <t>Jason Reynolds</t>
  </si>
  <si>
    <t>Shake spring care</t>
  </si>
  <si>
    <t>O3521</t>
  </si>
  <si>
    <t>C350</t>
  </si>
  <si>
    <t>Randall Lopez</t>
  </si>
  <si>
    <t>B1186</t>
  </si>
  <si>
    <t>Yourself what lot</t>
  </si>
  <si>
    <t>O1320</t>
  </si>
  <si>
    <t>Kelly Hernandez</t>
  </si>
  <si>
    <t>B1945</t>
  </si>
  <si>
    <t>First wind view</t>
  </si>
  <si>
    <t>O2595</t>
  </si>
  <si>
    <t>Brittney Burch</t>
  </si>
  <si>
    <t>Eight</t>
  </si>
  <si>
    <t>C688</t>
  </si>
  <si>
    <t>Cory Davis</t>
  </si>
  <si>
    <t>Grow magazine</t>
  </si>
  <si>
    <t>O3613</t>
  </si>
  <si>
    <t>C167</t>
  </si>
  <si>
    <t>Brenda Gonzalez</t>
  </si>
  <si>
    <t>Clear resource follow</t>
  </si>
  <si>
    <t>O2444</t>
  </si>
  <si>
    <t>C452</t>
  </si>
  <si>
    <t>Sheena Hernandez</t>
  </si>
  <si>
    <t>B1942</t>
  </si>
  <si>
    <t>Example relate break</t>
  </si>
  <si>
    <t>O3658</t>
  </si>
  <si>
    <t>B1307</t>
  </si>
  <si>
    <t>Treat</t>
  </si>
  <si>
    <t>O2954</t>
  </si>
  <si>
    <t>Anthony Hammond</t>
  </si>
  <si>
    <t>O3200</t>
  </si>
  <si>
    <t>C772</t>
  </si>
  <si>
    <t>Crystal Powell</t>
  </si>
  <si>
    <t>Itself TV</t>
  </si>
  <si>
    <t>O3679</t>
  </si>
  <si>
    <t>Source raise</t>
  </si>
  <si>
    <t>O1175</t>
  </si>
  <si>
    <t>C420</t>
  </si>
  <si>
    <t>Kathleen Johnson</t>
  </si>
  <si>
    <t>Gun watch culture identify</t>
  </si>
  <si>
    <t>O1928</t>
  </si>
  <si>
    <t>Enter dream</t>
  </si>
  <si>
    <t>O1973</t>
  </si>
  <si>
    <t>C766</t>
  </si>
  <si>
    <t>Amanda May</t>
  </si>
  <si>
    <t>B1650</t>
  </si>
  <si>
    <t>Affect son sister</t>
  </si>
  <si>
    <t>O3275</t>
  </si>
  <si>
    <t>B1689</t>
  </si>
  <si>
    <t>Eight ability section</t>
  </si>
  <si>
    <t>O1905</t>
  </si>
  <si>
    <t>Fly ground measure</t>
  </si>
  <si>
    <t>O3689</t>
  </si>
  <si>
    <t>C240</t>
  </si>
  <si>
    <t>Jordan Richardson</t>
  </si>
  <si>
    <t>B1169</t>
  </si>
  <si>
    <t>Find reveal</t>
  </si>
  <si>
    <t>O1918</t>
  </si>
  <si>
    <t>Themselves in from</t>
  </si>
  <si>
    <t>O1158</t>
  </si>
  <si>
    <t>B1355</t>
  </si>
  <si>
    <t>Toward area</t>
  </si>
  <si>
    <t>O3341</t>
  </si>
  <si>
    <t>C720</t>
  </si>
  <si>
    <t>Norma Walker</t>
  </si>
  <si>
    <t>O3152</t>
  </si>
  <si>
    <t>C423</t>
  </si>
  <si>
    <t>Ashley Duncan</t>
  </si>
  <si>
    <t>Simply cell recently</t>
  </si>
  <si>
    <t>O1333</t>
  </si>
  <si>
    <t>B1539</t>
  </si>
  <si>
    <t>Our deal record</t>
  </si>
  <si>
    <t>O1643</t>
  </si>
  <si>
    <t>C635</t>
  </si>
  <si>
    <t>Daniel Martin</t>
  </si>
  <si>
    <t>Go society interest</t>
  </si>
  <si>
    <t>O2918</t>
  </si>
  <si>
    <t>Star long</t>
  </si>
  <si>
    <t>O2849</t>
  </si>
  <si>
    <t>Tax hour budget more</t>
  </si>
  <si>
    <t>O1880</t>
  </si>
  <si>
    <t>C690</t>
  </si>
  <si>
    <t>Christina Martinez</t>
  </si>
  <si>
    <t>O2731</t>
  </si>
  <si>
    <t>Elizabeth Skinner</t>
  </si>
  <si>
    <t>B1300</t>
  </si>
  <si>
    <t>Table huge</t>
  </si>
  <si>
    <t>O3410</t>
  </si>
  <si>
    <t>O1795</t>
  </si>
  <si>
    <t>C743</t>
  </si>
  <si>
    <t>Robert Barry</t>
  </si>
  <si>
    <t>O1066</t>
  </si>
  <si>
    <t>B1844</t>
  </si>
  <si>
    <t>Those attack themselves together</t>
  </si>
  <si>
    <t>O1865</t>
  </si>
  <si>
    <t>B1056</t>
  </si>
  <si>
    <t>Reveal each them</t>
  </si>
  <si>
    <t>O2023</t>
  </si>
  <si>
    <t>Arthur Wilson</t>
  </si>
  <si>
    <t>O3681</t>
  </si>
  <si>
    <t>O2144</t>
  </si>
  <si>
    <t>B1369</t>
  </si>
  <si>
    <t>Goal thank</t>
  </si>
  <si>
    <t>O1635</t>
  </si>
  <si>
    <t>C541</t>
  </si>
  <si>
    <t>Mr. Robert Tanner DDS</t>
  </si>
  <si>
    <t>Population reflect issue father</t>
  </si>
  <si>
    <t>O2501</t>
  </si>
  <si>
    <t>C657</t>
  </si>
  <si>
    <t>Steven Kirby</t>
  </si>
  <si>
    <t>B1997</t>
  </si>
  <si>
    <t>What seem</t>
  </si>
  <si>
    <t>O2681</t>
  </si>
  <si>
    <t>O1557</t>
  </si>
  <si>
    <t>Argue sort</t>
  </si>
  <si>
    <t>O3819</t>
  </si>
  <si>
    <t>C826</t>
  </si>
  <si>
    <t>Teresa Miller</t>
  </si>
  <si>
    <t>B1701</t>
  </si>
  <si>
    <t>Half three board</t>
  </si>
  <si>
    <t>O1310</t>
  </si>
  <si>
    <t>Tiffany Lawson</t>
  </si>
  <si>
    <t>O1615</t>
  </si>
  <si>
    <t>C377</t>
  </si>
  <si>
    <t>Kimberly Davenport</t>
  </si>
  <si>
    <t>O1785</t>
  </si>
  <si>
    <t>Gregory Cook</t>
  </si>
  <si>
    <t>O3483</t>
  </si>
  <si>
    <t>Mr. William Harrison</t>
  </si>
  <si>
    <t>B1766</t>
  </si>
  <si>
    <t>Write very</t>
  </si>
  <si>
    <t>O3722</t>
  </si>
  <si>
    <t>B1011</t>
  </si>
  <si>
    <t>Similar whatever care</t>
  </si>
  <si>
    <t>O2462</t>
  </si>
  <si>
    <t>C473</t>
  </si>
  <si>
    <t>Joshua Rogers</t>
  </si>
  <si>
    <t>O1201</t>
  </si>
  <si>
    <t>Rachel Morris</t>
  </si>
  <si>
    <t>B1882</t>
  </si>
  <si>
    <t>From son account little</t>
  </si>
  <si>
    <t>O1902</t>
  </si>
  <si>
    <t>C959</t>
  </si>
  <si>
    <t>Derrick Bean</t>
  </si>
  <si>
    <t>Image Mrs</t>
  </si>
  <si>
    <t>O1812</t>
  </si>
  <si>
    <t>Derrick Carter</t>
  </si>
  <si>
    <t>B1826</t>
  </si>
  <si>
    <t>Instead resource</t>
  </si>
  <si>
    <t>O2840</t>
  </si>
  <si>
    <t>Nicole Clark</t>
  </si>
  <si>
    <t>B1588</t>
  </si>
  <si>
    <t>Budget</t>
  </si>
  <si>
    <t>O2941</t>
  </si>
  <si>
    <t>O3833</t>
  </si>
  <si>
    <t>B1403</t>
  </si>
  <si>
    <t>Our could reality</t>
  </si>
  <si>
    <t>O3816</t>
  </si>
  <si>
    <t>C291</t>
  </si>
  <si>
    <t>Robert Henderson Jr.</t>
  </si>
  <si>
    <t>B1500</t>
  </si>
  <si>
    <t>Box foreign deal whom</t>
  </si>
  <si>
    <t>O1771</t>
  </si>
  <si>
    <t>Kristen Williams</t>
  </si>
  <si>
    <t>B1004</t>
  </si>
  <si>
    <t>Care edge</t>
  </si>
  <si>
    <t>O3169</t>
  </si>
  <si>
    <t>Angela Pineda</t>
  </si>
  <si>
    <t>Exactly however choice green</t>
  </si>
  <si>
    <t>O2892</t>
  </si>
  <si>
    <t>Penny Lewis</t>
  </si>
  <si>
    <t>O3842</t>
  </si>
  <si>
    <t>Mia Herman</t>
  </si>
  <si>
    <t>O2205</t>
  </si>
  <si>
    <t>B1583</t>
  </si>
  <si>
    <t>Home study</t>
  </si>
  <si>
    <t>O3342</t>
  </si>
  <si>
    <t>O2841</t>
  </si>
  <si>
    <t>Heart score beautiful</t>
  </si>
  <si>
    <t>O2645</t>
  </si>
  <si>
    <t>Derrick Thomas</t>
  </si>
  <si>
    <t>Listen</t>
  </si>
  <si>
    <t>O1978</t>
  </si>
  <si>
    <t>C290</t>
  </si>
  <si>
    <t>Michael Nichols</t>
  </si>
  <si>
    <t>B1814</t>
  </si>
  <si>
    <t>Find available your prove</t>
  </si>
  <si>
    <t>O3758</t>
  </si>
  <si>
    <t>Kyle Nelson</t>
  </si>
  <si>
    <t>Allow page indicate</t>
  </si>
  <si>
    <t>O1161</t>
  </si>
  <si>
    <t>C198</t>
  </si>
  <si>
    <t>Frances Shaw</t>
  </si>
  <si>
    <t>O2739</t>
  </si>
  <si>
    <t>C571</t>
  </si>
  <si>
    <t>Joyce Garrison</t>
  </si>
  <si>
    <t>O3564</t>
  </si>
  <si>
    <t>Police include dream</t>
  </si>
  <si>
    <t>O1907</t>
  </si>
  <si>
    <t>C148</t>
  </si>
  <si>
    <t>Cynthia Potter</t>
  </si>
  <si>
    <t>O3778</t>
  </si>
  <si>
    <t>Clarence Washington</t>
  </si>
  <si>
    <t>O3977</t>
  </si>
  <si>
    <t>Angela Anthony</t>
  </si>
  <si>
    <t>O2035</t>
  </si>
  <si>
    <t>B1359</t>
  </si>
  <si>
    <t>Information central</t>
  </si>
  <si>
    <t>O3516</t>
  </si>
  <si>
    <t>C552</t>
  </si>
  <si>
    <t>Barry Mosley</t>
  </si>
  <si>
    <t>Draw able</t>
  </si>
  <si>
    <t>O2373</t>
  </si>
  <si>
    <t>C325</t>
  </si>
  <si>
    <t>Jocelyn Hill</t>
  </si>
  <si>
    <t>O1653</t>
  </si>
  <si>
    <t>O3135</t>
  </si>
  <si>
    <t>O2074</t>
  </si>
  <si>
    <t>C729</t>
  </si>
  <si>
    <t>Lauren Foster</t>
  </si>
  <si>
    <t>Series film better</t>
  </si>
  <si>
    <t>O3331</t>
  </si>
  <si>
    <t>O1070</t>
  </si>
  <si>
    <t>Patrick Jacobson</t>
  </si>
  <si>
    <t>B1263</t>
  </si>
  <si>
    <t>Similar attorney</t>
  </si>
  <si>
    <t>O1672</t>
  </si>
  <si>
    <t>C607</t>
  </si>
  <si>
    <t>Angel Flowers</t>
  </si>
  <si>
    <t>B1569</t>
  </si>
  <si>
    <t>Wall take</t>
  </si>
  <si>
    <t>O3908</t>
  </si>
  <si>
    <t>O2301</t>
  </si>
  <si>
    <t>B1053</t>
  </si>
  <si>
    <t>And fine</t>
  </si>
  <si>
    <t>O1440</t>
  </si>
  <si>
    <t>B1410</t>
  </si>
  <si>
    <t>Artist glass</t>
  </si>
  <si>
    <t>O2670</t>
  </si>
  <si>
    <t>O1477</t>
  </si>
  <si>
    <t>B1957</t>
  </si>
  <si>
    <t>Part social</t>
  </si>
  <si>
    <t>O1607</t>
  </si>
  <si>
    <t>C730</t>
  </si>
  <si>
    <t>Yesenia Glenn</t>
  </si>
  <si>
    <t>B1414</t>
  </si>
  <si>
    <t>Record attention ability name</t>
  </si>
  <si>
    <t>O2151</t>
  </si>
  <si>
    <t>Laura Garner</t>
  </si>
  <si>
    <t>Skill could</t>
  </si>
  <si>
    <t>O1210</t>
  </si>
  <si>
    <t>C361</t>
  </si>
  <si>
    <t>Cathy Hanson</t>
  </si>
  <si>
    <t>B1411</t>
  </si>
  <si>
    <t>The same ten</t>
  </si>
  <si>
    <t>O3374</t>
  </si>
  <si>
    <t>Jill Brown</t>
  </si>
  <si>
    <t>B1067</t>
  </si>
  <si>
    <t>Must notice million</t>
  </si>
  <si>
    <t>O3398</t>
  </si>
  <si>
    <t>Heather Hines</t>
  </si>
  <si>
    <t>Marriage have</t>
  </si>
  <si>
    <t>O3358</t>
  </si>
  <si>
    <t>B1976</t>
  </si>
  <si>
    <t>Join source successful</t>
  </si>
  <si>
    <t>O3561</t>
  </si>
  <si>
    <t>O2249</t>
  </si>
  <si>
    <t>Seven everybody</t>
  </si>
  <si>
    <t>O2428</t>
  </si>
  <si>
    <t>C275</t>
  </si>
  <si>
    <t>Debbie Adams</t>
  </si>
  <si>
    <t>B1028</t>
  </si>
  <si>
    <t>Price senior whom down</t>
  </si>
  <si>
    <t>O2104</t>
  </si>
  <si>
    <t>Michael Jones</t>
  </si>
  <si>
    <t>B1999</t>
  </si>
  <si>
    <t>Need meeting hope</t>
  </si>
  <si>
    <t>O3802</t>
  </si>
  <si>
    <t>C322</t>
  </si>
  <si>
    <t>Alexander Garcia</t>
  </si>
  <si>
    <t>O3965</t>
  </si>
  <si>
    <t>Reach third else</t>
  </si>
  <si>
    <t>O2552</t>
  </si>
  <si>
    <t>Garden company</t>
  </si>
  <si>
    <t>O1174</t>
  </si>
  <si>
    <t>C186</t>
  </si>
  <si>
    <t>Thomas Woods</t>
  </si>
  <si>
    <t>B1713</t>
  </si>
  <si>
    <t>Fill customer off</t>
  </si>
  <si>
    <t>O2243</t>
  </si>
  <si>
    <t>C272</t>
  </si>
  <si>
    <t>Elizabeth Garner</t>
  </si>
  <si>
    <t>O3111</t>
  </si>
  <si>
    <t>O3165</t>
  </si>
  <si>
    <t>Chance Democrat college</t>
  </si>
  <si>
    <t>O1207</t>
  </si>
  <si>
    <t>Andrew Marsh</t>
  </si>
  <si>
    <t>B1924</t>
  </si>
  <si>
    <t>Act service place</t>
  </si>
  <si>
    <t>O3514</t>
  </si>
  <si>
    <t>Shannon Vance</t>
  </si>
  <si>
    <t>O3154</t>
  </si>
  <si>
    <t>B1576</t>
  </si>
  <si>
    <t>He kid budget</t>
  </si>
  <si>
    <t>O1863</t>
  </si>
  <si>
    <t>Michelle Forbes</t>
  </si>
  <si>
    <t>O1394</t>
  </si>
  <si>
    <t>C416</t>
  </si>
  <si>
    <t>Eric Spencer</t>
  </si>
  <si>
    <t>Husband throughout pattern</t>
  </si>
  <si>
    <t>O1450</t>
  </si>
  <si>
    <t>B1176</t>
  </si>
  <si>
    <t>Power on town</t>
  </si>
  <si>
    <t>O1120</t>
  </si>
  <si>
    <t>Jennifer Greene</t>
  </si>
  <si>
    <t>B1664</t>
  </si>
  <si>
    <t>Game side</t>
  </si>
  <si>
    <t>O1283</t>
  </si>
  <si>
    <t>Paul Small</t>
  </si>
  <si>
    <t>B1199</t>
  </si>
  <si>
    <t>Mind either need</t>
  </si>
  <si>
    <t>O1614</t>
  </si>
  <si>
    <t>Alexander Bradford</t>
  </si>
  <si>
    <t>O1969</t>
  </si>
  <si>
    <t>C324</t>
  </si>
  <si>
    <t>Catherine Rodriguez</t>
  </si>
  <si>
    <t>B1137</t>
  </si>
  <si>
    <t>Lawyer modern south somebody</t>
  </si>
  <si>
    <t>O3478</t>
  </si>
  <si>
    <t>C353</t>
  </si>
  <si>
    <t>Cody Simon</t>
  </si>
  <si>
    <t>B1449</t>
  </si>
  <si>
    <t>Process social room</t>
  </si>
  <si>
    <t>O2857</t>
  </si>
  <si>
    <t>O2605</t>
  </si>
  <si>
    <t>Class argue</t>
  </si>
  <si>
    <t>O1872</t>
  </si>
  <si>
    <t>Bill fly</t>
  </si>
  <si>
    <t>O1739</t>
  </si>
  <si>
    <t>O3357</t>
  </si>
  <si>
    <t>B1567</t>
  </si>
  <si>
    <t>Economic open</t>
  </si>
  <si>
    <t>O2534</t>
  </si>
  <si>
    <t>Jocelyn Reyes</t>
  </si>
  <si>
    <t>O3900</t>
  </si>
  <si>
    <t>Kelsey Vasquez</t>
  </si>
  <si>
    <t>High alone without</t>
  </si>
  <si>
    <t>O1838</t>
  </si>
  <si>
    <t>C646</t>
  </si>
  <si>
    <t>Jennifer Davidson</t>
  </si>
  <si>
    <t>O2568</t>
  </si>
  <si>
    <t>C845</t>
  </si>
  <si>
    <t>Melissa Sanford</t>
  </si>
  <si>
    <t>O1561</t>
  </si>
  <si>
    <t>B1104</t>
  </si>
  <si>
    <t>Four leg</t>
  </si>
  <si>
    <t>O1930</t>
  </si>
  <si>
    <t>Jillian Horn</t>
  </si>
  <si>
    <t>O2432</t>
  </si>
  <si>
    <t>Jeffrey Whitaker</t>
  </si>
  <si>
    <t>O3607</t>
  </si>
  <si>
    <t>C904</t>
  </si>
  <si>
    <t>Bryan Larson</t>
  </si>
  <si>
    <t>B1293</t>
  </si>
  <si>
    <t>Rest</t>
  </si>
  <si>
    <t>O3611</t>
  </si>
  <si>
    <t>Jennifer Garrett</t>
  </si>
  <si>
    <t>Black tree</t>
  </si>
  <si>
    <t>O1552</t>
  </si>
  <si>
    <t>O2356</t>
  </si>
  <si>
    <t>Ask house produce</t>
  </si>
  <si>
    <t>O3621</t>
  </si>
  <si>
    <t>O3122</t>
  </si>
  <si>
    <t>C504</t>
  </si>
  <si>
    <t>Paula Mosley</t>
  </si>
  <si>
    <t>B1368</t>
  </si>
  <si>
    <t>Line board</t>
  </si>
  <si>
    <t>O2547</t>
  </si>
  <si>
    <t>Aaron Rodriguez</t>
  </si>
  <si>
    <t>O3910</t>
  </si>
  <si>
    <t>C660</t>
  </si>
  <si>
    <t>Ricky Wall</t>
  </si>
  <si>
    <t>O1589</t>
  </si>
  <si>
    <t>Late</t>
  </si>
  <si>
    <t>O2434</t>
  </si>
  <si>
    <t>Lindsay Parker</t>
  </si>
  <si>
    <t>B1254</t>
  </si>
  <si>
    <t>Forward trial</t>
  </si>
  <si>
    <t>O1533</t>
  </si>
  <si>
    <t>C519</t>
  </si>
  <si>
    <t>Mitchell Hall</t>
  </si>
  <si>
    <t>Plant ago</t>
  </si>
  <si>
    <t>O3119</t>
  </si>
  <si>
    <t>Bonnie Jackson</t>
  </si>
  <si>
    <t>B1455</t>
  </si>
  <si>
    <t>Home part</t>
  </si>
  <si>
    <t>O3639</t>
  </si>
  <si>
    <t>C818</t>
  </si>
  <si>
    <t>Nicole Martinez</t>
  </si>
  <si>
    <t>O1236</t>
  </si>
  <si>
    <t>Amy Saunders</t>
  </si>
  <si>
    <t>Authority music writer</t>
  </si>
  <si>
    <t>O3151</t>
  </si>
  <si>
    <t>Lauren White</t>
  </si>
  <si>
    <t>O3664</t>
  </si>
  <si>
    <t>Around today</t>
  </si>
  <si>
    <t>O1273</t>
  </si>
  <si>
    <t>C488</t>
  </si>
  <si>
    <t>Lauren Drake</t>
  </si>
  <si>
    <t>Far happy fight</t>
  </si>
  <si>
    <t>O3016</t>
  </si>
  <si>
    <t>O3966</t>
  </si>
  <si>
    <t>O3798</t>
  </si>
  <si>
    <t>O3853</t>
  </si>
  <si>
    <t>B1342</t>
  </si>
  <si>
    <t>Mind beyond result</t>
  </si>
  <si>
    <t>O2624</t>
  </si>
  <si>
    <t>C802</t>
  </si>
  <si>
    <t>Michael Fox</t>
  </si>
  <si>
    <t>O2549</t>
  </si>
  <si>
    <t>Joshua Mccullough</t>
  </si>
  <si>
    <t>B1162</t>
  </si>
  <si>
    <t>Media without who</t>
  </si>
  <si>
    <t>O3347</t>
  </si>
  <si>
    <t>C123</t>
  </si>
  <si>
    <t>Kurt Lynch</t>
  </si>
  <si>
    <t>B1434</t>
  </si>
  <si>
    <t>Day relationship than buy</t>
  </si>
  <si>
    <t>O2980</t>
  </si>
  <si>
    <t>O2423</t>
  </si>
  <si>
    <t>Charles Humphrey</t>
  </si>
  <si>
    <t>Threat yes often</t>
  </si>
  <si>
    <t>O3436</t>
  </si>
  <si>
    <t>B1058</t>
  </si>
  <si>
    <t>Big strong above</t>
  </si>
  <si>
    <t>O1289</t>
  </si>
  <si>
    <t>Russell Odonnell</t>
  </si>
  <si>
    <t>B1834</t>
  </si>
  <si>
    <t>Catch practice</t>
  </si>
  <si>
    <t>O3790</t>
  </si>
  <si>
    <t>Account year movement</t>
  </si>
  <si>
    <t>O1488</t>
  </si>
  <si>
    <t>Dana Patrick</t>
  </si>
  <si>
    <t>B1279</t>
  </si>
  <si>
    <t>Nice nation</t>
  </si>
  <si>
    <t>O3632</t>
  </si>
  <si>
    <t>C610</t>
  </si>
  <si>
    <t>Ricky Wong</t>
  </si>
  <si>
    <t>Where today</t>
  </si>
  <si>
    <t>O2000</t>
  </si>
  <si>
    <t>Structure security good two</t>
  </si>
  <si>
    <t>O2402</t>
  </si>
  <si>
    <t>O1843</t>
  </si>
  <si>
    <t>C367</t>
  </si>
  <si>
    <t>Brittany Giles</t>
  </si>
  <si>
    <t>O2130</t>
  </si>
  <si>
    <t>Renee Scott</t>
  </si>
  <si>
    <t>Thing able church</t>
  </si>
  <si>
    <t>O3144</t>
  </si>
  <si>
    <t>O3459</t>
  </si>
  <si>
    <t>Katherine Henry</t>
  </si>
  <si>
    <t>Record your</t>
  </si>
  <si>
    <t>O3543</t>
  </si>
  <si>
    <t>O3881</t>
  </si>
  <si>
    <t>Theresa Webb</t>
  </si>
  <si>
    <t>O3048</t>
  </si>
  <si>
    <t>B1853</t>
  </si>
  <si>
    <t>Dark hope</t>
  </si>
  <si>
    <t>O2821</t>
  </si>
  <si>
    <t>O2142</t>
  </si>
  <si>
    <t>B1561</t>
  </si>
  <si>
    <t>Long fire</t>
  </si>
  <si>
    <t>O3677</t>
  </si>
  <si>
    <t>Andre Cohen</t>
  </si>
  <si>
    <t>O3422</t>
  </si>
  <si>
    <t>O1914</t>
  </si>
  <si>
    <t>Joshua Sandoval</t>
  </si>
  <si>
    <t>O3780</t>
  </si>
  <si>
    <t>B1457</t>
  </si>
  <si>
    <t>New they ever long</t>
  </si>
  <si>
    <t>O2068</t>
  </si>
  <si>
    <t>C633</t>
  </si>
  <si>
    <t>Impact else born</t>
  </si>
  <si>
    <t>O1271</t>
  </si>
  <si>
    <t>Christopher Lee</t>
  </si>
  <si>
    <t>Cultural put buy</t>
  </si>
  <si>
    <t>O1600</t>
  </si>
  <si>
    <t>O1537</t>
  </si>
  <si>
    <t>C869</t>
  </si>
  <si>
    <t>Erica York</t>
  </si>
  <si>
    <t>B1548</t>
  </si>
  <si>
    <t>Room short</t>
  </si>
  <si>
    <t>O2099</t>
  </si>
  <si>
    <t>Reflect</t>
  </si>
  <si>
    <t>O1710</t>
  </si>
  <si>
    <t>Sean Harper</t>
  </si>
  <si>
    <t>O1999</t>
  </si>
  <si>
    <t>C476</t>
  </si>
  <si>
    <t>Dr. Alexis Smith DVM</t>
  </si>
  <si>
    <t>B1322</t>
  </si>
  <si>
    <t>Son job watch attorney</t>
  </si>
  <si>
    <t>O3225</t>
  </si>
  <si>
    <t>B1012</t>
  </si>
  <si>
    <t>Apply</t>
  </si>
  <si>
    <t>O2039</t>
  </si>
  <si>
    <t>Wife why</t>
  </si>
  <si>
    <t>O1099</t>
  </si>
  <si>
    <t>B1388</t>
  </si>
  <si>
    <t>Quickly five direction</t>
  </si>
  <si>
    <t>O3136</t>
  </si>
  <si>
    <t>C589</t>
  </si>
  <si>
    <t>Brittany Hall</t>
  </si>
  <si>
    <t>O1416</t>
  </si>
  <si>
    <t>Kimberly Pena</t>
  </si>
  <si>
    <t>O2956</t>
  </si>
  <si>
    <t>B1503</t>
  </si>
  <si>
    <t>House attention check</t>
  </si>
  <si>
    <t>O2063</t>
  </si>
  <si>
    <t>C795</t>
  </si>
  <si>
    <t>Margaret Orozco</t>
  </si>
  <si>
    <t>O2957</t>
  </si>
  <si>
    <t>Katrina Young</t>
  </si>
  <si>
    <t>O3773</t>
  </si>
  <si>
    <t>B1149</t>
  </si>
  <si>
    <t>Piece choice</t>
  </si>
  <si>
    <t>O3982</t>
  </si>
  <si>
    <t>C911</t>
  </si>
  <si>
    <t>Anthony Underwood</t>
  </si>
  <si>
    <t>B1441</t>
  </si>
  <si>
    <t>Two son</t>
  </si>
  <si>
    <t>O3039</t>
  </si>
  <si>
    <t>Stephanie Schmidt</t>
  </si>
  <si>
    <t>B1354</t>
  </si>
  <si>
    <t>Create issue</t>
  </si>
  <si>
    <t>O1801</t>
  </si>
  <si>
    <t>C951</t>
  </si>
  <si>
    <t>Cynthia Torres MD</t>
  </si>
  <si>
    <t>Or top</t>
  </si>
  <si>
    <t>O2610</t>
  </si>
  <si>
    <t>Danielle Howell</t>
  </si>
  <si>
    <t>O1622</t>
  </si>
  <si>
    <t>C402</t>
  </si>
  <si>
    <t>Travis Salinas</t>
  </si>
  <si>
    <t>B1627</t>
  </si>
  <si>
    <t>Score compare</t>
  </si>
  <si>
    <t>O3746</t>
  </si>
  <si>
    <t>B1487</t>
  </si>
  <si>
    <t>Social much generation</t>
  </si>
  <si>
    <t>O3391</t>
  </si>
  <si>
    <t>C682</t>
  </si>
  <si>
    <t>Alicia Rosario</t>
  </si>
  <si>
    <t>B1278</t>
  </si>
  <si>
    <t>Inside green</t>
  </si>
  <si>
    <t>Jeffery Davidson</t>
  </si>
  <si>
    <t>O3473</t>
  </si>
  <si>
    <t>Kelly Ramirez</t>
  </si>
  <si>
    <t>O3858</t>
  </si>
  <si>
    <t>O3014</t>
  </si>
  <si>
    <t>C842</t>
  </si>
  <si>
    <t>Dr. Nicole Davis MD</t>
  </si>
  <si>
    <t>O1164</t>
  </si>
  <si>
    <t>C550</t>
  </si>
  <si>
    <t>Christopher Oliver</t>
  </si>
  <si>
    <t>O3315</t>
  </si>
  <si>
    <t>C191</t>
  </si>
  <si>
    <t>Nicholas Larson</t>
  </si>
  <si>
    <t>B1591</t>
  </si>
  <si>
    <t>Loss test word produce</t>
  </si>
  <si>
    <t>O1442</t>
  </si>
  <si>
    <t>C335</t>
  </si>
  <si>
    <t>Jeanne Lewis</t>
  </si>
  <si>
    <t>B1296</t>
  </si>
  <si>
    <t>Trouble two</t>
  </si>
  <si>
    <t>O2945</t>
  </si>
  <si>
    <t>C266</t>
  </si>
  <si>
    <t>Christina Warner</t>
  </si>
  <si>
    <t>O3859</t>
  </si>
  <si>
    <t>Kristie Molina</t>
  </si>
  <si>
    <t>O2585</t>
  </si>
  <si>
    <t>Jordan Koch</t>
  </si>
  <si>
    <t>B1088</t>
  </si>
  <si>
    <t>Reach budget</t>
  </si>
  <si>
    <t>O2604</t>
  </si>
  <si>
    <t>O2640</t>
  </si>
  <si>
    <t>C754</t>
  </si>
  <si>
    <t>Heather Blake</t>
  </si>
  <si>
    <t>O2437</t>
  </si>
  <si>
    <t>Andrew Yoder</t>
  </si>
  <si>
    <t>Those small</t>
  </si>
  <si>
    <t>O3318</t>
  </si>
  <si>
    <t>O3270</t>
  </si>
  <si>
    <t>C783</t>
  </si>
  <si>
    <t>Cheyenne Sullivan</t>
  </si>
  <si>
    <t>Middle serve understand</t>
  </si>
  <si>
    <t>O3806</t>
  </si>
  <si>
    <t>Kristin Stewart</t>
  </si>
  <si>
    <t>O1836</t>
  </si>
  <si>
    <t>Kimberly Perez</t>
  </si>
  <si>
    <t>B1865</t>
  </si>
  <si>
    <t>Interview quickly central</t>
  </si>
  <si>
    <t>O2594</t>
  </si>
  <si>
    <t>Ricardo Richards</t>
  </si>
  <si>
    <t>O3598</t>
  </si>
  <si>
    <t>Performance performance continue</t>
  </si>
  <si>
    <t>O2388</t>
  </si>
  <si>
    <t>O3782</t>
  </si>
  <si>
    <t>C383</t>
  </si>
  <si>
    <t>Sarah Richards</t>
  </si>
  <si>
    <t>B1922</t>
  </si>
  <si>
    <t>Lay arm</t>
  </si>
  <si>
    <t>O1215</t>
  </si>
  <si>
    <t>C856</t>
  </si>
  <si>
    <t>Dale Brown</t>
  </si>
  <si>
    <t>B1316</t>
  </si>
  <si>
    <t>Image purpose notice</t>
  </si>
  <si>
    <t>O2456</t>
  </si>
  <si>
    <t>O1124</t>
  </si>
  <si>
    <t>B1989</t>
  </si>
  <si>
    <t>Activity field weight</t>
  </si>
  <si>
    <t>O2590</t>
  </si>
  <si>
    <t>C101</t>
  </si>
  <si>
    <t>Dr. Patrick Frazier PhD</t>
  </si>
  <si>
    <t>B1197</t>
  </si>
  <si>
    <t>Ago event history</t>
  </si>
  <si>
    <t>O1344</t>
  </si>
  <si>
    <t>B1317</t>
  </si>
  <si>
    <t>House chair occur</t>
  </si>
  <si>
    <t>O3538</t>
  </si>
  <si>
    <t>O1853</t>
  </si>
  <si>
    <t>B1677</t>
  </si>
  <si>
    <t>Event spend buy</t>
  </si>
  <si>
    <t>O3209</t>
  </si>
  <si>
    <t>O2642</t>
  </si>
  <si>
    <t>Now act maybe way</t>
  </si>
  <si>
    <t>O3555</t>
  </si>
  <si>
    <t>O3728</t>
  </si>
  <si>
    <t>B1438</t>
  </si>
  <si>
    <t>Me over stock practice</t>
  </si>
  <si>
    <t>O3883</t>
  </si>
  <si>
    <t>Mackenzie Lee</t>
  </si>
  <si>
    <t>Culture argue</t>
  </si>
  <si>
    <t>O3188</t>
  </si>
  <si>
    <t>C883</t>
  </si>
  <si>
    <t>Matthew Miller</t>
  </si>
  <si>
    <t>Author</t>
  </si>
  <si>
    <t>O2975</t>
  </si>
  <si>
    <t>O3300</t>
  </si>
  <si>
    <t>Send manage offer</t>
  </si>
  <si>
    <t>O3890</t>
  </si>
  <si>
    <t>B1139</t>
  </si>
  <si>
    <t>News</t>
  </si>
  <si>
    <t>O3304</t>
  </si>
  <si>
    <t>Jody Camacho</t>
  </si>
  <si>
    <t>Activity little</t>
  </si>
  <si>
    <t>O2745</t>
  </si>
  <si>
    <t>C874</t>
  </si>
  <si>
    <t>Tammy Perez</t>
  </si>
  <si>
    <t>O2972</t>
  </si>
  <si>
    <t>Lisa Patterson</t>
  </si>
  <si>
    <t>Will door case</t>
  </si>
  <si>
    <t>O1654</t>
  </si>
  <si>
    <t>Capital art</t>
  </si>
  <si>
    <t>O3959</t>
  </si>
  <si>
    <t>O3068</t>
  </si>
  <si>
    <t>Staff rest</t>
  </si>
  <si>
    <t>O3173</t>
  </si>
  <si>
    <t>Robyn Campbell</t>
  </si>
  <si>
    <t>O1205</t>
  </si>
  <si>
    <t>C775</t>
  </si>
  <si>
    <t>Janet Woods</t>
  </si>
  <si>
    <t>Despite easy there</t>
  </si>
  <si>
    <t>O3831</t>
  </si>
  <si>
    <t>Woman within</t>
  </si>
  <si>
    <t>O1784</t>
  </si>
  <si>
    <t>Brian Figueroa</t>
  </si>
  <si>
    <t>Laugh</t>
  </si>
  <si>
    <t>O3544</t>
  </si>
  <si>
    <t>Danielle Wall</t>
  </si>
  <si>
    <t>B1257</t>
  </si>
  <si>
    <t>Central professional sort</t>
  </si>
  <si>
    <t>O1760</t>
  </si>
  <si>
    <t>James Gonzales MD</t>
  </si>
  <si>
    <t>Put knowledge consumer</t>
  </si>
  <si>
    <t>O1815</t>
  </si>
  <si>
    <t>Evan Hardy</t>
  </si>
  <si>
    <t>It sit</t>
  </si>
  <si>
    <t>O2217</t>
  </si>
  <si>
    <t>Avoid pay</t>
  </si>
  <si>
    <t>O3481</t>
  </si>
  <si>
    <t>O3429</t>
  </si>
  <si>
    <t>Kimberly Garcia</t>
  </si>
  <si>
    <t>O2026</t>
  </si>
  <si>
    <t>Might free standard</t>
  </si>
  <si>
    <t>O1720</t>
  </si>
  <si>
    <t>O3089</t>
  </si>
  <si>
    <t>Daniel Fernandez</t>
  </si>
  <si>
    <t>O2168</t>
  </si>
  <si>
    <t>A music per deal</t>
  </si>
  <si>
    <t>O2493</t>
  </si>
  <si>
    <t>O2679</t>
  </si>
  <si>
    <t>Diane Ramsey</t>
  </si>
  <si>
    <t>O3215</t>
  </si>
  <si>
    <t>O2236</t>
  </si>
  <si>
    <t>C791</t>
  </si>
  <si>
    <t>Bryan Jenkins</t>
  </si>
  <si>
    <t>B1063</t>
  </si>
  <si>
    <t>Best weight yeah</t>
  </si>
  <si>
    <t>O1813</t>
  </si>
  <si>
    <t>C570</t>
  </si>
  <si>
    <t>Tammy Lynn</t>
  </si>
  <si>
    <t>O2476</t>
  </si>
  <si>
    <t>C502</t>
  </si>
  <si>
    <t>Stephen Bryant</t>
  </si>
  <si>
    <t>O1675</t>
  </si>
  <si>
    <t>C732</t>
  </si>
  <si>
    <t>Tracy Martin</t>
  </si>
  <si>
    <t>O2491</t>
  </si>
  <si>
    <t>C364</t>
  </si>
  <si>
    <t>Susan Fowler</t>
  </si>
  <si>
    <t>B1774</t>
  </si>
  <si>
    <t>Increase about catch hold</t>
  </si>
  <si>
    <t>O1676</t>
  </si>
  <si>
    <t>B1230</t>
  </si>
  <si>
    <t>Third yeah</t>
  </si>
  <si>
    <t>O3372</t>
  </si>
  <si>
    <t>O1886</t>
  </si>
  <si>
    <t>C147</t>
  </si>
  <si>
    <t>Mr. Lucas Hansen MD</t>
  </si>
  <si>
    <t>O2363</t>
  </si>
  <si>
    <t>O1776</t>
  </si>
  <si>
    <t>O2969</t>
  </si>
  <si>
    <t>Richard Perkins</t>
  </si>
  <si>
    <t>Government far</t>
  </si>
  <si>
    <t>O2687</t>
  </si>
  <si>
    <t>Quickly short measure</t>
  </si>
  <si>
    <t>O3011</t>
  </si>
  <si>
    <t>Katherine Smith</t>
  </si>
  <si>
    <t>O3026</t>
  </si>
  <si>
    <t>Mark Moore</t>
  </si>
  <si>
    <t>O3499</t>
  </si>
  <si>
    <t>C436</t>
  </si>
  <si>
    <t>Kenneth Brown</t>
  </si>
  <si>
    <t>O1449</t>
  </si>
  <si>
    <t>B1532</t>
  </si>
  <si>
    <t>Inside section figure</t>
  </si>
  <si>
    <t>O1199</t>
  </si>
  <si>
    <t>Career hot</t>
  </si>
  <si>
    <t>O3583</t>
  </si>
  <si>
    <t>O3655</t>
  </si>
  <si>
    <t>Laura Vega</t>
  </si>
  <si>
    <t>O1358</t>
  </si>
  <si>
    <t>Dustin Anderson</t>
  </si>
  <si>
    <t>Third course interesting</t>
  </si>
  <si>
    <t>O1761</t>
  </si>
  <si>
    <t>C939</t>
  </si>
  <si>
    <t>Heather Gonzales</t>
  </si>
  <si>
    <t>Congress by old nature</t>
  </si>
  <si>
    <t>O2162</t>
  </si>
  <si>
    <t>C960</t>
  </si>
  <si>
    <t>Angelica Thomas</t>
  </si>
  <si>
    <t>O2684</t>
  </si>
  <si>
    <t>Put star expect close</t>
  </si>
  <si>
    <t>O3922</t>
  </si>
  <si>
    <t>C913</t>
  </si>
  <si>
    <t>Tammy Pineda</t>
  </si>
  <si>
    <t>O2159</t>
  </si>
  <si>
    <t>C471</t>
  </si>
  <si>
    <t>Jacqueline Heath</t>
  </si>
  <si>
    <t>O1516</t>
  </si>
  <si>
    <t>C501</t>
  </si>
  <si>
    <t>Christy Scott</t>
  </si>
  <si>
    <t>O1057</t>
  </si>
  <si>
    <t>Jimmy Nichols</t>
  </si>
  <si>
    <t>O2478</t>
  </si>
  <si>
    <t>Seth Roberts</t>
  </si>
  <si>
    <t>Day worry</t>
  </si>
  <si>
    <t>O3455</t>
  </si>
  <si>
    <t>O3385</t>
  </si>
  <si>
    <t>O3400</t>
  </si>
  <si>
    <t>O2730</t>
  </si>
  <si>
    <t>B1518</t>
  </si>
  <si>
    <t>Require difficult find</t>
  </si>
  <si>
    <t>O3633</t>
  </si>
  <si>
    <t>Kathy Hensley</t>
  </si>
  <si>
    <t>Notice sense pass</t>
  </si>
  <si>
    <t>O1854</t>
  </si>
  <si>
    <t>Oil size up</t>
  </si>
  <si>
    <t>O1682</t>
  </si>
  <si>
    <t>Jessica Cooper</t>
  </si>
  <si>
    <t>O3250</t>
  </si>
  <si>
    <t>B1173</t>
  </si>
  <si>
    <t>Design while</t>
  </si>
  <si>
    <t>O1704</t>
  </si>
  <si>
    <t>C241</t>
  </si>
  <si>
    <t>Tanya Townsend</t>
  </si>
  <si>
    <t>B1390</t>
  </si>
  <si>
    <t>Commercial more</t>
  </si>
  <si>
    <t>O3258</t>
  </si>
  <si>
    <t>O3985</t>
  </si>
  <si>
    <t>C199</t>
  </si>
  <si>
    <t>James Rivas</t>
  </si>
  <si>
    <t>O1193</t>
  </si>
  <si>
    <t>Frank Reed</t>
  </si>
  <si>
    <t>Set fine soldier</t>
  </si>
  <si>
    <t>O3490</t>
  </si>
  <si>
    <t>Robert Martin</t>
  </si>
  <si>
    <t>Experience suggest</t>
  </si>
  <si>
    <t>O2126</t>
  </si>
  <si>
    <t>C852</t>
  </si>
  <si>
    <t>Larry Fuller</t>
  </si>
  <si>
    <t>B1409</t>
  </si>
  <si>
    <t>Friend reveal no</t>
  </si>
  <si>
    <t>O2813</t>
  </si>
  <si>
    <t>O3836</t>
  </si>
  <si>
    <t>Cassidy Long</t>
  </si>
  <si>
    <t>B1034</t>
  </si>
  <si>
    <t>Instead sea</t>
  </si>
  <si>
    <t>O2352</t>
  </si>
  <si>
    <t>O3642</t>
  </si>
  <si>
    <t>Lori Gray</t>
  </si>
  <si>
    <t>O3017</t>
  </si>
  <si>
    <t>C484</t>
  </si>
  <si>
    <t>Karen Schultz</t>
  </si>
  <si>
    <t>O2902</t>
  </si>
  <si>
    <t>C441</t>
  </si>
  <si>
    <t>Jessica Rogers</t>
  </si>
  <si>
    <t>Senior yeah</t>
  </si>
  <si>
    <t>O3933</t>
  </si>
  <si>
    <t>Lisa Martinez</t>
  </si>
  <si>
    <t>O1126</t>
  </si>
  <si>
    <t>C864</t>
  </si>
  <si>
    <t>Brandon Mays</t>
  </si>
  <si>
    <t>Later baby everybody</t>
  </si>
  <si>
    <t>O1195</t>
  </si>
  <si>
    <t>C944</t>
  </si>
  <si>
    <t>Dustin Hinton</t>
  </si>
  <si>
    <t>B1640</t>
  </si>
  <si>
    <t>Hundred your</t>
  </si>
  <si>
    <t>O3616</t>
  </si>
  <si>
    <t>C464</t>
  </si>
  <si>
    <t>Matthew Wilson</t>
  </si>
  <si>
    <t>O2071</t>
  </si>
  <si>
    <t>C155</t>
  </si>
  <si>
    <t>Kimberly Nunez</t>
  </si>
  <si>
    <t>O3582</t>
  </si>
  <si>
    <t>C563</t>
  </si>
  <si>
    <t>Kevin Williams</t>
  </si>
  <si>
    <t>For art modern</t>
  </si>
  <si>
    <t>O1834</t>
  </si>
  <si>
    <t>B1351</t>
  </si>
  <si>
    <t>Seat food sort</t>
  </si>
  <si>
    <t>O2788</t>
  </si>
  <si>
    <t>B1250</t>
  </si>
  <si>
    <t>Republican</t>
  </si>
  <si>
    <t>O3013</t>
  </si>
  <si>
    <t>Daniel Rogers</t>
  </si>
  <si>
    <t>O1553</t>
  </si>
  <si>
    <t>Kristen Blair</t>
  </si>
  <si>
    <t>B1623</t>
  </si>
  <si>
    <t>Capital soldier situation</t>
  </si>
  <si>
    <t>O3103</t>
  </si>
  <si>
    <t>O3918</t>
  </si>
  <si>
    <t>C799</t>
  </si>
  <si>
    <t>Kayla Stanton</t>
  </si>
  <si>
    <t>O2930</t>
  </si>
  <si>
    <t>Over pick</t>
  </si>
  <si>
    <t>O3332</t>
  </si>
  <si>
    <t>C849</t>
  </si>
  <si>
    <t>Autumn Little</t>
  </si>
  <si>
    <t>B1451</t>
  </si>
  <si>
    <t>Decision edge</t>
  </si>
  <si>
    <t>O2232</t>
  </si>
  <si>
    <t>C417</t>
  </si>
  <si>
    <t>William Hatfield</t>
  </si>
  <si>
    <t>B1253</t>
  </si>
  <si>
    <t>News better</t>
  </si>
  <si>
    <t>O3057</t>
  </si>
  <si>
    <t>Deborah Hunt</t>
  </si>
  <si>
    <t>O3071</t>
  </si>
  <si>
    <t>Regina Porter</t>
  </si>
  <si>
    <t>O3552</t>
  </si>
  <si>
    <t>B1114</t>
  </si>
  <si>
    <t>Be</t>
  </si>
  <si>
    <t>O2779</t>
  </si>
  <si>
    <t>O3325</t>
  </si>
  <si>
    <t>B1647</t>
  </si>
  <si>
    <t>Finish recent each</t>
  </si>
  <si>
    <t>O1712</t>
  </si>
  <si>
    <t>C143</t>
  </si>
  <si>
    <t>Samantha Hall</t>
  </si>
  <si>
    <t>Fish question lay</t>
  </si>
  <si>
    <t>O2438</t>
  </si>
  <si>
    <t>B1305</t>
  </si>
  <si>
    <t>Choice yard list</t>
  </si>
  <si>
    <t>O3562</t>
  </si>
  <si>
    <t>O2873</t>
  </si>
  <si>
    <t>O1091</t>
  </si>
  <si>
    <t>Rise</t>
  </si>
  <si>
    <t>O2509</t>
  </si>
  <si>
    <t>C699</t>
  </si>
  <si>
    <t>Charles Hobbs</t>
  </si>
  <si>
    <t>O3277</t>
  </si>
  <si>
    <t>C131</t>
  </si>
  <si>
    <t>Anthony Lowe</t>
  </si>
  <si>
    <t>O2184</t>
  </si>
  <si>
    <t>Karen Reed</t>
  </si>
  <si>
    <t>Task without</t>
  </si>
  <si>
    <t>O1835</t>
  </si>
  <si>
    <t>B1340</t>
  </si>
  <si>
    <t>Phone move base</t>
  </si>
  <si>
    <t>O3469</t>
  </si>
  <si>
    <t>O2876</t>
  </si>
  <si>
    <t>O3074</t>
  </si>
  <si>
    <t>C880</t>
  </si>
  <si>
    <t>Alan Zamora</t>
  </si>
  <si>
    <t>B1474</t>
  </si>
  <si>
    <t>Every bill</t>
  </si>
  <si>
    <t>O2947</t>
  </si>
  <si>
    <t>Nancy Green</t>
  </si>
  <si>
    <t>O3585</t>
  </si>
  <si>
    <t>Drop necessary course</t>
  </si>
  <si>
    <t>O2273</t>
  </si>
  <si>
    <t>C902</t>
  </si>
  <si>
    <t>Deanna Rose</t>
  </si>
  <si>
    <t>O1950</t>
  </si>
  <si>
    <t>Tyler Wade</t>
  </si>
  <si>
    <t>B1932</t>
  </si>
  <si>
    <t>Democratic mother</t>
  </si>
  <si>
    <t>O3413</t>
  </si>
  <si>
    <t>Rule become</t>
  </si>
  <si>
    <t>O2251</t>
  </si>
  <si>
    <t>B1894</t>
  </si>
  <si>
    <t>Home material the</t>
  </si>
  <si>
    <t>O2253</t>
  </si>
  <si>
    <t>C567</t>
  </si>
  <si>
    <t>Sean Butler</t>
  </si>
  <si>
    <t>O3779</t>
  </si>
  <si>
    <t>Joshua Rodriguez</t>
  </si>
  <si>
    <t>O3818</t>
  </si>
  <si>
    <t>Mary Taylor</t>
  </si>
  <si>
    <t>B1210</t>
  </si>
  <si>
    <t>Door my respond</t>
  </si>
  <si>
    <t>O3820</t>
  </si>
  <si>
    <t>C773</t>
  </si>
  <si>
    <t>Thomas Thompson</t>
  </si>
  <si>
    <t>B1691</t>
  </si>
  <si>
    <t>Carry part</t>
  </si>
  <si>
    <t>O3792</t>
  </si>
  <si>
    <t>O1936</t>
  </si>
  <si>
    <t>Larry Watson</t>
  </si>
  <si>
    <t>Recently some</t>
  </si>
  <si>
    <t>O3187</t>
  </si>
  <si>
    <t>C828</t>
  </si>
  <si>
    <t>Tracey Reynolds</t>
  </si>
  <si>
    <t>Teacher eye star them</t>
  </si>
  <si>
    <t>O3127</t>
  </si>
  <si>
    <t>O2442</t>
  </si>
  <si>
    <t>B1138</t>
  </si>
  <si>
    <t>Peace</t>
  </si>
  <si>
    <t>O2748</t>
  </si>
  <si>
    <t>O3909</t>
  </si>
  <si>
    <t>O1746</t>
  </si>
  <si>
    <t>Paul Delacruz</t>
  </si>
  <si>
    <t>O1146</t>
  </si>
  <si>
    <t>Travis Cervantes</t>
  </si>
  <si>
    <t>Full after wear</t>
  </si>
  <si>
    <t>O1109</t>
  </si>
  <si>
    <t>Andrea Burch</t>
  </si>
  <si>
    <t>O2587</t>
  </si>
  <si>
    <t>C798</t>
  </si>
  <si>
    <t>Sheri Anderson</t>
  </si>
  <si>
    <t>B1252</t>
  </si>
  <si>
    <t>School price federal</t>
  </si>
  <si>
    <t>O2067</t>
  </si>
  <si>
    <t>C867</t>
  </si>
  <si>
    <t>Joyce Foster</t>
  </si>
  <si>
    <t>Sense</t>
  </si>
  <si>
    <t>O1574</t>
  </si>
  <si>
    <t>O1332</t>
  </si>
  <si>
    <t>Through well spend</t>
  </si>
  <si>
    <t>O3737</t>
  </si>
  <si>
    <t>B1299</t>
  </si>
  <si>
    <t>Not shoulder</t>
  </si>
  <si>
    <t>O2045</t>
  </si>
  <si>
    <t>C150</t>
  </si>
  <si>
    <t>Scott Richardson</t>
  </si>
  <si>
    <t>B1751</t>
  </si>
  <si>
    <t>At two early company</t>
  </si>
  <si>
    <t>O3674</t>
  </si>
  <si>
    <t>B1444</t>
  </si>
  <si>
    <t>Market</t>
  </si>
  <si>
    <t>O3488</t>
  </si>
  <si>
    <t>C297</t>
  </si>
  <si>
    <t>Craig Little</t>
  </si>
  <si>
    <t>B1510</t>
  </si>
  <si>
    <t>Environment what executive</t>
  </si>
  <si>
    <t>O2689</t>
  </si>
  <si>
    <t>O1370</t>
  </si>
  <si>
    <t>C491</t>
  </si>
  <si>
    <t>Matthew Warner</t>
  </si>
  <si>
    <t>B1866</t>
  </si>
  <si>
    <t>Economic likely determine newspaper</t>
  </si>
  <si>
    <t>O3827</t>
  </si>
  <si>
    <t>B1339</t>
  </si>
  <si>
    <t>Skill action view</t>
  </si>
  <si>
    <t>O3525</t>
  </si>
  <si>
    <t>O1119</t>
  </si>
  <si>
    <t>O1364</t>
  </si>
  <si>
    <t>O2169</t>
  </si>
  <si>
    <t>Whether seven</t>
  </si>
  <si>
    <t>O2921</t>
  </si>
  <si>
    <t>O2602</t>
  </si>
  <si>
    <t>O1509</t>
  </si>
  <si>
    <t>B1604</t>
  </si>
  <si>
    <t>Sit trial those</t>
  </si>
  <si>
    <t>O2879</t>
  </si>
  <si>
    <t>B1055</t>
  </si>
  <si>
    <t>Later</t>
  </si>
  <si>
    <t>O1984</t>
  </si>
  <si>
    <t>C689</t>
  </si>
  <si>
    <t>Victoria Travis</t>
  </si>
  <si>
    <t>O1096</t>
  </si>
  <si>
    <t>O3271</t>
  </si>
  <si>
    <t>O1384</t>
  </si>
  <si>
    <t>Sergio Brown</t>
  </si>
  <si>
    <t>O2174</t>
  </si>
  <si>
    <t>C505</t>
  </si>
  <si>
    <t>Breanna Howell</t>
  </si>
  <si>
    <t>Concern capital</t>
  </si>
  <si>
    <t>O2403</t>
  </si>
  <si>
    <t>O1178</t>
  </si>
  <si>
    <t>O3625</t>
  </si>
  <si>
    <t>O3688</t>
  </si>
  <si>
    <t>C790</t>
  </si>
  <si>
    <t>Gregory Mahoney</t>
  </si>
  <si>
    <t>B1391</t>
  </si>
  <si>
    <t>Be entire phone actually</t>
  </si>
  <si>
    <t>O2055</t>
  </si>
  <si>
    <t>C637</t>
  </si>
  <si>
    <t>Mr. Jacob Perez PhD</t>
  </si>
  <si>
    <t>O1903</t>
  </si>
  <si>
    <t>C162</t>
  </si>
  <si>
    <t>lisa fowler dds</t>
  </si>
  <si>
    <t>O1438</t>
  </si>
  <si>
    <t>C777</t>
  </si>
  <si>
    <t>Adrian Deleon</t>
  </si>
  <si>
    <t>Newspaper put key</t>
  </si>
  <si>
    <t>O2331</t>
  </si>
  <si>
    <t>Jennifer Alvarado</t>
  </si>
  <si>
    <t>O2245</t>
  </si>
  <si>
    <t>O1034</t>
  </si>
  <si>
    <t>O1369</t>
  </si>
  <si>
    <t>Kaitlyn Richardson</t>
  </si>
  <si>
    <t>B1374</t>
  </si>
  <si>
    <t>Different although wall</t>
  </si>
  <si>
    <t>O3175</t>
  </si>
  <si>
    <t>O1844</t>
  </si>
  <si>
    <t>Derek Bush</t>
  </si>
  <si>
    <t>B1367</t>
  </si>
  <si>
    <t>Picture particularly season together</t>
  </si>
  <si>
    <t>O1866</t>
  </si>
  <si>
    <t>C649</t>
  </si>
  <si>
    <t>Thomas Richards</t>
  </si>
  <si>
    <t>O2822</t>
  </si>
  <si>
    <t>Become option marriage</t>
  </si>
  <si>
    <t>O2682</t>
  </si>
  <si>
    <t>C925</t>
  </si>
  <si>
    <t>Julie Drake</t>
  </si>
  <si>
    <t>B1040</t>
  </si>
  <si>
    <t>Section attorney last take</t>
  </si>
  <si>
    <t>O2984</t>
  </si>
  <si>
    <t>Tracie White</t>
  </si>
  <si>
    <t>O3700</t>
  </si>
  <si>
    <t>Task admit sit</t>
  </si>
  <si>
    <t>O2259</t>
  </si>
  <si>
    <t>Melissa Cruz</t>
  </si>
  <si>
    <t>O2971</t>
  </si>
  <si>
    <t>Sherri Rice</t>
  </si>
  <si>
    <t>O1139</t>
  </si>
  <si>
    <t>B1668</t>
  </si>
  <si>
    <t>Try occur</t>
  </si>
  <si>
    <t>O1229</t>
  </si>
  <si>
    <t>B1166</t>
  </si>
  <si>
    <t>Ever</t>
  </si>
  <si>
    <t>O3448</t>
  </si>
  <si>
    <t>O3557</t>
  </si>
  <si>
    <t>C218</t>
  </si>
  <si>
    <t>Jessica Butler</t>
  </si>
  <si>
    <t>O2695</t>
  </si>
  <si>
    <t>C687</t>
  </si>
  <si>
    <t>Robert Holland</t>
  </si>
  <si>
    <t>B1302</t>
  </si>
  <si>
    <t>Focus politics major</t>
  </si>
  <si>
    <t>O1255</t>
  </si>
  <si>
    <t>C173</t>
  </si>
  <si>
    <t>Alicia Thomas</t>
  </si>
  <si>
    <t>B1419</t>
  </si>
  <si>
    <t>Can</t>
  </si>
  <si>
    <t>O1100</t>
  </si>
  <si>
    <t>O2136</t>
  </si>
  <si>
    <t>C292</t>
  </si>
  <si>
    <t>Darlene Cole</t>
  </si>
  <si>
    <t>B1867</t>
  </si>
  <si>
    <t>Care interest themselves</t>
  </si>
  <si>
    <t>O1487</t>
  </si>
  <si>
    <t>C136</t>
  </si>
  <si>
    <t>Lee Blair</t>
  </si>
  <si>
    <t>O3735</t>
  </si>
  <si>
    <t>John Raymond</t>
  </si>
  <si>
    <t>O3288</t>
  </si>
  <si>
    <t>Robert Hall</t>
  </si>
  <si>
    <t>O3984</t>
  </si>
  <si>
    <t>Amanda Bailey</t>
  </si>
  <si>
    <t>B1666</t>
  </si>
  <si>
    <t>Fast foot whom</t>
  </si>
  <si>
    <t>O1137</t>
  </si>
  <si>
    <t>B1031</t>
  </si>
  <si>
    <t>Letter possible</t>
  </si>
  <si>
    <t>O3075</t>
  </si>
  <si>
    <t>Justin Olsen</t>
  </si>
  <si>
    <t>O1403</t>
  </si>
  <si>
    <t>Mitchell Shepherd</t>
  </si>
  <si>
    <t>Black commercial</t>
  </si>
  <si>
    <t>O3821</t>
  </si>
  <si>
    <t>O2771</t>
  </si>
  <si>
    <t>O3734</t>
  </si>
  <si>
    <t>O3028</t>
  </si>
  <si>
    <t>Allison Coleman</t>
  </si>
  <si>
    <t>Mother ball</t>
  </si>
  <si>
    <t>O2699</t>
  </si>
  <si>
    <t>O2077</t>
  </si>
  <si>
    <t>C372</t>
  </si>
  <si>
    <t>Nicholas Nelson</t>
  </si>
  <si>
    <t>O3854</t>
  </si>
  <si>
    <t>O2795</t>
  </si>
  <si>
    <t>Leah Harper</t>
  </si>
  <si>
    <t>O2982</t>
  </si>
  <si>
    <t>Decade section gun including</t>
  </si>
  <si>
    <t>O2500</t>
  </si>
  <si>
    <t>C178</t>
  </si>
  <si>
    <t>Brian Byrd</t>
  </si>
  <si>
    <t>O1698</t>
  </si>
  <si>
    <t>Jennifer Kelly</t>
  </si>
  <si>
    <t>Hot tree cost</t>
  </si>
  <si>
    <t>O2884</t>
  </si>
  <si>
    <t>C380</t>
  </si>
  <si>
    <t>William Clark</t>
  </si>
  <si>
    <t>Experience let</t>
  </si>
  <si>
    <t>O2277</t>
  </si>
  <si>
    <t>O1992</t>
  </si>
  <si>
    <t>Brian Walsh</t>
  </si>
  <si>
    <t>Phone</t>
  </si>
  <si>
    <t>O3651</t>
  </si>
  <si>
    <t>C413</t>
  </si>
  <si>
    <t>Lucas Cortez</t>
  </si>
  <si>
    <t>O3929</t>
  </si>
  <si>
    <t>Art allow</t>
  </si>
  <si>
    <t>O2480</t>
  </si>
  <si>
    <t>C592</t>
  </si>
  <si>
    <t>Tyler Schultz</t>
  </si>
  <si>
    <t>O3575</t>
  </si>
  <si>
    <t>B1198</t>
  </si>
  <si>
    <t>Remember share this</t>
  </si>
  <si>
    <t>O2625</t>
  </si>
  <si>
    <t>O2267</t>
  </si>
  <si>
    <t>C112</t>
  </si>
  <si>
    <t>Monica Horton</t>
  </si>
  <si>
    <t>Amount finish</t>
  </si>
  <si>
    <t>O1658</t>
  </si>
  <si>
    <t>B1432</t>
  </si>
  <si>
    <t>Girl last say</t>
  </si>
  <si>
    <t>O2618</t>
  </si>
  <si>
    <t>B1365</t>
  </si>
  <si>
    <t>Stuff all arrive</t>
  </si>
  <si>
    <t>O1610</t>
  </si>
  <si>
    <t>Joseph Hammond</t>
  </si>
  <si>
    <t>Behavior</t>
  </si>
  <si>
    <t>O1680</t>
  </si>
  <si>
    <t>C253</t>
  </si>
  <si>
    <t>Crystal Ross</t>
  </si>
  <si>
    <t>Friend style agent</t>
  </si>
  <si>
    <t>O3290</t>
  </si>
  <si>
    <t>C600</t>
  </si>
  <si>
    <t>Mark Moody</t>
  </si>
  <si>
    <t>Thank</t>
  </si>
  <si>
    <t>O3206</t>
  </si>
  <si>
    <t>O2928</t>
  </si>
  <si>
    <t>O3559</t>
  </si>
  <si>
    <t>O1713</t>
  </si>
  <si>
    <t>O3141</t>
  </si>
  <si>
    <t>Easy bar</t>
  </si>
  <si>
    <t>O2097</t>
  </si>
  <si>
    <t>Craig Miller</t>
  </si>
  <si>
    <t>In</t>
  </si>
  <si>
    <t>O2607</t>
  </si>
  <si>
    <t>C756</t>
  </si>
  <si>
    <t>Steven Brown</t>
  </si>
  <si>
    <t>O1435</t>
  </si>
  <si>
    <t>O3927</t>
  </si>
  <si>
    <t>C457</t>
  </si>
  <si>
    <t>Sara Heath</t>
  </si>
  <si>
    <t>O3160</t>
  </si>
  <si>
    <t>Water investment federal</t>
  </si>
  <si>
    <t>O1060</t>
  </si>
  <si>
    <t>B1852</t>
  </si>
  <si>
    <t>Mean</t>
  </si>
  <si>
    <t>O1728</t>
  </si>
  <si>
    <t>C953</t>
  </si>
  <si>
    <t>Rickey Martinez DDS</t>
  </si>
  <si>
    <t>Field growth</t>
  </si>
  <si>
    <t>O2160</t>
  </si>
  <si>
    <t>C865</t>
  </si>
  <si>
    <t>Ronald Goodwin</t>
  </si>
  <si>
    <t>Street president course</t>
  </si>
  <si>
    <t>O2856</t>
  </si>
  <si>
    <t>O2408</t>
  </si>
  <si>
    <t>C492</t>
  </si>
  <si>
    <t>Chad Pena</t>
  </si>
  <si>
    <t>O2361</t>
  </si>
  <si>
    <t>O1751</t>
  </si>
  <si>
    <t>C582</t>
  </si>
  <si>
    <t>Kenneth Gonzalez</t>
  </si>
  <si>
    <t>Writer raise rate</t>
  </si>
  <si>
    <t>O3683</t>
  </si>
  <si>
    <t>Stay determine number</t>
  </si>
  <si>
    <t>O3086</t>
  </si>
  <si>
    <t>C892</t>
  </si>
  <si>
    <t>Debra Booker</t>
  </si>
  <si>
    <t>O1448</t>
  </si>
  <si>
    <t>C767</t>
  </si>
  <si>
    <t>Collin Rivera</t>
  </si>
  <si>
    <t>Reveal second</t>
  </si>
  <si>
    <t>O1528</t>
  </si>
  <si>
    <t>Dan Smith</t>
  </si>
  <si>
    <t>O1935</t>
  </si>
  <si>
    <t>Stephanie Gibson</t>
  </si>
  <si>
    <t>Myself number hold</t>
  </si>
  <si>
    <t>O3871</t>
  </si>
  <si>
    <t>O2935</t>
  </si>
  <si>
    <t>C395</t>
  </si>
  <si>
    <t>Bradley Flynn</t>
  </si>
  <si>
    <t>B1598</t>
  </si>
  <si>
    <t>People instead thousand</t>
  </si>
  <si>
    <t>O3480</t>
  </si>
  <si>
    <t>O2391</t>
  </si>
  <si>
    <t>O1389</t>
  </si>
  <si>
    <t>Someone live bill</t>
  </si>
  <si>
    <t>O1335</t>
  </si>
  <si>
    <t>Treatment see point</t>
  </si>
  <si>
    <t>O3438</t>
  </si>
  <si>
    <t>Prepare world court</t>
  </si>
  <si>
    <t>O2677</t>
  </si>
  <si>
    <t>Positive near</t>
  </si>
  <si>
    <t>O3036</t>
  </si>
  <si>
    <t>C411</t>
  </si>
  <si>
    <t>Emily Rodriguez</t>
  </si>
  <si>
    <t>Music human</t>
  </si>
  <si>
    <t>O2897</t>
  </si>
  <si>
    <t>O2861</t>
  </si>
  <si>
    <t>C659</t>
  </si>
  <si>
    <t>Emily Barrett</t>
  </si>
  <si>
    <t>B1497</t>
  </si>
  <si>
    <t>House significant forget war</t>
  </si>
  <si>
    <t>O2623</t>
  </si>
  <si>
    <t>O2859</t>
  </si>
  <si>
    <t>C722</t>
  </si>
  <si>
    <t>Elizabeth Kelly</t>
  </si>
  <si>
    <t>B1727</t>
  </si>
  <si>
    <t>Physical prove</t>
  </si>
  <si>
    <t>O3146</t>
  </si>
  <si>
    <t>O2650</t>
  </si>
  <si>
    <t>Father pass debate</t>
  </si>
  <si>
    <t>O1485</t>
  </si>
  <si>
    <t>Larry Haynes</t>
  </si>
  <si>
    <t>Audience new although</t>
  </si>
  <si>
    <t>O1603</t>
  </si>
  <si>
    <t>O1807</t>
  </si>
  <si>
    <t>O1192</t>
  </si>
  <si>
    <t>B1314</t>
  </si>
  <si>
    <t>Green treat speech</t>
  </si>
  <si>
    <t>O2620</t>
  </si>
  <si>
    <t>George Rollins</t>
  </si>
  <si>
    <t>O2797</t>
  </si>
  <si>
    <t>O3338</t>
  </si>
  <si>
    <t>Olivia Harris</t>
  </si>
  <si>
    <t>O1191</t>
  </si>
  <si>
    <t>O1681</t>
  </si>
  <si>
    <t>Jeffrey Smith</t>
  </si>
  <si>
    <t>O3992</t>
  </si>
  <si>
    <t>C320</t>
  </si>
  <si>
    <t>Elizabeth Cook</t>
  </si>
  <si>
    <t>O2712</t>
  </si>
  <si>
    <t>O3976</t>
  </si>
  <si>
    <t>B1820</t>
  </si>
  <si>
    <t>City if</t>
  </si>
  <si>
    <t>O1122</t>
  </si>
  <si>
    <t>Catherine Rasmussen</t>
  </si>
  <si>
    <t>O2001</t>
  </si>
  <si>
    <t>B1616</t>
  </si>
  <si>
    <t>Court break hear</t>
  </si>
  <si>
    <t>O2526</t>
  </si>
  <si>
    <t>B1861</t>
  </si>
  <si>
    <t>Chair Mrs</t>
  </si>
  <si>
    <t>O1445</t>
  </si>
  <si>
    <t>David Craig</t>
  </si>
  <si>
    <t>Choose consider draw</t>
  </si>
  <si>
    <t>O3419</t>
  </si>
  <si>
    <t>Jason Jackson</t>
  </si>
  <si>
    <t>O3597</t>
  </si>
  <si>
    <t>B1387</t>
  </si>
  <si>
    <t>Scene two among</t>
  </si>
  <si>
    <t>O2525</t>
  </si>
  <si>
    <t>O1159</t>
  </si>
  <si>
    <t>Melissa Carrillo</t>
  </si>
  <si>
    <t>Pressure American</t>
  </si>
  <si>
    <t>O3365</t>
  </si>
  <si>
    <t>Green while early</t>
  </si>
  <si>
    <t>O3973</t>
  </si>
  <si>
    <t>Six value blood</t>
  </si>
  <si>
    <t>O1845</t>
  </si>
  <si>
    <t>C454</t>
  </si>
  <si>
    <t>Jacqueline Brady</t>
  </si>
  <si>
    <t>O2752</t>
  </si>
  <si>
    <t>O2358</t>
  </si>
  <si>
    <t>O1267</t>
  </si>
  <si>
    <t>Sean Robles</t>
  </si>
  <si>
    <t>O1608</t>
  </si>
  <si>
    <t>White it</t>
  </si>
  <si>
    <t>O1491</t>
  </si>
  <si>
    <t>Brooke Bennett</t>
  </si>
  <si>
    <t>B1154</t>
  </si>
  <si>
    <t>Next admit</t>
  </si>
  <si>
    <t>O2463</t>
  </si>
  <si>
    <t>B1740</t>
  </si>
  <si>
    <t>International play</t>
  </si>
  <si>
    <t>O1638</t>
  </si>
  <si>
    <t>Matthew Stevenson</t>
  </si>
  <si>
    <t>Hit store</t>
  </si>
  <si>
    <t>O1142</t>
  </si>
  <si>
    <t>Director</t>
  </si>
  <si>
    <t>O3090</t>
  </si>
  <si>
    <t>C535</t>
  </si>
  <si>
    <t>Ashley Morgan</t>
  </si>
  <si>
    <t>O1355</t>
  </si>
  <si>
    <t>Media suddenly</t>
  </si>
  <si>
    <t>O2203</t>
  </si>
  <si>
    <t>O3983</t>
  </si>
  <si>
    <t>Christopher Nichols</t>
  </si>
  <si>
    <t>O1655</t>
  </si>
  <si>
    <t>Samuel Perez</t>
  </si>
  <si>
    <t>O1102</t>
  </si>
  <si>
    <t>Cynthia Conrad</t>
  </si>
  <si>
    <t>O2290</t>
  </si>
  <si>
    <t>Manage piece</t>
  </si>
  <si>
    <t>O2469</t>
  </si>
  <si>
    <t>David Mccoy</t>
  </si>
  <si>
    <t>B1634</t>
  </si>
  <si>
    <t>Campaign take mention</t>
  </si>
  <si>
    <t>O2522</t>
  </si>
  <si>
    <t>Local citizen</t>
  </si>
  <si>
    <t>O1048</t>
  </si>
  <si>
    <t>C938</t>
  </si>
  <si>
    <t>John Hansen</t>
  </si>
  <si>
    <t>O1284</t>
  </si>
  <si>
    <t>Behind staff</t>
  </si>
  <si>
    <t>O2150</t>
  </si>
  <si>
    <t>Sarah Schaefer</t>
  </si>
  <si>
    <t>O2459</t>
  </si>
  <si>
    <t>C475</t>
  </si>
  <si>
    <t>Mary Gilbert</t>
  </si>
  <si>
    <t>O2983</t>
  </si>
  <si>
    <t>Peace least find</t>
  </si>
  <si>
    <t>O1456</t>
  </si>
  <si>
    <t>Amanda Dorsey</t>
  </si>
  <si>
    <t>B1426</t>
  </si>
  <si>
    <t>Others series lay</t>
  </si>
  <si>
    <t>O1774</t>
  </si>
  <si>
    <t>Richard Snyder</t>
  </si>
  <si>
    <t>Thus will watch</t>
  </si>
  <si>
    <t>O3468</t>
  </si>
  <si>
    <t>Daniel Clements</t>
  </si>
  <si>
    <t>B1284</t>
  </si>
  <si>
    <t>Wife without</t>
  </si>
  <si>
    <t>O1584</t>
  </si>
  <si>
    <t>B1183</t>
  </si>
  <si>
    <t>Sea hold</t>
  </si>
  <si>
    <t>O3899</t>
  </si>
  <si>
    <t>Taylor Chambers</t>
  </si>
  <si>
    <t>O3096</t>
  </si>
  <si>
    <t>C706</t>
  </si>
  <si>
    <t>Jason Collins</t>
  </si>
  <si>
    <t>Mention smile</t>
  </si>
  <si>
    <t>O1587</t>
  </si>
  <si>
    <t>Vincent Mcneil</t>
  </si>
  <si>
    <t>Clearly day</t>
  </si>
  <si>
    <t>O2586</t>
  </si>
  <si>
    <t>Michael Vincent</t>
  </si>
  <si>
    <t>O1312</t>
  </si>
  <si>
    <t>Victoria Banks</t>
  </si>
  <si>
    <t>B1120</t>
  </si>
  <si>
    <t>Claim particular</t>
  </si>
  <si>
    <t>O2791</t>
  </si>
  <si>
    <t>B1445</t>
  </si>
  <si>
    <t>Factor buy</t>
  </si>
  <si>
    <t>O1747</t>
  </si>
  <si>
    <t>C250</t>
  </si>
  <si>
    <t>Carla Rodriguez</t>
  </si>
  <si>
    <t>Second reduce career</t>
  </si>
  <si>
    <t>O3937</t>
  </si>
  <si>
    <t>O2435</t>
  </si>
  <si>
    <t>Rebecca Byrd</t>
  </si>
  <si>
    <t>O1803</t>
  </si>
  <si>
    <t>B1511</t>
  </si>
  <si>
    <t>Live</t>
  </si>
  <si>
    <t>O1402</t>
  </si>
  <si>
    <t>Emily Rowe</t>
  </si>
  <si>
    <t>O2608</t>
  </si>
  <si>
    <t>O3180</t>
  </si>
  <si>
    <t>C135</t>
  </si>
  <si>
    <t>Sarah Herring</t>
  </si>
  <si>
    <t>O1000</t>
  </si>
  <si>
    <t>C439</t>
  </si>
  <si>
    <t>Erin Hernandez</t>
  </si>
  <si>
    <t>B1049</t>
  </si>
  <si>
    <t>Poor film measure</t>
  </si>
  <si>
    <t>O2472</t>
  </si>
  <si>
    <t>C217</t>
  </si>
  <si>
    <t>Christopher Cruz</t>
  </si>
  <si>
    <t>O2165</t>
  </si>
  <si>
    <t>C694</t>
  </si>
  <si>
    <t>Michele Roberts</t>
  </si>
  <si>
    <t>O1540</t>
  </si>
  <si>
    <t>Small approach doctor</t>
  </si>
  <si>
    <t>O2974</t>
  </si>
  <si>
    <t>C509</t>
  </si>
  <si>
    <t>Thomas Smith</t>
  </si>
  <si>
    <t>Nothing</t>
  </si>
  <si>
    <t>O2129</t>
  </si>
  <si>
    <t>Friend pass</t>
  </si>
  <si>
    <t>O3486</t>
  </si>
  <si>
    <t>Future look</t>
  </si>
  <si>
    <t>O3506</t>
  </si>
  <si>
    <t>C678</t>
  </si>
  <si>
    <t>Daniel Burgess</t>
  </si>
  <si>
    <t>O2173</t>
  </si>
  <si>
    <t>Paula Atkinson</t>
  </si>
  <si>
    <t>O2540</t>
  </si>
  <si>
    <t>O3297</t>
  </si>
  <si>
    <t>C737</t>
  </si>
  <si>
    <t>Denise Bright</t>
  </si>
  <si>
    <t>O1748</t>
  </si>
  <si>
    <t>Nothing summer</t>
  </si>
  <si>
    <t>O2291</t>
  </si>
  <si>
    <t>Within major other</t>
  </si>
  <si>
    <t>O1885</t>
  </si>
  <si>
    <t>Melissa Carter</t>
  </si>
  <si>
    <t>O1130</t>
  </si>
  <si>
    <t>Beyond may official</t>
  </si>
  <si>
    <t>O3999</t>
  </si>
  <si>
    <t>Woman mother</t>
  </si>
  <si>
    <t>O3695</t>
  </si>
  <si>
    <t>Jacqueline Mitchell</t>
  </si>
  <si>
    <t>O3406</t>
  </si>
  <si>
    <t>O3741</t>
  </si>
  <si>
    <t>O2814</t>
  </si>
  <si>
    <t>O3788</t>
  </si>
  <si>
    <t>John Hall</t>
  </si>
  <si>
    <t>O1890</t>
  </si>
  <si>
    <t>Mario King</t>
  </si>
  <si>
    <t>B1772</t>
  </si>
  <si>
    <t>Watch prevent</t>
  </si>
  <si>
    <t>O1649</t>
  </si>
  <si>
    <t>Jessica Maldonado</t>
  </si>
  <si>
    <t>Interview professor per</t>
  </si>
  <si>
    <t>O2393</t>
  </si>
  <si>
    <t>Nicholas Johnson</t>
  </si>
  <si>
    <t>O3137</t>
  </si>
  <si>
    <t>Hunter Montoya</t>
  </si>
  <si>
    <t>Option</t>
  </si>
  <si>
    <t>O3719</t>
  </si>
  <si>
    <t>O3205</t>
  </si>
  <si>
    <t>Patrick Castro</t>
  </si>
  <si>
    <t>O2319</t>
  </si>
  <si>
    <t>B1927</t>
  </si>
  <si>
    <t>Wish fly admit</t>
  </si>
  <si>
    <t>O3460</t>
  </si>
  <si>
    <t>Friend clearly</t>
  </si>
  <si>
    <t>O1188</t>
  </si>
  <si>
    <t>C193</t>
  </si>
  <si>
    <t>Cathy Lopez</t>
  </si>
  <si>
    <t>O2433</t>
  </si>
  <si>
    <t>B1262</t>
  </si>
  <si>
    <t>Expect itself involve study</t>
  </si>
  <si>
    <t>O2107</t>
  </si>
  <si>
    <t>C946</t>
  </si>
  <si>
    <t>Shannon Perez</t>
  </si>
  <si>
    <t>Item morning</t>
  </si>
  <si>
    <t>O3390</t>
  </si>
  <si>
    <t>B1376</t>
  </si>
  <si>
    <t>Girl happy quickly</t>
  </si>
  <si>
    <t>O3535</t>
  </si>
  <si>
    <t>O1314</t>
  </si>
  <si>
    <t>Lay region</t>
  </si>
  <si>
    <t>O3234</t>
  </si>
  <si>
    <t>O2886</t>
  </si>
  <si>
    <t>O1351</t>
  </si>
  <si>
    <t>O1859</t>
  </si>
  <si>
    <t>Brett Baker</t>
  </si>
  <si>
    <t>Under little able</t>
  </si>
  <si>
    <t>O3161</t>
  </si>
  <si>
    <t>O1861</t>
  </si>
  <si>
    <t>Steven Kennedy</t>
  </si>
  <si>
    <t>Health recognize</t>
  </si>
  <si>
    <t>O3739</t>
  </si>
  <si>
    <t>B1015</t>
  </si>
  <si>
    <t>Each agent</t>
  </si>
  <si>
    <t>O3530</t>
  </si>
  <si>
    <t>C530</t>
  </si>
  <si>
    <t>Samuel Walker</t>
  </si>
  <si>
    <t>O3761</t>
  </si>
  <si>
    <t>O2977</t>
  </si>
  <si>
    <t>B1131</t>
  </si>
  <si>
    <t>Indeed fast too</t>
  </si>
  <si>
    <t>O3040</t>
  </si>
  <si>
    <t>Deep lay</t>
  </si>
  <si>
    <t>O2634</t>
  </si>
  <si>
    <t>Ashley Brown</t>
  </si>
  <si>
    <t>B1362</t>
  </si>
  <si>
    <t>Risk quickly finally</t>
  </si>
  <si>
    <t>O3239</t>
  </si>
  <si>
    <t>O2772</t>
  </si>
  <si>
    <t>O1800</t>
  </si>
  <si>
    <t>C681</t>
  </si>
  <si>
    <t>Nancy Johnson</t>
  </si>
  <si>
    <t>B1152</t>
  </si>
  <si>
    <t>Exactly Republican</t>
  </si>
  <si>
    <t>O3504</t>
  </si>
  <si>
    <t>Television</t>
  </si>
  <si>
    <t>O3629</t>
  </si>
  <si>
    <t>O1425</t>
  </si>
  <si>
    <t>C989</t>
  </si>
  <si>
    <t>Past try American</t>
  </si>
  <si>
    <t>O2321</t>
  </si>
  <si>
    <t>O2112</t>
  </si>
  <si>
    <t>Surface past</t>
  </si>
  <si>
    <t>O3584</t>
  </si>
  <si>
    <t>O2636</t>
  </si>
  <si>
    <t>O2189</t>
  </si>
  <si>
    <t>Ashley Lewis</t>
  </si>
  <si>
    <t>B1803</t>
  </si>
  <si>
    <t>Behavior available</t>
  </si>
  <si>
    <t>O3644</t>
  </si>
  <si>
    <t>O3213</t>
  </si>
  <si>
    <t>Thought him may</t>
  </si>
  <si>
    <t>O3805</t>
  </si>
  <si>
    <t>O2773</t>
  </si>
  <si>
    <t>Include form</t>
  </si>
  <si>
    <t>O2296</t>
  </si>
  <si>
    <t>Coach by</t>
  </si>
  <si>
    <t>O3990</t>
  </si>
  <si>
    <t>C613</t>
  </si>
  <si>
    <t>Phyllis Dunn</t>
  </si>
  <si>
    <t>Free when recently</t>
  </si>
  <si>
    <t>O2368</t>
  </si>
  <si>
    <t>Kelly Brooks</t>
  </si>
  <si>
    <t>B1042</t>
  </si>
  <si>
    <t>Star when</t>
  </si>
  <si>
    <t>O2842</t>
  </si>
  <si>
    <t>C433</t>
  </si>
  <si>
    <t>Jeffrey Thornton</t>
  </si>
  <si>
    <t>B1648</t>
  </si>
  <si>
    <t>Investment figure sing</t>
  </si>
  <si>
    <t>O3606</t>
  </si>
  <si>
    <t>C181</t>
  </si>
  <si>
    <t>David Cross</t>
  </si>
  <si>
    <t>O1078</t>
  </si>
  <si>
    <t>Center</t>
  </si>
  <si>
    <t>O2078</t>
  </si>
  <si>
    <t>robert anderson</t>
  </si>
  <si>
    <t>O1503</t>
  </si>
  <si>
    <t>Indeed trade main</t>
  </si>
  <si>
    <t>O2399</t>
  </si>
  <si>
    <t>O1906</t>
  </si>
  <si>
    <t>C537</t>
  </si>
  <si>
    <t>Mark Mitchell</t>
  </si>
  <si>
    <t>O2521</t>
  </si>
  <si>
    <t>B1181</t>
  </si>
  <si>
    <t>Green level</t>
  </si>
  <si>
    <t>O2419</t>
  </si>
  <si>
    <t>O2400</t>
  </si>
  <si>
    <t>O1163</t>
  </si>
  <si>
    <t>Mind morning</t>
  </si>
  <si>
    <t>O3577</t>
  </si>
  <si>
    <t>O1777</t>
  </si>
  <si>
    <t>Back wonder follow</t>
  </si>
  <si>
    <t>O3670</t>
  </si>
  <si>
    <t>O2738</t>
  </si>
  <si>
    <t>Jacqueline Smith</t>
  </si>
  <si>
    <t>Very population</t>
  </si>
  <si>
    <t>O1542</t>
  </si>
  <si>
    <t>Johnny Morgan</t>
  </si>
  <si>
    <t>O3454</t>
  </si>
  <si>
    <t>O3867</t>
  </si>
  <si>
    <t>Andrea Sims</t>
  </si>
  <si>
    <t>Stuff yet</t>
  </si>
  <si>
    <t>O3970</t>
  </si>
  <si>
    <t>Elaine Rivera</t>
  </si>
  <si>
    <t>O2955</t>
  </si>
  <si>
    <t>Fast forward appear</t>
  </si>
  <si>
    <t>O2166</t>
  </si>
  <si>
    <t>Erica Medina</t>
  </si>
  <si>
    <t>Single country huge</t>
  </si>
  <si>
    <t>O2923</t>
  </si>
  <si>
    <t>Amanda Smith</t>
  </si>
  <si>
    <t>B1645</t>
  </si>
  <si>
    <t>Need red</t>
  </si>
  <si>
    <t>O1826</t>
  </si>
  <si>
    <t>C159</t>
  </si>
  <si>
    <t>Carol Kim</t>
  </si>
  <si>
    <t>About nature social above</t>
  </si>
  <si>
    <t>O2770</t>
  </si>
  <si>
    <t>C337</t>
  </si>
  <si>
    <t>Matthew Jackson</t>
  </si>
  <si>
    <t>O2246</t>
  </si>
  <si>
    <t>C557</t>
  </si>
  <si>
    <t>Marvin Hughes</t>
  </si>
  <si>
    <t>O1759</t>
  </si>
  <si>
    <t>Jennifer Hill</t>
  </si>
  <si>
    <t>Justin Williams</t>
  </si>
  <si>
    <t>B1062</t>
  </si>
  <si>
    <t>O3266</t>
  </si>
  <si>
    <t>O3740</t>
  </si>
  <si>
    <t>O1405</t>
  </si>
  <si>
    <t>C763</t>
  </si>
  <si>
    <t>Heather Rogers</t>
  </si>
  <si>
    <t>O2832</t>
  </si>
  <si>
    <t>O1852</t>
  </si>
  <si>
    <t>O1788</t>
  </si>
  <si>
    <t>Wind minute never</t>
  </si>
  <si>
    <t>O2313</t>
  </si>
  <si>
    <t>O2494</t>
  </si>
  <si>
    <t>B1633</t>
  </si>
  <si>
    <t>Final usually former</t>
  </si>
  <si>
    <t>O3837</t>
  </si>
  <si>
    <t>O3958</t>
  </si>
  <si>
    <t>O2146</t>
  </si>
  <si>
    <t>O3687</t>
  </si>
  <si>
    <t>O3364</t>
  </si>
  <si>
    <t>B1270</t>
  </si>
  <si>
    <t>Position clear question</t>
  </si>
  <si>
    <t>O1419</t>
  </si>
  <si>
    <t>C820</t>
  </si>
  <si>
    <t>Jennifer Taylor</t>
  </si>
  <si>
    <t>Low machine</t>
  </si>
  <si>
    <t>O1602</t>
  </si>
  <si>
    <t>C474</t>
  </si>
  <si>
    <t>Darin Brown</t>
  </si>
  <si>
    <t>O2725</t>
  </si>
  <si>
    <t>Sport catch</t>
  </si>
  <si>
    <t>O3573</t>
  </si>
  <si>
    <t>C500</t>
  </si>
  <si>
    <t>Allen Wallace</t>
  </si>
  <si>
    <t>O2257</t>
  </si>
  <si>
    <t>Stephanie Ramirez</t>
  </si>
  <si>
    <t>Project develop decide</t>
  </si>
  <si>
    <t>O1697</t>
  </si>
  <si>
    <t>B1891</t>
  </si>
  <si>
    <t>Deal conference director</t>
  </si>
  <si>
    <t>O2691</t>
  </si>
  <si>
    <t>B1133</t>
  </si>
  <si>
    <t>Easy stock</t>
  </si>
  <si>
    <t>O2503</t>
  </si>
  <si>
    <t>Kristina Wyatt</t>
  </si>
  <si>
    <t>O1276</t>
  </si>
  <si>
    <t>O1131</t>
  </si>
  <si>
    <t>Edward Patterson</t>
  </si>
  <si>
    <t>Art position staff</t>
  </si>
  <si>
    <t>O3895</t>
  </si>
  <si>
    <t>C138</t>
  </si>
  <si>
    <t>John Hess</t>
  </si>
  <si>
    <t>O2460</t>
  </si>
  <si>
    <t>O2216</t>
  </si>
  <si>
    <t>O1991</t>
  </si>
  <si>
    <t>O2539</t>
  </si>
  <si>
    <t>O2558</t>
  </si>
  <si>
    <t>Majority reduce</t>
  </si>
  <si>
    <t>O1576</t>
  </si>
  <si>
    <t>Mary Gregory</t>
  </si>
  <si>
    <t>B1029</t>
  </si>
  <si>
    <t>Material economy</t>
  </si>
  <si>
    <t>O3610</t>
  </si>
  <si>
    <t>Kayla Hill</t>
  </si>
  <si>
    <t>O1848</t>
  </si>
  <si>
    <t>O2372</t>
  </si>
  <si>
    <t>C787</t>
  </si>
  <si>
    <t>Allen Newman</t>
  </si>
  <si>
    <t>O3321</t>
  </si>
  <si>
    <t>O2519</t>
  </si>
  <si>
    <t>B1519</t>
  </si>
  <si>
    <t>Compare two hand</t>
  </si>
  <si>
    <t>O3696</t>
  </si>
  <si>
    <t>O2453</t>
  </si>
  <si>
    <t>Kim Watkins</t>
  </si>
  <si>
    <t>O2034</t>
  </si>
  <si>
    <t>Nicole Ortega</t>
  </si>
  <si>
    <t>Five PM glass</t>
  </si>
  <si>
    <t>O2794</t>
  </si>
  <si>
    <t>B1170</t>
  </si>
  <si>
    <t>Admit smile</t>
  </si>
  <si>
    <t>O1165</t>
  </si>
  <si>
    <t>O1572</t>
  </si>
  <si>
    <t>Shelby Gonzales</t>
  </si>
  <si>
    <t>O2808</t>
  </si>
  <si>
    <t>O1896</t>
  </si>
  <si>
    <t>C805</t>
  </si>
  <si>
    <t>Diana Butler</t>
  </si>
  <si>
    <t>O1365</t>
  </si>
  <si>
    <t>Kevin Wilson</t>
  </si>
  <si>
    <t>O1971</t>
  </si>
  <si>
    <t>Michael Friedman</t>
  </si>
  <si>
    <t>Gun mother paper</t>
  </si>
  <si>
    <t>Remember key</t>
  </si>
  <si>
    <t>O3408</t>
  </si>
  <si>
    <t>C829</t>
  </si>
  <si>
    <t>Rachel Herring</t>
  </si>
  <si>
    <t>O1609</t>
  </si>
  <si>
    <t>C459</t>
  </si>
  <si>
    <t>Lisa Lee</t>
  </si>
  <si>
    <t>B1259</t>
  </si>
  <si>
    <t>Traditional four talk</t>
  </si>
  <si>
    <t>O2632</t>
  </si>
  <si>
    <t>O1377</t>
  </si>
  <si>
    <t>Zachary Harris</t>
  </si>
  <si>
    <t>Though land garden</t>
  </si>
  <si>
    <t>O1063</t>
  </si>
  <si>
    <t>B1873</t>
  </si>
  <si>
    <t>Read moment</t>
  </si>
  <si>
    <t>O3309</t>
  </si>
  <si>
    <t>C307</t>
  </si>
  <si>
    <t>Chelsea King</t>
  </si>
  <si>
    <t>O2417</t>
  </si>
  <si>
    <t>O3301</t>
  </si>
  <si>
    <t>Caitlin Pham</t>
  </si>
  <si>
    <t>O3615</t>
  </si>
  <si>
    <t>C561</t>
  </si>
  <si>
    <t>Samantha Ortega</t>
  </si>
  <si>
    <t>B1010</t>
  </si>
  <si>
    <t>Eat any</t>
  </si>
  <si>
    <t>O2328</t>
  </si>
  <si>
    <t>C812</t>
  </si>
  <si>
    <t>John Lowe DDS</t>
  </si>
  <si>
    <t>O2101</t>
  </si>
  <si>
    <t>Dylan Baker</t>
  </si>
  <si>
    <t>Herself</t>
  </si>
  <si>
    <t>O2119</t>
  </si>
  <si>
    <t>Decide</t>
  </si>
  <si>
    <t>O1706</t>
  </si>
  <si>
    <t>O1876</t>
  </si>
  <si>
    <t>O2638</t>
  </si>
  <si>
    <t>C489</t>
  </si>
  <si>
    <t>David Roy</t>
  </si>
  <si>
    <t>Visit key</t>
  </si>
  <si>
    <t>O2726</t>
  </si>
  <si>
    <t>O3084</t>
  </si>
  <si>
    <t>C888</t>
  </si>
  <si>
    <t>Debra King</t>
  </si>
  <si>
    <t>O2339</t>
  </si>
  <si>
    <t>O2415</t>
  </si>
  <si>
    <t>C265</t>
  </si>
  <si>
    <t>Ethan Macias</t>
  </si>
  <si>
    <t>O2926</t>
  </si>
  <si>
    <t>Sandra Jones</t>
  </si>
  <si>
    <t>B1364</t>
  </si>
  <si>
    <t>State create</t>
  </si>
  <si>
    <t>O3847</t>
  </si>
  <si>
    <t>O1349</t>
  </si>
  <si>
    <t>John Wilson</t>
  </si>
  <si>
    <t>O2201</t>
  </si>
  <si>
    <t>C285</t>
  </si>
  <si>
    <t>Jamie Larson</t>
  </si>
  <si>
    <t>O3375</t>
  </si>
  <si>
    <t>C341</t>
  </si>
  <si>
    <t>Melissa Galvan</t>
  </si>
  <si>
    <t>O1279</t>
  </si>
  <si>
    <t>O1476</t>
  </si>
  <si>
    <t>O2580</t>
  </si>
  <si>
    <t>Moment customer</t>
  </si>
  <si>
    <t>O1717</t>
  </si>
  <si>
    <t>C556</t>
  </si>
  <si>
    <t>Steven Olsen</t>
  </si>
  <si>
    <t>B1709</t>
  </si>
  <si>
    <t>Prevent likely technology same</t>
  </si>
  <si>
    <t>O1551</t>
  </si>
  <si>
    <t>O1001</t>
  </si>
  <si>
    <t>Gregory Mathis</t>
  </si>
  <si>
    <t>O3757</t>
  </si>
  <si>
    <t>Region society</t>
  </si>
  <si>
    <t>O2366</t>
  </si>
  <si>
    <t>C244</t>
  </si>
  <si>
    <t>William Obrien</t>
  </si>
  <si>
    <t>Recently take</t>
  </si>
  <si>
    <t>O1013</t>
  </si>
  <si>
    <t>Child pick artist clear</t>
  </si>
  <si>
    <t>O1605</t>
  </si>
  <si>
    <t>Larry Lloyd</t>
  </si>
  <si>
    <t>O3942</t>
  </si>
  <si>
    <t>B1477</t>
  </si>
  <si>
    <t>Own today</t>
  </si>
  <si>
    <t>O2278</t>
  </si>
  <si>
    <t>Gabrielle Hernandez</t>
  </si>
  <si>
    <t>B1947</t>
  </si>
  <si>
    <t>Hour indeed</t>
  </si>
  <si>
    <t>O1855</t>
  </si>
  <si>
    <t>Daniel Wood</t>
  </si>
  <si>
    <t>Claim clear</t>
  </si>
  <si>
    <t>O1148</t>
  </si>
  <si>
    <t>Joshua Alvarado</t>
  </si>
  <si>
    <t>B1626</t>
  </si>
  <si>
    <t>Mrs collection</t>
  </si>
  <si>
    <t>O3000</t>
  </si>
  <si>
    <t>O3384</t>
  </si>
  <si>
    <t>B1159</t>
  </si>
  <si>
    <t>Nation somebody far</t>
  </si>
  <si>
    <t>O2234</t>
  </si>
  <si>
    <t>O1590</t>
  </si>
  <si>
    <t>O2013</t>
  </si>
  <si>
    <t>Mary Wu</t>
  </si>
  <si>
    <t>O2464</t>
  </si>
  <si>
    <t>O1378</t>
  </si>
  <si>
    <t>Gary Little</t>
  </si>
  <si>
    <t>O3841</t>
  </si>
  <si>
    <t>O1869</t>
  </si>
  <si>
    <t>O2357</t>
  </si>
  <si>
    <t>O3284</t>
  </si>
  <si>
    <t>O2655</t>
  </si>
  <si>
    <t>Ability rise</t>
  </si>
  <si>
    <t>O1429</t>
  </si>
  <si>
    <t>C840</t>
  </si>
  <si>
    <t>Justin Gilmore</t>
  </si>
  <si>
    <t>B1529</t>
  </si>
  <si>
    <t>Care soon</t>
  </si>
  <si>
    <t>O1336</t>
  </si>
  <si>
    <t>B1980</t>
  </si>
  <si>
    <t>Under treatment</t>
  </si>
  <si>
    <t>O2153</t>
  </si>
  <si>
    <t>B1309</t>
  </si>
  <si>
    <t>Force may</t>
  </si>
  <si>
    <t>O3080</t>
  </si>
  <si>
    <t>O3744</t>
  </si>
  <si>
    <t>O1874</t>
  </si>
  <si>
    <t>C832</t>
  </si>
  <si>
    <t>Jacob Adams</t>
  </si>
  <si>
    <t>Line perhaps enjoy</t>
  </si>
  <si>
    <t>O1960</t>
  </si>
  <si>
    <t>O1594</t>
  </si>
  <si>
    <t>C824</t>
  </si>
  <si>
    <t>Tina Fowler</t>
  </si>
  <si>
    <t>Allow personal</t>
  </si>
  <si>
    <t>O2700</t>
  </si>
  <si>
    <t>Beyond but</t>
  </si>
  <si>
    <t>O3503</t>
  </si>
  <si>
    <t>O2375</t>
  </si>
  <si>
    <t>O1846</t>
  </si>
  <si>
    <t>O2108</t>
  </si>
  <si>
    <t>C702</t>
  </si>
  <si>
    <t>Emily Johnson</t>
  </si>
  <si>
    <t>Look fall trip</t>
  </si>
  <si>
    <t>O1827</t>
  </si>
  <si>
    <t>B1352</t>
  </si>
  <si>
    <t>Now small whole upon</t>
  </si>
  <si>
    <t>O1794</t>
  </si>
  <si>
    <t>Act feeling</t>
  </si>
  <si>
    <t>O2021</t>
  </si>
  <si>
    <t>Melissa Morales</t>
  </si>
  <si>
    <t>Message pay race</t>
  </si>
  <si>
    <t>O1055</t>
  </si>
  <si>
    <t>O3799</t>
  </si>
  <si>
    <t>O1550</t>
  </si>
  <si>
    <t>O2371</t>
  </si>
  <si>
    <t>C848</t>
  </si>
  <si>
    <t>Monica Martin</t>
  </si>
  <si>
    <t>O2630</t>
  </si>
  <si>
    <t>Bobby Mckee</t>
  </si>
  <si>
    <t>O2532</t>
  </si>
  <si>
    <t>B1807</t>
  </si>
  <si>
    <t>Knowledge beyond lot</t>
  </si>
  <si>
    <t>O2775</t>
  </si>
  <si>
    <t>Mary Davis</t>
  </si>
  <si>
    <t>O2627</t>
  </si>
  <si>
    <t>B1227</t>
  </si>
  <si>
    <t>Half bad the</t>
  </si>
  <si>
    <t>O3581</t>
  </si>
  <si>
    <t>O1113</t>
  </si>
  <si>
    <t>Raymond Garcia</t>
  </si>
  <si>
    <t>O3567</t>
  </si>
  <si>
    <t>Car they</t>
  </si>
  <si>
    <t>O2254</t>
  </si>
  <si>
    <t>Rachel Porter</t>
  </si>
  <si>
    <t>O3539</t>
  </si>
  <si>
    <t>Randy Hall</t>
  </si>
  <si>
    <t>O2924</t>
  </si>
  <si>
    <t>O3699</t>
  </si>
  <si>
    <t>B1836</t>
  </si>
  <si>
    <t>Red themselves</t>
  </si>
  <si>
    <t>O1219</t>
  </si>
  <si>
    <t>Early garden position</t>
  </si>
  <si>
    <t>O1269</t>
  </si>
  <si>
    <t>Marilyn Parker</t>
  </si>
  <si>
    <t>O1042</t>
  </si>
  <si>
    <t>Anthony Best</t>
  </si>
  <si>
    <t>B1423</t>
  </si>
  <si>
    <t>Bring stuff adult</t>
  </si>
  <si>
    <t>O3767</t>
  </si>
  <si>
    <t>O2111</t>
  </si>
  <si>
    <t>Tanya Parks</t>
  </si>
  <si>
    <t>O2212</t>
  </si>
  <si>
    <t>O1893</t>
  </si>
  <si>
    <t>B1672</t>
  </si>
  <si>
    <t>Center color</t>
  </si>
  <si>
    <t>O2274</t>
  </si>
  <si>
    <t>O2965</t>
  </si>
  <si>
    <t>C129</t>
  </si>
  <si>
    <t>Robert Alvarez</t>
  </si>
  <si>
    <t>O3944</t>
  </si>
  <si>
    <t>O3463</t>
  </si>
  <si>
    <t>B1107</t>
  </si>
  <si>
    <t>Water require he</t>
  </si>
  <si>
    <t>O3912</t>
  </si>
  <si>
    <t>C104</t>
  </si>
  <si>
    <t>Dalton Mendoza</t>
  </si>
  <si>
    <t>O2377</t>
  </si>
  <si>
    <t>Help cause</t>
  </si>
  <si>
    <t>O3099</t>
  </si>
  <si>
    <t>O2467</t>
  </si>
  <si>
    <t>Debra Snyder</t>
  </si>
  <si>
    <t>O1295</t>
  </si>
  <si>
    <t>C216</t>
  </si>
  <si>
    <t>Casey Hines</t>
  </si>
  <si>
    <t>Down</t>
  </si>
  <si>
    <t>O1626</t>
  </si>
  <si>
    <t>John Gray</t>
  </si>
  <si>
    <t>O2996</t>
  </si>
  <si>
    <t>Likely red</t>
  </si>
  <si>
    <t>O3363</t>
  </si>
  <si>
    <t>O3698</t>
  </si>
  <si>
    <t>O1260</t>
  </si>
  <si>
    <t>C578</t>
  </si>
  <si>
    <t>Julie Anderson</t>
  </si>
  <si>
    <t>Them change</t>
  </si>
  <si>
    <t>O3351</t>
  </si>
  <si>
    <t>O2710</t>
  </si>
  <si>
    <t>Sarah Harris</t>
  </si>
  <si>
    <t>O2829</t>
  </si>
  <si>
    <t>C467</t>
  </si>
  <si>
    <t>Jamie Hanson</t>
  </si>
  <si>
    <t>O2513</t>
  </si>
  <si>
    <t>B1484</t>
  </si>
  <si>
    <t>Computer word</t>
  </si>
  <si>
    <t>O1302</t>
  </si>
  <si>
    <t>Melissa Ford</t>
  </si>
  <si>
    <t>B1546</t>
  </si>
  <si>
    <t>Lay agent account</t>
  </si>
  <si>
    <t>O1637</t>
  </si>
  <si>
    <t>O2692</t>
  </si>
  <si>
    <t>Hot meet list</t>
  </si>
  <si>
    <t>O2081</t>
  </si>
  <si>
    <t>Leave while</t>
  </si>
  <si>
    <t>O3536</t>
  </si>
  <si>
    <t>O3312</t>
  </si>
  <si>
    <t>B1883</t>
  </si>
  <si>
    <t>Part until</t>
  </si>
  <si>
    <t>O2906</t>
  </si>
  <si>
    <t>O2351</t>
  </si>
  <si>
    <t>O1399</t>
  </si>
  <si>
    <t>Start test standard</t>
  </si>
  <si>
    <t>O2553</t>
  </si>
  <si>
    <t>Gregory Allen</t>
  </si>
  <si>
    <t>O1311</t>
  </si>
  <si>
    <t>Joshua Bush</t>
  </si>
  <si>
    <t>Security human ground</t>
  </si>
  <si>
    <t>O3665</t>
  </si>
  <si>
    <t>Heather Baxter</t>
  </si>
  <si>
    <t>O1152</t>
  </si>
  <si>
    <t>O2784</t>
  </si>
  <si>
    <t>O1463</t>
  </si>
  <si>
    <t>B1748</t>
  </si>
  <si>
    <t>Trip newspaper</t>
  </si>
  <si>
    <t>O3210</t>
  </si>
  <si>
    <t>O3800</t>
  </si>
  <si>
    <t>B1463</t>
  </si>
  <si>
    <t>Half energy smile</t>
  </si>
  <si>
    <t>O1489</t>
  </si>
  <si>
    <t>Both agency shoulder</t>
  </si>
  <si>
    <t>O2869</t>
  </si>
  <si>
    <t>O3822</t>
  </si>
  <si>
    <t>O3392</t>
  </si>
  <si>
    <t>O1644</t>
  </si>
  <si>
    <t>C190</t>
  </si>
  <si>
    <t>Claire Kent</t>
  </si>
  <si>
    <t>O1447</t>
  </si>
  <si>
    <t>Participant development great much</t>
  </si>
  <si>
    <t>O1299</t>
  </si>
  <si>
    <t>B1813</t>
  </si>
  <si>
    <t>None push</t>
  </si>
  <si>
    <t>O2847</t>
  </si>
  <si>
    <t>B1112</t>
  </si>
  <si>
    <t>Choose ground staff</t>
  </si>
  <si>
    <t>O1592</t>
  </si>
  <si>
    <t>B1998</t>
  </si>
  <si>
    <t>More least low</t>
  </si>
  <si>
    <t>O3467</t>
  </si>
  <si>
    <t>O2022</t>
  </si>
  <si>
    <t>B1303</t>
  </si>
  <si>
    <t>Top Republican</t>
  </si>
  <si>
    <t>O2091</t>
  </si>
  <si>
    <t>Karina Wilkins</t>
  </si>
  <si>
    <t>O3760</t>
  </si>
  <si>
    <t>O2196</t>
  </si>
  <si>
    <t>O1123</t>
  </si>
  <si>
    <t>Brian Cook</t>
  </si>
  <si>
    <t>O1366</t>
  </si>
  <si>
    <t>Leader computer one</t>
  </si>
  <si>
    <t>O2514</t>
  </si>
  <si>
    <t>O2569</t>
  </si>
  <si>
    <t>O3523</t>
  </si>
  <si>
    <t>Adam Sparks</t>
  </si>
  <si>
    <t>O3487</t>
  </si>
  <si>
    <t>Cost edge</t>
  </si>
  <si>
    <t>O3678</t>
  </si>
  <si>
    <t>O3281</t>
  </si>
  <si>
    <t>C585</t>
  </si>
  <si>
    <t>Stephen Willis</t>
  </si>
  <si>
    <t>Country kid environment</t>
  </si>
  <si>
    <t>O1693</t>
  </si>
  <si>
    <t>Kenneth Johnson</t>
  </si>
  <si>
    <t>Assume</t>
  </si>
  <si>
    <t>O1718</t>
  </si>
  <si>
    <t>C827</t>
  </si>
  <si>
    <t>Lee Stephens</t>
  </si>
  <si>
    <t>B1909</t>
  </si>
  <si>
    <t>Eat certainly way</t>
  </si>
  <si>
    <t>O2190</t>
  </si>
  <si>
    <t>Nicole Cruz</t>
  </si>
  <si>
    <t>B1946</t>
  </si>
  <si>
    <t>Poor western market</t>
  </si>
  <si>
    <t>O1734</t>
  </si>
  <si>
    <t>O1472</t>
  </si>
  <si>
    <t>Erica Poole</t>
  </si>
  <si>
    <t>Fire stock</t>
  </si>
  <si>
    <t>O3893</t>
  </si>
  <si>
    <t>Reason</t>
  </si>
  <si>
    <t>O2889</t>
  </si>
  <si>
    <t>C188</t>
  </si>
  <si>
    <t>John Jones</t>
  </si>
  <si>
    <t>O3276</t>
  </si>
  <si>
    <t>Luis Pearson</t>
  </si>
  <si>
    <t>O1750</t>
  </si>
  <si>
    <t>C770</t>
  </si>
  <si>
    <t>Donna Higgins</t>
  </si>
  <si>
    <t>O2090</t>
  </si>
  <si>
    <t>C721</t>
  </si>
  <si>
    <t>Ashley Ellis</t>
  </si>
  <si>
    <t>B1289</t>
  </si>
  <si>
    <t>Tonight</t>
  </si>
  <si>
    <t>O3306</t>
  </si>
  <si>
    <t>O2252</t>
  </si>
  <si>
    <t>O2032</t>
  </si>
  <si>
    <t>O1428</t>
  </si>
  <si>
    <t>James Henry</t>
  </si>
  <si>
    <t>B1393</t>
  </si>
  <si>
    <t>Nor speak</t>
  </si>
  <si>
    <t>O2576</t>
  </si>
  <si>
    <t>O3998</t>
  </si>
  <si>
    <t>O1116</t>
  </si>
  <si>
    <t>B1706</t>
  </si>
  <si>
    <t>Receive hotel fly</t>
  </si>
  <si>
    <t>O1250</t>
  </si>
  <si>
    <t>Michelle Dougherty</t>
  </si>
  <si>
    <t>O3023</t>
  </si>
  <si>
    <t>O2803</t>
  </si>
  <si>
    <t>Society relate choose</t>
  </si>
  <si>
    <t>O2701</t>
  </si>
  <si>
    <t>B1418</t>
  </si>
  <si>
    <t>Themselves lay</t>
  </si>
  <si>
    <t>O3002</t>
  </si>
  <si>
    <t>Three blue property</t>
  </si>
  <si>
    <t>O3713</t>
  </si>
  <si>
    <t>O1224</t>
  </si>
  <si>
    <t>Jennifer Patton</t>
  </si>
  <si>
    <t>Simply camera</t>
  </si>
  <si>
    <t>O2666</t>
  </si>
  <si>
    <t>B1653</t>
  </si>
  <si>
    <t>Audience million strategy</t>
  </si>
  <si>
    <t>O3260</t>
  </si>
  <si>
    <t>What ability wonder</t>
  </si>
  <si>
    <t>O2907</t>
  </si>
  <si>
    <t>O3124</t>
  </si>
  <si>
    <t>O3680</t>
  </si>
  <si>
    <t>C323</t>
  </si>
  <si>
    <t>Stephanie Stone MD</t>
  </si>
  <si>
    <t>O3502</t>
  </si>
  <si>
    <t>B1618</t>
  </si>
  <si>
    <t>Benefit tax</t>
  </si>
  <si>
    <t>O1036</t>
  </si>
  <si>
    <t>O1868</t>
  </si>
  <si>
    <t>Jonathan Obrien</t>
  </si>
  <si>
    <t>O2314</t>
  </si>
  <si>
    <t>O3110</t>
  </si>
  <si>
    <t>Employee wonder scene</t>
  </si>
  <si>
    <t>O1535</t>
  </si>
  <si>
    <t>C338</t>
  </si>
  <si>
    <t>Sara Ramirez</t>
  </si>
  <si>
    <t>B1871</t>
  </si>
  <si>
    <t>Cold push country</t>
  </si>
  <si>
    <t>O3558</t>
  </si>
  <si>
    <t>C302</t>
  </si>
  <si>
    <t>Alyssa Chavez</t>
  </si>
  <si>
    <t>O2113</t>
  </si>
  <si>
    <t>C119</t>
  </si>
  <si>
    <t>Megan Riley</t>
  </si>
  <si>
    <t>O2789</t>
  </si>
  <si>
    <t>O2029</t>
  </si>
  <si>
    <t>C409</t>
  </si>
  <si>
    <t>Joseph Christian</t>
  </si>
  <si>
    <t>Standard something</t>
  </si>
  <si>
    <t>O1024</t>
  </si>
  <si>
    <t>Philip Watson III</t>
  </si>
  <si>
    <t>O1265</t>
  </si>
  <si>
    <t>C872</t>
  </si>
  <si>
    <t>Jeffrey Harris DDS</t>
  </si>
  <si>
    <t>O3368</t>
  </si>
  <si>
    <t>Kimberly Liu</t>
  </si>
  <si>
    <t>O3518</t>
  </si>
  <si>
    <t>O3553</t>
  </si>
  <si>
    <t>C271</t>
  </si>
  <si>
    <t>Chelsea Newman</t>
  </si>
  <si>
    <t>O1595</t>
  </si>
  <si>
    <t>Matthew Rogers</t>
  </si>
  <si>
    <t>Sometimes seek product</t>
  </si>
  <si>
    <t>O1452</t>
  </si>
  <si>
    <t>Kathryn Morrison</t>
  </si>
  <si>
    <t>O2496</t>
  </si>
  <si>
    <t>Result lead</t>
  </si>
  <si>
    <t>O1053</t>
  </si>
  <si>
    <t>O2420</t>
  </si>
  <si>
    <t>C667</t>
  </si>
  <si>
    <t>John Lopez</t>
  </si>
  <si>
    <t>O3178</t>
  </si>
  <si>
    <t>O1313</t>
  </si>
  <si>
    <t>C511</t>
  </si>
  <si>
    <t>Dawn Wright</t>
  </si>
  <si>
    <t>O1006</t>
  </si>
  <si>
    <t>C658</t>
  </si>
  <si>
    <t>O1062</t>
  </si>
  <si>
    <t>C797</t>
  </si>
  <si>
    <t>Michael Taylor</t>
  </si>
  <si>
    <t>O3668</t>
  </si>
  <si>
    <t>O1642</t>
  </si>
  <si>
    <t>C451</t>
  </si>
  <si>
    <t>William Martin</t>
  </si>
  <si>
    <t>Almost suggest behind</t>
  </si>
  <si>
    <t>O3636</t>
  </si>
  <si>
    <t>Less national</t>
  </si>
  <si>
    <t>O2289</t>
  </si>
  <si>
    <t>O2287</t>
  </si>
  <si>
    <t>Denise Young</t>
  </si>
  <si>
    <t>O1944</t>
  </si>
  <si>
    <t>Animal firm stand</t>
  </si>
  <si>
    <t>O3520</t>
  </si>
  <si>
    <t>C744</t>
  </si>
  <si>
    <t>Patrick Johnson</t>
  </si>
  <si>
    <t>O2270</t>
  </si>
  <si>
    <t>O1240</t>
  </si>
  <si>
    <t>O1772</t>
  </si>
  <si>
    <t>Season if story run</t>
  </si>
  <si>
    <t>O2817</t>
  </si>
  <si>
    <t>O2370</t>
  </si>
  <si>
    <t>B1345</t>
  </si>
  <si>
    <t>My establish indeed let</t>
  </si>
  <si>
    <t>O3232</t>
  </si>
  <si>
    <t>O2316</t>
  </si>
  <si>
    <t>Card</t>
  </si>
  <si>
    <t>O3065</t>
  </si>
  <si>
    <t>Painting vote</t>
  </si>
  <si>
    <t>O3474</t>
  </si>
  <si>
    <t>O3475</t>
  </si>
  <si>
    <t>O2224</t>
  </si>
  <si>
    <t>Beth Osborne</t>
  </si>
  <si>
    <t>B1722</t>
  </si>
  <si>
    <t>Exactly while rich</t>
  </si>
  <si>
    <t>O2487</t>
  </si>
  <si>
    <t>O3706</t>
  </si>
  <si>
    <t>C156</t>
  </si>
  <si>
    <t>Michael Ortega</t>
  </si>
  <si>
    <t>Similar gun</t>
  </si>
  <si>
    <t>O2479</t>
  </si>
  <si>
    <t>O2657</t>
  </si>
  <si>
    <t>O2964</t>
  </si>
  <si>
    <t>O1172</t>
  </si>
  <si>
    <t>O2387</t>
  </si>
  <si>
    <t>See exactly</t>
  </si>
  <si>
    <t>O2076</t>
  </si>
  <si>
    <t>C932</t>
  </si>
  <si>
    <t>Eric Johnson</t>
  </si>
  <si>
    <t>Though begin trouble</t>
  </si>
  <si>
    <t>O3886</t>
  </si>
  <si>
    <t>O3496</t>
  </si>
  <si>
    <t>O3669</t>
  </si>
  <si>
    <t>O2086</t>
  </si>
  <si>
    <t>Janet Mccullough</t>
  </si>
  <si>
    <t>B1283</t>
  </si>
  <si>
    <t>During final into</t>
  </si>
  <si>
    <t>O2871</t>
  </si>
  <si>
    <t>O3781</t>
  </si>
  <si>
    <t>O2073</t>
  </si>
  <si>
    <t>B1825</t>
  </si>
  <si>
    <t>System news enough</t>
  </si>
  <si>
    <t>O2617</t>
  </si>
  <si>
    <t>Justin Smith</t>
  </si>
  <si>
    <t>O1744</t>
  </si>
  <si>
    <t>O2820</t>
  </si>
  <si>
    <t>B1141</t>
  </si>
  <si>
    <t>Simple care</t>
  </si>
  <si>
    <t>O1507</t>
  </si>
  <si>
    <t>O1531</t>
  </si>
  <si>
    <t>Angela Scott</t>
  </si>
  <si>
    <t>O2951</t>
  </si>
  <si>
    <t>O2910</t>
  </si>
  <si>
    <t>B1809</t>
  </si>
  <si>
    <t>Action mother game</t>
  </si>
  <si>
    <t>O1897</t>
  </si>
  <si>
    <t>Dr. Philip Martin MD</t>
  </si>
  <si>
    <t>O3703</t>
  </si>
  <si>
    <t>O1941</t>
  </si>
  <si>
    <t>O1043</t>
  </si>
  <si>
    <t>O2528</t>
  </si>
  <si>
    <t>O1212</t>
  </si>
  <si>
    <t>Susan Curtis</t>
  </si>
  <si>
    <t>Us part data</t>
  </si>
  <si>
    <t>O3227</t>
  </si>
  <si>
    <t>B1577</t>
  </si>
  <si>
    <t>White six hard</t>
  </si>
  <si>
    <t>O3817</t>
  </si>
  <si>
    <t>Mary Vazquez</t>
  </si>
  <si>
    <t>O2429</t>
  </si>
  <si>
    <t>O1297</t>
  </si>
  <si>
    <t>C666</t>
  </si>
  <si>
    <t>Lisa Vega</t>
  </si>
  <si>
    <t>O2816</t>
  </si>
  <si>
    <t>O2651</t>
  </si>
  <si>
    <t>O1996</t>
  </si>
  <si>
    <t>Perform degree</t>
  </si>
  <si>
    <t>O3846</t>
  </si>
  <si>
    <t>O2087</t>
  </si>
  <si>
    <t>Impact family</t>
  </si>
  <si>
    <t>O3345</t>
  </si>
  <si>
    <t>O1847</t>
  </si>
  <si>
    <t>Christina White</t>
  </si>
  <si>
    <t>O2421</t>
  </si>
  <si>
    <t>O1084</t>
  </si>
  <si>
    <t>Julie Sullivan</t>
  </si>
  <si>
    <t>Already natural fine share</t>
  </si>
  <si>
    <t>O1501</t>
  </si>
  <si>
    <t>B1447</t>
  </si>
  <si>
    <t>Nearly western into</t>
  </si>
  <si>
    <t>O1922</t>
  </si>
  <si>
    <t>O2960</t>
  </si>
  <si>
    <t>O2436</t>
  </si>
  <si>
    <t>O1454</t>
  </si>
  <si>
    <t>C373</t>
  </si>
  <si>
    <t>Mary Smith</t>
  </si>
  <si>
    <t>Treatment them</t>
  </si>
  <si>
    <t>O1492</t>
  </si>
  <si>
    <t>O3712</t>
  </si>
  <si>
    <t>O2943</t>
  </si>
  <si>
    <t>O1171</t>
  </si>
  <si>
    <t>O3224</t>
  </si>
  <si>
    <t>B1493</t>
  </si>
  <si>
    <t>Sure money white</t>
  </si>
  <si>
    <t>O1959</t>
  </si>
  <si>
    <t>Democratic</t>
  </si>
  <si>
    <t>O1630</t>
  </si>
  <si>
    <t>C223</t>
  </si>
  <si>
    <t>Christopher Thomas</t>
  </si>
  <si>
    <t>People scientist</t>
  </si>
  <si>
    <t>O3201</t>
  </si>
  <si>
    <t>Member movement market</t>
  </si>
  <si>
    <t>O3121</t>
  </si>
  <si>
    <t>O2347</t>
  </si>
  <si>
    <t>B1260</t>
  </si>
  <si>
    <t>Even structure</t>
  </si>
  <si>
    <t>O3366</t>
  </si>
  <si>
    <t>Large history same</t>
  </si>
  <si>
    <t>O2247</t>
  </si>
  <si>
    <t>O1898</t>
  </si>
  <si>
    <t>Sure particularly</t>
  </si>
  <si>
    <t>O2163</t>
  </si>
  <si>
    <t>Eduardo Kennedy</t>
  </si>
  <si>
    <t>Establish</t>
  </si>
  <si>
    <t>O3417</t>
  </si>
  <si>
    <t>O1249</t>
  </si>
  <si>
    <t>Steven Lewis</t>
  </si>
  <si>
    <t>O3251</t>
  </si>
  <si>
    <t>C495</t>
  </si>
  <si>
    <t>Seth Stewart</t>
  </si>
  <si>
    <t>Benefit modern</t>
  </si>
  <si>
    <t>O3291</t>
  </si>
  <si>
    <t>C928</t>
  </si>
  <si>
    <t>Joyce Powell</t>
  </si>
  <si>
    <t>O2470</t>
  </si>
  <si>
    <t>O2141</t>
  </si>
  <si>
    <t>O1754</t>
  </si>
  <si>
    <t>B1900</t>
  </si>
  <si>
    <t>Country country</t>
  </si>
  <si>
    <t>O1285</t>
  </si>
  <si>
    <t>Jamie Peters</t>
  </si>
  <si>
    <t>Just speech whom</t>
  </si>
  <si>
    <t>O1337</t>
  </si>
  <si>
    <t>Vicki Ball</t>
  </si>
  <si>
    <t>B1233</t>
  </si>
  <si>
    <t>Work opportunity</t>
  </si>
  <si>
    <t>O2750</t>
  </si>
  <si>
    <t>O3755</t>
  </si>
  <si>
    <t>O1316</t>
  </si>
  <si>
    <t>Threat present really</t>
  </si>
  <si>
    <t>O2727</t>
  </si>
  <si>
    <t>B1201</t>
  </si>
  <si>
    <t>Time team want wish</t>
  </si>
  <si>
    <t>O2946</t>
  </si>
  <si>
    <t>O3804</t>
  </si>
  <si>
    <t>C394</t>
  </si>
  <si>
    <t>Lauren Holland</t>
  </si>
  <si>
    <t>O3532</t>
  </si>
  <si>
    <t>Tony Carson</t>
  </si>
  <si>
    <t>O3659</t>
  </si>
  <si>
    <t>C142</t>
  </si>
  <si>
    <t>Erin Garcia</t>
  </si>
  <si>
    <t>O3450</t>
  </si>
  <si>
    <t>O2085</t>
  </si>
  <si>
    <t>Sense economic against himself</t>
  </si>
  <si>
    <t>O3785</t>
  </si>
  <si>
    <t>O2853</t>
  </si>
  <si>
    <t>O3589</t>
  </si>
  <si>
    <t>O1317</t>
  </si>
  <si>
    <t>B1776</t>
  </si>
  <si>
    <t>Talk finish</t>
  </si>
  <si>
    <t>O3710</t>
  </si>
  <si>
    <t>C941</t>
  </si>
  <si>
    <t>Edward Lewis</t>
  </si>
  <si>
    <t>O2992</t>
  </si>
  <si>
    <t>Deep for rule</t>
  </si>
  <si>
    <t>O3880</t>
  </si>
  <si>
    <t>O2671</t>
  </si>
  <si>
    <t>O1743</t>
  </si>
  <si>
    <t>C929</t>
  </si>
  <si>
    <t>Daniel Young</t>
  </si>
  <si>
    <t>O2275</t>
  </si>
  <si>
    <t>O3054</t>
  </si>
  <si>
    <t>C202</t>
  </si>
  <si>
    <t>Kelsey Hammond</t>
  </si>
  <si>
    <t>O1705</t>
  </si>
  <si>
    <t>Joshua Aguilar</t>
  </si>
  <si>
    <t>Crime hospital others</t>
  </si>
  <si>
    <t>O2383</t>
  </si>
  <si>
    <t>O1756</t>
  </si>
  <si>
    <t>O2147</t>
  </si>
  <si>
    <t>Kyle Duran</t>
  </si>
  <si>
    <t>O2839</t>
  </si>
  <si>
    <t>B1194</t>
  </si>
  <si>
    <t>Positive about</t>
  </si>
  <si>
    <t>O1412</t>
  </si>
  <si>
    <t>O3189</t>
  </si>
  <si>
    <t>B1537</t>
  </si>
  <si>
    <t>Production significant wrong</t>
  </si>
  <si>
    <t>O1466</t>
  </si>
  <si>
    <t>Kyle Moore</t>
  </si>
  <si>
    <t>Production eight citizen</t>
  </si>
  <si>
    <t>O3646</t>
  </si>
  <si>
    <t>O1090</t>
  </si>
  <si>
    <t>Kenneth Savage</t>
  </si>
  <si>
    <t>Year</t>
  </si>
  <si>
    <t>O2152</t>
  </si>
  <si>
    <t>Jonathan Ferguson</t>
  </si>
  <si>
    <t>Hear its</t>
  </si>
  <si>
    <t>O2342</t>
  </si>
  <si>
    <t>O3685</t>
  </si>
  <si>
    <t>O2880</t>
  </si>
  <si>
    <t>O1731</t>
  </si>
  <si>
    <t>Justin Juarez</t>
  </si>
  <si>
    <t>O3789</t>
  </si>
  <si>
    <t>Jack Johnson</t>
  </si>
  <si>
    <t>B1061</t>
  </si>
  <si>
    <t>Goal eat discussion</t>
  </si>
  <si>
    <t>O2637</t>
  </si>
  <si>
    <t>O1340</t>
  </si>
  <si>
    <t>O3492</t>
  </si>
  <si>
    <t>Language</t>
  </si>
  <si>
    <t>O1150</t>
  </si>
  <si>
    <t>O2473</t>
  </si>
  <si>
    <t>C931</t>
  </si>
  <si>
    <t>Ronald Harris</t>
  </si>
  <si>
    <t>O1080</t>
  </si>
  <si>
    <t>C731</t>
  </si>
  <si>
    <t>Jason Robinson</t>
  </si>
  <si>
    <t>O2286</t>
  </si>
  <si>
    <t>O3356</t>
  </si>
  <si>
    <t>C355</t>
  </si>
  <si>
    <t>Blake Bates</t>
  </si>
  <si>
    <t>Perhaps seek</t>
  </si>
  <si>
    <t>O1926</t>
  </si>
  <si>
    <t>C486</t>
  </si>
  <si>
    <t>Virginia White</t>
  </si>
  <si>
    <t>O1222</t>
  </si>
  <si>
    <t>Belinda Hardy</t>
  </si>
  <si>
    <t>O1325</t>
  </si>
  <si>
    <t>O1382</t>
  </si>
  <si>
    <t>B1860</t>
  </si>
  <si>
    <t>Window hundred</t>
  </si>
  <si>
    <t>O1884</t>
  </si>
  <si>
    <t>Calvin Diaz</t>
  </si>
  <si>
    <t>O2341</t>
  </si>
  <si>
    <t>O1014</t>
  </si>
  <si>
    <t>O1253</t>
  </si>
  <si>
    <t>O2546</t>
  </si>
  <si>
    <t>O2009</t>
  </si>
  <si>
    <t>Miguel Watson</t>
  </si>
  <si>
    <t>May able bar</t>
  </si>
  <si>
    <t>O2177</t>
  </si>
  <si>
    <t>Timothy Sanchez</t>
  </si>
  <si>
    <t>Stay view truth</t>
  </si>
  <si>
    <t>O2793</t>
  </si>
  <si>
    <t>O1204</t>
  </si>
  <si>
    <t>O1342</t>
  </si>
  <si>
    <t>O1280</t>
  </si>
  <si>
    <t>O3950</t>
  </si>
  <si>
    <t>O1074</t>
  </si>
  <si>
    <t>O2656</t>
  </si>
  <si>
    <t>O2836</t>
  </si>
  <si>
    <t>O2092</t>
  </si>
  <si>
    <t>Michael Edwards</t>
  </si>
  <si>
    <t>B1059</t>
  </si>
  <si>
    <t>Often tend</t>
  </si>
  <si>
    <t>O2455</t>
  </si>
  <si>
    <t>Tv affect</t>
  </si>
  <si>
    <t>O2271</t>
  </si>
  <si>
    <t>B1228</t>
  </si>
  <si>
    <t>Around</t>
  </si>
  <si>
    <t>O3006</t>
  </si>
  <si>
    <t>Timothy Burns</t>
  </si>
  <si>
    <t>O1669</t>
  </si>
  <si>
    <t>Natalie Glover</t>
  </si>
  <si>
    <t>O3714</t>
  </si>
  <si>
    <t>O2543</t>
  </si>
  <si>
    <t>B1285</t>
  </si>
  <si>
    <t>Ten whose</t>
  </si>
  <si>
    <t>O1633</t>
  </si>
  <si>
    <t>Stacie Holmes</t>
  </si>
  <si>
    <t>Clearly</t>
  </si>
  <si>
    <t>O2668</t>
  </si>
  <si>
    <t>Already both</t>
  </si>
  <si>
    <t>O2374</t>
  </si>
  <si>
    <t>O1987</t>
  </si>
  <si>
    <t>B1155</t>
  </si>
  <si>
    <t>Source action recent</t>
  </si>
  <si>
    <t>O2714</t>
  </si>
  <si>
    <t>It wish</t>
  </si>
  <si>
    <t>O3007</t>
  </si>
  <si>
    <t>O2512</t>
  </si>
  <si>
    <t>Anthony Ali</t>
  </si>
  <si>
    <t>Later brother</t>
  </si>
  <si>
    <t>O1668</t>
  </si>
  <si>
    <t>C295</t>
  </si>
  <si>
    <t>Alex Bernard</t>
  </si>
  <si>
    <t>B1531</t>
  </si>
  <si>
    <t>Economic ok</t>
  </si>
  <si>
    <t>O1243</t>
  </si>
  <si>
    <t>O3891</t>
  </si>
  <si>
    <t>O2345</t>
  </si>
  <si>
    <t>Kristi Taylor</t>
  </si>
  <si>
    <t>O2720</t>
  </si>
  <si>
    <t>O3033</t>
  </si>
  <si>
    <t>O1636</t>
  </si>
  <si>
    <t>Gary Matthews</t>
  </si>
  <si>
    <t>B1692</t>
  </si>
  <si>
    <t>Outside want beyond</t>
  </si>
  <si>
    <t>O2228</t>
  </si>
  <si>
    <t>O2621</t>
  </si>
  <si>
    <t>O3211</t>
  </si>
  <si>
    <t>O2711</t>
  </si>
  <si>
    <t>B1200</t>
  </si>
  <si>
    <t>Site low important</t>
  </si>
  <si>
    <t>O1385</t>
  </si>
  <si>
    <t>O2903</t>
  </si>
  <si>
    <t>O3109</t>
  </si>
  <si>
    <t>Christina Payne</t>
  </si>
  <si>
    <t>O1496</t>
  </si>
  <si>
    <t>Drug might</t>
  </si>
  <si>
    <t>O3969</t>
  </si>
  <si>
    <t>O2646</t>
  </si>
  <si>
    <t>Stock</t>
  </si>
  <si>
    <t>O2728</t>
  </si>
  <si>
    <t>O3098</t>
  </si>
  <si>
    <t>O1238</t>
  </si>
  <si>
    <t>C258</t>
  </si>
  <si>
    <t>Brandi Beard</t>
  </si>
  <si>
    <t>O2109</t>
  </si>
  <si>
    <t>Joshua Hoover</t>
  </si>
  <si>
    <t>B1037</t>
  </si>
  <si>
    <t>To story claim</t>
  </si>
  <si>
    <t>O1305</t>
  </si>
  <si>
    <t>B1491</t>
  </si>
  <si>
    <t>Father if</t>
  </si>
  <si>
    <t>O3360</t>
  </si>
  <si>
    <t>O1802</t>
  </si>
  <si>
    <t>O1625</t>
  </si>
  <si>
    <t>Judy Mendoza</t>
  </si>
  <si>
    <t>Method building</t>
  </si>
  <si>
    <t>O3855</t>
  </si>
  <si>
    <t>O1824</t>
  </si>
  <si>
    <t>Timothy James</t>
  </si>
  <si>
    <t>Reveal wide</t>
  </si>
  <si>
    <t>O3263</t>
  </si>
  <si>
    <t>Site improve expect</t>
  </si>
  <si>
    <t>O3378</t>
  </si>
  <si>
    <t>Itself physical</t>
  </si>
  <si>
    <t>O2145</t>
  </si>
  <si>
    <t>O2749</t>
  </si>
  <si>
    <t>Andrew Brown</t>
  </si>
  <si>
    <t>O2741</t>
  </si>
  <si>
    <t>O1347</t>
  </si>
  <si>
    <t>Kelly Herman</t>
  </si>
  <si>
    <t>Everything everyone enter</t>
  </si>
  <si>
    <t>O3672</t>
  </si>
  <si>
    <t>O2279</t>
  </si>
  <si>
    <t>C918</t>
  </si>
  <si>
    <t>Kathryn Camacho MD</t>
  </si>
  <si>
    <t>O2981</t>
  </si>
  <si>
    <t>O2674</t>
  </si>
  <si>
    <t>O3415</t>
  </si>
  <si>
    <t>Natasha Morrow</t>
  </si>
  <si>
    <t>O3256</t>
  </si>
  <si>
    <t>O2936</t>
  </si>
  <si>
    <t>O2398</t>
  </si>
  <si>
    <t>O2664</t>
  </si>
  <si>
    <t>O1652</t>
  </si>
  <si>
    <t>Image opportunity</t>
  </si>
  <si>
    <t>O3235</t>
  </si>
  <si>
    <t>O3675</t>
  </si>
  <si>
    <t>O3003</t>
  </si>
  <si>
    <t>C584</t>
  </si>
  <si>
    <t>Teresa Martin</t>
  </si>
  <si>
    <t>O2970</t>
  </si>
  <si>
    <t>O3826</t>
  </si>
  <si>
    <t>O1520</t>
  </si>
  <si>
    <t>O2225</t>
  </si>
  <si>
    <t>O3393</t>
  </si>
  <si>
    <t>O3388</t>
  </si>
  <si>
    <t>O1381</t>
  </si>
  <si>
    <t>O1543</t>
  </si>
  <si>
    <t>C108</t>
  </si>
  <si>
    <t>Jimmy Bruce</t>
  </si>
  <si>
    <t>O3194</t>
  </si>
  <si>
    <t>O2075</t>
  </si>
  <si>
    <t>Dr. Victor Snyder</t>
  </si>
  <si>
    <t>B1759</t>
  </si>
  <si>
    <t>Third his indicate past</t>
  </si>
  <si>
    <t>O2447</t>
  </si>
  <si>
    <t>Financial service ten</t>
  </si>
  <si>
    <t>O2510</t>
  </si>
  <si>
    <t>Computer again cup</t>
  </si>
  <si>
    <t>O1611</t>
  </si>
  <si>
    <t>Mark Collins</t>
  </si>
  <si>
    <t>O3595</t>
  </si>
  <si>
    <t>O2348</t>
  </si>
  <si>
    <t>James Riley</t>
  </si>
  <si>
    <t>Professor sometimes</t>
  </si>
  <si>
    <t>O3470</t>
  </si>
  <si>
    <t>O2170</t>
  </si>
  <si>
    <t>kevin sanchez</t>
  </si>
  <si>
    <t>O3979</t>
  </si>
  <si>
    <t>Bryan Miller</t>
  </si>
  <si>
    <t>O3934</t>
  </si>
  <si>
    <t>O1942</t>
  </si>
  <si>
    <t>B1694</t>
  </si>
  <si>
    <t>Edge fact</t>
  </si>
  <si>
    <t>O2200</t>
  </si>
  <si>
    <t>O2188</t>
  </si>
  <si>
    <t>B1765</t>
  </si>
  <si>
    <t>Whom bit phone</t>
  </si>
  <si>
    <t>O3170</t>
  </si>
  <si>
    <t>O3053</t>
  </si>
  <si>
    <t>O3903</t>
  </si>
  <si>
    <t>O3736</t>
  </si>
  <si>
    <t>O1875</t>
  </si>
  <si>
    <t>O3769</t>
  </si>
  <si>
    <t>Jessica Jones</t>
  </si>
  <si>
    <t>O3601</t>
  </si>
  <si>
    <t>Joseph Russell</t>
  </si>
  <si>
    <t>O1156</t>
  </si>
  <si>
    <t>Exactly unit visit</t>
  </si>
  <si>
    <t>O2483</t>
  </si>
  <si>
    <t>O2007</t>
  </si>
  <si>
    <t>Robert Hoover</t>
  </si>
  <si>
    <t>O2988</t>
  </si>
  <si>
    <t>O1214</t>
  </si>
  <si>
    <t>Amanda Edwards</t>
  </si>
  <si>
    <t>B1717</t>
  </si>
  <si>
    <t>Sense race seat</t>
  </si>
  <si>
    <t>O1586</t>
  </si>
  <si>
    <t>At must your</t>
  </si>
  <si>
    <t>O2635</t>
  </si>
  <si>
    <t>O1823</t>
  </si>
  <si>
    <t>C994</t>
  </si>
  <si>
    <t>David Myers</t>
  </si>
  <si>
    <t>Why once</t>
  </si>
  <si>
    <t>O2004</t>
  </si>
  <si>
    <t>Monique Hernandez MD</t>
  </si>
  <si>
    <t>Staff example</t>
  </si>
  <si>
    <t>O2389</t>
  </si>
  <si>
    <t>O2574</t>
  </si>
  <si>
    <t>O1961</t>
  </si>
  <si>
    <t>O1714</t>
  </si>
  <si>
    <t>B1938</t>
  </si>
  <si>
    <t>World</t>
  </si>
  <si>
    <t>O3507</t>
  </si>
  <si>
    <t>O2465</t>
  </si>
  <si>
    <t>O1683</t>
  </si>
  <si>
    <t>O3087</t>
  </si>
  <si>
    <t>O1067</t>
  </si>
  <si>
    <t>C116</t>
  </si>
  <si>
    <t>Dr. Jesus Roy</t>
  </si>
  <si>
    <t>O1821</t>
  </si>
  <si>
    <t>O2042</t>
  </si>
  <si>
    <t>O1783</t>
  </si>
  <si>
    <t>Angela Johnson</t>
  </si>
  <si>
    <t>First newspaper stock nation</t>
  </si>
  <si>
    <t>O2597</t>
  </si>
  <si>
    <t>B1420</t>
  </si>
  <si>
    <t>Prove involve</t>
  </si>
  <si>
    <t>O2577</t>
  </si>
  <si>
    <t>B1702</t>
  </si>
  <si>
    <t>Party budget let month</t>
  </si>
  <si>
    <t>O2508</t>
  </si>
  <si>
    <t>O1375</t>
  </si>
  <si>
    <t>Scott Mejia</t>
  </si>
  <si>
    <t>O1071</t>
  </si>
  <si>
    <t>O2762</t>
  </si>
  <si>
    <t>O2763</t>
  </si>
  <si>
    <t>O3925</t>
  </si>
  <si>
    <t>Stacey Gibson</t>
  </si>
  <si>
    <t>B1508</t>
  </si>
  <si>
    <t>Improve eye</t>
  </si>
  <si>
    <t>O2043</t>
  </si>
  <si>
    <t>Tammy Johnson</t>
  </si>
  <si>
    <t>O2131</t>
  </si>
  <si>
    <t>Michael Johnson</t>
  </si>
  <si>
    <t>Common adult</t>
  </si>
  <si>
    <t>O3702</t>
  </si>
  <si>
    <t>O2149</t>
  </si>
  <si>
    <t>Melissa Cabrera</t>
  </si>
  <si>
    <t>O3032</t>
  </si>
  <si>
    <t>O2294</t>
  </si>
  <si>
    <t>Miss decade</t>
  </si>
  <si>
    <t>O3793</t>
  </si>
  <si>
    <t>O3218</t>
  </si>
  <si>
    <t>C344</t>
  </si>
  <si>
    <t>Cameron Hall</t>
  </si>
  <si>
    <t>Society floor red</t>
  </si>
  <si>
    <t>O3869</t>
  </si>
  <si>
    <t>C351</t>
  </si>
  <si>
    <t>Chad Jones</t>
  </si>
  <si>
    <t>O1051</t>
  </si>
  <si>
    <t>Ashley Mendez</t>
  </si>
  <si>
    <t>B1406</t>
  </si>
  <si>
    <t>Experience cell</t>
  </si>
  <si>
    <t>O2364</t>
  </si>
  <si>
    <t>O3190</t>
  </si>
  <si>
    <t>O3762</t>
  </si>
  <si>
    <t>Sense third commercial</t>
  </si>
  <si>
    <t>O1981</t>
  </si>
  <si>
    <t>Yvonne Jones</t>
  </si>
  <si>
    <t>O2527</t>
  </si>
  <si>
    <t>O2118</t>
  </si>
  <si>
    <t>Free assume position</t>
  </si>
  <si>
    <t>O2991</t>
  </si>
  <si>
    <t>O2747</t>
  </si>
  <si>
    <t>O3878</t>
  </si>
  <si>
    <t>O2093</t>
  </si>
  <si>
    <t>O2183</t>
  </si>
  <si>
    <t>O2210</t>
  </si>
  <si>
    <t>O1908</t>
  </si>
  <si>
    <t>Sheila Myers DDS</t>
  </si>
  <si>
    <t>B1854</t>
  </si>
  <si>
    <t>Career his</t>
  </si>
  <si>
    <t>O2890</t>
  </si>
  <si>
    <t>Although goal</t>
  </si>
  <si>
    <t>O2060</t>
  </si>
  <si>
    <t>O2120</t>
  </si>
  <si>
    <t>B1495</t>
  </si>
  <si>
    <t>Central small commercial</t>
  </si>
  <si>
    <t>O3801</t>
  </si>
  <si>
    <t>O2916</t>
  </si>
  <si>
    <t>Christopher Murphy</t>
  </si>
  <si>
    <t>O2226</t>
  </si>
  <si>
    <t>O1994</t>
  </si>
  <si>
    <t>Ronald Long</t>
  </si>
  <si>
    <t>Word traditional tend</t>
  </si>
  <si>
    <t>O1980</t>
  </si>
  <si>
    <t>Next</t>
  </si>
  <si>
    <t>O3708</t>
  </si>
  <si>
    <t>O2011</t>
  </si>
  <si>
    <t>O2998</t>
  </si>
  <si>
    <t>Lisa Estrada</t>
  </si>
  <si>
    <t>O1083</t>
  </si>
  <si>
    <t>Becky Chen</t>
  </si>
  <si>
    <t>O1588</t>
  </si>
  <si>
    <t>O2908</t>
  </si>
  <si>
    <t>O2641</t>
  </si>
  <si>
    <t>Drew Mcguire</t>
  </si>
  <si>
    <t>O3168</t>
  </si>
  <si>
    <t>O3349</t>
  </si>
  <si>
    <t>Claim need speak</t>
  </si>
  <si>
    <t>O2573</t>
  </si>
  <si>
    <t>O2562</t>
  </si>
  <si>
    <t>B1386</t>
  </si>
  <si>
    <t>Several phone seek rule</t>
  </si>
  <si>
    <t>O1408</t>
  </si>
  <si>
    <t>James Smith</t>
  </si>
  <si>
    <t>O3425</t>
  </si>
  <si>
    <t>O2040</t>
  </si>
  <si>
    <t>Leg close discuss</t>
  </si>
  <si>
    <t>O3221</t>
  </si>
  <si>
    <t>Elizabeth Roberson</t>
  </si>
  <si>
    <t>O1363</t>
  </si>
  <si>
    <t>B1525</t>
  </si>
  <si>
    <t>Other edge radio</t>
  </si>
  <si>
    <t>O1967</t>
  </si>
  <si>
    <t>C211</t>
  </si>
  <si>
    <t>Meghan Diaz</t>
  </si>
  <si>
    <t>O1166</t>
  </si>
  <si>
    <t>Dennis White</t>
  </si>
  <si>
    <t>Prevent allow</t>
  </si>
  <si>
    <t>O1640</t>
  </si>
  <si>
    <t>B1625</t>
  </si>
  <si>
    <t>Building pay</t>
  </si>
  <si>
    <t>O3042</t>
  </si>
  <si>
    <t>O3220</t>
  </si>
  <si>
    <t>Lisa Hunter</t>
  </si>
  <si>
    <t>O3513</t>
  </si>
  <si>
    <t>O3873</t>
  </si>
  <si>
    <t>O2781</t>
  </si>
  <si>
    <t>O1390</t>
  </si>
  <si>
    <t>Michelle Harris</t>
  </si>
  <si>
    <t>O3139</t>
  </si>
  <si>
    <t>O2676</t>
  </si>
  <si>
    <t>Short consumer</t>
  </si>
  <si>
    <t>O1692</t>
  </si>
  <si>
    <t>O1982</t>
  </si>
  <si>
    <t>O3693</t>
  </si>
  <si>
    <t>O3264</t>
  </si>
  <si>
    <t>O3093</t>
  </si>
  <si>
    <t>O1627</t>
  </si>
  <si>
    <t>Susan Campos</t>
  </si>
  <si>
    <t>O3149</t>
  </si>
  <si>
    <t>O3370</t>
  </si>
  <si>
    <t>O3866</t>
  </si>
  <si>
    <t>O3921</t>
  </si>
  <si>
    <t>O2219</t>
  </si>
  <si>
    <t>O3278</t>
  </si>
  <si>
    <t>C317</t>
  </si>
  <si>
    <t>Claire Bennett</t>
  </si>
  <si>
    <t>O1121</t>
  </si>
  <si>
    <t>Start way always</t>
  </si>
  <si>
    <t>O2324</t>
  </si>
  <si>
    <t>O2475</t>
  </si>
  <si>
    <t>Joseph Davis</t>
  </si>
  <si>
    <t>Produce imagine memory use</t>
  </si>
  <si>
    <t>O3285</t>
  </si>
  <si>
    <t>Or already along</t>
  </si>
  <si>
    <t>O1187</t>
  </si>
  <si>
    <t>O3156</t>
  </si>
  <si>
    <t>O1641</t>
  </si>
  <si>
    <t>O3420</t>
  </si>
  <si>
    <t>O1196</t>
  </si>
  <si>
    <t>O1564</t>
  </si>
  <si>
    <t>O3591</t>
  </si>
  <si>
    <t>O2920</t>
  </si>
  <si>
    <t>Wendy Hines</t>
  </si>
  <si>
    <t>O2186</t>
  </si>
  <si>
    <t>Alicia Horn</t>
  </si>
  <si>
    <t>O1722</t>
  </si>
  <si>
    <t>Thomas Oneill</t>
  </si>
  <si>
    <t>Case</t>
  </si>
  <si>
    <t>O2376</t>
  </si>
  <si>
    <t>O1020</t>
  </si>
  <si>
    <t>B1405</t>
  </si>
  <si>
    <t>Although physical some clear</t>
  </si>
  <si>
    <t>O3159</t>
  </si>
  <si>
    <t>O3479</t>
  </si>
  <si>
    <t>O2454</t>
  </si>
  <si>
    <t>O3600</t>
  </si>
  <si>
    <t>O1954</t>
  </si>
  <si>
    <t>O2089</t>
  </si>
  <si>
    <t>O3471</t>
  </si>
  <si>
    <t>They add season</t>
  </si>
  <si>
    <t>O2133</t>
  </si>
  <si>
    <t>Dawn Freeman</t>
  </si>
  <si>
    <t>O1350</t>
  </si>
  <si>
    <t>O2255</t>
  </si>
  <si>
    <t>C751</t>
  </si>
  <si>
    <t>Lisa Guerra</t>
  </si>
  <si>
    <t>O1307</t>
  </si>
  <si>
    <t>Short across happy</t>
  </si>
  <si>
    <t>O3143</t>
  </si>
  <si>
    <t>O1304</t>
  </si>
  <si>
    <t>Type everybody</t>
  </si>
  <si>
    <t>O1021</t>
  </si>
  <si>
    <t>O1804</t>
  </si>
  <si>
    <t>O3148</t>
  </si>
  <si>
    <t>O1621</t>
  </si>
  <si>
    <t>C410</t>
  </si>
  <si>
    <t>Carol Golden</t>
  </si>
  <si>
    <t>Month whole</t>
  </si>
  <si>
    <t>O2310</t>
  </si>
  <si>
    <t>O1028</t>
  </si>
  <si>
    <t>C316</t>
  </si>
  <si>
    <t>Vanessa Carter</t>
  </si>
  <si>
    <t>Difficult personal film</t>
  </si>
  <si>
    <t>O1536</t>
  </si>
  <si>
    <t>O1149</t>
  </si>
  <si>
    <t>O3620</t>
  </si>
  <si>
    <t>O2041</t>
  </si>
  <si>
    <t>Tiffany Simpson</t>
  </si>
  <si>
    <t>This billion per</t>
  </si>
  <si>
    <t>Daniel Perez</t>
  </si>
  <si>
    <t>O3100</t>
  </si>
  <si>
    <t>O2932</t>
  </si>
  <si>
    <t>O3155</t>
  </si>
  <si>
    <t>B1869</t>
  </si>
  <si>
    <t>Learn have culture</t>
  </si>
  <si>
    <t>O2490</t>
  </si>
  <si>
    <t>O2811</t>
  </si>
  <si>
    <t>O3852</t>
  </si>
  <si>
    <t>O1685</t>
  </si>
  <si>
    <t>C238</t>
  </si>
  <si>
    <t>Kerri Miller</t>
  </si>
  <si>
    <t>Structure much evidence</t>
  </si>
  <si>
    <t>O1287</t>
  </si>
  <si>
    <t>O1073</t>
  </si>
  <si>
    <t>Michelle Hess</t>
  </si>
  <si>
    <t>O2378</t>
  </si>
  <si>
    <t>C146</t>
  </si>
  <si>
    <t>Cathy Rodriguez</t>
  </si>
  <si>
    <t>O1107</t>
  </si>
  <si>
    <t>More discussion democratic</t>
  </si>
  <si>
    <t>O1929</t>
  </si>
  <si>
    <t>O2095</t>
  </si>
  <si>
    <t>C800</t>
  </si>
  <si>
    <t>Willie Hernandez</t>
  </si>
  <si>
    <t>O3556</t>
  </si>
  <si>
    <t>O1118</t>
  </si>
  <si>
    <t>C963</t>
  </si>
  <si>
    <t>Jaime Taylor</t>
  </si>
  <si>
    <t>O3241</t>
  </si>
  <si>
    <t>Why various</t>
  </si>
  <si>
    <t>O1522</t>
  </si>
  <si>
    <t>Daniel Lynn</t>
  </si>
  <si>
    <t>Great firm</t>
  </si>
  <si>
    <t>O2639</t>
  </si>
  <si>
    <t>O1089</t>
  </si>
  <si>
    <t>Section community</t>
  </si>
  <si>
    <t>O2222</t>
  </si>
  <si>
    <t>O1532</t>
  </si>
  <si>
    <t>O1372</t>
  </si>
  <si>
    <t>Juan Miller</t>
  </si>
  <si>
    <t>B1752</t>
  </si>
  <si>
    <t>Forward</t>
  </si>
  <si>
    <t>O1956</t>
  </si>
  <si>
    <t>O2484</t>
  </si>
  <si>
    <t>O1144</t>
  </si>
  <si>
    <t>O2767</t>
  </si>
  <si>
    <t>O2461</t>
  </si>
  <si>
    <t>O2723</t>
  </si>
  <si>
    <t>O3493</t>
  </si>
  <si>
    <t>B1783</t>
  </si>
  <si>
    <t>Though</t>
  </si>
  <si>
    <t>O2481</t>
  </si>
  <si>
    <t>O3887</t>
  </si>
  <si>
    <t>O2578</t>
  </si>
  <si>
    <t>O3724</t>
  </si>
  <si>
    <t>O2325</t>
  </si>
  <si>
    <t>O3125</t>
  </si>
  <si>
    <t>O1841</t>
  </si>
  <si>
    <t>O1443</t>
  </si>
  <si>
    <t>O1153</t>
  </si>
  <si>
    <t>Difference on</t>
  </si>
  <si>
    <t>O1497</t>
  </si>
  <si>
    <t>B1272</t>
  </si>
  <si>
    <t>All often growth friend</t>
  </si>
  <si>
    <t>O2530</t>
  </si>
  <si>
    <t>O3777</t>
  </si>
  <si>
    <t>Sara Cox</t>
  </si>
  <si>
    <t>O1117</t>
  </si>
  <si>
    <t>Nicole Mcdaniel</t>
  </si>
  <si>
    <t>Training easy</t>
  </si>
  <si>
    <t>O2406</t>
  </si>
  <si>
    <t>O1530</t>
  </si>
  <si>
    <t>O2306</t>
  </si>
  <si>
    <t>C685</t>
  </si>
  <si>
    <t>Brooke Alvarado</t>
  </si>
  <si>
    <t>O3877</t>
  </si>
  <si>
    <t>C518</t>
  </si>
  <si>
    <t>Kathryn Thompson</t>
  </si>
  <si>
    <t>O3453</t>
  </si>
  <si>
    <t>O1881</t>
  </si>
  <si>
    <t>O2702</t>
  </si>
  <si>
    <t>O1082</t>
  </si>
  <si>
    <t>C882</t>
  </si>
  <si>
    <t>Cindy Wilson</t>
  </si>
  <si>
    <t>O2208</t>
  </si>
  <si>
    <t>O3465</t>
  </si>
  <si>
    <t>Larry Brewer</t>
  </si>
  <si>
    <t>O2336</t>
  </si>
  <si>
    <t>O3824</t>
  </si>
  <si>
    <t>O2231</t>
  </si>
  <si>
    <t>O2686</t>
  </si>
  <si>
    <t>O1508</t>
  </si>
  <si>
    <t>C903</t>
  </si>
  <si>
    <t>Jeffery Brown</t>
  </si>
  <si>
    <t>O3619</t>
  </si>
  <si>
    <t>O1015</t>
  </si>
  <si>
    <t>Kirsten Pena</t>
  </si>
  <si>
    <t>O3116</t>
  </si>
  <si>
    <t>Ryan Wang</t>
  </si>
  <si>
    <t>O2742</t>
  </si>
  <si>
    <t>Roberto Ryan</t>
  </si>
  <si>
    <t>O2818</t>
  </si>
  <si>
    <t>O3661</t>
  </si>
  <si>
    <t>Marco Haas</t>
  </si>
  <si>
    <t>Catherine Rios</t>
  </si>
  <si>
    <t>O2862</t>
  </si>
  <si>
    <t>B1940</t>
  </si>
  <si>
    <t>Person near</t>
  </si>
  <si>
    <t>O1436</t>
  </si>
  <si>
    <t>O3163</t>
  </si>
  <si>
    <t>O1286</t>
  </si>
  <si>
    <t>Campaign</t>
  </si>
  <si>
    <t>O1667</t>
  </si>
  <si>
    <t>Brad Soto</t>
  </si>
  <si>
    <t>O1648</t>
  </si>
  <si>
    <t>Kevin Ruiz</t>
  </si>
  <si>
    <t>B1148</t>
  </si>
  <si>
    <t>Become wide onto</t>
  </si>
  <si>
    <t>O3442</t>
  </si>
  <si>
    <t>O3935</t>
  </si>
  <si>
    <t>O2180</t>
  </si>
  <si>
    <t>Finally remember</t>
  </si>
  <si>
    <t>O3907</t>
  </si>
  <si>
    <t>David Gutierrez</t>
  </si>
  <si>
    <t>B1256</t>
  </si>
  <si>
    <t>Future treatment last</t>
  </si>
  <si>
    <t>O3996</t>
  </si>
  <si>
    <t>Dinner usually</t>
  </si>
  <si>
    <t>O1900</t>
  </si>
  <si>
    <t>O3311</t>
  </si>
  <si>
    <t>B1693</t>
  </si>
  <si>
    <t>Claim run measure tax</t>
  </si>
  <si>
    <t>O3986</t>
  </si>
  <si>
    <t>O1913</t>
  </si>
  <si>
    <t>O2653</t>
  </si>
  <si>
    <t>O3061</t>
  </si>
  <si>
    <t>O3012</t>
  </si>
  <si>
    <t>O2167</t>
  </si>
  <si>
    <t>O3889</t>
  </si>
  <si>
    <t>O2079</t>
  </si>
  <si>
    <t>O1035</t>
  </si>
  <si>
    <t>O2768</t>
  </si>
  <si>
    <t>Player happen</t>
  </si>
  <si>
    <t>O2913</t>
  </si>
  <si>
    <t>O2867</t>
  </si>
  <si>
    <t>O1938</t>
  </si>
  <si>
    <t>O3056</t>
  </si>
  <si>
    <t>O1814</t>
  </si>
  <si>
    <t>B1014</t>
  </si>
  <si>
    <t>Impact could</t>
  </si>
  <si>
    <t>O3772</t>
  </si>
  <si>
    <t>O2298</t>
  </si>
  <si>
    <t>O2834</t>
  </si>
  <si>
    <t>O3989</t>
  </si>
  <si>
    <t>C718</t>
  </si>
  <si>
    <t>Peter Johnston</t>
  </si>
  <si>
    <t>O3604</t>
  </si>
  <si>
    <t>Michael Hartman</t>
  </si>
  <si>
    <t>O1825</t>
  </si>
  <si>
    <t>Aaron Gutierrez</t>
  </si>
  <si>
    <t>B1084</t>
  </si>
  <si>
    <t>Reach property</t>
  </si>
  <si>
    <t>O1679</t>
  </si>
  <si>
    <t>Raymond Thomas</t>
  </si>
  <si>
    <t>O1220</t>
  </si>
  <si>
    <t>Figure as</t>
  </si>
  <si>
    <t>O1479</t>
  </si>
  <si>
    <t>O3759</t>
  </si>
  <si>
    <t>O1923</t>
  </si>
  <si>
    <t>O2036</t>
  </si>
  <si>
    <t>Man direction door</t>
  </si>
  <si>
    <t>O2072</t>
  </si>
  <si>
    <t>O3449</t>
  </si>
  <si>
    <t>O3839</t>
  </si>
  <si>
    <t>O2800</t>
  </si>
  <si>
    <t>O3814</t>
  </si>
  <si>
    <t>O2680</t>
  </si>
  <si>
    <t>O2541</t>
  </si>
  <si>
    <t>Jacob Gibbs</t>
  </si>
  <si>
    <t>O3796</t>
  </si>
  <si>
    <t>O2698</t>
  </si>
  <si>
    <t>O2809</t>
  </si>
  <si>
    <t>Cynthia Hernandez</t>
  </si>
  <si>
    <t>O1917</t>
  </si>
  <si>
    <t>Environmental such tonight</t>
  </si>
  <si>
    <t>O3975</t>
  </si>
  <si>
    <t>O3334</t>
  </si>
  <si>
    <t>O1064</t>
  </si>
  <si>
    <t>O1995</t>
  </si>
  <si>
    <t>C668</t>
  </si>
  <si>
    <t>Roger Davis MD</t>
  </si>
  <si>
    <t>O2979</t>
  </si>
  <si>
    <t>O1322</t>
  </si>
  <si>
    <t>O3537</t>
  </si>
  <si>
    <t>O3335</t>
  </si>
  <si>
    <t>O1694</t>
  </si>
  <si>
    <t>O1670</t>
  </si>
  <si>
    <t>O2317</t>
  </si>
  <si>
    <t>O1732</t>
  </si>
  <si>
    <t>O2250</t>
  </si>
  <si>
    <t>O1862</t>
  </si>
  <si>
    <t>Stephen Ferrell</t>
  </si>
  <si>
    <t>O3860</t>
  </si>
  <si>
    <t>O3157</t>
  </si>
  <si>
    <t>O2678</t>
  </si>
  <si>
    <t>Michael Lamb</t>
  </si>
  <si>
    <t>O3626</t>
  </si>
  <si>
    <t>O3228</t>
  </si>
  <si>
    <t>O3367</t>
  </si>
  <si>
    <t>O3522</t>
  </si>
  <si>
    <t>Continue citizen whatever</t>
  </si>
  <si>
    <t>O2235</t>
  </si>
  <si>
    <t>O3242</t>
  </si>
  <si>
    <t>O1112</t>
  </si>
  <si>
    <t>B1791</t>
  </si>
  <si>
    <t>Talk teach both</t>
  </si>
  <si>
    <t>O2498</t>
  </si>
  <si>
    <t>O3380</t>
  </si>
  <si>
    <t>B1422</t>
  </si>
  <si>
    <t>Any body region</t>
  </si>
  <si>
    <t>O3268</t>
  </si>
  <si>
    <t>O3634</t>
  </si>
  <si>
    <t>O1806</t>
  </si>
  <si>
    <t>O1945</t>
  </si>
  <si>
    <t>kathryn sanchez</t>
  </si>
  <si>
    <t>Learn</t>
  </si>
  <si>
    <t>O2204</t>
  </si>
  <si>
    <t>O3313</t>
  </si>
  <si>
    <t>O3599</t>
  </si>
  <si>
    <t>Foot American</t>
  </si>
  <si>
    <t>O1391</t>
  </si>
  <si>
    <t>C698</t>
  </si>
  <si>
    <t>Brett Stewart</t>
  </si>
  <si>
    <t>O1046</t>
  </si>
  <si>
    <t>O2049</t>
  </si>
  <si>
    <t>Town through</t>
  </si>
  <si>
    <t>O3494</t>
  </si>
  <si>
    <t>Jared Gregory</t>
  </si>
  <si>
    <t>O3991</t>
  </si>
  <si>
    <t>O3550</t>
  </si>
  <si>
    <t>O2233</t>
  </si>
  <si>
    <t>O2330</t>
  </si>
  <si>
    <t>Actually again lot</t>
  </si>
  <si>
    <t>O3457</t>
  </si>
  <si>
    <t>Theory relationship structure</t>
  </si>
  <si>
    <t>O1871</t>
  </si>
  <si>
    <t>O2030</t>
  </si>
  <si>
    <t>Drive put</t>
  </si>
  <si>
    <t>O3106</t>
  </si>
  <si>
    <t>Matthew Mayer</t>
  </si>
  <si>
    <t>O3586</t>
  </si>
  <si>
    <t>O2239</t>
  </si>
  <si>
    <t>O3749</t>
  </si>
  <si>
    <t>O2404</t>
  </si>
  <si>
    <t>O3253</t>
  </si>
  <si>
    <t>Sean Delgado</t>
  </si>
  <si>
    <t>O2672</t>
  </si>
  <si>
    <t>O3978</t>
  </si>
  <si>
    <t>O1623</t>
  </si>
  <si>
    <t>O3783</t>
  </si>
  <si>
    <t>O3079</t>
  </si>
  <si>
    <t>Melinda Mcgee DDS</t>
  </si>
  <si>
    <t>Some value</t>
  </si>
  <si>
    <t>O1931</t>
  </si>
  <si>
    <t>O3072</t>
  </si>
  <si>
    <t>O1708</t>
  </si>
  <si>
    <t>C296</t>
  </si>
  <si>
    <t>Justin Oneal</t>
  </si>
  <si>
    <t>O2197</t>
  </si>
  <si>
    <t>O3401</t>
  </si>
  <si>
    <t>O3579</t>
  </si>
  <si>
    <t>O2533</t>
  </si>
  <si>
    <t>O3775</t>
  </si>
  <si>
    <t>O2350</t>
  </si>
  <si>
    <t>O2545</t>
  </si>
  <si>
    <t>O2737</t>
  </si>
  <si>
    <t>C588</t>
  </si>
  <si>
    <t>Julie Brown MD</t>
  </si>
  <si>
    <t>O1919</t>
  </si>
  <si>
    <t>O1529</t>
  </si>
  <si>
    <t>O3588</t>
  </si>
  <si>
    <t>O2878</t>
  </si>
  <si>
    <t>O1468</t>
  </si>
  <si>
    <t>O1282</t>
  </si>
  <si>
    <t>C230</t>
  </si>
  <si>
    <t>Robert Anderson</t>
  </si>
  <si>
    <t>O3350</t>
  </si>
  <si>
    <t>O3915</t>
  </si>
  <si>
    <t>O3055</t>
  </si>
  <si>
    <t>O2329</t>
  </si>
  <si>
    <t>O3733</t>
  </si>
  <si>
    <t>Elizabeth Boone</t>
  </si>
  <si>
    <t>O3657</t>
  </si>
  <si>
    <t>O3809</t>
  </si>
  <si>
    <t>Dawn Cook</t>
  </si>
  <si>
    <t>O1628</t>
  </si>
  <si>
    <t>B1833</t>
  </si>
  <si>
    <t>Worry government be</t>
  </si>
  <si>
    <t>O3102</t>
  </si>
  <si>
    <t>Tyler Kim</t>
  </si>
  <si>
    <t>O2898</t>
  </si>
  <si>
    <t>O1181</t>
  </si>
  <si>
    <t>C430</t>
  </si>
  <si>
    <t>William Ortiz</t>
  </si>
  <si>
    <t>B1928</t>
  </si>
  <si>
    <t>Lay form everyone</t>
  </si>
  <si>
    <t>O3870</t>
  </si>
  <si>
    <t>O3981</t>
  </si>
  <si>
    <t>O3279</t>
  </si>
  <si>
    <t>O1404</t>
  </si>
  <si>
    <t>O2563</t>
  </si>
  <si>
    <t>O3811</t>
  </si>
  <si>
    <t>O3183</t>
  </si>
  <si>
    <t>O2764</t>
  </si>
  <si>
    <t>O1474</t>
  </si>
  <si>
    <t>Finally note work</t>
  </si>
  <si>
    <t>O2722</t>
  </si>
  <si>
    <t>O1742</t>
  </si>
  <si>
    <t>O2833</t>
  </si>
  <si>
    <t>O2652</t>
  </si>
  <si>
    <t>O3747</t>
  </si>
  <si>
    <t>O3001</t>
  </si>
  <si>
    <t>O2054</t>
  </si>
  <si>
    <t>O2320</t>
  </si>
  <si>
    <t>O3919</t>
  </si>
  <si>
    <t>O1457</t>
  </si>
  <si>
    <t>B1540</t>
  </si>
  <si>
    <t>Stay tend</t>
  </si>
  <si>
    <t>O1025</t>
  </si>
  <si>
    <t>O2102</t>
  </si>
  <si>
    <t>O1151</t>
  </si>
  <si>
    <t>C579</t>
  </si>
  <si>
    <t>James Alvarez</t>
  </si>
  <si>
    <t>O2297</t>
  </si>
  <si>
    <t>B1845</t>
  </si>
  <si>
    <t>Line prepare some</t>
  </si>
  <si>
    <t>O3330</t>
  </si>
  <si>
    <t>O1577</t>
  </si>
  <si>
    <t>O3936</t>
  </si>
  <si>
    <t>O2038</t>
  </si>
  <si>
    <t>O3742</t>
  </si>
  <si>
    <t>O1894</t>
  </si>
  <si>
    <t>Joseph Thompson</t>
  </si>
  <si>
    <t>Sport positive central</t>
  </si>
  <si>
    <t>O1138</t>
  </si>
  <si>
    <t>William Rivera</t>
  </si>
  <si>
    <t>O2010</t>
  </si>
  <si>
    <t>Michele Cox</t>
  </si>
  <si>
    <t>O1467</t>
  </si>
  <si>
    <t>Wrong sit</t>
  </si>
  <si>
    <t>O3237</t>
  </si>
  <si>
    <t>O2369</t>
  </si>
  <si>
    <t>Kayla Garcia</t>
  </si>
  <si>
    <t>O3774</t>
  </si>
  <si>
    <t>O1387</t>
  </si>
  <si>
    <t>O2845</t>
  </si>
  <si>
    <t>O1745</t>
  </si>
  <si>
    <t>C102</t>
  </si>
  <si>
    <t>Sarah Perry</t>
  </si>
  <si>
    <t>O3195</t>
  </si>
  <si>
    <t>O1356</t>
  </si>
  <si>
    <t>O2127</t>
  </si>
  <si>
    <t>Page method strategy</t>
  </si>
  <si>
    <t>O1315</t>
  </si>
  <si>
    <t>Laura Edwards</t>
  </si>
  <si>
    <t>O3458</t>
  </si>
  <si>
    <t>Nathan Mclaughlin</t>
  </si>
  <si>
    <t>O2354</t>
  </si>
  <si>
    <t>O1439</t>
  </si>
  <si>
    <t>Our do</t>
  </si>
  <si>
    <t>O3960</t>
  </si>
  <si>
    <t>O1820</t>
  </si>
  <si>
    <t>O1738</t>
  </si>
  <si>
    <t>O3421</t>
  </si>
  <si>
    <t>O3614</t>
  </si>
  <si>
    <t>O3709</t>
  </si>
  <si>
    <t>O1645</t>
  </si>
  <si>
    <t>Ellen Gordon MD</t>
  </si>
  <si>
    <t>B1723</t>
  </si>
  <si>
    <t>Increase behind movie</t>
  </si>
  <si>
    <t>O3115</t>
  </si>
  <si>
    <t>B1920</t>
  </si>
  <si>
    <t>Face happen employee</t>
  </si>
  <si>
    <t>O3491</t>
  </si>
  <si>
    <t>B1326</t>
  </si>
  <si>
    <t>Crime hour</t>
  </si>
  <si>
    <t>O2844</t>
  </si>
  <si>
    <t>O1326</t>
  </si>
  <si>
    <t>O2665</t>
  </si>
  <si>
    <t>Jeffery Robinson</t>
  </si>
  <si>
    <t>O3233</t>
  </si>
  <si>
    <t>O2283</t>
  </si>
  <si>
    <t>O2285</t>
  </si>
  <si>
    <t>Three well</t>
  </si>
  <si>
    <t>O2801</t>
  </si>
  <si>
    <t>Danny Smith</t>
  </si>
  <si>
    <t>O3337</t>
  </si>
  <si>
    <t>O1702</t>
  </si>
  <si>
    <t>O1920</t>
  </si>
  <si>
    <t>O2579</t>
  </si>
  <si>
    <t>O1964</t>
  </si>
  <si>
    <t>O2888</t>
  </si>
  <si>
    <t>O1256</t>
  </si>
  <si>
    <t>O1421</t>
  </si>
  <si>
    <t>C370</t>
  </si>
  <si>
    <t>Rebecca King</t>
  </si>
  <si>
    <t>O2413</t>
  </si>
  <si>
    <t>O2912</t>
  </si>
  <si>
    <t>O1856</t>
  </si>
  <si>
    <t>Brian Wise</t>
  </si>
  <si>
    <t>O3569</t>
  </si>
  <si>
    <t>O2827</t>
  </si>
  <si>
    <t>O3939</t>
  </si>
  <si>
    <t>O1701</t>
  </si>
  <si>
    <t>C894</t>
  </si>
  <si>
    <t>Adriana Allen</t>
  </si>
  <si>
    <t>Even specific</t>
  </si>
  <si>
    <t>O1689</t>
  </si>
  <si>
    <t>O2240</t>
  </si>
  <si>
    <t>William Miller</t>
  </si>
  <si>
    <t>O1601</t>
  </si>
  <si>
    <t>C465</t>
  </si>
  <si>
    <t>Tabitha Calhoun</t>
  </si>
  <si>
    <t>O1617</t>
  </si>
  <si>
    <t>Mary Schroeder</t>
  </si>
  <si>
    <t>Too option health</t>
  </si>
  <si>
    <t>O3894</t>
  </si>
  <si>
    <t>Although police</t>
  </si>
  <si>
    <t>O3025</t>
  </si>
  <si>
    <t>O2471</t>
  </si>
  <si>
    <t>O1707</t>
  </si>
  <si>
    <t>O1502</t>
  </si>
  <si>
    <t>Per course my</t>
  </si>
  <si>
    <t>O3510</t>
  </si>
  <si>
    <t>O3879</t>
  </si>
  <si>
    <t>O2571</t>
  </si>
  <si>
    <t>O2761</t>
  </si>
  <si>
    <t>O3066</t>
  </si>
  <si>
    <t>C900</t>
  </si>
  <si>
    <t>Elizabeth Reyes</t>
  </si>
  <si>
    <t>O1437</t>
  </si>
  <si>
    <t>O2567</t>
  </si>
  <si>
    <t>O1341</t>
  </si>
  <si>
    <t>O2881</t>
  </si>
  <si>
    <t>Foot blood member</t>
  </si>
  <si>
    <t>O2631</t>
  </si>
  <si>
    <t>O2396</t>
  </si>
  <si>
    <t>O2148</t>
  </si>
  <si>
    <t>B1847</t>
  </si>
  <si>
    <t>Region assume career</t>
  </si>
  <si>
    <t>O2854</t>
  </si>
  <si>
    <t>System seek</t>
  </si>
  <si>
    <t>O3928</t>
  </si>
  <si>
    <t>O2987</t>
  </si>
  <si>
    <t>O2550</t>
  </si>
  <si>
    <t>O2994</t>
  </si>
  <si>
    <t>O2411</t>
  </si>
  <si>
    <t>O3447</t>
  </si>
  <si>
    <t>O3230</t>
  </si>
  <si>
    <t>O3609</t>
  </si>
  <si>
    <t>O3361</t>
  </si>
  <si>
    <t>Anna Williams</t>
  </si>
  <si>
    <t>O2106</t>
  </si>
  <si>
    <t>O2724</t>
  </si>
  <si>
    <t>O1538</t>
  </si>
  <si>
    <t>Arm third</t>
  </si>
  <si>
    <t>O3720</t>
  </si>
  <si>
    <t>O1703</t>
  </si>
  <si>
    <t>Decide ok wish</t>
  </si>
  <si>
    <t>O1656</t>
  </si>
  <si>
    <t>Sharon Kerr</t>
  </si>
  <si>
    <t>Authority open</t>
  </si>
  <si>
    <t>O2262</t>
  </si>
  <si>
    <t>O1353</t>
  </si>
  <si>
    <t>Elizabeth Miles</t>
  </si>
  <si>
    <t>B1473</t>
  </si>
  <si>
    <t>Enjoy couple herself cultural</t>
  </si>
  <si>
    <t>O3298</t>
  </si>
  <si>
    <t>O1481</t>
  </si>
  <si>
    <t>Meredith Stewart</t>
  </si>
  <si>
    <t>O1829</t>
  </si>
  <si>
    <t>Daniel Meyers</t>
  </si>
  <si>
    <t>O2661</t>
  </si>
  <si>
    <t>Julie Roberts</t>
  </si>
  <si>
    <t>O3073</t>
  </si>
  <si>
    <t>O1270</t>
  </si>
  <si>
    <t>O2457</t>
  </si>
  <si>
    <t>O1525</t>
  </si>
  <si>
    <t>Richard Simon</t>
  </si>
  <si>
    <t>O3587</t>
  </si>
  <si>
    <t>O1932</t>
  </si>
  <si>
    <t>O3371</t>
  </si>
  <si>
    <t>O2754</t>
  </si>
  <si>
    <t>O3004</t>
  </si>
  <si>
    <t>O2830</t>
  </si>
  <si>
    <t>O3590</t>
  </si>
  <si>
    <t>Item how</t>
  </si>
  <si>
    <t>O3247</t>
  </si>
  <si>
    <t>O3192</t>
  </si>
  <si>
    <t>O2088</t>
  </si>
  <si>
    <t>Mr. Luke Bradley PhD</t>
  </si>
  <si>
    <t>O1233</t>
  </si>
  <si>
    <t>C371</t>
  </si>
  <si>
    <t>Michelle Gilbert</t>
  </si>
  <si>
    <t>B1837</t>
  </si>
  <si>
    <t>Word right</t>
  </si>
  <si>
    <t>O1895</t>
  </si>
  <si>
    <t>B1329</t>
  </si>
  <si>
    <t>Stock once by</t>
  </si>
  <si>
    <t>O3034</t>
  </si>
  <si>
    <t>O2242</t>
  </si>
  <si>
    <t>O3923</t>
  </si>
  <si>
    <t>Sarah Walker</t>
  </si>
  <si>
    <t>O2380</t>
  </si>
  <si>
    <t>O2721</t>
  </si>
  <si>
    <t>O2019</t>
  </si>
  <si>
    <t>O3795</t>
  </si>
  <si>
    <t>O1810</t>
  </si>
  <si>
    <t>O1736</t>
  </si>
  <si>
    <t>Michael Wiley</t>
  </si>
  <si>
    <t>O1396</t>
  </si>
  <si>
    <t>O1111</t>
  </si>
  <si>
    <t>O2660</t>
  </si>
  <si>
    <t>O1811</t>
  </si>
  <si>
    <t>O2024</t>
  </si>
  <si>
    <t>O2307</t>
  </si>
  <si>
    <t>Taylor Mills</t>
  </si>
  <si>
    <t>O2756</t>
  </si>
  <si>
    <t>O2746</t>
  </si>
  <si>
    <t>O2227</t>
  </si>
  <si>
    <t>O1970</t>
  </si>
  <si>
    <t>O3705</t>
  </si>
  <si>
    <t>C419</t>
  </si>
  <si>
    <t>Charles Powell</t>
  </si>
  <si>
    <t>O1955</t>
  </si>
  <si>
    <t>Robert Garcia</t>
  </si>
  <si>
    <t>O3336</t>
  </si>
  <si>
    <t>O1659</t>
  </si>
  <si>
    <t>Jamie Adams</t>
  </si>
  <si>
    <t>Speak move</t>
  </si>
  <si>
    <t>O1361</t>
  </si>
  <si>
    <t>O1294</t>
  </si>
  <si>
    <t>O1558</t>
  </si>
  <si>
    <t>Rebecca Mathis</t>
  </si>
  <si>
    <t>B1116</t>
  </si>
  <si>
    <t>Top heavy executive</t>
  </si>
  <si>
    <t>O2837</t>
  </si>
  <si>
    <t>O2758</t>
  </si>
  <si>
    <t>O3445</t>
  </si>
  <si>
    <t>O3083</t>
  </si>
  <si>
    <t>O2272</t>
  </si>
  <si>
    <t>O1593</t>
  </si>
  <si>
    <t>C443</t>
  </si>
  <si>
    <t>Juan Le</t>
  </si>
  <si>
    <t>O3497</t>
  </si>
  <si>
    <t>Phillip Griffin</t>
  </si>
  <si>
    <t>O3142</t>
  </si>
  <si>
    <t>O1230</t>
  </si>
  <si>
    <t>B1603</t>
  </si>
  <si>
    <t>Television should product thought</t>
  </si>
  <si>
    <t>O1678</t>
  </si>
  <si>
    <t>Albert Key</t>
  </si>
  <si>
    <t>O2835</t>
  </si>
  <si>
    <t>C748</t>
  </si>
  <si>
    <t>Stephanie Mcdaniel</t>
  </si>
  <si>
    <t>O1612</t>
  </si>
  <si>
    <t>O2777</t>
  </si>
  <si>
    <t>C976</t>
  </si>
  <si>
    <t>Troy Hendrix</t>
  </si>
  <si>
    <t>O2103</t>
  </si>
  <si>
    <t>C715</t>
  </si>
  <si>
    <t>Amy Hall</t>
  </si>
  <si>
    <t>O2866</t>
  </si>
  <si>
    <t>O3671</t>
  </si>
  <si>
    <t>O3041</t>
  </si>
  <si>
    <t>O1446</t>
  </si>
  <si>
    <t>Attorney</t>
  </si>
  <si>
    <t>O1041</t>
  </si>
  <si>
    <t>O3956</t>
  </si>
  <si>
    <t>O3987</t>
  </si>
  <si>
    <t>O2609</t>
  </si>
  <si>
    <t>O3993</t>
  </si>
  <si>
    <t>O1380</t>
  </si>
  <si>
    <t>Gregory Dean</t>
  </si>
  <si>
    <t>O3376</t>
  </si>
  <si>
    <t>O3756</t>
  </si>
  <si>
    <t>O2114</t>
  </si>
  <si>
    <t>Bring cut</t>
  </si>
  <si>
    <t>O3876</t>
  </si>
  <si>
    <t>O2997</t>
  </si>
  <si>
    <t>O1786</t>
  </si>
  <si>
    <t>O2978</t>
  </si>
  <si>
    <t>O1597</t>
  </si>
  <si>
    <t>C243</t>
  </si>
  <si>
    <t>Angela Henderson</t>
  </si>
  <si>
    <t>It worker</t>
  </si>
  <si>
    <t>O1465</t>
  </si>
  <si>
    <t>O1581</t>
  </si>
  <si>
    <t>O3641</t>
  </si>
  <si>
    <t>O3402</t>
  </si>
  <si>
    <t>O3566</t>
  </si>
  <si>
    <t>O3172</t>
  </si>
  <si>
    <t>O3568</t>
  </si>
  <si>
    <t>O1462</t>
  </si>
  <si>
    <t>O1990</t>
  </si>
  <si>
    <t>O2132</t>
  </si>
  <si>
    <t>O2663</t>
  </si>
  <si>
    <t>O2052</t>
  </si>
  <si>
    <t>Joshua Jones</t>
  </si>
  <si>
    <t>B1760</t>
  </si>
  <si>
    <t>Agreement tree</t>
  </si>
  <si>
    <t>O1953</t>
  </si>
  <si>
    <t>O3482</t>
  </si>
  <si>
    <t>O3743</t>
  </si>
  <si>
    <t>O2176</t>
  </si>
  <si>
    <t>Eric Larson</t>
  </si>
  <si>
    <t>O3612</t>
  </si>
  <si>
    <t>O2899</t>
  </si>
  <si>
    <t>O2309</t>
  </si>
  <si>
    <t>O2156</t>
  </si>
  <si>
    <t>O3648</t>
  </si>
  <si>
    <t>O1514</t>
  </si>
  <si>
    <t>Kitchen think evening environmental</t>
  </si>
  <si>
    <t>O2824</t>
  </si>
  <si>
    <t>O1362</t>
  </si>
  <si>
    <t>O1170</t>
  </si>
  <si>
    <t>O3005</t>
  </si>
  <si>
    <t>O2565</t>
  </si>
  <si>
    <t>O3549</t>
  </si>
  <si>
    <t>B1399</t>
  </si>
  <si>
    <t>Yes skill their sort</t>
  </si>
  <si>
    <t>O1134</t>
  </si>
  <si>
    <t>Edward Howard</t>
  </si>
  <si>
    <t>O3874</t>
  </si>
  <si>
    <t>O3694</t>
  </si>
  <si>
    <t>O1075</t>
  </si>
  <si>
    <t>B1135</t>
  </si>
  <si>
    <t>Tv institution</t>
  </si>
  <si>
    <t>O2139</t>
  </si>
  <si>
    <t>Arthur Harrison</t>
  </si>
  <si>
    <t>O2062</t>
  </si>
  <si>
    <t>O1768</t>
  </si>
  <si>
    <t>C915</t>
  </si>
  <si>
    <t>Kimberly Brown</t>
  </si>
  <si>
    <t>O3138</t>
  </si>
  <si>
    <t>Girl kind</t>
  </si>
  <si>
    <t>O1217</t>
  </si>
  <si>
    <t>Such research</t>
  </si>
  <si>
    <t>O1061</t>
  </si>
  <si>
    <t>C548</t>
  </si>
  <si>
    <t>Lauren Dixon</t>
  </si>
  <si>
    <t>Sign meeting training bill</t>
  </si>
  <si>
    <t>O1321</t>
  </si>
  <si>
    <t>Michael Thomas</t>
  </si>
  <si>
    <t>O2709</t>
  </si>
  <si>
    <t>C967</t>
  </si>
  <si>
    <t>Anthony Ray</t>
  </si>
  <si>
    <t>O2927</t>
  </si>
  <si>
    <t>O1272</t>
  </si>
  <si>
    <t>O1730</t>
  </si>
  <si>
    <t>Mallory Dickerson</t>
  </si>
  <si>
    <t>O2934</t>
  </si>
  <si>
    <t>O3608</t>
  </si>
  <si>
    <t>O3721</t>
  </si>
  <si>
    <t>O1241</t>
  </si>
  <si>
    <t>C113</t>
  </si>
  <si>
    <t>Jenny Black</t>
  </si>
  <si>
    <t>Force road</t>
  </si>
  <si>
    <t>O1563</t>
  </si>
  <si>
    <t>O3389</t>
  </si>
  <si>
    <t>Barbara Moore</t>
  </si>
  <si>
    <t>O3715</t>
  </si>
  <si>
    <t>B1178</t>
  </si>
  <si>
    <t>Special seven</t>
  </si>
  <si>
    <t>O1598</t>
  </si>
  <si>
    <t>B1966</t>
  </si>
  <si>
    <t>Write image make</t>
  </si>
  <si>
    <t>O1974</t>
  </si>
  <si>
    <t>O2386</t>
  </si>
  <si>
    <t>O1858</t>
  </si>
  <si>
    <t>O3130</t>
  </si>
  <si>
    <t>O3348</t>
  </si>
  <si>
    <t>O2515</t>
  </si>
  <si>
    <t>Or environmental</t>
  </si>
  <si>
    <t>O2683</t>
  </si>
  <si>
    <t>O3542</t>
  </si>
  <si>
    <t>O2848</t>
  </si>
  <si>
    <t>O1616</t>
  </si>
  <si>
    <t>O2548</t>
  </si>
  <si>
    <t>O2123</t>
  </si>
  <si>
    <t>O2057</t>
  </si>
  <si>
    <t>Steven Smith</t>
  </si>
  <si>
    <t>Final key evening</t>
  </si>
  <si>
    <t>O2589</t>
  </si>
  <si>
    <t>Sound or</t>
  </si>
  <si>
    <t>O1200</t>
  </si>
  <si>
    <t>O3832</t>
  </si>
  <si>
    <t>O1040</t>
  </si>
  <si>
    <t>O1715</t>
  </si>
  <si>
    <t>O2851</t>
  </si>
  <si>
    <t>O2390</t>
  </si>
  <si>
    <t>O3394</t>
  </si>
  <si>
    <t>O2311</t>
  </si>
  <si>
    <t>O3462</t>
  </si>
  <si>
    <t>O1719</t>
  </si>
  <si>
    <t>However member let</t>
  </si>
  <si>
    <t>O3650</t>
  </si>
  <si>
    <t>O3404</t>
  </si>
  <si>
    <t>O2303</t>
  </si>
  <si>
    <t>O3548</t>
  </si>
  <si>
    <t>O3431</t>
  </si>
  <si>
    <t>O3663</t>
  </si>
  <si>
    <t>O1167</t>
  </si>
  <si>
    <t>Enjoy also</t>
  </si>
  <si>
    <t>O2066</t>
  </si>
  <si>
    <t>Series go actually</t>
  </si>
  <si>
    <t>O3373</t>
  </si>
  <si>
    <t>O2588</t>
  </si>
  <si>
    <t>O3807</t>
  </si>
  <si>
    <t>O2304</t>
  </si>
  <si>
    <t>O1248</t>
  </si>
  <si>
    <t>O2128</t>
  </si>
  <si>
    <t>O1309</t>
  </si>
  <si>
    <t>O1202</t>
  </si>
  <si>
    <t>O1132</t>
  </si>
  <si>
    <t>Kenneth Perez</t>
  </si>
  <si>
    <t>Hear camera</t>
  </si>
  <si>
    <t>O1949</t>
  </si>
  <si>
    <t>O3697</t>
  </si>
  <si>
    <t>O1753</t>
  </si>
  <si>
    <t>Caroline Prince</t>
  </si>
  <si>
    <t>O2719</t>
  </si>
  <si>
    <t>O2838</t>
  </si>
  <si>
    <t>O1716</t>
  </si>
  <si>
    <t>B1397</t>
  </si>
  <si>
    <t>Course</t>
  </si>
  <si>
    <t>O1023</t>
  </si>
  <si>
    <t>Antonio Kaufman</t>
  </si>
  <si>
    <t>O1591</t>
  </si>
  <si>
    <t>O2192</t>
  </si>
  <si>
    <t>Jeffrey Bailey</t>
  </si>
  <si>
    <t>O1789</t>
  </si>
  <si>
    <t>O3329</t>
  </si>
  <si>
    <t>O1506</t>
  </si>
  <si>
    <t>O1673</t>
  </si>
  <si>
    <t>Jade Fleming</t>
  </si>
  <si>
    <t>O3193</t>
  </si>
  <si>
    <t>Interview say</t>
  </si>
  <si>
    <t>O2302</t>
  </si>
  <si>
    <t>O1352</t>
  </si>
  <si>
    <t>Single contain</t>
  </si>
  <si>
    <t>O1500</t>
  </si>
  <si>
    <t>O1796</t>
  </si>
  <si>
    <t>O2765</t>
  </si>
  <si>
    <t>O2704</t>
  </si>
  <si>
    <t>B1207</t>
  </si>
  <si>
    <t>Great couple enjoy</t>
  </si>
  <si>
    <t>O1065</t>
  </si>
  <si>
    <t>O3861</t>
  </si>
  <si>
    <t>O2933</t>
  </si>
  <si>
    <t>O2143</t>
  </si>
  <si>
    <t>Coach recognize majority</t>
  </si>
  <si>
    <t>O2384</t>
  </si>
  <si>
    <t>O1911</t>
  </si>
  <si>
    <t>C851</t>
  </si>
  <si>
    <t>Kathy Davis</t>
  </si>
  <si>
    <t>O1211</t>
  </si>
  <si>
    <t>O3097</t>
  </si>
  <si>
    <t>O1213</t>
  </si>
  <si>
    <t>Logan Burgess</t>
  </si>
  <si>
    <t>O2939</t>
  </si>
  <si>
    <t>O1459</t>
  </si>
  <si>
    <t>O2492</t>
  </si>
  <si>
    <t>O2053</t>
  </si>
  <si>
    <t>Richard Harris</t>
  </si>
  <si>
    <t>B1784</t>
  </si>
  <si>
    <t>Power second everybody</t>
  </si>
  <si>
    <t>O3150</t>
  </si>
  <si>
    <t>O2315</t>
  </si>
  <si>
    <t>O3212</t>
  </si>
  <si>
    <t>O1565</t>
  </si>
  <si>
    <t>Michelle Williams</t>
  </si>
  <si>
    <t>O2194</t>
  </si>
  <si>
    <t>Emily Price</t>
  </si>
  <si>
    <t>O1432</t>
  </si>
  <si>
    <t>O2450</t>
  </si>
  <si>
    <t>O3022</t>
  </si>
  <si>
    <t>O1545</t>
  </si>
  <si>
    <t>Sarah Davila</t>
  </si>
  <si>
    <t>O2207</t>
  </si>
  <si>
    <t>O2917</t>
  </si>
  <si>
    <t>O2083</t>
  </si>
  <si>
    <t>O2524</t>
  </si>
  <si>
    <t>O2185</t>
  </si>
  <si>
    <t>O1517</t>
  </si>
  <si>
    <t>O2050</t>
  </si>
  <si>
    <t>Chase Castro</t>
  </si>
  <si>
    <t>B1749</t>
  </si>
  <si>
    <t>Page data ahead suggest</t>
  </si>
  <si>
    <t>O2804</t>
  </si>
  <si>
    <t>O2452</t>
  </si>
  <si>
    <t>O2566</t>
  </si>
  <si>
    <t>O3726</t>
  </si>
  <si>
    <t>B1182</t>
  </si>
  <si>
    <t>Require stay away</t>
  </si>
  <si>
    <t>O3118</t>
  </si>
  <si>
    <t>O1235</t>
  </si>
  <si>
    <t>Tracey Hartman</t>
  </si>
  <si>
    <t>O1910</t>
  </si>
  <si>
    <t>Mario Green</t>
  </si>
  <si>
    <t>O1511</t>
  </si>
  <si>
    <t>Cindy Taylor</t>
  </si>
  <si>
    <t>B1184</t>
  </si>
  <si>
    <t>Loss magazine</t>
  </si>
  <si>
    <t>O1367</t>
  </si>
  <si>
    <t>B1615</t>
  </si>
  <si>
    <t>Society interesting interest</t>
  </si>
  <si>
    <t>O2633</t>
  </si>
  <si>
    <t>O1168</t>
  </si>
  <si>
    <t>O3786</t>
  </si>
  <si>
    <t>O3319</t>
  </si>
  <si>
    <t>O2619</t>
  </si>
  <si>
    <t>O1997</t>
  </si>
  <si>
    <t>Cynthia Franklin</t>
  </si>
  <si>
    <t>They by need</t>
  </si>
  <si>
    <t>O1221</t>
  </si>
  <si>
    <t>O2675</t>
  </si>
  <si>
    <t>Jacob Johnson</t>
  </si>
  <si>
    <t>O1877</t>
  </si>
  <si>
    <t>Daniel Norman</t>
  </si>
  <si>
    <t>B1816</t>
  </si>
  <si>
    <t>His population factor</t>
  </si>
  <si>
    <t>O2760</t>
  </si>
  <si>
    <t>O3840</t>
  </si>
  <si>
    <t>O3314</t>
  </si>
  <si>
    <t>O1180</t>
  </si>
  <si>
    <t>O3216</t>
  </si>
  <si>
    <t>O3340</t>
  </si>
  <si>
    <t>O1883</t>
  </si>
  <si>
    <t>O1329</t>
  </si>
  <si>
    <t>B1719</t>
  </si>
  <si>
    <t>Away social</t>
  </si>
  <si>
    <t>O2134</t>
  </si>
  <si>
    <t>Nothing show both</t>
  </si>
  <si>
    <t>O1934</t>
  </si>
  <si>
    <t>Foreign consumer arrive</t>
  </si>
  <si>
    <t>O1729</t>
  </si>
  <si>
    <t>Henry Duncan</t>
  </si>
  <si>
    <t>Effect challenge kitchen</t>
  </si>
  <si>
    <t>O1133</t>
  </si>
  <si>
    <t>Allow trip military</t>
  </si>
  <si>
    <t>O3344</t>
  </si>
  <si>
    <t>O2349</t>
  </si>
  <si>
    <t>O3440</t>
  </si>
  <si>
    <t>O2843</t>
  </si>
  <si>
    <t>O2911</t>
  </si>
  <si>
    <t>O2299</t>
  </si>
  <si>
    <t>O3897</t>
  </si>
  <si>
    <t>O1413</t>
  </si>
  <si>
    <t>O1160</t>
  </si>
  <si>
    <t>O3164</t>
  </si>
  <si>
    <t>O1031</t>
  </si>
  <si>
    <t>O3412</t>
  </si>
  <si>
    <t>O2098</t>
  </si>
  <si>
    <t>Language serve</t>
  </si>
  <si>
    <t>O3432</t>
  </si>
  <si>
    <t>O3784</t>
  </si>
  <si>
    <t>O3346</t>
  </si>
  <si>
    <t>O1228</t>
  </si>
  <si>
    <t>O1691</t>
  </si>
  <si>
    <t>O3046</t>
  </si>
  <si>
    <t>O3204</t>
  </si>
  <si>
    <t>O1397</t>
  </si>
  <si>
    <t>B1707</t>
  </si>
  <si>
    <t>Fund</t>
  </si>
  <si>
    <t>O3791</t>
  </si>
  <si>
    <t>O1306</t>
  </si>
  <si>
    <t>Out agree spend</t>
  </si>
  <si>
    <t>O3027</t>
  </si>
  <si>
    <t>O1330</t>
  </si>
  <si>
    <t>Name third</t>
  </si>
  <si>
    <t>O3602</t>
  </si>
  <si>
    <t>O2360</t>
  </si>
  <si>
    <t>O2759</t>
  </si>
  <si>
    <t>O2606</t>
  </si>
  <si>
    <t>O2628</t>
  </si>
  <si>
    <t>O2929</t>
  </si>
  <si>
    <t>Happy behavior white</t>
  </si>
  <si>
    <t>O2016</t>
  </si>
  <si>
    <t>O3531</t>
  </si>
  <si>
    <t>O3120</t>
  </si>
  <si>
    <t>O1763</t>
  </si>
  <si>
    <t>Stephanie Willis</t>
  </si>
  <si>
    <t>Be task manager</t>
  </si>
  <si>
    <t>O1263</t>
  </si>
  <si>
    <t>O2367</t>
  </si>
  <si>
    <t>C576</t>
  </si>
  <si>
    <t>Dr. Joshua Jones</t>
  </si>
  <si>
    <t>O2989</t>
  </si>
  <si>
    <t>O2193</t>
  </si>
  <si>
    <t>O2583</t>
  </si>
  <si>
    <t>O2343</t>
  </si>
  <si>
    <t>O2896</t>
  </si>
  <si>
    <t>O1017</t>
  </si>
  <si>
    <t>B1205</t>
  </si>
  <si>
    <t>Admit his</t>
  </si>
  <si>
    <t>O1632</t>
  </si>
  <si>
    <t>O2333</t>
  </si>
  <si>
    <t>O3640</t>
  </si>
  <si>
    <t>O1962</t>
  </si>
  <si>
    <t>Suzanne Wilkerson</t>
  </si>
  <si>
    <t>O2422</t>
  </si>
  <si>
    <t>Brandon Miller</t>
  </si>
  <si>
    <t>O1177</t>
  </si>
  <si>
    <t>Space general game</t>
  </si>
  <si>
    <t>O2171</t>
  </si>
  <si>
    <t>Melissa Patrick</t>
  </si>
  <si>
    <t>B1587</t>
  </si>
  <si>
    <t>Read</t>
  </si>
  <si>
    <t>O1045</t>
  </si>
  <si>
    <t>Michael White</t>
  </si>
  <si>
    <t>O2877</t>
  </si>
  <si>
    <t>Lauren Guzman</t>
  </si>
  <si>
    <t>B1446</t>
  </si>
  <si>
    <t>Baby</t>
  </si>
  <si>
    <t>O1737</t>
  </si>
  <si>
    <t>O3446</t>
  </si>
  <si>
    <t>Door receive</t>
  </si>
  <si>
    <t>O1480</t>
  </si>
  <si>
    <t>C506</t>
  </si>
  <si>
    <t>David Allison</t>
  </si>
  <si>
    <t>O3320</t>
  </si>
  <si>
    <t>O3451</t>
  </si>
  <si>
    <t>O1618</t>
  </si>
  <si>
    <t>O1093</t>
  </si>
  <si>
    <t>O1510</t>
  </si>
  <si>
    <t>Sheryl Parker</t>
  </si>
  <si>
    <t>O3570</t>
  </si>
  <si>
    <t>O3930</t>
  </si>
  <si>
    <t>O2535</t>
  </si>
  <si>
    <t>Throughout front in</t>
  </si>
  <si>
    <t>O1686</t>
  </si>
  <si>
    <t>Candidate pressure</t>
  </si>
  <si>
    <t>O1252</t>
  </si>
  <si>
    <t>Need wrong benefit</t>
  </si>
  <si>
    <t>O2751</t>
  </si>
  <si>
    <t>O3010</t>
  </si>
  <si>
    <t>O2230</t>
  </si>
  <si>
    <t>O3511</t>
  </si>
  <si>
    <t>O3508</t>
  </si>
  <si>
    <t>O3158</t>
  </si>
  <si>
    <t>O3967</t>
  </si>
  <si>
    <t>O3884</t>
  </si>
  <si>
    <t>O3182</t>
  </si>
  <si>
    <t>O3185</t>
  </si>
  <si>
    <t>O3624</t>
  </si>
  <si>
    <t>O2688</t>
  </si>
  <si>
    <t>O3176</t>
  </si>
  <si>
    <t>O2669</t>
  </si>
  <si>
    <t>O1613</t>
  </si>
  <si>
    <t>O1882</t>
  </si>
  <si>
    <t>O3112</t>
  </si>
  <si>
    <t>O3257</t>
  </si>
  <si>
    <t>O1837</t>
  </si>
  <si>
    <t>Kimberly West</t>
  </si>
  <si>
    <t>O1274</t>
  </si>
  <si>
    <t>O3905</t>
  </si>
  <si>
    <t>O2559</t>
  </si>
  <si>
    <t>O3554</t>
  </si>
  <si>
    <t>Rebecca May</t>
  </si>
  <si>
    <t>O3684</t>
  </si>
  <si>
    <t>O2269</t>
  </si>
  <si>
    <t>O1444</t>
  </si>
  <si>
    <t>O2694</t>
  </si>
  <si>
    <t>O3524</t>
  </si>
  <si>
    <t>O2715</t>
  </si>
  <si>
    <t>O1343</t>
  </si>
  <si>
    <t>Do help</t>
  </si>
  <si>
    <t>O2952</t>
  </si>
  <si>
    <t>O2327</t>
  </si>
  <si>
    <t>O1484</t>
  </si>
  <si>
    <t>Maria Cummings</t>
  </si>
  <si>
    <t>O3418</t>
  </si>
  <si>
    <t>O3850</t>
  </si>
  <si>
    <t>O1559</t>
  </si>
  <si>
    <t>B1164</t>
  </si>
  <si>
    <t>Near lay</t>
  </si>
  <si>
    <t>O2292</t>
  </si>
  <si>
    <t>O3261</t>
  </si>
  <si>
    <t>O3863</t>
  </si>
  <si>
    <t>O1169</t>
  </si>
  <si>
    <t>O1114</t>
  </si>
  <si>
    <t>B1249</t>
  </si>
  <si>
    <t>Run pick carry pass</t>
  </si>
  <si>
    <t>O1308</t>
  </si>
  <si>
    <t>O3038</t>
  </si>
  <si>
    <t>O2826</t>
  </si>
  <si>
    <t>O2282</t>
  </si>
  <si>
    <t>O2488</t>
  </si>
  <si>
    <t>O1830</t>
  </si>
  <si>
    <t>O1818</t>
  </si>
  <si>
    <t>O2825</t>
  </si>
  <si>
    <t>O3896</t>
  </si>
  <si>
    <t>O2489</t>
  </si>
  <si>
    <t>O1650</t>
  </si>
  <si>
    <t>C662</t>
  </si>
  <si>
    <t>Jodi Carson</t>
  </si>
  <si>
    <t>O3662</t>
  </si>
  <si>
    <t>O2213</t>
  </si>
  <si>
    <t>O1582</t>
  </si>
  <si>
    <t>O3551</t>
  </si>
  <si>
    <t>O1925</t>
  </si>
  <si>
    <t>Donald Bennett</t>
  </si>
  <si>
    <t>O1711</t>
  </si>
  <si>
    <t>O3940</t>
  </si>
  <si>
    <t>O2140</t>
  </si>
  <si>
    <t>O1700</t>
  </si>
  <si>
    <t>O3654</t>
  </si>
  <si>
    <t>C631</t>
  </si>
  <si>
    <t>Emily Smith</t>
  </si>
  <si>
    <t>O2802</t>
  </si>
  <si>
    <t>O1493</t>
  </si>
  <si>
    <t>Us democratic phone nearly</t>
  </si>
  <si>
    <t>O1400</t>
  </si>
  <si>
    <t>O3323</t>
  </si>
  <si>
    <t>O3405</t>
  </si>
  <si>
    <t>O2875</t>
  </si>
  <si>
    <t>O3208</t>
  </si>
  <si>
    <t>O2268</t>
  </si>
  <si>
    <t>O3829</t>
  </si>
  <si>
    <t>O1039</t>
  </si>
  <si>
    <t>O2852</t>
  </si>
  <si>
    <t>O2261</t>
  </si>
  <si>
    <t>O2753</t>
  </si>
  <si>
    <t>O3076</t>
  </si>
  <si>
    <t>O2439</t>
  </si>
  <si>
    <t>O3043</t>
  </si>
  <si>
    <t>O2887</t>
  </si>
  <si>
    <t>O2963</t>
  </si>
  <si>
    <t>O2238</t>
  </si>
  <si>
    <t>O3865</t>
  </si>
  <si>
    <t>B1429</t>
  </si>
  <si>
    <t>Agency modern travel</t>
  </si>
  <si>
    <t>O1268</t>
  </si>
  <si>
    <t>Eat</t>
  </si>
  <si>
    <t>O1671</t>
  </si>
  <si>
    <t>O1725</t>
  </si>
  <si>
    <t>O2536</t>
  </si>
  <si>
    <t>Nicholas Williams</t>
  </si>
  <si>
    <t>O3476</t>
  </si>
  <si>
    <t>O3691</t>
  </si>
  <si>
    <t>O2831</t>
  </si>
  <si>
    <t>O1779</t>
  </si>
  <si>
    <t>Michael Griffin</t>
  </si>
  <si>
    <t>O3534</t>
  </si>
  <si>
    <t>Zachary Keller</t>
  </si>
  <si>
    <t>O3729</t>
  </si>
  <si>
    <t>O2778</t>
  </si>
  <si>
    <t>O2999</t>
  </si>
  <si>
    <t>O3262</t>
  </si>
  <si>
    <t>O1011</t>
  </si>
  <si>
    <t>O2968</t>
  </si>
  <si>
    <t>O2446</t>
  </si>
  <si>
    <t>O1409</t>
  </si>
  <si>
    <t>O1424</t>
  </si>
  <si>
    <t>C630</t>
  </si>
  <si>
    <t>James Wells</t>
  </si>
  <si>
    <t>O2414</t>
  </si>
  <si>
    <t>O3574</t>
  </si>
  <si>
    <t>O3472</t>
  </si>
  <si>
    <t>O2658</t>
  </si>
  <si>
    <t>O1058</t>
  </si>
  <si>
    <t>O1755</t>
  </si>
  <si>
    <t>O3730</t>
  </si>
  <si>
    <t>O1095</t>
  </si>
  <si>
    <t>O2570</t>
  </si>
  <si>
    <t>O1924</t>
  </si>
  <si>
    <t>O2332</t>
  </si>
  <si>
    <t>O3359</t>
  </si>
  <si>
    <t>O1541</t>
  </si>
  <si>
    <t>O3326</t>
  </si>
  <si>
    <t>O1135</t>
  </si>
  <si>
    <t>O3717</t>
  </si>
  <si>
    <t>O1127</t>
  </si>
  <si>
    <t>Offer fly</t>
  </si>
  <si>
    <t>O1453</t>
  </si>
  <si>
    <t>O2556</t>
  </si>
  <si>
    <t>O1115</t>
  </si>
  <si>
    <t>O3428</t>
  </si>
  <si>
    <t>O2070</t>
  </si>
  <si>
    <t>O1972</t>
  </si>
  <si>
    <t>O2644</t>
  </si>
  <si>
    <t>O2409</t>
  </si>
  <si>
    <t>O3269</t>
  </si>
  <si>
    <t>O3134</t>
  </si>
  <si>
    <t>O3123</t>
  </si>
  <si>
    <t>O3656</t>
  </si>
  <si>
    <t>Four set</t>
  </si>
  <si>
    <t>O3254</t>
  </si>
  <si>
    <t>C986</t>
  </si>
  <si>
    <t>Ashley Anderson</t>
  </si>
  <si>
    <t>O1916</t>
  </si>
  <si>
    <t>C786</t>
  </si>
  <si>
    <t>Jill Lopez</t>
  </si>
  <si>
    <t>B1050</t>
  </si>
  <si>
    <t>Bank able</t>
  </si>
  <si>
    <t>O2780</t>
  </si>
  <si>
    <t>O2175</t>
  </si>
  <si>
    <t>O2648</t>
  </si>
  <si>
    <t>O2729</t>
  </si>
  <si>
    <t>Teacher one base</t>
  </si>
  <si>
    <t>O1839</t>
  </si>
  <si>
    <t>Brian Marsh</t>
  </si>
  <si>
    <t>Read shoulder us</t>
  </si>
  <si>
    <t>O1998</t>
  </si>
  <si>
    <t>Light term</t>
  </si>
  <si>
    <t>O2028</t>
  </si>
  <si>
    <t>C656</t>
  </si>
  <si>
    <t>Lisa Hendrix</t>
  </si>
  <si>
    <t>Local difficult feeling</t>
  </si>
  <si>
    <t>O2221</t>
  </si>
  <si>
    <t>O3731</t>
  </si>
  <si>
    <t>O2115</t>
  </si>
  <si>
    <t>C645</t>
  </si>
  <si>
    <t>Jonathan Schwartz</t>
  </si>
  <si>
    <t>Partner community</t>
  </si>
  <si>
    <t>O3414</t>
  </si>
  <si>
    <t>O3924</t>
  </si>
  <si>
    <t>O1781</t>
  </si>
  <si>
    <t>O2138</t>
  </si>
  <si>
    <t>O3167</t>
  </si>
  <si>
    <t>O3830</t>
  </si>
  <si>
    <t>O3020</t>
  </si>
  <si>
    <t>O1298</t>
  </si>
  <si>
    <t>Republican after live</t>
  </si>
  <si>
    <t>O1790</t>
  </si>
  <si>
    <t>O1546</t>
  </si>
  <si>
    <t>William Mejia</t>
  </si>
  <si>
    <t>O3885</t>
  </si>
  <si>
    <t>O1547</t>
  </si>
  <si>
    <t>O3059</t>
  </si>
  <si>
    <t>O3951</t>
  </si>
  <si>
    <t>O2248</t>
  </si>
  <si>
    <t>O3052</t>
  </si>
  <si>
    <t>O1832</t>
  </si>
  <si>
    <t>O1569</t>
  </si>
  <si>
    <t>O3051</t>
  </si>
  <si>
    <t>O1418</t>
  </si>
  <si>
    <t>O2116</t>
  </si>
  <si>
    <t>B1617</t>
  </si>
  <si>
    <t>Attention teacher</t>
  </si>
  <si>
    <t>O2716</t>
  </si>
  <si>
    <t>O3295</t>
  </si>
  <si>
    <t>O1037</t>
  </si>
  <si>
    <t>C609</t>
  </si>
  <si>
    <t>Sylvia Anderson</t>
  </si>
  <si>
    <t>O1103</t>
  </si>
  <si>
    <t>C103</t>
  </si>
  <si>
    <t>James Woodward</t>
  </si>
  <si>
    <t>O1940</t>
  </si>
  <si>
    <t>Robin Harvey</t>
  </si>
  <si>
    <t>O1266</t>
  </si>
  <si>
    <t>History daughter movement</t>
  </si>
  <si>
    <t>O1411</t>
  </si>
  <si>
    <t>Live method girl visit</t>
  </si>
  <si>
    <t>O3594</t>
  </si>
  <si>
    <t>O3952</t>
  </si>
  <si>
    <t>O2355</t>
  </si>
  <si>
    <t>O3386</t>
  </si>
  <si>
    <t>O2018</t>
  </si>
  <si>
    <t>O1792</t>
  </si>
  <si>
    <t>O1867</t>
  </si>
  <si>
    <t>Sheryl Bates</t>
  </si>
  <si>
    <t>B1312</t>
  </si>
  <si>
    <t>Court answer task</t>
  </si>
  <si>
    <t>O1226</t>
  </si>
  <si>
    <t>O2117</t>
  </si>
  <si>
    <t>Just machine participant account</t>
  </si>
  <si>
    <t>O1604</t>
  </si>
  <si>
    <t>O3808</t>
  </si>
  <si>
    <t>C674</t>
  </si>
  <si>
    <t>Kevin Mcconnell</t>
  </si>
  <si>
    <t>O3834</t>
  </si>
  <si>
    <t>O1077</t>
  </si>
  <si>
    <t>O3628</t>
  </si>
  <si>
    <t>O3667</t>
  </si>
  <si>
    <t>O3676</t>
  </si>
  <si>
    <t>O1840</t>
  </si>
  <si>
    <t>O2561</t>
  </si>
  <si>
    <t>O1141</t>
  </si>
  <si>
    <t>O3245</t>
  </si>
  <si>
    <t>O2966</t>
  </si>
  <si>
    <t>Task make</t>
  </si>
  <si>
    <t>O1773</t>
  </si>
  <si>
    <t>O2740</t>
  </si>
  <si>
    <t>O3541</t>
  </si>
  <si>
    <t>O1441</t>
  </si>
  <si>
    <t>O2506</t>
  </si>
  <si>
    <t>O1619</t>
  </si>
  <si>
    <t>Major business single</t>
  </si>
  <si>
    <t>O2397</t>
  </si>
  <si>
    <t>O2555</t>
  </si>
  <si>
    <t>O1012</t>
  </si>
  <si>
    <t>C778</t>
  </si>
  <si>
    <t>Anthony Hanson</t>
  </si>
  <si>
    <t>O3433</t>
  </si>
  <si>
    <t>O3835</t>
  </si>
  <si>
    <t>O2757</t>
  </si>
  <si>
    <t>O2690</t>
  </si>
  <si>
    <t>O1354</t>
  </si>
  <si>
    <t>B1802</t>
  </si>
  <si>
    <t>Base Mrs various</t>
  </si>
  <si>
    <t>O2427</t>
  </si>
  <si>
    <t>O1727</t>
  </si>
  <si>
    <t>O2337</t>
  </si>
  <si>
    <t>O1891</t>
  </si>
  <si>
    <t>Democrat air chair</t>
  </si>
  <si>
    <t>O3690</t>
  </si>
  <si>
    <t>O1993</t>
  </si>
  <si>
    <t>O3265</t>
  </si>
  <si>
    <t>O3354</t>
  </si>
  <si>
    <t>O1665</t>
  </si>
  <si>
    <t>O1393</t>
  </si>
  <si>
    <t>O3495</t>
  </si>
  <si>
    <t>O3353</t>
  </si>
  <si>
    <t>O2394</t>
  </si>
  <si>
    <t>O3399</t>
  </si>
  <si>
    <t>O3856</t>
  </si>
  <si>
    <t>O3153</t>
  </si>
  <si>
    <t>O1154</t>
  </si>
  <si>
    <t>Wanda Frye</t>
  </si>
  <si>
    <t>O1392</t>
  </si>
  <si>
    <t>Nicole Lopez</t>
  </si>
  <si>
    <t>O3322</t>
  </si>
  <si>
    <t>O2407</t>
  </si>
  <si>
    <t>O1406</t>
  </si>
  <si>
    <t>O1105</t>
  </si>
  <si>
    <t>O2776</t>
  </si>
  <si>
    <t>O2703</t>
  </si>
  <si>
    <t>O3050</t>
  </si>
  <si>
    <t>O1765</t>
  </si>
  <si>
    <t>O1822</t>
  </si>
  <si>
    <t>O1579</t>
  </si>
  <si>
    <t>C740</t>
  </si>
  <si>
    <t>Jacob Young</t>
  </si>
  <si>
    <t>O2785</t>
  </si>
  <si>
    <t>O2985</t>
  </si>
  <si>
    <t>O3815</t>
  </si>
  <si>
    <t>C153</t>
  </si>
  <si>
    <t>Jesus Burch</t>
  </si>
  <si>
    <t>O2718</t>
  </si>
  <si>
    <t>O1912</t>
  </si>
  <si>
    <t>Best but</t>
  </si>
  <si>
    <t>O2293</t>
  </si>
  <si>
    <t>O1762</t>
  </si>
  <si>
    <t>O1798</t>
  </si>
  <si>
    <t>O3732</t>
  </si>
  <si>
    <t>Truth from wife myself</t>
  </si>
  <si>
    <t>O3864</t>
  </si>
  <si>
    <t>O2281</t>
  </si>
  <si>
    <t>O1451</t>
  </si>
  <si>
    <t>O3403</t>
  </si>
  <si>
    <t>O3092</t>
  </si>
  <si>
    <t>O2105</t>
  </si>
  <si>
    <t>O3968</t>
  </si>
  <si>
    <t>O2774</t>
  </si>
  <si>
    <t>O3117</t>
  </si>
  <si>
    <t>O2828</t>
  </si>
  <si>
    <t>Sherry Cross</t>
  </si>
  <si>
    <t>O3416</t>
  </si>
  <si>
    <t>O2158</t>
  </si>
  <si>
    <t>O1857</t>
  </si>
  <si>
    <t>O3058</t>
  </si>
  <si>
    <t>O2654</t>
  </si>
  <si>
    <t>B1908</t>
  </si>
  <si>
    <t>Page</t>
  </si>
  <si>
    <t>O2819</t>
  </si>
  <si>
    <t>O1524</t>
  </si>
  <si>
    <t>O2598</t>
  </si>
  <si>
    <t>O1461</t>
  </si>
  <si>
    <t>Easy ever</t>
  </si>
  <si>
    <t>O3132</t>
  </si>
  <si>
    <t>O2280</t>
  </si>
  <si>
    <t>O2449</t>
  </si>
  <si>
    <t>O3108</t>
  </si>
  <si>
    <t>O2560</t>
  </si>
  <si>
    <t>O3310</t>
  </si>
  <si>
    <t>O1963</t>
  </si>
  <si>
    <t>B1313</t>
  </si>
  <si>
    <t>Little eight campaign</t>
  </si>
  <si>
    <t>O1831</t>
  </si>
  <si>
    <t>Kevin Gomez</t>
  </si>
  <si>
    <t>O2359</t>
  </si>
  <si>
    <t>O1889</t>
  </si>
  <si>
    <t>O1989</t>
  </si>
  <si>
    <t>O3324</t>
  </si>
  <si>
    <t>O3947</t>
  </si>
  <si>
    <t>O3825</t>
  </si>
  <si>
    <t>O2382</t>
  </si>
  <si>
    <t>O2950</t>
  </si>
  <si>
    <t>O2962</t>
  </si>
  <si>
    <t>O1085</t>
  </si>
  <si>
    <t>O2017</t>
  </si>
  <si>
    <t>Lance Schwartz PhD</t>
  </si>
  <si>
    <t>O1782</t>
  </si>
  <si>
    <t>O2581</t>
  </si>
  <si>
    <t>O1873</t>
  </si>
  <si>
    <t>O3593</t>
  </si>
  <si>
    <t>O2295</t>
  </si>
  <si>
    <t>O1290</t>
  </si>
  <si>
    <t>O1793</t>
  </si>
  <si>
    <t>O3287</t>
  </si>
  <si>
    <t>O2424</t>
  </si>
  <si>
    <t>O3711</t>
  </si>
  <si>
    <t>O1242</t>
  </si>
  <si>
    <t>B1211</t>
  </si>
  <si>
    <t>Contain letter reflect</t>
  </si>
  <si>
    <t>O2717</t>
  </si>
  <si>
    <t>O2874</t>
  </si>
  <si>
    <t>O3094</t>
  </si>
  <si>
    <t>O3226</t>
  </si>
  <si>
    <t>O3282</t>
  </si>
  <si>
    <t>O2603</t>
  </si>
  <si>
    <t>O3015</t>
  </si>
  <si>
    <t>O3862</t>
  </si>
  <si>
    <t>O2256</t>
  </si>
  <si>
    <t>O1515</t>
  </si>
  <si>
    <t>O3512</t>
  </si>
  <si>
    <t>O2006</t>
  </si>
  <si>
    <t>Tyler Chen</t>
  </si>
  <si>
    <t>O2990</t>
  </si>
  <si>
    <t>Fine way probably</t>
  </si>
  <si>
    <t>O2967</t>
  </si>
  <si>
    <t>O2940</t>
  </si>
  <si>
    <t>O3851</t>
  </si>
  <si>
    <t>O1741</t>
  </si>
  <si>
    <t>O2418</t>
  </si>
  <si>
    <t>O2308</t>
  </si>
  <si>
    <t>O3219</t>
  </si>
  <si>
    <t>O2542</t>
  </si>
  <si>
    <t>O1388</t>
  </si>
  <si>
    <t>O2551</t>
  </si>
  <si>
    <t>O1125</t>
  </si>
  <si>
    <t>Matthew Patterson</t>
  </si>
  <si>
    <t>O3943</t>
  </si>
  <si>
    <t>O1560</t>
  </si>
  <si>
    <t>Teach word listen</t>
  </si>
  <si>
    <t>O2529</t>
  </si>
  <si>
    <t>O1478</t>
  </si>
  <si>
    <t>Casey Bradford</t>
  </si>
  <si>
    <t>Forget scene</t>
  </si>
  <si>
    <t>O3526</t>
  </si>
  <si>
    <t>O3174</t>
  </si>
  <si>
    <t>O2626</t>
  </si>
  <si>
    <t>O2596</t>
  </si>
  <si>
    <t>O2044</t>
  </si>
  <si>
    <t>Sign physical car</t>
  </si>
  <si>
    <t>O1975</t>
  </si>
  <si>
    <t>C170</t>
  </si>
  <si>
    <t>Gabriel Simmons</t>
  </si>
  <si>
    <t>B1087</t>
  </si>
  <si>
    <t>Require role realize</t>
  </si>
  <si>
    <t>O1596</t>
  </si>
  <si>
    <t>Jessica Thomas</t>
  </si>
  <si>
    <t>O2346</t>
  </si>
  <si>
    <t>O3067</t>
  </si>
  <si>
    <t>O3202</t>
  </si>
  <si>
    <t>O3293</t>
  </si>
  <si>
    <t>O1757</t>
  </si>
  <si>
    <t>O3509</t>
  </si>
  <si>
    <t>O1162</t>
  </si>
  <si>
    <t>O1301</t>
  </si>
  <si>
    <t>Kimberly Mcdonald</t>
  </si>
  <si>
    <t>O1620</t>
  </si>
  <si>
    <t>O2769</t>
  </si>
  <si>
    <t>O3660</t>
  </si>
  <si>
    <t>O3964</t>
  </si>
  <si>
    <t>O1850</t>
  </si>
  <si>
    <t>O3631</t>
  </si>
  <si>
    <t>O1523</t>
  </si>
  <si>
    <t>Jennifer Banks</t>
  </si>
  <si>
    <t>O3770</t>
  </si>
  <si>
    <t>O2944</t>
  </si>
  <si>
    <t>O2426</t>
  </si>
  <si>
    <t>O1069</t>
  </si>
  <si>
    <t>Become them new</t>
  </si>
  <si>
    <t>O2137</t>
  </si>
  <si>
    <t>O2504</t>
  </si>
  <si>
    <t>O1086</t>
  </si>
  <si>
    <t>O3477</t>
  </si>
  <si>
    <t>O2662</t>
  </si>
  <si>
    <t>O1527</t>
  </si>
  <si>
    <t>Emily Burch</t>
  </si>
  <si>
    <t>B1919</t>
  </si>
  <si>
    <t>Safe great</t>
  </si>
  <si>
    <t>O3954</t>
  </si>
  <si>
    <t>O1764</t>
  </si>
  <si>
    <t>O3008</t>
  </si>
  <si>
    <t>O2743</t>
  </si>
  <si>
    <t>O1860</t>
  </si>
  <si>
    <t>O1787</t>
  </si>
  <si>
    <t>Christian Weber</t>
  </si>
  <si>
    <t>O2614</t>
  </si>
  <si>
    <t>O2458</t>
  </si>
  <si>
    <t>O2125</t>
  </si>
  <si>
    <t>Would above hand</t>
  </si>
  <si>
    <t>O1237</t>
  </si>
  <si>
    <t>O1780</t>
  </si>
  <si>
    <t>James Wilson</t>
  </si>
  <si>
    <t>O1482</t>
  </si>
  <si>
    <t>O3617</t>
  </si>
  <si>
    <t>O3395</t>
  </si>
  <si>
    <t>O3214</t>
  </si>
  <si>
    <t>O3545</t>
  </si>
  <si>
    <t>O3047</t>
  </si>
  <si>
    <t>O3941</t>
  </si>
  <si>
    <t>O2860</t>
  </si>
  <si>
    <t>O1817</t>
  </si>
  <si>
    <t>O1398</t>
  </si>
  <si>
    <t>O1176</t>
  </si>
  <si>
    <t>C482</t>
  </si>
  <si>
    <t>Nicole Ellis</t>
  </si>
  <si>
    <t>Stuff reality person</t>
  </si>
  <si>
    <t>O2649</t>
  </si>
  <si>
    <t>O2850</t>
  </si>
  <si>
    <t>O1223</t>
  </si>
  <si>
    <t>O1206</t>
  </si>
  <si>
    <t>O3666</t>
  </si>
  <si>
    <t>O3904</t>
  </si>
  <si>
    <t>O2445</t>
  </si>
  <si>
    <t>O3077</t>
  </si>
  <si>
    <t>O2157</t>
  </si>
  <si>
    <t>O1068</t>
  </si>
  <si>
    <t>C608</t>
  </si>
  <si>
    <t>Shannon Nichols</t>
  </si>
  <si>
    <t>Total special child</t>
  </si>
  <si>
    <t>O2919</t>
  </si>
  <si>
    <t>O3643</t>
  </si>
  <si>
    <t>O3505</t>
  </si>
  <si>
    <t>O3946</t>
  </si>
  <si>
    <t>O3844</t>
  </si>
  <si>
    <t>O2051</t>
  </si>
  <si>
    <t>B1842</t>
  </si>
  <si>
    <t>Back professor because own</t>
  </si>
  <si>
    <t>O2082</t>
  </si>
  <si>
    <t>O1395</t>
  </si>
  <si>
    <t>O3166</t>
  </si>
  <si>
    <t>O2708</t>
  </si>
  <si>
    <t>O3082</t>
  </si>
  <si>
    <t>O1666</t>
  </si>
  <si>
    <t>O2416</t>
  </si>
  <si>
    <t>O2909</t>
  </si>
  <si>
    <t>O1374</t>
  </si>
  <si>
    <t>O2755</t>
  </si>
  <si>
    <t>O2894</t>
  </si>
  <si>
    <t>O3810</t>
  </si>
  <si>
    <t>O3578</t>
  </si>
  <si>
    <t>O2744</t>
  </si>
  <si>
    <t>O2659</t>
  </si>
  <si>
    <t>O3868</t>
  </si>
  <si>
    <t>O1198</t>
  </si>
  <si>
    <t>O3953</t>
  </si>
  <si>
    <t>O2792</t>
  </si>
  <si>
    <t>O3823</t>
  </si>
  <si>
    <t>O1155</t>
  </si>
  <si>
    <t>O3434</t>
  </si>
  <si>
    <t>O1646</t>
  </si>
  <si>
    <t>O2209</t>
  </si>
  <si>
    <t>O2973</t>
  </si>
  <si>
    <t>O2220</t>
  </si>
  <si>
    <t>O1629</t>
  </si>
  <si>
    <t>B1606</t>
  </si>
  <si>
    <t>Compare community now red</t>
  </si>
  <si>
    <t>O2258</t>
  </si>
  <si>
    <t>O3974</t>
  </si>
  <si>
    <t>O1758</t>
  </si>
  <si>
    <t>Shawn Black</t>
  </si>
  <si>
    <t>Itself thought</t>
  </si>
  <si>
    <t>O3441</t>
  </si>
  <si>
    <t>O1244</t>
  </si>
  <si>
    <t>O1471</t>
  </si>
  <si>
    <t>O2544</t>
  </si>
  <si>
    <t>O2783</t>
  </si>
  <si>
    <t>O2904</t>
  </si>
  <si>
    <t>O2058</t>
  </si>
  <si>
    <t>Long yes PM</t>
  </si>
  <si>
    <t>O3305</t>
  </si>
  <si>
    <t>O2516</t>
  </si>
  <si>
    <t>O3906</t>
  </si>
  <si>
    <t>O3147</t>
  </si>
  <si>
    <t>O1433</t>
  </si>
  <si>
    <t>C345</t>
  </si>
  <si>
    <t>Corey Johnson</t>
  </si>
  <si>
    <t>O3988</t>
  </si>
  <si>
    <t>O2381</t>
  </si>
  <si>
    <t>O1208</t>
  </si>
  <si>
    <t>O1079</t>
  </si>
  <si>
    <t>O1371</t>
  </si>
  <si>
    <t>B1544</t>
  </si>
  <si>
    <t>Successful bag</t>
  </si>
  <si>
    <t>O2846</t>
  </si>
  <si>
    <t>O1056</t>
  </si>
  <si>
    <t>William Cooper</t>
  </si>
  <si>
    <t>O3049</t>
  </si>
  <si>
    <t>O1277</t>
  </si>
  <si>
    <t>O2431</t>
  </si>
  <si>
    <t>O3938</t>
  </si>
  <si>
    <t>O3682</t>
  </si>
  <si>
    <t>O3748</t>
  </si>
  <si>
    <t>O2812</t>
  </si>
  <si>
    <t>O1808</t>
  </si>
  <si>
    <t>O3916</t>
  </si>
  <si>
    <t>O3704</t>
  </si>
  <si>
    <t>O3181</t>
  </si>
  <si>
    <t>O3088</t>
  </si>
  <si>
    <t>O3162</t>
  </si>
  <si>
    <t>O1383</t>
  </si>
  <si>
    <t>O3901</t>
  </si>
  <si>
    <t>O3316</t>
  </si>
  <si>
    <t>O1194</t>
  </si>
  <si>
    <t>C139</t>
  </si>
  <si>
    <t>Terry Johnson</t>
  </si>
  <si>
    <t>O3243</t>
  </si>
  <si>
    <t>O2241</t>
  </si>
  <si>
    <t>O2008</t>
  </si>
  <si>
    <t>B1009</t>
  </si>
  <si>
    <t>Life policy run three</t>
  </si>
  <si>
    <t>O3274</t>
  </si>
  <si>
    <t>O2891</t>
  </si>
  <si>
    <t>O1512</t>
  </si>
  <si>
    <t>They next past</t>
  </si>
  <si>
    <t>O3716</t>
  </si>
  <si>
    <t>O3776</t>
  </si>
  <si>
    <t>O3949</t>
  </si>
  <si>
    <t>O2643</t>
  </si>
  <si>
    <t>O1661</t>
  </si>
  <si>
    <t>Nicole Holland</t>
  </si>
  <si>
    <t>O1816</t>
  </si>
  <si>
    <t>O3383</t>
  </si>
  <si>
    <t>O3294</t>
  </si>
  <si>
    <t>O1664</t>
  </si>
  <si>
    <t>O2056</t>
  </si>
  <si>
    <t>O1324</t>
  </si>
  <si>
    <t>John Stout</t>
  </si>
  <si>
    <t>O3435</t>
  </si>
  <si>
    <t>O1407</t>
  </si>
  <si>
    <t>O1749</t>
  </si>
  <si>
    <t>O2893</t>
  </si>
  <si>
    <t>O1951</t>
  </si>
  <si>
    <t>O2915</t>
  </si>
  <si>
    <t>O3009</t>
  </si>
  <si>
    <t>O3024</t>
  </si>
  <si>
    <t>O1254</t>
  </si>
  <si>
    <t>O1797</t>
  </si>
  <si>
    <t>O3571</t>
  </si>
  <si>
    <t>O3231</t>
  </si>
  <si>
    <t>O2260</t>
  </si>
  <si>
    <t>O1209</t>
  </si>
  <si>
    <t>B1027</t>
  </si>
  <si>
    <t>Task measure kind</t>
  </si>
  <si>
    <t>O2229</t>
  </si>
  <si>
    <t>O3649</t>
  </si>
  <si>
    <t>O3813</t>
  </si>
  <si>
    <t>O1631</t>
  </si>
  <si>
    <t>O3961</t>
  </si>
  <si>
    <t>O2592</t>
  </si>
  <si>
    <t>OrderDay</t>
  </si>
  <si>
    <t>Sunday</t>
  </si>
  <si>
    <t>Monday</t>
  </si>
  <si>
    <t>Friday</t>
  </si>
  <si>
    <t>Paypal</t>
  </si>
  <si>
    <t>Wednesday</t>
  </si>
  <si>
    <t>Tuesday</t>
  </si>
  <si>
    <t>Thursday</t>
  </si>
  <si>
    <t>Saturday</t>
  </si>
  <si>
    <t>Orders Count</t>
  </si>
  <si>
    <t>Total Sales</t>
  </si>
  <si>
    <t xml:space="preserve">Total </t>
  </si>
  <si>
    <t>Avg Sales</t>
  </si>
  <si>
    <t>Median Sales</t>
  </si>
  <si>
    <t>Row Labels</t>
  </si>
  <si>
    <t>Grand Total</t>
  </si>
  <si>
    <t>Total Sales ($USD)</t>
  </si>
  <si>
    <t>Months</t>
  </si>
  <si>
    <t>Top 10 Most Selling Books</t>
  </si>
  <si>
    <t>Top Selling Book Each Year</t>
  </si>
  <si>
    <t>Min Sales</t>
  </si>
  <si>
    <t>Max Sales</t>
  </si>
  <si>
    <t>Total</t>
  </si>
  <si>
    <t>Contribution In Sales (%)</t>
  </si>
  <si>
    <t>Max Sale</t>
  </si>
  <si>
    <t>Min Sale</t>
  </si>
  <si>
    <t>Best Month</t>
  </si>
  <si>
    <t>Method</t>
  </si>
  <si>
    <t>Contribution in Orders</t>
  </si>
  <si>
    <t>Method Usage in Each Country</t>
  </si>
  <si>
    <t>Best Category</t>
  </si>
  <si>
    <t>Day</t>
  </si>
  <si>
    <t>Top 5 Customers Sales</t>
  </si>
  <si>
    <t>Total Sales Per Year</t>
  </si>
  <si>
    <t>Countries</t>
  </si>
  <si>
    <t>Total Sales Per Country</t>
  </si>
  <si>
    <t>Total Sales Per Book Title</t>
  </si>
  <si>
    <t>Sales Trends Over The Year</t>
  </si>
  <si>
    <t>Sales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</si>
</sst>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_(&quot;$&quot;* \(#,##0\);_(&quot;$&quot;* &quot;-&quot;_);_(@_)"/>
    <numFmt numFmtId="44" formatCode="_(&quot;$&quot;* #,##0.00_);_(&quot;$&quot;* \(#,##0.00\);_(&quot;$&quot;* &quot;-&quot;??_);_(@_)"/>
    <numFmt numFmtId="164" formatCode="_(&quot;$&quot;* #,##0_);_(&quot;$&quot;* \(#,##0\);_(&quot;$&quot;* &quot;-&quot;??_);_(@_)"/>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rgb="FF3F3F76"/>
      <name val="Aptos Narrow"/>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CC99"/>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style="thick">
        <color indexed="64"/>
      </right>
      <top style="thick">
        <color indexed="64"/>
      </top>
      <bottom style="thick">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0" fontId="3" fillId="3" borderId="10" applyNumberFormat="0" applyAlignment="0" applyProtection="0"/>
  </cellStyleXfs>
  <cellXfs count="82">
    <xf numFmtId="0" fontId="0" fillId="0" borderId="0" xfId="0"/>
    <xf numFmtId="0" fontId="0" fillId="0" borderId="0" xfId="0" applyNumberFormat="1"/>
    <xf numFmtId="14" fontId="0" fillId="0" borderId="0" xfId="0" applyNumberFormat="1"/>
    <xf numFmtId="44" fontId="0" fillId="0" borderId="0" xfId="1" applyFont="1"/>
    <xf numFmtId="0" fontId="0" fillId="0" borderId="1" xfId="0" applyBorder="1"/>
    <xf numFmtId="164" fontId="0" fillId="0" borderId="1" xfId="1" applyNumberFormat="1" applyFont="1" applyBorder="1"/>
    <xf numFmtId="44" fontId="0" fillId="0" borderId="1" xfId="1" applyFont="1" applyBorder="1"/>
    <xf numFmtId="44" fontId="0" fillId="0" borderId="6" xfId="1" applyFont="1" applyBorder="1"/>
    <xf numFmtId="0" fontId="0" fillId="0" borderId="8" xfId="0" applyBorder="1"/>
    <xf numFmtId="164" fontId="0" fillId="0" borderId="8" xfId="1" applyNumberFormat="1" applyFont="1" applyBorder="1"/>
    <xf numFmtId="164" fontId="0" fillId="0" borderId="9" xfId="1" applyNumberFormat="1"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xf numFmtId="0" fontId="2" fillId="2" borderId="7" xfId="0" applyFont="1" applyFill="1" applyBorder="1"/>
    <xf numFmtId="0" fontId="0" fillId="0" borderId="0" xfId="0" pivotButton="1"/>
    <xf numFmtId="0" fontId="0" fillId="0" borderId="0" xfId="0" applyAlignment="1">
      <alignment horizontal="left"/>
    </xf>
    <xf numFmtId="42" fontId="0" fillId="0" borderId="0" xfId="0" applyNumberFormat="1"/>
    <xf numFmtId="44" fontId="0" fillId="0" borderId="0" xfId="0" applyNumberFormat="1"/>
    <xf numFmtId="0" fontId="2" fillId="2" borderId="2" xfId="0" applyFont="1" applyFill="1" applyBorder="1"/>
    <xf numFmtId="44" fontId="0" fillId="0" borderId="1" xfId="1" applyNumberFormat="1" applyFont="1" applyBorder="1"/>
    <xf numFmtId="44" fontId="0" fillId="0" borderId="8" xfId="1" applyNumberFormat="1" applyFont="1" applyBorder="1"/>
    <xf numFmtId="0" fontId="2" fillId="2" borderId="2" xfId="0" applyFont="1" applyFill="1" applyBorder="1" applyAlignment="1">
      <alignment horizontal="center"/>
    </xf>
    <xf numFmtId="0" fontId="0" fillId="0" borderId="0" xfId="0" applyAlignment="1">
      <alignment horizontal="left" indent="1"/>
    </xf>
    <xf numFmtId="164" fontId="0" fillId="0" borderId="0" xfId="1" applyNumberFormat="1" applyFont="1"/>
    <xf numFmtId="0" fontId="2" fillId="0" borderId="0" xfId="0" applyFont="1"/>
    <xf numFmtId="1" fontId="2" fillId="0" borderId="0" xfId="1" applyNumberFormat="1" applyFont="1"/>
    <xf numFmtId="0" fontId="2" fillId="2" borderId="3" xfId="0" applyFont="1" applyFill="1" applyBorder="1"/>
    <xf numFmtId="0" fontId="2" fillId="2" borderId="4" xfId="0" applyFont="1" applyFill="1" applyBorder="1"/>
    <xf numFmtId="0" fontId="0" fillId="0" borderId="9" xfId="0" applyBorder="1"/>
    <xf numFmtId="44" fontId="0" fillId="0" borderId="8" xfId="1" applyFont="1" applyBorder="1"/>
    <xf numFmtId="0" fontId="2" fillId="2" borderId="11" xfId="0" applyFont="1" applyFill="1" applyBorder="1"/>
    <xf numFmtId="0" fontId="0" fillId="0" borderId="12" xfId="0" applyBorder="1"/>
    <xf numFmtId="164" fontId="0" fillId="0" borderId="12" xfId="1" applyNumberFormat="1" applyFont="1" applyBorder="1"/>
    <xf numFmtId="44" fontId="0" fillId="0" borderId="12" xfId="1" applyFont="1" applyBorder="1"/>
    <xf numFmtId="44" fontId="0" fillId="0" borderId="13" xfId="1" applyFont="1" applyBorder="1"/>
    <xf numFmtId="0" fontId="2" fillId="2" borderId="14" xfId="0" applyFont="1" applyFill="1" applyBorder="1"/>
    <xf numFmtId="0" fontId="0" fillId="0" borderId="15" xfId="0" applyBorder="1"/>
    <xf numFmtId="164" fontId="0" fillId="0" borderId="15" xfId="1" applyNumberFormat="1" applyFont="1" applyBorder="1"/>
    <xf numFmtId="44" fontId="0" fillId="0" borderId="15" xfId="1" applyFont="1" applyBorder="1"/>
    <xf numFmtId="164" fontId="0" fillId="0" borderId="16" xfId="1" applyNumberFormat="1" applyFont="1" applyBorder="1"/>
    <xf numFmtId="10" fontId="0" fillId="0" borderId="0" xfId="0" applyNumberFormat="1"/>
    <xf numFmtId="2" fontId="0" fillId="0" borderId="6" xfId="0" applyNumberFormat="1" applyBorder="1"/>
    <xf numFmtId="2" fontId="0" fillId="0" borderId="13" xfId="0" applyNumberFormat="1" applyBorder="1"/>
    <xf numFmtId="0" fontId="0" fillId="0" borderId="16" xfId="0" applyBorder="1"/>
    <xf numFmtId="2" fontId="0" fillId="0" borderId="15" xfId="1" applyNumberFormat="1" applyFont="1" applyBorder="1"/>
    <xf numFmtId="1" fontId="2" fillId="0" borderId="17" xfId="1" applyNumberFormat="1" applyFont="1" applyBorder="1"/>
    <xf numFmtId="0" fontId="2" fillId="0" borderId="17" xfId="0" applyFont="1" applyBorder="1"/>
    <xf numFmtId="44" fontId="1" fillId="0" borderId="17" xfId="1" applyFont="1" applyBorder="1"/>
    <xf numFmtId="44" fontId="0" fillId="0" borderId="17" xfId="1" applyFont="1" applyBorder="1"/>
    <xf numFmtId="0" fontId="0" fillId="0" borderId="17" xfId="0" applyBorder="1"/>
    <xf numFmtId="164" fontId="0" fillId="0" borderId="6" xfId="1" applyNumberFormat="1" applyFont="1" applyBorder="1"/>
    <xf numFmtId="0" fontId="0" fillId="0" borderId="6" xfId="0" applyBorder="1"/>
    <xf numFmtId="0" fontId="2" fillId="0" borderId="2" xfId="0" applyFont="1" applyBorder="1"/>
    <xf numFmtId="0" fontId="2" fillId="0" borderId="5" xfId="0" applyFont="1" applyBorder="1"/>
    <xf numFmtId="0" fontId="2" fillId="0" borderId="3" xfId="0" applyFont="1" applyBorder="1"/>
    <xf numFmtId="0" fontId="2" fillId="0" borderId="4" xfId="0" applyFont="1" applyBorder="1"/>
    <xf numFmtId="0" fontId="0" fillId="0" borderId="13" xfId="0" applyBorder="1"/>
    <xf numFmtId="0" fontId="2" fillId="2" borderId="21" xfId="0" applyFont="1" applyFill="1" applyBorder="1"/>
    <xf numFmtId="0" fontId="0" fillId="0" borderId="22" xfId="0" applyBorder="1"/>
    <xf numFmtId="164" fontId="0" fillId="0" borderId="22" xfId="1" applyNumberFormat="1" applyFont="1" applyBorder="1"/>
    <xf numFmtId="2" fontId="0" fillId="0" borderId="23" xfId="1" applyNumberFormat="1" applyFont="1" applyBorder="1"/>
    <xf numFmtId="0" fontId="2" fillId="0" borderId="11" xfId="0" applyFont="1" applyBorder="1"/>
    <xf numFmtId="0" fontId="2" fillId="0" borderId="14" xfId="0" applyFont="1" applyBorder="1"/>
    <xf numFmtId="0" fontId="0" fillId="0" borderId="5" xfId="0" applyBorder="1"/>
    <xf numFmtId="0" fontId="0" fillId="0" borderId="7" xfId="0"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164" fontId="0" fillId="0" borderId="0" xfId="0" applyNumberFormat="1"/>
    <xf numFmtId="0" fontId="0" fillId="0" borderId="26" xfId="0" applyBorder="1"/>
    <xf numFmtId="164" fontId="0" fillId="0" borderId="27" xfId="1" applyNumberFormat="1" applyFont="1" applyBorder="1"/>
    <xf numFmtId="0" fontId="0" fillId="0" borderId="28" xfId="0" applyBorder="1"/>
    <xf numFmtId="164" fontId="0" fillId="0" borderId="29" xfId="1" applyNumberFormat="1" applyFont="1" applyBorder="1"/>
    <xf numFmtId="0" fontId="2" fillId="0" borderId="24" xfId="0" applyFont="1" applyBorder="1"/>
    <xf numFmtId="0" fontId="2" fillId="0" borderId="25" xfId="0" applyFont="1" applyBorder="1"/>
    <xf numFmtId="0" fontId="0" fillId="0" borderId="0" xfId="0" applyAlignment="1">
      <alignment horizontal="center"/>
    </xf>
    <xf numFmtId="0" fontId="2" fillId="0" borderId="0" xfId="0" applyFont="1" applyAlignment="1">
      <alignment horizontal="center"/>
    </xf>
    <xf numFmtId="0" fontId="3" fillId="3" borderId="18" xfId="2" applyBorder="1" applyAlignment="1">
      <alignment horizontal="center"/>
    </xf>
    <xf numFmtId="0" fontId="3" fillId="3" borderId="19" xfId="2" applyBorder="1" applyAlignment="1">
      <alignment horizontal="center"/>
    </xf>
    <xf numFmtId="0" fontId="3" fillId="3" borderId="20" xfId="2" applyBorder="1" applyAlignment="1">
      <alignment horizontal="center"/>
    </xf>
    <xf numFmtId="0" fontId="0" fillId="0" borderId="15" xfId="0" applyBorder="1" applyAlignment="1">
      <alignment horizontal="center"/>
    </xf>
  </cellXfs>
  <cellStyles count="3">
    <cellStyle name="Currency" xfId="1" builtinId="4"/>
    <cellStyle name="Input" xfId="2" builtinId="20"/>
    <cellStyle name="Normal" xfId="0" builtinId="0"/>
  </cellStyles>
  <dxfs count="18">
    <dxf>
      <numFmt numFmtId="164" formatCode="_(&quot;$&quot;* #,##0_);_(&quot;$&quot;* \(#,##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ill>
        <patternFill patternType="solid">
          <bgColor theme="5"/>
        </patternFill>
      </fill>
    </dxf>
    <dxf>
      <fill>
        <patternFill patternType="none">
          <bgColor auto="1"/>
        </patternFill>
      </fill>
    </dxf>
    <dxf>
      <font>
        <b/>
        <i val="0"/>
        <color theme="0"/>
      </font>
    </dxf>
    <dxf>
      <fill>
        <patternFill>
          <bgColor theme="5"/>
        </patternFill>
      </fill>
    </dxf>
  </dxfs>
  <tableStyles count="4" defaultTableStyle="TableStyleMedium2" defaultPivotStyle="PivotStyleLight16">
    <tableStyle name="Slicer main" pivot="0" table="0" count="5" xr9:uid="{6D42D5AD-42E5-475D-8948-4D24259BEF60}">
      <tableStyleElement type="wholeTable" dxfId="17"/>
      <tableStyleElement type="headerRow" dxfId="16"/>
    </tableStyle>
    <tableStyle name="Slicer Style 1" pivot="0" table="0" count="1" xr9:uid="{EB63222C-F118-48BA-90A1-7D11A1A6E0E7}">
      <tableStyleElement type="wholeTable" dxfId="15"/>
    </tableStyle>
    <tableStyle name="Slicer Style 2" pivot="0" table="0" count="1" xr9:uid="{78820020-B38A-49FB-9F99-452CCD489A55}">
      <tableStyleElement type="wholeTable" dxfId="14"/>
    </tableStyle>
    <tableStyle name="Slicer Style 3" pivot="0" table="0" count="1" xr9:uid="{6A7BE082-DB54-43B0-A450-23B99F0733D1}"/>
  </tableStyles>
  <extLst>
    <ext xmlns:x14="http://schemas.microsoft.com/office/spreadsheetml/2009/9/main" uri="{46F421CA-312F-682f-3DD2-61675219B42D}">
      <x14:dxfs count="4">
        <dxf>
          <fill>
            <patternFill>
              <bgColor theme="0"/>
            </patternFill>
          </fill>
        </dxf>
        <dxf>
          <fill>
            <patternFill>
              <bgColor theme="0"/>
            </patternFill>
          </fill>
        </dxf>
        <dxf>
          <fill>
            <patternFill>
              <bgColor theme="0" tint="-0.14996795556505021"/>
            </patternFill>
          </fill>
        </dxf>
        <dxf>
          <fill>
            <patternFill>
              <bgColor theme="5"/>
            </patternFill>
          </fill>
        </dxf>
      </x14:dxfs>
    </ext>
    <ext xmlns:x14="http://schemas.microsoft.com/office/spreadsheetml/2009/9/main" uri="{EB79DEF2-80B8-43e5-95BD-54CBDDF9020C}">
      <x14:slicerStyles defaultSlicerStyle="SlicerStyleLight1">
        <x14:slicerStyle name="Slicer main">
          <x14:slicerStyleElements>
            <x14:slicerStyleElement type="unselectedItemWithData" dxfId="3"/>
            <x14:slicerStyleElement type="unselectedItemWithNoData" dxfId="2"/>
            <x14:slicerStyleElement type="selectedItemWithData" dxfId="1"/>
          </x14:slicerStyleElements>
        </x14:slicerStyle>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[Project_dashboard_analysis.xlsx]day_analysis!PivotTable1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does sales varies through the week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day_analysis!$G$3</c:f>
              <c:strCache>
                <c:ptCount val="1"/>
                <c:pt idx="0">
                  <c:v>Total</c:v>
                </c:pt>
              </c:strCache>
            </c:strRef>
          </c:tx>
          <c:spPr>
            <a:solidFill>
              <a:schemeClr val="accent1"/>
            </a:solidFill>
            <a:ln>
              <a:noFill/>
            </a:ln>
            <a:effectLst/>
          </c:spPr>
          <c:invertIfNegative val="0"/>
          <c:cat>
            <c:strRef>
              <c:f>day_analysis!$G$3</c:f>
              <c:strCache>
                <c:ptCount val="7"/>
                <c:pt idx="0">
                  <c:v>Sunday</c:v>
                </c:pt>
                <c:pt idx="1">
                  <c:v>Monday</c:v>
                </c:pt>
                <c:pt idx="2">
                  <c:v>Tuesday</c:v>
                </c:pt>
                <c:pt idx="3">
                  <c:v>Wednesday</c:v>
                </c:pt>
                <c:pt idx="4">
                  <c:v>Thursday</c:v>
                </c:pt>
                <c:pt idx="5">
                  <c:v>Friday</c:v>
                </c:pt>
                <c:pt idx="6">
                  <c:v>Saturday</c:v>
                </c:pt>
              </c:strCache>
            </c:strRef>
          </c:cat>
          <c:val>
            <c:numRef>
              <c:f>day_analysis!$G$3</c:f>
              <c:numCache>
                <c:formatCode>_("$"* #,##0_);_("$"* \(#,##0\);_("$"* "-"_);_(@_)</c:formatCode>
                <c:ptCount val="7"/>
                <c:pt idx="0">
                  <c:v>7959.17</c:v>
                </c:pt>
                <c:pt idx="1">
                  <c:v>7220.6699999999992</c:v>
                </c:pt>
                <c:pt idx="2">
                  <c:v>6564.6799999999985</c:v>
                </c:pt>
                <c:pt idx="3">
                  <c:v>7790.6400000000012</c:v>
                </c:pt>
                <c:pt idx="4">
                  <c:v>7105.2999999999975</c:v>
                </c:pt>
                <c:pt idx="5">
                  <c:v>5468.5000000000009</c:v>
                </c:pt>
                <c:pt idx="6">
                  <c:v>5616.3900000000031</c:v>
                </c:pt>
              </c:numCache>
            </c:numRef>
          </c:val>
          <c:extLst>
            <c:ext xmlns:c16="http://schemas.microsoft.com/office/drawing/2014/chart" uri="{C3380CC4-5D6E-409C-BE32-E72D297353CC}">
              <c16:uniqueId val="{00000000-8C5B-4DD6-88DF-21069FBC03A0}"/>
            </c:ext>
          </c:extLst>
        </c:ser>
        <c:dLbls>
          <c:showLegendKey val="0"/>
          <c:showVal val="0"/>
          <c:showCatName val="0"/>
          <c:showSerName val="0"/>
          <c:showPercent val="0"/>
          <c:showBubbleSize val="0"/>
        </c:dLbls>
        <c:gapWidth val="219"/>
        <c:overlap val="-27"/>
        <c:axId val="1090711136"/>
        <c:axId val="1090724576"/>
      </c:barChart>
      <c:catAx>
        <c:axId val="109071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24576"/>
        <c:crosses val="autoZero"/>
        <c:auto val="1"/>
        <c:lblAlgn val="ctr"/>
        <c:lblOffset val="100"/>
        <c:noMultiLvlLbl val="0"/>
      </c:catAx>
      <c:valAx>
        <c:axId val="1090724576"/>
        <c:scaling>
          <c:orientation val="minMax"/>
        </c:scaling>
        <c:delete val="0"/>
        <c:axPos val="l"/>
        <c:majorGridlines>
          <c:spPr>
            <a:ln w="9525" cap="flat" cmpd="sng" algn="ctr">
              <a:solidFill>
                <a:schemeClr val="tx1">
                  <a:lumMod val="15000"/>
                  <a:lumOff val="85000"/>
                </a:schemeClr>
              </a:solidFill>
              <a:round/>
            </a:ln>
            <a:effectLst/>
          </c:spPr>
        </c:majorGridlines>
        <c:title>
          <c:tx>
            <c:strRef>
              <c:f>day_analysis!$G$3</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1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pivot_sources!$C$3</c:f>
              <c:strCache>
                <c:ptCount val="1"/>
                <c:pt idx="0">
                  <c:v>Total</c:v>
                </c:pt>
              </c:strCache>
            </c:strRef>
          </c:tx>
          <c:spPr>
            <a:solidFill>
              <a:schemeClr val="accent2"/>
            </a:solidFill>
            <a:ln>
              <a:noFill/>
            </a:ln>
            <a:effectLst/>
          </c:spPr>
          <c:invertIfNegative val="0"/>
          <c:cat>
            <c:strRef>
              <c:f>pivot_sources!$B$4:$B$9</c:f>
              <c:strCache>
                <c:ptCount val="5"/>
                <c:pt idx="0">
                  <c:v>Allison Powell</c:v>
                </c:pt>
                <c:pt idx="1">
                  <c:v>Randall Lopez</c:v>
                </c:pt>
                <c:pt idx="2">
                  <c:v>Danielle Howell</c:v>
                </c:pt>
                <c:pt idx="3">
                  <c:v>Elizabeth Farley</c:v>
                </c:pt>
                <c:pt idx="4">
                  <c:v>Not Mentioned</c:v>
                </c:pt>
              </c:strCache>
            </c:strRef>
          </c:cat>
          <c:val>
            <c:numRef>
              <c:f>pivot_sources!$C$4:$C$9</c:f>
              <c:numCache>
                <c:formatCode>_("$"* #,##0_);_("$"* \(#,##0\);_("$"* "-"_);_(@_)</c:formatCode>
                <c:ptCount val="5"/>
                <c:pt idx="0">
                  <c:v>689.22</c:v>
                </c:pt>
                <c:pt idx="1">
                  <c:v>706.81000000000006</c:v>
                </c:pt>
                <c:pt idx="2">
                  <c:v>742.73</c:v>
                </c:pt>
                <c:pt idx="3">
                  <c:v>802.58999999999992</c:v>
                </c:pt>
                <c:pt idx="4">
                  <c:v>1099.69</c:v>
                </c:pt>
              </c:numCache>
            </c:numRef>
          </c:val>
          <c:extLst>
            <c:ext xmlns:c16="http://schemas.microsoft.com/office/drawing/2014/chart" uri="{C3380CC4-5D6E-409C-BE32-E72D297353CC}">
              <c16:uniqueId val="{00000000-30BD-4254-93C2-F2C6291FDD72}"/>
            </c:ext>
          </c:extLst>
        </c:ser>
        <c:dLbls>
          <c:showLegendKey val="0"/>
          <c:showVal val="0"/>
          <c:showCatName val="0"/>
          <c:showSerName val="0"/>
          <c:showPercent val="0"/>
          <c:showBubbleSize val="0"/>
        </c:dLbls>
        <c:gapWidth val="182"/>
        <c:axId val="115477872"/>
        <c:axId val="115480272"/>
      </c:barChart>
      <c:catAx>
        <c:axId val="11547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80272"/>
        <c:crosses val="autoZero"/>
        <c:auto val="1"/>
        <c:lblAlgn val="ctr"/>
        <c:lblOffset val="100"/>
        <c:noMultiLvlLbl val="0"/>
      </c:catAx>
      <c:valAx>
        <c:axId val="11548027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7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[Project_dashboard_analysis.xlsx]pivot_sources!PivotTable3</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pivot_sources!$F$3</c:f>
              <c:strCache>
                <c:ptCount val="1"/>
                <c:pt idx="0">
                  <c:v>Total</c:v>
                </c:pt>
              </c:strCache>
            </c:strRef>
          </c:tx>
          <c:spPr>
            <a:solidFill>
              <a:schemeClr val="accent2"/>
            </a:solidFill>
            <a:ln>
              <a:noFill/>
            </a:ln>
            <a:effectLst/>
          </c:spPr>
          <c:invertIfNegative val="0"/>
          <c:cat>
            <c:strRef>
              <c:f>pivot_sources!$E$4:$E$8</c:f>
              <c:strCache>
                <c:ptCount val="4"/>
                <c:pt idx="0">
                  <c:v>2022</c:v>
                </c:pt>
                <c:pt idx="1">
                  <c:v>2023</c:v>
                </c:pt>
                <c:pt idx="2">
                  <c:v>2024</c:v>
                </c:pt>
                <c:pt idx="3">
                  <c:v>2025</c:v>
                </c:pt>
              </c:strCache>
            </c:strRef>
          </c:cat>
          <c:val>
            <c:numRef>
              <c:f>pivot_sources!$F$4:$F$8</c:f>
              <c:numCache>
                <c:formatCode>_("$"* #,##0_);_("$"* \(#,##0\);_("$"* "-"_);_(@_)</c:formatCode>
                <c:ptCount val="4"/>
                <c:pt idx="0">
                  <c:v>6540.7200000000039</c:v>
                </c:pt>
                <c:pt idx="1">
                  <c:v>32455.249999999982</c:v>
                </c:pt>
                <c:pt idx="2">
                  <c:v>31419.230000000021</c:v>
                </c:pt>
                <c:pt idx="3">
                  <c:v>10790.359999999999</c:v>
                </c:pt>
              </c:numCache>
            </c:numRef>
          </c:val>
          <c:extLst>
            <c:ext xmlns:c16="http://schemas.microsoft.com/office/drawing/2014/chart" uri="{C3380CC4-5D6E-409C-BE32-E72D297353CC}">
              <c16:uniqueId val="{00000000-0607-428B-B108-2BFF3FDA53B3}"/>
            </c:ext>
          </c:extLst>
        </c:ser>
        <c:dLbls>
          <c:showLegendKey val="0"/>
          <c:showVal val="0"/>
          <c:showCatName val="0"/>
          <c:showSerName val="0"/>
          <c:showPercent val="0"/>
          <c:showBubbleSize val="0"/>
        </c:dLbls>
        <c:gapWidth val="219"/>
        <c:overlap val="-27"/>
        <c:axId val="1079124576"/>
        <c:axId val="1083645056"/>
      </c:barChart>
      <c:catAx>
        <c:axId val="107912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3645056"/>
        <c:crosses val="autoZero"/>
        <c:auto val="1"/>
        <c:lblAlgn val="ctr"/>
        <c:lblOffset val="100"/>
        <c:noMultiLvlLbl val="0"/>
      </c:catAx>
      <c:valAx>
        <c:axId val="1083645056"/>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912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[Project_dashboard_analysis.xlsx]pivot_sources!PivotTable6</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Trends Over The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pivot_sources!$C$19</c:f>
              <c:strCache>
                <c:ptCount val="1"/>
                <c:pt idx="0">
                  <c:v>Total</c:v>
                </c:pt>
              </c:strCache>
            </c:strRef>
          </c:tx>
          <c:spPr>
            <a:ln w="28575" cap="rnd">
              <a:solidFill>
                <a:schemeClr val="accent1"/>
              </a:solidFill>
              <a:round/>
            </a:ln>
            <a:effectLst/>
          </c:spPr>
          <c:marker>
            <c:symbol val="none"/>
          </c:marker>
          <c:cat>
            <c:strRef>
              <c:f>pivot_sources!$B$20:$B$32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pivot_sources!$C$20:$C$32</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EFBF-4F95-9AD2-93629BFDA052}"/>
            </c:ext>
          </c:extLst>
        </c:ser>
        <c:dLbls>
          <c:showLegendKey val="0"/>
          <c:showVal val="0"/>
          <c:showCatName val="0"/>
          <c:showSerName val="0"/>
          <c:showPercent val="0"/>
          <c:showBubbleSize val="0"/>
        </c:dLbls>
        <c:smooth val="0"/>
        <c:axId val="108239360"/>
        <c:axId val="108236480"/>
      </c:lineChart>
      <c:catAx>
        <c:axId val="10823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6480"/>
        <c:crosses val="autoZero"/>
        <c:auto val="1"/>
        <c:lblAlgn val="ctr"/>
        <c:lblOffset val="100"/>
        <c:noMultiLvlLbl val="0"/>
      </c:catAx>
      <c:valAx>
        <c:axId val="10823648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Book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pivot_sources!$F$11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pivot_sources!$E$12:$E$22</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pivot_sources!$F$12:$F$22</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AC5E-44C5-9949-539D0580285F}"/>
            </c:ext>
          </c:extLst>
        </c:ser>
        <c:dLbls>
          <c:dLblPos val="outEnd"/>
          <c:showLegendKey val="0"/>
          <c:showVal val="1"/>
          <c:showCatName val="0"/>
          <c:showSerName val="0"/>
          <c:showPercent val="0"/>
          <c:showBubbleSize val="0"/>
        </c:dLbls>
        <c:gapWidth val="182"/>
        <c:axId val="406227920"/>
        <c:axId val="406228400"/>
      </c:barChart>
      <c:catAx>
        <c:axId val="406227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6228400"/>
        <c:crosses val="autoZero"/>
        <c:auto val="1"/>
        <c:lblAlgn val="ctr"/>
        <c:lblOffset val="100"/>
        <c:noMultiLvlLbl val="0"/>
      </c:catAx>
      <c:valAx>
        <c:axId val="406228400"/>
        <c:scaling>
          <c:orientation val="minMax"/>
        </c:scaling>
        <c:delete val="1"/>
        <c:axPos val="b"/>
        <c:numFmt formatCode="_(&quot;$&quot;* #,##0_);_(&quot;$&quot;* \(#,##0\);_(&quot;$&quot;* &quot;-&quot;_);_(@_)" sourceLinked="1"/>
        <c:majorTickMark val="out"/>
        <c:minorTickMark val="none"/>
        <c:tickLblPos val="nextTo"/>
        <c:crossAx val="40622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Contribution In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category_analysis!$I$3</c:f>
              <c:strCache>
                <c:ptCount val="1"/>
                <c:pt idx="0">
                  <c:v>Contribution In Sales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39-405E-87CE-CB5B484329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39-405E-87CE-CB5B484329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39-405E-87CE-CB5B484329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39-405E-87CE-CB5B484329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category_analysis!$B$4:$B$7</c:f>
              <c:strCache>
                <c:ptCount val="4"/>
                <c:pt idx="0">
                  <c:v>Fiction</c:v>
                </c:pt>
                <c:pt idx="1">
                  <c:v>Educational</c:v>
                </c:pt>
                <c:pt idx="2">
                  <c:v>Non-Fiction</c:v>
                </c:pt>
                <c:pt idx="3">
                  <c:v>Comics</c:v>
                </c:pt>
              </c:strCache>
            </c:strRef>
          </c:cat>
          <c:val>
            <c:numRef>
              <c:f>category_analysis!$I$4:$I$7</c:f>
              <c:numCache>
                <c:formatCode>0.00</c:formatCode>
                <c:ptCount val="4"/>
                <c:pt idx="0">
                  <c:v>32.615813594166255</c:v>
                </c:pt>
                <c:pt idx="1">
                  <c:v>17.71739833210702</c:v>
                </c:pt>
                <c:pt idx="2">
                  <c:v>32.194565285141231</c:v>
                </c:pt>
                <c:pt idx="3">
                  <c:v>17.472222788585491</c:v>
                </c:pt>
              </c:numCache>
            </c:numRef>
          </c:val>
          <c:extLst>
            <c:ext xmlns:c16="http://schemas.microsoft.com/office/drawing/2014/chart" uri="{C3380CC4-5D6E-409C-BE32-E72D297353CC}">
              <c16:uniqueId val="{00000000-2351-458C-ABFD-C1278403271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[Project_dashboard_analysis.xlsx]monthly_sales!PivotTable1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does the sales trends over the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monthly_sales!$I$5</c:f>
              <c:strCache>
                <c:ptCount val="1"/>
                <c:pt idx="0">
                  <c:v>Total</c:v>
                </c:pt>
              </c:strCache>
            </c:strRef>
          </c:tx>
          <c:spPr>
            <a:ln w="28575" cap="rnd">
              <a:solidFill>
                <a:schemeClr val="accent1"/>
              </a:solidFill>
              <a:round/>
            </a:ln>
            <a:effectLst/>
          </c:spPr>
          <c:marker>
            <c:symbol val="none"/>
          </c:marker>
          <c:cat>
            <c:strRef>
              <c:f>monthly_sales!$I$5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monthly_sales!$I$5</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67CA-44B7-9E5A-F99803707E7A}"/>
            </c:ext>
          </c:extLst>
        </c:ser>
        <c:dLbls>
          <c:showLegendKey val="0"/>
          <c:showVal val="0"/>
          <c:showCatName val="0"/>
          <c:showSerName val="0"/>
          <c:showPercent val="0"/>
          <c:showBubbleSize val="0"/>
        </c:dLbls>
        <c:smooth val="0"/>
        <c:axId val="2049182304"/>
        <c:axId val="2049182784"/>
      </c:lineChart>
      <c:catAx>
        <c:axId val="20491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784"/>
        <c:crosses val="autoZero"/>
        <c:auto val="1"/>
        <c:lblAlgn val="ctr"/>
        <c:lblOffset val="100"/>
        <c:noMultiLvlLbl val="0"/>
      </c:catAx>
      <c:valAx>
        <c:axId val="2049182784"/>
        <c:scaling>
          <c:orientation val="minMax"/>
        </c:scaling>
        <c:delete val="0"/>
        <c:axPos val="l"/>
        <c:majorGridlines>
          <c:spPr>
            <a:ln w="9525" cap="flat" cmpd="sng" algn="ctr">
              <a:solidFill>
                <a:schemeClr val="tx1">
                  <a:lumMod val="15000"/>
                  <a:lumOff val="85000"/>
                </a:schemeClr>
              </a:solidFill>
              <a:round/>
            </a:ln>
            <a:effectLst/>
          </c:spPr>
        </c:majorGridlines>
        <c:title>
          <c:tx>
            <c:strRef>
              <c:f>monthly_sales!$I$5</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Year</a:t>
            </a:r>
            <a:endParaRPr lang="en-US"/>
          </a:p>
        </c:rich>
      </c:tx>
      <c:layout>
        <c:manualLayout>
          <c:xMode val="edge"/>
          <c:yMode val="edge"/>
          <c:x val="0.353039048455923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yearly_sales!$D$2</c:f>
              <c:strCache>
                <c:ptCount val="1"/>
                <c:pt idx="0">
                  <c:v>Total Sales</c:v>
                </c:pt>
              </c:strCache>
            </c:strRef>
          </c:tx>
          <c:spPr>
            <a:solidFill>
              <a:schemeClr val="accent1"/>
            </a:solidFill>
            <a:ln>
              <a:noFill/>
            </a:ln>
            <a:effectLst/>
          </c:spPr>
          <c:invertIfNegative val="0"/>
          <c:cat>
            <c:numRef>
              <c:f>yearly_sales!$B$3:$B$6</c:f>
              <c:numCache>
                <c:formatCode>General</c:formatCode>
                <c:ptCount val="4"/>
                <c:pt idx="0">
                  <c:v>2022</c:v>
                </c:pt>
                <c:pt idx="1">
                  <c:v>2023</c:v>
                </c:pt>
                <c:pt idx="2">
                  <c:v>2024</c:v>
                </c:pt>
                <c:pt idx="3">
                  <c:v>2025</c:v>
                </c:pt>
              </c:numCache>
            </c:numRef>
          </c:cat>
          <c:val>
            <c:numRef>
              <c:f>yearly_sales!$D$3:$D$6</c:f>
              <c:numCache>
                <c:formatCode>_("$"* #,##0_);_("$"* \(#,##0\);_("$"* "-"??_);_(@_)</c:formatCode>
                <c:ptCount val="4"/>
                <c:pt idx="0">
                  <c:v>19043.510000000002</c:v>
                </c:pt>
                <c:pt idx="1">
                  <c:v>95481.19999999991</c:v>
                </c:pt>
                <c:pt idx="2">
                  <c:v>93758.330000000118</c:v>
                </c:pt>
                <c:pt idx="3">
                  <c:v>32532.17</c:v>
                </c:pt>
              </c:numCache>
            </c:numRef>
          </c:val>
          <c:extLst>
            <c:ext xmlns:c16="http://schemas.microsoft.com/office/drawing/2014/chart" uri="{C3380CC4-5D6E-409C-BE32-E72D297353CC}">
              <c16:uniqueId val="{00000000-5BD6-470A-B6E5-DE7830378599}"/>
            </c:ext>
          </c:extLst>
        </c:ser>
        <c:dLbls>
          <c:showLegendKey val="0"/>
          <c:showVal val="0"/>
          <c:showCatName val="0"/>
          <c:showSerName val="0"/>
          <c:showPercent val="0"/>
          <c:showBubbleSize val="0"/>
        </c:dLbls>
        <c:gapWidth val="219"/>
        <c:overlap val="-27"/>
        <c:axId val="86975359"/>
        <c:axId val="86972479"/>
      </c:barChart>
      <c:catAx>
        <c:axId val="8697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2479"/>
        <c:crosses val="autoZero"/>
        <c:auto val="1"/>
        <c:lblAlgn val="ctr"/>
        <c:lblOffset val="100"/>
        <c:noMultiLvlLbl val="0"/>
      </c:catAx>
      <c:valAx>
        <c:axId val="86972479"/>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5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[Project_dashboard_analysis.xlsx]books_analysis!PivotTable1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books_analysis!$C$2</c:f>
              <c:strCache>
                <c:ptCount val="1"/>
                <c:pt idx="0">
                  <c:v>Total Sales</c:v>
                </c:pt>
              </c:strCache>
            </c:strRef>
          </c:tx>
          <c:spPr>
            <a:solidFill>
              <a:schemeClr val="accent1"/>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books_analysis!$C$3:$C$13</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17FF-46AB-88FF-5C3815639295}"/>
            </c:ext>
          </c:extLst>
        </c:ser>
        <c:ser>
          <c:idx val="1"/>
          <c:order val="1"/>
          <c:tx>
            <c:strRef>
              <c:f>books_analysis!$D$2</c:f>
              <c:strCache>
                <c:ptCount val="1"/>
                <c:pt idx="0">
                  <c:v>Orders Count</c:v>
                </c:pt>
              </c:strCache>
            </c:strRef>
          </c:tx>
          <c:spPr>
            <a:solidFill>
              <a:schemeClr val="accent2"/>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books_analysis!$D$3:$D$13</c:f>
              <c:numCache>
                <c:formatCode>General</c:formatCode>
                <c:ptCount val="10"/>
                <c:pt idx="0">
                  <c:v>4</c:v>
                </c:pt>
                <c:pt idx="1">
                  <c:v>6</c:v>
                </c:pt>
                <c:pt idx="2">
                  <c:v>4</c:v>
                </c:pt>
                <c:pt idx="3">
                  <c:v>6</c:v>
                </c:pt>
                <c:pt idx="4">
                  <c:v>5</c:v>
                </c:pt>
                <c:pt idx="5">
                  <c:v>5</c:v>
                </c:pt>
                <c:pt idx="6">
                  <c:v>6</c:v>
                </c:pt>
                <c:pt idx="7">
                  <c:v>5</c:v>
                </c:pt>
                <c:pt idx="8">
                  <c:v>5</c:v>
                </c:pt>
                <c:pt idx="9">
                  <c:v>6</c:v>
                </c:pt>
              </c:numCache>
            </c:numRef>
          </c:val>
          <c:extLst>
            <c:ext xmlns:c16="http://schemas.microsoft.com/office/drawing/2014/chart" uri="{C3380CC4-5D6E-409C-BE32-E72D297353CC}">
              <c16:uniqueId val="{00000001-17FF-46AB-88FF-5C3815639295}"/>
            </c:ext>
          </c:extLst>
        </c:ser>
        <c:dLbls>
          <c:showLegendKey val="0"/>
          <c:showVal val="0"/>
          <c:showCatName val="0"/>
          <c:showSerName val="0"/>
          <c:showPercent val="0"/>
          <c:showBubbleSize val="0"/>
        </c:dLbls>
        <c:gapWidth val="182"/>
        <c:axId val="731681503"/>
        <c:axId val="731690623"/>
      </c:barChart>
      <c:catAx>
        <c:axId val="73168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90623"/>
        <c:crosses val="autoZero"/>
        <c:auto val="1"/>
        <c:lblAlgn val="ctr"/>
        <c:lblOffset val="100"/>
        <c:noMultiLvlLbl val="0"/>
      </c:catAx>
      <c:valAx>
        <c:axId val="73169062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8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[Project_dashboard_analysis.xlsx]country_analysis!PivotTable6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Countries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country_analysis!$M$2</c:f>
              <c:strCache>
                <c:ptCount val="1"/>
                <c:pt idx="0">
                  <c:v>Total</c:v>
                </c:pt>
              </c:strCache>
            </c:strRef>
          </c:tx>
          <c:spPr>
            <a:solidFill>
              <a:schemeClr val="accent1"/>
            </a:solidFill>
            <a:ln>
              <a:noFill/>
            </a:ln>
            <a:effectLst/>
          </c:spPr>
          <c:invertIfNegative val="0"/>
          <c:cat>
            <c:strRef>
              <c:f>country_analysis!$L$3:$L$11</c:f>
              <c:strCache>
                <c:ptCount val="8"/>
                <c:pt idx="0">
                  <c:v>Spain</c:v>
                </c:pt>
                <c:pt idx="1">
                  <c:v>Canada</c:v>
                </c:pt>
                <c:pt idx="2">
                  <c:v>Italy</c:v>
                </c:pt>
                <c:pt idx="3">
                  <c:v>Lebanon</c:v>
                </c:pt>
                <c:pt idx="4">
                  <c:v>France</c:v>
                </c:pt>
                <c:pt idx="5">
                  <c:v>Germany</c:v>
                </c:pt>
                <c:pt idx="6">
                  <c:v>UK</c:v>
                </c:pt>
                <c:pt idx="7">
                  <c:v>USA</c:v>
                </c:pt>
              </c:strCache>
            </c:strRef>
          </c:cat>
          <c:val>
            <c:numRef>
              <c:f>country_analysis!$M$3:$M$11</c:f>
              <c:numCache>
                <c:formatCode>_("$"* #,##0_);_("$"* \(#,##0\);_("$"* "-"_);_(@_)</c:formatCode>
                <c:ptCount val="8"/>
                <c:pt idx="0">
                  <c:v>14262.550000000003</c:v>
                </c:pt>
                <c:pt idx="1">
                  <c:v>15190.720000000001</c:v>
                </c:pt>
                <c:pt idx="2">
                  <c:v>15497.159999999991</c:v>
                </c:pt>
                <c:pt idx="3">
                  <c:v>28151.139999999996</c:v>
                </c:pt>
                <c:pt idx="4">
                  <c:v>29731.26000000002</c:v>
                </c:pt>
                <c:pt idx="5">
                  <c:v>32358.319999999989</c:v>
                </c:pt>
                <c:pt idx="6">
                  <c:v>47725.35000000002</c:v>
                </c:pt>
                <c:pt idx="7">
                  <c:v>57898.709999999912</c:v>
                </c:pt>
              </c:numCache>
            </c:numRef>
          </c:val>
          <c:extLst>
            <c:ext xmlns:c16="http://schemas.microsoft.com/office/drawing/2014/chart" uri="{C3380CC4-5D6E-409C-BE32-E72D297353CC}">
              <c16:uniqueId val="{00000000-1D73-4454-80E7-BC8338FC6309}"/>
            </c:ext>
          </c:extLst>
        </c:ser>
        <c:dLbls>
          <c:showLegendKey val="0"/>
          <c:showVal val="0"/>
          <c:showCatName val="0"/>
          <c:showSerName val="0"/>
          <c:showPercent val="0"/>
          <c:showBubbleSize val="0"/>
        </c:dLbls>
        <c:gapWidth val="182"/>
        <c:axId val="758469407"/>
        <c:axId val="758484287"/>
      </c:barChart>
      <c:catAx>
        <c:axId val="75846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84287"/>
        <c:crosses val="autoZero"/>
        <c:auto val="1"/>
        <c:lblAlgn val="ctr"/>
        <c:lblOffset val="100"/>
        <c:noMultiLvlLbl val="0"/>
      </c:catAx>
      <c:valAx>
        <c:axId val="758484287"/>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6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Per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Sales Per Country</a:t>
          </a:r>
        </a:p>
      </cx:txPr>
    </cx:title>
    <cx:plotArea>
      <cx:plotAreaRegion>
        <cx:plotSurface>
          <cx:spPr>
            <a:effectLst/>
          </cx:spPr>
        </cx:plotSurface>
        <cx:series layoutId="regionMap" uniqueId="{E5A237A6-66CA-4031-BD04-2A5A05E25B8F}">
          <cx:tx>
            <cx:txData>
              <cx:f>_xlchart.v5.2</cx:f>
              <cx:v>Total Sales ($USD)</cx:v>
            </cx:txData>
          </cx:tx>
          <cx:dataId val="0"/>
          <cx:layoutPr>
            <cx:geography cultureLanguage="en-US" cultureRegion="US" attribution="Powered by Bing">
              <cx:geoCache provider="{E9337A44-BEBE-4D9F-B70C-5C5E7DAFC167}">
                <cx:binary>7Htpk504tu1fcfjzwyU0ITq6OuIJzpSTc/bwhcjJIEASSAyCX393eqiy8/lVdcXtiO734vpDOg86
ArElrb3W2sq/P4S/PbRPd+5V0K3xf3sIv76uhqH72y+/+IfqSd/5N1o9OOvtp+HNg9W/2E+f1MPT
L4/ublam/AWjmP7yUN254Sm8/sff4W7lkz2xD3eDsuZifHLL5ZMf28H/QdtPm1492NEMz91LuNOv
r0+e7u+MNa9fPZlBDcv10j39+vqH77x+9cvLO/0fT33VwsCG8RH6EvImxRjHiKevX7XWlN+uszci
ZYQxHKdf/n175tmdhn7/xEA+D+Pu8dE9ef/q6//fdfxh1N9dV95mX146s88jPJGfX+mXH4P6j7+/
uAAv+eLKd3F/GZE/a3oZ9uzO3D3efYvAfz/qHL9hCUkFRwx9/od/CH6U8jcciRgJhn9r/zLjX6L/
5+P5efC/9XsR+2+XX4Y++9///tDfXMEg/mWrPX3DEGEJJcmXuJIXcU/foFgQTlL6ZdHTb8/+Evcb
o4anx1dXw93w5L81/Ww5/Dz8L7q/mIUXrS8n4+bq3z8ZW3dnHp7+6MX/GvpQWOeYCpTi5IeJwG8o
EyThIvkKPgBO36//Px/HzyfgW78Xkf92+WXIt5f//pAfhrt2+fb2P1tqfzHi5A3DjDEk6JcdEP8Q
+Bi/iflzg/jSiqD5+8D/6Wh+Hvev3V6E/evVl1E/XP/7o757cvrO/AvjzuI3KI1TkXD0ZUn/uOBj
9IYICHoivgb+Rdz/ifH8PPK/dXwR+9+uv4x+vvn3R/+qu1P/Qo5DIbgpAorzjcqIH9Z8BFuCUcJ5
HP980f/pcH4e+q/dXgT+69WXYd/8B6D7zfG3zf7fxxkGvJISQTD5iuAvYg4EiCHG6TcChIABfQ80
X5PhMbDrR6u/tf1sXD8P/sv+L2bhZfPL6dj9B5DOF3zgfzjQr6//EzjQy6Xzr5qX/9kxwx9JuN9E
bH433G0+q9/vVNwft36GCFDkL7p+BZyfgcrXpsPjr68pRgzo52+q+vkmP0DVzrZ35tXVeP+o/ODU
w/ANrb7r/XTnBxDbn0U1ikFYx5i9fjU/fb3KY0LilKQ8TTBn/PUrY91QfVbnhDCOBUMpKHEqQI94
O35uwm+4wDEWKeJwr2+veG7bpbTmt3h8/fzKjPrcKjP4X1/jZ6ztvnzveYgJZogKBimSwU9OqQDy
0T3cXQL2wtfj/6W6PmKEpijri3SVveY0a9PaZX4eD5NotzUWJ2sSv2ODPncUNkQ5bhabnHK428YO
/phpvte2yeZVv40ifmQnehaz5FjMza3qqjNUrTdT4EEOfXLUjvNucn4fN5NMDb5fUHnkKLq0tKlk
1KQmo5o96opLPTVakvgTF6WKpdfzrm3bbmfr+j5pGv7UTZOvJV5xfBNMOu4Y680Ziyw7mkQyZHMd
k0OodCFRy8fboemZJLgNH9FS4DwQ3WVRHImLyvD7xt+VTWfflq4msur4Q4dUyKuaxfnivD4q03na
GpZUb0mcVHta+1Z2HaZMtkMpDpzUbeYGxy/D0lyViNmHpLJDFpdDnEcY0bOhHtnWtsSMueuTvsqq
vphkYwTbI5O867X1chlTkdV0mDIt2ipbmMMZQd25K5MDqYOWRd03u2R0Vx1OEjlxXz2wttg4C9/x
yXzUaF9epLo7DL3tpW5HqdyUFbbZpZPetHY5zJPNC1QdLUztk+bYz82xqM1BEJc5feuH4WAFkQUy
28hZKdh6plQvu6Uqsrqobpdygi/Ys4qKIU/dUMu28/esTLYGj+cw9R9Ct27mrsxi8b6zzXZNe6mo
Oaztzvcki5KrRKdZZNKMGyNTeCc6+KxO+UlcRZMsw3hu+sV86GoOESZTMngZF2X34MnK8ppV6yam
nT/E2DS3ZMBD3priTHfNwa2t2waDPgZK4pti6a58uaB9KOr6bd+cksgesaJ+otOxr+otbLZtUkeN
jPDayKFkV1PdJLCAH1zj23PMOrb3ozqqJ5Y1BQxR91OUz+PcZGRatk3cUFiZ5hHWQZStSYhzGFaz
xajojnXbvm2LRJ8muBgy37OT4LA+ELrQTCG6ZknvEymG8i1dVyPLpjKSpvP7ohJJ9j07/2GzP9hu
caqsvpqMv338x9vuyVwN7ulpOL3rPptkv7f9+PF3D+0Z5H5D4xew+cXK/AY4f6XxnwNc2A1/BLeX
85353Yt7BrDPHb4iLALbMkU0TZhI4xhg9RvKYvFGcEyE4GCrgfVG4SFfUTYCbQbQ+mz5EOjB4Lff
YDbCb+DbCUsF5pyjGMD4r2AtTeBW32EtA0uDg7cRA6LH4BqnGIbxPdbaqSqWIU2uhqZiXqq0FRKV
RXrou9ndYjzQjU95e1ZxYS/MuojTOWbhHpmBZVNdkDypdJOXI/FnbpjCBxyK+WoByL9mlnTbcfbL
gbVtfbsu8XUUl+tNPJdVFioAhqId12M6ILaplihMsLvKZct7+GzqZjiQkSZZMg3tCVGVONJDMSE5
tIqU2zpyI8o7zIpNXw3T+0b0C5V1VXVJrkzCPjIdhzEv6Yp51nLi32JnxXHdM8dlUQB+8nFOW+l6
PiQydN0qtpqTpM1QmzZO0tlH+VJGao8o6hoJCdQukg20u9DE8OowoHG89TxWWvawjS703CQ7GIo/
1QVlWW+L+Jx2S5INNJ5zu7DuwIOKGADsEDvZo6Ckqct86OIjP1qzK4g6o7xCxzWNc426cD4n71My
ng+qlksdBcn7/lNPPrIqmi/KeT6avLh3zXJCjN8U+ni16miehptEo4w1o9vMIZEIuStUFY9RkU5H
vZsBAgt9GLsJv3VUZDSBDOeIT3Jc83uMgjjxQ38EoXorKnoV0r7b0GncVv28bJaiKu/rmrV51YkH
hiEfVywJd0gPj5z7Jut0Gn8IzH9QfXqYcXSkXdnIqizayzle6h3rg300iF9x4z7RNb4RMb0qGNov
U7xpnNv6QjSZieC3Hnuaj4rQSVIFt14L67Z1J7r9ogu8cRG95J2+djruT2o83zGyLKVUxb6fFojp
OOaza9bdpCnBx2SsGxmsuvb1vMyQcVnJZTwjvClmhz7ZGeYLR5LypG6yqAoVlhzyouwbu2ORztU0
Hnoy1LczLZajkPCsqZxsp/dTC2n8MVLjFSTEvDQfejaMLBsmT4EcLJW0i/B403eVyEJEXZUXlUtW
yZgrhGQR4DWMeRmPTBrhUQbS6+kk7mt/F6HEnPup5BtBxvLAKhw30nXxAqkhGCVVbXJVeX0blX0v
8dRJVulB9uV4tigGn5L0PKn7VM6L38/Uv8OYbhzRl2Recl3iq3qdZd8uNB9wdzGWrdqy4JFkaeOP
RxJI1lL1AS31FrjeKIWttISKzZFv4X3Gbjwxvqr23ahOyAiUSAzrkmkqThqgjtJPc7+lBm0rz/yZ
bhw6WkkjsgaXNicQfmmnCMmQrPCDromkTZfsNPZv+7jxWIa+ODEo0Mzr9iQa1kFq43TmIz1tEsjU
eaXHRda2vNKVEgezBHwdaVZeAG8usq6BUBIulm2azG0lU6g7tap8p5U7RO2nYWni61as/Ub3PLo1
nELu7tN91fXvOkPxttUc4InE+0Yn+cjFuJsDxAPVM9v4ugvZxN2cF16s0keVztYB+V56MfJsJXRP
QyG2sZnjHfE0uQeqkGzHap4y1634wxLSy7Ix+yJCRrKu3lcm3Je6ubDVTCVHHBheXgNRu/LTkmaL
Bkq6IFFKpot6N9IyE75+KCB0udeJz7uCPVRTc1j6Jm+r6rbs/ANdxua+MX5fO9pLN+Ms9GNWaKpy
GoAtYPZW0fHMxOwyinyXoWgiGabjPgj0HjnYjii1e9WM0mKYAzWHvJkKK41r98YU7KxOWqB33eqy
YFd1phkZN3VcF/uIjvMG6NpROSzlhhfzPinjZE8rdYv4mtsB4w+pwjPMeFIV14NZyyOv42qrFU5l
4MrKaSjKm7Zo39U93Q2oIjnhH8Ck1HKOBTX7DitSbABs6bsK8uc5IR256eYRUF2U97HCsHcpMFW9
cNn2dS/tmkw7qkqW6XaiD/PU5wA9opJ4YNGhS9tSklBFxwRNaLxrm0Ef03gc7m3gc5ABrOsHgyND
86SgM8ljBTVKKRrU53rtk52K1XRmlWvEKbY2vhmbpM8CraNopxE7A9UynunJuEpyV5Dz4OIhG5yL
c0DudFtGizvMjtXHSVyMQvakBNBIfXvmzFxtZ8N1FjVzCxvTo7yOSiXDlDIZM6X2a8OWXRA0edeV
5YZqfUaLYe/GctfpvQ1Tu49xbfZkbadRApmU3ANZnuy8Jy3/FKW2PyYBobwMLZ+kD2Lcqp5GezHM
9daiptgm8C4+ndZjp/v43EchK/kMIYB3APF0O4R5hgGp7nL1DMnC301rrbbF1CU30bgU25Bonw9o
GHJb+nlfU19sCtHz2xI19i4i7XpdikRtQjHpU9I39W2k5uqwNCbaUaLKo7m21VGD0+gsat1yESnR
fVALLyNZARWB7LmI4tBQjSFhD/xycJE50QqZ2yG25r6K+XqlAilyxIPPDS3QVmhRnKcCtTk3qDj4
eFkf/jrDPf1Wm/+Rzn6mqL9z3f/neHCC/ogHn1ozPJmn0tnv/Qb83OkLF8ZgezOcEoS4+OwsQMnh
i+MQizeUEJ6kTEAbLFlo+cqF6bMZDow3hcIzhTIoAwL91XGg8ZtnHyJORMxjDkcG0r/ChOH7PzDh
BEOhFQueJDGmMfgO/Ln9O9chYhHkOtI2WUsmpKS3Dg3ZOA3Uy6oKoZdh6MJHCicZIAdOC65lWU8t
l8GA5N63sNv4pluC30y6w2hjSsFPvB/8uqnVMqh8bRd0TUHexVJzlzw2RMwpJDmdticMD3M+t0zr
vMdtn9GBuqeEBhx2NEqTrV4GloukcH02FlULpkg5T2+poXUnw1JoEGxxvdy04Xkjqn4t5Nj3a7UT
IxVbO61+zegMUKl1NPXSqDGwDK1rDdwyuI8LyIxTSkqAResTf0Non6qMQgSiDHCviCXtbFRnrV5b
iVisRxnFrOtkV0ZoX5OIXFhC6RPvWxtlMXX2iPaRqoFNWaXzVSjxYQiDBYFNBjuAbZAkXW7miAKu
M9adgIRqjgTquvGsXQYsdklvqz1xrQ4yXeFQwp4uuLxuV1IeKTSuQfq2TZosaYg+a/jKgYtCuD9E
7cDeeU/wAN7FYo+TNUyL7EZrQzakdddvutRu4hl3S9bXSzdkHdLcQmzwdI5EB4aMpf1000e8xUBd
n1llySDfyrTwdSnHRMBLdHRpPjUjo6eBheZtOVFyz8xIxp3Wgg1Al8aU53bUqTtdSh0fYTXhGqZ3
jPepjts8EWm4sHQS48asQR9wE0OGmOaKR1JFzp8bG7Z9OqYxzHPVnIiIqnd93KW3HD/LpbFA5CgZ
R05lq9II3qUdokVqll4mTdTewgIH5jNOvAgbETVTu4kKk5bSF6xL88EB2T5rgnHn6+DWYwzqJ+Sp
stOYU1h84hAlXXyrcRvD8mdxuWnnmZebkvV9vSkLX3ZZGZV3iBdjnUd+jm8oj6Y7hVIKvCQ854+2
L4OVzUQHDrZRmTCwbNKoBicrcR8QWlsq12EMp2UT+SorDXGrbGwzXDblUJzO9YLgGSlVJjOi0nOG
rWoP2vDWZSqpeSqrcV21jMTYnPvUJF0mkmC8hDVkaSbWKqnlgB0N2VzayMkq8vAEFgGUSA3K+kyY
KKk3cU+Ht7SebLTpwjy5vA9IPVV4rexhRd10mka+PGKAQPsER3UruR2Mzm2zOH1kKekO3ia634Lc
rE2WmpKYLEZTzeQ6ktOlmFE+pARf1ChBVM514Ua5KLATM115dAG5CplDR6Jwokk9wyI2iKkM92lM
rwedDE4mOJn4D8Whf86E+f8zRVHIDv93Y/zyqRvvW/Xwyn56NVRPrzI4XvZDsnru/iVXQUbiUIL9
XICFn5C3fstV8ZsYEhS445+LiQn9zh1/kyA4QpWKOKUxxiT+3R2PGFg6CM6uJXCMROAUHPxvhtUP
8wVFga+fv3fIk+ck+p1r81yZTxOUYAEn5VLwgQiY99/nKhxBRqxdt+V8CTkp7VKepngh5CT0a29O
JhehRorVN+1mTtcqHEEmce8rOiqfcYJtn6VjJGi2LvMCyFSMsJPLlQHTNJPlNh/rBfRHk1p9tWjG
gJ0vdW83jV/ULQbDPM3aUodlY/Fc6Zw0VfHJsAa57RKP9NonyCZyrJLxdCC2sNmKyEr24/MJv11C
7TJtaBgSLOtkLec8pGW47VWSgjUxASV7JxLXL0fxMkQunyJb8rxXMd3j2LZlNjFQCllXRyCJ8eqK
54y8dvlcjcDl6067Tq6rs5ColC0nGZgG8VoZpmAzL8xIjsfOyRWYXySnMWruNeyxj4hPGIHuY0sn
ayfS21XV6n3vRrNsy5AOZ40wXSFF2saf7DBASlwSZ+cspZYf5jAPpbTKtueVjYXdkA5bkZGuxGqz
0sgum3KOBySVVUXI2Cq6a1UH5+CVFIhwTvpIgPHcrFezUhxlxrBiu87M2s3s4GXyOG4jviFBjWKH
utHtlCHDR6+mVsuUm+ScF9ydmZFjlfd+jbQMo0s72YKhPmbgYVHILLyt71zq3KXlpVqkVwOkPtfO
4Jkka0JODJnWcYfWqaTZGCuD87gSY8iISV28dSjp9Q73PO5lL3hdXwY3AetedT+rvZrQ5A/LCKnj
4Me6V+AH4KbalGk8rvli2hhtIB8WpcTdZOLMd75xGXcRc9k04dDtGFd02bByWKNdxBQaTpo2HYcT
xetIbyvOu5DH3CGRC0xMf+QbHL3v2ySq78VSY78Bl0r1+RilHdRgYt7HG/ATpmpf1qSvcx1oKTLT
k9Vu2qEHDaMJQePJUlcpBplLwC3pQ7t04Ne44PaRnu2yTUA4xXLqJhULyFh9GV1bO3O2LeOuabNl
iXx95Jo5eqd0P4RtpRJGpeN1qU5UB6WZSzX2frxhLa6rPHTDMn/QqoZKT9VOg7puo2quTxtT+KMw
J5M+VsAupzPQZOn81g3pMB/6OXix7VYzAkUYG1K8H3Da0E8w7sju0kWJOPewgNjWL0us8sRi212w
eTImK9GCFdh3SwCVtcxszLuqHNQhrkWnpbOQRXPNl749Y04n4m1r3LrCZgkROSJradM8AoMu3lXp
wj4lzABJpY0yzQYxjcAsbWpPNk7p1m77iVdg47FZV/tABlTvUtJWFnKxDu60BO/WZG0xdvoMhxKQ
qyjjAT/a2oROalSMw3kK4hplYwim2rIe1eVmKJaEg1kK54SzyrcIikHRwKtNZ55bMbGN2gPv7PUp
bmdf72fkvD3DMSDPPgBYVAfv57bbt4NRLMOwjoojV02T2Jm1m+Os9qynWTLGrsgbFesoZ6Sq4tx6
GsDhs62iV7QeG6B8igYG3GYRtzRtYDgw+9DJJF4cFcGAq1AJW39ocOI+9UvBPi1NiIHi+sW+Q/Pz
07UncCGqJrfIgIDAwRbTDrgKLboC8A1B68QxwE2lhgZmAjj4pi9E225pFIa3mA0x1CfXLjmrphU9
dpTZfq+XpnOA3zU4knZO1FOM++SsWSCussWjfVdx6z4NaEXF3lPqPi0hYp9qHJtUNr0FomJiT2Gz
Vq19J2IvcMbg1PljYTEsn5Z1sEkNmHFejkXnaglFLwVcbl0+pDMyk6wsR0sG+zeA/R7Kus0VW7tF
IjIKccAjAlurVcypgxOiHrerKcLtjGjVn8RaNdfdYKtmNzM3R4fJqWAzSBhRl5OCkvdwYKch0b7E
lpFEOhWDBNFmtCfj0iAsBxNGkDU1LLasQnq60aDwntRMG5TzdFwup8T3ThYBlXNWFiO6rirGDrzA
rN8CKyzSPY19cTphSh7d2M6tXGK+1BJMGm/kUNRhyQsK4kFa0g4n2HIG9C5dtAFrE4qO4zziGNzc
hVzbsnUqm0B4pNJgSnFGjXYnuiuUzUailwuHoeKzGxSwepn0BfihYFySJI8DIeYYCt1VI9sAdZMe
Hg9mjTas2q7jgo+LMkyzNDz1KhvLplUSRXq97mLlL0Qb+Ls6UriSJHXJUVko8IELMlXvGxMTADMX
yo8YsBzmO7i2lt3c8yVL0h7oMydDe70i15xw1IsaSqy1+zAQUZ7O6RybLWmL5qxfevOuG/T8zrQR
fh+hkBpZUKzPR977MuM2jSHd9GORbKainPoNVk7fxEMPlWsSNwRyjHg2K5siqg6urm0P9s4SoYhm
dKpRK3HSc8C2DoNr2K0aStwNr6Fw02OSPOLCWLQNM58upsT4665mppNAgJpS8qqrtazFLN4+y3K3
R76aMMiJHtJbJ1aobrQoLlAW4zE5G4OlldRBucsBF/a+GQUxecXB95SKgP+UpVMPirjTtqhhXSUB
zgeA2/WOzsY9QFkXppI6qs45yJ1mVw7W62yyKlwmhKJ7XC7qBuSYUrkRCmrLHVhj00akKyY7ksb2
DKrtEFnfV2DcYiiNywLqUR8F6Kb7dWTtNfjj7DiuArm1aTs2YNe29pElWCMonasqlZ2FGgEk0KD6
LU9Ba8vWMfquBxzuc2HK50mGU4V7cC5AuY8Ce53j58SR1fHkH1SSgNjCwYK4R6ZLg2xrwcGzFrRf
NgOnrZUJGsJVpNoOKv2trqc8Anl03uOJ0g2sp/KJsbFcjtplqj6Ych5BgyUIT1kHTAqI4LIIlbOB
eyVHJKoHP2mrZAUFm/NhDgiWPhwWmWUa9Q3U4kkQtYwnWg8ZKltfb0KzrlaukIyObBdFRoYZxGke
I9uAVusKui/AUj233YBn0JiwZTP0nE4lMgys+ZWb+YNiLT8ea0xm6dJIhcytSy12bu4pnK9IbB22
jZ5CIUlR9smWuRY3OWFdexqVBk4IxNTOlxQ0ZbtZmqY4121a+U0KZjUFZc99DyxEUTBOYlW+j6KS
fHKoCjpH6PlEBKhEGE4oI30DxG9+a4AWgLvaDMtpCvVyKoeFQNEQFwTKOEvVE53102rare9UwWSl
oeooOzebO9WOvT7Qkcx9PrVeQMEGjvN+7IpAb2tbj1GOqtq0soaIjnkQRGzSytgW6jttM2dgPKUC
oCwsT/Uwzme6HscCaqFqubSs9Q+kTQ24JGAUv0+sh/RBU6JxtqQqgWoZ1BtCpjh+dr26sbZ54jmc
tfGRehAgXz/Eog4zFLkSQfMGABZ4donqDqxcVoEKByMZH1vgmhel1s0qZ90XtRzhyDGc5CE9vyh9
lXzAyzQB6UK8ekQVVK7zvp6gPowqe7P6cqZ5AdZ4JRFIZSZR4brHRiVjuwESBUkonWzTytCWcD6k
XkYySSWa5WOtk9bIShgKJYtY8WLDmNGX5QhpTZYITVCbS1BzFlLCa3h41UMJlD9bamLRQOiLsqQP
XWB2BOfHTu+H3pMCKrBx9zAPrnBy7hteSjdgu26gCj3Hco3GeZC+FwIqD6HTJivcAogG7mX0ztKh
4JdQCavuXaqnj8s6l+cCylDrBeNeT9Ks4K7IqrAwoyNKR6DrbDAXSzoUNm+V6WLIbg4OQ8GpqeLE
wZ9lEYlHjo48E1OzK0xwEYR2dWMOf75TXhD4Ix8mwfZo6yye5/pBdQGBp7G0XqZp4GXermU4GaIR
cMU3c1j+i70za5Lcxpb0L+I1AlwAvJKMLSNyX6teYJlVKnBfABIg8evHo7tvj6Tu6ba+8zIPY5LJ
ZKnMYkYElnPcPz/K5Ba52xm4QrtPo8Y81+lW/ah6sEjZJlv3lo56eV9JPX1RuwZBVuN2fhsWTac8
XObm2Qyt9JA/cFVk0WSb99qDycqCGksnX1CoPsa9oHcbi/i3roEYn0eCkuRAZ26/sWhrHPzZqVWF
h8UxZXZC4QL5Em4VG6PySwzoGTL4rEmUq00kdWaTeP7sTFV9BWVUfxkj5g/VaF9lbUBgIi8sqS9E
K3SE+HL/1PFm/I72prXQk9xyn+jYfIi6bmlY9AJb42OxlZpxDaB9y2TSaZ1BnGxem1Wkr2E/BF+h
sBFUJlMlH55yFaABplj228p9vVdxuTzpoYEf0qPcud1c1/3yMA7fV6v8F1sNqCh09Oa3pUwmt8fC
6m5Y36/wbFtbQzKENFRmCpZhnTsT2o92EsP3MKQJEAhUfnVWkXLhe046azMNogJV84rrduebPn2d
aaTdnahZOub12Ap+s3RzZYrNoRR1wVqqXVgF5GdFtrGFT6ni+rH0VcAgrNnkeoB1dg9PBfVgV6X4
Qu+4QusJCfBuLfutQ8EwD+9xsqBaH4kUamfCSP0wjSX6EJuyuUdRTOndMku8x3Kpwmgnm3nwz7FD
N5UJNU8tTp9ZY4XQzdCC4tjuc115bNwyHaXB7cbIcsalmu7k5KFFV8sAmZhPKBR3HfWDvBW+NxGM
+TnmT+RaruKb1jL8ttK5Ri0VmCUgNldz2/rcaT7IXeS9ou9VslYPauQbzGedwOS7/H/TZ96uLFP0
L9knyKzz59+TEf/9/X+V0ASiOzROgWnGjCdwEP4uoXH+X8ChQpoSGoUxCCSoV3+ze0BFRZTyKITd
81cs9e92D0U2S/DrXylU2hiU6X8ioUUEOt3vJLQAQB2LeRSJP0lnSvYS4lNCj0kauBu0FnFRRaKh
eRVM3bHklb6hU8h+6h6cSw5ClTdZnEBow+nQkfm1annzFoQJDOgElkAlRtT87byaZo/yitd5DSrz
ETKxbXPRMYu2Ig3II284HYsSfNE3dIbld0cBZ3IkL2PY4THB+U4iiC5ZPIz82TuTOBSfAVOXTtfJ
jbGrelIjIyPY0W0mWR8AOGjqcOaZ6quYFQlZx5vEUvU2cSq3Y9Qn6ZItaSnjoqaTRl0zbk+pTrbq
IaB9RfMgmlocc5qJcRegRupzk15tpqW9SjNVzPuXBrr2I5pA/xD3g7uJRGuOMoIIH8YTaEjUW7cl
WdvvNkVNeOXYLtTR6piui8vb0QUQtI0eclzDw5dcTL/fxsnmk/bu0JByuDVlt55V15a7mdDDKOL4
EV5BeTuxLtIZBIIO9nwEUQrsED1e7ealb8ZCBMmbjnELT3yVeTM6ftzQhnUZypv0W1sFw7HBNX5Z
2Tqdu6kzjzNLnqfJjUcpFS7YJfQHkW5gTLnAPR8nt30arT8kWkG0zdt2FzfG3rB23nZtE8QvI2f9
vcfJjVKGV/YQpYEoOm6n97kNk5uprXUDpGhmp20IlAaJy/pT18Try9BZcn8tzV9DnrA98wuDiYDL
32Nlos1rWrOLIXetxRbW5mn0I80sudr1kxGDKXB2+0MUNEO2Bm2M9RNO56mej12gVB5MY3gaa6Cv
g23ic6nC+J0hTVrYOHwPVGjPG7jQW9dZ9S7t0hehnyEKNhbdiR6nDSflyHJbagDEeAOytQGpVHbo
KIcqzYQr4yNLIQ1jUQoWQx5jFkS0dW7Oky5AnRgkLlJoY7gE5NbjxWSLH+Kfc9nTCiXINp4CN1S7
q0Z1EDqufTam8XYr6w3ExdLEbeaXRZvs6qeYopoAZR1VCwUI1mq3PLg0kE+VR8O39wmR+H1lSyBa
o2y+XzbISDtVtnI4zS1lAKqSOqqKsd3cuS87cquY828sCRhH59XZ8bgoRS7omMKXSqSBh4bK3S6d
x54CmApj8qRFMjHc6VTQeR9MNUTCwFga4CcndZMC8W6yrkyGGzeu6x4Gb6cKuADBI1VMF4i1swOs
hOu2c1N4uwXJ/K7gOt5W1PAAL3JYpjwhDvYmT+dDJMGwHUdc4HAk4/oWVWSZM6hF59aCKC0GdPkx
VOERbC7UIGAyXvHM9Vs578xcBq8hifpb0B16ztwcPkEQojiUpkVBwQOKk0G3dac0sckpkiP5xTYh
HxWRnS7gfNKXOTKzy1w7U1KUZONsJ5MArt0mpb6fwIxC0pZEJdc2mzaHgC3rD+i77SnlHp+cmQPI
3fW83Sxt7W1WVy5U2WoMWzIaJcO9pyR4HFLK9kHvpwaImjKH0C3DaUy7NMmW2kGnHuuWhdDV0U/g
HFbk+8xrgOqTcP3Ntjl/E0Zct9lcrdiptePxAxbXdoHMNckMBcZYQy3QwZSFukYHgdsFylcF2dfY
qjxHQ0Qf5rbGmkthrOdtP0Qkk4ull802Icln3tS7fuTcHQTamZMMnESH4BpIopKwS2gnVD9tR9KT
EZDqOzQFO7GWCYTsaekerQKjnolwDk4ksFpkNZr/M08qc+l4oN8hCkNet7G1f2H9ngZDX1nFqudU
dOu3kafTF7co1lF0BvRo5ep++89LE5wy+PtfwiiH34ZrpNz8+ZuuMwz+jqz8P8Jjx6gk/s8u3z/P
Q/2Fy77+4N/8vf9iKCYSIeDwEUIFQRXwVxYluDp/oE2EYMhnglcUSJ/8rTpJQXOjaEE5g7oBsyhi
cCr/DaMI/KcI/l8s4ABGKGn+A38P4PUfipMERREqJ4KOTkCvuT7wj/6eb+bSk4WUOZLqGzpUqLiM
7x16ODSMYyCCwwZ35KwDZYai0SV5I91U7Xkwxqc2lKy6Q5vJf8lmIL9W0w83QZWq09ZubL92rHrh
yqFZR9+mn73364H10/gQBjw9pxuNP3o36cMgxhi7dh6lzIdkC79X61x9T0nNqtyNQfoO9bCXBbA8
GmZQgCdbTG0DeXuquI0OKfCOZ9fUi7hHhmaoi9nXc595yGqyUBE8lZNQXUr2XVPzD7rwoL8iglbv
lnbzyz6VnfgNvHLqjohDqGEnZRBHO7GFZD3oJqxZvkGvprkmxvU7aPAjZN2pWxPwC2Arnih0mwo0
DFnXUyw7xvLKmq65CVnQ4u3DmV64LloPfee4eAW2jYYpBbhwnFEa4BEIg3wrB9/eu4nD1NkcD+yx
563J0QBushh5gFuuGzd72yUckqHzUF5wVrQrcNYoBuxGdVnmvVPsAtWToRBKCRhz8G4p3Sc2Btks
2nj7OfswkUiupFtyGO3A9EPpJJlPG+o7OC49ExpcyNY+D06k9/QqAO5WaFW3dAvkioO1Xcke1AAC
K5Cm+m82SqrxBv4f0ObNe7I3Zou+yNyl/BHG0qb3c1njF06AJ+1iH1K6r1tcPBlCAOM983G/vPhh
HZa8E2M/oXPthDnN4xx+hWTZDqEsoV4lW62ivNc1c2cIx/xbGSswObVUDiai2dQRBlv06omuprzu
hvnRAkHSxTKk1YuYmSagG4L+hxsT99OW6fQxbC68jVlbHScwI+erpAhpQ1nGCicsINASHOlJtGPw
0uC0fhIrpILCbRUroq6czvGirhV5y+jz2HZ6Lye6echFAyQD41TzNhA9PWio+eBFhTNHXluIv0bV
roYOY+Vn0lXrDwjUhueCG3+A+B9CKWS6s0UNLWDaLTVDWGrqiMx5sPWfna+bIyzK6G0ii0iKlsvh
Ny0TE8OjZiAry6HzYa4d+1RlQn0eETk8VjoZDxp6zbQjJWP3E4JncE2a0EPcqCAWQz5VTO36rnUK
BoKsP3kAFftQ1kG/1zCcb1NAbA9NuvRu75JyvdoWVX/LTSJc1m5mmTMfqhF+B+S+22BttnDfY9t+
pagJVQYJlIz5787Zf4IlXKMiv4vtIaiHk48KHJpRmLL0iur9HkroSDOHAH4IVOliCMNjqtXxf/AE
wNtRTNFNAAf84xOMaeDIQ+LO4Otoz46hqv8vn/Cng1eMi0MOD0/oJmSjwiPyXv+TJ4AFgSwOfoMl
uEN+/y4RrwyWS0IAkxVBEh+nWv+bJ9A/0SGQzuKQA6aA34WBScDj/vgINULVjGqJdTAP8XpbLmP4
7E3H3ysVB+Qc6mns8crUnFNgDbd9XMkdHVl7SxJAXgWPTJ3up3Xp3tcJbXRu4CP7D01s2B0ncGPk
IGHQr5cwCOuuIG0Dt+Bff9B/bM457PkEAVSGnBOwbi7YnxKg09CsUzoxAsOTXML5JxfNTTyEu8HF
/+ZJ1w/0fy/avz6JImoKJQJiNf7lj+9VAAsQTXlAMrqNL5Lr+myZf0QD4Yt//ZL++YOQqUXeikb4
4P/4IN+C5q56hEviJS2QRsgjN7xViNn968f84zuH/GwiYkYYPvt/2IRr2g58IxtFXqMtALIOqHn5
t7VPj4Fr/s2zrkv1j+8dFFvCUIETsLvRNdz2+6UMp2COQ5Ao2cLXU1/vpxpt6uhzas4l2//r10X+
WBJdPyiGFxXCKYuAX4V/0XN+h+c2aW9ivpZxtnaIp6RvYVTgjgADARXgk9knrW54d4ng3P6bB0Nl
+MfXick/CZJyNMUK+fNqdPGo1dhrKI8ghF8Y2vM027RoWT7wRd33TiAhMmwt3Mo2aBF/6D2SNnbY
zWad4gLJn2o44qKv7ushTmnepGOPwO0gS1R2yRJ8jK5rDzYBjJpTXInnmizj6yYoVkuy1POL3Cry
TXojvkuQN2CTeTfBBE0mWcGNglGUBd2i+l0VpQj4xGqE/VeLMLrUo78maFHdZVPq7BdEmT7dM0Xd
azryleV6IumuTQx/SpbOmSc1sxjcyBT79QZYRhid1ejCr3kcq4e2kcZnQSSRJ0FrjtZsZIg6RfA8
n6JF/Yb7QV3hhh4WN5ipEdLUNo++gLFAnp1JK3pe+EjTG7Gq6XnyTg+ndUwAjY2B+Vltan5IepCX
HS37Y8dUu4tnJLyyst7KoTBIremDXdLoNoqdgYyE4gTOP5Bc9I9AOBFmAt0Nr3gg41ddBTDK/XLt
D2G2dOv96KdrYIaCFun0Zj8lX4bzpKaoKKcpfBSR4Q9E06EYWJxeuJdlHliUU7nqlrqGQxgO91RA
uN9bi/jfMxgdVmX1NCGylDZmWG8NYFF3VqmxAfLG0qwpCJO5WQ6GlguU9YaxrYjqwT2PPUMI0sCw
+ia8uAFa1xyTYZX7kuvoEYWheHY9zvADURKJpJLBZwGtVqMDeQP6Jy+BFhMIJrmoy1g1vbvBh0n3
ZmIrnEBpb5ZBQQ4LtVoV2O26f3HYNTu4ril0C4rj47KIxg4ZpSVLLrNy7cFz5KFG6u2YwYQCxZ7W
S4xVneryAcUDyydTT3yf1in4KswZ1LfLbP3OBAHEqjkC4kFHWQ5Pywx4d7/KTSznDm/lvSj5dHJS
4PLoe/CGLw3WTnQAsDNBwitJ16BWaSE4iJc5rtrdQhUiJ3OfFqsZ3XZMzIC1nFVA6vZqg3mdoUJ0
ezOHrL2ZnC2v0ULIrBQEHoKn965RCEnZEHjnTq5yDiAOitY9wxerP82A5AuCL5Kd2t73DeDDoQWj
3InkJW16XV1mBCqHTFTgHosp1fX3yc/1OBfxYoQsLG71Q4yeDEB5PbdRlxHNglOvw3QpkADS730D
pWsPyceBYonmfR9v4rmEmbRPttgapLzo/EnbuATXs7hjsDn9AGc8Rfkcj78opKBjHXZ0X9UBR4ZL
L598Ch3AuMpgc60tt4h2t0IXCMJD5KkWaY9m48GrkTXiT73rQgZTeCl/AkPnT1LaKsgD1/t3HUUQ
o9nY+k9R1nTIk2uunjkLfRkQOMQbnLp7a+T8kUYl/9y2CQlFti7RIUjn+cFCsdklECt9RvXU3VSp
JsEnRO+IHHpTBbtFBaK5Bm3WthiBeQU76Pily0sccvbQ+NZcYr+9D/1Yfna66y+kr/2PGiYtP8Ax
A5qPVhiyZNyVoTusAZg56JSyet0qraKsM4E+wJkGFQrUPK52YRt2v9w88aIZIyeeLPr49BCKsU3O
4dKv9L5klSFXcKHaiibRs78kcQV2aAqQxc+7BBHXY1BpJBFTGKmP6DDddKtJ3S5v3ZI42Regz+Kp
KuZqjIuwr+DSLTii9yCuQjjkwGpf8Hv3AOe5+wQBYMdvM7qlfEHeLs77FEz/frZ/0Ttr1sfHMkAx
lmmQFYd+Iu5ApSPTgbF6+JkOcbtlrKb6ppt04PJlC/yOtaKKMxua4KkMWaf2oeirVy+75LVHimMH
3X68ESMpFRIHShUTvOU3PkapvxBThbfB5tcFUFF4dTiqvn+Yg7o8LFHEvtxCOBR1MZZ0nzZ+jHbh
UPLoteVzlferGs+tVpodB9ht5DRJ4vSuGTYv0qzy2+ie0fvV/qYNq2rYs9nT+IEhLdN9zHK6RkAr
ulSPCDV2u7BbwpsFPSD53i4l6Qtegbx7cKgfLxNp7SM6MB8fyeSoPFIExAsFJ+OOQJV+6scFOUSf
jhvNOZEWIEE1A9XYgWpM1Weq8bnesXjZ+gzCwcr39eKJOq5u2ihmbAwjGi1k+c5MW3UczCjULQLH
kbq24fq00WB47kYLWbx3c9WeVbIktuDhIB5a5ajYrXTrxpsNg1pVDkgBfBjBvJEOORxtJjA8gagr
2NIpxpIAUdTY3wCPzkHi2wY48iCfrMBuOVpkY9Mj7gZ9RNR26O405P1DFarkHYFcIMow3Ve3l8TO
R+9I964C5z88DgAGe7nq9yYA5lrgtLWnqU0JdkkKqCBraEkOKtTLw+wry4CclSsBWLUpsm/MCr91
2ET0FM++xzu7usNosPvUXGkkhTZZPcPwD9ESyGgH6Eru/MK77QrCtQfW1VuVkXpFOQLbNEXLXyY4
wZgnw6H0vgJABG74pENLyKURqbsOxxhk/xQPMRt3zWJDZHSToD8YAE1lZsAxsDuEtdVTgCal34Pu
iV99WT7hmCY13A27TMdJrkv90TQYcXLXBaAYmOmnu2kMEDCulAkhE+lWwymm6KL2NK0hEsw9GDs0
vHrDZQpIH7JMHeRyq9cbGwLUHTxKq7WZ2+57sLYt9p3lDprOVejd9VE1thlp1ngXTUs/fwUB4OHO
eeRxVTQifJQAx7p00tXJseJwYwqia+JQeSoRjFkgpg2SDUmMw3CBT3TyUwafwiExDn4M15iGI3+X
El93Z71yDJThHGZgtspenWoZ4o/Q1oMrECF0CA6w7GBJSBuctbohR2XAj56UB4cK6Lmp4Yi7udxF
nWnUE5F+sQUUvma6ora66IJe7UWSelRQ4/bCTW/sM4gQmHBVfcPVpK9Uqiqcio4YtVBidIoHReJE
uYdvPuWSpGqvsPsx2WBBaKX163pckc3btTzRSPGqFDlv0obm1xRYllELIspNVXLA5JGgx13bgGdg
EmjLo+0Ay+zgqjXiuCRsvitFH37rpnVscJAsV9vRbufOjKBH+SziNofCum57l5q4/XDQT8psGpAM
RxhvIxc6G8D9tIrtJdzmgd4Cg6ZARxbRftW4XFEYBEKdetg0dQYYIz0DnEwfaum7h3VjA/90jVXq
TQB+K6jxIMlQTrJvUkm9LyMMimkH51BMBOG3YI05z6EOm8c1wmyXrOtMeqYd4RAd4FDshHBdgBBZ
yemeyyDKy63062m0KBf3wzCu/U3sA/nV0QbFYEf74BvaqCuwWo1b8Mx6DFeB5lR1Q4b3fvuca9ls
Pynr5fRF9ECq/cK6YCnCFjTlc9KUOELmaQRNqkWJWgsyLnJI4EEKaH1iBxh6WzLYxAivUxO9LFuH
PqEbww0uSiBPAakGBPVjGfALbgybt6VQdcZiTJXoQczCYuKgqWpkyZvmvIDr67c+ine9SIErbl4H
pwYp8z0bSnWsRS3v1ypsX0azn1HKGyhDcMItNkAI+LuDVzpDqSaN2HyGOtL7Aji5RLvRePboaD1F
mfOG3/Gp7nfoMpK7JdzQQ8Xd8gsATfuKLQebbGz42YiR7gNugl9EYWflOJoxNigU0mF+TjmFZ7+O
EarGrVc/0nhcDpP3Y/C6RE20YkoAlzQfatKTa40a7omvkJjZSJ3YN/jNYKsGUXOwsXO70wlo/gxt
li703DQXAzyI7xjjyCtggBE9SL1Kf6o8sscnkPvgponpwkPnerjarrWuPgWpYxSU66T6C2/TIUJ0
W48flWZ9my/tOrrd7DHw49Is3p2HkkbbCcdieUJTJeFPmSisdgSDKn7gNoAl3/guqjIwLvRGTde+
qwJ0Skw/l/u0texYq9nlQzim5jjWqnRPfI0ZxLGU1g9b3U5fEzP2Fpmk5CBZIwo5iGXN6NRIYNSI
W3+EdraImfUrYOYCAZIZx6aaV7Zzvq2nywAVnd3MEqAtAvtgnbIZnyfbTdHYfERoiq/DOTr7hLx5
9Bis0nznhoTrrlxTf1ZlOJ9t0safa0eVzlXchf0teDeEkyh43fIplcBEcE3GyP5HS7CdA8yAcbsp
Dte7hs09oHWr3bU3adZMTXANwdTqHyMSrBjspXtzgurYfMUqnubMymJOegGzeCOyuU2m0n9LCOrz
gs46ArxeBWgJN1O/18ANLEYhlF2bW2j0bQYIEwD2jPsH+LShCD6kWhfpkE64AgwbL8jnufRUC9Tx
s0lQM4ilLbYWGOsshN1XjZ3321q3TyNZQVuFE9uBd8QYEdeHHOOuSvW9hrr2Mm6jxeaSfM0nDLN5
HLQJ3zRBy9r7sLlPoEXtAHWbMINoIL9RPTIIdGQ6c2DVd6Uf8Nh1VNfJLBgr8S7SsfqFpALIBLqK
9SDicrtL7Ya+fE410sMEd2LRp9V8vw0xPTRJSszrECfbTWlKhJIJp36PLZcozPyI07xz6Y/U0OAW
lACc/06F/SNK0uHbYgmS0BVefNZ5gwIoBkC74JhQ4P3tnKDThClET5hnlBxSu5pLUzXtBSuaFG6I
6z1+9ekR2TPy4uL2WfYoEwAT1xlc+1BgbbTEFGs4+V84aMhNLZyI9zIt3WlD/d5nje/7d6OXsTzg
T4vvmjICCtJpBnzADtEPHrIGyNo0nBxmw7m8H5FMRZYLvYhksfgGjizAXIQRGlWwGjDRkUGsNmsj
6dcdi0vEmQmQ7mLCefAWYO7bnqKT/EjLOR5O1AQTRPMp7W8qOvJCtBJeLwa0NNepBOu3QKvuKZ2I
ypNArecWZs3FaTlg0RFG7gaedke7Rc2TljPbAbZPcgDGw/1sKnFMG2GrjKN5zwz6va5I59R9X5ak
KxCSM+mxXvF5FVgECWbxlGHDdmMYiEOECyXI3IpfIK+mXr5OYNkPntCgwLQJAvdvQ/090fpcVsYf
FUyCk4aNLjFjIpqRv7bmptsAqQhYOY8lIXBYXLLKdFdVHTJyXRJ4WNdx9IxwRHrw1qx9vqYW3B4A
++Y4UAnFAoFpzOlbTJoNC3F74gJcPGwbZJXhy7YpkC0BcqNDTENym6jRppsarxeRsPUxoLxEmzzp
S4ykfcFH2Iey3KpD4nCuJcAVkSGg1x8youveWgS9mkOD82PLSNKqfYRYceHwRvCcpdReeiK0ye2s
k9+UaYYdbvr++5KYfK54/SQNieztCNi+uBbPr3xr2HO3DMizk4EtzQ/Pxfi+gVa3+8DzsH3A24Ht
s452YxlZhzGfF97in74L7olPU5h+V20QdQBSBIeYDmw7VvUcbpdekeRzqGKCwxi6aKEjNBb7CvFu
l6F+pbsQIRZRCDIB+Sy1bPZTaXEdzZP9YWW67EScPsSkVpjBMaKTykjg7GWx2DosCGlusaceTJ/w
39INytTWURflMy39hwDg9iHN5p4ggqGXFEhMnDl2F4FcaTBmpJ8atNDlAmi08DBsdq7y1TNGLdZ7
HVVsJwiyDvsRvnQNvhqLYKfhJ0UZZ+WU5EEFLCKxMFFzTOlTj6nekOYGyQDgXmLlZWjEVvssPTCo
t+ACI6/uDkg3hchKw3jfN4hTLeYStmO1E13wc94W6TONfvw3uYCUQ1a9I3lPMAAlkYinO82QuZ8J
D8sjghjmk8VdfAjZEBfghKvtCBwOj3Ym2rCzQ6sfaTCS+xUTQwrRhMuuEZ0rEBMAPQZ+T97FQyUQ
YZxiBD7D3vjkdqzMyzAun4xre+s53Z5iK6qL32KPUxbwrb5JDuVjg+V33OTczrmOUY8fmE6WD4+B
Y+wmnLsVp+0wDbfQ5DeUhwOappWq8gRQNe7RP03pG3pDd+N473YU4LU9Kvw/On6OKCrnDBPfusKO
WBoAyUKw3FCnCi9JPEM+aezbjDr4qx1SfA46Reu4a+aoxCwuPgiU2yF6stsewwnEUeu6WhC0Xxeb
oeycbktAM/UeJVsc5bXf+lfMIEDIrYLUf7+WVgyZXpDEOEzxPCBBKybL7qIIkT5uZ2ZycPMNRkbA
pP2iC+KphxaEz4mWrREHiVr/s1nq9FCOtsFIl5iPBXOU3Ehfr+EezcPmDpgHdo9t+diUUA5KDPbM
wLsl8iT0Eid7xJoA7Peok8WeoR66HZuZgtuWoyjqUemPsbJxrsF4I5InOvmu0fKInC4cA3oGfGRv
KURYTGjwtYmeogFmsbR1fErB5837EIyRLHTNUTZFlpoNc7OkM5gjF0MYjFyqb6Xa+E8Imr8NtHuU
ZYNsAabh0HuMpBzI3sOKb3eKyfY5muPlUGla/cKUkG1EnQAWEgMWujjr2QDHOUNoukOitAFHjbCT
wpgOk/TwKdJh+wR+jNFsaHvWt1iCt8DEoqY+A+ECU7csLUaDUj+Gy2FBnMDm3BndYapPujTZEgOy
3yFwrWtMviu3ZqdJB39yxugm+bK2Rs8Fq5QHwp0A/cxgCMpbrgQAPVONjTk0fRtdggqUeCb+F2nn
teM4skXZHxoCQU++Ul6p9K6yXogsR+89v34W6wJzU5Qgoe48NLofGhkKhj9n73USb4B2lRDfv/Nl
wx4cr9RxeVQWkn/Mg0m7iKQkOIRaWui437zB3OLqCaUNOhXjE4mD3Dk5NydjaXtxs8mzdIxQlRXW
C6ou0S4aZvahMRt+h5l7ItrZXSRJi1InyOKhnsuN8EGxTclcErNvCP3zyRweqUX3CRMBWlWhFsUn
Av9g/DVJweKHlnvvLmUP7LcpggGcFrmiPMpeZkRLF5fbizTddreepsrV1s5Ud1HXaYqqUkruS9eo
nhs50ombF0L+PQaqD5RT7iWYfmlCDL5X82aBBSU8xHz3da+WBhFoWay5mwS3GkCqcROj6XysPKXZ
dkgJeEaV9nhfuyJ44FrX3aVq1aLcQ4BLQEGY/F9G7/5Kh0aUCynEw7ggV+tVTpmGer8RWdJpN6qe
SnjPKvctxRWzTNy0tA7IZsAMWjVR+KdGYWEvAibxWzKmXBm90QdGZ8he8lZigBxWUdEgnB1bqWMC
ecRPnUbywregJBzA3mxgn4pjdzkaWnWAqsHGbGL55Ny1yABl/SeNRe4K0U/xLI1S+RonOQaLmBPr
t5aE4QP2L2uZslfUm9awrFVsGBgTEwvR7g0K1vy5HkYNnW8Wqcoh0Bv7T1zzcsWp08jj0nfx3m5U
MQ4BJDYMB44/5hZE1dqOt30aoX3JetPfpchkJT5Nm20iLyo+En3Qb91GyncC9/OzUEXI6Rq3seP+
tvNcekxAeaxD+1dgOnhBQGmR6CRy0HMBjYG4ClxxRiSL35Xc2cWi7UNMAnDLQvUm8hP/HWpsXq6C
JuZpJkrmMzll+5Wo4H3rxy+urEdA6lBNF+hXq5xRxOZT133DQyMPbxJ/qLdVZpjIVKqhucHYLjjL
XM321po9FOU+r7s63zVhmpIyYKjvtLpI21XatKhfbTdqFadU8LncCERK2SpJx/qguS4BPkY8IH7G
kyK+Fym6lDwlMbRE0+K7/EjfI0A/kLVCUVLmW0HO8KmYDl2vtph5hj15dS1W93cSfXK4qFKlDBxm
qrYKsIFxwUxH5aVKwvQeIyU3wYi4I5+K19u6JzYabQC7cS6khcXzrAvKIdzLcmt+kyMluJG6pBru
y6xucLziQlQWqS9DIQ67YIlTvlCciHzEj0gu0mBdwr7t3vOcnAWmtc4PNmWuctiWgZmtWsnF2sUX
tR/zDriYj/QzekxJz9EzILTxg1zr1mMQKHW6R7mZScskNSUsYbm4F543Fg5m3+FGj4oEyhLWZh51
iqFw0bGN/jbJR/MdYz+hcA+zuLJS09g4MJfcyWIn1vZQN+m+r2XtBzdOvpCuy3m5Jdf1mlXNSD4n
VmGCVklljhslsRBXh54X4svlKiYvoH7IGYHFsaG9BiQaiaOJTwHXanAMS2K7BqcmvWVuX2xDkyMV
R008/GDg5NvArMLoO3r11lFg3knPJEVjkitt5OPDl0z1uastaQo6uthl8SbHCz0su3DKPbW7OrG9
aDt6eV5uvEofX0Id/sMy7vr+dXIVLvPBUw8D4epHsujh97Quyi12saTcmUmdR1u/TFGB9bqyQjtI
jDLBXl+uNIyXz6k8FGiL8ygblwQm7OdEcB24BSvUxU915preAgT0yNu4teRhjYQhj9dxWdkEElMv
FtxGTKByiF7iXd3lNcmahP0Rn1dc7fzJe/cjJ4kzvEpGKvtPlZvg+TJsT50YChohfd0qu9e2DZNg
6fZB+lp1vc0dubKIopNdx3SWBoTN12NrS7gr3Don9RVE1YfqeckuFyMSdj9TM0cL4/EtqFQN3WMf
Pft6TlxJcztXYuyMhmhbo4jCgVDRAzDMu1wc6s6Tg7tIl3zx5PsDMzxkbpk3Okf2Lkkweu5Dssy8
SX2+vjNYSvOJgrO+k6OuQNAFIPcxUNiHF10BkdzyzOpZ5dkP0VFq82Dv1kb+iPa8bw4d8uR1HGXe
h8FFqHLwoRJrDEWg8sCphs8islDkNx5kj4VXcrgsFM7t/kYavaBZyJoHyC7rm+BB9WJ13MW6W2CV
G8PuLoYbwmscf/h7KlAgOEKu6pdaN8qXwTBR6WtGLhHsD7I99EtYpCPQUeAhyPB1Zxh5Q4CUjhSC
SXmTHAjoxY/8dkleYk6ptZ/R0JQ3baqXD7LBxUTRivENB4F/m+mKtcQ2ly9lSIN7g7CJYDjJHBiO
XkqDtxkMMOjOoMZWCVQ1Ds3+KQxrMp+mKJXHMG2UX5rIbX/pB2q7xhBhKR8Bd0BinwO6CIfUo7mt
WC877KDNgZyb+V3OG+tGtTSdsHoJjBHvoQtHoBQBVjUjUNeKForHNlPajRKAJWMRDtqrW8XssG3D
hmTWReOj6/d7spZJJW+VRuORFaR2XazQztorneTEH44sGeFqXlpLVw/jz6opy1ukhf5D1keoCplW
aeYYxP+yZSqhhHRSBLPNU6EUykMVNME6wGt8J2yhfJPLWj4YvayvCkTvnwXZe3eRBpWerIKCFGKs
dPl6qLKBWQI9AB4YUJqV2kqhtSf1078TKUrX3JzF6CQo+G9K1fduTT0330RjhKQZlOYu7xp7G3gR
+c6YHDTvFdkjgE9iLOVOSuL/F2vJXbV5ZT+EwCLJobr8IM9Q15DKxL0aNEgo87i2lliR1fdGcLkX
TM0VmkYLQ7zrK8kfTLIxI9Ghddx72Mwh28bsx1su6ShgQZqIXdy5yXMoV913nM5e6hAYrbjVe3ap
PviBm1dbdHzpPqw1Y9vb3HMdPe4zZjRwg6cBfQPpzLAIfwvFHT8U7FChI8i0lVvClcNrMYpa3Ppk
APkWGpiFXQcuGjKoHai/VZbhxsUtWy7B9uKOSKUofvI8i6gDQhb5CVhkyE2KqBsGWKUF5yCR9rQT
fCQLL1Ct1wTgsL4y2sYsgL7iVFy2SdIsk1Ad0x3uR8lfJo2ZS2tuFHm5iMkRbtPYG+OXIQBO1wKP
OSjc62xniNjl1hlH2g26v0bexGOSPugWl5zBlVWLyKsMRIGhdbm3TAO3disu1ffEOS3vezsWCgsF
1xbJLbIISw8vz20TVIil1SGt2zcj45ple0PV48OR9H7XKKNG1NkikMYSL3hESqO8NNkmpUVVGWDt
SOmOcd2ujCHfsF9EDwDuomAPei168puUtDxDcaPr5vhKtt2r7oCTuCHxQ9Xbkv/0XnIJD5TSNeGd
B4aKaJAp47ZquKeHazOVJrvG0LAuRj5Ys8AjXy77USp63LJ++bNsoy4BG1G33/VQZ9NyCz95qLLa
hjRLfiumUEKarSyyEukTFD+Sl0Oa3LhsY3c8YYz7pu7LR8BJkLEVkZKxaJNqbbsS7xWrjtrF2OT2
dKePtXWYVZq58hU92TYW+zCYOCGeSJwR+AUvYWAJ1zV3B5dXafe1YTT3XdGib4yLEsx4qVsJZngi
CwmgZiMCiAQO5EENNeW2T7Ee36Cty/qdamDWX1ilyB6kOo1I7rQsFTL9AW+NoqSIgwa9H5X6JuR+
cyO7/vjpQg16LmuElHim9O5Q2s1YrfIE9vqCWo2Fss5tRJ6OnMftjsi18mZw835Hcj4QoddV0g5a
IX82mQuTkWXnZg993kcrTY9avFD9oO27KCjtd6Ai5SHVcVM7PsOirksNSxzFIaS8cMwmJOsl4ug+
bPlAa64JskVsKa0McqaWkT6ShfCHZ5QEcfmNaw9mLSkp/K1e+tGfSggL0K0NbuSBp7zVbhruM0u1
igHX4rS3obZomZWspjSu7hSGheG5RYbzxDYQoVwSGefHkCebcqzxxchNT7awy1Z8cfGBtA9IUatz
/ilLXjJc+Dm5Ox6xI44wjLxtzLacQKEnP1SR07Uz0jVqX0ugQ2ouABGBvkMYKNoBt0ABOwZh3CsM
C+1NU4W5jEzF/2Up/JQtoMC8IgGRWSGvRZnIFL+492/gd/fv9hgFxhrLWClW7Lg2QiwOQ+/dtkrr
lzeMSrRLu4wwEurEEi9XHGFc1/NMvh0AXiEXsLrhWw2q80fQp+pnYbWVhBgstb77KJvqhVoALSOb
71m/fNIXNls8+RdCqB38XQlNNVuXVJIm8sPkHr8VVgis7YQRbXPIxy3uCfuRECYyEMWzguc2KUV+
F7miw0E6hNDAB9Cf7X2i+ePel9v+p+Bc/a1mhQ+5J1LYdzJbmeZ5aPXflBwo+1BIUCqzMoCoPl3P
TLKFhJbWxLOxwXZKKocHtGj45tzEksUyUPDfY393b8Lej8pdVrUu8Gw2ajjdLclkjBbKtFN7LdGD
pPZs4P1a4UVwp1U9Wo2jS+w78qTqTW167YePeXZYgI9yOUw4Wut94NZw1sid9491JDXZ5v/UPWCT
tGzZwgMYM0sJj9Ufq6nUGthjGDxFTWptZKMJDxgFu08lrAtisEJ8XFaHnqp6oU8jTLVlg1uU0GZC
5awDrOI3A0iG6mkIlNuEhWub4+5yK2eEtuQihUUi1NLhBM0E3SIPXWmow8mc6gPsfgpswObZHbnc
XHu43NQZrautKaaNxl7XhWLNOoQ+K48Br8Pn9HmxCfclytzHy02c+WawDgyiPCr9wfd6LBvW1Vzq
m4gm1PwxN1/ScUUQ/3ITpypoC96iUNGX6XiylJkyOYI72xKt1khKd8tCUp0g2ghksqOvXpEHWyfa
YEvoGk52VOqWjM/9uDNpYao2ZCC0JOABQ8J6XSB4IuCB/plY+wBW0uWezTDFkw6aT6YoNhoRVOTG
ZE/7KrrOMIyW6GwxKQI5aAkeCnmfAgS0b8PgFhJ4S7rXuCK+Ph2xSfaMhk3B9mmIuXZd8Uhq2mjj
nKx9UrJm26b1Gur75Z6dzjxKR8k8t1FZm4Y2nxa5FTdBaXCFlu37vnmrrf9AGv5Th/nhP7r0r9RM
eRr0I7k6A8SMw1mAEtlgyR5/uYr4qdmXhuFoVbMoZAG86T3UjUU5+IGjgI2XcslR20+leqt4GBNb
3AWheXu5lyfzBZcBlgw2CwWOAZbg4x8hZwmybpuqB4Oq32d+DvOlfhqoLrToJPlBgVRIKuHucpsz
1gFzZmrUEtjLhG4xglMRmC/aeSO20V76MkHy0L4ri/e84zZQad1jJWWHIYVn3Rl3JOSIUYJGWeLi
eQAotKjU6JAW47byvNvc65+u/Koz48GvUnU2Az4G/oHjX1VWA1krbDyOC28/124EdzA91ADAZLeW
0Sy83nKktHm1lfhegtyZJuoP0MZXTAxnB8QWPNjhvkMAnw2IqZCt83o0s0WC5FKXljaFYbrCWxLp
2EaEYFD//Lzc85PtfBqOL01OP+nLcCjlQAI/pcnSXec6EQ/hOx3Jtqbstpl/Ze2eLKtZY7Ox73UP
hXNHYy3qGA5sEpkmz4nLPTrZIGiElWXqVE9WFQbzuEcIIoewSaH0iUFfkTTYUIaDt776r9u6ibXW
xF3LBgEJxJitYM+U6lqq4TF5uvUwpOKPYenERpLqdRzN7O1f+2RrYirOREOawXF43Kc8AapZ66br
SIHYyFyWPLV9YxZfOXBP5x/N2FghlQmBL5vTUfZlMmS1p7T1aLuOKb/V4TohV56iEECd3Hwzc31x
uVOnU4+LhIyJZrLs4N6ZdaqTWr+2wZg6Ka1SXKfZtW67ivrkMbLHVZuOV9qbfv3xnkt7isaUkAX/
nq+uILAI9cmKC0LiR2vId3FfP6VD7GipR/XX/+fyPrO9n7TENsecoFOUBDBsY7aopClLlYaG6fiV
+cj/mW29FuY3FEJr6dfiykycVs1RvziCFdWcLhh4wbGoHY+aAGoEuWJ64DSLSnuWwSzhA0kF2T9z
lbTf0rZbXe7fNDInLWomU8TGea7Pl1hTQFLzwEI7Wagt9ACbtP7bpSDQP7fC9RIDOshrzOfzk4Iw
06DYEwuk7O/6/EOfyKjRlSPwzEjRhsVYadxixETd/jrjSWTlFlZhLmXSweIRr5WgVt6H5u1yV2Tl
9IvRETJEyHuo7KDPbs1trQ6WHIN0QekjH/Ai18vCLPpd3KvhzdDof1wVblvhEWuCSbyNBuxWJdmb
lRK6/ZXZebLuLK7SBrFS6mOyHIxpl/6yyruqiO3elHUnVLQO4QD5dovqVC+q1sa7EZgcFJomvXLj
Of3QgCdhEugmmAALasFxo1pDNIdMB0l3EEVR+VMR49qNDq7xcvlLn3ZO1VSDKYNHDyXh3EPpDXox
AsRDAcTHbmG11YF+k6C3yAF1238uN3auU8xNAFAAnGh31qlEbbtAhlLoRJQhwru5w/KI7q87TKCW
y02dbM08gthJFEHHDMy0U7+/DFrkqQAJvdQEvxktM/etKuD8VgTKoU2n9U+SgpfbO13i0GEYLUM3
SCMxX47b84Gl5mrom87YauWNcJN4SdYw2/dT6avLTZ3uXzRl23/ruBo6l5HjpoLKgHpURTiFWiva
ycT/nKAdkmU/GJnvkJAw9p45tDdkxt9MEuNXtplpuh9vZipVE/7alE1FO5kxfTtEiBQak+u2TZYE
q1qxv9zB03cSN8uvTcw+Zi5bjSmXKNSTQE63lBwblvqQNbsS0deiGMi9TvUyI+qhLLo0vlcbUfzr
2Tf9AhuXN+81Dj9l9guS2HV9reUXyISJFxjuD6D1Od2Hb7FZXDmPzqwKDHI6cEdiBLwqZjcjVMID
oTxueXHtL2VpL+zbhFqmafX/2c60535ZEqXU4lOUaYes17KTQTmNTgAtoYivHBLnZogtK5QB5qI8
xT6OGyrcOPIamUxskcmPRe79DE3pSl/OLDfMdhxzMq9Bmf3xuInOh7sexLyKSsRoTqW2C12BdA2h
8cpsP/UuWwzMl5ZmM6HH1mr5GV+t0ab6PA8jE8//XUsaKkZKfJXEKZrPCu0pBWCuLIMzexhN6xwA
BKf4j1knQ2i9NbIa3pvyS+Ddk/7TxLaoHjplI0iuacEha/ei3+T41MonvzyQ7G/sNWyyMfu88lvO
f/D//pbZZ4DzG4Bj4TPwW4YMgvJdJr67cApU/YAJ0dA3Qf8cuzdu2JIkXRnRehiuHIlnphU3AkNB
ZWYwueZHotwaamaUfI68FDIR35wDCw3F5Y6eWYyGrHFiAAsi2jB/4zeIRPFDE8PF//IHevka/e5v
jHOriXP9z01NyCF4qYSEoAYpx3OYMlAFdX5VAwxz+d4Gw2Ne6TfovX66Ud5caet0+LgZUuSbAKRO
6Gke65Q6pSjgejCLVWlTFNZPNVJwGtsf/9olmuEhpAjikDKysuMuQZaGIK/TjFm3h4msjCx9FVBD
g9fnlcDI3xP8+ByathaIIoI0tfkf5/+X7czWpKrIW584Q9iZ1mNO1H/nKarUvcd1XoRrNSSHsiI6
br1rat2HJPym4hpSEHUDzOoh2GHUNN4oMWuatxCKu9/Ql+zxgPUAPbxJco5qQYnOJbceSShQ9aCK
/1AXCFe6MQb6m4JR8kGUsb1nyvQ199Cufcn9EhtLrxopoao8jTfa32Lbsh+Ur6Yxei9U7gg/SGbU
O8onNL9dM6x3eBb68MoGebp3/A1sgnThascpPVuvMLEHtQgQhiTFj8CGbGn9KiggMxZ3YbgzlSs7
/uktcnopUkDHVEzm8t8D/ctYcIFV0UwAtJSsEXSQ+0juzpGb9lbjJFNH959PZw10hULA0Zrq9VjT
TvGlOWFgB5YnRrZfyY7frHS1A8+Ibz+90tDplsNfh+YIk4OKPVz/jxtS9LKt9DCiMED2oWo3oXFl
lM79fV69hNFYAEQWZxdialiiC8kwMQ1j9qMmxz125ts/L0loLP9tYvatpBC0nYcc0BF4bMhNAuKD
S9wsa5Tzl1s60xkkVMTh1OlAVpXZcQWTmCBtlVnsMVR0UaCkqNeaON2dyQd8aWI2q+ux7TosWxZO
SwlaetR7izAT3XbEqL+qMtG/XO7S3xTAbJMhuiNz32YCmOQjjidAliKRbSwqbiBQcww13+dR5BCT
gy+BdgQgDwqWF3AGT1rYLywfF0iW3mSYoE38BZQVfLz8e07XmUFqB8u2iSXGNvXZVdEuxzAOTMl1
5FR70jQPP2iJ85uCsaP/zRrlK4+a0xGl39gpSB+YwHJPHodRbkhKIyTSv4F7CCvzTzfW45WN/PRo
mtAwPD2JJkxx7tlLjXyES7EnUrMadegygdQc6qSaXRnJ0y9HKwZKfII/FkfTbKVFOU7hPvC9RV7J
P+GGblwctr1k4gSC2I8tz9pcHqpz3VI5Cqca8mK6ThzPnJHqUy11rryFmb2kOf7ZwIQhd22DOl0Q
NvkIDRgVMl5VO8nuWH7klZ5N/oNyR4ugSYNNKufAGLzoydQ7+coV7PTpOTVH/XpCBsrpqzp2JbO2
CvAqvjUVYfiG6JLCYqy/pt+qbJOGHsuO4evLy9/ydPCOm52tQnRXsDWQXizCpt8jRVtj0dtb4B76
vl6zIVwJ+JwOHTu+qsgqgS6e88qsOaAFKSZFP1igdN1XBfWeI8C0uSJdCR+faYejkvsffCLy0Ops
imiQ5gq5JHkVwqnWJ7yeoHDWt8vfbvqxxzvYdB7/t5HZEYYZbBhiLq+LPuiihewhcK7iBRQeWPLS
Jnb/+H35fLnJM28myllMewYzU5NPbuptkHeIDvuAR1nw6HfKemLj96X4KcveYx+1qILFO2JcAnjF
MtCiK6f2yXSxebILyKCsB5ks1TSLv1wPGkzlcTtZfDsQsE7dmT8pCaJ/FmojL2SyUcu4SIfXy30+
GcupTUQEPNMgfpvWbH/pO4weoZEFixJi98rQoQKxLwcUj2NZXG5KmQI8R0NKW1zpaI2at2Qtpt/y
pX9+CLO9reRgMXhreBkggxFTj2/g+7dV9NbEPbLnAy6vGwqV8akpn/0CFNNIwnUeiZ3U3JXub9Pc
6d2V40I5OS+mHwb+lJwLBdthGB//sLEcuqjQKPE3pnhTCYCF3MjstELbi9osuQWjHBgLdKYTpFwy
mnqbZYr+4MeKRJGDsnG3SWB5/r5kExqgh7vqEmmi8tihg2yXZTvkuMClXrqxQJdpCzlC5LzA9899
vUgK9VtjBij2SEOGzZUd6GSftYXKfsBzTZDDOsk0xu5UPQNM8YIiR+qBB9S4zDuXCuxjK7ZUkzG2
l8f4bHsE2lm4tq6QFjn+ktTDaOXKQPhk+/FeqT+8QIHssBbalYv7mWlLSp3MBFdcFsz8uRvEmBqg
E9GvobhjZf6E/7LxJOvK6XuuO1MQndNQYYGYsxXJeI8+pxFliMPvsv6rbdeG+iv3r2x151vRZeYg
z2prnvULAkGhjUAJqZ23q8dfIyQEr38I2l+Xx+bcN9N4EZD5487C5n08NmFccwy6FGIKOSU2UqAn
QH+0IAA8FWZXLkfKNNCztf737s5JxHPnZK2HxOczM4jCheJ34g1yhA1F2A/lx34QyDQHVKLwAiVF
/KjSzlynyASpZOWNhwQlr/mAhTqn0tXIzWdDhg/1PJVM3F8VOISX0ffin6ZZ6VswCQhZh9YyP7Qw
kz///XsR5RBsyUImQj6LVxcN67ETLhXQNIqy+cjZ7Wxru/+sG2KJfm1mtmRSxY2I6dIMgjfs/FuP
2nJ6FGHEfLvcn3PTzNAIfRtk28nITsfPl+3X1gqIW5pEfxKT7H/aa9o7lWuKJx666s/R8NkAL7d4
5kCjHa5cxHCY22K2r1Z2qDKQfbjgNYIfSbTSLYP3g6rJNX4Hka46YklXrnpnevmfRy+PH94+f8/4
L72UXEsqePIjvexgERbdIuEdMFjJ1u2SK/ega03NrijWSIykiAhSRNlbjuULtS0aY0reXtnEzyzc
oy7NPiNM2FoHrB9OSOylV1Ursw62zfjPWFKi3pBPuZTblEI6OStEIEqtRHXNl7OWjVzeuZjPwY+t
L08K7XRn0GyenQaqQphp5mwaqm2ZhWEzefHC984ouUA+X27gzOeackwWF1PibORjjud57uYRJSib
aAHI4U9QJ+sMEAeK3StH0JnJPaV6ITuxu/Gqna1bAcDSlwwEpUAVDgTWyEkAHEt/keLCJjRcWUqn
d1PkcFPaQBZw4qeb8XGvSsB50ZBGwK5xjsG3ANQ+GjsqnLbj2lSAxjVAFMuVn/775KNdjYAnNwgN
HOpxu2Php66UY7HAVL9QI51KpRIUVHl1edDOHRiIP2ViMMQtZEIXx+0YVW9TAyuNFi0lAb3cJ+D5
aFuvGvw3YADkBuqA2qR71du02RsggN56LkFxtp95fqNN0v1V39wTub38s85MVoJ1AiUOt2O0MrOv
jgu+0AM8aizxDY5LfPLVlYE9N42YRQwphkGgEbNNxB6LvogzWrA49gfsWtV9TUobKkh1TQRxbmFY
HP5U9iFuIVMQ/OgA8EyDIsw2RSexlG0xGS+9SN+BMr3So/PNTAGf6Wmhz+9mFC2sVIuNceFl48Ig
j6tHhmOp95dH5lwr7FMcLiiHebfMOqO4vo1wAtl7Vx30idE1RnAirnTlzPCTVeHeLJPHAv49m/xF
VORCTXl/mk2z1XEEMn5Xbsxn+kEXDN7sRJIMNpPjQWlGr6G6Ef0Y3fYN0sq6QrIkYvNfYwMIXSe1
BONvmYjl5j3p67ShXhni9tpeys1+pFieaQ1XlsuZE/GoldlkHkBnj21IK+0Ag4QIAaW860FC/ieu
PCbPfTbAyOhbSEEh5JwNP9hiysfkQYz1LtpJ2Hg0UCJuHWwuz7KTKMT02Vj4LFBuTic3GLVUXK2u
/XjhaiV+SSAQZML3w1RRV+dD5kW9bJo//0ubCFQRWhPFme+4tVu6g2fSJkDYVdByI97l8mOZEblK
HsCmXW7tzP4D3H6KtJDLnxKUx/OPyLduZCq8QpVKHFQD2CWtuTQaDk5EsWZ75fA/N2zE+whwWIRo
qYVy3BrFpbFl6DihvNHaTxUoZEtfKdWV18e5aTgFcMCry1OAatanRof/YEsQCURmbKbYG9XPKQhK
mdC0u3ILONuhL01NP+XLdTPQcNLaBk2ppf0S4zmPnVwfh2VJqa/vl0fq3GZEHpS9jssGIzbrVUDd
XzpNU9ACd9Zg3gOpujIZrjUx682g+62XuzRR5r39NHqU344Gz3u63JHzw/PfjkxT8ss38wdU6qNN
K1YnOSNvAo0s2JMq/Q9HK+npSaOJvInk+GyPgOIjxnSqPklt2OdJFNPa7nZUfDCu0a0qUbTzcr/O
bRZf2jNnD8bBgo7juRkLN8caWZWUos9az3Q8pfhwXUjSgbfxKff7P7Q61Q0itk2gZ35F6WJPr7yA
UpdjFu/JLebxb0XuHVw6iSovKOB5ublTkRNbImmB/9feNIe+jJ7SUYFeKmgPXu5iAJ4lgWeTNQGQ
9rnT7xMi7DowonB1pV2FvzuLKBy1O5v+mgzahSITMelSytOBsi4eBxWu26amt0g7smpYAEZaN9UO
Cvflxs9ukl/6PFsXhjux7hPaJmvCzIEJKHrpYYg9yld0eAOTf7/cHPV1tkK0HtKnT3laUnEHj1Ln
RQV7ETvy5V6dXYdfejXN5y8jCafeayiUAw/Bhjms19+7qsFu41GPPLhWiuKvkPBk+Iis4+ThRo1G
9LixuI69ttII4dc68Fm/AdVVmD8pNoN/2X0JtxQ/1kCYQcdQxU7Avgo/XcNYtN63Nruy/0wz5eSn
WLY2CQzQPM4fiK2CxqvJa94QQfU7sUAtNPjEY2rQ/w/f90s7s1mjgtcjpk+XqQy67EbKX9YwTMbv
MCGv7Dxn92106KR/uNyhnTj+uF5ByAP6FvNTGmxHzYCNgQi/0si5z8YNaKqRSm71JDtCmLlPQKvD
FAVlZHn5QY/dQ1Nbb//+1bj42KR+EDFYcx+dmbeSjwQjptSokb4YYoh3JdTHg6/Y6pueRO+Xmzv3
sDZsXl7IfrgBUcfk+Nv57QQeDAZAqECW23pHHDZrPwyufMO+kcB0mrdxt6zc9eV2pz87n4S8xaa7
F2OGMfG42YyiGG3jCQ4nKTjAX9I2UTUIR2R6Ra3uvR+/9U0GJfWqIm76w8cNIw6VCSJQyHmKI8wa
LuxxqAOV4hAemFsQZrV5kPz+m1SpQFpIaThJY72D/B7f6y4flnU4aIsqCp48Vf3eyd4btRGjO8kY
xk3Ugt3wcMhceauczmZ+H18GSzTHqZg/IGNJVNLkZXIK9aXO37v02+VPf3pOH//92b6XJhW1EXyZ
R7a8iaQ3UwFo9hgnG91a5pRqvdzY6ao5bmw2vbQw1WCs0Rk3XgrPB/4Jtgl00OVWTo0HNhOY3YyX
EDUGtbkaQanqlswigQNk7I5mvunRd1V9ldLeKfRDpLwW3U3VroG0KdG1XL58ZrymJBPyPIoaTvmY
46mcmm0WF2qtO4r8IUfL2J3YtvBN/5j6ApVTWYHV1LuV3b26UbV27durwQDtdDVN6wjdwuTxINE/
m9QS1Fyrb5nU+NNXgGEiYFpFsK81BD0YAqT7BtRuG7KMjQUFphZptu6V1diAA1922oOSLyp/W3Dl
HVzw9h2FNjYtNuH+uQPoISYDdLQodH/dWdqCYqUYYp61cjtQkq63SietPjEXLSPpts6/J9rvqny2
rXvN3oSD2FA01yTDESfPjblP02vRzjP3seOuz2ZzEJjumMZ0HXM7eDeI2sQiKYrja1hal8hNl0P4
pMN9uTzjziyioy8+G/Sw7yUp7mi2HdaUXu5LvuMzL3Umm3fgIX7lrnJlgNXZ3RqAc2RVHs1lsD5r
TP4i3kc9cJh2ociUNBp+CTiQl7t4Zul+7eJc5xDkdQvRrtVBWxgLLwd3jA4zoGjJ5WYU5XRHph2T
Fwrhn8n0cbx+3GEA9NHQzjD2C3iTeDSf0/i3re/l5tE0KeNrL8cI1tZ7V0ZAZNaK+ov4vdPpBlCv
zpEITObqbddvKjBqkpSvrvzA6QfMjoyjHzhtAF8uim6CcQO2KB8Cqk5t7UNAq6mW0BxrHrJL8zse
ZGcizJrewxh8z3L0wIlTUzch7e3FEICGsh+R1+G5uLdgMpbmnVIZn5d/5qnoDYIADw0dubBqEn6c
bQJEK8QwVHxHb1SWkrmwo9fA31E6UUFjFMIN08wnixA5qTy7eCde3vS/YIVc+VpnZ82XXzFbjwq1
JMzI5VcInASa+6tA65nCrr7S2bOT5kszs/UnLFhFsdvpTlfa6lM6ymJS++g3vT6WOKAgtDYUEl1E
rkL0EuzkqmlcqhlP9XQqNbCuPFjOXO/59hSOtS2Ezbik5t9e2GMO41J34uKRSkJ+uVMp2OwHiWPa
y8b+ZmYfgvHnZcw/n3oPJ9n+6Ep0Qy+XP8zfrf5ksn75JbPvj99FVdWKX1K1I8y1bYOkN40mmPne
BswPhlgGAScp96J6EmLtjXf98KpJFIgNtw1R6zAcHKXZl6Q7KmuV6PUiBJXWazWWrG+Avnhr5pvL
v/nMHXT6epPj19Bhhs7157CiOpMiqTrC4G+uQm2eD0n1nbLSNj16EbcdFzU6ElTwcn1l8zk7Wxmy
CY4BS2J+cAKoMrKWeucUsqG4SFNT2zeR/i9p57UrN5J06yciQG9uyTLbG3ntG0ItQ+89n/581ME/
qsriFKGeAXrQ3UJXMDMjMyMjVqzV/4CpNt3w2MvX5jLGP5aEdQlsHzbgGksgIHin0IMSHlrIo8zO
3BjTliVha6gZi+YnWAo0eedzc885udP0Re82YvjfiLpLX/vPmMRbCcJa25pCTsGoWlSJIYXkb9O7
soNbMXrtpHivclQGijdLT4p8VLW7ILrXHaKiT6nzRSs/WfbMP7wN0yPlcBp7n3Mn8+JqX6AjVH6e
nNcNR1td7iWDSCMcJdjf2/jkJDe11Ac5wQcjc/80hpD41hZUuigEt6N2SFT9MMozmRxrB7XlW+J/
r9F79tDDOs5Oj1byVk/guueffJBwbsyhXo10sxlubs6HYio9RYZNx3loQtVD6IaMzn0jvwyt6VrR
31/vlKiWvhLmA0p8wU0yNZOGCO1mF2UL8lXSo9+n+zYtNwAJa0PEjkWdYikjXUB4pSYBqWxxIYyG
FHsSihku6oLoCExw20K7KR34b/2jT+8lBIzcsFkyAZbp7XRjwGuB+sJ1smRfyL/bYh8rugNTHGYc
MzGc5mOg7QpH+aS15k4dC88pjPfoKN9CxfrgwKoMedOrOSjPka4fjD7ZSNGvz8rJtwgxRZc48O4Z
zH63JEWMI8JYsvlYQM0BL642eLWc3aETiN799S2wsgPO5mD585Md4Fd0EebAk5CViG9TazhEc74v
2r8vHNsGrREMkCOP0rHg1ykQBCVahpfEdxAoe067UQ1Yn8ATC8J5qvSIe8o5A8mcp8D6PGq3TXaT
DJ+18TUr7kAt6urDUGy50BJnCyfe2biETQNWKQjRRCUUtD4q82df8o+pfCflLzWaIC2oMrB+W9mt
1SXTFhiWSU85daPzJTNaHtHmxEh1k33h6zcZjNxF7my8oZcJuxjaiRlhQmskcSZrMYMQlVcOxxAd
qRxyt3cFvW4QL1/3w9+g0mvmhJkk6Ffhw+OWSooXJTtI8SMA8Sj4iUoSiQ9YmrkZvSL/oegoQw8b
Ecf1KYWA8HxK0zhLlTbl2NWaEAZL+Rlm7sc+tf/NZvvPlFqycm4GPTpSbiljLI13Tfscm19m/931
eVzOif8+jXRXnZsoIjmUu5FVS2bJlQfot6UNC1tzJTzPkqKV4aTAQheGR23krTsGd4scwvWBLF4s
DgSMDTgQGgMXDPr5QIKKlntbZkmaWoOdFVUo+1GpWnAw95K5hdFYi5KJAZbyKDkbDZItwRqqCUYT
szLo3vTTLyNUb/L2pipGz4zhTXee5RnCqpGYxEpp9DzKVnO0x/dOh6raD0d/krUfhfVD0lChfHHa
fNcUxU4f7iXrm23WXtKqGzHd2nF39sFL0Hdybi96Wikyotxdido8q/FEQqZov2sOPaf8QQIoP4s+
QZud34fTHHnSID/bYZdufMfKKp19hrBKJLp4ZcK86IYViQjVbGXeGF1/m8D0BRcLSrZBG291wC9H
geAaZ0aFkynIVBv9SYxm8z4nkTXkk1tH+R6YqNdB0SdrH21rk/Vt2ZwXVgkRf+fUVLh7zmdcL0Yt
N0cc0hhqt7mLU1g6JYDdO/sptZ7zqf6lm9m72pRur2+EtVwmx/x/DNvC4RT0Wpoyy8tb8kM3fFXU
X7/ZG+0PRX3bxsB8Zjj87itExTpj4w5YO5WxTVi45GLkixyC1RWKj/6K4bZjme1D26l2aNbID4oP
R0UPsZWb5sPg6U78PkwzOGWHOfTQ71CJ5ABwKdbW+bZy+px9kLD2odo1JDaZDJO2/az/OoBz6vON
I24FfWefWRHX2jSr3p+wEnPX9eh3RNMnuse59naa/a2GEzbMXXKnVgG1sezNCWTeOYqH0/sybncw
CBftF9Uhg5q68/xlwx/WHXGprC9t046Yh2vyvMzKiTUpuo/jdJ9qt1p66Ok7GlGYmgCF32e6B3Pe
dbNraTnm5I9Z9dz/k5lGIwflandwSDIu8pEhj7to34IDq5udDWtt4X/rY4i6anorqRJZHrB2F/7x
VHoHcbJqeXC5xaQnW/u+2fq+ZeEvtid9XsRE8nJviCcRaK4qlJgVUx92i2pq0vbIaL8gM90kX6d5
w0WULXuCI0pFkCIWwXTE0XhDMkWJBjdUDmWJLuFdVH7s7feG8QjJejh2pCQfkf5AE/pnPO4i5dUs
Nwkulum/Nn7BZc3ZzJQ+XpbH+JJ3822dzgc0Ut0u+qhKXtJ9mnSVrMaHauKLNu7qtaT7wm70f5Mv
Qj0gHzNGhVZisq0twc1D6pcH03/0KYhlPJfKH04Ie8hGuuG/WHVkkmwLdur3HXlyB0pcz7XVaoY7
p1+dVHaN/Atk2q5VfTTt22psPMt6L+nSxmDFhaehELoe+gYIFVSCEyH+6eWBlkXJBsci30Ky7w1g
EowHTflU9++KYuMAFnM3GPjNHAJ+W5XhORPiEq1G2rtHd9DrOyCEHdy/qtO5TmLstXQLhyTe5ctg
FjOUYcH4XhDFGXCC5+QFoATOZb/2iikpIOJHHqkh8oEp6Dhbc3Qb1Hm6ERavDNKkvRBWC5p9IBcU
Bol2a7Xo2CTeCEeAi5d1O5K1X5Chie8QhFfc6yfZqjlIpeDQACCm/z78T9ym7gqEqCHj5vp+0yuQ
1Wi3Qv6nbGW+f2ePTrckE0pvCVXb5eKkICmMK4CHdpE2pF2zBhJkIsyESmAeujMVIQ3G+y+B/7HJ
ISj/rFpHaiqT+h7pSds8Xh/vRZ5D/I5lQk4G3CajI3c+32HGvmur/iFF5yt74ZzUy0e4Jfz8wYq8
TNkjk+Pa0YMjbWQ3LraMMBHC2dzMIOYnlQ/QEUn3BjtwwUqj04DkaC4nexjX97VqbOzTFXc+m33h
gPZRlTJiWFZJ5YX7uLyrx8xNw4PU30jj1+szvGqKu5FiMr1dFww/je90auWwcyBMJ6N1LNV9Wkc7
td/5/saBsPjMhU/RhAW2DSisKTqvnRSWHtQUMUbneW5Bp36et1Ip6yaA28KsCPBAfKXGst7n1YIf
D9H6/S3V+ysNvlyfsYug9rdPgiT+PyNCNBHWIfKEJq8WuaGVjcKQ3OwlLei+ZL2T7k071m+CZJbf
52MaH9KyHB5aAFI9XQ1SdJuglrqVfxAfzuIHCcd6FaL9Fukyo1Z3luzVIRAFe2f49xZKiuGrE91W
8MJ3zg7lqcjwamXrAxYDlytrcU1SrQPALyQH1DbRZyvjA6wYsUzFy6S9hoae/Ih2ZoFGASpMTk3t
nIL9d93YiO4u7tL/P/w/1oX1kCZ9MhB9pQ1JPobt0wzpqhr9AyJ+GD7L9iGtD029MeJ1P/tjUphx
VOmqPq8ZsOa/pcm7qXzM9F/X3Wx1Yzp/TAhZ1aKSZ6SlMEEVVq6/g23L7Od+BsywhRvfGszy5ydn
rJ6hfJAWzJ8WT09F9yY58kHd7D5aPUhPxiOc5E6iaQmE+1hpeXmigqofB3RXeQrBlm05G8f2EjJe
80jh2C6cPDGMZfbG+QUpA915Ms2HMT9GAEraO8o41xdrbQppxaXdCR69hZH3fApNrUrR63USryxf
o+FbEFOF2MqbbNj4vQ1OlglpRCUbemwgv01FGhFstALJeF8fyVqEcTISMTBVqeMNZoWVLNU+qIO2
79qd3A+Jq2gbe2jNIUgogvDREeGlY+p8zgBA6IjRU9MDYxDUh4z6xPSlQ320M+4H/3h9WKuTd2JM
2E1Kaphjr2Bs8Ie9GbzGNALX/T/XjazO3YmR5SNOVsjnICI4w4jF7aP2j5l5QBUbScOtE291NBSX
QW4aSyOf4G52mwcokXOTluBGiu9jP7gTes+Gsq8rdW+H71PKpQp6rHPudfVu0p7D8Vu9RTi6Otw/
X/GbJOJkuICo+kgq+Yo8prPl22jcaShzb/EsrlmBKZmwHsoFHjCCmzgOV6mZAMWH9kdPdo79JI07
eyuLujajRLnL65u6veEIM2pC49YgUph6TYACk/O1AS46xBvQit+pWPFUgv0H9gEeDYuawLmDTPAP
yM5iRZGpH3ZptchYpIV9k0DlhvYlenWUQ+a03geJ3T3a9lzu5XiYisfRtBrorOzUrn4OEt16QOCK
wFG9OQ6R+w1S9afcpGiKAbAFDlcYuVwdoMgvUHq3s7Z96HttlI9pZowECLVe6jtdy4MtYuvVaYQg
kWbBBfApNqZXISLWUwMeW6qcpyFSPYXW7TZI9n+/0Ugg/ceMEB+nDUJKrck8Tr7Wu9qAkKJVuDBv
PMddevO/2RI8Q09IuUs9tvr8q53e58ljWj51W0DW1SCGyAl+KJJj2kWKNkBirtFYQs804p8ddBiV
3LlIavJw1hG+rV+gZdwVMOnVW6DPtQ0GWdpCRW7h/SJnRZqritRFrFmlqLvc32cKEBko1P6WPHMJ
08izMEiaF3kkCVdyWSpQ4luMsKqD7lDG1q+0NPSNB/JaKAwruE1KBUuA6M93mN/poQQWnfdi0dxH
gHSDPNy4t1bnC7WHhTMM9gUxh2n2YVfNM/2KSCInu3F8q5XaNUca+sdqqwtzbTgIdQHyoKOPfI0w
Z8gwFdU0caMkiIjZxWufvlz37lUDC1u0Dt0UvA5C5G47vSGlKYMxFtBvdxu33/+NAernqBRyfost
kE4Qj4Gj0wIJr+APMl0InYVb+hEXFaXFtRAlINHP2kNuL6x6UatZVcdov42Nf1SivaOSDMh2iKFq
xqcgXkR8HhZNXCje/s3o/hgWwoq+DGiPTWm5tKr8G31pnh6oG6CTNXc7HZtwZyhNivJ3yNgC9Ss8
PTtt3Eu2cZiMjQhpOcfEuwm0OWVE6Ix5owueQKnEsuMZ4EptKT7CWd/HmnzH8Lnu4xdnDEyop9MH
GdaA6zO4OjwATFDjQSjliN3Mmenord9jduphCFMqbZfEFlL12qdc+nHd1LqbcLfTiWrSYSfWZaFE
z3Jz6cXqS80z/QereJ5MaPFuVe1nUd0YxqukfrD6jQtk2aMXE7swS5B2hYxaxOXpkM8SyDFCE+FP
FXRO/qMC32snR304XB/h6m5GSoyjguQgaJXz06/Q+9CqVExVLa+sRqlv/CDeqptuGRGe23D65Fzy
GIHN7dPgyx8smKCvj2N1yjj3oNpc4ktRRkyaLAfJR06lSep+VkF0W0KYCzb6xh7eqnqrk3ntIQJF
4n+sCQPSZN7aQ8EOQ3mcQFru9mQ+XWTfYAX57PfOk2J8vj6+1bQmTV4AxYHB0FWyTMBJ6IxEo5RF
EibRcHod5sxDNfAjKsGfchmJPPpLjBzl2LxEckf7ojnTTu30XWeXewuJ9Ovfsj7Xfz5FiKX8Pp7S
tOIIc4zBqySiqCdEbDuj3afjhqmViQY4QqveAlbgpSy4Z4N0Obq1eA7aTLuyQTJ8Fxo3ppXtAvsN
AeTrA9uyJixr1Nltj1wq+473sjl/rIIvY6BSgODJ5NyZ+c11cysHGR2RJgODrIhLSIgTm7I2ZnWg
cQ88yJH0Wyf9MNp3qCVvHJgr5zSiHDQXEP/SEC+yx+hjLUV1tjTVUSyrP5gDbBZ3uX6jpOhvqbye
y4207do8KqRs1aUXCQJaYWB21oEI9zk10/llrLwwH+/VPRr1+75tNtosV3wRYlQS0WgLQQgisvfJ
klkH8tLO2SDQPHJHuUj94SNZ4PqJ9WL+NR6NwAGDi5YRxF0U44SxzUEx+gnyn14Mo30n2W5LZWFg
n/29b5yYEfUy6kYtjXYx4xNix81j2Xh+qdK3tHH+r91wyMA4VMPoHwdOJuywyjG6tpxp7JzLGtQt
FMWw7eRqdT+l+qs0NtGrHU3ad78y28OU08AexmYXunqICPXG9lvzU2aWohxLyZ4QPgUhZgURUpVr
YnyL5DcoONN5wUXfGfSXO40bbeXgVv30xKCw3+fGr6LCxGABTUmXImz+Ef1hVy1ib8jelHBjv6+9
2MAa/xmgEHRKoa1mLRJBPMEfSrsBW9PC/LLEufBGHiSZA5uyjVN9u+5LW8NcrueTqwMcVDb2IcOk
beu1KjhoQvNTEdpHyZlfKnTghnwTKroMRQhhzoYqxKCGP/pak2upV6o/x3I/ot+s3wbOg+XcWvqz
037sskNlpAi33w7+xnNr9UywoW4BMrLoigpXZTe0cxEUTHMrBxAU3LSWduhtT6b3aNhiG7nADP0+
D3ifog5kL1zbgtMmwej3UsTkamYpk6KOmv0wTABFMj2jZcP/rgdxSW/toN7BNPheQoR7N1goQ5MA
drjEw+z2+mqvjZ7qOQJJ1JZ5pgkHlDOgI2DkOjPv20gYQJAVH+PmYEvJscrm43VjFziZZfgn1sSM
XhFrQVtGBvmp/LlTkF2v6gpU9yuHlxcW+m7I4l1eq49VeCiVnepZt2b0oYwfOKTRXUd0IX4Zd9JO
iTc+bCXk5LuWcvQiIAEJ5bnPS0hwkVJjFkbKk0lVPnM1bEz02vUNVpO+Wt6qNiwj5yacxA9rqV12
cxJZyW7qE6BAkzXcojFZRagqO+3767O9eoCcmlw+6WQn612bqISexJ0LIWD1re8+mvN+UCivfx4R
A0Y0UPp63ebqRLKHmCz8SReJQyFQDJK4ZpTp4KDm2DwM/hbubnUi0V8ln8Rr3BHBTIqvJDNQDHTY
mwc5vbfGd5J6dIbX6wNZ3Re8+Q3KyAqSfcJy2YVWV2ax7Isgf0k06a4Kq/eTDdtx1z2FSMZfN7c6
byh8mPADabysBHNyGwxtBv7Z07qquW/Mwnkw5y26hOVHxFMWD/yPEcEfypjEYNhjxDDGnZNUyIok
u0rduD/W3Q5mSKrj7HYc4dztUuKuPE5gRej17LUeFPopy9toCG8k2ITnRL/pSud+MH5azlZI8F9M
L0IGCwOiJrbHmigZIXfsECN32q6NvioS6nK1euhD3xu77JgZb0MxHgNlq/yz5pQLMxbQSLiqDLFA
3VcUie0cCN8c1fFzFzTkN+U5eax6BQHVoG02XjprS0kSF/wTsCB6AYUDi5ytIYG0IpkCxaLf3c7c
DuHP6z65GuydGlmc9vT8GOdGHkKM9JLjuGMJwXkg7VODqY0XseXxOJMBy2PndbQchD2iH//jBwi7
oqC6J6UZHxBI2UHPj9b8NfCf9OnYNsG+q19V+YOt/aKafN3u2mY8HbewT5q61exMYzGNuECn4Wib
4+66hbUYa6Hy4IgEksnL53xm60AJtKaZ2O7wwGrKXuk/xtJRl246aJBTekivm1vzTpJDiNIuWEBy
N+fmjNmH5jbkyFSUB8UZvLiFpyN+K6Rof93Q2sydGhJC5KY08gDMCuT7Zf6+m/MPWj5vjGXN86lI
Lhhk7uoLmr1I91PN7omgwvaLTT65esn/zcP+1MQyyhO/N+Q2rbLfL4vhI7elRU86b0qvC7y2eqm2
uKNXF+dkQIKTO4kjV5HP4kzJnVL3yFxAQGfH7rgV5GwZEtx6lGK16xNmLvbvFPtjnz7WzTsr3Ihz
1taHNDE1EBpTLsmbxni2Z9O32bOpXbi99LUsq5shyDfu5zVPM4FjIqar8pf4EPVD2Zh1i6PBTmK0
uX2lo5tCiT9e9+e1PNpvgeqFax0CUbGgKrexlXcIMKI7Ir11lXZUJY02G9mboJkdxhAO1n80OJCr
qT44XbAP2FJ2GXhpZ2/4/eppjPAAbPmwzBvoMZ97pVaaA8W9jCN/bmlTj/rRTUbqsXoBtr5An93x
iqiiZT5y6dbxinmrV3o5lMTw4fQDhG1hOlWaWfmS7yJsyLtDYt3nKOGBEAgyed8VBe8l7/r8r7ns
qUlhbxj+EAdlQG3eqcdD1P7TRMdi0HZz+891O2uQO9b5z+QKe8PInSmyFsLEyRgj+M5ztxzgtrTq
u6CF5IzWqJ3V/qPNyXEY8n2sRpDz/HUXzfI6Ov0IIXDSESqwh2WCm8x3U5X0PRqZ9s/Z+F6Z/0zh
I1otXqIfm+5fJOCQ6futB7oUaYVZtrUpTCjWc6Qq8U1goQRV+A9q/L61d7H5T9zvrk/2Wmh9ak6Y
66ogKpMo9nhBOH/Op2rf6yZ98GQXlzyc8reKvL9ndVEE5JhAU01820VtFDt2A7UjKle7qdoV5dMs
Q7ezRQGzOiwedhq150UhRdifYTQXnR5hp8reL5uir46jEuzs6tHeSiOsmoKUbiGbBhMm3udlnYVm
HVccBbKCzt+NJu0yBAH8b9Hfyr8vk7eUs2jkNck+i/XhaLLHFnQ9kUO7bw0IZV775Fk2B89SHpp2
Y7evXR2nxpao6eTeVaKkDEILY3nf5Mc+VmTE9nRo1jq0sa/74JYpIQBLkrnSMwVT2vBkTd9T6YVo
fcPG2uEFcxoRngoxNGAVYTgNddUixiHKrnKTrvDAm7hILLnOvxrNiSUh7KLLxpmdAktBSxOoRm+Z
/9T3X69P2drxfzocwb/jqtflIseIoUd0Hb9rqshVjKOifMimym3G56raX7e4OoGIH6K2Q675gqmL
yyZAYoxs/Rg+6cWhlG+j9AOce/+bFcHrJkDV3VhhpcwRwVMC6W1O57tIUZ/T0N+6xJeVEO7QhbSe
Fxvj4UASjtoQjIQS2+TPIQnd17TFDRDrmVXqdlCgpdKtjmgp149xF9Ao6quKZ9j1xjesvD34BFgm
4LMgjSVu6bEE8FEunwDrmmrt+3pXGrc9/IGy9b3fRNetHFVL+RHoP4k16I2FjaY2Y9HMy4sgM3rY
naQD8nUfdHO8oR3gPgvMrQaWJQgRJ5iJpVtmqbiC/DzfdLNSj52msZqA+vaDae/J0F/3l5WjY4HY
LQLlUOPDontuIW+adKo16mOh9FYGT9k0unG6kZPesiH4pJ5GspVV2JgH6LPst8SSHhR7PFwfycr+
OhuJsDZDlBhaUOIJdVzQ3e+l1W2kvVfgovpf7MBdfz5jM+y/CmTvcGzrvVvIzwAiurj0tkHSa9NG
ToDsOv+3MP2fG1KpMlZazbN6rgFWuV09lQnkdoqz8xWUEcF2FmGxz7rK2fvkxG/DYRxuR2AMcO1o
+Y1OCwNAKNNa0pchsjp2NRznMIwPWOt+0o4jR24dVjmsm46PLGAdk4CMxhni5mxKAP627DrrpqOS
AQ6paLR9kpaqa0jz+NkfZvlrHDTBgxOV09sYpJb/mnSq9lXv4NApQol88CBbwdFOFfOHHyXzi5Wq
9IZKdp8fy7LMB1BgwRB784iO2LH2W6t/cOpEqg5akyjhUQmC8HNt9MNnqa40DebCIvxaTrYSuVLg
o5Jmt2p/Q2EwPwxxHTsb993awQI0CqgfL3PwXsJ9N5dcg5lCytTP211rHGvC11K/GauHUt9n9rvr
TrW21qfW1PO1DuIummIVa1Y1UJOmVa0NXZvkxnUza3vk1IzgUk0y4z4TZhSI9LLXxH/Xd9+rzQLY
MjfisQW1Dwg5YlRoOZfRnoQ+tW+EjgYjo9dU30ttp2ZHTX9OQmRUynspPgIkcqoX09x4RK+9Kelg
/2N2Gf2J2aFFH4v3ABk+7UcP7VCRvUvRpDH7vWH0rqw/N9K+hSBhC9l9wb9HXLkQ96ocn5SegG2e
G7aruZUAZmUeenbf9eJt7scD8Kig/9glzZ0ZTHubB8EiOjLScJMYr1ylt3NY3E2adby+wis31Nmn
CHPQ1nZKXYZP0QfFhBDZ2ElGCXi5DbyuSG7VYovvZyWQYuDcUAuEVLZEsgTf9PNIz4bMSwvzfZEi
SGOXiWdk/lMnFb+oL9w0U/O+1O0f1we6hg4/NSySJRiZkgyS0iOWVsy3vpwS7NiZ5bWS3j7KZg9d
SZkn8X08N1Zxl4SSfy9baUR/bdmEv/xJkyWvTUyF5HrWv8jqFN/EmY3EpQ4pnUr/v99+DRNj/NQH
1OXdWA+ru3DojbtJltMXOeZCzoNiA1+65sJEpRR8AHIZiGEKnhQHc9OG/QjCSep7zwfVLtuNwamg
f0WlJdnXdfKBjMyLkR7nKtFcZdwS4Vg5icCSgL5bsEdgPIQjAlzjLGmRnBEQZJ81LTw6jfXJVLYw
aysnETKqS/KHbAMhsXi8DvFoGhWrNw2za1LToPetC48Z8IrrfnLRvr9sTooZigoeR15AZOebs1EG
KmL2lHmV+nXkganDq76rlV023/XyR6jxYIcMwxutGt2UbgZZe06j2zC4kTVP5d9d/5rL2V0S1rze
oeLibjGFUEhO41nCfxbcegaa7aabci8d//qUh5TYQOwI1DjeJFLcdGFvaSMAA7RGyPVGu9F4U9VP
41b36GVwem5GOGoIWrSqKTCTwXsw6E+Tk2zM1uVhtlgg2jah6oHgWAhOjXSKlMzAQqF1+0n+mM87
cP3HdIaf6vb6wqwNRluUw3U4JZBEF6JH05x9Vga2UmTt2pc2jyj2tlm2MaAVZ6QiqoFIwwi4N1H0
yAoMC70vzJjTRwNx1FDJPjlDTntK+t5pwN/TqpNKPfLWNcwjixZm4LZG9L5V3+td/OgrH0ar9CRt
syv08spe2qNMyjiI/cA/Lxw8VPs0vZarzAtyB3FWDW66yJqfSdy6EMDsyxm6n+mfsc8OaQMgynh/
ffpXap3n9gVnigPJ6M22zihKOIe+6t1qklCUVcKn2f9VN9FhknQatAjvx62U2pqXUU7i9lq0Idk3
5wdEUQBLmfOGNeEFG/WParZbYhV/vJ+TrXrP5bHHMP/YEiEj0UBHcBhhS5tbALQQqYz3WnRvb6G7
VsdEuxu1i4WYXEwTQsJHqtkkDKCZyVXkgt6YQzc9pe1bLh03lm7VdU5sLVvrJOwae73pEgtbvCUJ
kX/KCiHyjekXnm79M5NvjvRDAQpp/HDd8MoYeRmBKON8gHZErGaojh01ll7k4NV+BbnkqjkXJf2D
8Z21KcKyaotXP+5BBpH/nY9RGuosj7sScWS1oXx2VNWjXELy3nRu+/f1TXDOYDqxYoAiFaPJsp0q
NZgqbDVHU3mc0aNuRsWdu435WykHnRsS9lypTbWZjhjqsvskfJzL46j9UO39SM7S6tw+v6cEIquf
iuLWbvZd8np9/S4jR8zrlNa4nSE4FFM3ueGkAbFh7vnGACCKVni0poelPGm9z5vSg+w72WrbWNl/
ZzaF+1fjmFczHZuznh6c+KBk/o2l3RntVoFra3DCoYI+mhGXI91nGhqcUDsyqMntku+K4e9avfci
+RDZX69P6OWT9WxCdSEzQcwxISvC4HKLFNhd2+xm/W1udN7c3hjXt39vjYsM/TTCGPq4ly1zsu2n
Ue5pdlF4hxfRXqOFN6kfJBJvSTUeqm4AYdFt3J5rm/DUorB4htFFSCaj/Ckp5bEZv0kZDcq2eYjC
zJU2o6hVayoPSqofCyWbsOVBvcVhUjO+dix2U25BVwPcfyp2akCzzdab+WLtoIHQDFsDYUQwTHB4
Ppv+oA591ykS1U8PPbCFdSw0VS+WH+34lQfU9bW7iHYWa0iDgbchDL24HsLIyJvUx5rkfGsyGpf0
t+sGLtwfA4CY4RRB3pGwSj0fTl80FvpKMPjnwFDJX/btU1N8iidk1dAuyJqbctjiZdgyKcxgmg08
z1TWKJjeUip/0EoXMBOmYC+/9bbhOVt95RexvDBG4d5Tu7ntc3KZ7jg+2epBUwuC7eP1ebw4rwQb
Qljmz8GcWSE2Qs5FPzg4AxRj467SNzbzmkPwEiN7QfIPlxA2MyhXeKcj7NTlh1TLvLrccIj1yfpj
QNi7ZtJOc1YsBsb3vNIV5XWTm2xrDIuDnBxIrTFpcdJiwg6DA7of7qxv+diGCbEzoVBiMh3LNDWh
6erBJ9nZWIf1aQJNrS5vEJoLz8fgj6rZo4LMGOLGhaO5rt+p5rvrPnUJD1icyqaIB0KcPkJxsfUW
FkPwSIuWVbILKihu6t3s3PedF+uWa1rPoVS7VQexXrOTqw2PXp1CmrjAbkHGAJ/b+QiVIDETuNcl
1/Ifq+zZbjaKDas75uT3BUcL+r6P0XnnaJtowtT6/WS78vyYbnVibo1D8LbK1AJjWnZ/Uaduptz4
8lYB+fJNxDotoEhr6b8EHSxsfvpLx3kYWacRklfToAfMDeKnWvO06bY0drH/VP11cWMxSdlOB4TE
YaAJ/mc2VVv1MqNK6GuT3Un5oAMNqoyb6y64NnmnZgQnyCKI9yMVM7L61YItxex/Xjew4gXgqamQ
ILPOC0HUWlfHMkQOhM6WqvmokJOsdpN+OzqfrltZ2a1YwYuXkiBMGEKIoMULyLmeJTfV9zlJwrBO
KNOE3nUrK5PFa8CEBZw8CNVWwdNg6LO0Lkd6LnY+OtarHG6Q/1yMgpQHrPhgww0Yb8nGne/IcKHY
BRQWerr0lAz3ibnX/L9db0wwPwvbD43tzm8Vq5OjuQ9ApddDHnp0P8jpO13b+P3FX84KDsvvk7pA
Q8gwLUqZ50OQejmIsqEIvVb7pdTvh/ZuCA/5sAujDUMXfiUYEuYqcHx8DpF2Ty1mOk/vIutNT/dy
/bdLjlAB/EiAb8DEEHoK+0PLchlJ+IEOb/VXG+26fquwvDKOMwP2+YRlbayYEyh2z7CeZ/9AI04J
kGir3LSyLGSRWW6DvBptAILnJn6m+Ea7WKkeUx8RYvWm7QsPfYdx6zheceJTU6b49hmdQlNGTMFg
pRfHrrnr7Y2bZW00RM0aD9allVQ8jtMi1Ieu1VgU/bteunZ+7zd0HZCsSza87GLHs/ynlpbVO9ku
uWrOlIWxVKAyFucUH7aIP1ami2c3iwJigsKVmCJuh6FP9MYIvYznRvJRN/dxvVHLWHExTABqhidx
oQgSfBi4s2+3PiwFqfbT1t2ghHI9flcgOHr9eFy1QwPsUoLj1rKEvW/bg1NYpRN6krSLNS8Odqb9
PG+1KKwsCflncDtIDaoaWPfzJekiTY3MuYs8ZJEU6UOUfbw+iq3fF5a8V7s8zBR+v0wOTfbSlr+u
//7lLC3K2aQ4f7/HLk7gKBwcrakDwASx2t44fvtk63Nz2xbgI6ox3KoKrppbqubAZGjzFhefo3qc
nRhKgmram00Bad0hYtcH0sZBebknyafTlsPQ2JCqGMo26Yy4V+cntM0+K2FDwfkwlC+d2hzK4dv1
GVwOq/M7BlNIB5lUx8AFiKn7pDKoAeqYQoDMeU1yeXwd0uZ+npL6puibyFOn4R+tmcb7JBq/X7d9
6R1oukPaQqe8BRG4CLQaAm2UapvphH7G861832zh9pcDXxydzt1FKACYihrFuX8HcWWmublQLBjd
3pIM17Ha+6SMPrfW5PUkqy0kH//FoHhrkp7mgGBo5yZjrYtCutdBo1cvsV267VYtfG3FuD0XbXB6
vGXRQG+pWfwbBm1USKjEKAjsRueFarwco+g0uP4WZuTyVCWHswABOIVo5dOFeLDP4tqxK0CFfv4y
U6uqXrutF+jl423J5nPW0d6rw40gvp9KtehKewrgAYw+W74nw1ba34wBGq4BxKEvPc2lFVT1Jqp4
zfH6gl1u6nPTQtBQtqOCgC6mVWu8HRV6L02am9/Nfw0APR+iJSSPlLQdxlYJ4fK0U9dMPod5eWi3
yhaXznE2GPHaqP1oiJuBwcwKGEXgGbAOvGuc0UX15FOgIHpXD24zOBsH1qWLYHYJieBfAtIn3iPl
0CTyrDM2P6XZPj7WxSf/r5Pcy/yRPeDOhdrmEqVYBb3ULzYqx+xvBsP5SY/pcytN5Q1xx+G6U6wO
6I8xkRC+d7SEWAVjofbTkPczx0Sgbzje5Uv4fERiDd8KDZ7IGkZ06cHXd735EMMQnGfaoVbvGmU/
l99V6cv1ga16+8nABC8M49mZFB+bTqTmuzqNH41+0nkYF9KeXr6tPoKteRQO4Ez289EqEPmQtdfQ
f6l68DobnRFbJpZb5iSsDJ04nK0gYqnsf4jIKHq6VvD/SLuyHblxJftFArRQpPSqVK61r3b5RSh3
tylRO7Xr6+fQg3udxdKk0DVAP3XBGSIZJIMRcc5ZCV0/U6GrpVJ00ui0UC2K6iPOjADH5JLBxThc
/8aA/l99U5Kg7YLROUTZ0U2eGXT1uBlADbp270gGUEZgtytP2s99NNpXqMU9+wq/cCqg0fEVI9TV
nMCOx8AGb276Ho93OfRchyik0L7r147nRac5G70W9MYS8i5VA7uTeLIpxDMO4JoOAfu/7JuLGwJm
INuOWj0AVNosN3MHnoMIdgyCPB3BOCwK+qoI1YkILbyxancxrRDa5ieQIV42/jnmQnM+ujHQxeJ5
uIa0Vx3gfe5k2bCd1t4JqLUwQ+prGJ0ftGRH3q05lLo0P0Ym5+aI3m87Mq8uJxuCPxniO/ZPNVoh
jwLSPFaAFcpChnG5y4vhOMTh5XEureWfcWK2P/oQTcxmsjkMF9A1qh165IncMRs9kyBKvGxq8VYn
EJnA6xLx5adbPeuasSsS2PJQjgl6Zw68bgZvfhZOkH5zq3Gr/r9snNvUyg74VrTzrrAJLe6Z82/Q
rnfU7NoiG/ANBhPRM1K0w1VOCzyq5rLfFCYoLAaDz3uwUU2nKrHlXT7KfYv31wqF3/8xGehI/98i
lf44taAvhMQIPsSkaMNow747CPaX0e5Sd8chXg8A84BJQrJtXDu+PgfacDYHGVdw66k+HW3Na0ck
YD4qcUTy6dYxarQ8r+mHL7oV2sZdvCeJImD86Fb25Ps5OKMxzckPsNqlzt++gqF/Ic4AIgIKH2iK
RwlTu06EMTpGWUkVZ7injpaHuAM8Y/q54rdL8wXYBQ4hhgL+JwUBllWJ5QkVEvY4YsfIey0YtMLd
FnwwUZfZLxHIfUSbR+hlHH6OVfm9adhDTSLQv+TOS9QSZ+V0WjwaQYMILAjyZsg+aEdwnxm4mCRK
w2mTbyMnekQf06GdawijQbApSh5Il2/dMd/ybCVi+J2W048qPNKQEFYiNWhd05Y2BeO4AxKpTVrd
SzruE0l+ZlMa5O3jbLWhxeN/IOug8rg96nh99dYK3EKDtI+NmyJQswPqv11eIbVp9U/CunjI61L8
p7exT6yp63aCQycjJFb6h9yZ9uA8CKJovC0BeI3SNdqKJf8+t6jFTRVUHaZphsVKzDXEwUjYmNlb
gryJu1o1VxN6aXSal1tGO4/2AFspoml/SAJWvVbDyg20dN+dD0jtgbNYQrpG3Fg+jEw4goWog4SD
PeoUxXj8bC+v1tKj5NyU5kBl1nYxOA7TTYP+u6bYQlWMJT+ilIc2RKUm3gVVt3LsL5sEpzy6ZHEa
OdptLoYqSSGFjcM2qmFJbGRqHyffDDrq30YURF35XWrMK9zeS+eGUqoHEBNkDaCw+zinRi7dKbZw
CDoELbfMu034Woy0tGxqPIAgqByU3lFRVmYCVuMW1zdlU3WfT/2Axj4cGG6YZBVoI3gLbc4GEkEr
l/mSU0IgBhTsyODjpa4dQLLKcZOaPTQBprvU2bXQARq+comA3QtXiE8ISkPaqpntOBSJO0AFsXs3
5lsevyT+C/V2l91xcSTgnbFRFfRwLWq34czGKcNNAt/wkqeu61+FBCplmFe8fvHCRycKA/8LctGf
WrQBP4q4OU4I8fwbN97S9GoodpPcy+7edLeltXXwRqDXVv/8hfGd2dWOqni0uniIZ3V8FDs/FUen
fixzY2UWl47g89Fpvi54MvNcyRPFjFQb6bB/lNGDn5BiY1cF2yVVZ4V1Uay0XCzbRZMPinuglNB3
tjsUtdOg1g8Wn3yT5N5Vz2g4zcZdZBRBYRk7Sn9dns+lXY3N/B+LegNa1OZJ7wBYtnFKvvHErd+t
9UYu3u7nJjSXxOOG1JTDhOdFgCJjZ21jfs+HbxXdoLxkQ8Isalc29NIR+buZ3kI5GTB1bbNFbuU2
s3DhJj1Kye4bKAM3YzqEDrqaEjmeWpJfm8N0vDyZK1b1yUSXxpgCxYSRjndzBar+ezt+lcZ9Qw6y
3tRrHVtLe/1skHru0nf8LkVfOTrqBGA8V7EDxGH8hZ1wbkPbbxDxKym3YYOkDZQSA5fEgY2MtpzC
qYUA3Yq5tSFpG2/KvXSqTZhj8XuG3u5i3K6qevy+RrQQhMLhVfVf9evoZQEn5W3d4A7ddCAGTnaW
3fM3SP3RvxI07u780iqextJLb9nYynkzSW7cobqLstiQ8uE6rrPsqnU9EDZf9p6FsSvCWxvqfmA3
Rbb44wXrFcBltni9IgFzjPipYWPg9asAcFVV1QevXud4sOIm9/XWeShPytLpkSMbhtq9Nrzavue5
e5WNA55s0t9PvT2ECF9uRvAmB7Eo55VhLpw4iqICQDBAzYGC1Y4DWuLpA0ZkDNMBZgv0U7gsLk/k
0okDExAwA8zcRXOcdp3zuY5alyMmK+mV3x7GZuuVm4y9kdgEimc/DngMr1SalxYPNUbwDioa4U/8
eRl18paUKuI0rjO6NxB3AoR6eVwLxws9t0E/Ooi0THQstQXO6joENcXIwzm/iZIX0FICtN99IZQA
qTtKkICWqEhTm8WmmTjtHLxHE+tE4lM1/vCSlZhycdbQ1YqnHzwfsLKPI8prksTxDBOeBZf/a8hv
pnblcQlCpgWPV3GyIkFGHVinwWjFKKcUXORA6ST1ixKE/Omaaf8K2ZgKVICR/SNrCv8YJcK4ZYVo
TyK38q0AKOQQlWZ85EK2b2SMzPdalNHBtPi8E4bL8aqgpbMvex7twLvdnUw69ySYWTG/pRMYzigf
syToR2JWIBr1ZJhPortpk8wMp4ZWm6Tp7JtmYsadrKOxhTrONO9rq+bvtrCyG5p31UNUNeM1EUl7
nxmyw2szrsB0l+Y+6Ii6hofctH96cwqy6oI0kQ1duKp97rok2ZK2T25dJt0mTNwEhEwVKqQA88cM
3IAzRGxeWwoyH0zc8NhXMz9abm1t/QiBTtB1HjnE1VhWSDnX8jpxHPVlkTj20PEI7boroB1MYpCl
+uWwq6krd2Yx+Pm+43V3QJZxONIoT/jGnGPnhWezdxpoM4LjYSycZBuRbKoCkpvk2q7M6MAHH0xS
VWM2TdBhEncDxLlCF31awP/R3Dj0XZYAquv2/k7QPtnns0+/522cn5B9NJ5Fmvc/5siL7ppqIFvD
ip0O/frEyYIE1VASQpCVoK/QTK1vzmz7KGuP9CrLO+u9y6T9DykT835gmdiW0koQMANykIVGUWbf
8pQONficy+zvInLHkwCx/auw+v5YFta8kcOU3+Cfdzex56HxPGPOTWRMFgorTnz0Rlvc2Ilbh7Kc
kyqoke795tc2fRgK7gtIIEunAgDHy4ZdlHOe7QEkt4+l3bQPqXDqHVBpfrsRjjOd0PA1/GB9bKLW
K5Es9qByvB8AjpMBAaPtvQdoxm0W1aIC+7s6w6Fp8cTTvHgsi5mWoaji6tiVdf3GCY39oLbk8E56
gcbRzJpm92THWftdoD9yJ+asOkWd6TwXXeVER8i/JmAGtOcHqB0Vuzyd3I0RGezBZXV0bK3GNfc9
iRy+rbs6sgJaIO+6ISKd+n3WNONDVvVTH4yZH10PrpEDaWR0hyipDCtgY13+BFAnfnYwL3FQg6X2
iVtuU4QF67PnUpDxyQa12g+/Aossz3yzDUQliufC6et3N0NGATgiCjhInMb1t3LI/IfI5w0Nispx
wHlO8itvGPl27oDxzspmeLbryZYBN2T5a+yHcWuhoPhs0wSAlsxDsSjI7RIs0Hnix09OGkH8K3Hj
IeAIzp/tyTZ2ZdQ5cWCWZoae/2gcXh3Jh2OU5dIPioHSq6Gyo1vutNjApemO2EVoZozzqr8ahtR8
m9D5FNhpTfDprhflYOMt2W0u8cAGdY47HusoMXB0UJlOUPSb5YlII72fxNyVAcRm6mPt0XRXuC3y
Ze4cS2Qf3BFYDpH+jb6u4aVifnfMvcxHYRtJwLsCb7QCCKU4rGQp37kXxbc4DbvQkPn0k+V2vZsJ
WJycvhjjoGEVCDnmaeJXSZ8gdPUnGu1rIvKnEcf1zhSN3QcwxI+lX9U7NHqkN6QqxaMRTfGBxo6L
7ZCCE8GjcbvlDhj1s2nud+CES99yvzECMsXdFpwV7ADKCTDJUe72oZQTQ9LPstETAgJVviMTgyQk
qYdtIgqyLfvUHfYVpdLfeDlx5wAw4sYPBvDOtaEdN1mMR5lEdditQNEa9CAV2wLg3zobxlm6pVaa
PXuQjUdfWzMakIwnrpw2wNvM1cY3m/QXaOKBpRzLun2tSz/aTo6s3hiJ2kMfZ+kOPAzNm8ON9lBD
K3kjja7dSiar0FGTHhfG/I1YnflrIKkXMJaWD2gMYNe89ZsryGTMRwuOCC5xI14TuVgqBYAj8M8t
p0WPcWJMEPKKBJgUHudkZ6IWYbE32/9mop48041RBem0I2vSIovRnGoXVFQCSCZrZiV6oEpL1ZKN
Zl+DDT6Ta42Vi1HPmQX1BWe5PN5VNgc1BYq63fSjsv5WJPu+CcELBwmh5C8/y+5Juwb6XgwhiQkg
to9cORrI1Ev9zGrdMNGNBoKGVLU+Jke333V5EkCXKIkPY/ItIn+LeuUtvhSoIKvH0KmInApCro82
kyYGdbEqX5fRbZIEA9211X5obqK1R91S2HVuSJtSKDpNfq+qyoZ87uR3hx+7NbnBJb84N6E+4Wz+
RB3JOFGrNrPjmLtgPHb+fWmcIsGFlxx6vBTt8UcLJRrZiK3qb/5wNUx75m99d6UmrQJq/a0EjnyA
SEF6QD+1cVtN3phWr0q2s3c9eNmpTVKoTibQkbXDy7H90pKcmdJ7MiRjTZVnGE3kPXnkHoqJ1lpr
72ckOxhEz21oLy8HUV7hx7ABRsINGOgQIoIyczZDFkmwrBjXNjoL455CuQLQQAdURDk4WAorSMV4
mKDON+LF1po/GJoELo9+ZaL19iGPpXXUqE4Kybe+8zp0yCyc+Foz1JJPQmIAcD20AluflMBpnzUg
esDL05a/Uvkcy5cvjEJlXkESAAp6XQcLUVATTQ1eM7m/reugBcoEdI9esdZBuegrOCLQ/e8BcKwL
5Ay2QPIixfPWiU628U/dg7FppcSwZkI7IUzITUOeHSY678nvE0AkQnNNLnHNhvr72RFRprL3iIcn
s1f+qtNtWt6N1eNXVuTPTH16MYPEpxowjArhWu1+88ofUb4Z5Fr9YNGzzlZEeyonlh1z6sJOAfUX
50X0K3nhtanSbiOjxgMpIpiqOt/WkBps3FfrX5Pzq9PhbAzaeSpSG5xyFcbQNifRfZP+Uxo9XF6O
lWn6femerbgfFegGlzBhk+9xBuEN+YU7QYk+oDMV+TqEYB9dajK7dDJz1Khy65RARhA3tvmv5VrU
PCFsAwwPfK6+XqY3PcOu/Ra7fMrRzDLce8ZD595wNLDTlVNxKR44t6Rtwhpxc1wAoLSZzD2JD1x6
AaEPoAAu/30XrBoThXaf4nRFyufjvNlWFdWFgKXeCj1yO5NdP3xl7YGJQh8+cq/oM/9oQo4QLrIi
FNrb6sb1y6DNv7LX/xhwtTFkRVtSL1ane/9SDDsaX5XRnq7BlhZ3IjqoAJBG7zWm6+MwmJkUddOp
HBzbD3xn1Gkg1i7qpdsQjKPAYaAMBJZdLQ4sqxlw2AG1tRiQ8pzvUjoFYOmyxPbydlwq4tFzQ5qD
QaJZkrxVhpq2ukZSKT0VSGpsWds090B8RhvZgzq2p/THaFpNSGd3l9HE2YBneC3iXnJ23Mu//RDV
Y1sLTrLWmcvZxtZl6c60R8DpH7l51UJSbLRWso5Lx9C5Ka2mUVR2jbwKTKmG3sR5GCDOcXlmly2A
vEqhwYBw084hJwNRuVCp07bZV+Wt069spkUPQQb/P7+v3Qd+AZYuOeL36+Jv0YmQF8iW+GzrJGuk
0r/pbfQYGE87gI4QOqLnX3NGOCJqWuAw23g9hVCdi8ePsXM5mBWRs2pnhlYvFtgcujRpeY2G5dsJ
ub+56ZAZ6wMBKmAHPETJ4B8667aLfCS+VuZi6X14/oGaEwOd1s2dmovO+ObR+5ie8ngbl1AIPdXV
wVlrvlic+rP50A4A5BxdH3RAqCyiINYkbUCrCdDCA0eC6LITLR015wPTgpfCF4COTBiYQMOk89Ia
t6a5cgIs+qmiXUdfAuoWup8ORuGCEQINF8K+jlML4fda9XdxW/+xoMPvkyLzS/R0oE8AmgVZ89yw
XZF9z5prI19rx14ZjK9t68incqhtDCZOqkMpkmvoaR2+siT/nS/9hd449jSKCKPxabcvnQF5tSLI
WLayLGuTprl03aeSWBFWfgKEGKQYrAC5VhqS/mkQWfj/G5Lmz1MFHkXQeOHabElIy5ecAtvtrczb
8h79M2/aeRiZVsL8BvPGxcFEE6hsbqbhpqYIoKDfY+19Z3d5VMtXmw8wOejPwb6gd1tXYkoHQjpc
J8l1kp+i8S5D77FtfYOcaAciHxIQa4NKcICX4lf2rerMQu7dAXxPm9FinFPkp2E6bk5FF29MJPrj
NS0V9SOfjuUzI9qM9qSYDKp2ru/tBdvLvEFL/krpbHFDndnQbpm6SGZ3dmFjBN9MoUgNuhXnW7Og
BYV8qKrEMGABcxlERrnp15pqFz0PhT/Au9hv+YWP8VoJhRha5ui6KjzxLHCkBnkO3TYwudINAwUS
mG6mR1RO3tH9dfyCDypVSaBpId8OPO1H23U6NMJrRxRQXf6Qew7APc9DUyOXXV33DdsUo/kgx59z
+4q++C0x/jVhJ14qoNZFoKpQw+xTnsCAhpC0MPZcWCk4pNlkHkhvuFCpr9Jrzyutl8sjXnJKTDVE
dAFwMNGP/XHAYzJYigoVThkHVgpe+eJu5tPK9lo6HM+NaNcibI9JRWAkdv5KGAo6h8yt8JR8brrX
y8NRv6TvsXNL2h4bx3rifYfwuBrB/AfKRwCMNjaKRE77dtnS2sRpOw03Cc1QiEG86L9zfmDpE2Pb
yyaWNoJCwIMrEhwheMF8XBvbrusmGdBaVkTvLIF2DurPFSqSZjD4746xq/nPywaXx/Rfg3ozlJd1
6CZuYNAunS0d0a8ASd4cRdDLZpYX6Y8Z++O4qtK1pF2oRUp3tNgSEhbZk0O+cFCdzZ7+6HchCA/W
dlhx5Pdc7PtqJdO8dBCe/776+1lmhAGoPkLECE+SEeJoEH4Va7fS4vqr2xDcFIC86s/jXjQZKOEs
9CmzJ9lOGzG+SpOgmIg66DGZUCZaAwsvblT0uwLSAAg+ELYfx8TbkiFnBYu+dZ1EwKOIXcGHYOgs
xM27y16wOH9ntjQvsEGh7boS8xcDAmpQ9MyvnAWfmRfVYXpmQXsHFd5UEDnCQo2OTHGq5FPJHyXZ
FPW+Q4EYsbM4WXwHfmvgujZFsfKiXAxomPubKh09LJ8CmmjIqdVF8EAjtgYR5KyfXkhioOAshVcC
HB0VKP2N9WPGaH5HAYIqN6oH4cYCvg/MtITLlTlf3OCAawCpAKKbT8TXzOZD3UQOvqh/Eva2GU6t
v3JorZlQm/9sWzi5P9VJRtDNLNht2oFPrRC3hVzj+F3cG2cj0Q56nL69l8ww0/RZe+WyoUQwYp3E
mNCwccXJ8zNIiAt+Repy7ZW3uEvObGvn8tB2idtXyrZTgltpJ9OnMt6DFwfwly/skT+WdCJbIZre
4xKW4tYNJDGDdk2dfWW59B3PnJIxWcJCRhCOVjsbDT8kXylNLG71s2FoW90frQrtK3C73nplHmw8
XZ6mxQXxHLA2AR+F7kE1yDOfK4SA/E2NWlSC7JDpgio7FNmNEd2jCHbZ0u/iuB5gILLFOwEHC2AH
2lDSzBKZo4AcoAcIIueq739lESgQbw0IQ7XldnAOLH+bopvKvUdJ7rL1pXEiNgTyiUAWB3CLj+OM
qFEICOJiHkXzLmP0lo8/0Fx2N7rPTtqsbOSlHQb0KTBNwCaQTwpvZYlnkqca/Wxigu/nKhc/R8cL
3HITF1d9GjbtP5dHt2gQ1C8AdICf09WZfwwIgdpV1CJN45VXU/PWgK3CG29jb4CEPX+e8ymEUPTK
lC75Py5RD7LqSoFaL0kzPPtYYQFGkhIw2EG6ob+aVnmgFo2A+gvtFuhhBu3wx3XzvbFDahFvaUma
XRPNxzo29w2nKyu22FAC8mTIIQGUhzymdn3LwVa0f+r1kGQ3k7ybwRcby+YWrGpb9Lru4jq+h4jp
4ySajZ+9X16+pU0OuDL4pwAG8pAU/jhI6s8FrX0E+TWUEI3xui//vmxgcRbBgItiBCrByKN+NJDa
pB5NB9cpi+a9qtxVhrnj3FvxCHVBfdrhZ2a0C8x0oEHKVFwCFd6gs9Glm+868US+AHxWWuT/HY62
ma3SAhct+kA3EWK6BH04af5eW8DvrdWkFvfVmSHtpZJ4Ee0qEOhsShv08v47QRtn9tSSu46FRZkc
Gu8LJT0PbVwUhwfK6jqVXjV0vilrJOt5eprm7yY9WPIL1VWoEqNkjwDLtfVry3DApCMMJGx8ITZs
BEkFrsi1ROiSR58b0c56ms7gIipgJKfevUm7B794vOzSaxa0g8FxiryEmBz2DKRzrPHOzVaWYjEG
Re3OVQg2CNPrNbzUnBI+SOzKxvtmlsAKXU32k9G9iPgBpMvxjXGDZNr8lRfemVX95RIj9sxc9eAf
0hntMa+tZEHlhaus+Mp19b16bkc78Lg0hxEUUenGqmmxT+zpoR+/ydm/p/NfOfB8AUt/Xl6xpUPo
3KLuE0XqlGmJzZS6ACYoiYHuMf3XIoZ4uJwb0dwitxubywjD6v09WGQDyPKCg9RZo6RcOunOzSjv
PAubStYMzshgpsILLBunIKc/2+FQmStAi8XOvHND2slNJitjtsLmQax1w6f3OcKC3UTVI4T3INgE
EnrXRkD1hZIeYL4g4ENSGUhxPQPgCy4aW12HWW+e2oLd9qvk/mq5NQeECV8RboKK6pN2SuSWw4j+
e5hg9W2tnsnVHCRxF+TCAVKmRrLmxJwiHNzvI/9uV2tMCgtLiIoi9SgQLICo6iQOtO+sPLFxiZhg
BBrKvUCXhvnDXSPIXvD6D2a0OxHgX05SBjNtiybwdrxrSf2rLczw8uZa2M4fzGhXYtvNdZ8oLGXW
iBsosQCWHaQPI/NvZBkF6EVZueoXbkaGdzCqaEDefq6lCcswa9Hgqhe0fiV2uY27X3EE3PnwBJdC
T/FPPxn2XxjjmU3tNjaIMbh1a6sjK5Tzk0wfgsCB/rZoV0rmi2uGdwLiWgpWQp0csGpkzhNlaJjA
1OnFu37OT/XMV3hE1sxo43FGydlgwszY7mt6L5pdFh8uT5la9k+bDPp2ePpA9BER08dzqo1qaIyh
eX7TD+jVT7a+RBYHIJ08aL9Qo4F8FXpEQMusmCi1C8UHOTCCMpga4yHs6MGBfHa2lj9YnDI0iuDX
IPQLCqeP42lyBzAJ10MWBlA6sHdM6NF0+crNv7SXLBOttgjFMW06NJHz0TZ4ZwAFKqx9FCMVLghI
68gU+r0P0MuIRGJSrqzU0sgsQARBnojQ7xOkTgw0BmYG/JdxC4klX+Z1yPx+2CXOvDK8pYPv3JJ2
Is0zowAmYHixT4BQJtdF7x85uAdx0xwvu9/SoGzU29G4CbaRTw9hUJ1EmZ8iKVqNkIc1wSYn6HaS
/ko+ecnLbYp3qNKtwitO8/KadX5WJsjE+GkBBYw99CNj74qyYBK7ywNamrtzS9q9D8m5GQhvDKgw
dmD2CCj72fvb3nm6bGYhuAVn6J8BqXk9Cy8swzY5/goz7nzHBn9fltXKAb48EkXWqWTNP3HsZ3kG
+S8HiaW8+DUBIu5/Y912WJPtWnQA0EX9x4p2xCWp5dSxypp21X3ZHSdQkowrt8KSCTDZILEDdLOi
Of84V0me+92gwO/tdDu6rwYoas1mZbLWbGjHjhwHibsONjyyI/z7YIHBbE1LbunUQe3UB6E+NLaA
4/84jjGzU1CJ4TYAevFnlcfXvQPVI0fsMjCQurUXeOCPDS772dItrvAEKi+GZnA9BnJLKYaWY1xJ
XwFkeytwYNd5GYCId0OrLRCY0L+9bHJpr56b1Jarr+yMVyb2ap2zW/R9bOwh/6uvrG3ue7ue5SvH
6toItZUjEp1pEcWsTmVVbloyvkeV0Ryzvvle9uab6fNyGyX+bY5+sJXJXV7QP5Or+T7E+tIxqzC5
M7NGqHEhcQVKlj6E9sP7WEZvZmndQARgpY1haV8j5whaY+QBcVNq1zDkWOypMtRZOFzh2eCMaTAn
Gxn9uryMSwkz9FFBQgewFADB9b4PAiDjCHQ7zg+b3pgp3UwZDaGoua8NcZWnb62XH13gEF0+Hbjb
/XXZ/KIXqUQWMqigNNDZgGnf9xJUyAjey7/aNIfjJDub97jS3nNDrCzk4pSeGdMOfcc1kwisYEjK
gFuvoq/pnB79BhIuxleiavzcf4elnQEukHiCSgxrigGoNr0rVjDEhdC4Hss70ZqhjNvAm1dbY9dG
qP5+dt8U+CTQ5MFuLKqDncmNcLvABaoDXFk34zRt0C53z3vQwQjzEHXtU17RO5YMLWSgs32ddoG1
ylS5uMTUBHmQQrGDiunjNwFNm8mhU9sHmess3vngTSchqA6CNZK4xY16Zkkb/cAkWDBijJ6MP4gT
5NkhQzHEEmHECyh/rLju4l1yZk07kcoJDASOGlcCBhNz+h4hT2pBhPDyBlmzoh0+8ZC6hpspT3LR
j7oF8jNANLZiZPFwPRuK+vuZ2zit28XWpJaoa787fnsddzTso1eg4baEJtskfi/Qq3t5ZEu1aaU2
8h/H0JUURB+LulJWRzfbOUlyBGPlxuqLbc/aA6JnlFdECFKMx753drFRbT3+bhr8PouPl79kZY51
ieC2NmgEtJ9KQ9shiW1wYyb7yliT2VkKBqHqgIcBCAPBmKyd6CxrKtdP8ebhzIWSPD0AsL7/ykj+
mLA/LiQ6nhNQ3+OEa3p+EixGM2n8Gs3zipnFY+ZsJM5HM6XTll47YSRk4kfZVDdW/2gVHtpA6Ipn
LhUb0QMH+U0CCAa6gLRJI37bGE7sIyoEJx0U3WYXUuuB67wy8n2cd1105w5BQXqQP2ybNcTpqnVt
PmOEqg2RGKiN3FJJHmh8ir3NUF2B4zfrfgKRjf0IGvbeRpvVsL28mIvH2dnQtVlu2FB3Ur2RywQM
ZWIz0z1PupDnL4UP8fDNZWtLGcoPM63djpzHVZzjlbeJ51u331Zoc3X7/ZxIxFWPjvGY2eEoVqri
i46kOhzVhnA+YRsNPxtMv4TNKoqPhexBwt5sC8/Ydxji5fEtXkOK0AsAf4JspeZI/eTmU2TjtezG
EMVEnGp0ZJ/hhTGT77i2Vo6UpYGp/nQf8jrg89HLkFPJiWuQEgG/w5pAptnfbe33G5vTJJht9+Xy
2JZKHKh5moBWQMvdhqzCxw3JS99rTBfm0KlG9k1aXbdNXYZuy8cjCJHovqPOX21SN8HodWXojODw
r6L5KafVGif80mGKQx3tAQRf84kP1s5bZ0SUlW1E5p9IV29IzW6y1VfWgrui8qWeo5AmUHra2p3V
Ct7bntMjiZg8esV71T+UYOudIJJDUZ3fNgYkudiKD31eVdhEagztsQ4kWvTyq+HZcVJGsCnyjdU8
JZ4ER/CxHNbortbsqL+f3cfM7gRUJZFSn9im7Z6mYgeFbEm+XfaaNStqx5xZqcQAOn0Po3GzPog9
gLasJ2KiMv582c5nj1CzBvdEk6vpM9056ySG0kGrRpM9Df1DYd7Va7z9nzf3RxPa2RW71ez7ysTI
fnJ2tGTIS7Qz/JrXqgCf73BgTkwbWm+/lcz09pMWhCXGpHqFx+qBS//R9LqVnPWiBSjMEOTZlD6K
5teOJeIoiZCQ7+SmFd+I86+PXMXmCTlE8OMpMRRt1bu4mprxd/KdvTTOzonKII3uCkCCLq/6kned
29ECV3ss0IM3IPVF85BnWcAZCJVQDCIr41maL5SeUPxB4gisadq53rUI3CqKzJT07+zyn2yw1y7G
Bedyca4inGfIrDBd/lsCCVFMBcLDzq0gkP1sQvEzZrkifwlkeeP7vwgVD63T7VLxYPbNAQWO5852
QtOSYNMqcUbUa8+CxW+iIEp1cOYrkbCPe1d2UDkDlB8hK82uorm7kom1d2p3N8H3p3mterlkDloi
cH3kAOE2aoufHRVlCY6HgWExZTNXbxOLQBSTzxAX3ZRZBjF2MVkEvCYd9BsLiCXzgJCeBfPIhhOH
SMjW7+bMC4AILQtINHiKUUv0zUuEJNK9W/ZkTaRt6XtRJ6EQmSVojdC74aK5j5BHxvRMeE8EUWqG
xjyevKS8Ho327yLp1nxEwXQ/1mccSM9BgdgmcEUUXD9O0ATp3JF7KlA0JGQSGjMcnO4a2K6QzVMo
ax9pnBy422GPVsa11VE//sk4fIGA80MxFGrGgdxpjG5GaDP2figH82CY/o6Z6KR13Z3ROS9zMiDk
QTut/dxXfCVRtbABlXo8xMqUoifakj4OvcBZM+cRYjiX/xxiL7DBYfWvjxI0cv0uPIAGAyDRjxay
no+100fI2kZbEh9r62oEQVLx/bKVhWvqgxVtS41FbIF+EbPYs6McAbGt73xve9nGwoPCgRFFlYN9
hHSXNlmNnJNZNqgOFe64SwE2CDj3rQ1rrWnf+mkKJYYhDbMSRNyjaMdbdJoheWMN7qnJu4e+naeV
L1raKXBdF7yAKmGt18icJBoIGgBBjWr/QiUhyL3byDTuO39ArWIMV4a/5KlwUfB44kVnw2U+rqTT
NyhrqydNZUUQS8mbax9EX9u4Luu3PqFih0jhruUzuwXh9Y3wDAZRiHTFYX9Psr5fsACQObWwX9Gj
9fErIteLxz4CIcVY0aEFRDh3zA2nOXk2fFDktGknQfI+pkV8hR4uOF0iUpQpLYDMj4wJ+Tw6KYiq
WoORd6/nTgg+27nD1ZanJ7OeinibzviloGlp81z6iRVWUaXYzop22vKZ5i82bV3FY2M9my0xftVF
U+99YdivbhTVh6yd8lDEZL6OE5KjEhJFccDBi3bfcTmuNSp9fmZi7RGYIVxHXEN1GYN0xMPb7ots
49nAe9nsvnD/alFGSC0Jdk5nN641MS6knGERBAHqMlF1eW3+RU/J0DG8Vrpp63sPDg+L7lvBnuP+
HYJ3CXIw9Iasyjcu7W9cBqjMgqIddJna1hv+h7Pr2pFcR5ZfJEASZahXSeXaezMvwriWN5SXvv4G
52JPV3GIIqaBg8UCA3QWqWQymRkZUZiLDRmJIpgSkKsaXNklv3VaSwEGkOQ9uHMgh4V6Ng66iKad
CvDlpTOQ0MXggcrtkDbfMvrmuNvzR0l2bgF2ga61wyOKWLOa6pYMmO0pAotOG3MuDo6Xh0ln+QV5
j2dLcb9J9+7Imnl6YtbRHLOshbV+BYG4aW4K947Nip2TGwEtPsDIHI8ifCAzyefY9aA9OJfTz2l2
5jvqjs911teKNrPcASGdgfYcurMYLTpdTgYITzvx13kdTcCc/ugWIGsuV8+PZ3QGN6Z7MWIytVHR
RPPUXYw7lkdw2KBlhAlOIbWnVu9GTolddPrndXicm4s4A/mAn2vPers3VG8VSVUAkwCA6XPpAwzf
iHPyAwT8SqDo4CP9M+bWZxLoeRilmz733eyNFEEMq84NbXbnfVOWERzbFVL/zASl4ESxTtr1u9Sd
99OimguTuT9/I2Ez0bf6q5ba9lNvFiA65aPZTXdg035hJccN186qyD5kbnlsSvD9vI6BekMGHNAY
6lOxs6d24etl8YUDfWxGuBrjbGFrm8BMhKHiZr6b8zevrINo+ZWAPfP8B5KFfGCJINrjIeZbIk6d
V/u7aupx0jCq4T14med79n0bPQ4QmHZUhX5T5g8Ogj3UjghozMR4bzBtZC3hSQ9wnL3he82jueLL
bTR230UvmAXXrOsh/r7UQUn3JP/ompvEbdC52dHxUrd+tRrzy+axWPeVE6aVioNH5kzHv0/wV4d1
JLdj5AOgjM50f1y2rXtPuh99qsg8/mCyxQiAGw/sNXit4hYSAg9paWckNnaiNRPAuHbFgm4GJ4/1
+/yeOUuYGMTP+2pT1Lh8i28NAR1QULCfNrnI55eKgnJ0DnTnfo4VEV6amR7/NMHNB7MhaPNiE1h5
CTYqbP4GpaE2C4n3lJVbJwvHfF9Dgy0uw+rfR7AI5i1hHngpcC2JbwjGUPRAJQqiweA6R+3Uj6xg
UknmycLvsRF+cx89YvOu8SoMGCIBMN773rf7nVtuSfI02fsyujVVAAlZInBsjnvdkTnGFjtOF5hz
7Cygjm+RmxnDcp7qdSTzXjz1dSgDoPKLDu+pnWHRbMeoEW1JPmLi8NCuDwmI6Szje6Fi3ZDEDVyX
f3DEQLehpndqCoOxWZlaMJVmj07cYpwTfMT1bQyuRRJgIOx8lJJ8rxNrwveaMjMutBnWoJeyMnA+
Yj4/TSzfMf3S+gaeXUBeFIFREutPTArfLMMgcmWPMGm2ZKP3QzjV17rKMSQf7MSIEG7WKcuilidT
8VT6rLhAwxHb6oNpfWSKlMqUfjGcJ8zMotSHJsvpFyurzCqshe9h8ZjOhym96SuCIb3QjjdW9ZRm
VpCMv7rqV+pcReveJW04WY5P9C0FFXl66ONtGxWhMWwwWRXMxQCmzS0yihzqeMnt5P37JYhuyefP
FbYG8XGozBR/vwVGwQN4yWh3LvsxaXTj/jrvXRJeUa608GlLyMZaihmdlWcpEftR22GnvaYoh3q9
nycHfdm06bYhV56xMeu7HuxMSxUw88Gz34oy2TWqK0gWfo9+DUSkTz8UlMuiSdfxazxsMxqrMURg
AzvX/W48gJjcj6a3oZ13tn1XleE0f6HjAPMYm3MIXmaYez81D/Jq0s08NY3Y3ew9mSsgIvXFnCgu
QOn5+jQjDvNqa6R5XQozVfeWtlMYN/uKVV85xEdGhIBoW1oyA9aErdS+deDFHtKNoyIKlsUmjsvi
cxUuGKiEc2UM81TkvC2dOD+K6LAWEIo8tC7IZvPLun6dX847q2zfMNcLuT8UjQBlFj6P3uvA98YL
zt2y0ejepo/rF65gPjr8PxPip2nMCXLtDUy07LqI35mz0SrF6ZavAqrlmG9FsUmsNYE+fu2JNuH6
WPeL9apnV61qmkxqAp0TR0eZEJOmwndJRtNoVxerGOdHoKCX/Apd1/PfQtZ5BA/fpw0hSC02tC4g
MwL/at/WbxZq7l2g2b/N9Nsw3he4Fu2hVNiULwvvHMxE4QUplg1Z0w9WDSBVYLeHOP5IUTwi388v
S3ZToN30nwnhto0MnZYoxYOlNdpM2h5JuB1m1c3qbcxO8f5WrUb4SN4SF4k1wJQH2fXY2E/pN8Cj
zy+H/w0h08ZH+lyO8JHyYZk6Q4cNli5+WviW+7LQ0veMS6JqEPGdOWdKOJyGy9rIaGBqqn8a2kXR
fTQzHoq78wuSveZRLzNMjo9Gkiw+2tZsghIKtJ+CBdkdMJOQbDH8aBgvXeYEkdniJdfcuJTsFju6
Ttz4PmGKiVNZ0Dv+BYKLNEDBgowBv4DQw7j8dsYnk6BFfQESnppuU121Yh6ohY3FZJltgpQM49xg
Lz29lEZvTebJsFEnbCGjkvhF+uzWmyK6mK3Vn71XghJyj7fjv98fmD8Aah4z+FD4EQdr87ZnEWhE
/4QpSsOy343z5vzHlOwkBmu4jhQUrTyQKJyurCndZmYpBMkclgY93Tr6LiE+um++nYZItDJVyUvi
o8cG/8S0o8eIY0JfopkjfDor84usAZb4sA5XGVH0oiRH+8SOcPeOOobRrdJDsQTi69RFAXv2uy9c
8CdGhKeq2wx2VSEtDRIMQ3lRQLzXScXJLIkfoA9AGZLDS+AJ/N+PNix3tLUkuVMEaItedfUA9ars
sp/STc3nN8dMsW+S6HtiTghXYMSBPocOnyvMXzlL/dQ0/ELbQPecYi9VU6Eqa4L7tfaATKCCNdMJ
2+w7kJi+1e7nPLTN+3z4OO/rf7uEheYdAg9SSzxCHGFpuh451eBCk8LtGKoXEDEc/arenjfyt3/D
CPrgEKFGTxzcD6efy15LdEDnGP1XdKOtIWRaitfpg6sdztv5++DCDgGMDM1epEvieypb41pvUtgx
jI8czLUQM2OvJiT/RrA3uVOQ2IqM+W8/PDUofKpCn2oDcsBYWLRpq/3oXXT9O8SslDJtkrTm2BKY
wk+3EHiRZqp6WFothyBrjqJ06/ZRfG2QLNumHuQwmrKtf1mJEz8kBk12zuDlT+f3V7pc6Ohy6QpU
NMQmTdR6LSn1FHBPdt0BclyY99R9n+2QtYoTJ/2SR5a4Rx0d8NLO9LZyYSmfmtBDBsccyHzNQHnu
k+l1tO6tXpH2SH30yKIQUqgVYQqcwCJIuOtps5ouAK23UfOFLiu+JPpr6G3iNYeL83Rp1pxU0NOF
Id0NUiewjc4fR7Cz6X47fETWg54+zd4NcPFf+Xb/mbUEB4KybhY7FV+fAe4hMHxpd463qbyNPinK
GtKQ8rlAEfBgxC1oB2pY0qyNXVxP652xvJ1fjPw4HNkQLhlD0xp3SBJAqTkvRb0p0RHq1w5Scylw
sc9j5mvLYVTxBKhWJqQ8eurq42JgZaO5hhqAhfP8LVpVHHcqK7xgf+T7kVeVdsMdJCWXSfY4QM88
V+mCSr0dYRIkTRR1SUvw9qYt62j1YIPZfrVmPgXkFOQACapd57+UNGQcGRLul9yr+sjgB3lGTd3S
fsbs2iObtfWZSjVKEjIcA1QrxDUNAFtF0JUWDYW3ujESw2ljV7djGvbu41jfALeQ16Fb/ruXQ70H
EFobHQM0DIQdzBISjzRPUSzJrlzjrrDfyn/PctCOOTIh7F0Kzs1sWlD0z6u73rxrx2dWB+tyaw7/
fo2h74OAhBsabWtxuJMN6Hu4I2AmNLor9MeMBZQGFq6ZbNmfdwfZwT0xJWwbgGfUbRxsGy0+eu3N
gQh2UDeL3w3XBnsxsus4GhQvBomvn5gUtrHQLAtEvVgdKtST8bbqu9a7qlTtY/5XTp9DvHf2uYdC
WB+XvFsXioV5xq9l/A7du8h7YMlDke4jU+F70hWB+oyXanhbRoxDw9Ql0PxD6xi1xxFYjLSDiOEV
GRRfSxKJIDTwaUeIRPk0miTvYSdeb007jJqnUYW54n9C3DZsGs4Q+iAAHwn+UPU0qc0IgPTIBBRT
/yCqypncAIjNwNuG+pz4mCMU72J3xXAv1MIgKW8+rnatGPWXmkDBjDe7AWkU4YV5YtgTFs3P6a+6
eXAwC3P+1Mi+N6/I/c+AcNslvWHOa1WiwFTe64jUZn7rFg+JSgtY9rmPzQhu1WZsxL2NdSTdYa1e
XOZnkcKjJNcBV5j6byWCRyVxFydzjpXQ+kVL3z0IqUNqM19yv1BxEUq/CuS4KSVc+kNU5Ka5NRmd
jpa9nV5ZfRN0JVN8FpUFYTE5Ure65kAVqBsRVEAalVac9IMcLYH/+1Em0PYN2gIewF9a8pxaT2QB
ke+k+CJSG8D08BEu9BHEwlUcrRXLZwCv6vlW00JaX5Hy47z7ym5mtI7/M8Hd+2gZRRt3udXARLPc
QFJ18EILsMnmmmmQSmaQZFVNE8lisUmBtUU7FHVxsSALTBu0ggh6DMmyZU4XmtAcLpZQc64QnxmY
bs+vT+rUR+aE9fUQ7wDDDMzR9moy9qn74pJwafeNCkss/1af6xKC5TRS0A+tMDTM35xsx1CZtRTP
IOla0Ovng1gcfCJcY5R5JUZF0OMjzdPUPKfJwYqBeH3Msi/kHOanIVGckA3TUJYMgV9f9mP5hBy+
aIIRCExHMYIg3bQjQ0LxITYp8LuAtgZO8qoVtY8pTOgBKlxAGqE9lP/BwYLZE9HjdEDlM7A7wMWJ
b6Gr1dJQHzChq8impRHnyIzgaUafZUYSw4yp32vaG9PC854sTc8AfMYn5uznSG1Pj2qdOVkVcewR
W6EKpyWXNMtDkpp7I5ku9elmrirA08yK+ZXXKZoCsj0kSAI4Ayn/T7Ddg5mZrBVcb6a3dV74draf
NOBeD+fXKPMHAJ34HYTqIBUJB5N+JGtH4Q+1sTOj3+Nyu7iqGqgEw4gyzKcRkV8QvPsDmDdgZGgC
YNRCk15H7rvl7jw7MACYqB4yb9epFBZl7nFsVXT1hQAVwa121WUKHc7m34fSsCwXbgFPB6GcWLto
zXFt1gbu0c+aMwSWm3U7gsFNFjA3d0ANOuheqfBJ6ff6tCkWLgCQ6HLKbbL6e+lCpPp9GLbnXULu
9kc2hI1j0wgKrxU2DOeQdIY/tTbAVXdFf7eiYtlFYa1tdHNz3qrsWiR4fYP4D1MYQAqfnrWZrAb6
DzAa9VBe8QEVzkbQ82kM+jI93dmTaYZN16TXWh+hsLiUxu78D5DFeq7ewCl98JQQseVFoVEyFPgB
FhKLgmwYDl3kFb5WvJiVIs2QHm7eKUKZGaVmnX/loxxAL8kwet6A13mbhmtWbSB4zXyIEyNrslWT
oFKXOTImhMm1ropoZuj56c3dYoX99JxThctI987juoMADHM+sdP1aHHiFlUxwWNYBWoOzXfpdzwz
AXLFxF5iK64Xqat8WhMVr5jDeoDMsKAltR4T+r62b7G33peVfqlXFDcnRlMsFYpXGk2OjJqnSyxi
ppmxgSWWQIbyFGr8Qk0SU3IYisZoC3I1sVJYlg100xMsy8o+yKr56+QT2/eqZ1s1RiH/XJ+WhLWg
fTMnHfeIQcesTuc7XkDS+3FEf+/9C4cKA+xodNi4RMX3JqTcYtI7M+oAgAe5/Q2U7kf6BAT5GKkU
YmVu/gc/jla6wRnZTj+Qk9MlJSU+0ApGgLyZNmzA29B8Ob8g2ckF/Q/XH8ZYBsprp1Zq3a5Ar7ng
HeV+z8jHDBwwi247R/GIln0hjKlhwACDTiAFFELw0A1T3CbYt1i7GuKDbt4U06VZ3w+Ook8uvZuP
LQm+oANIMSQ9/0JGs1tb7zLrgSsjFQGxUjOExogxjZrtTIxszF33q7HfvrChWCFQNqhK/CXpPLR0
XXuPbyhYbT3NCmO26RE54o/zdqTucWSHv5KOQi7VtAL9ZB07Si8z+9LKtlqnuJtlccn6NEGEpkI+
OxBBTrGUeXxdPBR1530Gmt6YfCzoT5nLja7SSpV6IyA2NvBDDtp8gpu4dDEnI8KiSvS6rCVwjI8E
tPtmqsi0pe6Iwi4FMBMoB1uwUy7pYGY2nCRf92jCNumTNm265tZW1Q2lC+KPVKwHSZUYA4sh7uo4
M+GNhXZw2g/qjT+9Aux6LVOcMJUlwe/bIkqXqIWlybwHC5xVvhIuGBbnm/N+9wfvJtb0oPn735KE
xAYvYSBeIwNLYvR6HWufOG0wVtlz01kPbT5cpXoD/tIns3mp0uQO82++lq6bib5beJ8tTbtZnTRw
WXawRhWbkGoT+KV3dCiGwmaOxfDbwG7beZvGutaTsNUezm+BrACBcjCk+pDZ4SYQvCdm3mQaI7Ax
dP5WDB/jGKzZQWcXSxNMv86bkt3SIIgDDTxSK5uKbQ9ryYyJggIvyOfb2rgFBYJ/3oB0x44MCDuW
E61ZcgYDzCnCjFwtfVgwsh2/Un08Xohwm7lmPZbOADt2+i0tV9827o38x/m1SE/10Vr4Wo++Pkb/
AdPkNpah9LP8bW7iIDcSzMY/UFULW7pvGGa0oKpBIYIt3JtTPOIFuMBW24DG8m3ufB0yJaqWpNTT
jqwIQR7iGROK3ojACY6Ok236yAcKa9DvaLS16NP57ZOG+yNj/N+Ptk+Pi4kYHOSW6tcRQN8dcOdb
z3hK4qBr9yxVpFKKHRQf0ZWrARS9/Lko34Z6NzeAYT3FKk5v6TWJfI2D9v7Q4pwuymhqiEDVKx7N
Gt2tBiiInf466t3D+b2TntMjM0JIsFP0ISJwigUJ1K9TiHCbr+cNSB+xoJH/byFCfGeElLkFKodg
NT+sQfdZu5+8F8t6MNlrAsQS1KdorYr10hN1ZFSI9XMyQtM+h1G7QWxHXQj5YZiniY/kOCTuLyhR
bZPqYXCQoXrvc5oE2vBa69XTiFFpltUgfZ6ez2+E1G2OfpIQsLRBj+0mxk8aswnPssemwUzEQ6vt
zpuRfVBMzAF/xtkPwCxx6jdl05dj3TuohZhhCmajcl0VOYhsIUcWbOGDenHutGVKYWF8nfVwdu8N
9w2EaufXobIifMEow2YR5iImFr9nEETEud/P33rv47wZ2TFDb8zmQx0Y7hULy85Ud9nMsJgS9Q20
Ymxru0KC4LwRvudi5nFkRCwqU7PRE7OFEYaRnTJ+9FjoZfcgguqyy67OwmZUcRbL4u+xReFY62bs
YXYdFh0GzuJgMHECTH+prqZfeaVqaSn20BUcgnrDaC4TjGn1Uz6E8/hMFCHXkHqDx+FdaGgAxyl4
Q99rVrsMqAnZbffkYvhyPy/m1mXrG9g7cz+f6LSbu3YJUzB8XVCneJtqhvJftvHSn+CWuLLLaUvm
tVcAwmRxhmtIQEuCa2W4wj575mAlOgfA01FDrSMFI0SEQtX3zPF7laypbJuPbQnb3AJFqJWQ7Qsa
Nvno+Qdr+9NSoaRkG31sRNhoXNsxXTjMvloAS4iNsC7Gm1IDj/CXWuCoRptohOFxDfKD00iF1IQm
XTzjYjBCG0zFSfX9/LGTfpwjA3ytx3lBRmPPLWEgNjAICNg5GVI/Gl9qa2NUKmFFWdwFQYkL9QNw
vBGR5m2g1qKns8Ublt+a6SebtucXI/v6x39fWAxLBsuNI4LXy5oEMenCxH3qZ9XMiGzLjq3wfz/a
sgpNmKjE+F9QZ4fR3kU6RkLHoKB4DT1+YT2g88DQAe4qlO1PLRVTWUOWGffUYmUB67ZkiLamq4gb
0o/yaeRPbnK8HDsazU6HkQgDY9TdJaNqLlN2XlxgTokJVwb+X1hGBSWles5wTRG2X6EOV/nV/JB9
BS1yZIUKBY3KtVHxNLEOM96WxscMapfzX0PCq4tHDpego3gfAlUurGMYbMSXBRYcdBYq64B3qDPc
pvMONFg0OjTtK05o3u+aGHo5OK94CZ3/BfKN/O8H/EXsq2lZCwg1L38lQUv9yHmuu7d5PJw3Iz1G
n+sUKVBiPYWAXId1GkbiU9wNxaOnSl2kh8jjNOycyxMCLKeuHS2kA/UJHvMVuHnaRzs96NWh7jaZ
CqUku+XBvv6fITEmmPUSZwlKJ6g4mdP1ND0v2t7q39pyb6k6JdKjdGRLeNFNdVYViwtbGVoxK0gm
mlRxlypWI36a2pytbqHYNrNM/C5H++KKDlesD638W+Eo+vwyYxBdhNwKap2oCgn33Bp7VjHwyDDn
9TY1zWBw7cOwtvvO8EDpMPt92ygaydIzxtVWAQDhI1niKCPpozSNCuRJdRpERPfRHiEkBSXUbcQO
NvXT6DcSNz9jN7l55eZhr1LLkL7Fjn8B/8hH8VCj7WikI35BXN+Yc7jGoT1tm+I6ia9btouzhwhv
k/MHTm4ThQZePYdWgFgJAgql71NotAQlhhEmC22bu7S509rLxOnARIhp9jr3MbWtMMs/oJhz/2EP
BfiB00QIN1lBaVVWDsx6FdF+NfnaoQYMWYRh1spD1XEwKfB3O4ahqsDNMoLs2JzWD52uOn4ZGp3j
MH0FKAPGPZTDQEKDsRYhyDLUKCpv5RNceu1X/RujH42S5VF2UI+MiHfejLq3NXkYdKLdAOFUHV0s
xd7K4htviICbH3NOnvjEtHMQ7MR9WuJplvh1/HMA00ru/aqaO+XAhSxcH5kSay2GtdApTeMymOMi
hDbKVTonoTlPihq0yoyQxg/ZWuetCTNR+9CR16IlOIwqAh3ZDXe8FiF/N6t16csoKQNL29DkwqG3
SKqySfFxpJ//8+OIcJViWd1R07EUvEZ8lxHfVYElVesQgkikG6VeGbBg5/dTifoXbFien3ylDeuB
8g/k1DxiiilJTvWaNS1Yk7W4fclc7641NEjyzpeYaN11Zr8/HzGkG/dpTkxA8jLN7DWCV4/2sJuN
+X7FjXDehNTNOFMCV2MDi5LgZo4R2WNcwkTX/CQYQc2TzRS//7MNl8saQvcAuEm8R05D/OB0sc20
poQO0hJZ/hLp+h0GLTI3tKqqSDfnrUkGjIEts7muNgp8nNHz1BxUfyMyWqDRssrMzzTEUvsqQmN+
cNH6DZo19+mQ7I3ijrT9FiImittFco2fmBfOlD6aGaSbW+yotdVQWgYV2xh6AO0S/VbXFAmK7Co7
scbvnKPrs8P8UJ6nsEbIQ4+n2NpvwMvpu8nLQHDPoDhxFfVfONAnRoXjZi+g2O1N7HDS3DbxhNxL
lXqbfJeEu/LEBPfbo3XFhNalVmBdmnYf2duObkgSh5Z+bUdvubZJK81vf5FS22bJJklfk2zgkEi8
eAMXeLj0cnJ+6vH7wp7oGKkcjD9t/vptjg0VmD9aoSI5A0bfSgZqxBKQtZcSBAPjd3vdTg3dle2T
tYZwPoCDVdNwkoOKtwbwhmBsR2FQLOvoixUxg6vURrOfkRenvs767fmTI7lE/wzlAwqM8ocrzqkX
mk5m4oL0oTPJzp1/msV2ibtgrnazSpxRErBPTAkexABnok4NU4kRFhoQoHuv2i0qcklJ/DyxIjgR
ZtN7j3WwQvPdbN524IY/v2PSj4Jc/X87xpd55KWQeavNJoWBzARD9nM6bpNUATOWgTCAIUTHG2BT
8++5jyRpQcU8YtbATfUNhmegu7Yp8x95FKbGFcFMUL4tUgij6aoSsSy2nFgW4rZGCnCpET7lwO6h
4FqXoZ79QCEBTNBpE4JbVvkUlprEbBqYHtENRiFGSJENL4sKMqKo2g9+AdJZTO0OIJbs/X4Z/Kwc
MKyILCL8568I1POnUXGdOs2WnOMmq/Wudu5048OZf5438WfOXogZxzbEens39vZk6LBBmunJHthF
Fi1+BoB9h5GuvCdhTz7a4s0xHpGHM+eqnJONQdHepb6eY+rQTg7p6GyXEpIAzrMZ6dA5+5li9Ba4
FX+0q7t5sm8zTIuf/92Sc3rys8W7NB0Tw+7ws0e8As16OxkvXhpqlSKkSu5M3NWAL+rIQVBRFw5q
bCVR0y2A4y7Oar2knld+i+EdYGazSHKJU4Hkoa+ctsZmJGAkPr/Iv8MEePFBP4sEBczwf5FGTQUr
MTCeAhhQPNb6ZVUoVvd3lPh/3n1uwsYomrC6cmzSNsrw9zv0WjwWB5mebz397fwqJGASmAFWCqUy
lNph6zQY8Y6mDQE8cC+kDy0oPvOtTnYzVMriGMDcW3sN2ei73lUfsCfb8vsggFZts11VEUu2XOjU
AjMOTSwwTwg+0yeNkS0mlsvq33XuXPWLtlsGUwFO+zO6d3qiQE0MjWkwMQB9hBbM6XJXXR+0Rkd0
mhxnTXwN6JIPIymdy6U2x9zXix6Qwp6tUMmpSQdVlQIjgGtptCQ00rS+M/CsvkWjvksxVul1Tkim
yNxMXTvOUE8fysrXIA1Z+z3Lk6fIHbqnaa2xg0TP6d6MMtVlxT/PX+sByA18DKjFuGLoY0NZOFbW
omVlxXi+NJA/LbwCnOoapT4zy6ulLZDPFZg0y7QvYFewm8iVwaYKiCkwY6e7qRmzB4EInMC6+Iid
yyjdjdGrXe7O+6jUNY6sCK4BhYsxs/mECe0e8jw0WpBcGM/nbfydxQBQhSk2y4GKKIdsn65k6AC1
b8jIwbjNnTnY14lHdk604vqofapFistDFjz4eCkUraHMTMU2YMeIFhsDltQC0+y1pm8m388vSGoB
pSpkAFwI4q/wEdVgGk349eQ6W8+KwCGhGPyRbtmRBSGNWRg6pU0OC3N9P4JAenrUs0sv73xPJST8
d6DHx/E4sQl4sQ38j/BxohFqkiaAuNl6AwikzvZRsqkm36aQdNyc3zcJF+GJsb+w4G0UtxWHZbcs
LM3radmVbEPzjRHvHWs7k7Dubss0rKM9JSr1XJmnHy3U4++bo8wQ2iOACvCF6uyqRSnc28cqVTdZ
wDg2ITz9msSLImOFiaEIh/kA1gCEeOgAZN5Wo0GnEgSX1Ir5duJmwWMeX098V89VnlsVwDlB3Gy7
/k5f38xsT7vbJYHuw29KDoX1rdEmtPQh9aZ/72xFRUx2DhCdcIUCvofskG/50ZZGzImzgWC9JWhO
MLvjj6YiPEktuBzeZIIUB2DWUwv62jS56XDkEel8o7zWUxUnl6Q4gVCBXQQhF+dPFw9AyzSdQccF
t5aNftJluTwY3l7Lr+N+Uzth7OU+64CQwH+KUr/s5B0ZFg9D7o5xP44wDFS6p+0M8iPrb4zluWsu
jH8HKJ4sUtSoyxac/YYvsonrbbd8b1bzQkvS8Pz5Vq1IPGKsKpyFo7YTEKg5621RXSL/jZwfer8H
fkxhTXagj/dPOG0D8B5drvM1oWnvfuv6i2x6P78gWRjGqJjO57BdQOyE4Ng0Nuh0e0z+0MhCr7NN
f6ejqflTDbWUZI7XDehiVKwjsk1EnYwztgPTR6ng8rOWkNTjCI4yf+x78JYHmv5cG/7iXUwqUiTJ
Fhqcp/3P6CcGjoX1gSrRqDUHtnoPVTHTcp6a3lm3hQtqw/M7KQmNBvgFUNrmYoIYYT49yLEOWd4J
fAZBCr1LY0lv4voOiOkbzWguGnKT6GRLbaSD561KqHiROH2a/as1MA9IEWzEj3T29hitgviKG8bp
C1nMvaY5F13z1MbJ5Zh0Ie5xEDlYXrBA6yJbISflPltZsrcGK7AMxeuTSL4yfhjcCjP+yCBEJEgb
Z2PtVnBeWmOyQRvi/CKxa90MCi/NXvCaXN+pV3iHlAzTPrOWPGyHfpr8xuwh89qvkc/WPHmt2ka/
qyIzi0J96u1iH3X5AAblae4vqpnM0BZdHBK6ZtL8GrIxnkJTK+dfBdibfycRmIg7a15mf0od84c7
tvahmpb8conpMAe4q9eHwWsNOIWev0cdSw8Yc+m2AKh15ZVWDd51ro+1oun69wMXnwxDacBJ4MkE
YbRTTymy3rCSBj1+o7vAU0Ejv5b6uohUU1V/tAGE7B6T4uiv8WEnDFILmS8evmPPEgu9v7Gt9CBJ
kvEaezp9pIPW7XVrAFmFkzfzD1pZw001T2hh6GPebPI57y4md24firxGZbcHod9zm1r5HSu04Ufj
aatiS2TOAl4gG0h5zgksOks86BZkQ9CHdhct3WnOam4c5h2apm0PhKAKtFAa+Uttjf9+wUMcC3hU
fj9Cllf4Fni8opr/pz/a3YOm0HedzfkDKvvYxwaEGN5bcU81OHoAghOUTWqt8aNUD7J/Lyhh8BfJ
OiddxP8RA7nGRjakvB1FHbYZhvymIoM/jK3iSpekKyBoQJTDa5ETOAgvnaocWTblE+rQdApTDYd2
Ds5vmORGwoMQFIGYaLMgNSXcDlMCObyxxULMJWhBIQ5N68EEEebotwZR2JJ8HHShbQdQH65oI3YJ
R91qijFCJzqp/bH61s63fb3JVKJZkj2DFVQmsGlcoUfwsdz2UpMu3Er17tDrTNW4UP194SmVLOM6
Frw7TOfK17VNPFeKfVJZEL56pmdOX5pYQWXmB2fM9nWzP//V5V/ic494gDhKtFmTFGxdsAZWxVuP
gBBmfnVQgv33gS6It1CU3biYMee6ObVjj0aTjCXslMb9as9+TL/35MbLEsWOSfKOEzt8R4/WA0Wp
bgGEq8TA5N0yXnfTqza8n98ySZX+dC3CScmdyOzmETbW+CGLAAwvN5Wb+fG079drs71Pq4PufV++
ENFOlia4mwMaUS2l3J0tyHp2wcD0oKkviepTqbZQdLqkXnpvwPIi+mg3t208+yQPz++hyobgdku9
RqXZw0YbP6x0X08BkMyqFE16elAsxLQiHrHg2jn1hYGaaWx12DDmAYNuhx5IxxafV9Zc/XkBt0D6
0haPXQS1TSB0h+IJU6fnlynpccBVeM4NFXgUdEROsrpjgEzXcPuBbYl7P5ZbQBe2Mwui0vN1QP/0
+ar4d2JZG5KaPPvGgUOpXciIXSdfl9ZwkZqWe4zygW+FdmE7bs6vTZI6HFsRAQutV1JQcMGK3b5V
TWit13Rs/LxDBNlG5dt5YzJ/4ch7PjbGKWwFn1wbI6+pDlRR0YZtC+khF7XShy/YAAmDgZvJ4q/2
U3eZkOV4zIO7pNVHFV/1IFpR3eLSZRBceBCuRHYuwnXrqc2mdIY7cLhCwtF/KNeryP5lbu99GhHR
ujNN3GxdYaRvniL0ztOvFLzsYwviTiFFWbISp1djjY/OpDNcRCq+Z1k6AmgBgM1gkOetmtOvUS4u
zvQE+E1vXOlzOIzvo7sl+WGZXr7w2S08wlEKAqTsjxLY0Y0BStsSnLT47I6+X6Mwbg+R+XzehOzG
4FwiQF3+0fwWT+RQ96Per0DeGMV7o13g/RPW42ZxHiJ3S71dbn64+rZ2FaVeyd0Oq1Cpwi4a0IAX
ttBOhshBSxeBHIISJtSy02jP8BCrVcAU/r2FBw8MYSIcvGtoroknxyiGojPLHGACZ9jUhPkRxTQb
ZmBmwL+MDWAZQNRqQE1N0NVe8x/nd1fi7yfWhTRvzHNdo8BpANc6+xW9MZhifdJ9xIANZjnQNnHE
Jlfhjl2PqjmWh4Cdax/z/KAl14nqspAEBxj4NCOs4/9IO69eqZln638iS87h1pN2jrAJNxbwgHPO
/vTvrznvgRmPNdbm/IO4QKKm29XV1VWr1moCrQkrBzOaf4fIYhdcGd7+H7bqyMQsC5tUyS79OAXP
CFVvX4MB9j9ctrC2CPGxjk6TVMFzrIm9ogTh5s6voEO1rFjpBy5V+xnc4cHFk4sy8fzZClNVLEEu
BhYD3bUi5GkXMDaguVn2wIMbe7Bvw3tc5B+H9qO3hvpaqDidWBf+crRGlHO7SJJxuLSLDrVjvcpd
eSvosnzNBJHFPPiQ4oj14fLWLkTEE7OzOzBMIp/HFIuetJfau0uM+0H5olVftbUJy/NvyDvQgkNF
Rxic3tosf0jrHnpA2YpopsqBG7flQ2pKbiIHK/HpfB9FcwFKPcQKeAOevQmatmyy0Yzp3tWu3t4X
w2tfjpteu5bRr0DU9/04W4E0wRbKwZyCeUF+KFIzKQor3tBJlpSPcfAi1V8uf6SlvTsyMS+9G62Z
OV6OiQIYZ6V/1lpzW4/by0bOI95vxAyXlc01jOTHqQOO0Hz3/YAkdWn1OzOqt/1aDnEe8rBgM1LI
25k+57xUluqSmckh8uVW5xbStaHuOg0aru7t8kIWzCC/LsomjAUI5z5dCF6Wdk4LfCBtPxrOrTYg
Af+hVVbehEtWwLzDbUcji/qG+GZH59WQRlOJPR8ricfwSOm9JHL70E9Sfa3InnR1eU3nx9TmxfHX
mvg1R9Ziy4gmSUOTPQvL2NWLb0OWfFD9L/akXo3Nr8vGFtwNFleIFDhHsG5rs4AeRUXglSXu7OQ+
NArfBqBTZvF62ciCu9niEzFkCqoXuqjTFQFGbnJLsJQN4C4Ml1TGeuamtP+7bGYhHPzm2baFyDaw
xFnYGQMnVUqBB7O8fTx9DuABikJGv7a5sgf8S6FobWiSJhw//TRzsfFyKl4AS1ToymeZbDBJqRP4
cMlqhV1Prqx7I4MisvcEOJKvZwU8ud2AKf6NZXft1umD3i0Vm6yaNzJzBxLVmXqj91IP3fRU99d9
L+lvqVeTioRyV1xFhRZP204jmsqp2QSHtk/QGuiIrHd11bd3VJCrh1IZ/fa2sEL9yZxMzts0Tnu1
GYNbU03lr+qY27dDaNfXLe4VMjyWEpj1SVdoHsaxBMWQ75i/Ujkf9pNuj99DaTSe89pLXwM6WZ+K
2G5vdSce9gY2ngsb1EeRZWqwTQenu9ET0/zclQHsTvEYKO7Q9s24VXwpe8hDAM2TnNT+Zqzk7ptg
9Kz3EKDl1605Ebar3kqf+qxqplu6rL335IAsfWTUxe42PVSJjTtkQX5tGcH4VrRVsLfCDibQXIEf
gIKmeQhCDa0Az4bufOu3IwNAkxpIj4mayZ/jcvKe86YO6Z9YRnmddlK0RfAN5ZxOz+oNdasgu82K
OL/hM2r+TnPi8adaqnkKa1qcfoCuqOCdDWH4Pqvr8FfdlIm6l6wq401sWW3Mu9xvP6t633zJJx9N
mS6wo++INWi7ym91pDWyRLvTg5ryW2N6knvZ5c/f0NTEZMGUZwGTAPBxerJCLqpAKuFKVtNpo8P9
oErNYYrkQwg1s9elPyNprXG1dJgpSQitawdCtnlRxPB8S89STpkW703AR+3wfogdizqyMAvqRZZY
eSPYUn2kY6VkdPvs+vK2ra1BbOtRiG1GpdXH35EC/6rDh0F9vmxgIcGEokjjtkDvihbFPBY14FXz
rBkpbuSq9NXqLOtLFvh9tSntjPKoAwHmPvUcn1OYmt3kNoEXqtsmVtP/Kl+L+H5hfVuEfVduL/+y
paVDNkp+Br0dpfpZwE98b+h9HWBE336UlM41g5VGw8Jlycr/GhA/4Ghv7aqJc/U3sVGvvsUqNI4g
MIyxuMnUFUtrS5k5vxHaaWQJacWKdgboi2JVM2rpdrR4k/LwhsKbLsDpWkInJD4LbAKRaqtabw4c
h4Gx8kUWjdBYJJ/EFv3uUyO6lYRFj776RrKfu3qftFtDWzGx9E3gYf1jYvYydICsml5El64evsaG
uY1aINlZTwdzjd1ybTEz95LzNi96icXU45VS3dRk5GsohIX8yKaiQ4YE7gGEz2y/wm5UO+KeQCFk
e1gH9+nBfA0gVta991O5QodwZGq2b0Mup/EoUaL0ivAKsdMs8fdGs23k+yB4f9Z3Ymq2cYNi+V3s
MdqaD962McMtDKtJ/qbLMLlL5uZyEFi6NmDRhNQYoRrQ7DNjpZ93be2whX2xCevQLQI08q6QoXIN
9JKjNadYdL8jc7OQUCuxPmYS5sbUc8NuO8q/vM7tkrfLq1ryPfJMCiyqrp53UmE5a43EADISIH4A
IMEGtKFMa9xMK1bmmrFj5stmOJLMRrBN2cGTqb+Ya8zJSxt2tJL5oF06VVMZ/5Y+LQzz0GtxRdlf
uZ+gxKNZ5EWvlzduzdzMzcMRefM6YeM07Udi/WDOblMwORREny7bWehmwNxHzkDPnv4wEP7TUFdx
nCqvZUS+495NjY1jvLTqqzJS+Qi3Qb5vxvXG4ZKvC8gGOHcU7GBCPbXpBHCs+zlgCi3PxESfdpu3
7WvbF+lOqR46ejiSswKKWIpQDiz8LFF2LJrUpybJH3vN6uEakHq93UnakxG3HmwNmXxd2OVneDjW
WlWLFn9zAcALJgStTy2abaPXZUzYzcfEot2moDYc96HyVY09KdiUeuklh3Ro05VC2sIVDGhKMy2b
Ygicw7MnF584i82etkoWGNd5e2955eGyzywct/8hYTRBZtGRmq1MStBB11sq33IcpztjglfSrOoB
LIb18x8s8Q5mFsERo6CztUyFY1IIJkpFOQUR9bm1DoVa7i4bWdowJs8FZwwzKWcldWWygyquBLGb
OboDY1jamvLIgis4xxZmzmdNSMHI2khWRE8+eorkvaJdpeldPv5Dni6QvfRHgUZAaiU+3VGmF2dD
NtqjwFQqDJG2zqYIflzerYXARP+RVhSgdeBFcxRx3EdWoRUaBCHKjdrfZPputH/lxtozfmHgSrRX
wd7AGm/x39mnN5K0HUORUjRRmO+d1u+uss6pJtfKDNPfWk5g34dyGjz4TtDm2ypPy4e+T5LXcNLC
myRV0/zgMd4duWXZ6jvV9JJXUSq/U6MB4l4VZXZQ5AYUnHXf154b5Uxf7cwwHFUKB6HxmjjQx2xo
gpjXUV2XFc8eRcpWskCxitNaBesDDw1HMkVve95L9sbY9yoaBLzcDHk39pm30etauu4bYbBsxp2q
9vrBGNv+UHWlvbn8Mc9PMuaZWYHZmCbpmYwoSqF9GBe0FaErKfeNFfuf7RHASOZV7xddx5RAcwLe
AYA+D4eDEylRFtFfTNpudC0lC6+DwrRdxnXW+EGWVsWXE2xfjqbyIj49BJRnpLxPGLUNxqK+zW2z
eFajxv5uFxolnMs7eH4cxJQUQdWwgd9CkH9qi9zGMeuOCdKieCw1WknoGnfjQS+klU+1aMgCzYXe
n6mpc6IPXzVLK4s72syAG8dQ4b0aPqDGs6v18uXyms4DImv6a2o+S+QVei5PDaZGE46/Onsc2+LL
ZROLnwjuFhqZtuacBfZSTzlzBSb6zt+mnvYUo8EXxOPKTbXw5mcpQLLp84GbZVWnn6cNHap4yUh/
pd+300uY3ErRm69eG4x4h0hnlrcTGunRQ5EAx/xweY1L2wiLgVDW5mqhyHpqW5YkqwtjgwYxUs1p
m23ScH/ZwtIu2gL4TQoFWPGs7tMauWcSezdh8YbW26Q+/8tZElHehthIkBHO+zmjH+fVVDG+2cdX
copwwXQVkkVdXsfCTpEG0sDhK+lcKdrpTtlGXoaFrUD/MSqbNt4xP7JiYeH0gJGnWiAQBjL/O7WQ
lowNBl6QbbLs3gsewvLecn716sqDcWEdYsILkQAmAJnhnAUDRDKzJs7ibNMj8Kh/NtdUbxa+N4ET
gWlud5oe8xia1W0zMsOTbQqYdft4q2aPWruiuLhwI5mAC/gUohqF757ulJp4ukmJK9uUykFJP/T2
Ibc+6ea1bLx4BoopDPVe/viLiwKlIQQCALmr4rFwlLIoMUh1v8dgF90ZxltgfYkZKPu/2Zgtaoxl
v81tbEzZo9c+UrKOwtfLJha//d9lzAUCqmGqgXZjQp/GvaIkVyNTAu83wUgEJ4T/M8s1CyhWr2cl
LBLZRmJ4NTQtavTxP6zi2MQsXtahFVDewUQyVa7DuHO38jo5f/qRYlMKwMcc0rp5yDKNDuqusso2
Zh66evYh+kxjlRLH1qRTM3y/vGFLvkyyCkmYgIChJnbqWrick7RVkyGA9Th2yCczTS3TUzPhHzyM
nnmQ12TLlpyZBSI1xIwAFPWzSNZGQe4UeUecMUPWc5NG39o1It6lWHZsQ3ji0YGptEriVYYNKXPD
X139Sfa3UbDiCAtbZ1H9FPrnVKPo558aCXrVGyqp59IybiUzctPg1WQOMnBcxbxFM6qcVuKO8KxZ
Jgykk0wAbiZa1OrsiPa1isDkOPKtnNdJutXRDzA3WgPoYlwjG1v4SMxr8ER2dK6DMzEeW+8ycnE5
21TtCIU4r0v9QzmsNWXOrAjSAJNZWcGlyNU5O0qyzFQOORrQwyZmhmlbKJlrhYfLHr5mZBY8y0Jx
Gm/AiOEB8IZfTMv+QWxN8BIIBlocGvjIPMeVlX4whwFigkil1q5te7/YXF7GmUv/toANerZi9Ht2
cTZtUTAqR8t7KJ1tVm5t50VJnI28Eg8WdosEg1FvZLpFXV/8/dHJ8fKqII0uqISXDTKsTDKNn/x3
J2UM4iPzS4WEr076N1uLVOeBUQkFqyzQnrW22xoZ8nv+ShxdWsqxFfV0KWPSe23kCSvgJ01ZPihh
+6hZa/ikRTMa+8WTX+eVODuV3cCb0ZwYxOsS464ZtHsL8Iiatu93Y1SRydAEckhM4M1WM0mqWRmi
RUG92wJoVmouDaTLTnZ29fBh4KUhp6FkpZA/nRpR8zLjwWkCCjWMfe+EO+YyD70PlieJXgap3wbB
GgXPWRSdmZzFgMguSmtoaFakoc5M9S4svvles42ZtNOTvV4dYLq6vEjxL56EUfIC3tei9AeqAyaI
00VaU24WRkOj1rZrcnYLjppiB2/DwZzsl85Lry6bO0fBCnuij6DAVkzhaebtgQfJciuUuXrKjG2y
K0za9oc82uTWxzh+U5TnIPjs+DeXzS6tklFIHRUhUggQg6erJEfuw7SiaK1VN35Af0a0jG/rwXHz
boW/aSE0UXyi0UgDg0kqZ+41WZxMZY4pU5WvU827a5MYGqPyV+s0z5dXtWRKNElk0FlcGfPHqp7l
dW90eIthdrJbK0V7bwdjc1fUpeQ2/vgPkYqhSYfaEx0nUZk53cVetWvFExTQlWru6LdCZ0217N2g
bzwEnLTAxpOynr0gHeAbeA8lLlj1rW1s+ZY7JdlzqCRMnmb5fsyyz5f3cck7wEiLtYnbff5MKq2q
SyohwGB3xs9kHA4qKsyTX9VuZMf72lxjEVuzN8uV6qEGSxVgr0jDX3LQIEo63AxU4GupfDard6cv
vzf07/JmR3zMcqtMYjbUzmDalT4g07vP11gYFwK/BXCZZJ+uCXnyLJHN8tGBA481DLF6XWrPTWfs
QNy9/94/sTLbOT9tqzgS9f0hUPdy5X1um/Jem374YbXS/1laD7VAARckmaE0eOrr2jRG0RSNROLu
JekdRskkN1gLvgs3DMU5yu78h4Lu/OrXmbyuPFiHIIhStoH8SQ4/eXXkZl79XIZIuq7Ei0VzFk4O
1A2k/lyvcBwC0AVi9rmeihsrvku0/6q+3Jk/C/ri3Rr1i/gW85sFXgOSABIbdnEWc2Glb+W6I+OI
HeeHlEDomIUr4OGlAEh6pvF4Ik2DB+v0I3GI0G6vibVUia7lNtu2/fiVlwhTVcbKPbnkD+RPFo80
UZGePw1DBXheZtEoiawrsIQgoa9qNVkpO5xTrnBUj63MLg9TD9PMERpsTaKn/0mTYd54g1Y9wXA1
flSkyWJy3CwONFUSapNWfRsVVEPcrIqcR9Xpu1cz3an9GmH9ec939rNmh8EJR8MLTBYvwd+T9Acm
PMxp4xsBulrbvNQ2enCo1+6BJW+lacRVA9uXrv7OJI6SbwXKXWuCjnBTVM11aGrXU9jeeclwNXIU
vaq9ifXq/Rmf6FP9MTlLkrvcHL3MxyS8HG6jm+5g/2i8LYCrHZ3ELFw5j0snRKB2KdLrMAXMZ3Pa
pJiyRHAEKI73pMFIPpQfL99siweEsWf0ScXbdQ4SUX0jc8ZKWACHHN50cqpEh0FTysCNCsP71gRd
8S97SLkJ2g9eflSaT89kN46d7gv0UJOFh9aSP2dycZMXlBws9b4ZIRNM11RpFlcp6pzwccGcOY80
QTkNRsRUxMaiKaBPMqyJ2a2eO8xfGCtVh8X8lY8lghoGz7B3qhXFiKRyd3tNwkhs7+rceZa/j+If
g+VK2kPpvVrqXrdWQsNi/OEYcBB0gdmcbWtAX3uKddFGrS0X6ZgnMHp7DzGZyw6zlJpQL/xfM3Nk
TG2PvtqKQydX/s5v3iSaBWW+D8YJjeOVkLr02Sjf8r0oG8HcMluSb0gK6p4i0RuAEtWe/Z9T9tZG
aoYAOpr4cHlli0GMQTidRw5tA94ep47pO51Nk4+vZbbaQ1i95LaFIHXeHxLD36tT8mWYDGQrHiNz
bcZlcaFHlmdhxWtQtKkNfCZM0s+9/GmKteeC4uyGhtb+8iqX3IRaIg0PEmfqY7M0zCq7zPMjTMWl
EbuFof9ymvSGxtqa4NZS7KJlSkixqMErc/bCsNFQBhyYmKTt/iUvncDVVul8F/cNgggeUVy5fLvT
Lxa1Q9pnDTYyCwAxguh5BIJeV6FrXHkfLjoHb31KPEQsMQV6agqanHHqJ7rNZtPYyk3jaH5yT7JZ
DK6OlAEQ9S6qbdfs1fhBb4zgRQ3U9tYGzP7+Og2VRqjyeJUz5Dw/FEZYtLYj8UPiqvlIPs1Ymxpt
M1hkV+L04pKBU4kKmmg6zrsDkaEEiV0SNUmDbzQ78t0YuWWvDr56Xf/f5KhvQapt1Dx7UngOXXbT
8y/Lo5VQzX5TKDqjnDG03ugLcp0N3bddb0IRn299OC6z7OWyofN4hiHwanQ9xWtyniFqXW+0mkN/
wqvvMvPrkPpukl3xIKczsrKm86N3akqs+Shfgd6r0AYdU8qIqp6zc3KSxbULfc3ILBPrDKMuFdHS
QcnEr787UufG75YIAGVM74NrhqoQs3KzGMK0RyUPPqX8mLkbM+muUivZa9JaKWhhKeCNSBGYySJg
zRuHo0JSWShU1bPa+kZX/mB5BGS/8FeumRU7cyZmRHpzxFknfC0d3aCQ9rU07DxjDWe8aAa2J3E7
k4fMIeCS041SXZrs2uh1G9nObdcxc3i+Wu/9wUqhy8KUNSUkSATm7zi/rIhUCWT/oVm4qb2zrU0c
3dt5uLWrr2YR7G1mgqZ3z6mIoAQCg9qLAurNnrmeGdZB5IVYtZPkA9xQb2pB2iNLKLQxA2Qw7Jb6
zu7y8V2IE2LkzBQslNArzX2k0/woaacwZ/RH3nfa92TsDxMZ+Yhm0GVL55VXHPGvpbmXeGHu18OA
pcb+yGALOclO8ozdNHw1VHK9XbnWm18zOEtHkib3gHJhMKhL1+rJGB+inhm3T6Fl72rps7UGGF/c
SzjPmM8TGJD5zdJaemsMdZxvFGCLY/A8qONW9tzOWkmRz99t7OQfO7QSTuNglRdy4ZksLFI0Ktef
dGfaeNFGMj6nzidbWpO0OU9EFJYEqRBOybq02T5aU9AHfkUYKc1bdSxcDfbry66xcLKhkBIUtnQB
RFp1uqChTCg0MNO7KWxVdke5j3ZxA3ULuk1rvOhLi6F2bAI5Fuds/iKko5ZIiWrRTvcL1zCeVlOq
3wn8aVUGYT0x90wEAUE4T3TaCgxu5XGKB6PO3MIzbq3UaPbSGD0GsvSY1rpx46n9nSJJN7ZdXUtq
/rEsp/tC9X144DmFdfBED0knbe5uciRwPImMzJe1buVEnlOncl0D+hb9f/IU9uR03/uqA8IUBzmz
Qea+UNIrORCE8fK26NBHG4BER95GHn74k7GNFF8w7a2UGxe+POQCTFhTK6NgNm8b1IVHB3KUBB7g
xu8s169eILY6vNu9MMLQLFI5AGjm5zJN0jItRp9AQB7m1fLBhHp/VTtvId2j7cHjmKedBWxmnky3
UZkpWoyZfIh3WfvRGgU2thmuplLQ6bTbEeEppUD20KjXcs3FfeRZKayTU8xHHEkDSy00sK1HcGIN
zWYolNskWIMELJwegTD/Y0ZEwOMMLKtgYWoxE+b0dxLzoQnWhNcXorZoCeogKsld4Ts5NWGXyAml
EsHNrF5076HLPkOs0wwvdv1Z169abyV3WSg3IKJ0ZE8E26MlNWNje2MY5Zup3ObVQzy6IcVvZdtP
N7r01dHcpv8odVfv90iK+BrPECBWpDOnRpnFzdMCIB/9Cflx1PKbwTceQ+nz+63Qu2L4S8b31XnV
BopJwJYJKo5GMu6qZrwuq3oLzHflOlpyCg1NUaBWYOzOytB9ZAcl+RBOwYiKVv8k93//OnQChKqC
D6ITN0uX1YiBgM6scW75g2LcaGgKJCtrWDo/QOzEqBcQIZzv9IN4TGTnNE7xOuRAssoUJCPu6t2w
5Nv07EEKAj7ltpvdpL5p5w71EHbKvG0ZNYHEROmf42CbeT+rfpvmK3mscKPZVQQ+RMyuwf5AzVys
+si3k66qmEdnyFmDk9NqB1ftn5v8KbRDN4lCt1zTzlrYRQYORVNWBrJGAn1qTxo7o+Rlk2/iTEzr
2j86n8tFU9fAgwseJ/qWoEbERU6t7tROpimFF4SySCUr6WbqVWiWO2ONqnPJCk1YapDsH1fkbPfs
uGT3kjFHZOR2QFB6bURzwRsYAOaJAV0u8PF5uUxtLdjWAv59qdoVMqXUmG7oB6W+g7df9Q/jGkpt
0Z5oUpKfwuQwb7iBTzH6RmbXrHy4aZ3hQCXeNZ1fmvWdnAV2PutA3/i948dEOBNhP5jYHJn7fbaJ
fZeVfUyKw8XUXFl+j8z4GqPT739j7uYsSxHMURRv50mE3mpBDtVtvvEpPkAMkYTXoXzfkBGjjdl9
VEfXnp4Q9vHDb0l76KbHYC2eL7nK8S9QTx0yNoZuKDM936jeJN2g+KU+6qXx491hUFAq/1nmLEZV
WqywkSwziuWdxJ9IIF1bEI5dNrPwivndggOcD2iFAazTtYyOPEK2LQ4XaURT2BtlQFckfCzzNQbF
pXAhmn3/39LvhOooPBnVFIZBquSbRJuuUh0+EifaTb358v4FMatG24mOCXXO2b4lsVJGLfWvjU/t
2XL870MV3stkvLAlrWUTC5tHoxRaFcE3j9/PNg9sY5poPrbUqLhtW/9pGs2DVaXIcdj7OG6uZO1J
AV6blCpU5g+q8mqa1Z1fG26pfa/ieGXpS9nN8e+Zb3FT8uyuW37PZHif8k7Z6ZVyYxTZTRQHTzWV
jQQcpEW+SrcpgERkxWUXLiA4BZEugl8FhNc85PSdOsZ9Azgxqx03Va4HZYOsYKKGm1Qiq/ty+UMv
+JNNvBYAOABCjNCeeu5k+tWYwlOG6hjSzsZhTL5N3Uo8W7MxO+mGl8eJ4wXFpgozd/IO2ehvy9Wh
wUU3OlrJzGX9shhkpWYlenywmy8Sc0XJNoh2l/drzYqIakfnLygcJmJb1mIiAecDVrjm2afaHy5b
Wd4xUxBpIIoMAf+pFVuZIgs3LDYJYuwKA/RJSPNpf9nI8lL+GJnrBASQ6chTJT69dJ/pj6l1FY2b
oV1BQyy6M3UDBpeYzjvT4Sozy4sGiw2Tao20o7kutPKuhWWbMX110yveQe3Xij1L2ycKL4yYkOsA
xD7dviSyYkhgGcq27YjKp3Mnp9nBaZSPlzdw4QaDhYUKICEfQ3PUYBmXkTIWJb5gqvfICx9y7/tl
C+LhNrulIc4TwmIwUwsWqNOFBH3dqpVGcmjZYQqXGsQAcdAzX15nX/sxaomLfroS/85tQtDLnC8k
+IjgafNC+5RKRuPopFhNuO2cL7q289qbXv/aypv3Lg5DUEOLGR0C3jzuh56itXVOmlO0nwfzi1dd
++1bpd5Ma0Ob59/pxNA8oNc51FRJz52pVJ+tmJC9Jh8vjuPpZ0Ly26RdzFsORth5gazWuylvGpMs
Y7idmiczO0jBp8q/KvvbQr316xUw59IXOjYnDvZRDMr9LGqrFnNJMW5G+RpO5YMXfpWGqyZaA/8s
2mLyDxQiUCZ6Vae2ugkNeU4al6H81tjRlW5Mz7lW7aSqdeksreQC5wdXTLALoB6scfw583dDaiI/
FzdF36euZe17+6NX7C673XnYEzYgnoXNAHG2ObNAHnX2mPdoMLf5T2N8KaO7YAQGsvI4XvI5ENrM
uZIY0hSZ7ZuioOaoWcKK8mx6IRWR58vLOI+rCIATVHke/I4Ms61q5bLIijIqNnm2NQu0OH/4+qMW
Xados8ZrYM0lLzg2Jn7MkcelZR60LWxCG3vS3TC+NqxnwyhcS76u115cSy4AmhJMG/g8EF6zqw86
2z4zAjauRHsjqQ5CAM4I1hgGFq0IOQnuJMEfONu9oMoNysZJgQjV8+jAbua8SNYaG+uSp3GF/zEy
2zW77CUiLUYmDmd+XYc/JuVGVtZE3hY/Dj0G8kVqMajznn6crChqKw4xY8fGbcrA7hVPU2hL/eGr
1Zr3qu+lK0do0SLiz7RJ6aSAvT61GBhBZsge96uX/ieu2NralNK11BfbJj9cdvPFPfxjCkjAqSnI
9Jo6ynPcYbyC6q7sC9cxSOtWzCz6w5GZ2XE1PaNs2x4zXrIzuy9t8FKEb5dXsrhpJvIllBdRR51D
0BCU0CugNsVGVZ+7aN8YN7LjAR7ZmGsIvsXFEHxkIM9Eh3kRJmC2vtdSFtPX4b4YtU0EwmdAlPzy
ghY/zZEZ8fdHQSFJe9tEzbLYxG1KbWwzhLtRMd0m/4dQKqZd/nc5YmOP7DAimqiQ7PN8QH5Ya+23
bPL/5fMfmZidVGpjPuI4mOj8FyN8DJ3HaVipKy5//r+rmJ2ZWnfa0hCODGnVPvBv2/hQQlkR6OjM
rD6phbvOE5KjLZun9lBx9HWpY6zNAuZSezEzMB0k46vZ2tvGSnfdpG9Ls42gpOmu4sn5v+3nPGsw
LYa64AL7HV5b9UOnH7x6raC54uVzDR01gZbALrCRVM7WCh7lxnGtNfjMio/PoaqlmfeIyWFE8bdO
s+vsvaHeWGtFnUXfYAAJ3BNVEKR3Tz1ck8cgUAas9MUPND/Kcdclz4nnb6x4LZ9b3DXgxJB8MKZG
WndqKtCtGuLmgkAnf9DKXZL+tNZi6WJmcmRCpEZH5zXyk0azPVZjZm929n1QvsXOprNf7V51AdRc
DkLLW/d3PbMgZHVSkvc6b7BKgvIobLfBMDAR6/bG99x4u2xrbWGzKFH7fieXOXsXVMYVvZtu+GQA
/VC0L2px36n/kAszqPDnS80CBp3yuPJ1rKmZ/j2xxtClY7lHPuX68qoW6l1kkn8NzWf+gScX9N7Z
wsbfVd4HI9tatA+n6Gpot7l5lYdE9+DKk9fAw2IBZ0HqyO7szp2UAfpiBlk3XhW/dU507QwfDE/Y
ZDLNiTYK1eiy+pe0+cjorBaVe1Md+DFG277ap+pzUfYouR7U+kuPMHPa/7i8uSvHbd6GAx1dxrI4
blkLfJiZ0KopXhLJWlnV2lbOjhzcvMbUpZiR8x9GtCmaGwteuNG5CvrN6Lj1Wma7tizx90dH3E+K
QBo07HnjvdU85PkHtXy9vHNLD6hjr5wd7K5MitIRJqb+dRi/a+PKfbwAPTh1+1nQHWzPN6MOA/bQ
vE2j9KI4kVsowTNMOwigGLdh9lgkTAik5tqJE0nrJc+fBZLKVks5CjFt6vmblrZ3UeLfWtZ4k+jh
TeXIm6nIIKI2d8Ygr8TL5RhG/okmCgNXv4PB0ZfLGHNttYbgHEn6JpF/yFFwCNJpryAwk1bRPZO3
K9WKRV/hagPvynPuDOGuMSAwJJE4cQaSAGW/yxQd2pc18O7iRXBkZnawka6snGhkT5uw26e2van6
8LGD+jjVfgbO2kT54jYyC0ppFsQFrcjTA2BWjdYxI0le0AjizHjjtIcG/jZ5ctX8U9y5lw/D8uL+
mpvd2jrE/TV07py3/E0CC2N/qvPtVO+1tXfx2rpmgYTan+cPNYba+FXOGKS6aYbbRn+U5Btd//l/
W9QsiDAuJuWp6LSP7TdLP2Sw1w13SnjvRNvLhtYWNQslApfa6jmGGli67IfI++h40GW95NndoP5L
WKF/IzCwJFKGLn7M0QFzZE9PY2b0N0FoX+fBJ1kzNlE6bkwrgOmIBsvwQ/aTV89Za+mKVcyDiqhD
M3IIPyjcKaeGDbM22qnHcBjK14Pk3BI+n6PKvO+CYO2wLd03x7Zmi4RBMMvljCgyqPEh8Ld9/txO
V1Rsdo7k+oEO35r9D0fg2KT4SUf7qqd+USYhy6uTX6l9K7W/hgadFA9O3jVS6yV/EQ9nCCjBANEX
OzVVtV0zJJB5bKZ4b3kM2H5V7TtvzPequrX9NZbuxYvo2NwslqS5pRVtjbmSnNLSr5NAdWHstn2a
Zc6dne+K9GdrmiuHYtFdjhY5DylB0liFJj6hdG8Phy6nbAiiwVxjE1sK/8erm0UULWc2raFGtcn7
r7G8kYOneFzJlMU/ceb51N7RUaRZBqvY6feiNdL6ZskNk9v5Q1d4L2RcK1f2molZCMkQ6bXzpiLB
Krw7Tv+urNcegYsbJQZCEH0QA+szB6dgVIZIMwE8YkZKCb7U8uBGawxyiwf3j5EzGDRFLrQ6BkKh
NY5fp+ZD6ATXIcXc4XstvUah8mzD+3Y5+i5uHSgxWpmCnXmO7c0AEtjoaFMmGr9WzpO+Ntq56MhH
//7s0wxyNnaSSLFD07yynfAxiOmT+7m088Z/qWvAIGjTmQdGpWmzb2QGXQj3MWuh35m4viWlbtg2
N2Ww1htbdoY/hvRZ2bO1hkSNDQzJBY+y4tP/jO2shNTlnftrZBbnZDJPK0wwYiRMOiauzZB/+zEM
Vo7nYjg1qIMjBmQxpTqLb5lUN6OtYWYUOF4/CTZBijCaMYSbyRncIk6uep58l71uIWOCvYg5IRhN
AVieAVgyIwrAs+fMhewghtc7qDrcKt9KzttlQ0vPZ8EsxuQYbFuM3s6iTwzzh5maDmgto93pY3qQ
kmnvIZ+ZVNNVo/+kG/1gUJ+KRvMuMtba60vrBKcDUlFMrPLnaewzJ7nP+giwit6W7VZDnGan9LHj
tnHeICSjZls5gCLq8poXjjQAdOCltL6ZPpgD1NSszUZPofeUeG0Chev3fmTU8rKNBdYBFdiqKPr+
5tqdV7G7yajNtKURZI76U9qBB8Jac2ujcXQjjahJSYP0RLHJulVIATbqFH1jcBfkkNnFbujD5Ry9
n7BH/CQwr0ytMyY47/MWoyqng8a6O+OHUb7GfryFd5hdH13PdFbi5kIIODE2i2stXVa5MDE2+AOY
GckYNyr0Uq4UjN8vb/XCpYAlGpU8z3hBzc9KVlJxcWpSq2rsUKAL/M5NwlDaKqN0XY6hsa8SR3Eh
iPnZDPmHy7YXYtCJbeFqR2nd/yPtynbj1oHsFwmgRG18ldTdbm/xEttJXoRsV/u+Ufr6Ocxgbrpp
oonrQZKXGHCpyGKxWMs5YNmbgHuE4pWxuSHmZTwrake6s3XkCqpzcqqjdErXHPnBoUX1JVmHew/B
TlcfaNuDGgWgsM3VZaVUCwoOAsyyAEQNjRSSsHTceqvkUGoawKHbUQtAWcTlryDucZACrX9lJUCC
m37OX0g/VZoHt2pJ0XrmAzISg0dAIpSWlAPAdeIGeve2tg/yrR8fnHHooswBMdW28UkjT7W0GAty
BJwDFTjB5/Iw+TYndgFtO4wyztMrG66n+MpM7rJRcyRUoTLmRf4VJc/DbU1lO5kNn2BzJw5MZw7X
Jv3ijG5YWPFbMfVH9Cj+XFvruJIPPI3PZEu3ZT04SP8i84XXXP4wg5Y7ccxPRtOHxVwG7eZ5wewY
D5cNSbWVAvkTCBImMijyS8TPO79dRJl6wl+XhEb8YmZFtCYaD6C4otHe/FeOdb6FqH4Oc04hx4+X
6K6OmhqDS92DUex9a3dZJaUoSkVfKaDP0Jp7LsozpmKiDpxNAwTDJKsOQNLqwHzTm1eOfePrhhSU
4gQ0BtYQLk5uMoqdtnL+lFYmkmRX3eaagItBl8xaNes9q5gZlVl815Zgybuspzhl0qMEkFXIDAE1
G3gScocB7SzMUa6Ietrqk4DmAZYu0VFYKJU7kSF+fuI886KmMVkgg+fej3EubuIsCxFtPyMyOnpp
H1DDiy6rpRLpAYpWEFeBv13uDpurpfM30f+4mJ8NI2TJV287DsvnCsUd7UNc5UdPhUmXQzNZMRjD
0XbioaMlnX/ZOSBc0RFJ6PfSSIN4ucmc/9yrCtJKvMBQpUe6DYMM50vaptlMciHSMLc9N8frbcz2
0+LuLy+jYowQciwx70GwkMAMPZezTd06dOJ2txbwYtLnJEOJDIgmaLCOrOQnCjB49Rt+5FS6EQ3V
ogLNVTTc4Tg4Ml5eTnI0l7c46wSVMtBT76rshXivk3udeE81zdCS8IE7/g+UCgZCBAy7dEFg+C3J
BwNraqbW84SpxamydilmT3qwVWrWVZFax1HH6/l/ZcmVb5+naBkpsK528SsFDm8Vx3WILqqXPsl2
Wd0crZF3AWnZJ58kr5eFqy5CgXiI1jLgcr6rraLEMw8Twe3Eyhme9Inh3keTUcCMJKxbTVeETph0
NrYNwzu5CWEz/cmSgzWWUZm/dd2Og+X8sl7iV8mu7FQvKaDotwHTuaKXbTZfrfI78Dg+8PtR6EQH
JbLpmDY4PwsJGRO/Zfj9A6uezXT+YVVG9BERDO0X4DIAmqIkoiU9ZQ1KSgATjUpAJxIQk12WoPL3
ohdSsNZ4mGOWD3Q8zkuORFfokTF06mAdgAGsm5lRed9TIdI9DURI6vcix0vZS+cdqzKyNh/DYjSs
+Kfq52WNlNt+ohE93xbgH62dU0OYxY3ABG6IbWo2XrlmHqaLAW2DHme5TxtZ5MyzeqRu1gSNQxic
zsKkfDHz4UNyMAuJUwlgPnlvwNKB0yLae3w/XQ4EcfCuQC91ZJqDLu+g3CEG6Fp4OkRtcjBskLwo
Bwf+h5F+N7rXeRY542+nLQJSf6bx03/fIgGcgD5t9AO8m9JmG8B+aw+vmnZ9G5HBMXTpBdUO/RWA
yaZzG1i7za9KHwLc5bsHJTrvOtX5bJ0M6eSkKIIOdQ4Zq7tn+SN17hHpXl4nVRx9qoZ0bloyEaTY
IWKZb9McaGXHdorsQeMndYpIB8YBHrs1UUjp6bCvumIPJuagGnuNNas8P0AYEEOj3xPPTPEZJ1Gf
Z1hsXIQTEGRHfpCylwJdkYX7s2b/XF42pUInksSynkjK2bQitoWkFrjsLjB1K/dQDpqIS5noOdVH
6HsipcO809ouWLY52x4d3wiWDvdmakauXbzM5hilbMTGrShsuZG9jXNQN9m+LPP7vuO6j1HFD6cf
I10Uq+0M1ppDZe6z1wXDb9nW7EtAG3lNes1tO4ALOWB6NkqrD/RNCXCN/9tXXzprKZ56ky16zZLs
jvMfHTCwlh0AJVbwXJvP/6+dlaeq6zT2R8wZI/Xrpcc6AYRljdapSQeDojEgXzp3rlmvW+NhNTHI
2ltVYE9JAKriy7qoXO7pukmRUD27nZuJZkdnfTCt0Jofx+HJKm6r9arS3Vg6WdLZK+fO3Pgg9ogv
t/XkBn0OkvV52M15+pDPDMR+s0Y9ZdJDIBsBEg1vWHj58/PRd2OzdqKfDrM68bFcabXHOn7xquSY
gw45ADuIExZO/twwdk26td3/5/XFcw/vPQQ1qGrLT+jZj1PaoG8pTJoU7uzn0vg4jqGzHOz5Otfd
Bip1Ic52UcRGdhlp9XN1y27JmQse4dBPjXvbRCTvjEglZeEIppACIHBr6u5WMgRkLa8ua6ow1zPR
kr8r7X4c+hKaVuZd3u7K7rWONSIUzhsi0H1J/3CtyVnt2m3jjItOjrx7zKfIsHc528fzzUg1jQhK
XUDXhSkKJAHB+Xq+jPNamE7mYRln98par9PmNV8+X14upS4nIqSDVxpuUsQZRNTZLp/uOgDyAcRs
41dMh/UrFl56gWCE668ykk1s/cJ40WJjAC9aZddr+40naKL/cVkfRcCL/D6KRYLBBS0U0kHzirpP
Nw8WxxzQ36GCM+ooNFWb8lfCu/JrYWWMmxMkEONh5rf+cKzi6L8rAdwSIErgEAkMhvN9B3aKNW+i
2pZUhKN5DUimiH8rTaij2pATKXIi1msnStoFkftkfxntsLJu6vxt3A6XdVF4W/Bz/quLnP6042oy
0gy65AwAiQDa5zdlvjfyN0bv6+3xsjDV3oiJd+SXBfCrPJ/hTxg5B3wFGnfW3kK2yR2CZWvTnYcR
OM3qqQwNvhyVfkhCI54U8RoTnjpw66K0s0TDNt6sRFepVi0dCjp4UXvA/oNNn5uB46dzZQGoM0wB
hA3OZfD3NgcLyaS8YY92+sOn1fHy+qm8AeDIRAs7Rm4Bn3kucUTou4CfDGUADnzBuQss48kpk8BZ
jSBzNFPFOmFSYNFRdDKUpoiB6x1Yl8OVXw9bvl9NQGJrrj+xUrLvOdVLcqSi88MvxLDTzO8JoNxA
8RTE+a6qoiEe0Qr+YCAIv7yUKlM8FSk51n4p5nUeERGjzeq6qNmXEQPG1E51NVaVkcBGkBcHEj56
QSUjmTc8ThIDp5iji9EqXjvvlaE30zua2VWcakJr9Tr+K0wGcW7Gam08C8LaJL1ayhpjl9MVeJ+O
mV0Hhrf9tlw+Bb5BdIMiKl91oqU8pp2SfHFz0fLdOH4wdS88sYItuwMksWbbTM16WpJVTjHmb2eh
4mK131PT7gMyOGFTrLdey3cVoVFO0k/c/0rcOGr8F4O0h3ywgtFdPlnt54TbqPKAcQ10Sx8wKAEl
CfAsZCbe9eBQo6Sth7PJ3eRqGOCws/Gfbus1/lp5KpH6/AOiK8ijzl2AOaAllhpwoS75PMTPI/3U
14ftV7K+fUAdC6B2poCMfDdcu7BuNroN/rPI7XDFg5B5GELUlcWV2iAKAG2zACaUSwFgrq/SzoYU
4haP+JawAMNSDGCXqmyuR1N3KagaSdDB9leeZD1bs21wZQin8Ky1gp782tJvDQc/+WTvUYi528z1
c0xevKEP3VKHnK08JCfCJS9XcGMui2SGQyXlje88VyR+LtJt72FlP7B5J5Ik59ZScwNxEJa1Ka7Q
rrHm3ybdOIRSGSaGLAHLQDGffm6HLV9me6ihTJb+6mnk1/tswEi+DvVH6ab/ipHDk7bIKqcvIIYM
mJdpm5CLWZKPHN0TIZJVsJHNVtaLIHt57parcnjKk+MHduREhLT3RlMmoBGGHqYDBcBlZKVoV9Y4
R9ViAS8Zbzr4YtCES3uSVMUU0wZCmu4WXAt9d5vqGBeUT0cUfuCABIQf8PXO9z1rSVl4nCDo8X9O
6+ck9QJwMGDG8n6Cn+B5YOXPfvWB8gjQ2f9KFX7kJH+Fh8vKwPmCiw2kASMJXfRAX94ghT1DITz9
0QQKOka5n6RDIR1nE37V5tZLQfE6yWjyY+IOujtGXc5G4fbQ02WbyMqbiL3lOG5Z3c0dB5xPw/yF
SebIXYujUa+R7wwBzX9e1kxhFWfCJOv2eGJa6QJhVXk98R6xR7AsmkqZcvVOFJLMG3wmGzVnPLk3
9MRs1otVPhWYRk2NX5d1UQQ4Z7pIjm0ZDDK0+Asaev6CYd+9NyIDxbqo99ndOtEXoJfv3Fxnfrol
FD8/MT93s9i8VGK/UG500dpQNYDH1LgI8e1SEHymm3SyfH9KgMIK3RIAGVQ+eJtHXRuRTg/pGE1I
4fEygR45pzfowMcMAYMiOpZuRYx2pon4+clypaCeacBmCGvwDu5464973lviPAXOWIWNxibU6wbI
QuBX4lkk30RjZVYOG+C927WJ6HDTZTpCIlXYAIX+FSHfQs7Q+6LHGlmLNJiWgJm33AkB2OIBSJkX
wWSGKA+6OrFqL/FXqnRwUzYbo9lAatk5wUAfq+pry2/nlAcJ15xfzRp60vmlPCuGTmSyXADLL+vB
N3QXufrk/lVGfMGJTTTG3LQDExLwtvOXgCe7JT9UhQD+B4jzYamvLrsK3epJZzZDKY1vFQQCQBeD
d9v2kC1FOGXRQr9dlqQ+VX9Vkw7uUrOqrwgkAcJ5nZBxMoPa1DR4q+7dMxOUjm5n18M4ZSIQWtHH
GbnZW19/GzHmN5NvdR6tVjDrIJd0RiEdY8xBoT/Zhl7UfJ3ib9o0mm7dpHDF7GaglHP8/pGl3411
uQKE2NvYOvvL26NbOrnoM4IYYd6EcbeJjamfPSCWhgTgjsA2Te/cOqqta0eHh6W8EIGgCoRbB+2h
7/OcuPxjCy7QX5Ioq8iRIkXjGT89tOZfVk+5S/9Kepfv7M2MVNMESWuP0aK+CdrhI/Z9IkF6cjae
N01EuPMeULDe/BOsSYkOkkh5ZZzIkH2d3w15T7FHTvnVBa93co8yNS9HzMmj51SzZErXIADJPfRF
A2lecg2msXgdpmRxlqxHapaB6Ud8uJ2yT61xuLw5ShM/kSS5BsLyaSpscWqHJ+JEDtmxVucZ1Abw
VxvJM9DEypptgTaLgZhh3hl03NXWzmzHoDPDpl/AFALcaPS+vRbV12YOl0lzwnRfIDkK4PMhvByh
5dD8culPlDkvr6Ly7jhZRclRbCXb4ooLDevXZHliJmgyHuLpM3eiagAnQ6trgtYYCJPKxM5Wx3YN
hrwwARqbR8J4C5cE4F9pOOvKFTpR0uFyl97aJlPYIlJmhtivL9n6ZS6uHR0MqU6SdMQoplUWbxCS
FgNdqzeZkYbmELj8J/c1B0zp/YAIjOZVAEQi9Xl+2XfbCoRXjHeGxH8zRpBEuD9G52HQ9eYqT9eJ
GPl0WVk5JCJHtXnfMRsyL7durMmoKk37RIR0uEZ/NidPPJ4W/zkd/1nt42XT1qkgHR0n71zg8mKl
rDoPSJFEZDrQ+J//nxDp/Kx25y+zWCdrdsEoVmF+/0CTL/8vIfItW/V9PuKpjKcZ7qHc2m2GE3iZ
DohNs17yy7mfaW4PIoFnei+p/S1LDuUHUKSw4f8ary/Fwp2PTkxfhD0Y8A6d+TWbu7Bvbovs1sQo
3eVFU3q2E1nC/E6iYiOz0sLrICtpv8eg5dm68pXkFHS2ZDcyFnVdtXfc6utlqcrL9kSqdG7G0XTL
TbyYkuWb3b4YgLmee3dfmiaqSq4f1EWho5fUeAQZdbJJ53jxxf0+tsD3TwMW74AtFRi6Tg6dfUjn
yXPr3uRCNWs9+jyqljctrrtOhHSaxn6zCa472Afbe/ypLn9oW6w1IuQkf1f7xjolf1brczk9sOHJ
zjSOTS0CreKimIg4VXZsJV06Ig7Suk1Bml8V8Quahy7bmfLGoX9lSJsxuVbMTR8ysnJ9yaoxyLi9
L3gctG3ztbZ1DchKs0Y9HqhbQAxGOuD8MHW9g/4nigvOw/wCYMUCNu3nPou69jrNj0SXNVaaNKrL
NrpCMexhS/dpH28FWz2Iy8hXe732u2PahJV/vLyGyn06kSJ5CKcokYCvVxwceot+GcLfUkMjQhjs
u8QT5mjAxgo90FF7vm5LX1pulSC5WmKqjFyZxW4A2qDFoyE52B4PtuLtAzqdCJT8Tz9ZRkEN6FT6
q3XrIi4J48lBnYKsOlQX5fKdiJLMfPPbIufbhiYKVjxudRpmiXdTcs14ntIUTqRIhm7BpodkghS3
PPgUSM4PFbl3dJ3pCkIJ0SD2d6Nkz+MC5Z0ziFm2JMKgYUn6wE3vu3bHm9cZc9jZDQZNsvhmHp7W
HCAHe/ahB40nppKAgCJQNiVbsQGxubgiEY8MOeW3zvrN1bkNpT2eyJBWk6JSbjvIhYpHU0qjqvrh
jd/HbWfGvzp71+kmSZWbdyJOWtXBSEbSx1DJtr8460/T+uyyG20WQhlIekAwBwQmUv8y/qC/lk5T
i70bVh7O3Y801tig0tJPBEirttipnbUeBPTjoaiuAckEcJPL51blYPFGB3qi8OkoDJ9vPoZGjdRP
4PHo2tRPbTpeMwftINuUO9cjBkvuEwJiAMsedIyhqi1C25iP3iH07r4jc7V4zR1WczgM98nzHtGd
xK2bQveMVa0gBco4xeS5hfkiyRBA12O0XUrF8bKiGAg/ibOB+Y4eLq+iwhIEwx8wEzDH66PUdL6K
AzCGjcwHTzrBPCjAWmISAIdNB1UkDqLk1M+kSPfGzDqPTy6kYKj9oW2BgtqVe0DcPw/IW7tIXF9W
SrF24LihQJ8QGDEAlj5XKh3L0va5YGKf0l3TDz/pyEPXIJo8tVIMRdYRPNcg45TDfw9wyYAHAMv1
nLdf6hl97Gb/wHRoGqp2eeQ2Baw4jA02Jz7jJCz3Mrdy7BT807FfOzu/K/In4qZftiLJdxmdbqu4
vS9y961BE2Awb+5dnFQ0IOPWBTzu2LEYHB2qjGo/LRAni8YvUIjIAALzbGF+uAM9tGicXFizBfXo
moGHeDcEgVIa5K4OgE0pUuD9YMQe6y3j2KXcS0AdWFUh53s2XcdOj3/fVtCitrq+fFWOFnR3f2VJ
wZSduXPu2pC1ApK1Sq/qOQ+GLCTb/bhFlD6ugBPojd1lo7UUfuVMqmS1LhjTm4GXgCeoCoHPwr38
zjKb4Vsc++udP2b0kxm7zu944X67T8YJzJmlS+JjQsz5cVnLGnUFy+xQ6OTkyMy5n8OhH1C7a+lk
gszTYObPdEjc3ZIlcCwj+q55UFq0vYqLLHlJa3sto84Y030Wz44mb6tw15jFwolEqyDGbOUGUmo2
i2EIAOTNAakafZ7YEYCEqX1YvLt61nQLqk7mqTAp+F4SWK4xQRgmYi0rWIye/DYxyPw0GVn59fK+
6WRJ27ZmRtF0BWTR5Gm0j615iIvwIyJEnyo6lW1Ptn2rpRiHmHDcSucfXj+A8l1LaKXUAuGc4GHH
BLY8vT6xJs+WHk6GOOuhWEiAUgJymbquI9UYNBqrwOkNNlO0p8n5DKucCmv6s1pZE6yr/SOpf1ZT
eWthMG9ay1+96YWmnYdOVVxt4IxJiuzh8mKaYkPky4gKjlPcDI7ryP60KMlo9lRsGLgHdmCOeSPM
WPYOw4xDV+ZgknbsZ9L7ZUBIdsOdzPjq5eVTZU7uDggphmZzVY7t9HOEWzhx75XTmtkmfOlM02AB
8UGx3TtjaBbXFft8WXWVh4HeJubIcDmBiuBcVI0x93Qo8irE4BEGHqYkDuMa7x1zLWK8egZj1BVa
lRIBUgQ2VLQJ4jo+l0j8eimokJjT36O5W1B177YrV1dD0YmRHHYMWtnFbCGmaO7jPGrjuymHeemw
AtTWC8o3lAJd3EJM7OXJXk1LWWRDV1RhUnj5fm6bIGf5bb6un9n0ltblXV9OYUeyt8k19nW5HR3r
y+UtVFoLOncFmoYnmt3Ov2BOhmq2HVxNow0mhlfYcsCbQ5/9qnRdNEqHfSJJitlASAluLXEJ9qMT
seJLmk5BwUmQ4s2TTcuxjRdNFkgVi8I6wacD6H/cEJJuRrLOPRUXIAJiHlQFX6N+snWNDCpPZ4uw
Be1iwD56Z5JrZoPgscYKdlFevHBM0ZIturxLygjCtomY/AGzKJH7b9Gr6tmdgUCXJEAbuubr6+Tv
++3WB8YfGCBML/J0o8GqZmTQ2/yVKTmSJIvBccIg0wLlUQM6Qniy9vtM72m876xocz+lXbjC0Rlf
OissAUPRkGisjm5zZI0uBFcwfGNYFeUoDEULGCb5qLB6EI92fM3S3CQscOzfMX9s88CIg8V6duNg
S3YmmGz6T05xQ5soxmBrdz1Nu3b5Wma7Jt9f3hKVcaGr939pU0CyJ72nzLgyemoOVTjNfA6ICFDH
thk0Q1gqR2Sj4xFU8LAtYGudH0/GGwTp5VSFDvm9DV9a1wMIno9B+g90V+KyBugss5FbRNLvXNBU
DAN37KVC5/WRYb+37MHXDVGrTgqcHdoCQRoK6B7JeQ+Z30wYxqnCenWuPKe78xrzyjAHTbAmVl6+
j4G6itcSgFEEBMu5KktRNknJ0Iu1DDXLgm0xyacZGHfXPemqiPYjeZwna7qu1pG44Vql9dtl01Dq
ScVuoTxI8ef8A8DblG3uhA8wumMyfyXxodJtl8qZYjLvXxHi5ycXR9fSFS87iOiqFEfgdnN32RYl
M0Hzmw+Ywt0HNAIsCZ71WFX8ORdHu4IOfi/EzVZoV+wu5c5uzbany2KUWp2Ika7dqUPjwtjB2gHF
B3xqr++D2nhzh8/MOLbaZl/x297ZyYk0yU6sJLM2e4E0POzH8ssGHKm0esHdm7Zvo79rGhL4v0l3
BP5icFnPP9HvJdHSXUi2Ie6bFevZpgeLXM/9LmV3tRFW3SEpI78rDz25dts+GOyfsb9L7a9pf4yn
h0yHw6/yL3h3CzR3z8FsrrSxTofOVsfHGhi56N6+apsoS17ZpnmsqU4EAjbARYJcHu8O6USwpexW
EzwQYPo2Dz039/6Q7taYasxUeU2C/g1TxhaYpVAlObfTxHHnYenFJbECQmdXLanzjzH3UxGssZXH
e5ZN8Q5YsuNTiZDVC+catVK8Cap01NzYKo3B3gaMfAGwgNze+ZeY+Th5cTHDlJc9o9/qKiCGrtFa
dVxOZUgGXKArr0s3cTkk0eYFhXVllQCtbPZAG3A/0MCLgWpkv8CpJjZRWtoJEKG4DKFQv+F6mKw8
yKf8A47zVIYccVQGRzAKGbGP0SJwP5pHa0h/eNXwkezPqSTJIFFq8IykxnVXfh6ae3f8xLc7kn/K
ni8fdOUOnSya5KYrf+nQ0Y0diovnZLCDEvzRdgSCtc0+IOrWuBWlzeFFjwcZ4vl3fJi9M7pjaYqB
H+fGzw+l9ejqoBJU/gJoqv8n4s8BPLl3rJX23dKJdVvetuWXNURmH1a6MTBVbHUqRfJKVmYVdFqg
yAhGbGsaAiBYXN4Y1VKhwxNDzmBfJQATPD+eTtEi5eiYCEXorYNx0wpNp7pUuCoO+ZMJJ/CuSFJJ
x5NxTJ8NKD6iKIK84mHDOGaFN4/VJgFvD2NdRPmyu6yW0gGeypQuFrcuTBdeEP482QK7vh2THqO0
N6TaL2s4JPfAzkDL3GWhYq2ky8wXJLnEoQR0fvIdYoxJ3qMrHu8END/PAq6s+p2vqKz2P6gO/eBP
SuFcmAPsXJHvQzUXc4KSG3KScqq9GbOYk4PaNKYgXX8O1mI3ey4Y8X75APhbnC+tuQYsSREn74u1
Cgr2D823uwopomm4svkt855HcnT9p2SqwURaRh7wdnRdn+/XRXwqAzs29t8BEfq5jZGMre1W4VPL
YZctT2b1FY+3meCNwn9f3oF35wXAu4KRFH6ZAPZCfoIODNi3Q+qWYCQFX3y32WNQlJuO9/TdmRFS
mCNSrvAw7/YZA++tW2coT2DOfbsemuGFMwukcLX78t/VARWlBSR7igqSnNOb6RgXbEO0QNLke4V0
2WYl4WUR7xwzdBE4Xsj7o0plyg0i9WjQElkPJHTbryt9HjdAXfPATJKgzl4dd3dZmmrlkFHFMw5T
HJYnIwPQul2LzelRpsr6V8dMbv20f2WJDtFPYQYI0MV0LsHsFZOrsCaYxbIqaRD9EPrmrcPjgMj2
siYqEZZjYg5POM13z0TCl4kzHKkwbSc3BEbpCE+jg8F6d3Aw4GfjaOM9CpD8d+npPsOgMTACqtAs
EYIvn2k9honzZNg03KimsPzuQoMsB6YAbBBb0J9KhzSLq5mtpY0185FE+Mcwo2p7mPjr5WVTSXGB
fgPwDAepSyYM5OTaXJ0Fya/GEekb/pjTH5hUumtrHwyKm8YZv89GQyEgiyMfJY4o0hPnojo7cava
g6geiM18up4pqjFXrLky7BvTCfm2c5EsyZevuXeDpqX/rice9ijhOSjKADTmXDibgFPazlUNIO4m
TL2D5x/xngxQ0tAIUtkh2JNggOicxuyyFCH4FHS1bIUgNHiF4DG/54n9eFkXtQiEu6hHWkA5lXSx
GtKnNuALQRybHNthwczk3P68LENlF6KLGG8vvBMwQXu+XkkKNg2QrdYoYv3wkc7yvvYgLSb/mUQO
NoEtIbA8WDoee5KYKS8W5vZYLfum6dhdZXsRZu01e6LwcmdSpGAX5Y6Fmhmk9C2G9rMeZAX2r6qu
NPUW5ZrhHSJw/ZELlYdPxszJWTNDTOJ+ycAOWcZBN0Ta4f33Y3Fi0f6Vg8vofNFad2ycfIGcsh4i
ozts/BttrrfUClIXlKjsvkF2ogtLHVSR4mo6kyuZttWxMpljIdcedxhVC+uZBXnp72ZuBzZ9IsgT
/GcrBIiw6aDHAeA+yJqda1rzOBv5CN4W+C7gkjVBNi5BTF9j3SCeYuvOBIkjd+IGXTTlm3SFoIGW
1bOXUeuI8m5zs/bttwJw0xq9FCvJUJZCK4XjYXBc7iqYDIyMmxROYmiLV+CaRWMyTQHmsIKc1HcU
SbnYtjQyVSqCFAnvY8QW/ruESuGZQETOpzqk3AXI2RzMacRq0Dt0msyw4rTBw//BfhbXipzlzOal
73wPrgM5+mu/qtPANVELoJ4O40WlEYJXD6T3YKtD7vZ809hK2nkpoNGKd38GLl72SEGJ0lPNyikV
OpEjGUdKDNudsxm+MPYOmZmElldFxbDtLxu76oJkp/pIdzGPU2SqKugTb3VUFBtAEveDt3PXsHWv
wa3OgezbGdGA4c1pu8nof23yEW8lDDvCQhBIO3LdoAaKsJgmr0OGMQLTKHbWau9Mq3m6rKYihjoV
Iw8sxPZklkYJMUmKZ1D8baHds02aaLTMq6bVGaNSmriIRQoRRUSpGJLxjhuLv0EpmAVpmxti/8iy
38k8RCleP5dVU1zMQHlGFQj1IMe2ZYM0jYGgWwiq0ax+MCp663XfL0tQmuKJBMkUO7L2ScUgwcvn
sE7mYDPHJzBUaExRqYjjACMB7DsI3KVVG7N6rWbQ74SDnzwSjz/TTDc+Jw7n2XP5z8scDE0uXqAM
NAHnh7fJ8N9V48DYefwUi76q5rOHZIfdBv5zXe+AdenZd95vAkD+uhoPl9dR5TrAwANYYRHiWDJG
fW0PXeysAFHP/U85clH18jObdjHZNK5D5eipYG6Dmj5g8aUj3TvVYloZWpJy6t2hKzrijRvEaxEw
Vh5m3wyySneVmUrdkIBg2EDmgWbofGVLMCXWi23XQJekb3bCjy5Y5L55Jb1pR+eungY33Oz0s9t7
T9nCl8ApUvPY2wu5jqvu6Ng93bdjVwWJSV8ur/r76gI2Hd0oCItFBQpw5eefhvoX8o6gyAi7bgic
lAaLawfujGrKwvOj1cR7ZwG0lNFNgZMXoYmOGae+KzDxMaNtfe6WoHP+cTrdQNu7fBg+C9c5nr8O
Dq0lp25g//GSpwio69GLUCuF6v8U7XBozJd6C43mrq2iyyuhOseeg75NXP4M3OiS9beeMaJyXtah
2VX5VUdKOyxoyu8aWrofEQUFET0x4CbKZ9n2syGuGZRr+u2OrShKc/LZ9Zbnyxq9b96EDA9S0MmL
Cse7ZiMUPN2KiKh0AxWoV6Qv85jdDfPvNf5Fl+Xop2MaOBMJUct9NjO+cwCPHhkWAbfMZGoCftWG
AqEc64o6uOPIHdN965hLtsZ4ai5mQIcQgIdJtwftRIyWvJV9nlKNw1SdOSCwgxUVVyfA2OV3DHBq
M7dPYEFWEsTTD8/b1+0WZrr+OKViJ3Kkl4zfeanhNwbS9vPLyB/m+kgcjFuhPMbuzHbfLh+I5QDk
COQu4aZRXzk/sBm8pBEvKQ6sD2xxZNcNYwmG3tS4SdVxOBUjlvck/LbHMR9MsIICYOhh8ZpgxKCF
r+sJU/liuB5sk3CMllz8xjmoKjZlOHP8Pk7vqh6I194VI/ux3qU6Dm6lRifCpI1KSd8MVZnjerNJ
0HU3VnYYAFl5+cypgptTjSRPXwzJgE42aLT2e8ObwhqDhGlzO2Yv1vwRA/+rj8zaOGP4bikTiErM
r61/xYvH3vrc6bhIlcfoRIp0P7hsKfjgQArzj6x9W9tP6DWfF83lrzxESGnADvAGw+iVZG1JOedZ
hcdeQpOITb+JlSHb+uYNAHEwsr1JSeivukBUZRACSouBmAbPItnjZ3ljVb0Hg0AUv2NlF+R9svN1
8HB/RuTlsOpUjBQgjibwcgwGMQbS5S9T4czoeR6yMd/Njrc+25gMjPcAp66dAC0iUxW1Jpu/40pe
opWZCYb4/Lk0QoQEZvPkW8b4yiczE81MA/PQMt3D1NYUnU6sb7wf1bqxp9ntyxYJB9N/zuOcPXIX
qDxzFQ9fO/wWVGPRufGl7MDEO6ZNUuwTw55HFJuAnxGkI+pdj/2ChFqEu2kAiGveAYTboqTYLymn
9W5ZFnvYe0PpArR2o9HQe+1DG3cbCErzsi+DqR290ONOu+/Qt1AlI+ZcB7upy4CnU8uCFXXBe9aP
5ha4Lq9/GaAG/bKSYsyCzEMLYwB8EryquL0hpB66ZArtvLXc62L2aGR5CXleupnnd5O9ug9mWjG+
A+jCkuw8bpWfAHw8RehbTtwgtTGHZpfoYcKsLYlf05Zx7y6t8FwM84V6n8y+6o9p0nt7ns9w2qvd
5uRg1wwsb2zNvZcl75IxmKa5PJj92Owr22/rfc7GAdXGzF5u0BXJv8ckzadw4UYLqiGrLTUBg+oQ
npqQ5PP7bdlA34fjUaFqNsT3U/zkIbfkF58ve6/3JUFEDChCCVBipAlATXV+Doec2Kkp8pgr/1Q3
VwDNy8l+7V4AShu0+c3/kHYey3Ejwbp+IkTAmy0a7eiNSFHaIChRgvceT38/6J4z0w0iGjE6C3Kb
XYWqrKrM37jGUREOl2Mu7sKTkLODpjfbykgFCi8lMORcLnyqIPmjl4/fLsdZnEP6jvSjga2x58+H
ZlXF2KYxceq+PHRg/7MifAkV/SlvupXPtTyN/8aad777IcW4d6o4j/pBMn+Iw2OtBpvBfFfz7Thu
qwir9DUvmIVHxgSrpm+kU0+HPzLL1CA8vBKAMLVA69YrHrLutux/ev77kG1CbTewYYMv7HMbVquc
13YmO0H0Vsc/Lk/z50x+/ivk82mGhWS6tc+vaCOQju5zOUROKvYb13e6/KsfbIJq5d36eQERUdEm
VPIkLDwfd6rBaw38OsWVQNvkhbBTA/PYuWthFmq8xOFBQjdZp6s5b8y5Xavn8ZhxEnb6s2rh8dv6
5aH2rStdoVmcyFG38RUeeXVQHoMMcyw0uc3/vrSmX6FPCso81qAgns+vK4FRliLu9EnxGli/In+w
lZJZFb4JyXs73EEjHsa1Vs3iFJ8EVc+Diokbe6XKR+218RBK+lvtN7usVFduAQv7hsFNXQfK6XDO
5hUIkR6hmyGmigQ7yoLJXWl9STj5k3sT34tym1S3ibsGFv6cF6aYdA6nKeUcnG0bnHMaqylZPlXy
q6wiJMvvXHcAS/jr8sZYnMOTOLON4VpWNsQGYyurqyz+USdbqXu8HGL6DOc3jfOhzNZGiYUOMBWG
UpePo5jZPQLilyOsTdZsIZhyZWh+yiAi0NRk7WMUmI8GGr7walZCLSaSk/ma5vPkAZLkZkhXhcGk
5r1gfAiVbo894mGu7Uo3neTaFXI6/3107KgJnY8VCL4M5yEtpWj6zqTaK9cqljv3Q3CXtsFOWdNV
WVoKJ3HmdLTOr5RB9InjS+k1tjXbWo+dMfZWcsVamPnK7uNWbUTCNIiLWNCN/KR08mQNdv6ZmILB
CJnI0PGMnQR3Z3GAeOWBaFIBzYNupG/SuepORqJvsPuoVpJbSFfUr8xCuAvEoN0q5ZB+N7ukvZar
yQGyK8H/XP6QiyM/+UXy+Yc0lFLlIs0vMt32OXOlj8pQHSN7vhxlaYWejnu23aS0GvPBZX6N7qtV
57jWQUAtHoEd+OLI5eyN/vnliIvjMnkpUxKbrheziF4eRLkvUwQOAtPdhYWoXWVKG9FkjNcEwpdy
CaypCVMDdpLr4PkU4u9We9kUqmmUm9LNHoJU31wezWK6py01rR5MXrE6P4/hu1FYjyKdgAItfq+E
TH+QxUPd7tBtk6wHWfftulnh+SxlMKYPMDx1Ty5Js5iCYGGr0FP+1XrPNqR6E4/DMVHVrZ7WK1/r
c3UDARYK2RPUjWhzTJcRWUU5BnJKay+xR8EZW8+W9G+lfJt2V2n5cnk2Fwd2Em1W3jCSrh6ThGg+
9S4Tv3GxpvJQ2dmaXs7ifuec5K5JiZZdP0uTwljGVTqNa9BEhJrrnWIlTgDysq6ETWhITjd8BcW9
GYr+1o2NnRsOKytnaaz8AOpfwLKm1XO+cJIky7HE4hjyeYe6yc/G9J0E9L1oBSvf8HM9h0RN/ZR2
Jga6n3B5oxlZeTA12IOquqVE7u/dxGycekAW1hoHmuyaL3+5/CWXdjkgQIlziIjcas9Hl7dWbgUi
8F9Px3CrTOJq4xWdu21y6dflSEsZbILnoVQwGWLO1emEFCcCS0gy+otK+yYOY1ficywZ2F1Vqvme
6UN1rwVeB3CL9iTPQe6lKxO8eK02dCZYREll8s4+H60WtLrXRwbF8NS1FaWjnftcWHaffteG+yC6
z9V7Xd+PRb27PPbFWdap+mAES/1ojlGXTKNRvU7nsiS8CyqWQrziU2/lbbJQgpe4SQAdpvZtQNqc
pRu9dBNZA0u6MWTfLod9lj304aOeUPvZ+/pBrG5keTcG6qbjniF9S8SVO8DSFzZBF6isJyBy83QH
t8hMQUVOwKT71ux2E+K2ftDMGyU8dn1gG0a5cvYuZT26a6hBqWwdxn3+PU2+plTFjLg330eJh8lD
Api9QojK6B2vWhN9XdigJAKefVNCojs6SwVykeVws4oJ+m0W18WgmrjElT6yymoYbBWKTPu6Nit3
ZZQLyACOfno3INdQtQWPdT7MLJSbOEmImw67Xr3vNLu1GvjFLQ9fPFVuLW3TmL9N+mg0KBxJ+89C
7BO9CowofFWYhWzf8/guaixCVyN1lMhXXfBTLR597+PyDllK9CcxlDmqaTA0V9NLYlSW+ijLjZ3g
bNCLP0MtugGRcKCn/r32hm/UN225kY55tCY/urCYzn7BLDlQxuFqbPILMhyBLfTSquoOtZ1rve4d
DZTdEIRr+WjakbNHFM2yP+YREAI/AZyKWImaUVKzjZB7o74XtK58a0bPnSwAu/rJp3z7WIiCluxk
DZtX29UMz7uRPDU6GHnWKrsmVsWr0DK7NZrQwpUMlV6FpqgGfpvn8fkn1/s267OpwKCF2l4YzV0e
rKGgFkOwlyAgIJfxybqn1ZNoMAaSMbpax0Km6gsq4/KqWji7JYjWk8Hk9GL49MZvhsIaG43XQpIc
5MLDxe+mDGTb8t2VT7kUiUrfpElHbvgEMNWzMI5kjwwfhB3VXs/JrCste/Tkv4nDHQ/pCkWaWq7n
38WMTbXiDOC7JOK1JP4Ui+JQ9WTaUFvTaVnckio9cRqOyAlSJTmPJQtKrvpGNMnr3bndC/UYW/QP
UhxhpXIvZC96c91oV0n74usr4OelrXgaeXa/bFO5DPySW4k43BrFrZQeZUnYaMqd4b9I4+HyIlm6
FQC0n1BCBk+dT6ZLoep7ySBm2Sa31Bs1k5+G9ovV5lvPy3Z5WNu10t2KYnRjCuZVJbnfLodfGiso
XiwUjKlc/OcrnNQegqbWGozlplPbeh0035YzBbdoEwM28Y3Fel17aypVyyPmJqJPdXfYRrPdLfSD
4rseI+4j7UsP0VMYJKeX6mgT6d6NLnUwV3BczZWN5n4k6hrtYOmmgu0Uz0p65SBw5geK4vqS0dbs
lqy6MXPu8kezq2gyD+C/D6a1Na295e5iVOhCyoC7aE18buk1KOk4sU5qHVx859Sg0grcqsEufdOF
R4lGVA0wQBV+++QGXTjEw1F1b/E8+u9fGuAucgx/gAlzSD/IY6/wpwMGDnp4E9VlgolPnd9aCdLr
TXBnhO57G1n1ShN/KTXBjkGjAOoCVfv5uaaUaRzIdbZRCwWf4tQ2dC67IH9ECB+XR7hwQUIJgtYq
Or7goOc0VzdXS9HI4Ma12k/MQfZo2jk170KrLo8GIvmXoy19Rd4TAFsIRQn3T5fiZOs0sYvOu8WT
gqvP8x8LaxmjEzHaSmax76qH1hI3bePuPNqQl0MvzOlZ5FlqFDLcbrrpMVO5D50bbuoU2FLs7RRj
Te90KQsTisNrcrtkuc7uuMIwQntJyA/1qFyp9GI5+W98wXOUvNxGiWonub/LzKdR96/HTt9X4lp1
dHGwhkx6oljJpp1li3QMCtlPGewofAdCVgmVnddPFV3my5O6kAmhhtBrQAVQof08G2lj0jRmT3LN
lZqr0my3pOqNXkg/hbQ+CEl/jN01s40FSNpkBcWBSi+Lx9P8zaLmhoHsLzGj4Kih96JdSd6+jA+8
PVPz4I9OYnzVhJvU2snhC2ZRNs65mnHf/GcVXe7VPCgQUeH0VnE2PT9rG8XqfWHgd4RUF6K9qnwx
tFuzdGnFX1vxmjnH4hf9N5o2oxC0/VAENNqZaYwJavErtQan71U7X0t5SwmBYgbzS8Vt0pA8H5Yb
y0PXNCOPfrHegK6g2dI8pVJ+7SvRU2+Vj5dX0OJmIfnIUMHg0dFoOY9Xib0Y8FbMNpI1AOPLseXY
RY1oq/ktQjgo+brBk5u+BiYid8GXy8EX7rNUqv6NLZ/HxsBbEkua5uAWPbDi4Y3kr+FWpx0wey8A
mwQzSO0DNdN5/QKrr9w3XaQkY8HcmqAANHHgFhgcL49k6XwG7TVh+aCyTpiV86FoDWR3taaZW5VW
tg88X7VHNfEeE9OznFbr473fZLehoRMcEE01qKHtewMXQ097QV69PrZZMqxc5v8cVPPRgxv9Y+4C
z28OGEgGLg1hw8ctqeS3sWR3OFkX2ge8zGtVnLjsJGD13Qp0O9fKvdqUG7TVD0HyUJr6IdJq26V3
GurBtWvqe18WgNSvdfiWp05TDPQ7qFCpc85KWzWhN1isgrTFTD68aqK30LWBkqBV/BKq+VEN3qRK
sWW9+yIn8S4MS7sU19geSwuF5YFKNs8RLrezVMoHkYKIttwmUCDqBKrUHwAjg0yvypWr+nIk3j3m
H7rin6vmyRlM/a6Im+kJG6rywZT8Q9XGWz029peX5FLGolNL512jEgxt/XxF9qIihBBVcfYBi5JX
hyD6CKAUq2tSBYsZZAJP8xxAO+lTmTIdoHHVIeTorHBdeevj87PTxLLmIiG0L605GF+lRpIOiW/k
N5VRSTemXkrXapojqidZ3lpGm1LxfNFbU/kFICtM0HmBFpNmWdEmq4qqtNvgxs0+GuG3XG8NZJPl
fZHu47V9tjTVpxFnd5vBz8vKmkwzw/RbIW5imbrwcN8pa43+pbPhNM7skecmrphVDXEEOd4JBagz
q98IfXXEahunFH8lfSzdLk7DzVZQp/hBH3RMZFy/jSUqAPlzFzyJgpO5mZ1Zu8vrVdKmdP/pw9E0
oM8/KVfNbxZjmIRGqnDGUgIBnJmUfV/uq6Iyqy1bRr8qa7lQth6g6t2AW/WrmJfyg6BZg3JVG0lL
rzKX+p0eKRh7NBRKvJ06DsOjPGSisVFGRYkfyD7FPu9S1TgEbtS/RxL8go02eMrWHz3SoGd60XVV
WHXnyJBGS/T528zf9ppQXsViJmyDadkqqewi8dOI0odVi9VBrrpocMTEEgKn9cPU2FS9a95pQhEC
G5TM/EHxVPFLIUvxmyYmyHEJkjlyy69ET9yogeRCRczq8NgkncK9dbDQaINFx28wm7vWcBXNjkXB
e5fKIHeoepbPSqF0uTM0Rbdtwlr8DneBva6KgQ4zKPF8faf5hXzlddgG23Xe1fEmqTrN31cJwABA
jJOqhBSrEy9LPFiFjLBnHTfyaFt5D74j7NOC1ITS/VUX+RbahV5ofmQ4cmyGxrB+R14uHRPFCvZU
CQbHiiFjXQGqR+upRqzPLjIm2faqcAgdHPuaDfhBnAcbUU1+FfnQ3OqjlVVoWYZug6hsg5wGziza
78Ry63cpqAdzE3lV+bOppPQ5wznKtbViMJ3aFKzfscb0PhmZ4d1hoyGGG2+IM8gR6nijIm68bcsI
IwWJYz/tLHPfpq7cw3Ovj0ndhFdj16VHCl3yUawpgxd93gW2nPrY3ZYVK0wogVFeadpAdzzVMnMr
C23gOQg4psjRte6tKOdCeRhSyfCcSBaF26Rh7dpDJmdvcjkAgnHBC6qbchiLwumwXcse8z70r/Vy
UNRNkY8F9J2+KCabsqzStn3ke7vQ76o7QRulZ7XsgxEQNKbstqxksvSQa22ab5tOarxboS6Vm76T
q63CJfgHpPdij8AGANWclZGsPDEW0/vE9KDPRkZV5ozjsqxZPQmOxiESa66894tbufsWBXdKZKfh
Qcl+l6MzKDe6uUqAX0gIvGqo8UD7nHTcZ3k1a2urqCJuBjCFb+CJ3WneR4T7B5ove5lwQ9fu6IJf
F0lgVzEoeDVbSUoLKRDVLLD8IMpQ8573EVJBHBNfbzJAGpItb/baTdOp7EoR/Yc1K76F7M5VmH4m
/7iKz9NfnFdqMhjcC7KoQpGBkrWLukQEtdGSYyqxRqlE17ALwnwlzy8FhvUEixECm/ZJpEMSYq2S
aoHaVgPg9y5PdPqph8H94irBympamk+qKqgTyvh3kOXPLyX50JGvC1DTbqVSRyvU7EoS+ya20blF
RIn01TijJ0WpPTZ6tyZvs3DzopNpAoShtoM6+yx6rQxVMHZEV3GCrsSGg8w9xsGaB+bCdQCpQFj6
Kk8CwAzzMJQizdzPuQ5I9bbUDlhRcGJ/MdaeikvXe6AS3FeZSSoA89U56H2u5F4A34+5eivo01KM
G6ATbWow6Rik6h6/wg+jASR3p7q6PXDIfXfbpi3s2POim9STjGu/aq2D7+n+1nVz79oPOmErqXFL
0aLSI9eJ6o6+aKwjFy6Xrb9G0VkqSjFbwPzlCfoL/vd8UVhtkGpig6V1rlMt8Efbj9NtPH73ldSW
/O+QaOTYSVRpZdkvrYbTsLPPFFVpIpchYRut2+bJF2UY9vGaJeD022d3GvRVVB3g1QSlmV9G61ip
hlbkctxSp/YU/z7ymhUVhbUQ03I8fU9kJRvbI0SSRHxh13+U6+C/v1mmHjVNIfRLpwr0eYyyEI02
rvCSMsX8Ka2Ed8+Nd7gLrNzdpxvlp9k6CTMrCDRBXOq1SRjs0/P4PoOe4Ae3oWXH1lZpvyb6/vKd
cyHzMSyGBKtVR+93tgSSgupholUI3g++k2X1fTga27pXr+TadYxkWDlNFsMhdDGRW6fu2ixcOOqF
3kjc312qrdIYb7VChwqBrpfi3+ZrdkkLuValB/1PtNm6gILRC+FAtFK4H7vKluWPKrqttZ1PhyZd
S0ZLnw6iBhRCdjBKT7MVokZIcPrdZOui/1KNrWXs++53HH6xOtcpmo9eXWuxL00mYhAAnCyQcJSo
zpekqvTUzb2oAG0HNzJzc3uM1d5uonAz+MawafTmx+XVspAwqA5wh4UcP92HZp8v8fvMyiadhiwD
Ktbr956n7WVux/blOEsj43qo8G5HB/mTxJA5DEbAXgNbW23b8RqBURsKjV9yOVzjfS6HopdG9kUU
Yo6pVVzUDcYYAJVRvmWiCBztZQDXl7uHYa1eu7RAdEhk/xNqDqvVg4h7lARKHRqXXN51euHIo74x
2H2x+Z5UTr0mv7J0deWD/RtytkSCJkXJpiekgcVekb9Y3NvEPtmqQvQACtXOJoot3a7J6kLcx5a1
6Vx5BWO0cBmYYFPo6ltcOmgpnS9TWpVtGY7McIxdaoB8tSWUt7UgHk0g05fXzVqoKSGcHASx0MqK
MGkDFX1xMAvNEbi41n0EbW/lyFlKLUDyIVvgxMYXne0EpR+s0hyAn4ZtunXxKXBkIXsW+m4bGsnW
jIVt32crR9DSMXcac5bODC/U/TYkZoyzfVoqVAifL8/f0v420BxQqUOCrphvBhdcn1oN4BZzzUVx
MUbTHsCduSKguzh3/0aZ74MUKlo7duCSx8aiWCG8BpF1N8F3BQPjI0/dt96aGdrS1jsZ2LzGn9W5
pI8RgGvd/6rHD6b7W+6PQbUd4wc/edbbX5fncXEdnoxwdoqHdSCLwRTOd2/NHsGy7Vi+ror1L66H
kyjK+WoPNLqJyjSPpUHnogspqEe+srJ7l/Lj6cxNP+JkS2X0faTOIgiMa1vuD1LzUaqPWvBT17Z/
MWmTdh1gOZO8PxtOEza1IWVMWktTIBRrRwkO+CZZ7uvlOIvL7yTObERhZTU0oxmRMi23Jvpp5uKm
k8JdFFvfNFe9yqPob7LFSchZtjDSTgvHkZBJTWHUdXz/qRrQz6SFqP3027Um9+Lyg6oM1Q6gBl2t
8282eJUZy8aUnDzBjtu7HCRaGzxq0VrLYHFxAIWYKH2Il8231ei2gywmBKrir1pyK8Q7+Mqb1NoW
1JP+4qudhJptqZSSnNErhBqEGzGSbTlptnF85VEbiaIbba2vvLi3TsLNFqMSKL5oldMUisUu8t1r
r1vzE//sSYHSBAWHf2ZvthCTwEoCtZlmb/ie6k8DluJ+b5vDVY28/7iDroe4YZwf6vCANdxGD146
60mvHwYk2yrhy+X5XbwqnP6a2RoFL4pIvMqvwRmrKa/p5tkGiNG28uxcv7a4gsnirqiu/XS7qoXx
p+Mzf/YAAcE3ED0M+Iuze4qgYxJlVgPaB6b8LULGXC66O6HhbiJF+8HK7DEtnb78nlox5Gt3zbVw
OT5FGXQ/uKcAbD/fMS090S4QYHo0kn5UlBYHs9hOmxdRb201UdCbhPabuO+qXr6p4kp2WOr/gZGF
4k8ffxKtm40+U5oWFCmjb7uvXao7rlw6gzlJoRevriUfKfNu8z5iafRbT4veqN5uXb2+KZNVa5Kl
1HH6U2bbDEAtJjM1E5FakNz9rWj94mUmFt5hZblNY5p/8dNAsxmvzUSc6Fhc1Qyuv9GrYmIekNtV
9kVvG7wc9wXVl5C2gb/WQ1qqtkxmJxNBFXYGSpXnHxtYQdQWFtPtKZmt5EBGPhTxMZG2IUYQUXjv
D3fJX2Awz2JOh9LJMTqq7KymIGZBIb/YysGgxI4eJh3AkaD/BqWie7o8w0vH3OkopyvRSUR/DPKk
lYiIcGUoXEc5ggyZ7fcbRbwN47VK9ZQdPn/O/51TyBLn0VypGEI553MaaXYVZNUhB9JuWL8uj2np
vPl3TJ+xDGMJeHka09A3m8wtuI1gkBc8JxbDHNeamospERs2iGwUsExrDrCJZUnPGuyQNpqPAc+4
EcVHTY3t3Phi6j/A7MbZYAfqW+beN+nK/ljeh/+EnqNtql7QInMgdF30u07eJU3jJBiEBX8hqTCZ
Sv3BMpF9PnU3jLKHMCUTKclefXdXDhvZu5XFzpaUqzh0jHEzrtojL27+k5iz3WCMY5xKGTF1SgeR
sYtF6sPU+sOdoF3ryJO6W11wAun98vJZIkWcjXW2J4LWFJpYIm6atJvSOpb1naaT3LF7vAHRKQq1
Q1XPz3aNbLv62h5Z/KYAysE0TaZPyuyElegEgjwEHx9n5UvThY9B1206/zUW1rSlFnfjSaTpl5zs
/bpvY9StiZS5sZP7vqNAE86FdHt5PpcGRP2Y1aMAP0XF9jxMJrU9wB24irEA/cEIQ4h9Hnk0VdXv
kdSsPH8Xo4HcxAuCP3XehjOLMpEEEaqQIEP0dxUQov4mEYpH9CE3lwe2NH9wB/8JNVufSi7HCP0Q
yhegJEdKTfMZureT69r+cqQ/BdZ54jwNNZtDQ0v9tk0IlaXXlfxdth70/K4pbvz8Z4Sf6vhdlF4l
9yC3X7PoCRkqa83QdSmnnvyAP15lJ2uFJqxe0VLm6pN9JMmVaN5MFpOm/JAEa92npSPpNNTsntMW
rlpZIOQ31Wj8jvzXKA3sTG+dXGDhgEht1Xhlehc/JIVK4JFgvz6prwuhLkRV6/IhU+0IuvilyX2n
aP+CyQHS9t8ws1uTYvr00FTCcIu8rjN1NxIi6LUD2L4VQ7CFOYRXjRaiDhAaXuRsDrFo/Z/PZVhd
tY1d1XI6McEJwzMeQqpqjlb2UNnaqly5Tyy8iBBzgyZo0qGlqDhN9ek6QSPfTxI/22hZIDwpTWJs
EpSfVj7YtNxn24GmIZ3YyRcPUanZdhgLxc0ShYcx8iF644gBaiEoCn03qXDEGAJJ5QrfWl4aF8r8
VO6xrcT2dDauImupGBYT7A1WgQIFOm5axHLxpms0VAm0A74Q20BW7UgTjgq6g4bhbbU62NdjaJde
R+Wqc1y924668UXMJNs0YyqpERpMkZOn1iaSI+dy0ljIhBqGaSTBSVCGisn5pxh6LKj6HFBjWlX4
eXIbCe04/Ejqx8txltaaBvWVP7gun2wKjTYVqGLRj+/rvYbrpOsfPRCICOeo9cFgH//fws2ybiaV
o2iMUzjvJbN8W7Luwvbed1/SrrVX5f2XngFIWwMLxO4W7PicYJvkRdBXog6NuXNifOas2g4jyalk
oL52pR3H7DZbo2UufblJvhtQBynpUxfRkxut9+MOskPp1Eq8SeNf6fClE9d4cgtJ/Y9M+P/GmSUk
BH/pLkhsI808tAgA6bYmqLY0buJ8Ff04vdTmW5bMOploKDIvgPlq9PqyVANiGdJDrz4IPVJsrY1A
XlO3SMvvINxn+Q7ZJRRt9+ZaqXXxMxqg1iai69TGnKbiJC8luhHqydD/WaS1+DMqvhvaTm6Rt8Q6
Cl2DZh/3K/tiKWWchpwtVL92+7TS+Yp6VW7G0XpOFGEl2y5+wJNRzfKgrytDp7WEEAr/ptAQa0SN
tC2DWy2Kv7ar2pNLBRC2+D+z+Eck8GQWZT2ucrNmFo2i+yj9ewO3ktj37qmBXeVK8yx45s6iUFmr
b9VfwZzOos8ONSuz6iG3GK1fHaNiW4Q9SMYnoflwvVfTv8nyZ8nclsqXXF25Uy69CM4izzZKIMhy
OphExqvCEUo0fGr/RtPD+1LPXqo83g3dE8S3veC1ThQ+D8qr1K6p561O/qwWEin6kHU5kx8VH7H7
CKLRqa1NEt63fywZ0pG32Ndqzet3MRehYYzFCcB4aX7UDoMn9qlKVF9y0vrZqB7cbhemKwt56QxB
4PZ/o8xVQCdwYyZoRNFUzvSG03U3SgdZ+y5Xdtl9uXyCLNweKAqI0IOhZGKAM9s1gTGkkP5JRZYJ
8Sba6/nrYAnPpZja0K/w8JDtWPNXOiQrQedPdRXG0f9nureZk7Uvmnsd8qD0NeqlN4YX2Hq6cvxP
CXWWcCc4HrQGJD+4Cc52CwpzlgcAjzuS9JgjMiWXx6Fda8EvrI6zILONoSV64tYKQcb+oeaVHltI
NHAH01YO/bXBzNZ+IJgSiIIpjvnDLztq4a5t/ncTJgCMAPymN+ofNuX5GZEWOGjiZsEijDdq/Eo/
zhy3g4bQaL72cRbnDeISxzvFlE+CFpYMqjoTCZW792P7q+ieDe9Zq//7K4AB/RtlOqFO0vUY0VGK
BaIIBoXS2C7Mre5ui+abpxS08FcW3NIZi5izBK1f54wQ5/uKTrdXyVM4I7kvvR+dUuBT/aprj8Z4
kLpt1yBDsLIuFg5ACrSGATkePA0Vk/MRAjo21Xi6DMZajY0rajbGNgPsbN4UarAyvqUdbJAFAdhy
JQNKeB4L/9ZMds0Jd4oBcRYdLenFz97Mvre1+ueobEsy8OVEtbRKWB7IVnFhAr4zS1RDocde2BFR
A7Ao1O5GUNFoGF1HhqL0fwo1f9/Tc4i0IppCCd0m6qODIH9VoOWPmbnWx1geFU8oC496eoKzq1jl
yW7ee1q2Geoy/khhi/8wc0l4A6mdP1eG7OKznMXeNSD8+CYeR+NGH2SMGiTJ8o9RY2SZbfY40CNS
nkgNJtB+0TqikrQr97eFMwl4gyxZE9SXdtNs9nOt7yvoEWCaacdSXNWrBy1r7RhqmJL5CL59u/wJ
ltby5L0FE5Y7v2rNcqmnN3mbV8Tz68KOMlRfvvVcx3XxwQz+grICYgr+CB43qI7OmxuCWmaNMo1t
LErpay/7w1Y28tsSwVoHcNodhgrBgcGvYDqWntEGuhmTMgdPxU/71Y8V6KEhyGKt1N1XMxWHJ6Ac
0vMY9LK0Udq4/tbpSnSQ1UT7XWiN9Q57td1WbaOEdk/P56imlfbGjvcGW68T88kMIy3aC5nadY5e
tL6/LVs9+qr5AvL1ulI56OhIv71Rod4hSZ609rBZOJnwf6FeTD+SmsTcz6z1fOzqB6ykUYu9y7zs
Jk4VwDDGf090qI0AvqTvh0bQHPQOadFEZzrKqYXbMRwPUX6m9m1FP5RuZdkvpDmyKfnbmAQr5E80
wzT1MzWY+HCFDaE1H3Bnq67KniJqv08y/8j3uLzwl262hIQSB90eHvscUGQKZZkXeDlCOv0tRnsy
rS01gR0nm7aPdpH1LctePeU1TFdEBZY42qeB5xijPm8isVYIrKItWQCprwQntB40912OW7voINxc
WcUeudjAwsb4oTTeAu/bmN1Va9yCpe7u2U+ZnS59jTFOo/NTBKHcaMhsdRL97cTRxPfQqDZKeZCT
G290IIp7CJaAjU3/Qm8SuWzMNIH8g+qaU6oNxYV9pQCQdhHKCLV739dtMVvJcku3BE5Rtgw01klq
c5ZWZaOWE1efkN4UybpdLL+7yd6cFnK5C4erEv8h3ViVlZ46i7Pb8CQBiRclNDJwqdM2PrkKuTk/
pYsmxHT2TVZvZSt2NP0xlx9luXf8/qpStwAHLq/rhQPkLOZ0EJ7EVA3kzlUT3KYA52aMYfwP71On
QItjKGRA+AHdXI64uIpOhzk7W/uh83pDnUKWWzHbZeo+GfcTUkIyDrlU20F+tLxbqsF1gY/IY269
Xv4By0OeRBZYQTyZZx+XB0YetzFUSFG8zTOnqp/Mmu75uAUxkpKyL0dbepczw/+Emz+qoqCIclfi
q4aiv1HkQ2bdDe2xKTZCgjMwhD5Xf83FAw3nRP/oS3Ut/vKq+jf+bNNm6C5AXGe43njEVkgNvuZw
7MTNELz4yqHHldkLV2IunTenQ57dErqAs0GeZliWH/32lzjeqc3vy9O6dAKchphdqvO2jcdeZFZ9
2PkZKCpR2mmAIKzkgI9WOX3ZlRNg4eqDJTHkaEhAKDnOEWJCJ1ndqACKH60ruItia9pW+SNw98bq
N1sKRW0VhSJAxsonBzKrTFR38Lp80wvfs9TRRrBU0VaBLdePa8C3hZsu9PVJzRreDgocs+Wh1pqJ
1nQPbSKhL5/e8B7fhuHPtjhc/mBLORWlceon5DYeJ/NLiNSKuotsAedYo2GAnBoqVDE1VlGrr2os
0IZK5ETpLTG90QUTzm4SNl3sFF6frDRKFqf35JdMCeIk56G3q4qtImJU7veP1fgzC95qkAFDRG90
XDs0F+fXQkEMHTYVUfvZ/Jqa4pXINoAMGrFYcQ1BddChfsss402IAQxdnuWFaFyLUP6Akocs0Fza
SgwQsjGzsEASMvlq5nV7kAOzhA+dR4+tO5THy+EWNjpIeAMKIMlU++T85HttYBYWvA0xHE27KSLQ
XJKMWWOtrqlPLo2MZh0e8xoyCFiHnn+0APdVC2OhYiMp+d4v023atsc+MA51U61cuaaSw+wcBtIA
2YBXOz5583ZK03U0HStCmWF9SIx+7xtr0nxLEwclhMYnG0/6pNTi+oJY6Ao+tWHNMxljkw+8rbBS
GY1fl7/Q0rZDMQLfUxIK1IX5Vaag6JbnZVeAfQH5LDbXACq2Vusec9HYi3V5F8kF/pr5TnLNj5XY
09qeT6SB1CwXf0yOqbucfzO6Nk3oG2Oxkd1hW7vjNqtjBMfanV6Ut53uc85XdiIgdJZo+3Tww5Vq
yMJGnz4ixSvgoKj4zU76sklrqPVisck7HV5IPyAd0LV3tHn8rRoKiS0ajbS9POilL3sS8/+R9mVN
cvJMs7+ICPblFuht9s0ztm8Ie2yzCwQCCX79SfnE95rWEE3Yjy98MxFdlNZSVVamet2DJgOLcjQo
LibIK3lfdTyGSAWi6Mtm1raDZLk1JVsHuouUM6xGC5/mJabsmAoOOhfv1HCOztwdXcvYXza19vSB
Ug0uIx/nFyIZdet1QWXPDtJxDTcjAjilPdpxCnQnWvvjUge0daBxPb6WiCrGMT38R/OKq74AWiyl
MN8PwtuBkRoNHTnf89YGtiTXpgiH+b1ItSmkRfrdc4qbxO++b3zEShSFvkILspJARyAzrxzjaGac
AVNwaISejwcXCtTIrYh9kNBvxmReFYl1GADeHrIgDXF8bATpa5ONRgJJgAIMH7prz/cR8bvJ7wKP
RngX3fJePIEv9UlL9c90Dr5cdnRt+S5M/T5OFnfjNLU+sCw+TLEWPdUTqe+L0c0it7O3crFrx6yP
MicAABhXcJ+de2VOzLeA78flgYQonnRfuO28X/bmdyJAPYEC4CE8QFalrK8ybTWYDeepNFupqUbt
WKfX8/RjKI9VZYWk/5wx99pNP03tKRHP1PhRBG1Eq1ut3dfz0SMHewIYc9emB+hrcWvj8vw4qxD2
xpMOKRMf7OMqDWQvnNRuRnR8G+iegz7XUKfRZL4XwdPlQVi1A01KqMBL0klVdkUEozWiJghOH2iy
OyhKFBzFK7DpbcoMrFqCS+gl+60ArJz3mdZ2Cc+h9Ie+dcgYPoGlZ0ruRf3tskMfFw5ahX5nuCXw
AARA5wsnEFDR9BPkmRivXIhCQ0AsSZKtVvY1Z7ATkEz/TWqrxqv9oDl9l+GFMbaiukZYqt02nYke
X+Ac04n3G3WQjxtPZnFRYkOTqMyuKivVSMBfMidIOXRegvhpODiDF7nNFpPU2tiBRVvyflroS1Xb
lsGbYpUVweNbeMc6+WFWny/PjTyMzzcc3EBjOXxBtw6i2/O5gfTpOLk1GpVrBxSNYVKDCCK7Bq1Z
WNgne/h52dq6N3+syb8vTivDSHKrKmEt585u1kHeWnnxZRPybP3gEOgtAsN2UFdRdykNrCmdG7yP
9MG60yp/ZzRfAvHkma/mPIC+ZMATkG7xqF02+gGDblU+dR2GByDXjv2wz5zDBJohUR9yF2AUpB3b
rS6hleUnJXJxt4ExGvl2+UWLkfRFVgSjsJB76inkFvbarMflpurUihWAvdAe4tqyayFQFnkieDOl
A8LeyqljtxFo5tWQlygicyrepsJ9GZtXR6viMnlEh8s7NO6v0SzSBVZMwcN1eWIN8+PMnn2M/PvC
5Z4jK57IGDwIHjVoxbUMnMd5XOIKDJn/RobmegSEI5i1XcVvhZg2jrGVwcCDEPlkXH7oFFQ7dUwB
6uWiERS0gf4L3m0piPXHPir7aiuC+xgHmzZqnSjjgjgb9NzKsDetkecoy3VRM0Ecb4RqatjO+gP1
0nfHHe5LWnobSIKVjQmIJZgDAHFG/UYtBTgMoppmxzos4PkGyLVrRuju8vytDB/4CQDWRp8V9qX6
sOG5k/uFaYLlsHlpp6eKHKa/x5VIukXsClAWgZlV3fuz45c0KZ0uAhlBLEBgAoJdUCOnf68vCzuo
gkuMGzgn1dHKh2pMeQU7FGziYDNPrCPNT762vzxiKzeafAa6uF4klaBaNekIHqRoc+yiVLtxyZNJ
jzOkErf6PdbmBTsbuog6gi4w5p5vqwAMeoJ6doe9PaDBzz8OLNjn3P7rTAfGDEtZguXQHuopF02Z
2jUqghizeoa8xqOX0BB9vD5yZP8waAs7yhUz1eDlbjLYSWprn0kVAs/9BIowEjbTRt5h5dQ/c0mO
7OJAykvHKvwBpibQCriQquVOEDcUjNnG+Nq571UHkestgqOV/PT5QMpVs7CqMWLNYwerM1A/YNsL
zJ+TAcIyHERN6NknMObhkcyYCST9CURll4d35aAAcAAicAB5yvKacjR1Qd+RgiQd6ilFBJwOENJ/
P4FoxPRQj8SdY3wQPK6R13CFLFgRCKNMgMV5X4rqOZ834oQ1RxDyoB/G8vFYVrkhRrMc2obkfZRT
hkagiCOMuzxUKxsLgdsfC8o7GPoQM8gAYaENTk5fhVoPsNu/eIEjFUeRVDjVlcVArdbiYErto2qE
2DDKXMaWrObKXYTz+o8F5XjQxKAL2sICDx7yaqcRsOIBrZyExNooNK1ZQucLEpSgfweCTs7YYmFb
QmBZg2QzmurrjiH/hCDiR5PHLDlenpgtQ8rEsKHO8q6BoQArjBuQ08RzFnUloBS2yp8rTTbosjY9
pCBsefc5ii0U8EFKzGkPvT0OIbfPtLlzNbAVvjtTDI5nxt9t+33u7/Bat5wuBAR88DfW4dpKX3yC
K1Mli3GldTfo04RPmIEzH91Hu9nIz6/cU+BMQG3fRegg0dDnBjS9ISXEovuIGWbIEbZ0SWgaXYhu
/MsTt3LgLg2ppXVfm/qh9OGJPgHyDTb7azu/kq9jvIwde29lG+mILXvmuWNNoxlj6sLeUBxJG3c2
QrB97USGFrb1L29rsawdGItxVK9I3wFeymEYxxkSDzqazr+n7OHyCG6ZkH9frIWeWb0N2XVMFdi4
xWtt3FVbyIv11SAB3chuGXiDnZvgtChzksMLiTWgN0O6y6yD2BIjWl3UNupgaNQBlEoVU0AFytPm
AY6IQgdyug6DrULsigVwhYHDAlExkCsqeq0su6Si5kQjFwF4CJBODCrxfiMqkttfea2itIZmW/D5
4NJT3xS2V86sCGwKGbsu1txDV35GWWGGKmI73GdbCNE1l5BVwqPCR3XhA66IVrY7dxkyeG6lz88u
o5+mLOj+PjGCNMwfI8qJh9YLAkkqJD953oVQT7hiro0Lwz1eXskrIychF4asyMhSiXLo0CIxCgKZ
6QiNbtmejh7ANlAkDAlp7mkX+E+JTelLXlFnw/DKoYCkHPRv8DjDC81RthAbs2TwAbmIcv2U+rsh
eOjcg1Hc0vJrz8AI8njZz5XL6syccsPbKdz3bNlmN7m7Qd+VWrsraIdoL4ZuyMZyXFkgUO1AM5oL
+CsSC4pvqR20Qx2MiC3paazLqAKq5LI7K6fDmQXFHa+qHKiUCbjTAkBCyqgvnuz6tulFfNnQ2rgt
XZF/X5x0GQcBKuTPEajqjz1vQpJCYJ5eGw0YmdHNd9nYllfKmm9dCPU2Ou+iYdbofZ2VYjdoNH1s
5+BRJ8zc8G3lFMcGk1UkCJ7JE/Dctwlic+3kwNwYPJL61OU/gnFjJawNnyTcs1EuBgmBCuYcaSnq
yZy7qIe+rRPy4chLYI2ex7/v0kCHxsKQ4ktiJgB1ljDkF0fIwxT6gzfG9hBP2VM2bgQqa8v7jy1E
zOfj5g9jASAibDHxnPMr/x9SHCg4gUYKt57s7lPihSnNhHAHC0dD2qFW+VagB17XNlI1K+U99JhA
YQdbFLmaD1RpnGV0RsiOLZTGiYirvo5TN+z1V5N9ZtXOFzdAYc3Br8tLfG3NLayqsVcNDjOzl775
zY+2ct7Mztz5Pfn836woz0veVEFbc/iGMPJQokWirpory9/iQ1y7PNBOLAtNKDOh2n6+EJKAgFzI
hjOe/qupjrx+mpsyHLtw5hjI75d9+h2LKJc8YK9/rClnnpnZ0CrLYQ3lYferX4jy5AazbSDnnszA
4VsWSMjn7oEZqRM5pG9uPEA3TwAA9Dtdq/IIcuX9KStqN+Yd83esbH9c/sTVyQVs8nc6WSrRnI+H
lVc244GLL6wfeHlXoZ1Yf/oHE6A3gr6HgySTamL0q9QvawyCM0OYeCzRf9+3YZ0kG+HH77hMHW1J
4wbxT8QHyM6d+5I3Fplqd8IdVpq7kb0NeB8MmRkXRbDn9N30gpCOQyRaQFP08ZZZkx1yOu/74cvs
P1RZd9IM+wrJh3tHT+I22FKBXTuElt9nnX8fzzyTJgX6bpvyjdm39RZwa21tL39f2l9cfI1d2KVt
45AzcQhZ9WlmY+xlV0XxkIyA223kwNZWztKaspMgyKAVJnAMaNH6OnUyOfDqbAFA127XpQ1l/7iD
P3PaYsTA8laULxZeemVsThsLdAV5Y6IQCni6pJ9EAVqZmBRM+6Ku4MpsvvLUQ1/mqQO8tfFO4N5w
+ysbOVG69SBb821pVJmtPrConzhYrXz8VJUvToXX0u0/9O3BNYSskkcaYb8Kasu9YaxB2g8rbbnL
aY0+t/F1Jn8vhHluRrn//NpP9JJioiAlNTdxMEEEZp7BszWFUKQMbWvjPl+fsoVfypSha7bn+u+V
MTGoQwLpAjQJXgU3tVXEXEqPVKD9bgCVDugWX8Tayl+OqTJzZgZku6VjTBP9MR++lMOhE1eXz8y1
IGxpQtlcmuk1s14aiCdE9TT6ZjhBvb73upcO/RKoDGwk4NZOJkCfZbUPBB8fcHR01py8T2DOrbSf
U8G/E0iUXPZoddAsvNdAsIHuXxXbwNNkhMoK7vec+m852PSMxr31M2fDzFqSHK17f+woK9FAEx/t
KtjJ6vxTTz/lQ3BypwoUC1NkTW9i1g7mODz3Od+lXAoE5pE/VZ8uO7v2Ulx+hLI6ba82cq7LK2+y
7ockg7JVvysq+0Zz0ysUSXYO9CwamL9sdmuMlYU5lqYDxm+YLTsrRMYnbA3AsNzTZStbzilr08ob
BoQnrHRV5MMN8cmCTrsFAMm3qrxOUAa+bG/1oFzMqHIJ6I1b0syT9uxdlsSAOJHgDa1e/2AFLVdY
mpJqRpVgJlWmQzMdr0Zi3eji4KQxH24tYyPKXQ3h0V8KnCXKesiaKvFWnnroSZTO5M1rZ5thftX9
8tzYM+9BdOBVsRi/TVsqsquHycKmjBsWcUHKesubWtiETlNZ/BLOEPLpLSju2CbP4VoIArVnoIzR
cwgshuIeqL09pIOx+xz/tiO3Q3bb2fesfbXmRyAR/37GlrYUtwZTm6ehgS27ysLM3bVJbEORS+Mb
633LJ7kfFsMHkqW8cSFKFWVDtWuED5GlH7lrgraAoc/eihCl7P6TZyoyFWIpA+1SOYrtfZP+9MZP
OXh/An1jANfWhaz7AwcGWn1cpueOQW5X55qHeqLjgeezunP51QwG1oRdm+3hskdrJ9PSlDJXwq5E
M7gwBYWopPmmeycn/fnfTCjTRBqgTPF6RqRjgA0mf9Dadyr+HswrQRn/GzL1LRz0dlknhlxz+WDv
Ch0MsUYPfYAcpct7I0j06LJTq2sPQANkztDMiwzG+RS5rPWBZJPPM2G+zuh1jWZXxB2frvWKoBHD
ekOP54bNtfMW7BwIF1GKkxn2c5uBnRlpx1HorRvw0MkTnUHbIa7s58u+rdsBfN9C7Q9YNMW3FNxL
Nhokuigg/ASx9gI6noGWRu20sfjkD6nvQoA3EQGjUUeiw84dAqKh6PsZg0jHb30LgKCFluuDKHcg
RLLIztgS613dVwt7yoVVtyTlpoA9cz42PLTMOGVfPOOWtH+NNkZ1wgDhg5Su9aA3c+6YWWtGxfKi
jxoDweGOs9sEomDm6W/nCVbAG2AiNER2WMUk1XbpmNNcQfe8QBPaDVC4nYi1rafex0ED7gkpfSlu
j7S+KvNh2kGB/nsb9ewuhpwxhL/qFqyYD+1WH+XHo+jckDI73E8zIGIs1I+sd1CV13gj998vj9ia
CcCkbWRokd/80Ldo+IDaa6PfY0nf9MYvd3xvtvh7Nkyo3bUiGEpmzjBhTqfCOVn6AUq7l72Q0eL5
tpETIVH0SKYAkS1nbHHvtRqddGb4SJXlkOlgKM2nzUbKZs2LpQnlWkitQhczEPMAn4E8q02PoGbZ
0YH89WsKnli6jsQQCDCMD1BXq2KsYTjRGu58K7MawTGahW4BFnrinPl74pgbK+DjkQOLtgXQMwqJ
NlrpzsfOnsApDuZJxAwAGlTp3Ry4h3FEd9cpy6yQdWG9VS36eJqeWbSUDHdCQSc+jPKGRXd7Q3eC
5l+hwHgzu+NWg9fHSwmmwAIIug0kDpGkP3fOHPwyT+SlBPKW6zJlT26NpJ5G3RfBk6dBH+PGnT5d
XowrzfXnRpWl0usUXKw6bgsvnR/GFvQMtf/uF3MUeF8nz4NsZb6fOr8C2Et7dJv+DgIqB937pFdJ
HNjjFXG8fVumG6+G1QW8GAplnilgRElS46sMNu+TobsTgAI3Gd3wfnXEcTYilWzhVlZb6mw/HwZf
YJ/U4qvL7NCGkAP0N0HmMYtj72nh5cFeO4vxSJHpcXS4f6C8ZjpIEQsfXlX1F2aRvW/Qx3r+RUbr
Gp3vG+HGqm8LY+b5aqKBm3oo4iKb0kPEhpTHsj/pAURTrnt2MvwtrpLVGVuYs87NdWmXO12HoZyT
JOQjtHMcPRL5Vq1myyvlKT5orq6NCfaIYEGoWd+yPNb0b0bxNvrXnvbj8nyt7v2FT9LnxUk9QqA+
yJEdQt+IGYrcjCn7kQpyqpDv+2+WlMuz10iX6zKUcsmvpkSp0wzL/oX4fw+IwW7HyQJwKjphoMp1
7hGaI22vMAKEbJYdInd7x0QVZn15vOzO6hW3MKPMEho7EVW1uBhaVupx0uTGEZwH1u6ylfW18McZ
ZXpIbuu9P8AZt79B497e8j6P/NSyg6tF1P9y2dj6WgBhPUBDUGzWlejdEWQOEg3rG/zKkTYgunH7
0KJemJG/pwXGJIG7ypcFFxkbnk8SdYVhJS5Gz8zBSus+WfTNExpInp5KYkRGu7H21k4lvPfR2Yie
G8Dq1GG0ZlT1MkS7pHPCsrvrINXRtI/T+LnbomhcG0Qgoi208KGt6IOKO7GHyS8IQt4mRbPm2KXm
vWkW+YG0zgNItNjL5TlbW4ayIAkSK/D+A79+PpASNmPXLJW8LMWuNtO7KRX7yyZWBg94JjgDCDGk
ttS5apy08+cCkNRAe8zH28ICh0cbu8he+PnGcl/Jcckeczwa0DuCWrX63uoa3GRNi4nKCvCvzu9B
q8XQXwzbfNrnyGJ4FhiLdT4hBzY/EWcLIIbHI8ZLiVzReon2LHRtgElYLXoUjV9PTlkCemmi2O8U
RfbFS6dyZzCuz1CdK8sXkmh8p1tpc9Jyq35nje9GI3ign8fWz14ShiAinVCFLYnG9n6RO3j6+NoN
t7rxbmAGR4uB02BFtFZJ39HC338uK2FFTm+0n4Hp97NIGK0G7ptGfNc1zXnqqe/ddVWQgJGyzo6A
F4qf+eDW1p1IbHAcezJOq2bd/eUK1vSxVWXmqZ2FtuPpXJ1mPfNqMHSWoHq0y6y4cVrkpELUrRw9
dEZmTvEkJtcD6sAmPCzdJjAP4EW30dk113a2K4wWwq697vWA2fKM7yrozOy8JBl/jYMI+jDziiyP
gmIIrCiBSMppMixxXRhafdNXNX/xy7l97TX6Cf3bDzA1HkVDPAC19XkeQ+YF4IbMzFpqTZnWPh95
9XXwmB/NRls9DUh2H9M+MNDGYII3kgik/wEoyLt2Z7slHwH91d2D7VTWzi304mRUxNxVBl61LiQn
r7BpNPAIdP1J60Z65Yyjf5oAwxiRtxLZjo3awN7LZDDSKzD4VcBp1q0P6Xo3b3bU7jzrimfCRAcC
hjzETgD53UB0NPRUHURKUAlun+0uLxC8lrioIar+WrcdOHW0INiLMQFEgHruEPp2r38VUwFGoQFC
HG5sBymQgUaRFHv0gKNzk7Zj+jzMPfOfq0oMUzSiveaNcFYfWxv82ZE71+UebEzTD91LAazp0PS/
q7Vy/ATJocCMDZK4zWGmNmyanZO9QTaR+ld2SoMXRN71cQKNgpmENU2s2xksYkEINjE0bxBjYDfC
bD1yhVKObUPNx9R3hOpZEzYBSo2hRaARHzYk8NDCmrctNiJvxv1AiP2a12mZQFKLkCut1vVjm5Td
UaBVPfK7ucXxXrU2nk2l6ZGwTJMXZ7SMeASvy+1gMbFHadu86jNCj4nGghuLV7kJ22kJMQ+dpUdW
8eIJdMzzCah1pL1nkRu7JgGjuS3mNOzaYAQTlePwNG4rbzxBSh7qACIXRkxny/hl5SO4b/oxRyQ1
miIJ3VQkN5amVc+61/CfwTzkuymYy8eJN+wINLbxE5xtLQ9F4c/XJSmSuE4d65H2hhblNVglQgs+
7x06loCRamn3FQTWuRl6dZt+MYsC+dA2b33+kBBSXwERqiFHqrPq0eZ98MxMmj7UwBt84VM/eXu9
tILDzM2EHGdP628yo/Jw1zt5uqtZ6T6ObQXha+5rlXHD9Kp9ctDNcW1qbvGrcRAnhnwOkEq27Z7v
/JQMQeiW/sifGSdVVBSUXbmzN8VOXRe7Eh1D09aZvXLjQQwKDAySMA2iyUrAxQOvdvy+xtmAfRFr
M6itRR1NXhAD0AHpoOKTQ3/a0CwNM5yeQ1hefZ/SJibNraOL75fvqpV+P7zSFx+jhGW9rrd9Wsrr
t0pBYfBSkzouvK9CWPE8pL8a+k5T5yZLEHkysFD1Ww/c1Rts+QFKqFFBnN0nQqa8eHFVkCEeKIlJ
bwJyakPSyDjaNtu5VRbXKAmArudtYwDkha9eYPAf2QrJYQxGxfOAQNNoAbQKLjC3+15mdpz12d4i
/dehemsgshJ2Y7NjbpPGVZuFQSs24pHVxYCkhYfoF09ANRcH6BkEuTxArAEUvneS4Tu2ytVIrgiq
HhueyrTEB08XpuSnLJ4ujQbVAzYAM661NM6DnV7QXYOGHGjGTuOrmx9EdjWYG2H/SkCOzln5kAYD
D5QflOEt9cpOkBJGJIl70Jn5KwTzjvOsgyeKeFHblU/aVgvpWvyF9hYQrKCVG5R4SoiXpZo2VwNM
5n0eccgyp2YGcr5TUkVsS11lJZw0oB2FDKSBB4ylstOPJOvt1poQf1nvLOWht9V7tLY+lgbk+C4m
DcegSRsfBgZGc/Qo2vUd4cnnCpL3eBhWNL68SORuU9eIhX47EEj+znIr0wVkB65wgMciMj53/DUr
3lJ3I0O4OmR/TKidMtmkTa3GYUJYInZFH/fd4T85ocb4JJlt7pqwMHTf/fE4eJ/+oc4BTQkp0oGa
AEodKvuLBRTHVJYGnhF5BqAPJEUa2oeaYXwmZnszZuxxzqAyTflWVWxtP1mSfQxagujgUht8S6tC
/7du9tHYGyAS+K7XO8RsWjbv+upF6Bsw2LXVh363ALJhICjDCj9ffZC0G3pLXlWl8UKbXTV/17xr
sXUyrVmB6I0Bdi7sV6Qbzq0MGd6auoX5Ksh9j0bPRITUwpX+9+gGC7DhP3aUveS0AeN5qcMb8EDr
jXfs5+qmQeBYEX2jXLS2yKEU7yP6kTtJLSYKrYMkbIZpwvV/U/nzDfhWjn+/ysHUiHtDvtTxlj0f
tWnUbVzdqOJog5ei5Yx4MRV5EhETxaN/MCWXOlLRYNtRD3EedGVVeYEMEvowF1eE/IR41WUbqyOG
hnWpw4cWdkf+fXHQTUY10KDQ4I54KHUnTMwNHNva0eYuDCjjlWZpPrIp6aMUlWT0VIU25WG1JVGw
QuSJzYJWUcCM8R/K1+d+uHlOs6Z0ZTubTo89KZG0cdg0xVpWaKes4eymmCkSoq3l1EaU+nbxPFO9
/9RwKKkktSGOjTWT27YDa/5G6Lk2xstvUzYAm/0ODINYMh0ZgVwVp0bj+8vTuIIWlP5DaUmSF6GC
r9wgVC9yi/sgvi1nGw9E69mgX7iZHUtI8rUEpaf6Z9vqj6OTbYSy6879z7AqcQI4tN/nEwY+KYw9
97I9MbbkxuS3q7fjwjeV6JvNTWa0roPeQaK/stY8pkl/mL0saj07DUuagnrZfehb+8vlQV1buku7
youhsjooq+lwrdYeaPWdalde++myibUzGMhVqU4L2Vaoc50vW0goCN9LMG1ogvLwyHTuXQBH9M+X
razO0cKKsgAHEG6UzQQrPP/ht6dhC/uy+vu4lXH0Snzl78fG4hCZXYKTssEeH81Xjd+U+sbqXp0I
F6ygqJqjtUnNlXeA8HjCRCl46KByp4lwoo/jrG9kX9eteB5IaHHt4vVxPhecZzgfOLyY+qeG7+j0
0JUbF/uqCaQLcXUg2AN397mJ1PDZyDhOWzr9Dl/uAJYHBVb/L6tqYUaZb3+u8bsePKHFybFLdCIc
bfdVrzdq26uLd2FGGbCg0pHNqFNgZ6Zj3d6U3mnQIOcTXV688mM/7P4/Vmyl7MuDnMxVCiumF83F
jd59Ba9SYJx8sTO2CJJXPQKsD/+gaAMozfn8gJLSFVafs6gwbvIZDStFeSq6H+hL3IAjryYAoMT3
f5ZUrxwkinwc2vBqioZ277vXTvtmTG8ZOZWkQZh0YsVjDeXmdKs8uDqeC8sytbzYrCNSDSkjJdo5
M6AFnmp2Yw2vYririxtB/x6Ah2sJ9FuS9hMAPHXnVmjwdAkwkwC03neQS9YfOh5q0OLeumNXd5aM
YyUfAdIJ8u8LrxBUFHWRYOZyMJX3thHy4PuYnS4vxdVzbmFELp+FkdLt2BAUmDTNSUJDPCFndNmA
3P/qWpflJjDJ6BIMp7yhy3aswY+NuZnxdmZTFs1pdduIIErb/kC8buNNuLbcl+aUpZAyC+C7FuaG
IgkrO90P3W++wS3k8ZZbyuTofsegbAk7gf+tzq7QgjVVSMoeh2J/efzWVsHSIWWCgoE7nDEYclAh
BhNakx1MvsUovsJ7YYFUSDaCy7zzR4RzXw/ghJbHK9mlGtRVquu0euvsEzgNh+Jaz540OwRLW27f
FOZLSaIk2wiq1wZ0+QXKAa8n6LTiDF/A6vtqekZmM0SOHcmgMCjyf7gWUWfAxkJLJnIuShTk6WU9
+wLnbz7dm9oPWu+trXTO2rQtTch9t9hXWtePpiZNTI3xSAoI9LrJnoFK7/LqWE16Lu0o67CEAE47
ENhhwSGovg3aDo2eafPLctAqR+JsiurgXmzpcq8cuFgmlglxMZBsfpCJmKErioAAVo2OhobxfRxA
NAwqQuNZJKgQDht7YGVTn5lTNvXY5FWFmhZyJGn3QAmJbVbsRwBBEUFtDOjKeXhmSlkaM0Iyn7sy
nBnrXcfKq7R3d5fnbMsbZWl0o+ZZE4OJsb6fjbfJePbnZ/IPcRkcAZ+3DxkPTJVy71NuB24z45oS
/BnFASc/EbYxLWsvtKUNFb5mQI+KsBY31ORXMVDAcZDWIRjqvzCvCc2U7hh4oKDrA7q16fHyIK69
js9sK/fKBNGOwOGwrdufi3bHy6uqPTb560x3ffYpdY7Mep7oibexrT9a7sYJsnJanVlXVmRpZbZN
BUa3Tu0o0390UKEtszRMGv21abc4WrasqYsyqLKqlDEc2CsM66c9QnabjKFeX6PSvDGu8suV+xrP
bQQxsq3SBnT4/OCyitYc/QSeORO9c6h2oyPFxVn6QIsM6a7kS0NQCGfGEy+Te9/OIZ3w+fInrByd
Z1+g3ARN7WuBUcLbQqBi4vvcQOGtM0AhRLcaz1YHduGssknA7lMPOoGzQ+5cZ1q6b23nygrGsDQr
9KL9+BfHkBTHDQviezVy1NM5qwhIvSOHnsB4ODcoph4um1h36I8J5WypckinawImDNSrhRe25YwU
w005Hory9bKp1TtAwjXQsy0Z2ZVFqaMcnncOTE3VEXKMunUNdTrb3OXkqXXpxn5b3+4gfgMURsr8
qdSmWASUm3qF4wwSxT0QgI0r6/ZzWEzjbeX0oQP0qOmmOzdPo8owwwZi2oPzDmDNRsS8OsSLL1G2
fpYZop9HGWEC1skhpEPQUIemoi7m2cYBu2VKmU3d5AFzMziteZA1dAHPYmXcdUNYjD/BmLI1xitl
PRNSAv8bYyWWaAswkzstzE3am4As6YCOakljnIIX6CVwH9C0EOZbJByrt6EP0iaoqiPPouKOtNl0
h6aD0WQowwl5Ct9tH9FCYDRbrL+r58rCkvySRUjmOBQ9bjYspch/5ehTGLVQ9zbeH+tGwPMC6W4f
KCblRMn9npWOXrOIM4Qnfrsven+f6VsCF+uj9j8z6s1b9kKbSw9mBHrstZgkDyAY4sFGbmfLinLH
+mhMzURFMGLl0Zl+seChIHEa/L3GJSJJyY3z/8fsNzJsMTE+0C+TgaaYCFcPO+l9/q6NhL6Rsvhp
jFa2u3xubTmlnFt1xfygTDB0SfnLnXZB/gKygCrdX7Yit+aHazRAwUu28AMToOwlx+v9IJvwrq7S
zNrZrZvG9pT/Uyi5sCJ9XYxcLoIMIBWcRTkkk/CEO5iQuUqgDQe40mV/Vk/7wMYrXlbC0Vhybqmp
6twy5KnnepAYMlEqAmPrN4alEdxrwEn/N2tKCDDbQ4ZME1aE6Ni1lYx9SNserMqjAVyfpUP3kbt5
WAdBs3EGri6OhZvK9h1KG+gOma3opue2RosgQD1kPlSmFV32UP6Quj7AaAR9Btyc6MdQxtP2xoGR
HFuL+MBFMUjWNnk4mdquRAZQn/u49oOIW9Xxstm1aQQJH7r5gbIEGbKy+GlupyAowOJn4i6oo6x7
To1TWn/P2insii3FytUHwtKccoE14NIa9RHmvAxUaM6dR4qw0Y+J9eDwT3m+r4eIlP+wdpY2lZ03
tuC9rCrYTBlkiO0T6apQOHcIDXTv0d9CCKw9wE1Jxe9J4kEXh9j5xhACbem+0yARlH9CU4LFDr2G
fGcaFtaNJLQG0aHwYy/dKt//1p79uIL+GFb3PqeJq7UwPCZEppAL/1vTfqJ4V2rQGfQp9oelnSZW
hoPbAlXaxY0zHMbaOkDFOAyCYZ+0RawTa+9qW+zR0ulL36asbkb7lFgaVveM3KiZPBH3cyE2dtBa
cATIBASkAJ9AnVex0XWQj+0m2NAytGZNAdHCPuMj6tfVsAMg7g4CtHyDPsdY3T8Lo8rBNNberIu0
RYjkNZ8KwQ9eNsQtsLt53uzRoRiNNtDT9Eur59eF88sq51vb+FTpWmiBJ42ARda25psuIYfL+3p9
GS4+TDm4dDcdxAjuusgSoKXV3szhOI6Hanq3nTwkoM1obz3AwYbTZburEw0dL8kfChU2FXBBCjyC
AVLGeAhydDx2NP0Upeqtatz6QYJ6Is4swC4+ZOyAFK2BvMOmHrspgs5dhJ73HUMHmYNOHbBWvthZ
E48ekKRztjG0aze5LGX+n2nlDLM58l+BPMMGd7zKKT1B+mNjKa+P4h8TyhlCuGS3LjF5AVC50KjE
EVKGLTL+/zJZf8woO6YlwJVVyNhEeSniPih2ldvvOOibL5tZvdoWA6bsERTpBq+XV5ufn5x57zdP
AQ7/8qYYIBx5HLZ6KLcGT135DKwmzYT5qYy457eue+OKH5c92lgCKtCsKBIetDJA1ZoXYd1vhnGr
vw9qSAcd1ABjqRylIPlFuDhLF8g9655pcLz8/aunFrRvwBKE9hgQEZ7fURCMabyqxy5lennDSze0
jOLZaV/c/0fadW23jSzbL8JayOG1kRglUYGS9YI1Ssg54+vvbs49Y7KJQ9zxlWXZHntUHaqrqqur
9paLVaUm225Yaqam3/HKAZxJZHSgTFW+NERIVMe1Cpp3VBtwKyX/AkzF7anN7v6ZIGb3e4P3UQcA
QYF+39YK2C9RVrQE0TM7G1TUorWIvtWzribuJy4CKzJMQA8HkybDmh8BUhXwbzwAh5uJX9ivuShU
0FHzAzoy1AiwTVNym3tenlZ0UqtaftUFSzXweLBgu2e1AjCHCD7BkoKqvEut4HIPzCgqls5XE6tq
ehIlJbwnOiP8VRZUhMsX7hCzy/hbIFtXEzR5EaY9BJa5q4t3VWU3+TevPwtLYEdLgph7q8/poDUt
6cw40FY0FoDN4vhDFExjWni1mju5kgbobPD3UfAI+vdnFzC/ToxS0zuUColo8O1s0Vh6v5+TgId7
1DxTvGmc30sJBQAlDSNDvwqeQMypQGPBHxRNogQF40eLE9hwVSaQlGtBmgQPEoy4M/0eVW1WgEiW
6xfcz6wTR1kLEOcBEaJftbNFTRd5ZQ8QB0M4agkSx9+qtuvi51g8RooVxJtuKaVFVZgxQwqCBeA2
4dIKB84oglfVaTCUILIf1JccQCXpfSG7uGTpeoDs1r2+ZChmrBGu+ng/BTw4qOfYLKUoAvFNFQD3
zJdp5w4GkItRtN7BLyVL78IzegGYAgmpXtw8UD9Mz8CZ5iVhEXZoUUUfp8E7ejH+Ncn8gnLPzuZM
BGPEs7CD5VMgQqhLAg5hq+nvuyWclxlbpwPJCAwiMHZoEWa2SC3bSAoLCJkk3A19tCdjOrGDh4bb
jmJO+yAINwXgZCOPwTpZX0ilGg1nFGpoM4AXAy82nexKHgGeSIbam2RfBE+3Zc7tERKOUHe05aPo
mZkbkDKKKO5aoDLrqZN5xTrRqgWbOhf4Y1q/ZYiXejApAYr3Y8iICyANgHtWQkd5RtvjnKqxJjRo
TVbQOIH/7xOdqCgCgo2BqiL4D9YuGVkRGnpfAZ/vzvO+w+EpXyIhn1UNVJah1BqH6ipZwQ/gxxzx
zGs2xXNpCMSXPrUkgpk93t6mOT0H99w/chgjHmQhWrQayMkLM5ZApn4nNAsR/lxxFEq4RRV5AlTz
oir5cps4LUwGcBBC+9L8MEVesfKA+VFNEogdeNlfgQVvciu+yHa5EKxByfbL6AGAmE1++nh7tqeM
OmMUMRQAp6KHBg83bA5IkDPJE+IBcOTJ4CekNrT62OeB/6AlQ/E5yhl6LqO+0EDSoCqx1dWZfhfE
gWpKLboawdAVZSt889zNYg0N/iWc027Q614Dk5zq5yScpgefUg+HXDG4AB4sd0XgNy8KMCwr1EkX
PU94XwkfskFWvgAzbLw2o4jELwiEj6HRC4UVAKnrEHqxAAWuyAAuN2CUitF93tIbhFeMOrgqutDJ
4zH/6QNu9AkaHXjbBzbWg5CVCGRKoRU3IhA4/qB4BMsHUDLKw2mAaedyJ4EglPu8Dm3B6/suESqX
57Kd5/t/YHzxdA/4JpBkYtiMfVcGP1WLaKIAdtp9AXiWEa/ARAHb4211mLOL4IVC4grvoDrgb5j5
TKXQd1pKT5kBygKjTZAkGtXSKrWufKr8eiSTn4ummAg9UQEhbouoN3m+PYiZgM1AmpzyZ8N74jnx
ck0DbygSoAoBLTJHfC09RUVMgP/c9S+DPy5YzBmrciGLMZiyF3TyOEIWZ2yMylWCZg9my0TjFsLr
WTlIiSDUQXx9xTgadTiDk491DQNRP4wi3ggVDsBShgoIhElVspfbazjjbACThnwYNB1HiSWDyIY4
RJcy5mWA6LaXUAbZL93sZwzlhQg65bOYo2sA1jcCJtjswZoWgQnbEEar6ZYI4ufFIKmEOAq+kw0J
/FAX8pGqvlx9VCk6ir2niPu+vVozkLMUVe63EEYNUj9Q6oiqQamdEhXoERrit4xfC8KLlLgK0FGK
Dq94dy0Kq5Z0Y+bqBeGISoGXgio0trFwCrgki0/Y1WoNErhVX6eA0L+L1Y0aWDVa7W9PdiYMNoDj
zqMjEgTjWNXLfUs7kPiOFVX5ol97kewKw/COZ4Bt7nc7Wc5MfpLXitQfb4s9QTYwngZyaWEuQn70
cTBye66hOGHQlwygKXr+AmcELM7UmYxpVesCkUa0+Efhh6/88GXzpI8iCcToFabXShVAx6DyJKve
Y7C7y3W/KgCYl4jdQkp3TtmQwEfoSQHz0Kp4uTYJ6nz5UsHaiE247fGonufDZtBeby/F3A6cS2FO
TjjpWYueaxzOuujvZACTAv1Uj6Wa8Go4rfmsjh9j3nB9zUvNYugfboufsw1gCZXRNwugEhj5y0kW
ns+hkQgnKhpqtxHzO0n5g8sC+rp+i2CCqKSLUkmlh1bhw0PHp49R0Ju0/uv2TOa2C+eG9pUidlFY
pBx5rONJazPcSSoDFTSTIxbT2kjHBTHa3AmlJM64x6FtUWJXrNS8rhLlHBQxgVDmJDFwdACSofQW
n8aV4nSBojp6Vw5Pelt0d0WSxFYC9Dj8Iw6DJCEfNiPR+KAWSTQ0gPIBTHFu8UrFjWYVRPEDiHil
PSAkajRDArq1qHsfsB88P+y8Tps2cuSlAL4WI5+Uhle+Np4BpK1ASBvSqE246+tqOhhyXzzXkTFt
OjyUW11TTDoJUxUIHzmYqnwiFUUUmQitUU4LCJzuU1ISv7NzMc9XXCYYlj8E3oPeiyU8vKj1DqhY
MyDYyp0rlYMREbHWK2SDgoeqA2A0L5Temsu8dZxz4lrjFFsoJsnJCm10pr4w8MZtjPdAGp5cWeHk
nVLiZkKCpM3B2ZfFKMQbUDsPQDRZWo1TPR3HShVS0mtR8SBNSK4TAIM0HhmB42Ojl7N7HpJBcNsy
jX9xfigA6CBU8WDJgVp4wUbOxkE6eKgFuBzw3bKXNdHg6izRcIlCaZy2A+t0cdeCv2MtI/1zxLu4
BzyNrB2sghv0O0FvowwwFeO/57yR8CT8exSMW0qQfyx6BaPojWk3xBpQmVr39hGas0W6CmBQ9BaC
sp7lKO8RTtdyV8Eq6wK46wJcuwsf1qhwuCT/yPkcfW/6ulCXsppzQZ4OnFZw/oqoHGbfigwDeJFS
jeRIJuzE0Mw5HzWiGbKOq4JfyjXNBV/nspjURdpGQ6p1WMZCKwH70iapA3C35yYpq8fa4P6A2QDb
djY3xtOFOOdcm0NeMCUDCZMGNZMjt9PD8DsOkv2oBYUFBI/M5jOgpZRaX/3c3tQ5u4hvAOQY1BUq
SAtdWvh8BIhM0mAAQtnhMiQZue2N/YfH1UvFqHOWEXheyKohaUw7eS8lyUOZRwgE4cpk7zVLus40
ShTgNhIeuhWwRvAoCa8U4J7cnuCc9pyLZXY0yovck2hqraw0mmkNNUuOESNkSOAsEUZTX8XGLeey
mN3MqqpWIg6LCXw+kmTY0GJ1ezbz2/XPIrJshWjJ5eoIcsxQv1MB6N732yr+uC1j7gyczYIF1NJb
3pi8BivmZz9hxRHcQ1B84d83ZbfQ+rUkiTFaQDUAqDZdrwa9f/nYmXL/JOn2WC+EMQs6wDJsw+pL
45BiRnrl29rk5EZsTZNV9k+AllrwB0tzojpydtfJUFfVNTF2iE9D0hoDCQoga9plvXD/npUD4DNU
W6PXVGavAq1vNJJIraLUBFaeWZWyL2SdaMKCxs3LQQ4cKVZcA1htKLsRgEQFTUAhEd61PxWgqmTF
HryfP9A6+lj+v3IYXahyNKRIGtZNEBPHUMsdr3jHKNE3cGhLkD9Lc2LCWj8txzrRkDtWDO9DRfKH
+CgFqatEJ32uPf7/JsYoxIgGqrLuMTEOWpf6pFJjuxCfvWDJd835Z/AF/rOCrCkXxzhpZQiKh4xo
7WADZ5XwxnGSRrMO44e0KgAiXy7kc5ek0rU+03dcQwIFveGwr9GmT3irUHeghiWjAHSVFHGkEzSp
c3tFZ4/z2UQZT8IHvcaDKg33/E60cLsjodA+xVmJKJkzm3yp535JWxgPErZVhwY4iEuUkUjeWu0A
LAZ+mSWKxFk5gHcHJxUqgK/oNPoxz4RxREZeNfJt4KFGBa1EHDJaarZEADq7gmeimCmlamx0wBGk
LzSI5v5ShxVKO0A7kJmV+gfF6AYykXjlBOA74GoYp9iKel+kGQyVIoHzesz/0oJkU4oi8LTgHit5
WDBYcy8b5wLZGmdFA9pfx8Or4GK95gt5o4b1tvb5dda+gVTxXlVUIgRQ05THMUnWt5Vz1kPjGiyA
71cw8MRxeR7KIclBKIxdTLjCikoJiIwfnuItRDWzunImhdnAPBXztokghadYw2235oPIaWNcOJV8
4YDPXnBQ/gE8K1xqkXNi7IqOzEPlp5DFNbbYJVYshgi+LRHofZVMdN8afInIf9DFbCBZjis0cCtp
JvtyHcVWLdOkxztROXrOoPYFEUD2pXLNQh5n1n79lsPSr4wB13spRx9xYgM0Yu9IVPdZSzrdjbzO
VKpPxZDt2ypCN+cqTDwTyWStB13MFE6CyAQbZgQWot8uNevyPRIy5HUW9m9JGuNYJ72gsLdYSJmW
VD753KNq7AP5KUDHrrwAg7C0mIxj7dVMlTMestSutCfOGjOnmRDaH4H2UgLeMV7sQF6SyHjXuOBo
RRkkCmPkNEpnRYZv95Ng+TjZ3pC+JOFwr7ZLTJr0297aQuZMCGjH6vQcYn3wYqVlgpcnZSGQnKsZ
NRDbARQQ7e94X2EWU8w0WJcQWdCQ2wXdsSrfmnor+ZYgrqIcOQXw6DrTlBAvOuh8QFQgmytbrV1L
BShjQ/O2zs6atbPBMOtchWndjQkm3KmPaTvaRbxFjnpByOyqnglhVjWR+kjpS8w4jjdSNQB35A/A
7PB4KaJfSEa1/hX3nYatSpoO2UYOSyh0X7XsET4jAM1Z2L3Z9ToTRA34WVgUyxKqpEsIQt0SydF4
6UtHQV2wXddCZKB38khAi0iWgx3mUkiFfjWAYlFDIvcm14Vu3sq43Aj/elsuxTAWBG/QvhRL2Htd
FDs703nPHsMmsW5r2LVLu5TCqDuHAiAgwmAy+iRaaXSskpCU3kevvP+JHOBv09pjvOMwcvShUKJE
RewjNyB01+VVZWgFkfrGBWTfEr/2tXnCpID1gcoR4DOCX+Fyh0SKozzIyN+3UINgfJLQgatZAUAR
gISNmzxO7YLiXZ+hS4nMZqWBpMZ+wsOfqdMd7jikMfzD7RWcVbsTGJ8K2hvFYHS704ZcAxM6DpGU
fGRZL7+i/cVzvdhYAry5jlNBTSWjnpHWbuMpiAmmkoKbBmGU8f4Q5xtAeHUNyiyQGS9/4W3n9qSu
3SREgTRKV4A9pYoiY+AmvqzbdlBgbYVNVb0K6rMQrcGTPEqwRgsLOBNSXQpjDF3Ii37OTRAmJpYg
7yUF4Bkh4XWnq9Bd8VR59rREHzW7lGfzYzZt7EGKHoYqwvCkI1Ibkglo24g/Om+1CBk6t5aSiu4W
Aw8hqsryFaHMwetyTsO25WTgJDIYSM13JSBcOquttunr7a2bifhpHeVveYzOZ6EmF5EGeVn80sgk
4e/S4h03DNPI99xIhsHRW7M2FgzW3NlG9haFe4hO8VLJKOdQDFwQJwDXQ4ThRYCWN0D+YwuBQeJi
JfIvury+Pc+5cwfoMsAlA4MEdW90QGc+BawfUzyWENigSbt61/Lj4H3dFjHzvC3zZzLYBGOpiIXY
VBx9Q6+epmyy2vYvsHi/yzRzMQoPQiFvCwV893rvluiNiqdX1BkuOJyZqqfLUTBmM0rCAMPATPu+
MAvlo/SyQzrkjuBlZghuvN5HuLzjuNCtuhb44slCEc3cYTlfBUah4lxQUjQG0TjWsMuiIJP8Ogk7
JXrQhoXc5JwWnYti3FGOhGGp1Zgqj/x0VVTE1yyp/ZJqBwFdXK+07k+Mz7lExtLlihRp9QSJ8fgc
lS6Qv/08JRwYIprupdZ8O+DNiv/3ufHLLWVM3lDB6U1U6qC95Mi4yUt+fWkhGQOnp4JS15Tepc6m
gACWFOSgHamzcNdJuS1J3jFD9eaUKY+3j8ycsTtfTsYMcLVXFCjphRmQOqIMT3LcEK0BsnTwHUXr
8N/f/Ok64h6uCSgWRpnQpRGYmjKq0ReGm0f60zcdLvwkM6xUeLk9q3lb81sMoyR4ke4EjZ6AZopW
Xj3u5Ua2ebFciGDngr7z2TBaARgIn68liOHrx6ynTom+CptapK5uz+e/mJTfE2LUQyq9MQIuN0rF
kJAfksZWwld1skTNlXp0hTn0mqiYU2DhkXchtJj1T8ACR2sGStQoz8zlnulDLeST7AN0MlH67zSW
B1eNp2iN928dr4yp1z1yhVy/Tp1cWl3V5hsZr7l2FaWcc3sZZg0bHp0B2gUILDD3Xo6EC4o41mOM
hOO/wRnVV07BbXMkwvileGpJEqNAtEArClJI0g3fzDU7K55z/s0vAzsv4gV/MXv0z2bFaJGPJIDc
FgFymYmDPij0mJfyiOKhgqRKiJbzVyE83l7H2QgOdYf/LCSjTvDOnDapUCdFc0HJyLU2D7KASDW9
yuragzHijt4u6RHdncusA87+mVDG1BilF7aNhjWVioOGakBe2Sb1azIJdi34TlY1aE5A2uWAMtfK
2MRLFZBLW0ot4Vn8ISVqG2oVljkFvXMQPVOQGFxjZNnWwoWXwVP7862pMrGONyhdGNeYqla1VthP
kAlhU/RSxqpZGb9SCQQZRb9tlNgtRfWXBm4EHsDa3dDv+O6HQ+E8bOc64T8NITDxBuNKA+dGofdY
VtG2qXMzMZa4U0+Z0OtBU7xCBGfg/WH0sJRG4Nc24F1ShB0cntmDRUYOVlN0h2MOblMdxc3d8AjK
YrV/7o2Nyr9q7RIUwaw/Ao/ffwbBKIlQTl2FjQK6PaeCVaZ/x+U0BB3MaLV8CQzU2hpaRVtQzVl3
cSaU2a5QTOM8CSA0rohUYuZ4kyyWeOIAWz57AP6ZG3udbkFzr3cKxPiDgCKjClDIjhcHAqi7quEF
LKzCoxD0WW9qfdBs6jYMahKlYfstC5Esk9gbjQ8e5LNbYNcbe75J9Yb4mSGPh2nwml95F5c7oas9
9LNpSv0ITKHWGcFCFjhiHxtWbuDS1IQD15KmKIyWBMDJBemLnpQbP1KaFWpHpG2ulUgqlZxwGACi
+pRXbYhcE6izVl5Q6K9p3XubuPJRe573XmuNbYGEndRPd5lmJG7EDYZbZzWojDgQ7vV6m+3SqNYs
5MYqa0R33wvIiPqNpxqgnQI1AxKAhp7tE1QH3YMgXfsLsH/6Pm2noiW1povo1c87TXU8Rc42UjDE
juJpvJWh3BP0gWjh74ta+hU2cfuQ10KYWgYa1fGMNmXW1KTBMxd1KkmCVH9okm7UiCRXQO1Tp0lY
gbBayVAAOaqfPBZwG5Q+bd/VWh6VxEYB6uXSCIaVbuDVDGVrGvBOKbtNaxjVUZ+68Rk0A+WDPgzB
fY1+zI3excK6RCOOnfQd/xOWYnfI84r/BcorYw2qC3xHT69Spxi1cjSnUWjWFXLpGz8GWBugIH3J
QnJdfwF4RLMPylEtgH3JZ18eeHocED21numjuGIl6GmRwucllbxpo1FQiRg0RubE+ohG0MrzFODR
eXE7EGSzxZHokSg8jkPtH2RPDGjDR+Ld1WDcesAdEByvaqmn71rlezXJI78IsfAVpwOPWzNWvJzJ
D7wXNxtw0XJ7Q20oYg2vRzaACMYftVZlM5/AL+/edlGzThGEnrIKlGh0azCufkyg10DtAGlwk8uk
Gcu9Kk+67bX9X2mkf8ZVu9MyjFrJx/VtyfPxjoFMyqkiDTAWl44iLCUQKw0peg+F2vGkOjZz3QAX
byk7ldT5aBzlYJPxHk74BHgTnIBLep5nC5c46oKvrPHZKFgX3VS5ziNvbSKnfAd0M1fm1lPqllFv
3Z7vrFU6E8RY3A6AvxyS48DkLtuWZG3ckSLydgrP/WpDnXTTEjnibPSBsmyJFm3pOlKLlwvMJbEB
jKUIoKf9VhJOKD6V9iTAODU+wkarG/aRZv/7WVI+CUr0h59sr4WMXps2GSGTrz4oFVyvvKrgZtTb
V2XpJXx+fshygCteB3AQe8nxA/CIoRwDnET8sz8Am2KrJHuYXUtH6ZYmOyHogwRhYYJzPgzwzKhF
Bm2CcEWB3RmhX3RNBo6JKSMK0GuDJrQLXH1ur+OsGFTOAl2ChyC2GMlvx7TsPEQ2+bSqYnB/cXux
+bktgwbXrOorZzKY4Bv3CsmQRMjwtaJ0hAo94CWI3BYWbO6AnUuhMz2LB71xlNpSgJSur4AYWIJh
NzZ70aoGfyHAn1cICRdePHkhdc+2wYVqVkQcB1FKX9lTr5AeRlQvJ7Os87VSNirJkMMIKt0CGdLS
cTttye/lxOubjocCIOYg7Ya2epGnAHhnEwWGfA5W5jQ1negp3RfkzlxtD1vrx7BWS0U8J7P8W5Yu
CoD+ghBU3CMoBd82E0kNGpf3ZQhXWVi9WdtgErcGiyMcQZmLnZuBBYZrU8VP3BTNxh7M3hJMj0SE
J4XJWT3xbM1SrHZhB65oNk/jEhU88aDjX7h6yeASn+853ehJadNxdVZnofTbrDGuifwel2aGJiJM
c3R66+9RxVZm+pZnapZuFguW9wrMCPdpHr1S6GgGjNJ1zYzQwxEj8zMQfVyHCRF8qzIIbJT6VDvC
nbfi0q1KWqzQS0CevpYWRWRPACueuRF1fNTlIPsYCBcQcAaJB10zs/X7fW4irpQAtkrCtecUq8/O
TEhGoDkj+QFggrn0UAJoOObIA4CbFmeLCF+QcMXt+lJHy3SqO6mMVGJZ1tay9tZ2j9859NNxiLNe
E4Jf9o7j4HdkTdyGrF2XPLr48p8PXJizD/JIXPz1Gr8+4t/h39r07/HFpJ8mPiz6xTSJZR4O1gqf
2xVkWfQLfpr4pP+E/lP6B+trezwct1/bwirwp+0Wn19b+r9gnNsFjbi6IlDCW55HsRG0QRIFg90S
Jcj4IUl1opCcvP+tnNJ9Y2lktEMSup2DmnUrNb97pzR1yfaepk3i9tuetORYWDz5+dJN39GsccMt
jE24UhecHEpxApo/HoBwKmMwE3Go0pxLAnP7lpKY+HSpP19N2zwsFIdewZ7ijAInQYY6qOjyhqxL
bQgA2OApGW4IoltZ2HTX3dVWQrAftx3NCYb/wlwxghhP00viEI+hB4hfkp5MFuBMod2qLeFPEiZJ
f6b4sX17s/aGvb93yHqgE3cfPmWyk0lpKXZhK/YneUCYSvB8Q15d+8lcHb6+tksEXFeOhN7LATEu
oZoJlM9YosuFaQc0hIs1MlDFZySbaGHD3azbjG/9x/ArWfD0V7sA9YMuGqjiwKZjI5j9BvyM0E1c
Hphvzoez/n74tO+e/EXTfF0oQgt4wPKFJyhwMWtXz21cIbXBlIbmUSHYa0J2WF1i2qsFrTo97J5v
Np0P4iNwfoFmmUL4Xi6e6IlJLuJ6Y8K87J23/d8fDqzKHsaFfv5tKKixoBbDpfZjjf9Of54+bJvY
GdntTJiNw+rnsLK2BxiHr+Pqtl5eOQYMFXToKuUsoo20PONG07JRZC9vQb9o1iaMXniyWOZqqUXy
9CDGrAmgxdATCpAkJCZYf833eRqnIxafWjPYWkzaJgunbG6HgVcnIPsHZiHEBMwNo5KMNC1D0C/G
ZLs9bq39u+O+4vi82gtbLNCbw9V0ziQx5pPPfMEzAkja7vfYNtimP9gYNBsLiOxBkgwi9EsdCnMj
j+pwogIs623vfBMX6mCuFmztNVoBFOBcDjMRoUvzIM4hZ//+/vH8/OwjTHmG4aHByoTf408Qbe9s
c/X0U5hPP089oT9+RjKSgP6y8O52KnRllxa1BSiY0GGQRRbxsUJvIsg6BWgKPS7re7hk+Eg4ytUK
jvL2Ml/nT0/T/y2MuqKzkLXX4AWVkgqD+4fjf4SXx1RX1EHfFnXlAuhRA463Dsz3k7NhLqM80iJj
Y4DplEYdNNpY02NPzz8NAU7hwJLM+bU8kyleTs834qGtywYyUWNO8AW4d/h6xGxjRKDf7qv7sHvY
7eyFTbxO8TKTZRxrW3ZiwMcQDAuYE8d5dn+Zd0tGZfa8ny8pY2g1XxCLKqTTs/YaMWA9H1xo6suS
mly/ijHTYTyUGiaVgI5TCHqznLWLm82CdlzdZ07aoSJER4EGinjY7j0pyjMuHv/eqa1G3kBBblsO
nH9hf55MpbmiZ2Ch6HX++J+JZY5/LHlpOgkQS/UjJm+t+XYEaCHcwWg2Fr2/ICJ0Hgk8JY06GkQd
xH0F4uvpTpUQXCjxA+u/4JhOYGVXVuBsYIxj0sFCPAHT4e/TAiWy9qcvODj08FCPCldJDyv9gq/4
2OHX02E6Bd9YLRzjhTNMz8uNUbFV0FzplS1/MSo6Mgzob+9NR0HHQi8B9smTLo1AoirNjgAgAyjB
AuQF4hhmXfLcSBS5Qn8nFXy6p9CrCr2FvGL2d+aGmknr4CwFNae81YVg9JQqwNkwcLdFLaXEWMom
yrgo0CU4pJzc+8QnqZmaHfnG7yYy4KtPoykbYyAYirt7MB/Xj+7atjGkn5/DFyKutQPbg0vOFneh
w/G4Paxa8uPjLv61GL9e5RpFxAGA3wEILcJ7lB9dGr6SU5Wo5fgYLGJkevN+aiKtpo/kw1/n6+ix
IJUbP49W/7HEeHHtUNAtYYAgHGUH6KNHAvBSMJegWX5Alyr1Xvfwp8/P1KVgDZ5GgqhqtbQv14EV
YiqEmhAHcBJAkzACvUBu0DEqckR1p89wlaydafUtudymOIbmB6g2TJXgGcMERtVS3E6N+IVK0HAO
ThrRFoAUEaRczrVXA5VTOw2iX0T3rbPiY7Lue1dw43Xm1qtywSZc3QtFRh6jgmWmtLxYQF7nCE/C
W/cmmo+x6dWW+LDrd+JOs3hXWzjy/0UoiuPRZkEzKExSq5JbLup9CE0SU/Ot9/Aw7brVZw0Ck59s
Cwvo4J3lpVwKMNk78N9z/S2WiRZCzwhBAwWxhmiOj4f0hzeBOG2G/Lb/9Tpa6foF1SyLtfTUelzt
KDYViSsAdqD7+HJHWx5nZqKTnQxSbpRP0R1dfV/+NNbzQ5SQ8T7AGiN5RKIXfqvat63r1aXzNOcz
6Uy0Uhr1VMpA3SajQiYUQBzhcABP5dmcK74u4Q6fOoyu54rnAdx1ReSxGe3N0xDVJsAlItGu/CmP
IsxZslXXgjs85m/DBlBaZgn6QbJkImYFI7DFwcEFAtlnRnAde11bcBCcpjbqIWy00ZRutlUeE9Lv
Rkd3jEO/GtzIXsx+UV1lp3wumbGKnOZ5oifT7cXciLgpHPmhIcTf1b6lEp281KvMPUhr5WFpb099
theiAfMBim0FnI5IOgFw61KzOpALARc9RU5nQILTXxn3EkHvkOU5wD50wm1sN9v0IJs+UrXANT8+
9C5A5WG9MpI+1PfQga1ny3d3k5uZ+VokvvWSLNy5RDp9doynU457Ksrer8qop7pOpLwFj6KlHgei
2WAotaW79wIxEKr/3GYXbjozXQckulMOyaOxTi2YAZd7zm1lvXAYrkINMAjAsKOim5bf4xZ4uWAG
+gf4vJDxeO1oIglrItqeVdi1744i4bCG09eCxCtzzkhktMM3UH+VgJLErDgnPHKoPTRLM9v6uxLH
Qf5U/g95aeqcmBW/mCQTzTSgp0EtNkS2m4zbFykEfhvmYPJvYQqGLCKkFrqj3NsTvb4VySAGhnM2
JCytgh2/XFqJU6cuG9TA7Kzyzica0TfaffoIHAKzd6If1ULJATLT8S67+5HsntwlJk/0u5T81RP/
4/ZgrjMwzGAYp4Zn+lppclBTj8gHKrTPTR4JkCV3ID77aGzPAQ5KaeZ4GRCJmhPvX1cQMfKZXUfH
gFjWExZjRC4yJfVd5Yh28gwUmcdmJawm9wV4A05CwLJiNXcA69q0q8w0Fgocr40ihqEDcgiv4ch5
XPUVVD6CzrBBIqr5rBXSoUZ8HW59W18HH9Mdf6+4vpkGtm2shaWDRneb0cELyVfagPqJsoPk2kaR
SPcm/7TudF8TlMsoe+693NUhTvmSQbyO2xCuCQKgaJDkBqUtq4T82KkRB8YyM9pJVrRO7d42bGw9
h0BacqMf/1nbd7oJkCNr+GzNtiG3FW/mFFwOgFG80FBTyUOTMb36OdxqComw03+a3duX7oybwfK3
w1b+EW2ZoPYq28bPMqCWTH5z1+A50SNA614a0ZV7wpLQIBadfDiXGs+MKEmmIm47xFmBZPY22uK5
BKa4/2siutWALpKMTkSO8TMiEd/84kGYujCCq/CHDoBi5QK4Dip4ui2fZYNkfeBiTcEAuhBHkNoA
+d5/6Mli7HFt9y4FMTMt5ShJRLBumspTstNAt0DKhBTbcJ2ar+Kn6OgG8Ra823VKhpkc41DiNAPY
sAqZeIB45je8Kf9qsZ7f+n1oVsjopR/Zksi59QSQDVpbEOXQIOvS0GpNyRUdj1BZfR/u0eRS4lkJ
/r5b+a5m4P1zsu3eGqFVqbWkTDN2VZAU3E7QFEU3U2Vci65WgxDqTWLGq6glw1PmGCYK7uwaUKcm
h2dh43tSzWnvO8NE6u3Sm+fscp/JZ+8NfBQWkjxAPpicDtpareBOdWsyc7e31xOt/BPMp9tHesaI
XsyZrT0Jhy5qA5leTXKCmnoSb7Q3sA1/xGb5OWDyVmAPtvda7Jciy+t+GJxZIBYhWEH7mQJzdrnT
TSii52Ty8V60k74qZ3pLN/Ja2ldwaTbqUDLSrm7PdcZ+Xkhk1zdqahwiVMOZ/GjK7/lqsKL7ce8/
dquEpPvBhPU2swPvhC9gfNI2i5QpVxmGyxmza51FgseHKuQHa+7eePJx9y2PkRXv9OfRt6eVFpPM
LJ/Fu4lbsFLXV1JGNLUuZ2ZqEII49iQ6dbfb8dEKdzUz/B4N0qJ1/b63ho24xS3Ckp5vr/kJEuLS
VQLGFhdDDc/noLtgz3PitSonJlVsym74KsM3YY67fC/hqrTlbDDHrI3dYMkw2ij/sCbiPb8B0Hg9
bMJn7638khd0YOaMYTwUJpiSTSNmZ0wasHAmRUlQN+cd5EfByTe+3RmoqhAdxAtObBU9MZduCdev
lbKIqByPosiH4ZHilJQ+W/0KyIRCZ2SxKT0BNHt0FZR2yL9y17gDGnh0rHeA6VsI0q4T3f/D2Xf0
uM4zzf4iAcphq2jJ2Z68ESYqWTnr19/iAB+OTQuj+z6bsznAtCk2m83u6ipikweJEQoCgHL8Hr8r
m7EfKlw9lAmCSWeyj0Okd7oIYIuqw8E36p5FFGXWjY0O/ZKz3b8KYBpMdkSag8ibUPlhniUiCInx
jVFb0aNVYPGv/qa1NQej9CdM2R/+9rE7rAi6/lD0AnMrurTYVZW/dW5BvAxVnzAkF0YssauXxt1D
X0k1ZCc+yKZihHgmvzSerGtO8ZMZhaE9QsoHCKNoCel2X5DAb8HYDeqehPD3joutjmuh5uLf38Ib
mAeVAj1bAaMO5Yt99PH3wu97DJQxKoTmFbjs8xTGQsDQV9VX6iWGYoifrBlbg7NEZzzrUsi5kXii
9IEOI3V2RLYsA59BEOGPFTLQi/sRGcEWM1kpnkH8wbdrF1SS6i7YLw3X3GcF5Kv+s0x5lFZNYeDL
YWJUFxuc/T/Bhv2snmJHWXhT/M71U+HqxhD1RTMtifwqhCGQTmjn/MmeHNTQkF+LuvyVbqUT3hZG
tQNJoryrHpekzmduY6wTUDAyfgbpTZrxslaYihcLbOg2PzV79SAWqHiUhuAbmhEY8Vt+GNe9K6OO
97zgSuQL3i38yjJ1hiQtzLWQuFLzokr6npl0zpFNQdHzTyhzjHalR2a9jj5ip8uMxQcV+et/WScR
5SpYRQyk6UJ0C4zyCYDHYLXnwPL31JuFxziRvZhozQUo4AnwXkCKicI75U6dcAHPVYPYKB/Td7zn
d9OKAfKvtTHW2BrF+xLP5uwFcG2QcqvkIqkBn8Jgb3CQrzxMq0O3xtTEQXBQlGU3iyH4/l2EdYG4
XcSrCJ0XljIYX1JJ7lJcu/4x3gP1jzDUeZAZ4y3hyz8t+A55etC7J4Oal6AOIGFAx/tRzsWBjxHv
WwNqBGFqtLvMBh2gVZryvnUhhvsTPbRndemKu38S8bje/tmlFtlNSsgUEexmgJ/tmgM6GoMX61/s
hkcNiEOcX2wSzR2TK5P0mIzf+00SaviuF3faCGvBLA1tpxmFFbn1J/vJ68pmXEk4tadp4Zaby1yu
V0tzQ8R1L9aQa0iM5EnbiMfB1Gwf+XL/2qx9++J1p1Ffskk+4P3GQoVAI4Aqng74XCtHg3RpE2N6
6XelkWySw+QJRrQUfMjFcWeHJArA4RBFL+pt28VKIoUx7NSobk9nlPLtyCues8IKMJK2Ht3yHD9C
/QgZm/u371IAZLgrrtBfdJciAGRxR8GV+ho/Zc2AXMXoneh0MSUbbAor+cmGOJHRbeWXyA7hVKpd
bx5HvV4Zf/+Aucz85gdQax+kSM3lAD9gMLcAIH9G68r9TjayG+8EFG3lTPeWCMAWbVLxT+CjoZHL
HvFvG3Y6WlTaPrZlJzpmz9IWdUXGwRg5Z0XAai6slnSD6J1WCN8wRBGI0C51ZEU5kGqGrLZUSL3S
ks10w3xLXv/QrhdLJnO3CsrgCLzgC8e7nmpNJQOemGM5IV/xqs4AK7fJf1Wq0SHjDRqdi83KXlje
XCRUFOg7IRuFdhed6PdVwY28IiTG6aLp0h7199dab7IVuxaOqVlZ/AnGV0vHdDZtAL4d0C/w4UCC
ivqqmZiEU5ST6+Wo2aKTn6YV4RJ1G2szmgqyYn0DnhyMJi+lSzPrVQRA80hHV0ZOSFVriqFLEzaW
EhSIWuPyVWyi0+g9MOiKDSvJrlCdUjw8b/e8nu0Cm1kfyatjKXf5tXLrVCgVoaEMcT7kTJh5g9Nd
ZQ8yCBbYoZNJJQFu7L7xKNCbpeW/1c5oYRhNf9rynmBLFuLlpD+ncIPOC8wG7Ssm1kGc9u5bgRFu
R2eJ4HLmOQDqZ+Lt0DqTwWVCpVVQFmHAKMAgvDwVvBU8Ch/s62jy8lYM8A5c8L77cA2AuopGBQRZ
UYqkm+tKyoyVn8ukXFc/te8geP8QzPArxxwi0PIVYNFfYKF/brbqekkTb6YRBkktwhwKWkH8CpmE
+Ks9QAlUKzEilRhrbAJqdmgHOKNXuTXq8ZrBPEYG6qIbcIvvmLdKz63CiTeokWOQ0goWgszdQAXW
DoAiaBUxUAENPRrJwdWk0uLjtwj7t8gQXmrrjNKW01oPnwTaEZ0+09pC8Z7UbEEeJZrRptAvXn4O
7MkSLOWQOaq1sDf3J+X6NwGleft92JEL+p7Ufnoo6ui9BQYdq/m4sPphNAsgtSN8iTWzWgq4/H2O
hHIm4TwF+RJgxbSk5FBixi3XootRvSTvolFlgGN1TxgitYONsNPL3hD18N1r8a1qD3pvPz/s22L9
g4SB2wOKH6FATQjuCdJJOkyMYKBShza+GBwURjC47age+47ydfKUO5d1FhqTN/wMtc3rC1/9PtHH
eCbpHiMoo5ZNQ2LjTIgUtUHrOt9x69SBipbJMoCkSZhZxzjPFOvDwmjkTJHx1iR9t3JKCx4RmOSd
zI1OD5mL0XTumUwVFT/YayfccUfuTcBEUYXho6+/VzxvXiMTToQX7U7vsMrUUrxMPfoDezY0ghOh
h8SH3mnWtIuMyA0eNAdkWL1JKrv+Lnf/QxUdH+DqF1DRWGHYlBliCEIPNmdL5/AhhAyGKXqlU6zL
GCgNQ/GM4JV9qXRt+Qa+v/PB6IhHHW5ZAUgjhZzDqzgUhaAf5Cusn1n52/ydqfXhJFYWRHZNCfPQ
erpYx75PXmERWCoWSj5wtN+m2ZXFlBunvuaw4exRPnIuEir+WH+nwCis5HOjmMyjD7ybATJZczGq
zB0sHC0kzUTQB9C129WGKfkConRB4py9wOH2YWeDF8QMGhMbbbIxhCOM/GPxAT27Zg1CPHhlEhY5
KuEQi1GYQoGsOV0rdvcCnTedhWpFrI+HTK8PkiOfW/Md491L6fLc/mIyUiZ3HNZLwykzKQrUPET/
C9pM1qALge6jXj85rZ18oTKRLG7vkkEqcMuQlgvYDAbjTfuTub7XrZtAh6T79MNCLUNfKnXxcwYV
TJmhaI7E9Q7GL+ZaW2kljz4m+Lds5azpEdRXdDnUDxv9+XkydEDrLVlfLU9jzl0W16apbY3THhyv
A0wL+zY16xNjMDv0vZxgS97ypVsYlj5Ywbk3s0dxEwBR8nf0mklkkUb+Wzst652pIMmeGO5iqG/c
OdjlT5yJCzo+fzNv9YE7etAr16vtUmN9prAJFyZipwLwLKSZe3uM8qD3g8xH6xh11BIjVT/MPkIr
u7CzNY/n7kaxelifLHkXeouoHfLH6csRLMzQ2QNdCJ7A1Efn+rxWyzpIDUwzdZqONW+SLQQUEjcx
Y6cN9L+/8dwNgVwU00YyaMohdUZlaql8qTpUciFvZkw2KglG4AXf1Sp8Do7FB1xbOKmFzn/xiB2I
W4BOZW7y/PdvmKll4MkgYpoSs06Q+aQZFIRIAqeJit8weuy3+FqSBi+m1YzkQTLaNZgqLChSLg1V
z3kXkkKUFyDxRmYZqddKGDNNxvCADA32aPHv/htvTcgI09wOvrMdUJl7DbVWNz4uBZH7qpGoofWF
WwlRGsIS1BZXfjAJJWnsoifBjnql6LIbbEDZri5s7swSJfTOZRmJFjpOKNrcenJzybjy0pRIeEZd
ekCzz2SfUs/fKFtQYqJSv02/MiNdX7zFRPPejWEZSQdB7OHNTVccOR+CXGKFRnLs8m/+O4YUN8BJ
njU083wzf+lwcFd9D+S/l+7FXfi9GDfvPzJEaVFEAj+8hgLDXWmOSfECE3Hzl7v6yGJw+FEDQKl3
vi5bydxC/ic0FeeZW+mBC8ZzDEMW6EZmhooGP+bbFyuF91cz8k4FRQ6knkg8aQbhAqKsmpjjao5b
WEAoWeUbcNQWa38V8GhEoUiYOQhyS0frPuVFpo+2uka6nGiLUR4QpQWQMqC7Mfhj+wTntgRI+Jms
O3m5DSlP9qFeLRzm+2SAKGtD4BIAdoAgaTh51/clZLf8izE6aGpfdN7IT8r6svcPgGb9ZIGeRDoP
2AhjLkGeZ+5KYppwdWCwAaxQ1GJFIWn8JEHg5s7SWfREi7HiD/H4Ie06FLyNxMWceLsaUx2Zr2CA
Oczpl+LpL8D5Nn7f/gYq343ZCLxJGn6D9CkAA+Tjuiad1ojX2dBqP+SlqveMn9+smVziV/lmGF3C
Lg5xX4Ruu80xTWP6G4i7IVnwMp07Ms743AIf8yQ8NK8LO32fH9wulQqgDPTxLiKPpVYvoNhzI9Xs
njFmDA4mstFGc0rsJeeaOUYAlrNEugMtVfTub1fbQEy7GiO4cwWyBt8tPiZMpJU6BAX0YC8ZxZY9
DQwm1BZWOnOKbsySTbj6yDEjxJiBVQFDcpDfrgY70PVqPRjtS3ku14ttx/ucD7CAf6ukwzbHlMNU
8kgyaz1wgKPD+tC22eHcxHrq+LiPX6AJYYans+BVxiU2CV18vHR5zHnW9a8gv/Jq0fnQFo0f4ltP
qJvoyRaSoEZ41qxv3gXZEAZgilJv1+thya3mPzYgdDJ5RGl0Ow6aAmpSQUwZAyedKa3aXWow7yle
bL5OyqWLKdDskSX6v/9nkLqPWwyM8jVHYqTDXWzfGR6CIwD8k8Fh8OW/wOiwu6A5Ia8lFiMSlA+3
YIUNRh8BsjWGzwb7mOqKDSfW+XMEXFdxHIwlDauZjuOtTcqB1QyU73KAozrY4k+y7i0AyZx8c9mV
LqAItuQuXXjkm9Fh8HqR1De9SE0lKx0Msk5wSh+jTeIOVmGwp79P5qyP/vuWv9ntlY9KRRTKfQUz
na3YbazXtoTldAsuuWSFulfiLBw5oSRf73Myg6O/4XNcX4L791oWPtnv7Xa1FrSE/ebSw0q88R0Q
vTzXJlT07KXoMlOEvvGF3x7YlZ2WE5sgHmBHPHIIZs26ssAa/gLkz/HvBc143W+CCzA2qvCAUFIX
hM9pTRF2KhqGHF5RamGkPxpAqrVApnKUN2YrnxMzX/1tdSYLgFVCiIY0QEVRgNotUncOo9JHU8nK
HlB6NlI7RvFN21zcWgYuP1sJ2ZPiFMax1zVUp7XN4iPufisxc48laxLU5hWM496GTrbmNYjqpEgC
9PSUPHGdHlgxZyAR0CMvcnwwhAgAcGw7K7DTMwgW//4EMw+qW/vk911tcQnB2loTgNRtvcnmzIst
vnK70eb1y6O6/VKc968Fg/cx+8YgfQ5bdqrAdQeD/pvE6T0ItZ+6NadrlrRtUfj7QV9laY33eSaR
bcdTmUWjgaBjbtcYsyNTSQO2uTKZc3wod905Vkx5A26dTp8c7Y0zErP0DUFajDozZXRwjGB7oYCO
0ibq6be2u7Qsw6BpUVY8d0jcNy+5oUwAjYqgP9h16wi0SBIKUqXZHtKP0FLhgqgNCUuf4L6LgJ9B
njfgPIbWp0pVN4XeH3K1wUNS822p1fntaHykBt6T/EHLTOFYutEGZVV3KerOVEhQYcT1hRRMA+0h
3d7pNKkK+wJF3RYdemWlnb8xePOJT1AhHQP4zGFX/VpbFS+9Zi7dLHPODaodMC2CLAyC4HT8istU
5RgNHz961x6gQCDr00Y28dQMUJlBltRh0ka1l9B193O5pCaDoWDUGsmbnTYrt0MAXkkUOdXOHC1x
G5q8K5jZerQvJoFlq2YI4KieZxBwNDPHfPcM1VqYtp/BpN/+CCrbj5RCqkR2JI8rPCRxsj60tW/W
2whTydpW1cuv5HvD68m+MNWFq/Z3gbdX+q1t2tvKSgXvK2zD4cAOKL69ob36+il56h6poS4fMd32
lh7zh2Y3fcgRmOENzvLfFyLN/aPj9ldQoRWKKxlURfArAAl7LaHZN+jFR/q46Z6YH3UlnpoEHbu/
bfIzoQaju5iXx3FDnvgLoLgKp0IUQT11YlFGgYrIvoSAt9OAKk7ZP8SK/snq4Y/88FzpjGZUFngv
TTRYgZJr4YPyrl3HS/DtGVgiKsHwfODVOCAvFSq8y42kJKEvpnjU9yD01IeN6lqJkziYOQKrCsY/
GfhDr0+t/sg4i3Mg91sA8yiR4kBA2Qnh5zb6iVE3yikn48hL66Q3gWCzO304Rtvp2Fz0krHf+cXR
7RlUL6l+o7WBougMFnIqpLyRSgmcAXqttx66uE2sQ7kID90WkMw9WPIAoC5WAsjoqhFt5tQA+hWi
6sgHF+fI7xPC2x/D336BZILE56XGj0HUBYIv7vBKCBDpmkNsY//ZF+UELCxo+SJjt3DVzqQ3t7ap
e69Vs4hLMtjuXpKf0TO5wCp18dC+fqpfkzPgkdas+o2s6PFRcXLyGF98Dt+/wm9/AhWFWkwfFRXZ
i9zSzsJLh+kBYSs5GC43BovZHvljscQUcI9gRA0LiAnotKFMjcre7RdvASDqgypHaadxRjJqWG8R
evd1bSWHYcnYzPoA04DyCzwc9zx9vfs+6IOyXIFU4K52wmcRXI8bvtXZ8yF5Ca0gXiF3rpcu8xmf
ujFKhVeeCdNMTWEURFpOsOJ0FSKhq/q1eFa2/IrfS6DhBgNDuuZIyfbvCDdzr6DfgHiiknknHmCs
28+raNNQ+KmaYvDCd8pt7KpeALnwD/4QGMMxe4pMyY1ek+foHDtLdaQ5j8aAF9TV0C7lAJanHsQD
pjb7uihxcRrZA7i1MYkjcWZ7QemsjjFES2ZYk03gqCCwu1gI88+Zs5hL3WewuNTRcgG2EVBgzFPe
foGuqS5Zw+BHlNYltOJD+qhuWJeHzpBHJhU4SNP8hxT21iZ9l6E3kTMSbFYb5QwKQTLhJZ1ETNKn
YPXE889Q94qXGez/XjS8NUxtNxjCI20IK5S7j5dDZ5IO26u05lGhVV3FwviTrT1xT93WNyRzwdNm
DrLCIoarqJcBREoPomBUmVCQQADXf2S94iwTc7xdqpgAGpe8etYW7inQ2aLBBST97Z5GaTeCXmRE
KRKac+hJM+9aZwJ0hDr/4rpmYgYK7P9sUf7DTEkMwnLYAvo43aVb9Su0CYact/m9gW7Dlv1gFwT2
Zt7XpKj/zyZ1cLi8HPmeg83cCtHdyXEzhiah5RK24a7RPXWxur20SspjGZYjE4JoAyq4dz/ZpyRA
G2l0gYQ1NTB8csbFa92lZtLMbODNOmmh4TztJLkZsE7oCtUWWmZQqzDEc7aOzYNyrEH1+LeT3o+p
SWAwIZMXGPFHTKLfN/VFnGJei3Jk2JLN7D4GM32v9Qod7rLWnfGzej6Rs5mtN8keNB9PZ+Yh9Io3
cJk6f/+S+y3GLwGAFGx2QEyRhsqtCyddoZVFdQH6eMU0jnpkQU3MvzaSLpsiOFw6J/lcSDDux4hg
ElUTrJ7wdgLPeWuy0fpkUAeI0E/7cDPYnQuxCYN7yzfiJ8iPl0IRSZVuXhWUNercgGDWhwfDWmMj
p14Bduxw62o97TDOPCC7W/iedw5MzGkyySRBkwZo0O3iFDygWjYtc0PgQBDQgABo0n8xYDJEczed
NxnveFgudXzvH8wwi3IUrje81HG7UNvoSxXvV0OP4pMb79Xtg/zFuxj381gUwDCDV5sGzhQTLfjx
PbL71ywASejGkRezeLvaMQuUsCo6eM8eHeDODAgvhfqAXCZxlG2+qZ7kVbnW3CUmkHtqAMow5UNS
wfRZkbbwVedtgOFpn216uK8tnHM9+S42JSIVmnINEptYL58Zz2oBGX4fAQiW3MV8ndxntJMRbYb/
+w6Uk8nQCwpYGT+nqS1ppZyB9VzL4ELhz0Vu1vZgYeJyVW6iffJsQFVswedmrIM2Gw14tODBHStS
GXscKoGcQnXekB/VN2VDKJJrwz9okY4bAk0kc/J4Tme2qo1BsgXbM/5+Y5vygDKuxrItYRsM4j/p
U7W5HIQ10Ggqlq0VxmQIpV48ss8LZsmfpT44uIlkYErgeKiBUscM4lco/RYwy6xlsN5wG2U9rTWL
+a7NEYoCOrte7DvfrxRQHYIoBSETIAcydTWFXB8NSpcXpItjt160y3f5I/Z2hbIUUtkE41XtSnlY
WCh5694ulFgFzzTH8qgJ0SmGHzYX7gLhQqPASwsNutdsjdL2FnNqJpSQvv62dv/wRwHq2hoVRpJm
qEGCVKKPMq5SC4ReT4TvSNl1XrVKXO0RZF9WZzUYkxOc6hSZxWJlmZyUu/WScQYiFY8RL+rtL8d5
HolpU6DQCyp2Uu+R3XJbrQLgHF2Y9eJB515jd3F77w8RniWo8mKD0f2FIjd+2FUNprugydAhmBnj
UQIH/BGcJrknx8D7pW72jDaplzmjmbg+oNtL8eMeJEWw40gjMXSKcjOwQrfGs4JN2UuSQi9vn0eY
KxjcxBkP5Ytoy2dZfy9+UOiycgvodgdzSUuNod+OIPXR0YLE4sFCAR1guiN6YS91Jgpw7dYjTAHj
ESm7nojQOgJyhHX91WhmVvyoPv/vCDws/MqySoWuKdGmICCWpX26u+wbG/BD65DZQ6NPGKsgh6r+
6LZVqUtLL7KZDceDlAd6GGPrALFQG35Jma7moeoMLT8IiKMFnr0LVovi5mI9iwQj6vMi3VExuAK0
H5gAyC+5cq0kkuVLHnKFIW5HLziNuwgpHuMGbgpr7dKj5D40QtnhnzU6mVVy6DWFDFsYl02IqYdi
E9rRFm9NO3AmR3Kqxff1TEIHi2AOxtwTWrIYRL9dn8pMSg+VSXJ0JnPcXTCt/FVZo+0/h2+MvUi+
T/4c/TlVUClgkRCLAPbs1lzQxBe+v7QF1HIsDoOfeMNHj+xB8snjfVMsccTc16Ul4NuBHMTlClAI
T9uDdnWdQbIGPmoLK9DOWqIBOak18wjWp/4Vcw0G/wCxtG3h+FZS6clH+pMs+tDMrl7/iDucVSUP
aSsjLg4Bao+RxQJUtsow8QRGDZE3yj3zMIBOpDEXboQZ3yV5BbQyWZUUqKmLFiM45SWZYFdBt23V
pxgze+MPyDEP3K4042fWhRwBGWrBvCKm3LJSL9eLWLulH0Fle6GfZ1zcYgcam9twEIoDUpm3+p/U
gASU7BKkgY8uc/bE2sfgo/aeFj4CufYoj7v+CL9UwFcHeBSUAopxsB9voPbjcKcIIzXDQU30Cv16
VCYzFEGfeds/xc/yM6v3K37XGpr5KDipmS76wswBQKaHMjXg9gDF04OGqZzV6ZCOaHef6qcaeiQQ
jtqUBwbN4IO4qxcf5TN38o09Kkjj1szUPoc9ZqUeR4vdRp6Qm5fnAqNVnBs7sZccJGMJPyvMJFzo
hUH4AjR4YNygYazTGHeS0AJ5BvIvEcwtHPiukGhZn5yJqpndHgNL8BTQiqDAo+qxF7vI9K10BSld
d1iPVuZAktU685vynGHy62+fmHk44zf9+3UKdTCKdFLktMSvk49VaHFrHpCXzoAce26PdrbzLdb8
+dvkXJZwY5LEiCs3FKVcLuoeJpXzS2RNLvhs33gj3G84g4z4+3oa6uImsgV0/f82vbha6gRKk1bV
JQ/T7Y/yML10+w+kYQ60WbxD6gxGssRzNvOgxeeFShlh5sKM391QHUcwh2KCtQZm+ACIeBzql5/R
Kq095u6fezM4c6jTuFAThAzPQoH+dwKcOvAYn0TbH5ca2u90tFU0PwgruUWB3roAQAIyIesX57Dp
eEDHJful1zlb2Ue6tmP02mk7AI1z4zW0BHC0qvqw5iwwDO9Us8/1VfMyYlO6p8nx9WNh+tvQWghQ
9+V1gL2JSo7KkalclFZuPSOJgwiQG/ze5AllpMmsPjA/gcfXd+sk4OJ0w410AEzAalfy7n+vgsI4
MO6giyXToMgfb40LScxUqQScO2ag3qCoOXwMsilVNq7+TBcOf3vifTEf1jD9C4JvQguDFv2tNUWW
szAOOvSCKpx2haAzFb17fckdwpsif+WOomAGDaxKzGYyPOlrXC1N8c9kjrIC6RmSOQJpR1MjiN2Q
8UEHufXqJUW5I8SrLPb804jhIGthteTbUY6oAg0A0kEQWoGjhUodo0sStFHlY3LBEI3u3Iug5NVH
CLQ9RevGFewUBaXspIHuHo3Rg+ZqTpthzk3WoeZbAwD098+ZCwPXP4cemJFzP8kqRkuNbKM6Mrop
gZVs/RVqC+Fa8KLzIhBkJu25MUillkE/lkUeY/0R2H/BF4dZs2OzUmBqePLBilE4XwtLvOvTSMid
/31xmYrrU5/6QpfAYm80ULTUwZTgxfYBk7polPBOYv5tby6o39ijLtew7Xs1LWGvMZuNsJk6Q9MT
9NyzvWiw7znYX6HOaO6wxSHKOvC1/xDab34AdaCysMrlOv/9AfW25m34mGx/Bt4zLlVf0VloUYO5
639dNZJJDcGKhAs8i2gKjihuIWWbIKMaDc6sntE6OX3gJGN4Hw+iENH04GFm49BCbG6pF3kfQYgI
IM6SgpkgDTGLilechqnVXmkqODH/Rpg7I+vzNcZ8fmSBK88GbYKeIVI+9lAeO/7viiCwDkpVjK6g
7I9/qBKLqDKhxPdtZdS4vkA+tAM9D8yi9RhsO0N4EnCWMbSbPqySxWG/+5cael+oI2EKCoNYZGTn
NngGvTwwQl5XBr8FdRlYhVU3MZ7zl9xN7KXYNW+MoEhAQ4dRbBrQNAh+K0YNvjODeui00gySKaTu
ZKGftFoMTXdvBLK0K2uUG4cXJZhkDUsrLdkLPEYP9xczinR5/yqus3jh2N6DXClzlBNh4qXkODR1
8eatzAIIBShMKBeM/KBiZPx9WO7bU5Qt+XbXZC4GULGFrd5rrY9hnTiYC3gh2HHGHvaL1aC7O4cy
R3koJ7bgsCJLa15aa3xX1h3InAA7E0HsEZwbp3o8Lp7Ju04qZZMqrqL6pPZcDpvqMV2FJumFjUa4
gWCOkIKuoAFF5+Agv2LtzFlKnu4iPrEtguKY9L8gxkFF4B6TZPVYwTb3qX0l77a/5dF0bO0B5Wsv
dxe38+41SdmjPFWKWjYpyHaKWwbAoh6pCuFBK8HfjpoXocdsjMtWNTLnbz+6S1sou5TLNv2opUwJ
u+Acs9VY/zhJDvv/MX8wvz6SvGNKCgoNlP9cIHkUclqHCOfxTvudbsEKAjRbCoKjyureI/c99No1
pqT+Xt59cvK7vn92KR/SMkGIxRijKoR7QiaqjP6m+qgsDqCh7KI/Hpfm0oXZmINeACeDsgruQ+1k
NwHDmkWI5SQ70za1tefc0difXnyoBpC5GmXHu9vo8VvWx1cwIOiB7YTrCOyb2sPjYi2VhIGbXBHr
h9QywRMBWSTRopRMHnN5kokVaMgx6BqtJuSloi4dMcqd92gBlhsWRDXToWWXAtTc6cV0C+bEwAyA
QiDlWaGIFlA9shXa2Z26Kg7ICg1L3qNJwS5kK7NrvLJE/v/qCRyx0MRIB1gqrQ5q63hrZdrCau4z
MvIdkRIBWE8I336Rglc2EjUVa1+REf8+B2hg4onhKAB3yK66AbPnhPZHqO96PQfjg+LyCyn2vHUk
CBJiEqaz6fIttK7Ssh2wi6PHp2YnGAUecAbnwINPvQNeDUkPGQvmrZCwnWsYLTYXZ7PuG0HkGwB6
DQAmj0ExmuOozaKQS3IM8crb+l09BSmA7xEqHOOnYmN4+12YdOGtsoIHFli14jOytW5hG+ZuPShg
QhudOBXR+bzd6oIPUJdso9pIUZ+3iz0Ge21py3416EAVoE/itf9wp99YpJxL4cdWqzNY/H31g2K0
P2jAgjagYauWug/3Q2FE4fdqedTLLi0GGcQLIVTYHfkYmq0Vm8wFZOPn0VG+FiLjzPkEWxYHLC8q
2fii1A03pfWFraDWiBsO64G4SqrDlweM2Mnb6XXB2ExQxFMV8GGYQhuPhncMkVwWATiP8VjS9qw1
gS4QjIUQ5HmP9djB0V2wR8I6FfZu7FHXTeKL2STwKSA7AEYfRYcwi9uYUUB5ymw1vbGEI7l4Cj3f
RD/Sw4J1EuL/sk5dOkPQl/KUwXpr5OQBsfvobBbNd9Vkz/lXZYTfCwZnbnFURMF4A74pAA5oVQae
4cuJ4XMoY28B/O492ZGs/WGPfkCxgsiZc9E9jAK3KEX8h0FGIkN8ZZs6IFNVKXyjwXZ+7HT0Awx/
nzid9dMq+lJLdG5Xr01RuwqRe/7Sh0UN5vRsE+6bFbNljktN37kwhwVBWJZFhREjv5SVRml4gJ1L
YmUCk00DWhn08sH04lar19DOX7Qt/xCexnWMZCb5SMYF573nMfv9ov9+ABUFqnRqB40lPwCY2PEo
A5ukOgNEntgvgK/0ygptQN+BT+U8UOLaCrSFQmfYa/oTCPutBdciq6V9GQVmBS0FkAigzHYbcZMq
KqeIrQBeQfKCuIuKWrsLEXgDwmUgriKzBZkg6yzt9dxLETSC/wxThyhjIH5VDzCM6ZfJZXG5s4BN
EQ4rHOCo+A/qFuSz/zNIM7B0QR1D8B0G3wKvLvXvTOex7xNwlKPJot4B5qaFbzsXgq8tkjhylVRI
Q5m2EgeL8YY12m//4bJm3kCzsxOW+pX3oCxqcdQpvciYv5Qa8jXt0AXq18vM1NGAhcLiEoxWQ0pj
xT+Lp79X+Pucv/ceTEyBDw+9UrqVL6FP2MgKXFk7y56yFp7BBoEB8wNmEPFtWbswnuHKxgX5OLti
Te51qU04mzHAdVHeQL0UKB3qmgu14cK2KhYuOygCGPFXCFz1Ljow5sXC9Km7BOOcvcOvDVKb2sYq
eO/RGSFjmCjL9vrzK6/X53GVg+z9v3zeq8VR6VBdImWtfNjKLda3ZMzFJTqLRjRoN58JXxNp/hz8
w2dxCqwGL/UEfWn2f28FArCKrBCAK4hoAGtIndTBDzlo4EzITh3fSX8mu1l/TMhPFQu48nNwKBwx
QFrx99rvJ/JgVZLIloL5EwgKumyVKZPPJUIFxGgOShsr3fbOAIeW9AwCbJjcZ1HzxpldIvy4B8YQ
w2BVQRMIfL13mC+hTIa6y/AUUHhjWJced2KMyJJdkHhOx9btvBSCBsMr97UkejV3iIEiVTXwarIs
WmAky7qKF0OVE/qTkSTggx1Day5YXXCMxcbwV+IZkCQvFJFOtYuvaOJH1DEGGFoDvwoApfjelJ+J
eF9F48ThFW0qoK8097UTKZbOC1ax9S0VYZkQIy+mwzN5FJDQqIiCxha1SfrRpcpDo/oXmBXOIO+7
2MqLoJn+ubYnY3SRudn1aC541cx1BwUHsBZCGJRovlNxMp84NtEYJKSsU58ILw8minHzZrq48jdo
5Zqsya7xwlsIlLPejIwVeDKwygF+REWNcUJXP20GUv+ZXoBzFz5iVPJ2kdc8y25zLE5yoHPfi7CZ
mcQR403ATCq8RCZRqNsdiry9MhYKqohbbdeDVf85WRWraFt5l0fOqKHq5QYH3/K/tXaVfCwG5zvQ
Ao7StXkqcgh1WLMaMd/Z+Q6zN+BmzD5wCQLIWK/CfCmxIrH+1o0F6IEgrcMLmrCPUYnV2HPTkHZC
jWc0g7ycx781kithx3uajTwvd2oBl1IMnLCnuCjJ1AYKM0sB5LfxevczAFPSAFNlUQOnPrrcsWrD
JPjjLKZXSwM1BFtwOvwUcBWtWkCyQpC5J06GgM1ARUNyWXDBitv/4HPA2QMnS+jI8Fto8W5xnPye
HdTaCJ6qT9niMF2xlx20Xb4VK1vF4OHmvHGBrnnmPr41Sm15JGmgxCZGm88RQ4KKPq2qTYQbq7bB
yrsbVwsH+j503dijyRrbgidCgbD3VLgq5NbTI6NzKHBunjU0DJsttz3+bfH+SN0apIL0mObQK73A
oHIWnhuMTID4+CFblgm5Tx5v7VCJzcBOTdyOsBO7FWDAmw7zEjZIFx7gRVbujja6VaqV/b7+/Mhe
qizOvFJu7VMRK5ADX6zJRvaWj6q8uGvs+DW1ELHWA+SsSLqhwItZN3J3P8OB3/MQTos+/h9p17Ec
OQ4lvwgR9OZKV04l7y8MmW4a0Hvy6zep3RmxIEYhVhM6tKJ1SAJ4eACeyfSxxLyY60p87PRbmPMp
F7JY9ht8S/DYuogsg4MbHVHQTgPpavxePxePZBNf3oXH3o43PO6PlQvBKTpzZpjqqKp0Xolxr7n+
xkgsE5VGIrop57Z444O+kBtjy41MzYbEuBG0i+IygHc/ApIm481IOoxEauBGtNfMaUCzcVU9iZeF
m+7yzxL3el569qezBpst7lkizikkKdlr3mhKJVFTc75sDs86dJRS99DgUq3YE2gqZ/oJ3wMXwgPc
qTXmVrXPOGHQtYlefAFyiKf3H7Mv5YFO+AKyRZF56R5Tt3lHV8MmAeV6/uHf19f9U/XKbaRZOTeA
i6S0jMpkBGEZh63qSltlBAuM3OwrNNKgNfQKnc1gd1eCf3WbUpt7Mv68h8yT/Q3JuEk5mKae+hiq
YHc7cRu0jnbdNai0F23yooFyIN5Ll+Ra2HL5fGdrZc0KVDb4mVtS0aF7OsmSWoyh3PiIPmyGC+kB
dYSxA/aYLY6jDYLLICK4qzb94fH/7TUx3m9UZgdPRjeMcUBqdKVmodUd4r/o/0WziCV+ngdaiSvM
M/uNxOzWLNNqGikYX4qy3MvmOUMMm7g5mu4gEttsuDyjsx88N5/MSlaGX+hiBzzIy12qeJ6V7nMH
RYCdfyd4b/WWq2SycjCcDJDxC4o2RF2nA1D+AFNAepwEW+qt9rm+DyauuN5Kzhu8h3h+oU8B18gf
CX3UHyITXWLhxsRpnuuN9ILrw9G4UlFlxVm5NcvU0SOJi+pcq8DmsqBrVppTGjRgHQxu5bvOQVF5
cxE/Q233VlHcFuqBzRuolXhXCB4uYzFRpsk0oMAVP6gbPmZOBM1lCaTeOkrabOlSeUXQVdjMbfK/
GTGq2cEAMrPSmcwbN9Sk1hgTHWfsvrgQP2tIY8IFCQ8oLwv+XJDj9JaAAVrmcX2sXdJQ54hlRfcg
8ixslW0Wl70AkmuY0NXghXaJcrpL4RpSSh+lZ+7aLVfCdiVPCzNC/RwatKFvDfLWU69DErVT+hIa
p+2b0bpl5w578GbKm2QfgbIcuSwQ4IBbW37hzPCaa1/iMmsrZlUsatWMu+83+hW5xfF2zFu7OTZu
YzcvPAHQlTc8BjrziaBUG3WZbJ22XIm9LrRRY5sfo2KZT+GdeJse6SzRN9g9+EIJ0ljCIXcE3eKM
deUqPLPxoxkDnDLoRmXmWIjDuq9KQNc62HuEvZ+hjG1yx2vwkm2Nu+QoF1Z6xX1mrN0bQEqGonSE
1dE2wfgjOc9Kqk6Y4gZUnYgjW/5dsHsJjyZfhGb2payvXUApzAUh7g0z8CeMsECVCgJ+l+o7/ZMf
xytwpY+e4qnX1BNeg5eQX0W1akjfo/yxrmMv5+08yrlNClFOiErol9n25cG38wN/LVd90gKOeWWI
3dQkUCTEpKI7SoSUmx0dIaNky7ezyrR+kRzTX1Duz/rziOIiBY52R0QpTjepVA2oKZbiBil9UFRD
GHmrWoMzHHoRxKR4xauvLfRDQLB8M1xzbHftPrSEZl4bxWAmGUQtGtxK1A/JzXJEoegsPX6F7jzz
BlLvmwBVZL6bcZ3hygEO7ztLeCD4hQACs21EKeylQQT0uMeVwT+KXg2iBZx010i/q3tlm9zEm/PD
/SpYZgwZmOicglwt6jbYmjxTHKjYRcBs7uckcI6e5QI3vwAil7h/unMLyeCmHrIge+0Sf7gIrf4g
X/PbPObNee5DGDsrKUqw+gQfol4l9iM9JKGVarbUOAb0alCpuX2DXm1pkfvsQd6FPOaxFY91Mg3M
qudDRc0+n6fBgzAviA6e68HutrFj3oq3jRtaOkLO9vm5/1k3b6A8EcUFqHYAUTrovE+tPDIKCgmt
BKa2zy6OOG+76/gaQhr3sHFQf1lg4/faT+LcxHju/QJbxB6DiBGI6Q2VOY56LROkeEwbu6wg5U63
aCP4G0EYMr2ottk2M+xr6c6Yo61gwduOt+fRv1L+7GLPWZKvixz6bBlPnepjEIxhg/dVZoW2sNf2
Gra6NkJAdyaUpjv12HuX8f7lGipx4CG+gwC5kxzUTell4FoEsziXJGilMBf1Cd/fxLr0QuirStZq
JK6unokb7GVwh+Y3yRNa68DXED+Bvda9oYKlXpeHwEG5PTrezk/L2t3ki29xlm9DIz27GWlVZHJq
QrsMHFDKXgY5cjizrXWIs4Ap6Fq2JNz9zmOuRTROMJl9NyZ+V2kGMN8DUAJfDE/C9XgtPJfOC2hQ
UAYJj+uEe+WAWd9ymURXDpcTcGYH9KYcm2bWzQGNuc8ld/3RphsCwaYesiqiFYHD1+BGlFY33sxr
+c88M7s9AIuFX1DAku0E7TTVyveUIuNbf1yU98oVlNIc7agjAi9xs82rDneJzTj5ZsSNd5Qx3/KV
6E3IpOPi+36roeJTc8S9cC1cmba8UcAUQZ/uINJq/YKuA35n+QnM3u+ypuo1H58gHWURJta4t5M1
eMT+2nqZlz4XG30vgzbivK2tzzvEqSB8qUGmm33xD50y1kGHeQd9G0yrhl9tre5ZBjeKjrhOcYgh
UoCXPwhFfft3RwyEsZCCAPRcMXjqb8Us6eNIGL6iK6JTbke4vnfM+uEjeyysP8hA3I8WiObt5NHg
5i7XzjdogqHpAIJNJgqUTsG1rqpoOQFcnrmFTAtp26v0DXoBtnqD070Cr1Fn5y8V1Ltn0fQdZ+rX
DrglPGPyfRlFqTbMYwcFycfwTI8xuoYLO4BKAoSL6NssUp9efZ6HXXWqOgQhZl6QuZiRiUnokdyD
wB+JkAoc6zcdIpX6VQZa0WJHtz1ofmSkyFUKD4cuajTVxC44QsIHhUtS8tPRgNkATLJQTZBBoMnm
cNs6l1BZiVSqBI/27Al3A4Srclic5pgUJd79c2C376BBOz/+r4Ps9KA7xWW8q1hH1Bg1rK5u3Rv7
5GK6rt3pqvNuwCWF/2shi9Hiv3WQ4Fv3qos7x1O9ISh1VN3Kbbbxo2ij0h5nYH6RY5/2T1zSjfkL
zn0hY5dGnldtIc9feBVuwnvw8UGuzwDfFb7gUKAkEFwIe8OSbiFmEoKYruOdel9ZKPYLENLBRR9C
JjNJ3+nOUOjYFr2Ewkf96kp7QeH9pnJAsWFVqIaym0OhWkix73L7A5dQ6y905ASPOsRL4J945YMr
9qogcff9LYy9JkGAokgR34L8M8L6KOH482pCmsD/hJuEb8LtF/9qVjUTb6o7wg9QrJR1n3wC2+6d
a10ZJyo+AYnhFJ1AEkTZtd175aTvqiV/jqBEKZ58MncOIQ8PPhSUtfQv8u0H+rC9fJfYvUMdXsPx
1wY5s0gmY8jKhI1FBXyVdIxu0dn8CnIyuvedj8yKNtJVjiTmU4989ejhycvbRiuXlNM5YYw0Devc
7OZlMTbvLWxwG94hhzzdoHLqZUJnaXyDkI1+oV/5l/q8SDxW5p/OG5UBMoj2kK/XEdpgTHQSTdqW
fQiqMHKhNKMjj/QZ/UAPMUleRR8Tn6A9peGmA34GWAGLl9lMqTG7LuaarNJWKAsNlbNFtfVli4qb
DpK3IPWSbG1CwQm8KSp/zrusnwcFMOcUvYBkLVwlk4JQ2pFk0lwZbMq3quRU6QgvzTmNVjFm9gyE
cfEjMMs5pOVk5gXGlWjBoZQ2Uldsi+LP+YGs1EdhJAsU5siLG6NKmh4o0UysOqIPIae3pT9c1Yph
i37VITBfOcosD1mp9+jL4xU9/AwlnH7APA2LKhq/QIg5T2G1DR2fNTT0DFP0QeRiK7SlVTU5Z+XW
zrjleBkjVVOx6zsf483CTdM9RsNTEz123Ljiz9DXPKpZespE/yLygsyo0jAV85bindTSz0kwPlNp
dEHZbMl1cNEpHx1elFGLGqVWjvaKhGLvFKTpWVlDj0ALY/DefRaGeIzQHac0GUeRlPNxBhOXy3St
iQIfU95PVhkdJmMDWjRTRe5agAI2r9hx3Y5RrQqPoEN8krFjyWxqP5inIjNGq8jQS0rynZJlnFKG
Ve+DW+s/MIwhD4rYo1QKMHH31BRX7YTLs+IZiWGPaGWcbD2u3fN7hzcwxnLHRvTLsAOikE52Y0Dn
yhhFO2+GkmOzPCDGZoNQKxSxnmdQf6DqJQrarSLmlXetzh+yRnjWiXM0kbFYRadFJNaokvfBqF3T
pz6+DMbYqf23KdqoyGDXGo9EenUvoovHgGwBeK1YUqKkaFvNn+vkI9UzSmPT11CZP46t6P1ioQyk
bdAGBl5jnVko2ozSlFPgqPVoT8ounES3JdQ9j7LqyBYozCqlhlLpMfo4QIleXGT1mHhBQ170BvV4
ktTe5EHMi0/xEJlTKJd9qRuKDCUHre/l7UupogZewIWnDfZSTHfnx7fqNRbjY2596JmOtbYEWlfu
iPgQV3u1D2+mqndyqLzKRrQ5j8cbHWOQWTp1cVQBL6kHL9Xl60KrLcVI3KiJL4dcSji7bN0a/7US
1isajZToegQr6URUcA73Vf231D8Hcnt+WOsn7vc8ssQlqKGM4iIDTmNKrzUFaUoVZ+QANfALKU3R
tDEMmpuBfdUWihQlFVL3lzQFj9SAN1rp9ICqI/gqcR5tRTzJcApUz7YJZAR0XjxjdRnRLId9h8pg
cDSdApmSlkrmiGUMi2NaegO9EQvEbaun0N+en9lVA10gMSdAT3QzmwYgmdJjI2AevQxRhKyyWmpY
oKn4jb3MPaUzxwnaORmvopA+aaJuXscSSJHopBA2bCbpqCU9J/O8ulgLKMa1xBUthAKkADZqF+4M
qX+J1dHOem1XqSZnVKtnzQKK8Sl1TDIIhWESlQB5HFND03z7rhhcNbKfaUhckBY4jDeJFcjrfjUP
ZaCImpwMLxUpLJwMtlEm9w3kcprrybDVxjlvJLypZLwK1cOhzStMZSkrViOZuZVUoMKFXkufqTyX
slJHPI8Szcdzm/X866nxl2leQJgTaGo8/EmQMxKk4MoYgl2TRs9+lqKXvG7/xtBLoiZ6qAzoiMS1
E5e+A1HeJwWhmPOjn/HYB+rie1hymI7oWdG3aNnKEEISUVdtKKDiCjVXzT2iOYnpgr3qFzMOwkEV
dIAo81VkxqJInqjykFXAFNDjDOFsV8lHZypApS0pnED9Sv2LIizBGLNKOpKjdgkdLml5kLuDoNlK
dNGnTq4/gJ4mQYI/4t1iVgK2p5jMIuOd1kDifm4QE/dZdJU2mMjCaeI7Klta6yj5MRC2NHaRu/Kb
42hsxX4fNrd65FbaIQp4cYC1HbyYAjZFQ8goh3KCz6nV4LWn9acm0U0x+Jxs4OxNWVNCCAh8HtBo
BEML4/7EIsjlKAdMrLebQcteRGO6OW+ta0fHEoJxe2YgIwCPemFbiWurVg41Dv+JXIv00Rfe/hsU
Y6Sa2Rh6I2JjVLVohelNTUqv0A8qyew658zc+gJ9zxxjo00d+mkCgW8bjsgWwEFAUKGpcJ5D6yCz
RA/El9FSwAyIDqYR1QS7jtboloxDOw38QyFnnCVaO3M1UAT9A8OMpYqS3C+nOR+YHYfqXiP1c51d
5knjaRBcDkHuwzmfVq9PS0Rmt02ykglxA8Q2G+ww35p/MDj5ciysfUTsabTbLvN+YRzoyEAF5v82
Z5968Qb30Kadex+FAAVu6Nkleu8mzaUp3jcyjwx/dV8twOa/L+IhRRJkAQKbeBQVsjv0EayR2OD/
t/3C6wLREjtXER9z86asECJ5bMFhz3svrc/x4huYvR1kUzKYFQasaZbpvw7KbUhxILsKwQlWuH5f
WYZyVesv5+eZi8ts+ELXQ72vgVtN1IKSoNDd5KCQk7wCKl8kSa1CQ6JXcUTcDM5Dr26XxYiZ7ZKl
HYmzEchF6yYCNAC0YdPxXjTrSzvrJuHiBF3y+U60WFrST0JOgjmlOAlO3UDNR27a5/MDWSkWxGkE
uYh/QJiLfW9WjW4OqBoQzSvIBDfSk2luKnKRKpddBGmbJ1Pa1M2lkX80PFqOVWewgGau+qSkCukQ
7rFllGu0qmBN0T0JUcZWCbYGKUCiqxxvsHafQegAdeAoj9R/lEioRRYLwTSXSBT3Y3dsTEuPPL9A
QYYMYeJma+QuZ3rXos0LRPZ07QwpqccMiJ2+aSRXy69HOll+B72/sLFkvDbqwhISXh34qn2C4RfF
7XPrLvvYkEUT+XgVsKbwmEWVGwmofAm6LWd0qxa6gGE24NCYtNdy5J4N8tG0VqlfwIVbhl/aBPzb
4Peu9DtQ3QmxK4WvQTlYaq5zTscZ4se9YvEJzE4c5DBJ4nBOf5epI4SqR5XbURmuq5ZzdK1PqQmN
VgXE7j8CXnFlQEJtQE4vJxf1cEP9Yxbszs/n+nT+C8HSUgdtVuZtC4gyQ85cL5w++U1sEGom/4yC
bZNPRR9ywfMoVHQoVjR3gvEQchktVq0eCgdgmQE5uqEwO1sIxCQiBlASGr7g941YGdtKL9zYn46Z
Km967SaDiA7eEjnnQFx1Kgto5jyEqGw6RR1eQon4WAyhZSad1UftrvVf5P61LifOHlh1KQu82WwW
TroMRTXuu3lCzWkjT8NG6gW3yCUrNburoNQ2c14iSkTnvKnwhsnsvHToBlmYYSWTPBL/vUvK0Grk
0cvlV7FL3V4qOEGF1ccp5FBAS4scE7LKzKK2oZKazYSZjSToAkvDgzgVx0gsNoaBUi7xIRLH7RDg
M/QRBA8+NJUtkzyhIdcyaqhTa713fgpWdwsUFgRUH0Ahh+2gUoZobGPVQAt5OWwSqb0dQl5ObXYe
P5zLvxBgqD1d3K7AG38KAYH6kl69xHswphtD8eThN15sAcQe9a2qp+aAIlxf8+3Ih4pRE1oFnbZZ
yIs7r/qxBRRz4EtGkkfCvIxds+20G6N/akTeObv+rl6AMLaSac0kjA3Go6cBAqSy1aPyiKIdwG/s
OHMb3ZXmiELNS9dxgZntn/lg9Q/FuSdZgAagH1gTutyVbYf6p2qwRm0rl5el/pujYTFaxgcYXU6N
mAA0kxydKJYfbPS649xdVtftS+4RQVGUyTMgcpakgzGvW0aN7RCBlmHUXF2U7fO7atXkFzCMYykl
bTRiDTCQhrDa4r3KQbs3UzTEnu8PHLDVw3sBxhzeEHvX82oEWDlm1phcFmCAG4O3Op847pIHNLvT
hZfWArHCsxNAUXYd9xuw6lk6Mn0RJ1PKW6P5sFjAqAUOABrDEAR0/aRBehcKo5eW9d35NVqHAWUn
6MGRIGVLWsGfHKboiga9pQzZAnlEauBukMRfGdw3CuMoMlpUAfISoABs1K1ohvdjGW3izOREHlZP
MlAb/jMYxlW0kZ4ErWHCxyKUMoUbxc9cNdo2eKGXgTPxAgK8uWMchFH5vdLmgAvyy1ACFV8HyV1e
aQtvTMxeRfwrNLUBU5ci2OtUKP1AKd6UvkWJAbJBgSI+Vaa97MrJ1N6ft431RzGOKnT1QZAQlCKn
Nqi0JGz63gfbR+OqUMVr3SZEjVN+WeR7s3EgP92imCAYeGOeJ+7HWfmN+1VutLD9LJjKsaMY8ySi
mxmlCv7Au4GsXisXEMwpOXakSRIREBA0dghGUehbDY5Wim06UHtEuS+k1QOeghVvZMxG0DOIOSUd
TEYl+m4o2sepSjbnV23VKhcjYzaBqkVtLdRYNDM/VmmG6pp7HdZ5HmT1qroAYUwfdBYGGUeMA1F9
SyG7Gl6wkmSrxoJpA2TQ9xPZnofkTR2zEZJeSLNWAmTm+wiqJ3vovryeh1h17YtRMQeWJvtIwxrw
uSXKfLPqmPn5ptWOEXQ7fgMkg2ZcklUZ3ZWnGyvWwt5XZAKSF72/FtM4sKUMzY0DdCIM5ek81uop
DB6Zf7CYparKOmk0E/aQqgeEDQaxcuTGkdHWAT6d81DrVvENxSxRnaAMJisAJcrthRyMdqzcDikI
GIQ2eO+qZIdudrcvfIkznesm/43LrJsiUOjCUkynBB/fgqBPCx6CoedkeFY98WIimRuGjA4kX55H
ZyhOk9wWSoSqNYg6ql5RmW4Qeucnc90Yvwc1f87CCU5t15piikElgdshQ9YVG7l+VTRe6SgPh3Hy
YtJ3RilgWBIqbYb57VdGyMrRuzaPeV539qo/Hfs/YwID6OmYMoOkfmQAywwfon4HMk6ZgrOwtace
ynn0bjL/DsJ9rjQc37FCGIHQ5L9rh3bbU+CBaIk2pQCOanBvxn9r3ww8YxCsBheSkpJNWtx13WiZ
HVRZ8OQsOt+TOigqytBU6PTbQSmvx1TgpbzPmxTYdE8/K2t0pe4SrHETPzTdQTVumjzcx8mjpr3S
SuNsk/XtCd4wEUJzUJ9lvI4sjgXEfHHmVYkA4kS7y9G+LtdQiNoN2duI4isz5HiEVePS0cGmi4jg
4KlxOsCB+pIUVXDaiFxaeujWzUst/yk1zpt3PfS8wJm/Y7FZSDvGce1jaHq5K7JdGoGy6iOptml3
M4obUcJZ+1m1D2VyMyq+c36jri7iApvxC4pRSo02n+lyuU001KJDZgdJ/dbw2sAR2v4/TinjFyDy
JMZiA7gg/VNGl0phl9CCVjmDWj1tF4NivEJtxlpSyEDp6LRT1fZTbCXObf28bSCTe7pmiRCbRRYB
IirRwga/RhDkJddJ6Z1fn9XTAdwF4KwWoOkhMTZomJ3UxGmA3MeQH4kiH7VUeNQq/fY8zPpteYHD
2GATFrT1ZfgYuX9CdlCU3RhqWyKICANXqBwCeSXfCluBs6vXbX+By9ifNJK6bifgVqhSq7py70+y
hcej42dQIqRgiTXf6iz8KGJQMZVom2jrC11HvfX58a8u5+IzGLuU/SmT+2b2ZUm7L5TiUKNOLh3Q
yEMmDtTqlWYBxRhnaqpFj9cXtArSTxWGU8V43BVe3T+BrnH7n4bFMq7TmvqZPL8pg8oLwsgGljna
gsK5eq46EWhkaZAsRvufwSyiogxarPcw0nLcKPUfFD8VeepEgqM2D5VQc3b36kmwQGPWymx12ugD
1kroX6XqQesOkvnY+yHKfA9Z4Y1Ny9mDPEBmxWjtEyXP5+FlsRVAG4ocxUqyqvwylV1Vc2VeOGjV
f32PkO3SUcMQxcYS2iSQUrBGRBqmuLk/bxnr1TcLDOZS4deooMoGDEpIhBsz6tE0mOSdlacSqB+S
4bLs4yuhqT8quUcRuDI91P60I3NKq4quokoM7apKYjdPZN/OOmS7oNKdWrHpE86Rse4B/zUutjnI
B2OrGpb40FiY9gRZjKRQLoMSkkrnZ4SHw1wwwOoSF7EOs0JMcSv7uVvqtQVBCA7M+l7R5ygp0q+g
T2QODk3JUbeG4ejaQ6dNVp06bQPOC1CtDTeCxlUxX721ggEAnA9gAgBn5Cle0OuDTxXYUkLtRB+t
vL1IkeQdwvsBRHLZ1kQRMkG7SMZrvVs14gXw/PfFrSaITJLkc6vZqJcbMvSbntcCs+q0FwjM2ZiE
qYqDHVM5gKwum7xC8x2qb3OFxzmz6rK/mkwxgQYevadD0ePYHPIeppGFt2rpRqioEHBHUtyo4x1E
q1a4gGJmzR+kTsiyGaq8QWuGpdWClQYxx6PxUJiZS4MQHAHzm5NEFyYy/xHKOTNes9eq20T1MphK
wQL/o9A37FEMhrYdVFSICJ1HF2Ns56BtlusrM3FjCp5UmXMOrdASKaAiRT/bLHECtl1mcxVJR1Oq
A7LJLHpUb8dr7b6+lK59D4S3z2DPwRVjF/zFFeO871jb1Atc9pyVKprF4ldIZNoZIIxGZWx8LQWH
VnTG+OY81mq35BKM8dwg8qIdrmVzD6dpQcI+gBwQ2Ast7Trdp5viYE4WhHqTh9ILHAr9Yh/EKuc/
YW0/LL9AOt0PSGnKkabAfKbBa+PDOCJGcm9Ujia+nQdaTWMtkZidB6LGTOoDIEnxAS65HVtHFg6q
itIReVtpXgkal5IXvPip0IpzcYnKbELD6AKpI5jh2sqPEy6dd0JsDYGFUHz41Dz4t4dm7miPnDff
DXi5VplnTMzmlCYaCR1YrqCWGHr+vXYdP9WO7kagqBw3ARb0JnYMR7GrnXpbOuQVLcO7DdhBYd2F
XW9xiIMxHHyqW/ml8oQbcoh4t/Y1166jgxPUPlBHV1jK3UQbJxqnaAbUh0s/GuyRe2ytOSgdKltz
/4MqQnnp1MKqLG0SYcThkfmWOqKILd343E6E1cfHEoVZ5wqd0Og9BgoaXQWQrOvJEVqvSvgpt8js
J8QzRbcUHiZh05ueOgoux7rnfcJGlJb4zEonPmmEVAd+IqMGtA42AgrA1CQvtlIsoBSb7sOu2SgF
tQu8Mknc71Bp9Jv01vIj5lN2cU4ryHSiPhIfIeY3PQGRM6oU04yXeFx9YC5h2DdCkxI5pbBqPMkr
w6vri6l/1IiG9ubnOn4Q8q1a7srp9vwUr10RlqjMW4EUA8rK5y5ZpSR7OumHPvlLxOSpHsnneSSe
xTJHT9UJeZYZGJ8+Xqviw9jdNf7f/wTBPgviNmkzPcBgJDrZUiTZvjx5U5I552F4S8XyNU6GGapt
P0+a4hG8yHHdaY1dJV11qtuLn7F4yEVH0NLdeVzODLIX/SAcOlEIARuozxXyZp14o0pP5zHWfeu/
foW9DatGXBdpgVWKetSsdiXCHeTZMPpDpUrvsXFXG9H2POK6r/xGZHzMaNIqUXwgVuXRF3DRBlEI
76a1ioHiRvAxggL9R0VSVhs1unhnw2jDy9zsER4xlbz9OD+S1bkTv9SEUOelsnMnoAKoT2YqDanU
nJFYo3D0k9GRiOyU2lWAbN1/w2NmLg2mkcZziz0tbyvlyqceHS9i4yX1bwat4tzgVo1vMTjGFetC
FFNhZkMYuwn197uK1lZIOTV5q95oAcK4Whp0PVLeAPH70kXXty1EJt7fxhUKPThmx1ssxt1qQRZL
VABUjip/EyUrbjO9j8OdLB1Iw8ktrc6dNPO86aBY+RGa15t6LBIf1yUI2qtjvxfBHlLy+MnXr70L
FMYcMkUqCMooUWN7DK+q7bRF9mqXHgvQdMQWErfQKHPkXWaTY+oJqQWZUVfirN+KEBAuhotvYKyk
aRWiVBRboPu4knHvfkRN3+fzvaSC1KZ0Olvd6JCmH58gR2/L+0kF45/C+YbV8sPlNzBGhNjokNYB
5qEFn5WT9rZ6OxzqDfgE38uP8EZ2aQHqq1J0z+/G9UvxYuyMRSWZNGp1CVxQZhoEMt7DodlKn/4n
OFOQWxI8ySrfkSW9Aqm5rLu/YBE+nfvZ4hf3FF9RKDUj4Kt3RzPFRdy/6FFPHQN5tIzb9uDfSpf+
ZAXv5we+umkX42YO9lirC1WbpRNj0KUhSgNpE+LWvCQQB+XrIbQYnU7R9oAabhxM1XvsH9TEpnFn
TSXnhTx/7I8b5/dgvo7+BYyk1j5Y8eZJDFI7CfU/Ml4yphhagvx3CgU8rgTEbXkls6vOaIE634MX
qFAxrMJuBGpbfBJfcRK69aE3Ohr3GuKGUe2dX7FVoqXFFvm69y/wgiI1STvHT0e7tHUdr2P9Gf+g
T1a/VGvoJr4I740t3JKLbNM8KLGd3JCLcXP+Kzhe8YuPcfERDWjy4LFgN6WIvdKLXq7YkGL6zbm1
mFrGI+Ugvu7C2W7KKrN8rbRVyHVQ3pWQt4CMz0mqbC5TAIoQf9SiW7dOGX6o1B1pacVcAfK1kOVy
+RhPo5KhSvXZy5KutkYdzczXgu5EXeu0tRMi8KYWnt48ogWU4+N4S8a4GKktBWhDYJhNu0HAYUj+
oJSas2C8qWTcCUrTc8jgAsOUrH567tNdOm0M1PpBgNKbNE6khrPf2WI0dayitpsXLjVc0roRlJ8y
bMF4N0mdPZqHgXCsnndMf/19YfaFAZuPKixeskP5trSHxG1x0RxMN7GiY+3FVi3bt6P3kGy6fW+p
kG0+v+1W78LfG+LLNyzw0X3gI5eJERPauIGuIxTIcS+z+f30oapkgrwfxIMsMU/XElVWJFytjPyx
DXe6eWjKxzBxdZkzFB4Qc+NRB1Lm6cy5VIxeGYIOaY/WzaR32l+V0YCQ4d8hMV5E6/o0HNAtbAv5
B5rNcTNNkGvNeR2862tj6MgQgpcYjWen58AYy4KYaDPXEEpcU4OiGGl3fvXXd9c3ArODRyGUJkOD
9U1ibI1RidMlt31duehyYiWB6tS9zjlSv6L/P+3hG5PZ0cacritn9rooK5+opOOJl2TQ+TSTdKvX
hYIDNkglFVyrdHyJWiVFbzHa7LVEJyAZj4j8LrVT/dEOaKiqFGO4EPqheFWaMLlFd6UCMivQD1mo
BIi26VSjcrVAK1nZNsZflBX6j+0ojO/QroTcVjmA2pXKxLTHBvUIVAuCbdDovpc2qoxbW2HSo94F
3VEfx2CHXjiQYjbNsW4idRa7UQanNOXoozNGqExRU91Oeq38CYUyhvYGTREbIqoby8OdUOjphpbq
nTwQc6vkEvgcSXSdmxHhLOh6MAIG8382w9LLjP6kozQAswvCC4Ji/2Gy0rjFMfdcQhqRXEz5A3Jn
Zscj0F4/C75xmSh7NoaihCKyOQI5gROFWH6i2fR3x/c3CnMzInqSgWIJO6IEzZna2n7nhf6f83ti
fQplsLcJkEuYGXROt11QmgrNRoC08V0wbYT+YVI3FJc+9GekkUfq92quaPvNQbdAZe4MyqzkXA1A
9eu3qHyMxBh0eAfS7WR6R1VeCGR1uRZojGtJ9EgF5zXQCHmJ5A8F3VaT7v7HiWS9y5DHgW8CJC5u
/PZKMi8HIbfafD+GTo3IfJbbPXIuBS8FvnoQyObMaQg6ENCMnS5gEZpJMjWgyNIrfzMNg51G4WXb
B5eVPr7pdfqbA24Bx6wcKBr1qpXAZROIL0ppjSSydNlS6MXAndG1Sna0H/87MmbZtKo3DUIwMjOW
dhqJrdDYFuYLwZ1c1A80RE+w4mLjnV/ItVsRAlizACroooUvUbjFHaEEgSDJZs67cUitqk68MaN2
n7fgBco2YRBvx7RGo7nwdB52bRmNWZMbBYUgdWJLGDPoGUHqDvLxfo0DVr/p1JjCKdd48JlHAUnS
83BrW2IJx1wf/FBXiTAAjgo3fVK7tfEQNzw3uXbgLkEY09Qrw5zyDiBB/gdyFhF1ugQUC2BXyA+S
r3FuROLsD9mzFq0+SO5q4qwswMBFydQXgwm+EY2GVuK/9YaF+mVH9kFFdN/izKuhLoamYXNsLF98
/8WEglx7RgdPABsATYhSxEaOZnJd+oSftaPpqfkf0q5st25dWX6RAIkSJepVwxo8O3Y85EWInVjz
POvrbym4Z1uL5lnEzkHeYmCVSDabzWZ3leyCLpzPDQa3aHVO9SZdOTPSiKBVZj+GaKVLELW/kv6X
IaOTEpoIA70kahoMEyWup46F6WkZ0hE7vdCRxIlAMfQ20VJyBxFFfUhM/weEP8HTEfS7ykojWJft
U1TQXYGK879ZmU8I7rA2q0UpegXjaKvYj5CdqufONYdf51GE+9dWiQZFOZAi8sZn650dxwnWZtCe
utQlZgITwFssSKStIZOYutAQNmCcE0ZeZiFlCjB7eAjMO42hC56+oWnVo9Yx6v6iYQ9e2EaVOSRD
IJBzaghBX1RWoK3CAaTah1bjJBP1i1SygdZv5nfvFmXd3Ru/C5pUWtIWG6i0bwKUJpjWPiV3SSaB
Ebn3LQz3eNyP0zIbK7tFuBSHrDP27YAyS53tqpQ4PTici+lW1WQMaaK9tEXldq6dBqE99isqebX7
D9JdEPvxvAHK5o/3flB5aYkGiL6bkD6z8c5TMfI6FeB40r6dxxIOZ22vNdjKX6ByJ3NhZXk3GOCT
GGEJqsYuRoO+NuDVPQ8jHBKeOv64H/AccjBVVyaz1gOG4uqGQi77rq+MDz0s96i+3Z/HEuxf8JiS
1cYRC0In+tT8miQ2apQUo3+NHW4JFJfG4UaPZeR16zpzRn6Cwm3cYjZKcCG0aH1pDtXSOY3siBCY
NwAgf6aCMJxAYed0GLM5x3MaAICmrZejj3HRDNCYPi4NdBkD5T1qc6dlgeSRR+CPwHFLbBSGgdBJ
5Ymx7CAy9bDp0F5mwYOrgTOZxr1VRU5SXHVXFZWVOQkM4wRv/Z6Nr5hDlIWgPgIlasMOrANJWx6y
/Li0qWRcf/KwX9ZrMzDuDCwi08zaCEAaui+MIyVuZ+7T1k/tJ2vckbpAb89hSvZ06Z2uZwhIZRXh
gq22HSpPd4IgjY4VwRfM83WGYirCDmlxOG/7okqqExDOw+drb/Gyrl+qzH4wocwlsZ14aq9aGwkJ
K0FtVeRE2vhQIvySbPL/Ao4eX1CqEYri99PFROHFMo+kR3cBLtMU7ZYK22Xxc2E8tErpBNYRWlIO
5CfPj1m4UVCw+R9UzrcoVUZG1RrQV9PvtNAriItAdafW+7B0qhzPyTJOffFCfgJyNosOuyJXFgyz
aa/R12JPbj1JginhVKLmCsSYJnRtv9RezYYVVGE1wlzVuLuZ7Gjy1HqGuL2mQ03NRkcrePd7NEPh
ZYwaiwner1LGjSAap7ZK0FOQYpoIh06XMze7WUnHBW0FCLWDkKB18SYqf55fPZG33oJwNqNkKA9b
hnmthA3dKX3JyF6FYJfljo3kXBA12GlbKM5QOhWkbUGG8ZiTj/r+qbqP6XNUPUzd3kZ/+Fj5WXod
ZW+6ul/6w5i5KCCNY4/IiNxEPm/7HZz9dDFTGfQQ4fPAFlLpT4U6e8g5oKp+kmwN4QpCVWPVgka9
LH+VSfFshKJ6ghHrFETvu5koblXuzq+gqBwXVSmfKFxIFNlVlBkZUBKae1rrTfMbUy8G9TKq9wG9
HCxIMZGrOL3WLHfqX2n6ESxvraycc5013sFvv4Kz1rlS1bHr0S+sx76FWsKxdPuaOl1kgU4ZectO
kl0Qzi30fcE6ALUXtNec7g6TWUGmWMBbFrvyspbifcciP2lHZdlDXRRrQGuWrlqzq8otB5UldZRW
ESaYQkiy9iePOngxc1NIQqcOHnmgLj5Cy75PnOyjOcy7+Cp5/g1t9VtyE3vaHofZcwbVe/UgI3cV
z8E/H8YXRCOvU/fTiA+r2UMaRI6+HFNdcmcROQj0gkJBWbXW2xi3ros+zllW6OgNb55qFT4iAVnG
BV18jch6Q0TzvIXifFE8Q8py0TGcrvVVvFukYAs4v1dkCJwLyusuG9MFCCU0UVqtdlLZa5Lw5NgO
gvMuyTTlsTEAIk6OIMSIDH/Mf0bqIYHotHIRtFeajM1JZAXQJ/gj+mwyZG1OdwLk5vM50VYrMHYq
82s0G8gg/rxg8rubgIhgFShASMw3SAZGhJtDAiuAkOtFu2v3tu217/H+efb6HZSAvcANQMHh5JaD
2mhfVgovctlbeM4ylDKn2bwOMQbVqAo/jcjYMi7iRXLuC3EQ60P2QWM67P10Kpk5opgrxjDn6TY2
PSN5M8tbSh7OW6FwwTYonMNWiTKuXK5w2GDFM5WDGaKiXNZOJyq7RkgG6ggL6kMUonmnYxlJ1ltD
iZyhzfIbRd036LNkT0H41C+OTsvL1L7LgW+wHRpFbNlOE8ETSMsw5PFwhQIz7Sl8NpthpJUz6hhX
tZ7Rm6x7K3qm0zspHpXaiRYP1T0Mm0K/JTJeLsE2X9NHDFXtyOVrlNsRrYX7J9Q5UQ2qKr9YVXth
S2UEWSKMlTQdyni46+LCdjq+Ph3abrZN5NuqoXK0me4goHN/3lAEZyoha0YPoQMyoTY3DnXUzLQZ
INxMIwa6Un8Bd0XDPvrYbyFSHbPdeTiB9Z/Aca7LjEBfEK860coI+i2FXevKhFYexPR0OpyH+nM0
cQ4FApYILk0dWslIfZxOXwRq9yawUYg/XpRowBhdELY4FLJfXn9R7ocEnTal/4Z6P4d+G1yw/EFe
MPTecy+90l3VsdB0cf6LRHO9+SD+LFXszBgXAx+09Kj6/j1bkQeXHYHlZQivq2b+iwsxJsBAOQDa
S6ELxm3PIaTooCuAp60S4FDtNTyM+r19iQ526ryOuVNaTjq750f5R6Py67x/wnK+hzQD0pOge3Gf
ch/cFiGIaPeQV3KCo3EXXy0HezdcZs7k2L79A0+XufPTPv5sD6C2051w177dgCyt281u4J//MFEU
i/mwQD2Bq6sO3fBTgwi7GMTZAT4s+K7sqqvQ695BZcm84Cr0NXAvrV1lbn78C7alE1hyChuEmaIt
KyNw2ELIUh8c9nx+YKJq1hMEbqF1daRDbQFheh88/YB2xpvyJnlpv8du8ECRA3bCB+OlQjiJcgTv
IvJT5+N//ARu0fMqpWEWQikagq0OGLretCvDK7/f5dfvr9U13Y/PgYuVVjzmUG++lNFXi6qVTqaA
iyFtEoZ458EUKIfr6Tb/YC76UMwDO76/lHs0fQWFo/wwHtiDvbfuZ+fX+eGLLp4n8Kvf2yS5pgZ1
REaM4dPbW+aa++FN8yaU1ob3EFysoMysu2BrlBHZCE55yH2htwpVITiNeA9nQ7GqypcUXNOB31Y7
SmJkxzN3Mj080qjdtRJeoKRCTVyGIskfceRPsocA4RmsWwbe0Qh0J/AQezrwubIq04IQjLt0uFzr
nZOqhgOnjD6dva4fS/uWtU4Ikva8uFnYTSW7/4oOFFTUGhg/1dHKxu1pZYKyldEDf6SXLPHC5FjY
IfLBT+cXWAbD7eHRRFN2q2J9AzTaLnV5hY7wd6WJvmmdTFdCpHRKdGYwEww5FqrwuSFF4NHW6GpL
4C93Oy/aB/fMz47TI3vU9vphuJy+KdfFxwP9hahjh6Nk10IHenLbZ9muEnvMzadww26SFmwQCmY3
hR6wN+AOjKtpssvdGm2U7oRuTmfYq7vlwjqen2/RHWeNeTQUkoEkCMmLU7uaZnQQaUaCSeggWWZN
e4XYbgdB1XHK0dcRz7dIsP5E/6pPWhm3jSjuQmrcgF3hJv7lKQNMSHpdz9hWJESnz+8h+HZ+cKJt
a0IcEcxTporLFB9zzdQGxwZmlUTzPDlhVVrhbtLCDOpleVj759HWX+OP4y0aF3IlYd3O9QS0rOuO
BVptu1b3Zza4aQxOiuj1PJpw7jA0VAWqYBDhX5taCzJe/Vh2cDkxStjaq0nNJDcoUaIfGtGgjEUF
1J8M6qlthEk5Qy206tyynB0oUDkLZE/thvlpUF4ORXERjJCoMOKD1RjO0vZuqUHvttFdQunF+eES
kWNADSSo9+GCQDjIHb1kyEN96JsOXCLMr6bONezgMp+z/RRMBy0ju6LIdtb4oJWmm6v6PuvnI4jC
nZpBFYAmV5DscyPoQfZgaOqDH0nxM8WjFu0rsOJm13PMRpA6ZHhgtSRhmnCHgb0C8bFODZwg3A5L
DRIpoYov1+oXa7zSbId0rxWkMKM7WjlTcWmqUoHt1V/wtrjFXGdzc0yaAW1UtQVm2KZOjNfpQlfc
cPRzXdmp5e1kX2tZ5tg9Kmp2/V+kD8kWnNt2URaQKZkB3o/K965NLkz22Gqdn6Atcgpqx5jfzhuH
MCrYIvJbr2C0nbp1uFD1YsgFRcVrisSlaXhmaDpj7enQMAG9pw7+rLZzMnUPCZci+z3Ol5b9W/I1
qymem3zuPoT3kyxUJ3wNlEA9e7r6U1lKPTL5S5D6VnBXFy+qkoOs6bnOfivsQYIvKBEjFpJ8Jhy6
gUdbbqvQVGvqiPSYf/LYIBoyoifc0gk5UihlWzs7RX2M7A1XdOXaYnJhqRFrWjUZQ+e22UM07Fh8
MSuQdNF30I10ylDimQSu1mYWrtJ4oNPwusZtKWqpUWGpKEfL28zpFPuhbhi0PaGLGv8YKtmD57pe
3HqeoHGbqQm0xgzjteSuCGE01znI1gPLK81v6dg6aXtt6JJTWYyIHDeEzNYqVG58KNUyirRFbGnF
GdS8kJIznhO03Pe5/jD2H2gdBFGbrH5B5O5tXNlwjUddC8r8OLtJjGToTIqaIMhStvSGgHidkMIx
Gl8djyTzlSVzDQV1mz9pX0IC4ljrh/OmKzjUTr6As6JoHnUltDHTulW+FG1VHe2ONJKjRGg8m2Fy
k2vEoxKWawlXPITHMIxdk943ZuziJWnXGX9R1Ish4dkPbcY4uAzeGSSdlU8LltKOVd8ii8viZy2O
H7uS7eYEVqtVEuNZv/+LuX4iUo5oD2Gblgz9Wj2G2sKKZIegDd1UqgciXivU76C/GVejPz55c8Qo
psHGMkFhoYIrmVMpyw9VppUmcCqYu08Izq0HRK9GstbBqUlxQGIUXMO7teygCL0J3GxEeTlvfkLL
sAkUfmzQTMF1np6a+hSjgGxVmlMKZ1D0XRvcNvGeZa5ezN55KPFm22Bxpj4UNkSgRmBZS6nezV11
bcfmfb/Y+2pApaZOlAdixODTQkbZmdpsvoNEuu7XNLroszy57Vief5d80zq+L5az+SZuZ9hDNQ52
jG8K8uQJKqA/crW6ybL0PRifcjwApqBiHpVgT9PEWQxQuwXhOzEhR33+OwShns02n8H527KkfcLW
klUIvA02vdAgLBdMT5ZMO12MQ1GaA2Uei/FtSUtblHinAk4cukzdW2F6LNF3Ja0OF4UnGNAnELfW
Bh2mWO8xrwN7V6N+b84dUqKB9T2MioOevZo2pBrBpqLPnZe3zy0Z7npqP0NzytGK9CaZ0WJqy8gj
hJtr81HcYpd4wJ/UCB+lUodYVwbixJbtcwt9B+hUmWbJogq90gaOW1RFUXqlIZjsfkbuu/OmwStR
T/M3loPVXLXBIAHKRZ6jCvnPKUG5X125UEHagTPcoSi+SjXJGSKevE8gzjOViRkMcwLtvLT4ZdDl
zorvQQBLC6+f3/VglHh0saF+onFnSDNGbYxSU2wIXcfN1VHtdq9ozY2tSrzS+kNfHcA/QPzRUeag
4KM5Smij+LVF1jxTvbzLwXn9XEeexdJLkNKdXzFRcz6ORsSrDKEHBMe4JUsDVC7+KURe8ukwQehL
QzlDAU7mzChvUhBFKma1Y/RX33/Q4jdB+yxughB3tT2zzyUfI7LR7bdwq7pQUqdFjvOmHZPCaVA/
4I21HnlGHKWH8+MWLekWilvSipYZSwxApWN4zAYNdG/9EaLuIAiTkfdLRsV3tM59NZEJrUUu1ZTr
skbGXycH05K8bwkPtM2I+DZWWE1WWgFgAiXb97HxrJSo+Kadr4Sg/uqIm2qoZBvN/SpWNA+Jb8V4
NzQMJx5lGnai3QmvDq0+MGwgVcol9pg69kpNYcZtOLoZhB3NznJbm16N3VusTQ8jZCclnmc1U37n
gFgRlRUMmbQvwiojopQmWqVW9Vn/bjeQEGjLJANoUXu1TmYvDGVCXuJ1/YQkp9FKUAXorVrldy1W
W26oLMxv4hFaqAOVPXCtE/ZldJqJ9y0LG1XlT8pcG5XY0jGh4Ia6jsNfNjh/idrvVWhMJemHRRNE
gZBEJP2xVAeJ91tPxy/gSPuaJoqe1+Tz6TiZluj6WAO8mpNdnNBv6bBIEvzCqdxAcBufJFOilgsc
bG+mO5T1H9Qs88pI1i0vSgWBT/RzKNyu1wusUrY68iS70qPvYxShKPi+JV5aX5gRWBXUFwVdcX/h
anTk7Ak02NZryOn8FbWd222LQ9HscdfJg12R9HsLOnMKiyQFRkKvtoHiTLKnJtpkDUBFzPQnxBDJ
POLV2b6FZPfd+VEJ9zjeZHSc8yhR51s0U+jG4t0VU6lkLqJV9KwX4D5ATNXkb5SFfzWHn2hc9NKE
aWtka2ARaNcmwxNmcrSj2EllaU6hG9mMirN1SCKqVjZjVHOY76cI/CnVh622F1P0PEAS9/wUilfr
c1Cc1ZdRWZNs7c5SOjC02tep9dYF420rM3tRVGFvBsVZPSniLiWQqXGHOba9OgxSPEZ39501voRk
vOnnMXZD9J9cZmZiyFZOCI7aDjyd2cbaDXpq/QNKkVQtBzgFlYNSedP0rrRHO4+dsn3Iqg8pU6xw
Vj8BeeX7KtTRcFcDsNT2Y/2z7zw7fc5VWa+iiI7atjc43LbGK2wdqC1I2ToPWyD040Pg9SjFdQyH
7n8q17PX3i5+7oUPypXpn7ccob/cYHP7fLCHZLbKFRuK7zRLdhaxj7kuO1TFweEGh7uQLxSClEUP
nPSn4ZsXxDeYT79V/rwrvtWgFsVhtwe5qSQKFr3GnUwtd18LR1zmWLXCPpV+FnnKIfCN6/HJ+J3v
i8OcQS/KbT4gxUUlTk04r3+UMg2UAX8ptEKzWVwGAYAZubY1NGTW3mw1suGtq/PlQN2gcKunkC7W
tdVykmZP21sK5Z4cReJL60G3oApLP5z3Ne5mOJDs4fG85Qh3xwabW9Eit4a4UoAddsblnAFEra9A
gLJvYvNwHkroSzdQ3CqCUgL85CGgCmXcK+CMIXMC8TQULJgZKg7p9/NwsrVb/77Jh01VUPVZATjN
fq20+3Ktm5Y5M9nsrX/fYNAMSSMkSTF7TYyj4T7vDqF1wf6ivQYFanj4U3XUc+HJ6xSm7fQuYqmK
U6i4zBSvqd4jKSmb4JECjSYU72EoaMQ/DqPuhipnBFEd7Z411l+MY9V44/K6KO01GtH9YaleCu0x
LcqH8+skDBw2wNypF7cFfnMNHGIk+OzaLRc4ki5wRtRFmQmEhk36F68V26FyR1BOWTybbA1VVDS+
TsTagZNxCoZ7rV5rxVQJ391q11+29+cA+QMoKtQoGtZYJenQotCHP4cZjVjnJ1GGwR0+BZQMbNAZ
g/AUq4abQeCosypLGQmtfTMQzk/NWUeNvgVI31cgs1KpGxDmL5aG8KuUBUOiAhsY5Np1jSo+FLty
+7dua20mM6atTg7lso/LuyR4RY23ET52OhKQ8zOhxz65q6JjK3vMFxGOnIBzG3scu7KI11ZYI/NT
emmQ69B8pqBVmJwMD2r1lUYdNkhOG2FoBD5qzSAqQWTJjXipK6stY4AWSv48RehuSGJvJMSvqOG0
rQmRxMRVc2V33nbEg93gcoOd2ohN5hp3LijxmWM805qhE7DZn8oncHO42vxUQCSsZE80lWW4pOCc
3+nbTLfACYTQJR1Qu3BdFjcWfYeelBdbF721rwMvbA6BLD0itOXNmDmvo4RLaIOaGj6A+G3C7uve
dGhQ7zTr6fzsCo+hDRDnbFSqjk0XASiyouOMyyRTit1K7nIeRjKePzfdzUmUdDSZKrrCTHbg1OP0
HOmLo+B1X+t7yT1FtmZ//r4Bi1ID7/o1wBLyoVX+pLtBeAzwnF+vxE3jTu13Uwv2Y5nyiDgQREc3
Rd+wCaJWzs2VeQ4yqBCxfNeMTgjGpHQK0Umg7JmeO3pTHkg24/+bo6EmvoGJVhbrIUMDXGY/zfrv
Ku+P56f9v0zF5xdxPrFq0C45N+j+Hqp7sE+Mw+2Qod8vuqCg2rf0vYK3ErPz7VASTImKvCHl8QnM
BW4tNGRowTAVS/3ahPq+M4kzTeatORvowLH8SgkdLbnv8vliYBNe7NQjjfKjrj7oWXRh0+CxNt9G
9lq0xFV7AjOJLgYLD0kjifZdqf1us8YPw9SpS011hhZvHytjyFjLhLuEYeFmIFxYSEw7pTPFQLLh
buiOYfJeo0zIUL1wmiWrJXawn3PGOdgmqAY7WO+eNYEW50MbTHu1ute6WwN3CsXCs8vjefMQb/5P
QM6zho2amcYI66iMAPRD9qFVNbRoTv55GKkV8k60QIfsMKz7Ir+FekfNQGaTO6GK4q9jmrp533sg
hR416WvBamWnsQ2FPjEFKRfa2JDb5Wa0slHNR1QEwFV81QbxPjAuTFg8ri998pYirTUl7lBcTbnX
9IODZ0vJwL9OMPC1tVUR5ZKqxT8wKeagt3iURgBegzanRX5rl6qXRky8oGZeTmfXKu8aFZKLhbu0
3yiYvrPoVp3/PaPi6XdwxwlBm38f1fiOqFuqHZIrI/hHwEZrFM1tUCaxA0aqeXd+8MKxQ2wbuTqV
ImjgPMC4kDRMqY5wzL7JjENYP6Yyyur1s78sL8pgGTVww1Z5WbRhafEMOqMRJzArvBFA3oFCwoQZ
aMqJiGcHVy36WiQnmWhYKD/VVxVxpO/5WiKFWDAoA8Oa5hsTlLD5vAun3+en7mu4jBNkg8Hty8m0
Q9TNG7hQRS5TYDbS+ivZKLgdGc91Fkzr4uSROyBHP9/U2cv5QawfyS/OdhCczfXIDNiKAgiruFWs
HmRSvhlede2/ziGfzhUXwIxYD23dZu5UX+vTrxINDfk90yVPGuIVQZEBsiygBjA5lHw2x3DOsCI9
GZ0u3KWdZMnFs/UPAE9REcQzm9UUANX80DTru3oUPJAhkFjv1yMGswW5dhCkMbB78TVboQVZIXud
rWAIQViJcnc43qUK6C8z6YvnkCrpL4gldo9LkEDMvc3SQHKLEA70T/eTpurouuJmskiMUS0NDJSE
EdrEj7nqtFbq5DKiUqGFUwBAHAspA4uLxSarzucW9JpooPvBBjT3BCD0Me/P2/jX4ADTuQHhwisz
spS6W0GMbM/iu2V8yIYnHDpO37eSlRNa4AaKc6dlGGjZYgCKBVcm2jaLPnfPD0ZoGxuE9Qs2YTOq
cM1KGYAwGi95fJigQjjfaNX31jwYyUs5Sh7RRM5bQ0cx/Dd21BeGhG5qGwj12QisysdCB2MJWr6b
6FdUvRvWj7g4nh+ccPo2aPzg0HA4IvzHq9Z8qLM3pZIkbYSTh26+lUUVMHx+KtXTcAwHBeY2PHfh
la7epBVCa/vVMl4SsKSP7+fHIzTvVaYZGTfQ5fGX8WJQ55wtYecmgwEhRc1pqwTl2rLAQQbDnUSN
ldv5WAEmo0fDRiegDqcgO1KJcHE2g+FOoyUxCZvXwTS78gbMFcfwBw2dlqLpz8+eqFu45s3l8kt/
sLzxhaEdMHGbKzDGnp9SQUkCdrNtsJUFFCEj34eo1/qC6rkYvQKZRy4mL/5hvqLF/RA4+VUKAUff
flQqCah46J+YnAdhymBEtY3GW0So5vBI/n01x+mYOLfRdEqiJQF+P9Kvmupg2t9tGZ282EY+h8Bt
rTy2R8VggDDZjUKPIUsdKY+i8NSwGQ5zU19zwNypMbB4gXgMMPJ6JcX5iYzTytvS/vs+aIqGObgl
0H+Z6zl56gPVtJ9w8K2de4MJl76kw0MWsAg9IKwnb1Malf++Yf0UkTOApdZDJczRUFWMz0N1odrf
z1u1aOa2I+IMYEm1Kh8Ifl9rD9XwMerQcZ/3Qy5L8YqOQoJrDrDAy/KlOnLWtARdVXCA6uRpY+RQ
chjUIxtbBH6H80MSGdwWijM4JSog+FTDXVQ60jhL6unRc81i739DWb9icxwqg9mFSQcUMOrk2uDi
WdYEl9bfgIBbxVxJfFAvcwqy9MQ2O3sdCoReIKVhgBwtkjU6C00ArXr/AeEi8SZEMU4YASRGx9Ki
x56JhtQ01SA3/nh+OEIkC+1W6PNSTfCdng6HVMjqJRq2j2Wsupi3yXQIVH+QCVcJCmMQuiJ+XYl+
IXz6Jzm/WZspnWMSIy/rDpbh1tR6SiBJa+hL46DD3YFimzvn6G0Owp3Zyqq+V+vi7zVbbM762Nzp
5YindJcUi9vT5m6xNcltQxRMgPmB4UhELtHiCY7CaIkK2Mta1hHivO2LwTNa8NQmvY3KqRL8pF0T
pB5hDRjexl7yICTaXjgCYTAgfTHgcE8XcbBIYC0xQiULAjksBOV2xa4C1v3FRUDHTWrtzwMHAk+N
22eKbSDkREQW+ATdZeFQeh1Yuex6d94oheP5BOLpceu5HKPKBJCuthD81ZqgeyjyalRxmYMKpmRH
i21zA8cdIUhFlnNeIow248mB0qiTJeqBTYhwMwtiLnHhdjaqY6fbvlpklwRRTI2EC9pHkHAB+Ta3
dHqhBdoUM1zvkG8y7G9VFYHbsb6KUuIZ2q8OND3n51bk9VF7gA4gFdc5le8ds+x+Mrpi9fp0bBy1
i0KIC8bFgdSgnR3wSlS//G+A/O5jZqp3DQDtrERS+CM0VScpESRag0ON6fk8mmivowMTSqzQXQOd
DBd2oDivHvUel1VjAl8qM/FuINMPF84geEBQk2Yh9uT3urWoiZ6v1qmRyStMf6ap06AtHxT73cP5
0fyJknjXhR5gPN0hTgevIGeaKu4IWdZ2CAaP9qF7Idc62O+c6WW8SV1wiJF3dhx3y43pfC+uzdv5
br59Re3twT5YoABBW69//ntEs7v9HC70qcdFXaIKn7Mu4hSUeBR+Oo8goJ+gKD/9HDG3IeIy1wnU
lDtX39Gb4BqUE3edZx2sm/yif1W84aK6Nh0o5WCU+VXhd7JQRXQgbvE5c+1IW6OgDPgGODmz7IrF
N0GpeCWeKs6PVEDcvo6UQfMFz9Hr+p567SRDKWc7oqMS2/RFwQmYzoVnTmDKMoN9luMO33eQ8UNX
GZpIURPiqWUvKx0V+j4LRflgzQUzHx5cTj8iC7SlNlrcoJK0vwhofMxN5iRNv+sJmBCy0BnmuyQC
VWH06/zwRT5+C8yFOHiMr3GfA/AUFk4fHwp0sHbT8TyIaDEtOFfNRPoXzwrcFKuV3aSmiVBasfZL
APaSPTPf6CLxcILKgvXMB9UEMnSQgOapO9J+NIwejDiuFt6ZEKJFV70bp9lh0NrjkHaHmM4PZvWK
tl13CQu0iWsXpIgkHSvCsdqISlEtCw4vPuGpKIQoKD4Gf0eXuajOTcrQyRsf0oPn51R0YlmfOHze
cyrUlqHCBhZTJN/0OPFrrfqxBKo3kNCp6l9zLCvXEwVXDJtANdBGggJnzqcbS47+iQksBUGsQzFF
X/JDUyI5mEzBna6X19M4RC4plcAlGpEJNIm8PQriV1GMNXHIH9CQw2iTZgYNg07fkvFuyH8vozu1
u+nf95GurQU6JLQsVAHrfJoVbQtKmBI4HpM9V+0xSV7b+D2tXnv1XUabIXjeA5YBrhuK4mBcUTgn
m4xFP+P4x4wipdwPuxlvWuNOi241umPajhEoJ5FnIstXCvM1W1zOuU4plJhUcLG5qrH7Nbn3yqFt
duzHN+WJNX7c+s2TxMsIV4+C32Lt98Q/zr2ZS4bXmLVTnmVozKVXhuro2k81+R7JWBdF249tkDh/
ltGxZPGKhPuPAyG7Sv05pq4h4xwX+potDrcZwsnSJ7biFB0qZbXD4GROcaHfd0i/efVdHbj08fyG
l4zszxGyuboFY/L/cxivvfjomC2fyxRCU/m38ziCLkpYJVIRUPMBxxzhs3lLa5VgZp5w9O5NVzto
j7vShVQYu9V+hA+Lm+zrO5B5jM7yeh5YdBRtcbmopltF50s2wirbt3A4gkIutHfnIcj6G3wgt8Xg
dtygZnqZKsAYdhlxyBM0xL3pyI6tFzyUj9roFa4OqjzqhT8z9xL9B+7fpHu2X8DtvSyxFF3JMLsL
IXfpou5AeOWaKOhY2N1QN0fJgGWTyh29M7W62ZwwYOvB3Je+9q5Arhqyo+EN2irm0dO8zIv3yDf1
zjI7xku4Xy7QPPsePbGdLDH0X2Z/DdhBsYlOfW72u9gKzSWCE1f3dFfug/0xd03NsXbaTe22IHXz
Da+90n9rR/Q6F/tkb343/+KODiKqfz6Bm/5pCSA8SXFs9skFql+JeWQy0m7hRoWOEty6akCGkXN2
eWtotVquo6x+9c2HbQyQy3kwh4/zSyv0qRsYztOlU12hphswKO5uhzdQRwTldUkmqJ9Lw1MxFlhB
bfRvgxWIs6J0SaclCoAVQm4g6/HSaaLQ5mcXUtccUTRgji4SFbhXpr87M/asebi2aestjXGtJGyn
ZHdTmEr8oTBmhiX981HrOmwcotHmQTCoNQ4ViDr30EVQcteejzPEts2XpT4w9UaX5elW8/jiP0AF
paOWE5PBF6+qjT2XOsHJmTP1Ps3NB+znvwjs0KL7DwQ3LD1KlWmuERSQQvebxB21vZqioyY8zspF
VMj8kdBBbOA4a217u1OilcFIR8ZlHNDPnSERCHG1v7DWDQxnraNZaVMfYOLMVDuE7a5MVA/ZEVeZ
vErWyCgcEpI48DKINO0/fJ4bwwgRhyZDBcPQWlCh1qZjdP7fCMRB5QCZeZCCGQRxMTdxZtFkHaJS
vL1pH5HutcjE6cYuDlwFvLl54kYmWF0O52dRZH62tj7noB9P+1InaS2TWTOKxapycDA2+k02NhIH
KfJeWwjuFFZqkOvWMYalxEiZRrdZ4hSgdtKr7+eHInIpWxzuLIhr8HVBYQ4BFIoYWHtbtP4yFU5U
+p1MqVMGxfn8mpRa2hqASknhgRW4agjaeN2mu8ri9/OjEr7IbofFecqmSE0wAuP6oBz62emIw667
o+HbLrmtLiGP6GVO6mr+sr9gt9G374n7PfRkF7V1L/FOavsNnAfJm37s1W61zL7w88Ifl3I39rZD
tUslREHkr/NjFm23LRy3EWqQbswlAxzY1h+VlXkHzKFghhhlrkpomiAGRV5IwybgkyTaWC+60iPm
Nurdol9VxjULfy4yaxHO3gaF81S2HWc56ZEPivP9yP6PtOvaclvHsr/S676zhwkMs/rOA0mlyqpo
+4WrXNcmwQCCCSD59bNRVTMtsbTE6Z6XdvtK1kE8OHFvsdU0EOTGl0Nbrrh3lyxijitP4ctuHcib
eRKsRntALDArYP95v11EC75Zkb63XsBEmoiAJ6H2PEb61ryp1906vk4e/o3tQ9jLVWVFwBianVhh
gdU8HTFfDVmLHDBN1A6dJTq/k4rrQMjsSCajk2rvixpXNNLNFwqc4vPTOBnHA8GN46L7VJWuzRTK
lIOfZIiVR6bd1tUdS1A+jTrVN2r/1YhbB+h4/DrRNrn+eF7wyeN/IHemXWLTmPJU3fh2SkAlggSu
C4toySs7eUoOpMx2SWtEKSYEZMOa3djVL3u8MvsyAB9Swhmg0YpV5fw4P6+Tt+1A4mzLhorXPuPq
XLQXfvadiuuk/U6W3uoTUoAairoElLoC8X6eBxE616fOhBQea2HmWutCVkHu3QqDLrhCJ5pcIeJA
1GyjkhykSy6DKzQAPfzBEMG0pdfTRru275omKHdJOF76342FbN0JdaIIV9Dnh9y+wiY7tlJ5q/VW
IhGUBPKUhzQSGLKnPg1sQzHyrsDQe37XTpzGI3GzSXaWLFyZQxw3r0rt3si2hnZ/XoSxNKXZWUS1
m/RqFWdtyL1Ep00TleK6LyIglSI2uDLE785eN96l7u0bcUnYXUtv2yTqodjShdU95VJivmgnQzoU
zY3z0LLR6kSbJBLnPEpurFvQSz1Ur3Z4T6/EVbdN7/t1CYLsbX7FkJ25SJ/aJWatE8bF0QBm14TF
IPMiOQYwxOt4WPM0Sv3vwr/h6VKmYnGus4e2qXVaUAJRVhKheQ54Uklg/5Wuf+VXb9k6e6mMiO6S
O1C3X/UBfeSb16Xg6NJkZ2+j51UoD/Wx830ZSTuykzZoyhVNfljZ8/lDtiRp9ioWbjV2zMFc7TEU
8WVdXIzFfTs+xHTp4VA3Yvb+Hm7gvI0ThQSWnTWQ1Jgguf/R5QsG9akorwE2ZxuuAvFgu8+m0trc
jG3FkgCCFBLfopthKNa1tZ7Y5ThEmBxqTMLJJgsPon3imgJDHZcCSL4GynlnScs0aVteIMsMxGkr
aqDfQM+N1EvWARhXrgovDrI8THxnW/LLRFxr6SVQoUZy6Vg3knxz5J4yGpgjEKqTTR5HWSVWyLtL
/TKf1rKK3AmejxWM9i7z4ss+BnKxN6wEig+R1w7b4VkA16XrXs1eZdFCF+xBPL8cm1u309dDijw0
ShfAJLykAU+cHBPY6QaQ7WAKmPMXBQGZqtImAjsAGjAB+w4AN/LQR/qOLHX4n1rhQ1EzZVtJcLkW
phJFr0B906ahJbOAghMgiRy+oNlPCkP3qGOgh9REi9jxQ5JMEniEFoQVwg8APrnWAfzaGd80eVX1
Nxnv1udv4ImXWQn6X3kzxda3I6PwQeE1ac+6C2Rf8zFpnfXUr87LWZrXTKuBS9PiraPmRVAvClBA
z3yryMaa0g13vZ23CCF1QqBloO0eEEtwW76gT2pm6sWA4+5DA4CrCd/R6ccIagFW31JjtcRCfmIV
UZ3meUhaESB1zp//krn15Cc+QO1JHI78aYwnRAbWki2cjhPv/pGc2VHkhpXare72IfNvh/y6MB7p
EmXACUV5JGJ2AK3J8qlVY9262A5NS4bOv9F6YMEGBPwUIqdIFs+OgjlZTsJSLJad9i8dmyLB03uW
LdgMJ+dxIEWdj4PwkDA8zaE6pOTQb1YH0pil9qqTm3EgYabxMy31TT5BQl3+4vXKAq6kgTDp+Xuz
IGROvmOTykpwQfpwQOFLR3bSs6F5F6rzF9ZqzkjllbVw7Qoz0XtymwozAgdAdH4ep/JNh7tumcf7
0TRoOUZGrwcKxnRNnSsy5qEEoGQ3WhGn7EqVmrFUwhnXA/SMINHNQnTRR6kA6KTUN7F86PKlPIHa
oplVcDSomdnORMY6X8Pqlv2TVz3U402SXBbtJbJSRr4S/f78IpxUE/88Me90igdnMot1wTJTnUkq
N4KC3Ii+gFY0zheavpb2c3aHe+F7LffVHc6zu76pL0v2eH4mSxJmz0ZVJ7436JCAZpiYbczOWDj3
p+L+R1sz0xIOLSZwlWGtCqI/elmWBd4kvaD3x7tBaCs/99YDrYKuvffR5nx+dovCZ8ojTSaDeDLG
hdAfy7hBJXBY97fldAdmtiHzQ6ldMs1ckHryMCLqhacfOYcvWYe28ZzE1lIRltBYMVtRG+3cKHoe
0Bz46tzr/0ZPnQXeTgC/o8DU/MKO6A12y8HfK9CBKn6XTfU4IBbWGyzSUYy5sKDmiYt2KGu2oLLz
zLLOqQiNqxbdxEmQX/FX9zp+eDLvm7dqoXfqBNIASrwOpjZTzV4MeDmDQZx402/os/uQ34y/aj/g
l+4YWquI7J7JPllScfr5SRL1+cH15q5ZgB8FUuGdruRvUQbk2t6lRZACYmVB2ClVcjDDL6CcBq90
NkAWEp0Ry+pwQklbdu/Zm/M7d+r9OZSjNvZgTinJirzLIKe0/J1T2Jcp4OXkuBQgWhIzU8S9kTZW
2SkxRA89eZEhurYUtT9VzXF4KohSagdzQQupO/ZKiLZFMmLTfMse2ZURscvqm/2QOQFdUMMn37zD
xZvpYXRS6SJXm9Sy5+QVdL8/uqgNtBVFRWVHAu0XvzQfBary98Xz/2/bZvoZerNoaAPJlvUmvWfT
aoNafzovY3F6MxUtxtzQdHU2nGsL1U0/jKC7pBcKtlliStW36WK4yyOwspgbb8ndXlAoZKZQ8Go7
6VBDNvLidRkYtzYS8YGj2DFW33WUFbgLNtKJcipVlwYKPjQUggB13tkej+jk4p2BYmdO4dvflsVF
noE7LDLLNqLZw1hfs3jb95t6jLT6JssXbuKJCIMaAGAX0XWAxPS8rmIaAHpTMFRb+6glz0URlRzc
2aixAuVyDMbU3Zg64ERZlUuIk4arVvPYTjoWPbs5lZeg3MpFX3TuXCYucpIlYHK3udyBO1vzb8vq
qqm/VdamcZ99Egj0z2jVytJ/GcarAx+FBPqQ71EeGviJvrKAjymvvTreTiIPXf6IKAnIB8qqiXwU
ULZcBF3zA/gLYdfdJhMoM/jWMlMkKHfCbtegYBnbq3bKkaj54U3aSutsoA2sDXObTSte7kh9UWls
Vcsd0zZxtnPYFHTlbvKAFL9pxEM+XMcWcPpYkGRJVLK/EnqZAMHSgVVRVpE/3RXZLTPRBrQG+zvn
24HdZuBXHNd6B3uVPQP0To+3mbv1/OeK7wHvBkqDy2LcA77GNfLIa7Zu/eB16zK3Ai6uiHORJXun
utLEU+q++Ej4T1d5c1mB9K7Od251X+Yb1r7G8hF5E+Y/uGJbOYE7bsBZzXB/dAEwNfrW2gCouJXT
Gj0oKwpIkvKb3n6vXAqY6xgUC6vcuU5BYWc8sexBq16tEYQ5MbAsQEHmJFiuETk1+6LVIp++mRUJ
7eS7Pt6A/kDjNOyRSDFFti29NY5fmFVPcb0Fvu3U/e7qMPOv9PgWYSzRPnn5TwkEH+BoiVotyCU4
r5k/hLlYJ/aq1dudhqaKDriHxLwtLBnolbfx8m+oFlqXdAX83KX3/qvppFpSFbWLrSMtNG/3LUkS
NyTtVTFOaOzcXbPuon5Fg+KqDTo90O+sa0DZrnDCHvQEDbILivCEeAexKNv3DdDqggn9+GGpC1L1
jSoTzK7QGhvKMA/ZbaMHcfDy4ICwk128IXH00q7qhYmfoNBE1uFA8uxiOtXouA0etffyIDQKXdTB
9ALq0hKma3jvrtxrvmqvxm26cyMeZRvQ1gKaJ1p6CU7oh6NhzB66VLRVl0gMwwyBNAbRceRsoIzl
uvr2BOz3wI/cqzz45v91fuW/WkHH0589cyAnAiyEi3wZgKTS8gcHGhjnQW8tzU+Nf6b/juY3e+n0
vARyEkH+qgzKGzu0LtN1jnnWkdh0q/iy3fbhUkjpRCLreG6zF65MLdPvPKxp+QwGrh1b16A4XiH+
GL121zfFhoRLkANLs5xZzYUFnJ33+l3Xv7DIJh5uLG17fsNOvaIHK+nrMxs5HTlalBp1VZzkp062
k852HNivrXxFxinyi+G1k2bg5ilgjT2016AlTVKxV/2Y54dyggPvcIG/IHn7fmFyX6XkYQzufZDE
rNkui/KbOPqZb4ZouserFiDNErRrLxChXKPaP7ogWfBwfiBfDrFvoTocxbgWuglQ/D67PFJLx0I3
Y5hRY7M2vTqsoVxb99oc788L+rK/EITGUJRWOIC0QwPcsZryi6ngDgibEHgDXLnDQDO0ssz1eSFf
d3gmZXYnTWFNxdBCCkBVge09wT4LqgxIv6i93VkhA78sklflgiZcmtvshjIuSzepM4n+z32XPXKy
lkuYluonjpTAbGKzC4mIpdbqPSamZbq+K/K6fDE1y8kAtDhW126fFb+1PhsW4pinTgdal1y02wNu
25s7enmGMhkxFRLpwI3eognMfJbNpWl9W9i2JTnK4D5wjibbBJTwiAX0YddFxrB2NsmF+R2QgMmV
98Du+SW5znckbJcqIb+6ZWpdTXCkIYtDFOTJseTEnXzp0xzcEjvcup2rBy9NIFbWBn0ZK9WvFC5M
VT3HXzbyQOBsI/uk7mnTQ6Bz3V1RRIY3fkj27g+5HjbphXezGI74EhiYzXCmWDUyMummEFiT9RBV
oQhMA3T1ob1mINVY0GtfE/fH0t6DWwc72bOiEgBLQuNMZNx6G/FWFUE7rsxQ+WfTxrltYRilYfeK
0zRul96tkxcRvgAgX1E4+aULbDSqiplTKVFYhZJWsZUqikWcpUmePK4WWEBt1Rpqz5MITue53Mey
wtjqf4M6I3RW2lV9wX/Gd+6qQTjkprxL1t0Sx+7pwwpGJKQulKk3p3/ovalPHA9ykVh6s/corF/H
UfHTfJxCEta3/c+Fs6qu3ZezeiBPfX6wmUQziy5NKxm6JipZOpBtBlZIN+hPjKQe9PD+Flb2a/2B
Oj4HEmfGrNvHhVNqmKH3IxmDGnHqNZA4RZCtncgYg/Z2jNyNtkODyPb3ELo/+IV2lS10+Cuz9cus
gZVtAHAGKz2vAWwK3nqVpZRRcWUbv73+1/llPT3JAwEzFYDKMgkwUujybnBQ5V0FtZ2Fme7dsx7l
qT33Ue+CVH6DvrfRRgg6BWUaktwy3SY8CwE+EJhOHPhTfSu53OWeFRiyefCIQKhPo0sOxlczX+3J
wXBnCkTkXl7rpnrdnJ3zQ76C78xZpw98e8+Dduu9letJRtmFdTGEhhMN4Rg9/MsVMMdD8GeGm6XZ
Q1MQrFg57Wr9h9bvPRr63gtDh835zTm5+QiwgFQS9/oLF3MmSE2zFvprQq6LTfxmGPTNeRFfA8Rq
NkCOAMwbGnGJNzvkA3PhniqNDCxvgnbym/5mTS4BQzt+74LkkVx0gNAP6bpZnxd8Um0dyJ35a1nc
5Bb4O3Cwqbmz+XSFLDXQPsdVmr6dl3R6Ff85w5mxB0oJMnUJJHn+C6XPNl2d/311Q+ZXFFUuKHlB
8QCM1lndidvyFJBeNY5kQjYtgh7xnT/cS7YxWHFTLpV7nJrNobSZGiwdPqVtAWmj/9In66pbqnla
EjA7EI5LyWAoAY73oKAgxPb8cp0yHhVyFrI7BIU6czgPwxyB9icaCUiWny2Jqm7T0jW6WfwkPC/o
pP19IMmbXdRqQFutm0MStXQRsjRFxDnPrsvkL1DFrBPTQnFp0UVM+C+SMvTBse5ZF+hmIF51Exft
won/WrGLqwaQUxvswqgz/YKXAgaj2hIM48l/G4HhRx2KitqgurpBkRICIp2+4AmcumK+hwIgMEP5
qKCZmZM2tYC2VbcyTOIefB9X3CrRXbOq2uh9of/jbfjP5Fd193HW2//6B/7+VnGkURLgfB//9b9u
+S/2t7vi9e1X+w/1D//3i7PvbX5VN6/l1y8d/Rv8+KdwePCvR39ZsY52477/1Yz3v9q+6N5/H8NU
3/y/fvi3X++/8jjyX3/+8Vb1rFO/ltCK/fH50e6vP/+w8Lb8x+HPf36mxv/nH+Ere/3rdf79X69t
9+cfGjH/Dh8WQLN4/3y4syZ0hvz1/hH6TP/4G6uAlf7nH571dwDzIYxugRYG/8/BZW6BpoCPbOPv
8HQsBAKhUvAB+eN/RnK0H//cn78Bx/Guoqxr//zDUSronyoKPWw2+q2h32HOoIUeiLTHtlOJPeXM
9pIXsL4yiezf1ApHX6Hv3XORLWN1Au9C62Vc/9QGMg12SFOzYMM657ynz4I6ErxeklCv7qKuNGJW
Rn1nxgycLvUgs3EntC7xm6CxJlLagdf1nt+EOWqdEnPrlHnb0g2K12q3CHhRSouHSeJWOlgIkr6u
k1WWygLjSnQCPK9VogG829+0SYbitsCvy9gUF+UQ87xagdxad/cWjBbPBXSFIdy/mio3qifbiNXo
mKarH3SaSofoIU1EqfA8uwJfBwdl0plbrc1j90GzcrdtI7eOO924nKyJAaU/j7XKVs3oPuHldcJ4
xv9q0LrWA+6kk6gGjTK7j103rGNP4PfrmmpCXHlDwbAIedfF+JudVRmk1cRmmHbNDR1DaOp6sLVN
MVBDq0On19X4aQ8vWhHimKT+eXAaP8/A4Z4rQ+h4y9HxbaK/wUZjs225sy1HgSdxikw2z5PVDIm7
s4gdT/JCz6RwSFSnldOlKzOZ8lHuqh5kJdODhue4QwF1GRNniZfy+JHECUStMnC4UO2E6DTKQmfD
oSTtTH8Y4qcWZIc4GiDGS4Y0QiflqKHRxBnUUgmZljzdw9LnjrgaaM/QnnF+WWapOjUQXEt0e4PA
R3V/qJt56EZMnqRZz1v3yQUlMylvRNOi+GWDqhwg3u59bEjsBEmP81hMgZlPNWgetVoYOFqA3rXl
uI6nXv0h5OjLNCp7TjrjFhBYo6XdlkMhvJ+V1fVJfj1UsZVfe2VuOPvzszjW7JgEYAUQH8B11qEk
wJx4PAngD9l1R/j4NJi1gt91BDqFypXdywqYfanV4qG58DXWVoDtOS8aXTLzk4UiCTyrJo4W8HLQ
DXgsvGwMu08nK3lySqcf48delLmLXp3WqbGHsVUo4S4V6g7YVVNmAObXWuEjKziRllk33JwG3IiU
JuqmCmGkkwz6tjLUuUi0tOmiJjXczL+t+hI0PxunZ0qdoM9R4eE4TT3CB0QfimulQSUm4X+Pyxy8
Efec+RlusZ0iflsGPunBHrm2Cpxr9AzzLHbq9Yh0j7q4LQg7xMU4jC5+2bd4D70ziqbHiMrWU7dS
o1TppFhDE2IX6epxb8JGDHkHjh/XSxs35HWv7jaAy0Z85n38iqgd9dM6igUwL9SWKMUy8LTEf/QY
S9T0BqbmnFEf936o2hrC7QpQXelbTItejpetNcQooascptc/oURRV7lm7QRNvZr0NjV5FBeApYwM
TvV0VKSyZYZilc5ANICCn0OicWifcZpjSxh3wTGx53nPHO21+lCQBYKE2Lyh7oqBfxdGV+CnrZFh
vV/03Osy46rIQFueb7PYrLIB8UsNtwEKdhIdvip5oUbt2THHvPwMmLYPtuiUVis/xllrVGoPjLc4
qxGw6BLwfpmj2ZTGeiwkINYC2jsF8QOmx32rr3grrfonYHM0bNPnT8EzRT//LfnQqEOXVMN9WQK/
aFWDOhFA7oQCW8B87KtabS4FsmFWvHRCegAXzV0JSNOLPEXPGQbc9b7TX5r6CIN9z2IzwZKevxvv
pH9HStd1bNw9PEHKDzD12dVIHcD9TZPXPVe9TSdgZU2TXyOy9aHztLoZsGSOyAEtE0iWGfijYrXE
6D6/YlHa1qg9zspO2wOrQj3WVgU6K7rppNvIB9HEOrLsKGrIcar81FS3jDewtjekzBI0AA+51RBU
cRgDoQlVnM68Ig9dRcxuuteHrE3u5ZCRwbmq3WnUFXmuyWu3v7Q+HlBUSJD8utLBT+JuPv6CxmV1
vquP026I0WiMm8zLlM4mttBAxkloKXAOmpHUrXbHjarQuROwVlRd+vL52hmDOWLGGgIHvR8CZFlH
UZfGR4b9wPOYYa6NS5MYbfd2lug6CEXTHhTiSe817RsaXyQurtERE2+sZUw918BQ2NWoRCNgcon9
VVkaExs2JTGY5axzI1aXmnBtMpfQiGZ1cTagedCAA+pTJBGAeADcg2MlyEvbgk4i+YPrTHalr0vw
ducUPew4nGaYofsQS4Q2iDKjiKz4RY2qPSNLDbjWoyWhlacK7S32v/i6gb0CBd5oDgJhMhIbXwy9
iXKT0JE2T6QzJSY/iUr9UbR13PrXHReE30P5ehX0dae3g3zzC9/l42YwPZlqb8BS0LMSHIFDbzkb
U1YCHBwsLgRel3JgXTYEdRMDRPNa8zLUQzdJVrV0wW859hBRNG4SdI6BJw7k9i5S2bO1HYjUeg5g
wAdjbGo0LlOBgg+aBTls2zpbszgjtbUzAWsi+aYZdfSrP56/yDNrBSPAPUY4BAcbTbxAzj7e3alp
DCKnWj4kFctd8gIC+IGMa803Shz53LVyMQap03TYa2Bzqd113dIalwhRvo7DN1FHr6C7iYKCmq1E
Xpt26aBh9uFDN5qkVQoZNx/P/rqL9QHbIgvTVxcCtx7mSJeWyu49vxwzcwNejA5XESzqBKOxzflh
B0Zb16SO1WJDWq0qmwBPtWb1QFbumen9drqsbPPLzB5cN1mIf35ZAQhWmRCU+7hqFWZ24zRWTV7l
E39INepwdgdl4eI5EbEPQP3oU/lYrAdW1s5KhRif49ggxVKFO0znY6sHnR8oacCtQkDUhCU7XwNZ
eFWblz5/qNJ+wN22Pi5YmjHs3rboOqhzlHZUDa7bpxFTlgjLi6u0ijNEqHNGJitbG3mqVHauobb0
mvboMPiZdkQ9CDYn73P6+GELhmTa7mQxxi1aktKBNB4KTbjWDY9U06o+u+3AdltpK93NkeXceXZq
oyjJZEIZGjK2nfon0TxlODTuWKFrsTDthDb3KFhWp5jrTZ+NYABOCkERq41hdK6zVDcxFPrhjnV+
UypDyJFSvVQf6j9DzU39s20mZeS0vqyz9kqQwaLxJjd09WgYJk0soFFBiRJ/bYp2qp7YMDV4YwwG
qI2fny9gpTdjh/JGUucdPstZUWKwdoVwnbyckDmx+Fo3Yi02XjRCivyGAZLFQM1SQUw8R12WYI5r
YnXwaYBZXk7Is3ZjHOt0HXvASvEDaedc1JHtsQHN3l7ROyOAiDJH409Ylwov7UTVZq/hT+YYwkRI
iiFUHzaLbEqTaACz6dwUBUMWo/hsMjtovI2sbPVecTHpGArtJxsDKzwywQ0EkXOKHyPDmOIr5oer
quF24Zuf/8DAtcZBYXhz4UzCZlMLHFtjgp+G9U9hI5apAZNKdHZjFZEO9P6h3OKhVxYg2ECV1AZF
y/jD/DhRLXOUoYUwfoH3tOB44fWVQWKo0BUMAvVWA+tNgzh7SM2mWU8UawXY15KNCVoqWGnnhfg2
uGY+Jpd9DwY/dPEA7yWuV7SvYI/onU+mfN0K1snfdey+W+9GN2KNtKyqMhl4WR7rFnDXRQdnSktA
13AN7tkMQLPux9WYOmeCfuqm3OKoR4rTUnjaVTmBeNTJg6Qda11EFCA66e8S/oCJBCHYa/12j4bC
aXAvGt9XdlvG7MlNUKGFFF8LxiRBoTueNVufRH2hZXiWjEDxtMLIbobWApFb3JbJdOlUSU75TRmP
gz8+4MZM1VRHZWzHPhh/C4cq89W064lGWgxXttwZH/dJ1dZgPcuEl0REmbAqzBNmGkoMopFaOQS5
SaMchU/v5nO/DQABwDxiH+YUIvHqVz5fZa3XlOb23VHDknyY0OcV9xftCQQa4KxbeE1RrwnSmON3
rC5qQ9qsSu8/3g9EDGDaWZjRsCdyEHi9bEcqT8TW8hR+ZOUK3O3zY/jyeKi6egANwzLxsFWeGuNB
3q6mbpWJRhN73eyLYZ/qlZNfjwzOxLPGLPg6a+anBZ6182Lt41QzXg1Ig52m6z7wcgkIYY/lenzS
tcqVyQOYp6Zp/NmmKUvtCLDLou6eSo/0YId0Eb3KtaCoegOPS5akPnawyBKs11ogpQvPqkMpYAb+
o6lspb2zAcLv6mCpgy5/hWOpdMFEZcerW1/YDfbR0rnhQ3EDdguWlIVQs8dCb3K1wtw75uTRB300
1E0luTYi6hIz4Aav46Y3lVEt4Xqnwaf9mIh0gFH5Oax2BK1strYzQ2mEQtP8Bom2EQCcOTiN+roq
IoO1GehSG+YDlIsFMSz6zF1lkzcZNvxZpjdLwIDvy3jg8iAShkYN0wU4lIXuQsechSIyp5SE+l1z
n9LY95KNUfrUzxBZMvmgraQ9yLS9Nuq09fXQMNLarVZQeTn6bv087qbpyU+1pk+2kk+4VKuyLlyP
r41EkbBsWxRKYKVShRVPQzwecQeQHmQnxH0ykgYbWGd6msmNye0mN9ZJ6vIeXiY8aqPYULwQHERp
Vmyl+oKr916LdDhvFCj5YGsDLAvQdFW78/HxMpxaysQp+nufTY7RvGaD3cCcpk3b41pZlQGhgeHJ
HgeE0dFU+1jZk9FEFGrNe+yGxMZ/Q7BMBQQMvcV94HBt8YWKD9LNIn0EOHeOUEOvYjvZxw+jLSbL
mouuNwZbrnytwWELnFyHGrtE+6eDqtK0S2Am7pzYH3FcStHWWGz0KKtH37C0nNq/aldzBnJpTBQj
STgf0iZqKSJZ8mLgcsyLla7lje0hl4vHPg55agIJtQzADO/3dD9wC/HRLQIpvtDWwJgQhhnUrd8b
XhIQPOt9zoJhHNUu8y6e3ufeUUNfQ0WWKLc6f9Xn/gL8bCDcofwBeRUT7d8zGzFrB+rHY+/vLZsK
wb8hcJIP+ylFnzkJlGmIRxIIWQSrMZi2ulHn5c81HALOgMNCRJEob+WLlV7VeNLGvPT2uGzF9Ew+
VOpoFS6OgJkWAhLhJ0H1/styAf6voDYACI4ak9m8CZcORUu2vddtDXJt3qpwuTQr9Qy1gwW14hYA
KV4MAc4igEhHI5uAhCcowFSSY+4eFSllQyOnaS+Q5Gswx64uLRp+egV4B1Lg4YK803W1FaDdQOh6
VxdwjWnQZCDaaxFJsDO32VVoXEAhhdnC3PyGSI4n5VK39SwJCK/FNIBKDBBd/A8GO9dP/qCXPbWt
dD/EXg9n3MtTdRDsxmm9HzC1ssSPzAytbU+ZaBEaC1kyDtkb3OweLsWnxxdz6U+AigMvRsYiy+Ja
LaOGu2qhz+/pLGyP4cLdRGniO3yKiYD5sVppgTPiDawkd2QcBygSh6bqFA02StjNkL+/z1QCkyIi
JlgJxo2OdB0e8Ny0Yrh/5wfz5WCb6Av3UCOpTrUCDD8ejLLGugopjT1zeoq7pPe2smEt0rqQ1XoT
7IiWSTo9n5f7Dpd/pFxN27XhdALSTnHFz5WrnwwJfHAbmsattW7HGqGi3IwNdZyHZkdUlHaqql54
ysRPq3z/adomraUejM5vY1hd0huV/0IMOmHYn4HPktfO2CMaM6h4synGpKc3Bqg0uglkC2UF+8yu
ZE7o7/OTem+qOpqUBeg8MHDhnVRm2fy6+vaYTkRkYv8Z+PZ55Tu3vVGPXroCSYmDBguBmPHEIqCq
1XmypQzQizx09EKZJUkra8ymawDRoAUC7mFR4RwjKng/cdsFnhCC346lhcBCQ4QA6HyDb+br2hn0
QgvcMiV5v3M7G8QIG7vT4GM8CbQ369rqwyYzJbqS4cvYqUrQNIidvf+BmEP7PZ08hyAE7LZZMqzc
UeeFtXE0apMRDZoOunlXRZ6CqOSir0WnPUxVV9jdz8/tmEahAn9TP6qNa0F8YcFLBCRQgsklhVE0
a9TNq+1AILPEaf4M2RdDiicw6pGLqwBjp3G8KVdAtFXjq32HjHIDd9orpw5QG57NtF1S6hwU7i56
zTIvdIGqlDbB+X388togHYsyZcTPicLLnp9Nh6An1nbzbi+YpW7oVCHA/bNIY18ZbpyqNXSNIu52
Lc3JovL9Kl5dCpDEKiBQAyGR4zsJW4tmyKbw/WfE2DaZjvcl7z0H8ul7JtEmuYVRFEmGTV+Y/ns9
4dExBoeqIj5DUhkGxZf5p52dZUDvF3eJkyjnNStgvyEUbSV91odExtPgRxjOBBe4RmQHG2hONs7I
SvPrCr7bpwusmVKFZ3soZPzHGMVi2Hj2kXr59JrGCmCdD3FLGt1Fd00i+izQ0OECqZ8nq7QLlUpq
kr4ryXZ0BStF4OtdnzlRZ4wuaNgQCoDWQKEnZWmpLWjIL+oahY8A3ERcSqXpAYJ/vBtD4eQmGi36
u08VBa/PxpZ/Gu4WogL1z3xMocMch1k4LQCGY8Nels2in3Vcboo2acdFVYmHzByIHcB8NvOzwOdS
EFCPDo8l61CJFECXQYbM+wKq2vdwHs/fgy8hcBulLOiVJmjDg+WPSOnx3KVGnKSK++QxtYGQb4WG
jiQoyv9GBAlhMlapL16l7ZZxAGzGGFg7BXRdgeYoHaEgdJJz5MWWLucXrw+5USyBsgeRgvn6ZLVD
0Y1VVaaPiZ8oTTJauYXnHtC1yhD/MNAkcnH/zdl5LdeNNNn6iRABVzC32IbcdBJlqG7dIMTu/uGB
giuYpz9fbUBzWtSENDNXClIkN0xVVuZaK1fOz9IYeSbVzJgy0PjrOcOx5haPImXqBScvUBCP0VsF
IEafMaDWPmyBskqcan3x897O5c2Kz739oZ1iWP5DX1aa1d4S0JbcmV3YewvZ6E4fZk6vl7lXVSyJ
kmb0vIrSXi2oHCoPPjSSvhn7DzjRDeaCaacvxbFnFCdbu/WzkfKyHrOKYllN7RVO6kKdz1puZXF5
wWjomn7eMNJfv+63uQCbHu4e3YOlzcdwTP/xbY+DhYcIdMzHvYCvOn9Q5yYzVXwGAViwJRCS7f27
hEjHs/8fboRm0xB8Wuj+A4LtTzmILZcsiP1mfr8YZjjLf+oYkqt8gYOqCuQ5/yXg+W8kE8DaP34Y
a4bJatixsI9wVPwJ93fn1Q4ajtT3jO9DrRIVAMyOGaVCyq4+itRVc3Nb2YOGBQthsn6SRFq5OMRi
1P/IMm74wRj6mDfmmN1sfNxwHWU5i/65K08qYjQz4oB9HzU8bxmHx6+ePTp8LyfKUO2B+ur6cRzc
ME7vXZLR3LkbJmc27SOmFvpPcTSuXEYAC2F8tHr4r+5g5eOoXiYry1esqfJVYl1WGSCIcZRtF2qk
o74xf7b1L8eJ6ZdPaUnpbl+qqQMAP8p1hWqLCmChmWk7s9OHfObGr9bwR118Fl1Cz9DnensQE1XR
vHypZoAYjHKsYTSddxDkKlvuqrz3vPE8hLNw23sPU9F+fU5AlbmB2m3b3kWpU6Q8s6yvtBIEJ5m0
rCOrVWs23y7MPOK2FPm7V92KuZduCqHnQWLS3GmaZXZyxKy46tSO27F4QIbZ8sJWjaGal5Q0YI3f
l66XWfkZl/8SN6KBtBXkOi0nsNfnGNLZ+xqXgb6UzKkFNFkBGsWRtL8DzMABEJl97LZ1/GHfx6HJ
gBcY+WLqcf1qHcyCnCdMaAM5H8LKTgCAnMJaEWMYXaKvbwUMRe5kMV22ikloB/3KMb7WlX3QT3kb
9SZYsnNM+8LgzWujSu68EQ0c+raEDDIlXoxdW/TfnOJhcZfq2MBBdulJNm7LQ3Qt2bNC0c05Fa39
8ZLwzZ0nmjvTMuO7jIl8/nyLXgLi7JiMht8nj6ayESZEXZwArd8US6ZG/0ma7Tynn9KYtu7uxfYK
wadL0HCehvRHMS0XyFpW5iWTrV7vZeDq/1POEmLNk9Ei/rAnKQgrSJke5yFvxa2Rh3NySmy397J3
eZsWXOOYCcmv/mY/X4+gfwUPCnNCFrvaYXAwm+htys2nowaay+a9IhNwcaJEoGQwPZg2Wfp127qZ
SR2dwYPEOGxijF21EWz6rCUdLVEBCTe21pXYnkxa/8VAnRIkf0wxSwcPeMczQqrBDZhGHAIV35pL
WcWHLgSQa3ARMY3aj0o3RdtxmSW9U/6TgvfTNFLf6gNh17+FZgo4OouYYygjIBPvmTSrRQCCP8HP
0V8aYIJqxdlstafU7QyjiiSEeHKTTEYBWQqRE1L6UDc4UBFBvJT8WmUojZqXQ6/pg53Ab/O6hGyP
mg5cD0g9q2XsnyCpJzncl8xyq8Lvv7jYZWsEh3hgxVaHtlX+0h6DYXX5hw6KIaii1fKn+suexiWO
VJU8z46oFF1uBqseIc2W4qV2oQvWjQnahTc2PiWsdrF2cfdulQViNeZwFxKBSp2HbcpVOhvL0fQp
s7ruOx2JU7KpRSePew6JIW1sMNrJqEaNqRE7qyZ553lD1bE66XAc4Gj2/HEXheSid9f2fe6uwmpv
i6XXJJXdLpqIo8hxuvgoFIhWdgNEsPDru7Yl3pLXtp4dXuJO4O0KI3opdSnTm1Ak8uCkMeI8eq9b
j9E6FohkfbJ7sZbNpS5IYPzDzhuELLmFLvnVQLfwG7c0sLC3JxtIDQGR6Ynw2bod6cfj200Hj9xr
SN7VSQOLeOJkCurmzKnEEzj1mLnyiCAVddCha9Ern/bdHDaprBil3BPMqgtNmQV9n9Icx/FhiIVR
n2NP5PwuT24GaXZUWkdO2qXrS48ag9QLQBbka8QNBt3htHT6EzR7OD/7LgIg9DBhpb8XurFmIqw4
16yNbIascg891mJqwX8KxBGB1djpP+KNkiIVF+DUal9deyAZq9yq4E/RzqZJ8DrwdWWWU/eC6iMq
1Oo9lFEOqVI75Rq8MCYTIIgq+io+o9DiGnOT3f6OnQLPHtXUyZgO+yGC2PvAMJiEcFOq8ipxmxNn
GelXm+NsjIpZkWKfR1tqnM8UPZIuc0op9p8dyNjio5wQx162NHCuCk3dZ1qgwqBobBG69YzfQNVU
p50/KAYkZtlhoccS1njmNcj7LW+VrqlvX8yGlkEEVedhJqkmQl9zxC+ZuqIxiiCd6GxfwTPG+2St
dHLb56HOFb3CI6y4plz4nleapBEQ1lc0bMcqu1YV5Ja9VSaef8m9Viezw2ybnFL+3NYppphuGd7W
YWyFy11udVfoabtgv7UCLmvoAi3D7dFK8pmmWfT6wdl97LtRVZdlRwqbNguWeiItRqyjmtxJkvGd
MGu0ujfBZOalfbbb1AU8ngpXY9+ZzziN4nbZHt5Yh4qTu8iKORkPPhrEzDjbWblopL3xF2C7YeT/
cMFIxilMnjM1yaS72HnjpZcUZTJnvFxHZlHdsyhnHqlpuDm/TfBvSQ0WLFXaVyUhac3mkJmJ0XUv
nSc1ArcfaAFC/hZ3Tz+uuTCrIb7at/vDRJjirt0pgFJahzO7O2Cvd6uhs4H9121zZKh95PCfWMdX
EK7Nu9jvoPZpxdZUB/NQJdc1B5XmC4dZY8yHefB8+WHJqtnzjlsR49ex1oAQL1li+xdNueIveaTc
1W99cOdsRu52lfDsRApuNUFi3lp2sA5zNC6WHv+pAuDTjxIwjRmgqbA7zU15tlYwNEbT1s69SKya
ydrFxpLtm9HMal/5kWwTy5BHRtDp/ZJsL2z2XL3Itko0lPBCxW03lhq3jPptrY1qdS/TkvdVcG+7
q6eS5dgUyfVg2g+MUk2aQbAG1KNnVZoEpDNAbyaYoZPmTvwRAsOazLsWhHmh+VEiV2iO+x2LqZP1
EM3jjPrxiY5MHZIoBovBPjTeONav5TWMTGxL4gHHgJzn95zJvj+WEeF6jYP7UnKAzTd+mkC3RZlZ
pcWdtA23lccSmTnuxwP1CGtyUEK/rzzwGFbzPG0AkbG0Wj4VCtYiZXkA5YiUaOI1vZjDahVeymTb
K1ejlKlB5539s9dFEFiBEjXMbBFQoJnqsNWReoFX4h3vGmRsBHTsMQr4TjTV3CMXsT+9dTB6bjmR
rTleVroJ36PEEMlBTbW+HIvZBdz3dE05qhhsFJzGn0bMBlK/bm3z1FgM0cZKoo+Vg1m/0WV1EfUM
s8jlRz/hlZmnwrJRjp6KcUz88e47cg06yHXHgaF3ZBF3Um/ojZxo41QHJqcureWcVd4cfnOLziY6
2QW2P9HgLS2zAPK+93mq1pwqT9FsuG2zyZhig77DbOpW4KZozrvMKt8zcCWlJI2sbS8zCd6Df82a
Qq9gB7SfacjZHOgbRD5rInrtbLJ487v00l/h0O0iEmXa8V2pwkwv/dzkJDr7GeVuEkZkAul4acWI
KjcoZo2QFkuLodt9wt0SQrbKHr+pEPNfj5Ssrd/H4aoDVmvJmCuaqZ34vz0z20kbwzMLVR0aBrCX
wcvi+8FwSUnleEP79VTbmWZficI5NlzpfNjf11iisUGINuYuJRIVoaEDdgojqdsmcuTqw3mqUnCh
x10sViYO044ve2WA66heoFPdkfF8aMK2NcQ5axGv/pNMJiBSnGnyKlUOQMZ8ha7SLtF6gWlDIXq0
0axpwvP1IRP6+SrIk0ZND1U1rl1+K2dKHiZ8+x5g0EH0tCZMN15a6U0nVWazGhJNi7+WlIbt6xKu
TcCsxW2b7Dc4BPBNrBqzukoty1qHhR7ZQ/u6hxgAbDaAE+YaANuPy7ic9CcjGXJ5+nvErsbJ45Y3
SUKxgbatDPQusjPD5PKVh8C0fq/cOucQVE2lt521kS1l6ejPkXOt67dxOyC7utFvAbGTzl925jrr
Ys1HJGuqZaF78dgWUtf4olaapEhoH+CrxiNxYJvnlT79x6DXx8BOJRZbBFyv2GF3xZOWjd1c3fG6
6nx/QaHdjg5APRZSwUBwEOOk9Yk7AZrbScr6LGYX7MvexB/VPOtPydtBb9GyZPq1f/G9UrFTK1fo
3/Zg99eXbI77WFx6oqY539mofNCt7Pe9L6L9Yew7W7iNZrz7jSILZr9mZe23vwfh0GcbMi2YRMzL
j8kEjk8aYyFa9g+pjZDsYquS58col2vyV49i5eBeBJhZcz8P0vDLB9FVBXNXkNHH0z+gsQTLYxnH
AzktE3V976vLN8llNzilVbHj9KeC5pjYj+pBaKAjcUddCQsOD0AJZq3qUhapSsCvxaN+NXYC6Pq1
1/QOpkJVJ/hHBf7Eh7CqO+pWt4mxT32csjbXUEbt0JF37ESp/wndDBEbGKgbz98chYj1q5aWcmMO
xqH8+Y4JzOUTTBWXOzgjtdYRuUzZ2pGX24X8XI6ZhmycLtCQTc9MJH5pQxBIIHq+2DGDZEOEZCf1
wT9mmYapBjfW6OGvK+u31QSUKiwAeDMjLLBfu1Yb/9L0pGXX1fXQYJyeccw0DCz253w4OgWP5pUu
FL1yeps5PBhy5Sp38vtt3f36Kn6kQmC+tYNLQPWEFtvniNGQ5b+ugiZsaPckXJ+SstG62I0dNUuS
P6h4TiYy7I3991Ns135H+/+I/fPxeDtw81DhqB0Yn/oG+1fKmJvKDeYnu3Y1Pze22OWl0U4BAFKR
dyVZZXIZYe1t+b5/jQ3/A8r0TR8/VwMnQ6eXhfk9ixw/iB8fBgITn8RM5BSjLOjqsRwovaf2mIFx
mAYDDHpcBE5KNjjWnsJp4EWlmdR1OfSNlh7tNTj6wdjP38M6k/5i91r1ZLZhXGhhY34VrSb+VQ46
GhTb30Yc8Sr1oShqXaDtutEMWNGrTglw1PI72uGnp47Mg0G18C3azdzx3vBfvpkanstw1cfAqYgR
e7wsUkIAteaVH89npdPOeovS1caMI/7Su+LXK/BHUJyHzowTuAamouEUSHbw5qHn6FHbXsTqMRWz
1tnPitSaY+VaBK5Tdo2/9aSbcH79wT9tQIxwPIvuafgOh9b9N2vPHgJa1EJ3fBRbluV3wGnF/U7h
jm6LnmFPAFU2hqn7T7IVa7++jLf3r7UVHOk+7XSg8z+pFcbJUn1STeUj3Ucbapl6vAYgbOad3bNB
aCo41tV11f/6k994QEK9akEH0n6oWFgBpmz/uN5blTGbUcXGQ1r1Gjco/Zhi9xTkreyGaGg5d1/R
empaZN5Ah5EhLvqr7Sh3Yz+JP1kyz9Gz//ra3i5RGi94FoItHVqQJm8Dg9evyAD82HzYYRWxiSuH
MaRI25boVCcEqZ0NqjxPZw7ifxKk3jSd6+fEAGKXZhALshat3tsg6emOTNfuHgpVuCva3O2ZILlU
5oclGVp3PI7W4JvfysLT6YzldLX1rR3pfEgOYUsjDDB0wqTj/FaoEi+2/5V9AsSpZbsM3sX9nqWE
reibF8kxoxDsh/7j96a4baFKg9QJSCrIqZOCTFAc0KSKpMlaK8Fl/vqViR8lTVyFzYwEM/DZyiii
fpI0kQoojeYuj3nXlJzNqu2boHsMVVjGL0wSwWQ1GoyFNr7ndesE3JubMw/tOEPuYADdp8EXiyxu
5MpA1P/IGNeJb6lh0c3kRF5vKaQWwUiKTi/0YmhGvEkCNN6TZSfEYaBNmBwXyRZPfM/e24oYTl+e
6Wuh6Y6WNsmsBnTzNRhv+4oOAoHYd73GHtNbmpL4kwzG03vDCJRgKjTjbOhhPrZBa6eYEJg0ZK+s
hyAgC92DhVeCO31M6GzKmMXtKL9TJzBmh9nrEZSBbs1UxaJbz0zVMqOTO0jHscKes9FShyTo9Uou
7TRNzZMvyGXl0RROPwx3XZuiVjuBgqTmy6/f3hujJ94erULsOQS5IFl4pbyJw9iMpO4EU/i4o8Ry
u31SPwriOw4jMw7oA53KEBavgxSiYW2TYu8HV7u1pBb5qI8xkwlnPL3VHbR0cOuB22+7gpZqPpuz
nZjTsW0DL/4dCfmWg6TtH3kH0YMOJERCb/eDQ8s5ALDZPVAMSlH/RW9+6tRnGoGojvYezL1bbq0N
3YRAKyfl6BbyUuVrBdNvnu/bTMsLGRDPNnX0YC8e9ZsgYsYm8BFr6mGqgmBNvzjM5JTFBV2Fa3wM
yLNJNH2E0dUfNkGMBTurPKT4HJJ5MsKn2XeraTrVZAr+GO0XP5WNLniQ+wbBV2pop7+sBFRWEZ2V
jMY+//oefpRHkJ+hVPFo6/JoEvNJld7kDWpBv+RDtT34qzF0CAP6uGKulDGDe6XR/yk78E3EqNiv
Q9Xpdu2r9c6/8lM4k5aaXFQPO6G4Z/Dtlp/jI5BRLLQeQmf7N9qMt++LMCZ4ZTQtoThzfsrPC9Vq
4cYkH7I09wmWFcW39/X755c+QtH3fthr5i22FE3it79+2D99PpLwAAs7nY4yElq8WS91uaTDEljp
/d4aMRHUdE39Q9dWZQmED5fWpjP4dyqlny6A14zgibhAJ5fJEfNjduABH3tYGvR3KOmuEdC9Ftn7
4ZcYg0bWWH9VSwdrl/X+l18/AH2D/yYeMVNCE45ygYMl/PlQK+bJpRU1We5zAuT6KQjGPjinvRcD
8nDRndGfPZtm4d9sVPtHow9hkwlyFoQokcgMWXNv7rsQDqaT+Eff01mUtuOT78pmeQmrLl8vO5le
Y5bhfBmsTrPa7Btd7qKX16VLFtu5xr/bfKRw7X2EeuuBVhkgv3NnVxrt2tl6KgF9SsFNVqwhGrFM
Em7lcDx2Ue7qhi9YVa2I+PVjfZtZIY9lYSMyRXtH9v+2yIlFLOfGtvL7IVTO9dS1s8JniG7AUJXT
WBdK5N97v8QCTfI60kSnTF1jI2j8zUt+G1ICnjWvmeHVNiH7p1JkKocwcYYlv/evcp4sQYwG6Ksz
uw0G/PXN//xxRC7YOxohEcWS0v24pvNMCDjMVdxhS+IDlOW2RnvdUpHADm77+wIXy8k3y5jEgeKG
IIZ1h6knjP34kX0fz21Ijni3C4Dza7/inFRyfRn7SXNtuo9elffpMtBJd+hqr3flkz0OqyzPNEnH
ZnfvSnQS6mFHK/eGKpGgWgdbCTsA1bmMQZl2ZVETTyHtdg2dXe/FOg5lHHn8VX0wLOgy6IyLF01h
yanXNQeZil67pVdpciyN4W5owkLWASp41eOXm8RLjErTWX5WaSJ9SJOOHw82xVSDKyXLOUcxCDTb
xCUYWbbloXXRNnCZqtJtXJWyyUZ9K9OpKQtK74i0U9lqHsq4heI70EaFKijbiDdVG7pBb/VrfaF0
tmhYsqM3jg/Zi4ImqQWwpJKjviXtEvG9RarPPQ3Q70haLFa94Zo4WEmwurjU0OFWUZS6BHxdksrD
nrcz3GSIps7oFu+mr+jICS95u9JwvoEzpjlN3HcOR7I6Z6zf8/T99rD2YmUPx/nWY7wDZztZgKNW
vb7saAu4pq7u7Cvms2HDgGsaJ75qUM1amEt+E9MduFiHTTK3V4LYm+mH6bdKtyrvXGjjTtrjI7uC
zP/W2e1lgVu7mftcBqwkehxAOF0yM2BM+R8y5CCPuhUHkG+DO+X0lYmkzHCv43HTWFSl3CXYaHZd
rrVl8wCN0dYNkegDuvos2Vahd1fZcgrvs9Hvx085HhG0AsIviBWjrms1STtQTSJmxgxtgw/FHiBx
DnnHqMOnsqXT/xvCp4yRABAuXntSptQIeZLRl/oyLkMKYw3rYSSI6RFmqgh7NIDNU1MWtOREfAsE
kylFprjpklrzqjWQQohhqUWrzh/rxmqUnjE475LCoy/4uIPwO9Rlb8T5DkPHI7LE16p0lU7NgCDc
p85spyI9tOtYrJ+nbuG6nNawpn8qVJzYZaT5moqXmb+zvsCtj+NfgBmW+wIprsZ32ONU0j4bhjSW
F99dZ2N4R/deQ9wXq6tp44KW+R45Y75afXnsNx54ZwhwF9D6S1qKrmxTkOlK0wevZrFSK3sWaaHM
G9gcH95xPe9iAKIhseBmrUKvU89+UAwG3NOGsBN5NdbSbVFgT+DCBVvnL1XgWvnztqxHb2bLFteN
q0ww9uS4qsDum5MaTL0MN7FCbMB33ErDNpjEoDZlz1aqFzSFsjA3TWdu27kw0WLia7EeZRsLOAK6
6jR/sXd0eXkxJUzaaysxAuGWKdMunbyL1ZNfMBkXodeu56znlMN2v9NtiQWLRxuYWcJl05o5Oyve
Lxuaum31gnmbxhclOuWcwi107dyfI0Stw9+1u3K46ljNa7/l/ph2z4AuL3WbSMFRxWdvrAlQL7jE
DtyXgUkk3qWrLuphYFPsbBLzZR7ILuDOdteDJGmHj7Ky/fTUOEJVQPgbybExVF4wa6hznNaSFwha
o5/QOtNngTqBJxMy0vXKoq222UA3uFvTVNWOWq8UQmDw81om2L7uRj/DBLMrmJg0XcU512XqA7Wj
tkgtTbK0VirSR5E13orfzBYoszoOCKLV3Ag2Y9GkZpEzMtDAeiMKDReVSrtttmn7e1e2o3OWJfiM
RxhvN4rzJW5ERMu0ZbIKNg3T9mq+r+1r1Ot5CgR5H208j2yLlDRqcHlW0Gk5EoesPgXyIdWc10bf
76KCTSLj1p2ufpJZM8Nq9K6H2wYd7Vy7c60B9/CwgYxjbukt6GIVwXv1NmlIB/bLuqzbPi7L5CBl
xjsNW8PPaZisKeIZm2h0uifGQvDB896COL3QLlk6Tge6hEy3Wv577+WVff+vxXZtAJqWtWffq7rQ
P+9swAW2cfoB1FtGmZQma2t/QaY5a9DDXst0zT7k/ZKjFdqPOdcfyGmmYNXn2o79FM1whcs3XH1Z
Hb00lJtAAD06pBmQVcVmUTRscUVaJUq+86gZaOOEJlGYDSqHQXOd5OkQen/IeNRYfWmjYCNN2L6y
NgB/3j59y93QE+nCYQfwC4whWEcFAZWbi8eaGElPqhYU+Vt3DhVnZT3mBmMYHlrvSrXJgbksHd1V
6ZcEchk3XWAS458y94K907oslT7Vd1JSwllwIO6Q9uQmpJPazgH5Rj5qZwBlK1bs3n4VwtAZtIHR
iAdQFydhXThnw0MD2GBrf5Ww9y4WYIBNctLnCZixWwYHWnHipD56AIBjfxpNEzOe07AJ17dlG24+
BHsmsB/3GCYRAS5Za48oAfGJW2sM0duG7nIo08ox1nPZNfr98oa48D0g74njvtABAzRmXyxaBLXz
s3XHwf28V4ilqBbNHW+ypNDA1IB2LEkflI2S5ZrjjltStWu8aNHRcqNwSnTIpOdQrxgYM/adqG1B
ooWHn46zTj6MLBikMen8cYB/xn0z25p2us2eKbap5pootyA+scdwkio97toTRGA6q3T3v0h+yF/k
RNfYaJUOWu63a8Nkq6g6gk3FY3IUcFU9HDU7fzuPMOpEqGWgCYaA2aLTljx1W3qIOkRHi535TTae
HesmtC8b87svzzW7ahzbSVssbAnpBlT1W2aL7tjDPU+lVmWjqkORxJMkyIN7XfKK+0J4YQTaFWhb
zWOCLBTtybbnci1wbiOoDQdtZ9ejHfMvwVC3TXbOzNhzXxmTd0UwPbTmL0OOKwJOBikaw2fHMzXh
7qgk6dWnOFG1aOhJ0A3/mDBqORglgBYcbIoeI7+C9GKjpEFoqhIhIc/UxmTEJZs+7Bz80otSoZ2L
6f9KD2PvasZnb3bJNw2aRXrB+2/7UrTNe3PKHPreqwwqAcVbgaIWZvcarfc9hmx+7cZjEGRr6V12
sMJIpqGwDgnGFKkXtbm6IlmckkV9GBTBCO9dEyIXln4TNToMRCek8zkYQUT+kpTlQJy6Cgf27LWY
Db0WLY5kVs7+kPcWRE5o+mEPWm6Wzk/9JiGiIbUeghNFyNzIo5sxTy//89f15FuMAvND7D1hCLBE
xM/mLdC4Cm9usqQu76pSIs5GiL3l86vmi5eNydrbTP5XH0ynECU88Aywv4C8egvFlYUztEGzpnd5
mbbB60Kl4CPylziw4ETRGnNVn2qOCsL8rz/4LRmixyADJ7rwZrAe7k8qWMMIMMOs6vS2nhi/4l4A
VpkHdRfiMYOEG4nD6Ac3q+12FjqadcRouT642eLgZuNxpnb2Q3ENLYOJ80jxDkXgOMn3v77It0wu
9G2AWTXlA8oV82fLowW1i+9LxdSHLS5tcsR5t4vrcg35msEsS+OM7YxM/RxL9sAPPs6DklLeNCUm
b0wyrzqg/K7JjCY5IJpDaxxVLAMHn8jNp69Nq5Kh5Cwuoy6jUXTljMUQmaqTnirsXMBxt90irqzA
r2/TeuM8DjIJNkfnPM72aAlMpkX/CC6YKOBYm8o+DyJdjYDUKaldPPOYLdViYzdgadDiNJWR+x/W
KZzj5ITZbtq8szcfOc8h46Z+9DvLeLUY18n8wI1Q2W3xdj02+CYS3Kjy0YGnRxMfEGM4pOnadI8d
XPZiHio/TXG9NwdT933UUzn6eILgdkNlN2HXi0UhlctCIGyvLnXIpzRx7iqpaDAM6WCwOdz1GfG6
+wI1paxb44DGbrXUjcRSp8/gdHohHxvSwKK6AfTt7W8YjKJdOC2icvyXYo0FTba+a4x9cYrViiL4
vrVj8uqbdcTj4Ak11lJRwKDUkQwJFkXGPJlyCev40dJVN7pbERpTd0Sgw1CIp6XrA0fSDp1p1EAY
wZogo1UYni4Xs6f3bT46U5wZxWnPtUTfB7PxZVmwD2oOvdPhzBo1NBobn9zJNAW2hU3YLeW5wP/G
9m+yQJTE+mmhGYAmhXVYyuSUqb6HFrhqDKqNUYnpdPL/wm4nzW8SSpAW0K6oac47du0wsezWzYhz
Z9MmNM45nd7Gwh4+qrn32+QwOAuV/IHIiOrzUmFbNHaf0A2ttEaZbYiZxTOVYZ61uCU1vtlj9zvK
4tuYzpP5SvZrB5dRdpaVHIo5Lkf4LSQPMGe7e+dWNGVBOvJCuiIel+JBBVLbJ229Crul6Z4LGLxS
0oStblNroxuch0LqbFrRCDT2ZLGTGKvIJsNTf28bKclr+L7U9ybaDLwF17PuODmNwsYuD4z85Tdb
DBuIHwE8MGBAYEI7NtQukoG3xBgtezU6AikuqkkzR0UoWZMm/2Qhq8QXk0gY3/r44wjYzbKpy7CT
+HbYsX87lVihHmdrzsDDBrobjxJ7pIdpGiTY3Ggln8pyxBYndKtkerT9qu8P6ex6dybPYGQzc14m
xR1iV3C8gqFsQ28ex47/S28quzCad3mBrc6dIXG9uhlpi8iOaZOpb3FfLPnZYb4CXXC21X3ABiFr
Tq0czPLQrYFY6A3w7OnioeEsz40Th/LYxok/HLJhRpB6tIZitu7DsJZPhr/4KjLp9vGjsUqn40Q1
uDJdO5BH0JkmvEsEHTV46tT+A6YBdXiaUBMH3Gzhfyzr0XocO1dNdKY49lfLC7O7chY9A1JHP3/q
qnA8dkNmvczVzCDfofvmpWn7Ylh28VS6xmxF6+AiAolgC+NKYfeVYkz6AFwFF36chbtm4SF3uqo3
H+jBMf4OVeLc4G9YHReaIU7ompODL/rglnu1TibzsZjRA/7xycNUJeoRgGDUFa4Pwxq7SRSW/vLZ
LN31DKvvMlzHKvt3Kmvl+9iR3WNC3825WAbxYQgM5yYOzebU5FI7GQIe3EPm1TcmlcPRArvV1jL+
I85Dya3E0PSTKYX4c7GD9HPcD93zAjv/kGA/din7bigiVIjusckai3xpWk/enLuontZ8vpjOMN43
aKHeNXZvndapy09F7trYlimZRAi7lr9lMBUf29Gd3leuOdxhUpY+Tb5ZFWiT8vZUVt16T0dV+BHX
rfLOSmLxPkAd7UY5bq4RavHg3kT8+rkUY/c5xNbuBsWNcQAniW9FN0pOE0C3A3CR4QKaBu6tq7z6
oxymujloDf7ZWZTxLbGz5iFsmAAJoTR8RJltI7PvnJvJb+xH20mM47Sq9Z+ii5vXxMvw5lli49io
ogOUiq1XCwe1W79ZilsnE8u71TaGRy/p5Y2VKnVJp5w2pnhd0JNnQX7IusZ9j1NxMJ/wOa75FCs+
GdSu91K6S5QHQeefg7KI/4PS+CX0mvHVQi9wg04xjAqMHmjyEsTDrDA/uQTgkzEXAdM8ff/WWbMG
e7KeGwAWFp8Cknla5yf6bI9N0NTfxioXWURndPPA0qRMCCXDKYVd09yFKRn5RWE9JBjMfJsz17hr
bWY0xZQ7F0E4eW6ajBZS/LRe8JhhAsuq8m9pXWTlYbJr1PNiqkFKYoumZqzgUAkrhz7UqaxfCaiV
E9n8wyykmCeIAbDtRItttH8shj+eBT2rl2KUIzEjXYtnLAqH54nDBja+r29GbK6iABj6o4fY0o7i
qrGK4mBkKqVCBj+f1blMqv5Pyx/qp5Rk7WRMsM7HWPlmFjEFJDnR//ky5fgBzmPzJV3t4YKj/V+q
d148cH+8v4v5bIx+cVhDuz1T+EjjYg1tET6A1VW33FjpHEiP5BMZRRqeoTZjhRbA5khODfAdWtck
4bVGAxtBVpnfUFDMhykUjAhwpfGnkQwMcZVd5tYRV1X+7a21uM1Tw71v1qX9StuawUTdQbG53Pkx
cZ3pbsz6HMWHJyom7AbtnxNnx721CO8zNnXtcxW3pnus02I4e8vkvdhWX3XHODa6O38QPm79JMT/
GGmVLmgi5YDTho2R2CkVffbYzs6IqU3cy6MshF9HoU/XcfAHpH1wsPtuwRyQJ3w3qso+ms2ENH31
+g8NJm6n0c7T7AyKYX5IYAJUVAdVzA01xBLEvB9oxzeeLTzg/mmchfATZs4DvSh5FvHgzbsJP7RT
4IzVJ9ozQdnmNfgWO03yuUDSwGwMLVGJeAryoxXm4pwzmWSFpuzKm6QJsq+uN/a3vrGkr26PfsCN
Bx9HlInq0FvtMprjmpH1PS23Zwz+2rvMzuojJlugYG4RH/NMZn8HMm0PJL7BcweShj2cm9yWwTpT
0PcDjTV2cl+tSt632cJMEPVX3nvVX+1q1ZCfuAQ2hUPsbpnkizw347fg6O4KdwifaFpyT0smurPT
TgkT0KeMuaPCEA+unJlpK82veOu493Mx0wNYOsPNFFpa8s7ePWadLP9gEl2K97doerQ3Q3grXdV9
8vAgwkmtKLInIzGYMpr3zYe6m9WtFxrrxSSa3UzLEt+6fHZ+9JVrfEgDpTD3A/csz3NeZPVN8f+o
O48lyY0sXb9KG/fghRbXpmeBQESkFpWlWBtYVTILWisHnv5+Ho7qIWtozZnlNeOGlZkhALj7Of/5
ReKn+Zti14MSSkbxlvk4RRSbIT1Dsq2TQJySjLUbhRoZQDiMU0WaQZKh19rbReUsoVCP3XZkZ7UN
i+QnvduZ7OQ20XPfK9jTHwm1LK7Q5WGQehxx/yuDgyiTZSOhHuEsdWxOBgS/4ihPK4or2ZSqed6G
X8xUh3o7IZwKARGYz4lsTLpPsRNUYv4BtGw11A7KflRp10Ht1Pbrjr0yusAK9DBUuNpG6zTP2z3s
mqS/6mPGG7hTJe3ahqw6t37Iq2mcpzAJnDE/Tpj5pUdt6K0+0rQaQEOL69V/07FcjW+wrDcqREwF
JZ5GvsFy6hi/18/20sX559FJmrHFvmRosneYecaGATBblKZ+y9BXOO4Z+4Oky8IJS1nMjhcM9Nfj
CMPRx/KmK5oQ44cEnVa85BxcIeYbUg41CCZu+4QzJxQ7hcxHpRMpxCi4OKF129auAYyXrBrfMBwu
JgiSCBKc33+Y0JmtX9wvzJeTm1V3WWK+17TnuIgZsoO7FZv7lYLMy45TvkzaGV5LUT/trvzVxmic
NMY2YTaopiQBBDifHoSMU46J2Ri+07NKmo2+LrJdEE4loRh0F2iPH1RpnOmahNH28QKsfuSgISq1
bnjeLeR2RVcQ26XrHmOLw69/oJYCLV92MZManFgTsXs5oVnasCZnHL5a3lMNFrUNC8FrhQ/KIQj+
VZdZyc4VhoYk+as855IiBndcSkvVSCJV/7aPY3bhVbOY0pM81Rc5EFbMc9VH7HIIJXSdlRCsy2oJ
sdEFSehaX1CrYBWkNDD7DEl9msLyube1Ii7v6OE+2ZkNOTlDMBrXpdx8fGFcp97szNo1sz4rw/3G
49I0Z7rvtTcf47npm+9jQDhyfktfjBQtnJkA6+3NlhDBMR9MhKAtKhZ86FnkKrOixqp9gGGYKr2U
3zAWR+ao23J0EXswUACtY0PDDrw3ZxgZOJ4XSELPu2qk6XypxuzSBbh3H4EqvM7VfS76LiEczSpl
JJ8Q78te62dYOL5h4J40jCxjv3Y8nh5XwosX5qxkIqT+Nc06VqNhQ2IItgTbsmG8cjaaflox2ldI
a2ebJKUde0+bTWzxLujxrJS+s2lusKG1pgC+DWuLmgi9nhLA7CCypeYwddPKGdQPDq+6TT9gWYbV
AKhV3GyMpOY0kDc0pmApnbu8sFvwvx119C4s9V1KS2chYUNXpIbIz9WC3praJy76lWoQW0g+CnmL
JdfYqBkFMuceNAZgaEvl49hJ9sO3VTkYThsDE/Kl0SEllTSc6ewPWAFK38gR/oyeHrKczgG1mSP8
CePGi+Bun0Pvoj+3m2d6FGEHqd6GJb5q4qPAF2z4tss4myBDMbwzKwZQqYxPsQzdOmB4cuEjBNka
rBHOj6v4krMt6O91HHxbducgzasT0tJ5/kLXln2tpcvwwrw8MIp3elpOWA4LqwenH/outz+mW5KX
d5mLufuppx9zn9VeMrpM9hmoXXD1ManQHGgOotE0ZH77LyRdLbp9zLgLMWYli6vmTF5RsxzZKHah
866xni9zfRKaeCTrdpLzemwc0LRBlqhcTHkU77hn1TpfFk8YwWuTUkp/K5xRNvq9oq7ti/YijlAo
0BDrktWB5F4OgsYWkfq7am3i6mtrYlE2hQBqYtXD1cZQOTuo/Wi3IlIcGyyM5cdBwD5v57XyYcTE
Xm239IMXX6c2WCB9qEvUF0VbSbDeX2OeBdpH8VlNRo2hSbhStvKG3y42kWp+oE7sAqIVG1ctbHna
m/5FIW8BqPCPS6zLqZHiM6k9ej/mV4+BTRsUq/U2OPA2KmTeJAM879pllEGS56LGQObqyUCBEmdW
U0QJ5GrnvdrKMCaWyrp9Gq7mzoMCUHTsEaEXLIq3X42D/MXpMuqICe2B1aXE9uBe8iMaYpUrtZ1x
l5sed/OdvkIw04CMXvidAD9SM6geE2Azefw0XSu/vLIiJvFAHj+7ZoPgVtEwDJnNSpB4ojZiF7oA
qx2JsKT9wLeXyphsxoojjQJYzdwu9byMauyWZ4skL1iEb20f3XnFy/5arIy7cAMtAIAr6vmmyF3v
uE+9OpEjtrie3VLuBECDsuZRE9S1DaSOqIYM0HShUTYZO/2uG1A+jD98VtdYznVnVLQcZIsiWqj7
toug9puthH0NZve8btcncrtxFxJPOSqVosJrvMtA4DKBxD1hYserMfnTsKNH0BpQ/F6sHfqLmYO9
FfPUX8VZPVjTEdOYpixvgD/9rj8bA2lXzKMDVwgcK92Kh/+Me1eho1r1QHPmm6JKpepwxloUiv0E
IwE7obCwSlS8V/tMbKcHW3Yv5znwomVVikTfSttDWZft+DqURjOZL1ZvV3YWOfq8esvJMFZpAaZj
DcmVUTP0Zg6kFuQHh44CXk7PS8rHZ/dy5GjlIA9a5dqQ0IBKSeSFZ71rGimJ5aviRigvIOYIsgJo
L9OwGBoi10pXbpnq8GJK5iKftqSelkGiMu2bm632UIxh3NG0V/A5MJO7aXD25aNtF0qcPeqb1DpX
DJ7LaNZoKSNoB2QwPZCJQWsaJVYqvCLacxF2LVfg41thfsjxOioDaLeXlbw/xmpB1+k8WvF9kmli
gxOEj2rTfRkMuFTHhjCYeY0Yn9t8i73SsdT9zyrNs8ZvJJ5cHq8LXS1JGmK/r4sAqlF1dL0h41rp
di933V3DvBsBKE1cphgQ2KNIQtZ+AYs+l1Q5ZyklQaiZerlC8ziVg7VMePKYbfuLC+jA9IRL2Gs5
Vjk4UQ45/EA8kHhc0ovJ7mQHC3LrnSaxz6F3mhCDTzlw3xV7u/vDbvimDfiOIldSXqc7L6dFOcBt
tmyd1uW5KLCssh4aij7C8eocZQSiYI5g/i5pqg27rSIvJyB6QSaBLA30OGHgN0KY5BLVLoZMBJiM
VEe4tQmkxtphKyB1gTjDSqyImbqU0Tu1EJEnaULXs2Zl3hD9cLQjDIv7Yqh4qY6ihQ+mZDLqRJwD
hFfOrYbsgk+wi6adoZLD6pUsIOaQRPkWZv+1KJyL34AqbQFhem6gYmQ2/TrwkO3PTN+actgLmUfa
3Yxxj3v+2Q9iZgznDHnWRRxeU45Rlcllo0hkfqnLRbZfV6y/5UqBXCCXoYhHuXr1he3ECYMBGw89
En27VNVBnW1A6ZJrsQJGLkfP0re6gbZo5fii7s/M3nlg9n9pQAZcIK/3bT9Tdpg7yZJcCSm03duk
FRvfwYhqxMXMP1RHmjSD5KeNeTpyzdQhv69p8uDUd6cnzk+dMtxbDY/4Gc64GNeXk3IF2DdsTenN
+fLSP2BPD6sUCWFn63iK3uCvltx19xmrvRLr0yOb5RUxALlYR6KxlUfOvmXDRJJ7+6Tj4QaFU4nC
yxxbEydSvpIQGuz2DOnKWozr9lJ97+xArbVITrpNM4Od7zjhWMaXURdaPXIBDEWukfonU9GClOeL
qfT2P+6mYk4m/SBvvm4L8KYQAjgl1DbgHIH8fpJCVEzoOapXULxJc8N1C2Buhjo+bnUbJky2gPGB
nHRMxxSNVt0Ha/TlTVfcpt5PpIZXsasTVXLvB3lA78RbBcqCYf8/4AN5i3aOFuRZeUAbg5P6RC74
duJgbaEWRTegnMpPPyzCFYMDIx/5uNZKFJ8q+m+PmzoVFLxNjff7waJTH3lsBRDATrhUNMIUYxxu
0c71UhQeUg7ko67OAVcBGmCUl0yvbZOEpcHq5LXXVyHtIuTFlIQVpQ6HRyi32gCZA9c7MRvZie0h
drPhSRwFvy/prbH1mCpgrwq8gYXwPAl5M1a2aF6sAcHmVXYz8t1LYm96Nwe2BB9Cee1PSm0/ETTC
a8p2TX6WSw2zV4tzsEDWi6SpL8S4MV6SAcqNIlnTf8FrIVBGbv7jpWJToE1i+SCYBwd00CN2geOG
e0MzKv0HdnuDSuOxxVXh4su5CFMyeVSxux/dZHNSZdpKv9Wl5EdRhiliKVxyqvsOVIMHxr1AI4qH
uJuoqCpquLCDK1XpJ3YrqZC52imKfJpbsFHKm1i7MVSMF8Z39D87M2Y/Fxi1XdAy9azv105LLSH3
tgvcsq84VWsKKCF8j92uYWeDwPiQ1FVVPsVoq7tv0Mxp+T02Mnl7FdylZ+0FJlM+IHsOgN4WZAgf
5mLQtgHD0XQqHrCq0bfl0OkiMKh6ZDvT5L0krKlSm5mCpN3syjdr89tV2nLpWBBB/ZWnKZJuWcYa
0NvlyaTwOcfKZU1cxAaPueIocpCv0tc5IZPp4+6zsds6wAuV+7tqBXy1y++XGh2FPM5TUCzuuude
yPyeiFNT3PvAia59cFWCpWFSyzvRbpKzMyJ3iui+ARF1IOsShX+pBkgTEAfuybgxHDDiyVoafz9E
qsGUSuQfrhR/DFuAtHZZdIqUCM9IXqLBKhBg1sz3oK3WR2zEpYT7h05XEYnoxWStvzf4UhXNr/zg
+Sg+IsuULlE9DjuESZzjio0UMQFoWKsL522HXNokHz2TaAKhn1JXk+fhzt9TD7IykybIbeTiYcAk
74lSA1InOlDmLW0YdpOlHsX1cF+xfTdoUOZqfSw7nN39UDFWt76X5Nld7rOfjioPZg9I2E3bso42
xTjCY9z6+cZoK2qVE2q3fiYRR0sk7XPf97ylkRzD3amqUxZlP3itlxotQW/JKt/xlIamTpaV/SyX
6t4qWe4iy4ZGBcHsm9VuZ7VrHWpVuTUk2PObKeQWCipTH6X/Bblclj9wkKIva89QFuQnwmhNygsM
x09HgZNKXIAx7Z92CDK02I87XZbJsvxCibsKvT/j7e8bawRGJ321S6hErEvF6nVl88/lUwZbxG7x
1IGNcastXPv4ViximbmhyPUKFtjZmmoReTnQP01pZ8syo9ddafCDxl6+qlfVjHeinebcdWxlHNTD
RWSz69bASze+rrP18lHYC5NZWcVsqpKChCtJxNIeRL6m7k/8waDKml1+oZEc6jERG3M8iw9KFhJv
OG+ZV4szepSOey+5c8pVfWBcWvxpgk6YHNPOsMfihe1OFuZ4LssL7uu2vKXGymAEMJQQUT+G5eGh
kt338bREnMMvjkj3QCWUdcGu7bZtWUS3BSl0TQjdTW7uOw19XxRego/ftwBMl9W3E55jZawxKGpo
X6erx8osrAG8fAcglIvWzi8PxJBMx8of0fwxd7qUojvkvLPupTiXW5iqqs9XzjWLAg9rRbrcHQQW
1Au2fmiWeljnj1oKyEtH6deGIW42g1gXwibcqpy2+xbav3AekIthPSex0i1uy/RN9Do11MkrajN/
Nxawa9xzarqz4yNxMpKJmCEPS+XQAUWepkPujmv3lphtM4sIBeNWPNBqG2XktkQMT58G7EpsPzIR
vGAn62yb5R3bGHDovM1e60YSjTLuhxxbr9u5gxSVnoOSTvxpTefJuq7Xuik/1jxG3x2Nse7H0p2C
+YTX7sZcM69WFzge6tRNs3TTZ73t+uYBVVxcneOZzweLyoLR3bDucPxyjpgg2Gcwv3R6Ej3P1qky
41U/t42+bLcmrjBR0eQmjPrG9KgLErZf6CZ20KzhiMp7ivRFwP+yhnS56Z3ZbUBq6O+Mu3qr6wWB
V5u7J8xtAtx/zG1pbv2s3PT+ZA/BODIs8ck/y052uWhkMWWNNt1rXiHK9QA3F0Z/mDECFFro1PFS
WOSc6bXlMa3V8Ag8TFu/rFCd/HyYCSWDWGaLQ5OR9JOHGblS8LdT9gc30lkGFoJ6W3fuYmjGZhNq
aTF7wQ1OUdnohtZs6GKLZmZWy2PZuFX/tXFqWC3BnDrLLSrSqTlh5GvWJNGV+lWGHQXOzqhdHlui
dNvrDsTTvg/KodFunQYfzFefTbl9bXXXzcFANTTqX6oNvlNxTCcx23M4QDNvQYZxO/jmlgszJwzI
PyFDYXwVOrvl1oXdzCMiKfUOB3c6gjW6WxYuk2c1X5yN8kpK3ARo2x6ao4BDz0gS7Q5mjOk+QZLh
yoS9HayNRT5FwSwKq3+GUNlaOfZVIt1O17BCTYp7g9qWNUgs7Ks7+XsvlFWJr1QIGdKN+ZMP0k5z
oEqkJpGSwLOynzFVtJLyZVdsaoF6vbhXdGL1IrmaX7L7zRzO6lUMY/P4TmQqMdXZZxl5ZS0+K4x1
EK+RIinvB46CPNWINMb56bI346/Fw+rBpNcPUwOUDf8f6xOCYsxtcz7Ec9fr/qOwt1rzj8VoMLzI
Mk+2SJsB0+9tICWqgUZ8KUT/1bPJ4kgYHbvbgPaieT+2flx/y8bCjX9fSIhHIKnPevU8lqONr8Qg
tY3q26477nT5J8Wuz9YlA2F2Sn00GQYN5UePk2w9NqCLk4/No5YIK8KWVuIThfLIyS5VScKXNOFw
kE2d1XfOlLf+eRUj1MxYN0nce+yMKSnR+TKNJg1ncmgnBuKJjWWgpEB9++hadbx9nig8yCRzIVLO
B5Rh4AVHayxQhnw1SzM3tHMzlBnucO+8gZf3uiuoPkYw36b9xPanoaVc0ybADDvLEkIrD107404t
Kt1pj1Pf9V0IacrUkLIRR/rQiqCD/LQuSU4J4PjFCeOr/uSMS1qeg3GFnoQfgBdAXE/Nl0LXOv1h
QGEVzU4nGBmV5W8F4tWPmHcXV43pT68cPmMbeZu+HuPAidHurClvWnrpeAuIiON9P7fL25yBwV3R
1zXvUlDMhyqfrRs/n+fjtAQsxBF82f69Jb24jgaCKftzOpfitbehlIX+Zi7ZYRmm9luXtPizrHCA
IlTd3kuPWPkWH1T7DhMPqw63JU/Xk+lU3YPriPwbdPHukd2t5C7ndoqBYmV9SNteu/Ji9nkUo+t8
ZZbGghabJlv/Ai2aXa1sm/ETtXxyM3Dzyz6Mm8nyogSu57UJ+v07ygtxgxlrCuujD9CrMILg4hXt
YH5jBFE49yZtXo3595Ibh5SBdhf2fQZCbrize048Kr0wY6zlXjvOlhWIXPwkhwxmDt+2uoKBlODk
gVsa8zt4FCUmJKuJEMvM9e6e6ASmxbVXmkWU0yAxt+uaa6/KrCg3rOUujxPjs6833hdch7LXLC2m
G5iP1uMiDJ6ywI1PQWvq8JdK+8ZchsI/jOD2IjT1uL/BaqP5jbONk2FGtPSbZtj1KU1Yd7R6HyaY
959j+iHSqJf8qdaD6jSaY3B2HF2cLFz3v5iVmX6MM8c9OEGRnRZti9+lOdwdbzFLJrGTKQ5YunQP
tW2xpWZaOkcw7KrubFVe9rtoNONl8IdUHItZ71/hvgovgtkIAGin2tyGbZGws8S4WB66Hh0k2Ut4
Z5Va0T74o+iHoz6ZVRXNQW1BNNWz+YxMfPmaB/RiUZ0M+sG04xliiLBvc4yZ7x3O+NstmeANpqvz
YtRdeZrymOB4nPqvsbtL4ESOyxJfw92ckiP7UvPiT2tyh9nr4B9bKrjnJcmW3812TOjeZp+JvJW3
Qx/xRawXS6aePumCWCIm0bmvH1ocke95W0SrSbydunmsXksNi+n3uT+T+M1fnHw5H/iecWZ+rTW9
jq90bXanD8EKmcm59xfhoSik/d4C973jc4dEcZC/kiVnDNQh9EJYZ4CKyEmbUnMCr2liwzpuK1Aw
OsuxEo/ooYrx3lyQkFxDz2mNa3C0wvi2ruQQ5Ac/WHznY4LOIp9Cz2C1sbeYQMZjJIjPrh513axw
S4IximV/FRWr5gabhQSQCL38MSMQACbRSEdDPXiD+Q/ne9mvS1TV8eTdCz3XmUQ3uq7fLWvCaLee
0bGezTXbnhqsR7xQL5zhKcsDNO7EGJhp0ENQhJIW5joD9qsVOV1DlgSzooiskxHBzJR0+jWPQWk9
5VPpbH8bZ/hnnjCOKrh0WMALHiQVIq9/4uJjQrIaDkyuK+siWdwbxJETbo8D/T+v4v8mb82esjH8
53/w/69NCy6UpONP//uf75uK//5D/s2/fufPf/Gf99lr3wwwE/7tb53fmoev1dvw8y/96ZV59/3T
RV/Hr3/6n2M9ZuP6PL3167s3UhHGy6fge8jf/J/+8B9vl1d5v7Zv//zllcjrUb5akjX1L/uPrn//
5y/IQ//A3pavv/9QfoF//vLyVr8lX8v/9hdvX4fxn79ohvGrZeN3BjvHth28xRDzwBa8/Mj71TED
SkysbZBWwUj75R9104/pP38x3F9RF9q2zwlPKjxmib/8Y2gQLPAj81e0T5RHAIe0wDDEf/nx3f90
D//rnv6jnqqnJqvH4Z+//OQTwXNjQxnxXEIYPcQ9P9ut4H6ZCWSFz26mGZ9d4kk/EEm7jAdDwMA8
2KMvvjXCi89/uEJ/kdfyE7n98q6uhQse9ouMPy35qf7gr8PhsmZdHTzPOP+E/lplL92a/F0Y/V++
SXDx8CFLwvJ/ssBAftH5yehDWbHtz6vXD++LpBNr+O+/yk9arMtX8dgRuCw6kRTeT19lIqOqn2z/
uZrS0gx9M7GfkbTOxyRY9Cu99r78+7f7yUpEvR32mTwy0sTSlD4rf7hyRW4s3jbhrFwY3a0urJdk
MZy7YfKXv/lef3X12FB+vNElcOcPb+TWgTnpi/eMnMCIUlJZQr3Xir9xhfmrp8/D95Kppm1LucOf
vw0M67lKUxcSrB+845dm9nPSKW/KrdVOa5CX7LJu8nfhiD/rl9RF9PDXY0W6Mlryz29b5gRop6X/
PFTQARe7B5XoRtuO0Fhap60JihemmPGRksb75PiDS1J5lXzLEteLoYFPAuPqtrr1eoipVKpGHJV1
VWd/cwP+8tr46EulHRNTsp8frB4ZR5B7zw0M/ZOF2Ns+gE+TaKL72XfT2oKnltnm39g//cVdJ3iZ
KCU8IQOyon66MitMGjtdzGc8YY0bs1+CaKuJMfr3z/BfvgnmWhg9sSdidvTny4/DyZyuk/4cgHYe
zNjHvqif/L8xVMLohpf5g5MTd5mam7dg6/Xgv/y8tbVpkvd9m90JQBQHHyFn+RzkOPrf9H7lQ9T1
g6IKSyP3pmg2sfuSYqG5QcZoGRP5RXr33fGdGM1WVc/YQnt2S2ZlzS0599sAMTvv0/jO7TY/iJYG
1dOBrEr3XQH+QDBqYMVPWw6fJuwAMck5D7L2A9aq7QcYDi5KI9H138mEGekEEl+fQwerPoP5miiM
0GTm90kAtJLFa445XaXOza9s41r6RI7HhLgLaqssG8wI57TtOIxdDWffnMQd0y7ruRV+bEZ1kxVf
HQMFx8H2CGI+AHgaZ58J4ocYDo8frlpgvYPIZYnTgM1zEfZGXz3nGkvwXPAPZrguPSmxEsr8ghhp
zcOyq3XMp7q2AuQbWh/n8zXjV7oxHt/sVErnCmPUXhPK6u8oHu1rvx6htmHH4swHTG7SF65jQNtS
V8E1jpAEDrHEklu3I/ztusF+7L1uFSa+9/VI3JLuLSTjDGYNn89JUXRBI1pS0iIwP4sSdyi+U2kS
SpAg3UG/1sEpvqM9s4YwYwsDkaLZQT0w9NobTOsV1Rp7wlXgFrl3E6Nb8U+CMcCXOnYzEVaB2JoI
HSuq0d5PC7C4sUa7QmDBU1Il3UNT8Q6HvPBK0m3cAJq7r/kfOFSSM6+uQ3tt3eU3X1umO98vfQAm
q+iftnlwbjs9SL6mAZhDmOOeYJzdXhSf62yoEUYXwGQHFAPTXYZ3Q3E057YvDyBVS3zW9QQrxoqp
aRGlDCaiPNXpQgGxNBKc/b5jcISb11fmwyhBLC0btNDYlvZbRXIHmNLqNA+GaxO/jQm8qEI8ZS1A
DcBEbi8F96sziywLbaypikNS9+urDkxIgNAAa9gShfmJZG63ihAAihyJo08SV8N8sIt68JyHppjM
8r5bFtQHlbM0S+SjRn4Zs2K866zG+o62zV2fCsdYbk1UHA+khnQGfChztaOirja6cwIScGgCEK3C
eguKEQNgh44FMoihncBcyyIM7AXgZhnpWkOGI404bOOkv+uMqmaJ6f0y4YiBFQhtFlhbuCZYQoSJ
nnrfF78GVOlm3z1pg866GTpHzzhXMt+PmLHkOYzkSbySy2R/MIty+LKMXfbiLV6Fn0zuri5qxsn6
unRr+YFQROe5QKTzLRCVP0eZHdBU5QGp3Y3gab4O4MU+dIKld86QkVxPKELEge/afsvMhRuEDq76
pkMu+Y1PMHyiwxhdAJfNu4Gy1hWRj5bhS0DyuYOSm2kM4zDUr5G9TetvWJVv6ZEGpkhCMg2KIvI0
Xb8vC73/ktnbYjACr/K3lduAshhZ7XuD6JRXt9Di3/za79oQ2nPypR3wBhKW3WZhEeT1Y04+pw7v
s9CQy+HHjZO+zUkoMzrEk685phaSgpX9Fmtpes/ILK0PlhY7KCGWLXVPUGn7hZiCDlPGprbaOsJP
0vnQ2PP8Xi/lMyj06aMYsPY/rAPoZmgAxfINREfjRyTr8tHAuvq5W9uyOHfZMCIxMbCvOVdBYA0H
UiDSe93K3CH0NFSEIFbkwTHcrBM8MUgvISTSyYzvSz85NLtsyyJCPivToXuMnMPUNJensU1K1Ejr
Cr3W0Yw7l1K9DR2oVIxq8D5fQ4HDRYDkBMczLtNcPhc8934o/Lasjz3U3KdhqTRseMdk+4AzbG3f
zPlSXOPr5vn3gp28/VJNPer4g21msXYKanjxa4jRBjngB7dxquzO73vETibbMdEm7eIQsRBO5ABb
L07V+7iE6YP5MPb2mLA5W2kVaTPebjda4KQDQEuRa1E91qxcpzXb4IBUqo6PclWI0AtAwSIv2Dp5
2CU926a5rJEPt6I8zppn3hqQkb7XzRTYEGry7czQHlaqnXXIVEq7aw/LDLp05WSzfqvVuYnfj5W4
v+GGv6J80X3EZQyb6sNkIXicC234WEImdE6DWLcRQaKefZmqqnjSmfihWHKMN+pve6NDzrj1bZ+m
y/UUJ2keacCI4si4zn5ucZytj1ZjEp+IW/Cgv+8YxJURCv0ku+p8kYzHzUEpd2gtqN+g9P0qYKdV
a0nAEUbyJKXn1u+ga4z+NK8vxJXr2E5+EF5eQMaDDCuurLIttKOLLO+hHETiXSEjQUMFu7CZwds7
LTtiYoA4bK7s7lPOVFdEoEjVp1j3V8hCXj6NtzETDt4COQSqKls+WTA1HcCRCg45TF3A/6gRM/HN
jAO/in4p6iNpYySJ2cUwd4cgAREOe3eMywPDxmo+CbtaOeLhNMEvdItWOwIdpsnRniaXR1EXSLjJ
io5fLWEjf1wYdYRp3LN2GFJ044nSo4yPqH7TPKSa6a2DF9AGHuzcSfHjqizQaynHHSBqbMgog6mZ
jTCjrcBoLmO0dVgynvqjh2YafZjlFHaIs0DSHXIt5Zh3+3jo7nVTLONpMBYUjPHQcFK5pb/mTDFr
V7vTy2ZObwRHQXAkawTdaIWh0iePyuyaeUc1R6Pm9kyd/AojG31N4oNTeD7BHEk2xLgZxX3wvrJs
zp/HzehKDNXIaXjGhs/7YnYL+Br6r5X6hDicg28UccEhhLiFimkpuiqE1sc3k+OQNhyQWDyabmkw
K8I0v+OmuBQO1jITiEcKjq2fkmk0qgOn0ZQfuqlGDdl7dr2Fg7UgBMbIwCAQ0IqN72KypunKjIeS
ngTPVFAgGGFPWErk4kTLnm6hxiROu1pQR724mjX5V0BJHth25nv80RA0sGN7R9dR3iIVwHXA2YLq
DI0+2Q5MeraaWL8eRY/PwrARLo+cakOf+dnr7BOFi6x6ic32CBo26BhxJZ1U5nYExYXmJhlMpwlA
qHhc8+KuEUV9MyfE7FyLze6nQxAgljvAdrTwwWCY80ayb1/wEVLEeiAhGLtAIG0hVNpOaRwIrzDu
JlieuNtRqUwHauDJOMB+RP+2aR2N2Dhu7mMOCQ13r3grPxRbgJo1FZvGvozffnoWGnW28FPtvWCU
3d9W7jxjm54HxYzxQZZ/nrLZK5Vh7v8KlfqfQU6P7Vv9MvZvb+P91/b/A9yJlPA/9FX/DXe6R/7z
+tr8EXe6/MUP3OlXQAnXAZDHyJbYX4su679wJ5gJlvRTuQQhSBuXHXeynF/hr9t+QOgmzB4P+GGH
nUz9Vw+cg8dV2qb6sMv/N7ATcdM/dWcmbs4MVy2X5tYDjf8JyPC3INEYMn8FPNG2W3KBzOqhtfO1
OFT11HVoj2oCrsJkrGxsMAQYKLlAgpqb4LnNz50yO5eZ5LZyHCX1tD4tYuzb+K4wITgHB723Jta/
XvXfK46ngrA0yoXxfb5YWgDdu7EaO75GLS6QsldW7U02T/4QdJ8Ss2hKCzDAcFLRR52ZCVy68kYD
L2dGX83J5L+3tYT6JkzR34z1fWDTps14ujCNfOlTcN6nNZkm5zPx46VJxKuwmifXy+IqdAH0gq9Z
RezCDYvRg2ZZT8I9wl9vvEPhJUXJVCjR9ZvEZMmG+MXr3VGsdv89TtEvnnGHnPsXx+qD9l0wLfr4
2EJV+E3rGo0EoAXRLzO5WWey4LvJ17xapg4HRKlwrtw6R5eVwE6EY8BuwL/3ZmSPWjdEDvmiJ18r
V0aqk1/PaNgIVH705kYnTHlucw9nx7XQrkZ4uiUkNbRWB3/uJhczy9Fpz/RIztUAGz1gRtqhl0yT
yZ1DDLS1lDQ8p/g8+MV6z9aqsy+NvfjeuvEwvdqotuuHNoaFeGtkQ/JeG6DSHQrfil+Bp4b8bIms
XT60FO1BHEK5WrFYyXQ0u18rPbXsG6tCif/WtZAMPgcMcPtHr4WucasjDHfh4TRBc0xnjwlftXb2
87yULb4Rfi++VcxlkuNYx8XIXNLW32mNwwzDNmbbDLVyNONjBs+/YDzCMCPsGbaLQ9YZfRxuCP2+
OHVWv2zkrFhRL5L5PRRYuzgxTMTVtMCh5skzY0Hmq+0O63HFC8CK+BFdDrx78/ts+iOsc32eXzIL
WQjZx/gp4UOr948wrXyK/Gyq8WvjfC6Htju5Ne4xh7iweowfOurKc52t/slAiB7cEAuz9mGhZ+Zw
HMjZ3u7H2tf646azmENc9QzniEQjKB7yyWiLExYT64d20tv7lKD3/KZyWrGFOadP8ogQwEwihB/Z
wCjUNb6U/tS54aYb23d9bn3rrA82C0aXnfJ9acNeiVa4WO+qdjH864WAeeeMiIs7rSe2VHLaWX/K
OAIIN0yb8h3m/t4WopANTHz6eq05MefdqBRB2LaQuS9qajLD9RIGDcXtuXFQoxxqp/W089SujX81
MW/7DRp4O3OjmsDeDqYTd9b10HtAMw4WFdw2M4jFEE0Tw7OjvsxaH5YYV5FnK+wuu15wloR10m/L
B2SHKcY+hDY9p2nTahEy8q47dFyTObTpfnMy9dw6gd0jliwsq1K7K7GVWEPf72R8V5FBhTHqJCVP
AomAfxCi3QS1v2e8Z7tNXux68kQYYwfpH80Y+OV9QQDhcs4mhBMPBJdN6BBi+A3MjCnGDmZl6MOJ
MsxJP8+zmJkFwtnKeB4JCo028f/YO4/lupF0W7/KiZ6jLhJIuCnMNrSbThI5QZASCe+RcE9/v12l
PldS9amKHpzBjehhVUgit0Hmb9b6ViVeeZfn+bQ0trzLx5GI6hkFEJHT3TQR+wNGUdW1+yrmrmmP
WL2YtE/xucPMEWo7MCxq8myTzFjMHS5XKtiZcqhg74xmlPJwWOr+QGLCNOwyZxTlDhhj6WQ+m1oI
41vlGi2r1abGLyKleTJgOjcUiahHfLkwNfE7DImvBBZad1AcOMmNxVbOniSQ2fSpSLoPhyhCEJS5
bD8T6ibSyBUsF/fIeyxxVdDZwNyYgf6AjjC8L+SANY8SwXJ5k8MTXa7gj2zwSpxpYiY61W6+6xdr
5gtfYXKFRowPPfc9W60QSSZ8fNd5qTmEQA6tbXxSreO8oucsEF9RtYw71FBkQsYLst0HQt49oqZx
BWaHmQBy64hWHjyFlViIFuql0R8KxwRyYDEEyqEJjrq+o+gz3qbUtBA0FGBHIoF+y7wlcXI+819a
0qR7vIlgv1dHMziWto2SW5HfxkCC1e97t6aywjhK9u6ESphtP7sKK6GrW32dWdR6SnNJzG8AxTgD
soHkJ4ZVNLI/XaBVANcDWguSW5suXHIlyJ4vNpRMuFTs0bnC1Kj1b26S4GoJvLjvSw6FksYz0CzM
6d+McQEkjCenkcwLGv1pcPG2Nv5qTXlMMrpWxRwsrEM75xa3xioPzczeHwlcN+rhnMspPeRrPSQh
Nx+4vXzKK3VCEOfgM2FlbmCd6idoQUxcjZi8c8vIp5WEjsK4r2xXjedudSuiBQ2/CBNsMNtNPuC2
PUoog6u/OlIle2grDHrITTDOSxaHvNyiMrsEdoK2ib0lSKhmmpQP1pVpgoPab0niFl+KZtoMxm5J
nk3o/LyGXRH5WGBS28DLoUC+Z4m2NpcDQj7HiRpQ9SXpyEC3xleQIzWQK4S+Yx2KKZPEqWCjNepP
eZkvphFWG72A9PHDFu2RptLUS7R76xwvEXK2dL2uF3C0kZWm1XQpBzW4FwPwYnsvjSrjg9vSXpcr
WiSCTiPJLUdTxAHhyoiVIe0HwZUCpkqYebqC9cace7EUAJQaOhm+H0aPfnEWkR/56iacTcZKPN81
mEvNfulGax2uEbK16paMyBkuJPPBuP/cGmZrXY0CPv61oXrNvjzjT4oT8vGmDj3Um05J9wce5tTa
tbY+kkqlT8/s4glY8bW+20bQocuaHVcj6RwutKzq+3srduyWAGYnMT8arMDxZTnMWh1JAHXxM6OC
pouq1HUYSwnvmjfO2cKN9uutdRTK2mDDRzm9zGRMwm1LY0IYyNu05UVGNVA8ouRJp9cCacJbx2y4
PdB5ltMVwvahOMZ6PmcRPkU5n4qqnayAwYljHwrSkAizSExZXQBkmOsDos1t/FLxTedbqMPi/MzM
zHroK1U/22QNGU92JfIywMfdSwKB9DY7AEhZp2Be6qnjSEFyGBoT46YjHoZMg6dVNvP97DHh0Xh+
u6w/uDJF7DGNqeCXwk1xn+oc+n+sOP7T+vzDZu/0f/651f5T5wPe5Y1dePZj63P+G390PtL8jVWi
QAYILVLAIKLz+KPxkYIWhgcQmyFDM6ZytET/3Lcbv52XnfDS4NLoJgFt/934CJ2WyEI77LGMI0VH
yH+r8fmp7eFkEiThOAaGObaP9Ga/ZGZ5jZaos2nA78ScHEBtAkxxKm//w/vxt/v17z+FXDdyBRnt
s5X+ecPW5ayi5pWf4hZyvYLmmn4qRW/8zYYSqckvr0byethBk17oGAYpE+dt9Q9L4hLTr2nMNiQv
NVIyj8zmwM21sXtylXKHPdwDGXYFGR+wCgwnSNoR+TAKu/HUejb7Lggt9WON7tGO0AiK5nqKGVlc
dERcTb6Z9IuDcdkx5yhjos4oaSSRF3+aoqxbLENxOYg4O2zbovbCAS1QhskoVsXQiHaKX2UaGEfr
Krbus7TUu8vEa82Y6TUbYFJmZXIXN/BlDrpiDE/ARG3jnIgX86v0NthtFDJiD5Sjx/bvshnxNVXk
t3Eje9Nv7Hm5nKGV3lsORfOt3iz6p9Uw4sJ3Ack/Tcyc9ChhE3AjjXksd2BuVL3TsPgPe7ZlFbG9
St8oL5e5obfwLFb4wB+RkOcbYrmA/6G3Ees3ITs/WxCRHPDdxOi8x8kNLAN61L4t3KaNKP/jfI8U
rgf+ho17wkGasdscDcer0TqtybHnch2vmDdL+SobYDuhPYxN/Qk6ZntJxIzsDj0B7Kc4o2Nmujif
iYMeySCMdqAR+Vhyu9e8jb3XofWWp9rt2w/QOTZgzWQsX5LJKF8yXVlfJ2gtH1J6Vv2sUct3iKHO
xauoaUMOXqoxfbJyTWUHsQmCpQiiaIkYNqDF3Xs2Qy1eGIwpP+ncAX1DvvSuX4mFwbYUtjJeRlIy
6rAxFjBcozFKZqWiXIw9M9x2jlbP03Mf5ZwHMlNfmEX25PagJcf4Dy2SS1xHFMmI7wt62lFAz2PL
eegYe91aWzJd/f4Q/ud4/ocw/3IydfX+9lr/rKH6/W/8cT6bSJsYHn0/kxk4ce6CrrZc28Yme2bq
/nMWJdFAkYiq89GC2nTOyqnvwyjT/I1SjOhKCW1XpzcU/86ZjBDu53PMsF1s9WTNETuFkIeh2c/n
WM8T1SQomQO0uWMf5VORfCs9c0oBzLrFta79Phsei+cKRuCeNqLPQyij2gv7V9uNSgKzvynq1BkW
clk+ZWA33wpkCTLsuYVOcewUkgdRizekhlX9khT6CNcEQjSKQq248kyvqHdJX20sUQfBUmjVNvrK
vJ/cmn8zZ2WQ2ILlr+7F80fZedYTzM/8MQfh/xjXUwq+bdOcB2LkJerdSbbn+O75seIRvtEm6DG4
jrPkSvVitHcl5RhuX1vFodBwTvmTtfZfRlPEcTB6PVF7tqWSGyxkLC8w/dlPajJ0F+d+XS/7rVVt
eymmJY4YfLHASBWgUN+1mB/7jMCLZ7hB38oZp1wIv58nVBp91Gkz7fyEeoWVE0AguvNk1l8khLJr
B571ZzMVN6VVW2C6ONVr9nsFOHlTOVHdqTHBAduMISX5mR2I1JjllGFZgon2et6dL0zM2pJGdmeC
JnpBQ5+Qw1JO0LNchSDBJ9YA7qKZ4ooNBLEySJ8ZfL3WkslZkCBSsYMUq8fDlLv5DTQi/dbUtVzj
xUGLBbHqQbWVIFT7MF2FHu8dRBH3bO/XF8xSXOBMXDFUwP4EFdl5wNGqEryFvwz2cpur3i4DBJxx
7pu4fyRK71J9Jt8ZnL8xz+YzY4VzcpJrNxoqjao7KKGMrxS4xR49bdwhhhLFR2W49jcusry72HqI
GUFRa/Y7b1dXhdAm1iqQzAj4SWt1NI1FQ/DtqeoNIAByKlvPtzaSkD8xcOcJQmkwhuzi0DGQLZPk
RX+XDZugo4wz0woT3Y1RYmzdx3lUyhKBGxJth1UMj7LdqoeStVsZMjKphG+bbXfRb5b7ZVlnS+6T
gRTEP5RJ/zlN/8H590N196dq9/Ca/Vzq/v7nv0/5HcFhStYkNR6n4Xlc/33G78jfED85LINQkCKs
Exxp389VJvnnEhgJKeo+j1aLMvif2lL3t/NiABi3pNDlz/xbQ/7zqfmDAMs6BxlKkGJEkLn8EuKX
6nBzeyBdbsoDPE0zynoos3taOQ+VTyZjLAVec834RntfiKfH0gkOIvzhnfoXdfD5J/z5N6A8RXnL
3eL+UgcbOb5lXCdOlMDr2fUon9Ds1yIyivj2r3/Sz5UwYgFeqy0R63GD8R/uL3W91fVaXOkzZawQ
YKzbjUSfuqz+5vX8+R3l55zFrBZ3GDmQXJY/1tscXnpjKCkjgDP6bQ/sawjQTSEpyPVRlzujKsdD
19Xajb0o6/NE5F62++sXen7Lfn5LuYol2xtSqExK//Mb8UPJ7+FBdPLcAJDZd0PUcjlcEzWGA7Ac
qv1ig7U19Vj7G1ki8rg//VibuaJAyUdjx57rl0/SM2BLlnpvRTqpILjL0izVjxq4BQZcKVKIyFvA
PhzHXsxbkHpd7WB9stbMZ4LQ3CajJp9o5efVnwpIb3ULvdbXJ7t7LTLMnZzvCTIxEGfmZSc2NEZt
voGoXDZyQwCfoMrzIXRsdrCuNSoRflMx7pGIyUfdbaqF7cdiOKyS80x+y9NB6wK31ep5F4s5fkpN
dp98WPk9sFD55hZdMe1WXXjjocoFUhYWVvZ9snrZy4aJ174Dq19WT7gcS9P3zr7kA3Y4+zmxVpKK
zdJL1RN9XbmXTb5N+DIKAY3J3hC96WQdfIYekdURMCKvvYnJJHhAuFoPwcqM+mmzNyX2niwRFMCC
IKWMQQ0KwtqI1Su4CvEVbKke6nY1m5cNPinutMWzp2CD72wDKpgEegYxOdeu2thq0Dj35705+BKf
xpbpJxLLsg0qvhTmmbPTNjSEhdaF07ioKjTG0Wj9CidqGo5NmxxrGHNdhEPRPNvzrOo8SEVxLNWK
JqyMlXXjptnymODE9XxRbZvnEwvmXjlzlcHCFZn7ldgRi8vZtfqKqZSQ4eaJfK9nOLf91d7WJbB5
UNSexc+7Rgrxw4a+EBkZpB8PSm5VfXQeV6GfrAs2KN7O6VT30xvo6xVxWt5IIs5cKwV57S7d15je
LWDpLQ69Nk9OFMsxuytHJ73yBtv70idT+j73WYW/TtM9QtLczfwCiqPbt0M57skIcC/BnzrTZa55
8rlrtfJkoJRrfeSc8qJWHqsRh9Hi9QJIi03TJhDK22AgQzSKZ5s22Qm7pGiyikbIGaIYc7GN909n
CTK5cr5ZRMrST1ZLLUKvUWyWkHCln8BPpHdIrEotyiSFwSGJXRufPAoHwtdJ/frE3jArMI9lGOQv
lDo75+CByvpiYZa3XcFsgW/eGpV3nzlep4JUY40ZNEOx7Yel1yBSrq7VhSrG6RRuCmRnOKSN3Rzk
XCZvkiRf6ddeCQ7ZiFvXJpNllBRLTf61dZqiCsxx0wHZoMpqWICgqbjNzXmMg7XGuhEVy9Dc5LKG
CZChQLhf4Qg8k15gfE3Ghh516bT4bm1y9zZF3Wn7AijqU6ccvuP5LIZ3p3Hrk5fp6AiTcsjv1kyM
SZSTkNyHICVyMhgtzfokNb166dGnfnjId10UF+X0MmxuDMObhGQOF5EKxCdYxnwgI5UO3de24tuz
k0hH+Kvjm9Cd5Gz7LtEEUvAJspt0fZkh5jQFz4lwcu9kT1Y6Mkasxee4is2C7ZHCq5VUVlMFQ1Yb
N9j2URrZNKoKfM3vZsiOJXSId4oPBruPMDBGNq2khKTVCKbM2547zdYwF+Prf8Xlt9S+kY4N4CrA
bTYHmWaYO9Kpyb5QucvyN8MrTBKoYm7jb/Xgaaw9tjK5NduBiAD2FZMb2i5sp72azBb11azXXeAY
XET0AbiaQMUQUeGvoksH3xM1o3CyFA0Ol8ldXhdmyw52cafVI31peWWjQ96UT92QJFGX9+YcLtOs
pxcSpLgVtDN75XAu3PoVo2512vj2pkAXUkjjJuPoW3Lua4FVf4q/eorUrR2Pm3ouEw3ZmGaVMU8E
ceP+YjkDwZK6MecB9G2RhMjLAKEbBFc4odf3BZrtobYeCUsZnUPdEPMHPsydmotZwTgIlqKn6cG+
kvutDhg7iJEai7+51X6xjli2fs4JB9TIjI4loDwL2H+4Sl1oADkzfQshnLLuyuEOEZV1kW9ley8d
3qu/vrj/1U+juwX3Z1OQURX+/NO2Zt4ae8gtxkWNdpqNaoNHp2ErNktJ8uf4/tc/7vdJ5o+Fgo2D
gDPXPPfUOqXKLz+vB4vWc4TIaGIgc5e6WY0402ILijaDQDfGQLXZB3NKKk6Ua6tePxmkG8ThOPHF
j0aPKKiwk3a7EuI5yGu2HwPKpcREQKZNjAyvTQIx7LArYQUHLJmz8b3m5nP+bsh5/j1/fh0MGBAp
CyxEUrjnofGPn5JgOZWBxaTLVzMyRjnQK75JpPtcRBvu1UtqpcU4djkrBTgI+tAjqzY0a9dxWqs/
CsD/jS5oeicNsH//L8ROw3/tVP3tdcTY9v+B7sk4hxn/z9P/h/Y1+8Wfx5//Pvv/zeRzYrzv6ibz
fMrx/26IhPubcPDS6ZLK+XvX870hYmPg4EJiBuixN2DA//8aIsP5zeZCOLdW9nlOhZXon2uJ7+3H
Hw7Jf222E/zFn79NdGRsJRxcL8zNSWg2znXuD898SyGSFeX0oSzhTnepI6c2GLyZHepCignYLNB4
qW+v6xYJzdyuMC5ve3c25HvsGWWCBDxWJt6BylRB425r8TlxYNqHOCTYLRconQIxmaZ6ReULYKPv
hF0EvYkxNUA90S/BRNSGvRPZZvQP4Kk8Qr+B8p00JxHmfqkyGw/8Iq0B9AhRxXzFKfl8MDdkuNRb
dRaRska3ohxGUZix/OyCTLTdScML6wYpuT8i1DnY0UYxvR3xGeCyIOWl1Z5SG+ZBkFQsIPeja9Uf
Zo0ZefRt2rQbEti6Z9cobHE5Lqu3j9N+GQIbv03lO2OJ3XaKcy4gpbJNRdngGEiE0WQZEf/IVdwn
0ohKssHuZ72tcGkt7fqsGY0Oz3GYSNPaOsBXeAkm4oLXZZ7XCDF19pgJu40Su8zmfUroO2N9t+d9
xOkGCmNAob688Lc12O4oQebH1Gts7c7rllbt+vhsI9DTRr/Pq05Y18zXWIib44BRgwQojayCIe6e
R53sOI6soYapg6T/W1elsfOQ1rVZEdxhtRvVvT4tQT4v8zOSorLcpe5Kfky7kEB/Uqboip3baejS
rQ6Gh79lwsPAMIr0wponHESqdpybRMfIc+9soJTDOM94FWNutM/Yx1LvWKAkvUObg+yTWPvxogVP
yex8mtKF0RKLzqBLsCTdjKnZsjyZB4lyPPG6KiIhVu+OcNsbhLR6tV0gAciA8+ul+0Wh4CB4AZZi
GZqWSj+nNfFEaMnbQkZWDF7nCHFqwe2UAxF4nimyPpo2RRzb1DIR3xq4ZidnPJM51IRPgu11LV9F
5/IhuQbhHLt4GCtwAO6araiaVI7phGcqjfTGSlI0YcX8ZjQ5wocGoBRPEiCZLaTwb0cc+ehobrce
G9pFstCH7WTWDNQ5PS3cEHWZxsrX73hhvLvIo+PLZukw43eYgsQOzf4C9rbTRdg5SIceSom66+hq
7C1CFucsbpqq4h9FOEv4AmF/y2kxoHVIOJDnR3EcSRcHhJpP/BOtVQ/LC4R20Cqptm4YxhvAc8S7
jWaTVt8kuFzandFTCyIlUqUbDBytBS7900IBvcgwsxd+8OYt7bPLtMS4LanN4t0fX9eNCGrrCyND
fm6lFRwNf3zpyNOovJ3bTvoUGgP0nau0mE2eDrsssDEN7qsjcdMTUqjRjsH6sb4YvQsEAnl7jjJr
dcygtfLhjvfEBBCRrvJZG+PiyiodBjaCPF/6o1S+LdosR7+Om295AQuHwUF+mSbAQyY4Z0ckeDzK
dTuynXON6ZBU9Uei0FbSXdvJDigfIDzIVjlCeT1Ld3nTKxp1OKNE+enWHNUU6fjhBEVDWRhRvuXr
89K6zg3wnPrJm1xifGpoCi8o5L3Lcs0owSkUoVQo3EmBqoFr9w2MJB3u6ZGQm+YafCrieJQv+YkW
o1XBmrvmIRG665Cj5aRP9JQPLgJQcZ41ZNz7+jSOd64xKxWSB9Mw6k6c3OD9GRBxqlplIrAtjTe6
KYlIHmLI78AtEFihoem6sBXOes80SiPhYZ2sky2q5kq4LZ+BqalHBQolGOLBukDOA+mgdxVc7HFm
EGv12T0wyII2Fk3C7YY89gqucRG5FkJ3rxyfCmfMb1Zj/UAE0X/GQdRYeCZiLIk256x2nMgJ/7wU
+QN4JGYknYJZQp4DYkSlnhdvLv1symI4wDNSx1I17BX56k6EgAwsRfP6Ap6rJIchJb1CW1yMhC17
1EB4Lk8ukvBujrYC6RscrPRDEaj2wIlNVgv7QrtGUTZ0LOgIsfJbp0pvZ6/zimjuOkgvCUH3nBc2
i8KUO8EIGGXnVxvtQRq4KfJQ7A9EamxOhigPZVv82myeecD1ZeA16UFLSSg0b1mmgVyLY3196ObO
pvdPOnIAMZ/jiFnH0SXtLDeiJrHtm60si6M+VO6ek0RdVTNiuJrsmAuGrN2hrJ3tZVoxUeBgVNWu
S1vbxEiWN29cjTkKy27MDjltw6Fq2v4cnS1ogtxaGheZNC3nUJ6pQv6k+MSwdhTTN2wC8t1Op49Y
3/prQnmTcKQUeVqlhy0LEtOL5qIqDOXQvo31DGU1X7M46OEXI6xxJhFmfC/4UVA8L/McPf2lXk7d
vZRrjF3MXbKwxxf4voLU+wB8hVcxHQFwuTx7Nwiwx68Mq5wHBSss7GehMfKJN+dK1aRZhH0JN8iM
DRcjzuq8Vv3aYQC1s3sOTPBzWbJ9LsRsXY5uKjht2viaXKvt66Bv4rMik3BnDMN4x67OC1ogHX6t
r01Y2W2CWohVNOcHiRPDDQyW7XGrWoY87Kw5GMahb6dDwWbQe26oyBLWYVqeRnkh6gKDGGYoX0ch
dp02sf2M+5mH3dgmD+GtxXJFg2TQ46hR5Yc7zsyy8rkdPrGM4+7nOHBLUhk2dvxEMDY+1GBjV6O/
UgErYy7jfOZL5Nc24LDdnOXLQq2uFZ8Ryk2QyYoNoZaFMQ9Lhlfuh3Fw4Ww7E6PNpmtGnRmDOxzG
sbLeKxZ/F1vK4e7TCC020EEyWPbnPJk02NicV5FHMcYACVXb6D5NnlgHJkyqYk9dOg3HXJKzNiHc
wy2ChegBK6zAn8lDbJDFHGrDlA4RRVARNkjJuWdE3XpEpNfau+GoVN8Ri5fFYUKS5BRYmsGYzVvG
3UzkJmPQlpEA113L2S005xwOBolGpyzx1FVr0VuT9NIPKhw6w9buSYkR4KAm8rJJ2urZBFW2KMVL
k0nxAm9oXU7KO2durhJU8TmtXeMO0LEO4tDr0qgnbEmdbCql7ErEiyh4/ldjJKhPecB8ztjoKywj
w5cMN+QdN7I7Xchsbia2ZiapYlqZcXOtfdt+Y9phlXtUEJ6xRxsJaY2BGNdH6QnzYOZzlexzhPHQ
Nj02lBOIYFIPZstG3Yn+LvZlnNviruwkKsfMm6aThZsTHXsqYCybhXcJ3tRDiEuBhz64htSw6q6O
Q0fL7Ms1RoUXZAy7Dmac5Pe4qrlXZSutD4qjG8TAouM9RAl5IcxhwWhFChjpLa03IJSEy17ttHjJ
L+eiMS+rwW3lHgXKORYNzhpBYdXC91/DToerlcTPzE+pM57RrMfAPre5uym4Q9GvLc0dSTpVjn6F
TA7fbM9qkWUyoTbFGqUY0V5yNQNU9TzsJX1PVAETmvyNMuC1r5PxAdAB1/I29MV1L5T9nghn2K1g
3AgBodqKltzWboqyal/wJIGyydHI8Gkg6sdMTvZ45WfjlCOZYAA3+APQGHavW4beJx1IhT3UmAkJ
iZsy0/Wtaq7Rvutb1+0J12Bggx0Ce1idux2zQDyXyPhKRsitqbJP3oRIMyD53P0yV30SZpZEvc7c
2v3UmXqK52jg7AlG22vJckjNC3KOXNSalcPj29s1v2aKZ/ATaXT1FbHcvP+rOTIFdlDIXjFb8/qz
S14+QS9rnmXZTvti9PIXCXKVh4HBHIpX0d25XcOYnwFTLI+M2GEpAo+bjzpOuyKwlNJf4oFhIdro
cxMA62Exrtai+JQnphtHzDG6bTfBMHRxFM4twmYNJhStSjxb/iziD5PssEs905cj9797ZMQwMiau
G8xnWqmwdafmZoaE5ODso/ojiXMD7fA5Ff32SSFkkhGyl+3BmXoGvalXmZckVmffwGM1rJmXxT3N
Lt8wNt1SBPr5sLBEb8LNk9Nw6I2kf6D8RiLP4w9nZc4OZPvREKYNxDXe+OKapVlzHNDlRCii02Pa
pt8sG/eGTiTakYcOT3HpJvg4eoKTfQsv3yHN4mKnubDrJTll7+fEhg9FgsB95WX9i7ek3kOyEvnr
cL+GhkN0Y2DVWHYAiNTOCQ78/B7PC1PKlpbly6iSug2aFKJ3WGdz2e27fnWeRd+YEyIlUiK181vv
zpDKQrtxu/V2MkgRP8sBdm5BsgrpmQ3K/mUCT2LW5nSYDEbWCB+WPZclBGd6ShTRxIzGBEG2vq0v
J4JFh33u9Z8zx0mehGYwxuklh4VuGoetWg5Ub+st2gDji9XO7eZX3ZxeChI8TUQPSb+3kQCfDM3s
e59ve5HsF7kA+1vLYYc+YHpawM/unYQCvtMZuVbWdDuMhmKYOZje1VY635gNMwklagspyOZt1SV2
i/wwThvPSIyGOg+8zHAvsuY8XHKmd5jwyTdb66bDmoLNcjlUkeo2mn2l505vhiyCsyYYrRxOKbjB
9J5TsryuXIXQrM08joiWbyd3vQeRDyWkt5vX3P4CHDMJ1MDq1WwZNMPuc4OKxi8gPr0/VRmbJHgB
0zUJAu/WyN+a1lFDV2WWlzLXEPDHdpBxocmog4z97uatGZF50N165WBvVHhND9m5ryZrT27weCOb
YbirQWfvnVZoF72WJGU0oGpBXOcwvaML0dGbjR2+rBJ4167UKuprfJhpkLtNfqGP8XRnDPXrlrTL
BeXFeChWu78i+ln3XWZ4t0YFOhGwzIRxyu3hOlhc9J/nnOiS1CKl1hdsoYLe9bJ5R0wJ3yW+n8eY
WEfzAM3Le5N1RjLfoI98+GYMa6FPy/FSzGWMvjfDHxmNqNc/yr6jcRFUNZyTiCh8aCPFftbs9Q0Z
Tnk7tG2rLizbmk6Do/EQpcZ5tahtef9NX8gPRfwzbhSzo/m5H+kJMW4KEv4cZ3kj0hXbTk7VwdO7
Yuz0KyLQD3yNN2ryXia6Py+ZepBupR0pxiG0p7qFtLFNGlRItE1RazKNjwYlp10XG8+y68RlnTcZ
Bjsx7qxuBsO6aNqLvujO3picOhB5vlymsZYc0d0pvxi1FtT5yt3ak2mJmFTER2wK9AZirNdDjxj9
aRkdFCecC1YR2SO/82IL8bl163gMxsVbGEd5xSlZCCmxktou6c6H5nFd4kcs+uNtieWnP849qS14
CfA3PPak1li42ZU+BsrO51MmJy2+XS1Uj1M/eZ9qFjYRgoN5j0W82HZLMp+9LXiLQ/Tj5T314LYT
s2l0MOKs/q0gbe6VZIOeiVk3fcXMXPShMjciHrVyP5HPgvMnZdMDXk5eLFPXRtiWtRsuQPKKhFac
YIh0Aenq+HNtaM3XBq1/s9fWPj7OZTkfG5okXC7TDtm8u4VOspZvW4ZYCDtvAeUkrS7JeyPxsI/T
A/FBHBRqSw9OwwxlplhXAYh6972fdfK5GN27wKSdVVED2Fo/7hfd3u6cbVJfgFSvB3wew3hae+RR
TTq+cB1XD7lbL5FbVOWpWtOj4tXulYbjES1qod4l2H/rAmXShq3QcYc56qpFe8Gc031xq/GmRcWD
eRsJ1GI62ZcsqfX7vodni1bJYICmZ89eMbQHtMvMCx3toYnROrFAqtYDNTPKpZGtDgMC0KCsiOzq
alJbcaSdrPdmH9svGsj1sAAJeJ3zKY14yAk7Q5qJkX+z6iOznpF9jLEeFVEW94COeQ26Z/EomPeA
dtUFQ7+E5Het35HIKq/Zua5XTeZo0DC2sUaUP5hOgS9U4B91LJXdsGMQzzH+yAO+pD6OFMHVl6BB
FmZzbf3ipCY1XLl+iGoh7dEos09GSZZqrMVZOLL2uVi8tL8md9m+MZzyadOo/uup/sYSUX+0hoEn
aKiG+rb0Zl/Oy/BplHWaXWnQbj4N0iJ4t3ZHoBtE9NIaFI1BOATogZcaZiFDWEfp4AtilauQfshm
3IUfX2x+C9m+3zHqq7tTtlUMU52SmydM9W54dCqbCtDsaV/89TwJimWmd/vUnBhcQt+gSvXGRteA
cGv6E15HFXZTivMzSYmj12q8SCGNvX1asYM9cuP2QKLrjFqqmRtw5k2ZMB6YaEaqUBCf3l7CY0Yo
2KQUVX5KDEgWWYtY2isqEw9x39hzzCwS/6DPZ4qnv0rBL/7NAuZfTczP+h0KSmQVaJp+nph3+HRn
w/TecYusFy5EYuuwovQugrVJQB00Km5CI+7XG6fQ2i8/bBa+D/B/pOP9ordhWm8j6MGjjPxPR3py
3qn9MK137WnoRLO9us1QXxM9pvbJKvJwY+gaZqJTh8Ys1b0WF7IKcqX9HdvxLNL6cfdk82qZGZxb
D0iAjnMWiv3482fsgklK+CRzrwlddg3caTs40ErNQLWVjb+pYGKJ1F/0vkN2kAoX4hgUowKYtdGo
Ylix+VLxf5CLUxLLkhYhUlXm9lGG+1hCb+oBiza6U7WhV82pe//X7+CfX4LrcOmiUINj5mID/+Xj
Sx0r1RabYTju0TRF5V87zEC9LFu/xmROTo8tWzedy8vjW7SAs3nLoUYNu95hQBvNvWLERNvS5eFq
4cQ+xkpby0sFWNrYW6lRaSF0jW45NZtw2fmvuan9oeP+CXv545cAg8cvnwKlE2IrtkrE0Vie/OVT
0FIWqquQJZDxuAD03qeM8pHCwqydJgaM0VgIUVLtFXxGae3y5iYlUbd+ri3zJ9xJVbXfem2ZQva7
fAoaS/ry9Dfv87/4JV3hYahH427gx/hFbGea3BcOGinfbvscUAf+r+YSszq/F7XH3ZjO2btXjKyb
8mLjTf79W+E1WAEjo4PuG6V5gv3z/5J3Hs1xK+m2/UMvO+ASZoryVbQiKYqaICgHm0DCm1//Fqi+
90nsCClO3MEdvIlahy0WUDBpvm/vtSevSdA9zaAq/vIe2+/EeC7MAK6d5HWypIHz5V1DWK8gp4Ak
EfA3Bc+Anc+F/xnYiB52YuYNf1U1V207ioRwhtiyYjNk3EyymzXhLrmQYRHLI9qiiIaWlaTFnl4Y
fkPsYjBmZAOQA5c6bSFKAoncjN1sfZQSIHsYNIWrKYeR77mvWUBPW6XYc7Coxm4q0G9VfKACnm/i
QqCFTtEVugq1XTKtxSthTP54P7aJ+xhMtixCu+t09bdnbH0Nfukyc3FsiSITpSQuGxf95e9vOo2L
REfYiAm5L4Lhw89BtbXITzyYmhrkDfMCMTMu0txh61XN7J7iCb7/TVAm01SEIIdNqh/EGrVArUre
pXayeY2iejLnC9gyG/lJN3auf/3nB896pyvgzBGamlBMAw+1pyvfveALvRXl0ZcKB84kuRFw9eDw
d+kSbVKWfdUO1ohjX7dNx54Qtr41X+DkxflZGiV/d9h33tLAIIYiKFebBlEwjj4yMubZxXBn39kr
15AipLNrtZiJ4JKGvor5VWvy3+LsoT5DHWtQtLzCQsiJ0q687BM9CmN+/POX/X089kBHYJb3UWvw
GCNDNN7dJay8M/lrqLgVTsJ1ExBv8nQqTspQ+uymDSUNo3JZDjmdtYOuhwjszyfw3nFlURh2XMkL
hNxUusFbf/mXGWlJJjmXGeKWJUkxXLux6bAOXnzKIj+7UlxmzzkRtZx8SkXVTWGRNOvIasbWV5lI
XUITlymaIerLOE0Lyq17UPr9Z+AQiv0DW7OTII+l3q1skYPs80Jva/braVhKMkwIr7QisZMOtdbD
X77c+8tLhx19io9rz4VOAvX295dAJm5sRG73jc1VfU2xqCw2Vk+qeEiRI7hmI9xHYQor84yfInlF
mENF1AP5hLsfEb69G1FsmRhm3eB2pri7HeYse7CmqZtpi5nygbDb7OL2Ja+NEWHe3tCAgtRsGKN5
nU6+t6GqTeWfdLcs3+qy7DXlSNnuVKCbD07Efu4vmpxVav3Law8Wh+00dkPkWfxdIlv4/RsXoiL2
pSq+kehIa9CmccM2qGrX8h+qhBLip18Pe56x6roYgLQfUIcZaJoadmZdDWJ79+db8E6fsJ4QhA5p
QmzwcN3Y3rsVD/6wlHUQpuJuZDo/Vb0WD1kWIKeNezOqt5Ptzk9DPZg0ozuCLnejnP3oKgjKNKVg
1rV9ONJrz0IzlsGPMvGzbocyxr0hoNY291DA1Y8GGHt0kbpW1/0A3PzBGP2JLeLao2Wg0S+WbuUj
GBJ0dnA4KUC+/VQMBCDuLQOW2WaOMZphE/fBpbQR5vSw6ogSAPnBDpSg9tyGkKZY787KxOU90omP
N9Fip0DlqqnliUZCRNGIfUXCR444sBWjSPcpKCs+DHg7pWhLOXZ8BA1TH20sSHsf5QJ7YRn10a7y
2ZTTqY2qaWdnRQ1vBRuncyrnjDelF1Z+NRfafCKaik+SFdu3MCfZa7XABNeFoV1gfZZZBOQrKFbg
siiQdmqurkBM19Mxe7ux/0g49Pg/gHevB/r6CxX83wde3Qr/W1xuhD6/PNz/4Zs4da/F/KtF+O3f
/9QJIQZy1ukKQhIyegZSRpqfxgnMaYw+CIGYz7CYuasW6b9kQt6/2HMyAgOzoi/FLP3fvglcbI4P
ATpwGVtsmzXiP5EJrTPm/1sLeIbp2mx2WCNxfpKh4Z3iDBt5vXSBD6MAI9kl84xXN1jrsKQiHAEZ
UCSGdPCXaRw127uxaKX+ehIzFis0zLzgfX4fiyxH5ZRA6apootOWJz36WXmi6qRRTEZZACV3aDP3
qopmuiAZtTjmbQidMsyBt9WXrBSyOdNKLJq9PTS+vYtaj0yEgVLycmITR4mZa/uNiQhiMmGgEE6r
BkXNPitIAHiBzGvYRx2w7zwjklLVlhQ7ECXeumAjiySyLwweLSp9bennGAbFNzHAEt0s1CfY8WAB
JeC+HT4NeZYM+9FB4gQBJhmbu2w29IObZTl4UIq57hlNSKcYJ4rIPhV0mz9JQTOTtaCbzJzaNPag
Q3zHs6lMAlzYlHj7sGzndIA3iMTW7NhgzhGXTjnKlO3qGPAuyTDgwKVyU2B3tprGGU9IxSf1gcwy
aLxVPAQHZfb9fZaY5q0FmiLZ4OA2XpQybkU9Je1WLPF4rXGV7ZOGYA6MVaP3Ccdg64Syap3qLoIs
ovbwBibxQCrybO8Yp/viylgIeqHYA6L1gDw5fxnN0n2eDAHF2mpI6WM0RDmi/eYWOev4BeUObB8p
6cVuo5R0nV01poFmpzVb4EmrVo07p0ZhHBYIhKELCuzfVPmUZR5xLPLzxk6CbS+UJuW3pokdLnM8
MsZa9sMQ5Z7c24RUQity4TfG2gHi2I8FRReRoxwHozeDPaIJzzEjF22QIasEHwT2io3d2ngYY6KD
z1naVTd52wrnzDI9ffScykz3Wdyy+prbKPtqqI6MsimtZbrLRWG5B/qEUO3qBb+CDmdV5s1hwZ0M
lXNBiB/dNhmrm2++3UymfQ4IDAP+58RQHs6zAax138HoUJu+TrP2TqGufjGGjL/mwuHeD07NmrpL
Cytlvesh07nl0Bg0UINFZb6jyRo1d3lr2vldbfddfohmNbHmQk6eZIeus3m+TIlS9B7+s4gBss4V
0eDbEbPNeGfgEM+eFEjM4kry2PMUuvn6r1nTtD35K//+ob+Y6XCcAotlChtnPjlaSN8AbkwtqbVZ
4cU+NCXmUzkgh6Lg359kDpzjsxOLeAbRotx2r4mWEc8N4moKCcnA02yni35hYnVt9qi0h8J57PnW
JS2xDO++9u9hBlH97SmLtC+znPBiA04GmUzylNySx9RNO3JIVtf54PD7om8641B5NIOf0Mfzqhh6
IleDjm6RfUT51eR3o+to9Yh2VbW7hsoEj3QLzntHqnSa4k7M2scUJHNK5TnLKPHOBFp/hXiXeVtM
TpARS68uv3etSCnIm8GHjqBV+cI2HJpVX62VbtM857lJWS1e/I925uS0Ptg0PsZ1iqoAiOI1aN9j
AumwNlJgtZa1SWocvtYwIyygj4PccE2U7z73OH8PdOT2Syyf7DkfjjLmVnW0H+26oF859N4dsuTi
Dsaw2PTKT6Fo0kq72NTOP9Ko7ptdbonUu3ctwAc21pMqIo64Sid5MIrOPPXLADypTHuufmrfsCvs
ik0dOOMDxJdpC/Ou+oYZir0xZeF7ZDbHfAKuRWTo85AFLNIp+m/7xfyo/eq74j5fe3VXbxPHPFKN
aA9zraOTV/Zfyk5hcZVrF5wCI56tB5EFdAWRM22pfeZ3Ae4XDBA4O+dgW4vpaUy7g+6MZN/SAtj4
6ehdD8Rs8jgMhx4mmsBRQfCmmYZuT8JcWTKwYrzWsPfi9CbIko++ojkE6ItWuEWkY4W9BRWm/mQi
PiVv6mPpzBefAsLGMONzv/gH10jqc+c228bNndMc1Puiia4Wy6dV7jAX2P1yiYHJ7pUk4a0n2n5v
1Ji1apu8p474aToKH5jBgHpWvLJ4CugkM4xmi79nqJLPizc/2oXrhx2RMcektVQY0aU5OYZ9gmwA
RrxChBsNn/VCcE1TYnCqa5rqFrrB0MxHlEXYCVgc24c+BZEW+Fu7ogBn2d8snI7CLI5lSjNctwp+
c074xyZKuEvJCF91MMo9TbAr9pGPdpDtmfmhWwRg1jF/d/SlfVVDVkszqp2glvu9Mdj+Pf0nIalC
1NdOjLQxL4MbABf3hh7GTaJ4mEjWe4aKdU8kjQgJx76ioH3ESI5BI49vIEUxcE+B2sROdoiBuu+A
MM2neS7upAA5bLbWDsu9HZ8DkUsY6Kv+BUFsehI6+JINq6ATz1O2eoJdY0Gmk7Uh79Z4H/iTycLf
X3ZAze7pYYsMHgcAwaZru2Ez+XP5OqI8BZ2qPSp3aGoLiGYS2ltW063DlTceBrOUR9w12dNsRKPi
VGOfSw3KGUi5G38KZvi3JPKw0xBmn+rVD5Ofm2jSj5DmzVd6l/HnQGgNp9ZrUJqZs75i5JhvmxUG
UhXobTyyHs/OkpevSdQ25l4l87LtVZZ3u1lzzbCibmNPrsmiOdDGJrN1tutry39sdQ9WLMnGBJns
4ohdC/dnFzFfXCewGxkb4yXeGtPQvkxJh0cMBPlniGP1Dv1hep+zemSayOkVueTl3mIxeTVkXez8
WDgU8dMKBLZpYmz4IvOgM68o6IPE9fuYhp9isWCEnj+sSalAzseud+Fni+SW8sv0I6hTi4ZwlddU
dUX6LH2NAtFCCrMh8TGPt70pW4OOM0jLnRPZ9NNbN0oScraKedxwG/1nIyu6GwUamJaUlRj+vjRy
4z5W3TRu0SjwpYlbEts4a8WNAv7Nkks33oFtnB22Q5Pcss9uDyv1+EtgDPkRy6Vx9nMkdqiK7F3T
dt22gACN53GirWvB6NDswgqaMYZbs8II5L2HpLIM5x5hhNuKvL6mrohNDYRjHVa0ofayyeuHup4X
otIShNN+VJGMAEwLkWWbM+vH8fAVrfN8oC1qfqq1iR2tR/e3bEpnSmrUEn1yjKvM+dT26N1z1SMQ
iwcRIHmqU+OjNwYHEAtERqq6O0ZOo06GgieCOYoxp2ojuZE0Ha/NDA1QDAXvgbTR57RojG3bDugB
2YdCntLlTYpxe9OV7qFlXDxI2KIWGDhh0vyMrB1TbLmpI2qRSz2Nh4BF+31aOOnRYQA9QjrITpAh
KXSycGc4xOMGqqS9eLVoDmVvByx2igHPa1+Gdpq79wNr7fu+6SEfxLV76aT8MRmUp3SxDsI1rilA
NiDK2ZF7VRAGVWxeZ3lvnN22X24SK8WwLIIshVsDn+YrDJZW7UjSpEMXDOXNMgX7nmbawcuJiEeq
wjaVdWCXex860bDCit0sOqBq6LY06sUXxBDJJ6NpGzYsgS5OHpSQ6IigEbewLnDWCVVsloY6desp
YzPpMfnOnNqaIWDM8QDerTnPCZsKGmTBxh5HJ1SzHO8ZegBpMwkhKTBWTZJP/OBxMQe6uWLpSZBu
02bb2R4UzjadzhEM0n1Go/Cps21cilDU52PWGtmlAwmzV9ZovwRsdKrvDmJD4tiQHfWXwV262xxv
xkdNWKizp99CLblwhEZr5EXdg0/5+NpuPJPlTDF8YEdJAAQQjvFgRAObNNDlhFYUPYP17CxViUar
nR5HwxxopVPc+OFCKiQQUc3W55hONVUdyqIbYw5sROiNHve9KMx0gz8uOGjotX3oTmQWDDXBBDVN
vy8arisB83kCqKRxrenWHREJnPPYB0HmIqEbSaqJK+/SLvjLyA7AJJkHVXNo0BOdUZGoR7wyzga3
cXuGSD2dS1VkCL38bFd4uDJrNFLbpTOHK1kFQmw4VH0Pc248Z8SvUli3i52VdiXc0TxGcBuP5n5x
Wir0Nu6RsBJ0z0ATztmq4BhivGAsd+LbhNsfh6N2fWTXbNPxpyKWtZ1apQer96xtxJN5tD352g7V
/CF1uyLfjyOSsS1LMZp+nS6uR0SQa7AaUBNYfhgI0o+Rm6QXRnX0PmqRN0OKerth1DwEfm3th15G
1w6j+C3mTW9n+algDRCnT3LEl4KLJtlVs5VcD2yxty082K9YnPUzNr72CqfjcC8iIyd5xH/K7KI+
GTN6RilV+dSgItzjhkx3nYGsCEJRhX7TamIMpbMm5KKnLUMNjKhA9OPXqPeZqOfAqHZQX1noLzzN
vTcyONXTh2WY3IMsESix9KgTcCMFmNyLZEO5S+Z62Nowv/AKM+UfJlq1J6Mc7O7KQLaxX6sdZ790
u5z8YlccaxId93ZTQpGHoqM5aMoKEe02IhC7r+RHt/WdTVSy785i3tpedhaT+NKuu0r0m1HBF847
M76LJtfdK5AA1zQXvI9xNC8/skB4TdgZxnKrjOaWDWQLDJ+z3QXF4KBGK0xqXvhWNkSF9sElylgr
CpcO9cX3Kb4agEi5WzrdNGmzfOgaxK8djoDgQPRvfud6SFFD4cQooYxOM4BRUYztENFJcu4LInc2
jTctdK+ybjNGRfqtrpZ5p3pH79GoOM1+VCLp9mXt2sOmApjFA8k2E2jX6IlQs7W8El3pneaWil/t
kniqK155OlfOF5du2gOpmkRRta2bI5xtERanvTPvjDmz8EawwUAQ2PgDFuLKyLcTONhnO87rF1nE
eCEaB+mC3VNGB3l/wpWankuNPTME3KIe+7E1A/T8E4XHJa+CH5Kh6BEf5XdFcsm+HGIWwYnVDjZA
LNhgYUsJ4XmOkTMRuqntr43ReVsbhwQr9q5Y2acJtoGhy/UFCWEOBzcd9qJJIOTnCPh2dQ2MV6RZ
OhKG01V7jpzQuzBXR36Es73p7a2QffvM5KZO7djYN/0ydXjca3KdDZ4Z2mFjWTwEWZxfF8imHpU7
5zfOPNXhgJ2Iq+9fPG7LOcqafF/b82TuItQnLRughoVCY+TZN8zm7X4o6OF8nRHivhZKKG7s7H0h
7Q81l9T6kCErPaHfSOUO7XhmhkS8pzNzcTzed00EbbJIPDWd+sGUD4s34ijRVlc+d9A5SdBgHLsa
c4MqLLtprMkMgO4FjaxR7JeiC4wtySL5warpq28wVaf3mcWeiFwhy/1cmHHRb6jZUDm2Fo0qLpyz
rjh6Vr6Y0Ppb78uo/bG+yuW4eDQKlsk+JW1SvhblXL8aQi1Pk4H2JSQ2lE5vN7Iu5eohXLkeHUBs
myHPlXPJ83mEE+3jmHI1ix/mUGNBTyXzHyzOWh5UL1kTqVORXlutEfdbVALN7WQr84XqFPHKnRzj
i5fa0XOtvEfmb4OZA6nLtxEZXLLRSIolT9bcvua0HYkpK9mO4/en/vBTS6AMXX5lXhiS0yiEd+/b
5oAdAIjcU5r31NytxM5W3btTHZekXppNl+rhLPyl3iWmMT5iivV2qZIIIA0s8c+99otzVpjKRCol
41eapBQWpEBwWoXRIKg1TEhki1Nv++Xz4FpK7pPFpLomkJDNeBeTKd7R6m9Jy+psWjtT6vNnzaBO
mSJBW7DplJl+npxibQH3FZWIhJ4h879KCHG1Gmnqc0SKOHrSMWm+8tss+uXAUsOki/XSJSK6lK2O
RrYOWa7zHXs3PkRLpihCa2pj2Bfac1jZz22xc1rlPPlmu2yYmfhnvJM2D2+A3jeMbZWpdcbi59lb
3UmutRMwAvbJ9+NzHOMmDIPMtYpTilFQwYUGto7K3Y2QsMDHoO6wHIvWmojboTSoq1sVZ1wMi+Rp
RK8JoA51oRU8QnHU80jZyfa0WPaeqnIRVhNCjjt3QUe9eZMClW/2AG0HfMToR/xJLIWlLtSsjerJ
tsrW8tn+ku/YwGhu2JFpvzt2Sc8sJLJi5gSnkbSq61YGVv1F4Si0dyqiwvrvUg71Ky4SaWSUgnDe
pMVVQqdDbsHBRBX4envMjsYInwAXVJ9N91NU6xchbT7AkhmX6WdtB30iZ0WUOI2usTW4B3hF+HIu
lHeKqtVY57tWxqZ7QIKAFBzpYcCF6vOGr9Sh7udP7hOVV63L6laYuCsJw81NdambWrUvhWfyk1hj
/Hgy6B5O9wyXcXZo0djk18JpeChB0/NN1QzWQm5mP+vzG5OhZ5WtAYRm4d92H0sXmf6TidFF78fK
q9YJLY66Q284HmJAVP18Arws99CMlaQP//ZVkZD07okyIASYUnUY0+upLW+ypmVEGTiH6eLj6Auo
a9mU7eiBRs4GnHWJp9Wt+IoTQm4rtKwetvGom3gFhFfMGY66QlfahU0zOR/pVZLJ1PvZUUlzn2NZ
Uo9ECI9u+H8M0pkotzmoubpIeqsfB6K6ppqpb52xNKsTWib58ktj5e5na+JXhczvEgDa4qu+B34B
L7rl8h6+a4tnxIys2AueWsuub8vJTiF7qoH0msDwmnRv40zs/tI6fac74KD8LrAll2blShd43wln
MQ0jlsVT6HpCv1C9G4xNxNPwvWF7t7VwH5yducUa4Q8CIWTRl+SlzZRaaG3m9X0xqgxDwYCCLbPK
PiwnQ+1nu5af6xFL0VYmI1vjetFM9nNHpA8bFxw8jiuGB+QOyT4wa/PckQ7dbAMXgfNfOv2/y97e
vl7g01b0aQpbNr2g37sxi7C0yfQxh+yBU57tqjnFUMC3rS2nu2Z04B94I5ztKq7/InL4j7uJiQaV
i43OgdY0rajfj1zzqg1pOcPnzywWlnmB1ETEyXfEA2wgAjpQ2V/u5UrX/bXjxb1k0QqPmXQR10ZW
8U681BA00A8QWBgkiuhmcegKh1IEZ1KqpA7rKPCvVA55XMhBn4GPBqggp5Z0ASCzYi+6agTmmdiI
IP78YP8uWVpvArocn/+lIUjD7X03vKwbK6+Z0AERWUShKTXdZW9yisaAJv6XO77e0V/afm8Hc1AZ
WjbYbd6md3c8mCM81i0m1yEgjxqzCU6ZTTDFzumffSnT8uizASBYn6yV8vb7/Z0H7Me8U2QJGS3V
doNaUUGGOPZAOt4Vc8OfD/f+QeZwK1HZsumQ0gd4T+4qZzMtGY9obr9NPOmU0nuYZ4pABz9afaZF
O69FKCYGKssLa6ztn0/AfAOp/Hpl6XUaNHWJMqKl6v78/38RzaQjrPKcvlDI+r7unxPUVmKXOQ5O
Cwy5a95F6yBCa2NNtyBp8xfyjQAxovrGsEE8G57y3oipmHQ0FW/aGE9iGJWejwYDYgFuCj9Ls03U
2U61caYIR1wOwmvEUz8iCYZQtBwnbC8eG+JkrigAkyyLsgHP+lHHWiRbhBOM/T/bMtCPmGhpJKxr
UAdJyK1FbRrxJ6vbbKPE1H4mPtlJLyULWeuGToSrt6IAGXFsis7o7opx4iZiRjOrJ/YWTKh0bugO
1tnEpNsNqwwYYTJXvoXUpPYTQaJMvWPEn9UgMBbnGNUvNXDB+ziY+WmN3BBPxmh7fegw4pmH0ZDr
TJwlrAasAUIvF7JLD53dcSsZ1+LXWE862qeZ6Z9V01IIdjqvv8r8PPhh2AkTONc4ZQ0Q0WY494jB
o+cyWPWqxMQlH5emQ/Iu5o7J1HI4Bdg+dKUs6u/FVdqQAnMovIFFCMiYaTkm6OL777JwWEVX4NHE
w5TZUXeaYR1Re+slYCNep8zcVoufqn1l+3wOapCsREBel3PoBCypUPskrDjR6nOhqNOkBwHxinUz
3ZzliNhQdCdi6pmgFfHp9PPe1iOyzoOUBDRHTPvU7iiltuU0GcfOHA11mbxRuWGX1pSvsU/qeje8
fUKfOhwEaHObbat2rLGdx2kaHOntvV0Ejy9NDgtHr0TFyS6s8bPNqPB43eGr0C8ten6aN3qKqDSP
wT6Vgfds2Q1PTWbQ55gFVsKI2AK1i3Qe0dUX/muUT9ctsbRMK2U2r7mgbCCBYc3i/HOVNo3ZgIso
G5wQpaTagjzzfphVbt3PcW46Yex7jtxGCg3VmW1T+bdp7532wTJdhgqWUAHDrnRdE2HGr4pngllz
bZulBQyNaJJNTE/xnu/IOOU7kTA2cKZuMr/nFvx5kHg/+JoorZlmET3ZwNmt96sJa2R/GPkj/e5i
FSLHgtIynls8r38+zvvJFWQUIhGExOgGXGKJ1+//y1BEKyqBC0whpHT87GKbLPN5edeub1E2L2Ti
Yff+8xHX4fy3wS9AzsL0Ci8cJA4aj9+PSCXXGTqQCqFjC+8j9DL1PTPspj4mWSAVxA2PrTLcDMO/
RItZfSK7Jfrx51N4P43CzmfcdQLDQT+DUOCdoGXkLZpUTkMW0WJwO80RION4sr8DHuGl/vOx/uMB
4liSawz8AIEGYsDfv26CndBpyNeEXFPlXxAAp8SAJQU/CAYYe17jT99+Kh7++XFdhHw0xkgKsN6W
OL/c2CUgjKPEoBG+idmAPXJV08q7h7+K1MSW8zcVzzxZfz4qL+S722sZ6IVNT/qOzYrYsd/f3qQq
3RbMJPWVrrg1jLY9z7DOKky7Ral3llOBDPby6QeGbfObFN2AqDLz21fYO2m3E/5cfwOh0lg7JCTy
ktPYm7eAG4p7Tw32k0bWdoXuefVGooD4iIE7e1WpZXS40H2f3S9FN2ZA2H4az70et1Y8DK9F6q9K
mjSYzpKXAYfGGMyvaJfbeiMyUWdXDJp0fmq3+gLhT9SHxbSmE5KJ0r+bTI9ZZE6bOP1UBRiUuk3i
AIWxQ1cQannw3ra9PfP1mnEasRE3BuVFgC0qZoEAY69F2qO/6PNYLY5Hl6scxBEdDINp4mQAc5pe
pCR9v23fg0bzc4JzmRaFzXL/mviPxb8DV8gnxIVOS1B8VfSBcDaT7uoydoY6926U+bvW7zSiHlJP
2YpCkuQzy6SymM+C5S5u7QW1xypoZBPJcF7Q9ruuh0b5+3RxGF/KMRO3LW37h+mtPpPEzYL2MF6+
ZV25Fr4Ifbltper4IqhnKAXPnCQh5tNB5iS2otZFbkPO74+iAIuAWGSImY9nHywsmDLXuGohCsSh
zJ1uqxvdk9qjy5nCo5DRcwqCyNvPqg+O0xLbn1qdjh8lqB2WB9j59FlUtryUTeyQ25tk/hqv4reH
Jlsf7Q6R3JEuMqy8tMLHRCHf6Qgpx23cEKSzoBnTYCN+DtXkwnCJDTqH+dXPWk3mpGX7grR+vVVQ
LomJhJSyHH/+exo0foxtWnr+FTx237nyqCR+mmRlb9ENT/rYzWjIt8SiiRdC8dxHB/ULRR3HiJbP
qFXyS2mKSlGYJNtu17H6PMiZpNpxRuO5L4IpUmh9+z66zgCfFvtGdW2NpbZR6jodW7Je8CU6BGuj
uxEb1IA8zD9VKQukRAuRRRfrg6t8CsnFzIxGVVonRghRe1A0xtabm2EnXTaaFJ3gUkEWPfz5zf/P
955IR8P0gTubOCrf79JKZHJBN2V1SA60qULqiLm4rzq9lF/eDvT/tXI0cP+sHb1htZpAzvv6/VtV
pq+/qUh//u5PHalFDoHtMK0FzOQBoD8m3586Usv4F6A5F0cOjnGm3oBt0X/pSK1/2R6WKNbMFnMi
G6P/1pE6xr+A3DgrGM4DFIeJ5x/Q5lgzvZsboG9hHKO3wLYHQYr1bm4wZrcG/zkVG0EvxT8aGMev
stn6nuqbJJ4/rVvYJIOeuEj/s9nqTxgsT647uq+LEPOhTJpvMlYaoEp/hxqWxULryupoKw+kEXqf
PnjBUG/tCU5gK2fewzahTl3fScf7RDnNoSXUJT9kieWnaepTnjRhKvWeHM2bqvgBLyVUumijHdCm
9KHrvOp2Sc4GvYs5Vw95Imnlk8wUZovasASGSDHnH6qaNlhrbXNfHSpyO2JoGNQ8u9CEdb2ffbFc
r12u61QBmg0dktQSA+FLVz4BCfhYK2IR8/zaHJP4sMxumJZ0htHZq9SbQ6Ki7N3stTRzqsq9ldjL
rvHyHmBBnBR8FdVFp74pnrqY1jvoM+Y756vdcQHJUzNBt8bZbVvV34Mg9ohxgMYbNRthdvqKXecV
LfdvSWp+q31x1LKgMWGoZ28wdojEzMe6xurex6AcxtJ5sE3Y/X2PFFw1Yl9MIzI9kFbx8ljn+rud
iOGKReMjYNWXRXlnqaZ4b2fWN2YxeEw2pfNZ3JcpSLMS6gs90jksdcGeSxXBTZySbtpFZYYaP90C
DiLba9vqH5VBRmPntd+VKQyQfckEhaO+Xvhls1DJI8Uql5J3a+y8XhL209RbqNdYYuFIhO6YeR8S
q3hMmg+FxQ+AB1brtmd6eHNWFAH+Vct+7QhuLpxsT39khLfNqSqzW/aIDsD/Eg4YMgFpGh/NTdtY
3a3nLA42jm44pIoYGXoJmlON3Y3Vx0cc9KttLd/ZVUczBmvXCpgi+88ozMM0CnxspmOFbuDVO8vA
4C1ILQkRWdrUupPP5NqwMBNDEerRQ/oU78jw9C/CFz7eCjDIfOGdaS2UY20YDYOvnC282HhTafWF
GMvTaC7IPHRzjFL/xpuX294X0H2tAZGdZA/RR8cRUx1de2+TUfXYgBasQiwQoWFVXyqv9NkUDzps
lhJru8IozV46cl8sv33xElERvhPEYAHAePSHaLpPWE5mbfuMjhaVGpsxm8YwmO0Dj/m2MWpr43jZ
IwvUmfejqL+QiOaGXrW4MMQE5DYy3vhPZwco+cHM7IE+i+gnC1VYN4B15g4Ioe5kdVsk0UuF9i0K
NO3kfbY89+hWAuybQaROZkZYeCu85EYmy31bOPMx8s3oNmuOb56VoF9Oc5nujICiaKOq76JxoK1z
P3YeXgzQE8gdjI3Bm2tKAWMmfZFs5TdE6pLzl8pm4xrgxiiob2mVk0XuTNjMvVkfpfTGO1tJYiSJ
7d0qYk4P9mA+FKW76wOwv0lyLCdIYEbj/XAWG7pJFd/k2fIKOd1DS0lae1Td+HmMkqTgo9242Tpj
vJ+y4BwNVymyvaORGSUCGWV+6BcgYhMI87CsnPyqBaIYNpJXLJiC1c1+grLihMPYfyUfO+wdke91
Iw9uQKII3g4nrBSi6dLSX5EV2Fu/p7NVGN+HJj33SXKXcBqgKypY19Nr0CUl3TRiXqzBuPUJFnRM
cYkoInWpCgNQnpJSFY2nNRVTmAcRTJ8pQBehby0TcCCaObWueVYstw+zAp60047PfrZcZSM94H4B
MDMv3pm2zCd7SkgVgWULR+/DQN9tFxDsS0EABrSIKSxVFp0JVH4IeOQG8cyVX3RhCzECdRB4NATg
Z9Q1n2dFecNA2tmokpBaCEA7urgvZuptZTddxQVam9mZvgZo13Kn2scByh5nuRZkIdKF1N6mqeQx
7tq7/8vceWzHrWTb9otQA950XiMTQBoyk96pgyFSEryNgP36N6GqUU+kdMV3eve26o46p4iEidix
91pzpT3JhYZgoW/64R75zGZs19rpS9xo5Ms0rUVGDHW/8jwlMAkJHd8jSN0kqvjq4uGU7XC/8qbc
eXpSam8I1HZ6mfvhlKWt786MU+HB+Qu48lPsjP25MCuFSab0F+BfIJWqCsbwam6vquqtHjBSRuMQ
87mOX9NlJdF5NKOEmH1HGwLu+g8NycVF1Fao+h39TUwTR5P4cYzn7GSo+fQlbfMytDP7qWJ8wbAu
Avd9r1ixeex1xr1RO6fHqCFzdSlaee2OyZ1ZJnZIwjH5mV5cHSbP4SmC1CYvzgsqk63QttsrxvT8
r70WFv7zLC5fHI/pu+O8VFUz7MwUsCvaSynVYeXaOyj2UsCqzbWmiAtwXT/ipp2xHAwaFHZSFTPe
Z1h8UMBo92ydZnhr0hk5P4XlViG1PnaktgOQ+TYL2YWeNZt3YMzbm9hkR+3p5jYbTbrxIZeoVI0V
8VrIFHs5tXdQN43lZ0SjgQXjTfPMpHnUNFOeEAf114ij4VShrjvbaGJvJ0aJZ8Cw1qFmRnZD0yf5
EemS7p49V9dISohwTBSkNZ4nnedEmwBEgUUyLzUhllW8mZBoaTkHr0XxiPTfePVEFF0WbCOUFLmy
FfPE24prAxkpGZrIn59iN66/di3OghZVWgAntz+KZFKDycrzW0jg0geDAWsel2G5F3pW3OZLpF+5
0IiOBVh0pkbz1io6aw8fugkBy3fNxkhq8cNza4/RxCqQpcP91TazyW910I5mWYorWXb6xWLMXxUv
kt9yJLmsMWV7D/2p91koWHbRvWX2PPptlY03KojBgE5i9NZPI7M8JDsaWnjkHxmTUA53sHBOKnpU
NOadIGuzVa/UpUiOHAzAUTZdJ68tDMAnVdg4WaDLWv1Xy52ADAEr2zClLIK2RrmpJ/3VlLlwXLrW
blPf6rruZpw85SjQdxA5qls7bUnASWWkbKLnblY3RyS23pLGR4VjInCQFIxYTWIsI//UqoO+SO1n
OcUTTP72K/igwS9mOb6OJBKsTbZ6J2PILtRhzI/9wq7sWztrliMtsvY27SnpGNZZL3nLZAIRk440
IlWWHR349MJJVHtLvB5m0IvIZT4eEZDA4iy+Dtqk7npZvhXg6pTZ9sfcvkC6v/Uq5vGVHORDWkxn
VK++5Y5fsrK4UGYgeciPD3o3Zld9X1q+I2OTkqxhUbJ+3liU1aWKuLXQfdmpl3XiTCwqOjDdsWJO
zdmWXq4zyfrGqev+oikWgAvitiejxBgsLXAF7y3WwhAp97gbs+KbTS95209O8TBHw6OIlh7mvsGE
cknKAIzbnrljHNbrCTLWqrBtdPoMpObUpbtnfPfQ5nnvkWjb3oE0DvLBvvGSC6YdgmaOUm0xsW1E
ValnE/f6BhdrWGK0bFsJgv1EU5c6dIz8NuVDBoVTb4Wh1A8WXda4RtS44ljSHv69EzZ0QXaRkt6O
MVak0Y6nMEbYC8r5cVlk7TsNCVvZbJdHZ+ph8fS1dzPFkKdsPdoBdQVVmjwadtcS28Fa2cDMRK1f
zc8cKp7ZpC8yu5l8xrl73f3RguO4QnEDhagWvPr8s18V0uw3sJnoqY3C76YZQ4B8i8lqOfbe/ZTH
l/Wo4GO2EZ9NYtxLRUUSS+J5P6k1vxygnLGqQZ8m/PLblFqwEJ7Pue5aJ+PFVznSlHV7RQf46EgH
b2sbgUsYTbLCveyEDJLNRT5qSatcGm5+qlB7BP0YgeqMT5Z4MAQSdS8dTqrE92kuR2Ppq+2ySrf1
Ir/z0NVvPUnDnFOGQ+5spXnHQpvZH1UJLex7gWRXG6fpS9616Y4pxoVWKIDPSqyrLq8R/aQq6Lok
D6H+EipmVUdzoPZm71Jie4PfXyKex6wguomNgf8JBSbA1K0m08o+r+wsz1yuSLGApl1xmZ4MY8tM
n/I0My5hfhLJ8c+7BlfN9+pOdt+/Sxj0H8Hzv/pJ/88pfetqUf+QH/+p/42207Wl/D/j6c9p/L17
1zBY//n/2E6tf3mejVjZIdhw7cb/t12g/oscAdoHMEYY/noGJtD/9gtoMlgAQ2niu0zmLeYU/+0X
aMR/eYaN7AKntsNYwf1HDQPrQ6PegNjLcMK21k6yhaRs/e9/aWKnHYVJ3OJniAt9uCizpTa2TD/z
Agd1Z4EddJn9MzVUnb3SzANGA9FK9WjAF1Z2BmNYoKP5MOfXkeINxZGRnWV+A2aettejayhnHCkL
njhsnQt1dxs9FY3rIlK2p+rNmmTyKtiATp6sNHfTUyFiCRStcezpZ8evo6418SVGxAU4uKx3aEKi
sKiiwbkgPQJ5X6Qh0h/B2HTOYgUeekPvANq86U6z7FDkW6mQD12Fs3KDi4jDiZ5V7RIsIiF7BjhZ
svyg5Tuv/Egw4XqeZ83ezWwnCxq6ORwP7Qz+jk9dZqq7mUZkx2QUPPp3POxeW4X9qnt1N1Vfu0zX
l5Eia1/OjjQCyY4YfXGlPtebwpoN42zXvaFtIxLR7RRjR5LjHRo6A3krrdlvfV/3Ty0iwXnTzhFi
iJmBbYjPCl35SEzJ7ezEsJrVdjYxm/Rjco3O0qp8o1eay7o2kb+jDW67TdOnEZEaqgrKIEJc4HdZ
o9823VySRxubF8jdo3Qr5+J5xtW6Dqi97CxnBdeCwXJOMWzmHEFwL955As5diX581WTpgw+8J/tS
GhC0N2PhwZLVSCSKEDt23SHiLF5Cv9aTCdExIIONBjIM1GiC9R6OkkHAU9a/aOMoxXZwWZn0hP1r
ltMurYmo6fAk3qaN2bzR4gLY11Gd43jTqmcwJ8l+4fuq/BKH6ONSlNa3Cq8MK10y2nWQuqpShAZ4
+R4JXAQlW0v0u9LoBxXEYF0vHMr1mHtlj5HMfcOAUHhfDNJofEKOnf5L3HZTflmC0XMvK1O6GFR6
y56NCNoS5sqvIyx7DjLEd4nl3FBezmEnZcNxIbV5sIrOAHf9LvI6VLHs3i+zlV2Ybef5Vm5fwpA7
LZ780dOIBxkL5HteoT1Qrg/xUMxbMkJT2shWT4qCJ+EX9pdkqNNZTorqNbO6+5mqDLdQjI4VPDG1
o+O+jV3T+sak0yNrM7xSw2Dt8xGLG6fVXaw3jD2SYkDjPXGoSpRHWaiPOQ6gXW1KlOtjntPFbgDu
0qaa4AtrY5qH1N7GHobBjpPEY6TiEK7SPc5MhTOm5TFe0kD2qt0UgBP6JqbqmX7aKzLq9aQRLBNg
d3M03e9LYX5T1m6XG11Dvtfvqg7Iizkuq7WOSANa8cyndd03Zm+dIhDhXIzOt1jFn2zP+BwTfYx9
e1L93GraHaPfK8wy0A4jRWxBOQCWkmP6OvC8L6bIoykfQ1hteWmoMZ+qOn6SNU42L/5its7dmCF7
HtPii2dJKh+zxE6h9OfGyWKmEeUNwpzDkg3o4bWs2+KVOS4OaWayUa7iJNqTw/qUxLRRypiqgeYv
s35djR7owNu34EEegIW+KKW8GsnhyIUkwTgu9lbdn6aoLh9QrBEM18v6h51pSrhS1wgss1gsJmea
jxgibmG7oTYahjpI4mllzLekoBX9sO0KEi500KS4kipL4B1cI6yhfW2jadC3XVOkIfGhwJj1vtlj
4/pipPDdMsv+5iLIPrWLWpwrr7uOq2H0OcAqGy2yvUvRYR5BZIogBaPfWa3sjkO4ddsJ7akYVWD8
iDA9kEw3EtImyX/0H2rrgJQxyJAeJLb5ita42IIlV/3CnJ7kxHS7nLooxFVtBbYhklOV4ljJZRRg
psj2DAhp8dHe6clmPFqNMLkLxsng7HARY3o69o6Sb1BANwETrQs3F3dOL64bJWMJYZDm987yZhnu
balZ7dHGWLxD0/9cFHF5BzZ22qKAaX3iZlsf8re+1yK517VhOrtdYeDrwwjaqKqfGu2lnEw0PGUd
iFzJXtLR2IHWfC3H3rwfRvMKX4xfy57oC53XNGs1b1/CKPYT2nZ7a+wexNR/K+36hEL9osJKyXLd
P5a18SLoIm5ZbJQz9BkHamixQjKbmyK1pg3Khgepgh2HMXRUx+VUrwv9CKqrj0jyWzvyOc2BZO1Q
F060S01zl/davbcTBDz1MDCSqne15XGYUng7W+V66IdvNXPJOW7PhtYexKLC/a/MG9a38uxwQgNS
T5x3luo2vv/m21xNDxCYfuhiPtpmEiDmICulri+HlPgVRMLI5SvlBiA08X7I8AH/KwfsqMdmEPIV
u3jQADdAx4zpX0M7sjWLwmH01b7V9XxdFi6puo18c+I1SYQ8wguzS4E4jS1dYaGHuRrfLr3HPE/Y
fjl435DxXElZmDd1Zh3t0TnBc8uWbuNigq32bO05g3zOXix3mGNk+0MlzPteEk5rbVqg+ipW7QFv
BkImwwxpJWeril5V6reJ8QBBYTSOOKomEmu0mRDUEq3tDblJNJ13KhTwY6Y3x+gWHH6QNrSuChbQ
rmSVxY4BqdlDOLTuY9TjrnPv9nk+XsqyzQ5I7ErF2layt1L7RnfLGpeyqrDj1D90rYfXcGhZMnSq
ePBn2MsikQ3aNk1iTrwZFyuonHQx6hepNsbLF1Nt5USsILYdlza2mnuFvjMqZbSw+cO8nqqdkHJS
UDGLau915qDDeuRkOJznWFGPTHm862lupxsQ2uprq/Id+Q17hQ6tjtC56W71GdB4g57J4LJkyh8i
nUZH9gR2srDJSc9JEESgwjt0QyxHotPOUYxRlQcTuSmeP3ZeSwnsJUNCS5PJbOLyGdS7oeL7Q3Wt
lWOhXNEPSQV+djdXX6aqGAfpkzLmbhc2Pkuv1mPj3DOCnzDnjiSsGSg1EvMWhVDkp7Tmp02eo8nP
dkQWEvbCc8C9rnvkciZbZO5ofKF3dPOp1FU8XYIZBdwUH5g5BlltayyVZQCWbxzO3bWBTsnKSwOP
nUtwcevnCxvNOWFuI65FpHYssvCA3Zu5nGeS4kVLlimOHNqxjLzTl0rrvsD1aNIHLRa1czdpmYzB
lpoNsRAmL2pACXXdKSDIiP7RI6cLo07Gp0QoBnEIXoeMn21nIY8lh7LeJNWwE4NEvJwS6iRt7EJQ
hb7j9JvTa+LvJvks4cSXB7SEU+Rz7GRvnCZuummmae4rdTEt9y5HODschELHYnGNYnaDtOtch54J
U58qHaJklyNzJoLDGbLpqSp1cRuVFtOpWNhaF9htU6C0GrzWPGOkZTiREp4y7qoJQNEGXroUR6MA
+Y0cpHV2SURvnM+bwXhCyVwGCgdr1yefsqyIa/EwqSdUND5feklOpOEpMsfwpXvk07aVkER70MXW
VlPGHCM9iNQyLw5aU+nmY4KZOSJIAKOy35SL8ILJSWiNjynJCIxilnYz1unKuVuQg3SK3T1rLi0b
nd4hLbG8OJZSR09nzeSyTs3ypEdG89IXWU+thocWO1EwCUvfjXkWVRsYxwL7eYmxJpnkwVtp9JwO
lEsarzUz0Ny8zId+3C/mNB4U4bS3dcFqZ81KjxdLjD4GFdbNhRyNBTH+3iksRpcuyxa/Ugm8RLhQ
mm1EHzXA6b3dRuxj0DoBkUMXcSJcUAaC/3tRKHIrVPIq3LoxTwrx8V9l5vRHrPvZYzY56qXSx90P
3EVUiQ41/vciUu0fXbNG0iLzVV7JcMG8ofOVnye7yAKtJLIWEPUCK4/eT6jVbk/dk+ohrqkszA2h
voLSpL+AsGbaw8bhANLKs0fk1rqvvDYuOATRF+Ts1a17vSaIvXJmTYKmU4DO13m2n6Y6IeiIvfLQ
peqEaHZ+VWprPHQ5SGCrY5xHk2XBcdZPWZDGLIxKnKMjd001xMTobnu9embbKUjum5pnc8ZGR7ty
3JZNRFKpWk4+M4cLeqLSNwrCMjC2cTxxelsLvZ71ZoPrcXiizcvka2bgkHCEwo9FKMHUyu/CbeNQ
WEl9M47tdQlR+jJOee0XJKxbmDclRSvjUK10cg5kpaejT2rNB4DaD9FoJgcElErglnZoxg7IgHiw
Ydio2pGUhBlUQZq+ld16kMWMc4KmDaCsBwubZ6K4a2NGwfoIH3k0h+aJX0KJOnv9sKvLYeYkmdkH
J9KW81iK5tBHhFN7+TDtDH2eQD04Mg//eSfmf+yvvOvC/LVf87+wE6OvmZL/cyfmDpnZ69fu26/N
mJ//yr+bMcbaVmH+67q4HZDdr1LTf2s3tFW7gbtE1VGNu6gI0U38R7vhqv9y6MDgjUBiiK7yFwaY
Y/7LQNeh28hBYFHyL/6TXsx71SbtIQBgjoFI37MRo3KF7zsxCizfBbavtuoRxiu+YfwYDr0PEuqm
EjuE1raxG8LtZ8pdM/CWlwoybOfplxv2B2OPtipE/p949N+XQdfJwY2AERwnxPvLWMdXEOxKLgOj
XM5RYzKJb2cetrphx+gLITtg1jOnKZ771tYhvbDQzqQD5ta875s2ujK59+Yhirl1ZK/H4mjnwAs3
KqtAxr9oVvEnCtsPuF76Yej8DQ2Xl8t1o7P9oHrJsoUcWrtGMZwMyDGNat6lkSPPta02F0OsW4Ek
deGWIioL2LFt6J1sMVlrahd86HhQsgg1tpNERBB9cjvfI9b+fWmrbAuujgo04KPFA7MdN1shvcEa
Maw58+qQmuMsmGB4hwLJe7akZJDAffUXZPZ72CidX2irf/zvV/LelPGfC7EtkHX07AiT/+Dxyce2
nZFSm4G5AHnZmGVUfZ+B8F9brUJqeeuy1UYrqGVe5mj797/98Z1anw+GASC32prp7q6qpV+ajB3q
W82NsBfiflsY2g9YXPCzZ2qYkxkMa4xYP2r3lqC1v/9h7Q+337b4tRBr+a7cjwRiAaQIdS4BFYTF
4W5UyFzbKOinaGtkwCIkPA7s9DQkOw6AtyPRfmBIpvLGySOv/uQuaOsX/OunZTCR1LHiuNZqStE/
cs3txe2sBXUvEn5FqmHqKGQQI94BY1kDsNUh55ATc+ywJ/fbxZ6Krw3Zg8bWbtoYxdp/18X/n8+c
VQtbu843g1iN/+fDZ05+QrVEsC4CtzVnMtWQ6YYO8WQnckjYa0e7iF5SJGDo8ZsCqEk0PwxK2t4P
lhoytFPbjT7MzUtnTlRQGa7Q2VOSPRTD6JMF6ff39ue6qK1WMcNGVf7+3UGcbMWpOnoQo5NVxqM6
1rZFEHopu/ikF1FxNjlT3M1zE+8/uUe/vTwG+wFuOO6TifbT/vDa1u0SDR2YYkbsKlWV3swJZnOP
ZhD+TfWFwHf9SeuL5UfuJdN+qt3kgkyYNMyhol39/Vp+psS+e3e4AhcJIe+QCzb254v+yyfUo9xT
p5kpHKUIgio8agjPZ8LFk0sK0+WWDmU1H3VW6KtlRiF48IYWXpJEiuX5hHSssp3WoGXRKtrwpEWx
X1dohELRLZgiSd2mc2Sos3ZJlyaeg1ovJ7kjtgjbkungkNjm84RC6u+/6vcvwkSoyFgE2b7GKvnR
bYdqxbZSLR9C05JyT/nd77UKBvAIuxzqSW2EDEfpoFd69jYNSLpdbRo+W6PfGzRYGbkIErmZt2js
TPyH928YSzLVaj31oc5Ikmk7onKYrWqmMZZwHuCjmLu//+w/PEw2V8OhuWyYNmXDh79o9JxXNCrE
EBjE+KLi+ApzGiH3YJlQiLUgagHaNNNlu9TNpddY6hFrdHK0dOncQKv9hoecuJsFxMKMvfWxqW2y
lwbrItFmYnOTUpR7Sy3W+BmrxMackuAJWFJx3v7+Oz6Q/tc7x++wqYzYe8GHfoRjG4phzm4eDaEU
SGb9zlRlwJhDPJsc4y9qjaY0ZLKEUXPc7BtkhT6CeVqyormZwd2EHrbs1Whp35pse4GVWiPITcO9
inKioBpW0E/2g5/61/efEaERrHnr2mdD1V4/+V8/I0/mWMy6MXTbLv1h6GSZEoXRX1lzMd8kUaLv
dT6YA2rH8tZRxjfgwN6lXjPlF3FrpwH6KbRREe7r2rXllV6TICIVo0Q1Fi3z00LwI4lu1XSVTfLB
iZX8MHTRSTGyjI4gsTkbZDDDedKW/JMa6PeXeP2MOACvJiqdB/L+hxGk3gJv1YYw6tUZ4ZrSBxyX
6isqufkQGXDf/v7sf/976Jyp40wit/FXGh/2D6tnjJJF1hQC266eDal8o+hIobV34ysCMXg0//jv
YYz2cFFhfFmf3/vf1zVDSdhbP4apsGA0IBX+rkDAvLCsdo0Ka61PFtzfa0qcSwwrcaSpLoTsdTr7
65sCi75yYzWeEfjV1pYwRCRtbV3eMShp1e08OGdSC8y7tleGwBwdjUK4ZyoF0EDVrnuUJPeGNCGB
ycn+ZF/6eFAA0GQBMNYIf6CU48N6f2UjBhSgZNEUeoj+wI16GnSehNlSYff0nl0vgFulfZdyQOwK
BuITu9Wf/rxrWlRyfP18+x8Wr7otTTA19Rwu6N4eVKXRvhCmAgOpdGUghTT8SZHfXIGdBJGX88mP
194PrNc1Z3XScTax1iMX1cv7X++6sjIs1xrp31KzgNXyrHsmvu22oFGERm4R95DLnGsZO4c0gc/N
8Gm4MmbLzbcZLTN0bPgiNzbzEkgLVfzw9/f0t7vDCN3WDLBLOO8Y7a/lzC8LjA3oZizV1ghtSoF9
Z2b6VR3XySXa0/Z5tIw3dyzbWxCuRlgVQr37+1//vd61OMQ6PBlHBU3NJ/r+z6cCIpJBNFKYpZ2u
3Cp1Xz+MquGN50zwVflFV6MQYc7USAYgoslIbKi7vaYlBFFMmZD/uPTngjDSI2MwbYNf9eGCYgRO
9Pwqk3ViNLPNAFB4E6m1PE1EHr04mrzsleozv/sfHoLDN0LBz1ySl+GDqKFczGjCjWmGOY4sDnre
oP2QlrXs5tJ20E6P5ZvjVdpeMm/YzTXghc8Km/UtfLfPIKiAp0CTDLPOShJ4/xyw59p6MkDQkpGB
WS4HgZkBXxrT6jDrKoDVWs3Kw5z2pHDDuZ4vEfjXKJ0Brwm/yiBu8fJGTKn+/n6s7ZLfrgvfq8eZ
aH0s1ofHQXLY6pXr6cTm6J1WMepgAWokEJUA8QHZoetaYLYgpDDtrGob7106CFqlQ4oxeyKFk6jB
QXfnvUdKkhdW+czpwRgUlexcaHN3aUrjETV/v0Q7Jhw0vyvSgMbP7u9vq4CFcIXeh8vS4qrWT///
L59ZV5eFBi2Dfkgusmi/dksQRgNnRCo8JIRjRVVswtMyhMQDAaXUr+sKCTqBc6gd51nSNB7TWFxp
BGwzylRxczGPRhb1yZX+/ioi+waBgCPIw5/68fzv1JDs0pIbrtD8QaM/WwfZq0/kj3knGETF3m21
+dVq6t1s62n498f92yZNgUOBZqsEqOicrdeL++UumRjr4S2kTsiETLnNq3i4thNPvcy11bXaRe35
73/vZ/n0/rXXOZyobA2WjtPJ+fB60WBgypCQsZwguH1tFGPaIZfF75yZ6iUBRSZCI9Ma9+yp7taN
PTXIp7w+6AULkaPI8lwvMK2Z/YgLRP/NrkRHpARVQTeE+bv7nDgNYsRZUF/N6Wd8mQ9MErYWS2er
Xw1a1BnMpT9srEmiZorapyowNt09G53n3WuQsFclZvxYTpx5C0JMy22UzmS6zmQvavGMzXJqHLpH
Rkbqop3H1Sc16+pT+/DNGmx6/J/jsN9huXn/FDtaJnWzGAsDJgLl/JF9j9mxHjUPqW1G9RNcNxVr
ykxq0NbUBxQxZd/Zl3IxnKO0AIKvearofqEJdCdMy3EUwsmbx4uxBYYDVyUdrMtGBwn997fhjxfu
UWxr7NM6F//hwnkT9MoelDnUQArAlCBtrAry3vauK8eOXirZgkuKNEBqQWb0rhZkmjZ+6UVFDjBb
tYEDQhmI1YaOj99RcWJn36MzptZW14obcIp1kzgm1qVPLvz31ZvdCuyg57C4AIH5sH+MjXSSWdOW
EM69udqCNPkVcP6VVhjxTcVwOSxjV/liQrm4gWEi7l3g5ttRneA+ST7sf34569GUaaRhGiQ1fKi4
JEStWaHmD21nnMM4MoZNr0/psbYtcYqE3ZS+SJyjW4/esVYkMmdtKU/8h4Ojz/HFJ1fz+9JLgA1f
B6lj3CHr444+F3Wml2KiwknrXWFE5C+qZTPekoMcrW0I/YJxchdKpOqXsd31D1M+AeM1xUAgAGmX
IuuWa/KhCnTbQ/FJ2f6HFYgTkKutvAV2uZ/N/1+XPB31NPQWMpoJ7yQ2sqZ9vfHsKG2ulalL6m1h
pInzpMyK3CFIR+3iogPHvuHFFEBFWSp1mExOrZ3on9FLjkCt2D6KBHUGiI1G+7joFQPeBsR64+P5
SuqwWFLKzJRTy2e3+g/vIflzazVJc4QF4MNy6jZjTi7RoIWA1REBJXrHMdR2MS/FympMEsvJ0Kkj
sK7cw0Vzr40us/eYG8QuL9jY//7k9T88eZZ0jSLOMlZo0Yf30ObpJT0ngzCxy4WJWVWdK8nTwNQF
FNyUhsZQHMlFBTssiKZZ0lESKhCliXSLdoCPIldnEvggiI5G7JlBnRgdTqHOggqcluSVkcip3DvW
gEe8TLIvrd6GBFfLVzKRs5eidOzHv/+mP6z5HGF1fo1G2h961fUR/LJFdlk+K3lneyESN+2KHA3j
ZHcx3peqyL8ODqwUAJ9AFdSUcGg18r5Dyn7lQTT+AsToFkXKZ1ySP14SByyLFW7tjH3sUWRAzvSc
eUsY0yi67GzRXKa8rxvayouvD9q8s9GHPXvsSmfWhdmfKOI2SqchwuOnXGH8Mj+pYtYn+35fp03H
EJgHSR+fB/T+Lg3CgImlOVFYz5b9NGdl6jMoqk/U9EOAb1F5MAE6f3LU+8P7RsuXd425GJMDSor3
fzW3soE8Bc4OSRubOxqf+p6AMGeXiZKMvAQvGolp9XMKn+CiEczIR/iiCQEYMBeJoNvlruxOSuHl
FX7OCqCusM8KEbUb0J4mchfPE+uIVgvgUxSHpWqie+hB2T0bzaVQls755C5i1v9wH00e6/ohr8pu
gxPKx19UdPq6JaqBSJGHbo1phcFIxgb3mbdOg1EDwIOQTCRin0W4Qa3a695hAlZA0vzMkROkxCoi
WUpjbB4rzI6xr8P1WZA6DKp+nlUDy6CqDlP3ZdKKKRgYR+wWkq9Q3WY62uG8su+tPJmfI3A1jF6q
/LFeHRNxnwzbtsEQ58Nwlg32ymKVrhhtBR2TzyTfSOrjntrNHBEfazn958QZ062dmNMXq3JFs1ng
y9LVzKPiaAgRj8GAtw7TZYnc2rVbBQ24Nimej/ilpiCwUZAdIlMdz6gRlW47W0Z0w61LjW2GgvF7
BzU2Ixt36jm5DjDeL5BpN9FeH8DV+qUuheAHKj0GckbyNzRyuh+pDnhkM/Pj/BKab+EzHiCzAePk
EqSIdM8mKCoVNpRA6U6ojpi2/YiRY9M6Vqtts0kpOCsYs3LRR7J9jiKTWIGVgshpSRnrDHmHStoJ
em02e6BQ+EUqu+/2mCWHA5gxfHNo5kkmRm1mBioK7ytPzKi0NKQVRNbg07L9JHZbFZFPqUa7ESmx
tjNyUdxy81gOOwjKix/lMY5Zy8nxzNa2863E8oEz+JPl7+N5kBeS5Vy3qCqIn+KE8v4Ta1q7Iz0E
pxKYVe2YqXkVgnjme9GINzCWskCtPBVNqLGJH83ayA+cH7XDJ1exFta/Li/8AX1ttq2Db47N5od6
SzXR4EHejoI5a+ShyKP4WGWWGhRueo77sToYsX0H9y+lmxp3F0hNSQSGuLljKOIFsUQ06fap+P73
y/p4evr3Va0ODRtEobNaN37dGpqW1R+RXBSgnR+/F/nUbCfQcAgv4+IZKlkd/v3v/Va7sMJxUmOD
1b0VDfgT/PPLXtTkQ4IWd3ACF7sxLt6IkAs1KV7cAblvikHpxsOIeV76MkbtWRISrILw45ilkXhv
5xpJpQN2i0d77spboK7ZnVU2Ytw2jn1Sy541ogXTAhUJR6SpCk397G2Crvfbk+Swaf/MFGSrYM98
f888c7IaEKxR0Gj9Yge1CX3p0AL9Qe7Uyd5E4J0k4PlZ0Ai/MZa7lvcPuSlu5TWiRxtPZH+IEREb
MCc0yxxqt3aR1i+pyEZnoznlAdt0bmy1Sqhf4zyn7h7QGoOMdLuq9lO1kY9dRfY1QOISuc6ISqsV
gtSFNK8THPUlCaKbWu9BFC+NUz0n9jKy8EmSQnY07wgTRPeTZnsxxlIENYrnIkBqWy9ImYpKXntR
hK0wK13MnZyvPV9XO80KgObUwyFfhvK1aQi4IeIMgnQQcZJ4dfq2KvYTgPnct72OwrHA1ovYPdUW
85jhMe02mtvNl0tOawyfOc+Lpl33jQWikPc0YbrXpKtsnmQfJxynklIrj9VSQbEjT6XFaI7Q8Vy4
RsOHoKI1Rhi7jF9NdS710JyyrGRJs7Vx19vrgAmlSxUfGIuRS24ztjUDXLzYMvLWK3D/6Sr6MO6/
BQcEqtO415q0qI5OAY7jBPa0N8AYLQ1EwDE66TpL+6w2y3qv9duo9iiIZmHAgyAPwHxjAXKvoXfh
RpEQH3xjqhSPeWMGREQtSbdbsvbONGSl7CO4UsQIZFZubSwatVcjbrhpa1i5gMmIfynzk1zVX6D4
e9ciix0sAVga1YCtCA9qVInlHtFsNwZLYRXXRKHCAlmDV07YCGW3hdSHf2C0K7Evpoysj6h2CJwm
XtqeAkHWiY4+n+VgYyU0hjd9Zi7FnQPE+Eyd7yTHyY2HnaN1cXWXKnpbYnkoRHsPdxOpuoPJb9i1
WPC7YK4T5RtEo0E7xGAK22BehGkHNraeByWW3hDiHaqUbV3qnQjplhcY2wd0h4xr0+4CI/VcB8Vs
2rgm9DxBIFETKKduUttD22ZATkDtms7VA7RpLNNk4uaq70S52m0tNet3JQd9uUk70yW9CantcElo
tcZ/iXe0o6sX11EI0cklfmhpituKbZaQgQoGpVUOeXUtNAkAHzCTUsBs0PQKZT2vrj7+X8LOq0dS
ZN2ivwgJH/CaCWnLV1e1eUHthgi8D4hff1fO052ao+mHIx21pruySAg+s/fas8jvG993i5T0MfXS
ECuOBnuOsvXOBX3VvVqmCxHW8mzqsxqEhy7O6M06rk0QLTs/mgXrsbWsiztzC9RIecBrfmuvW6sj
DPtKHp1wWRLNQL/+jfsDN6Wtbelf6m5BR810NOpP+MxiYNfKmj1cBD34VJdJpw/YrCtnjA2+Yx65
9XAp1drfiBCS5BPmVr+JQxgNCKlGJ+pOtZX1HOp0LTR5Ov6mXX8M97WTrYlUYrjjixzZs5cz2PnS
ItEji1T8OjSskZ84UJYtIXl2zRH/3lYxmi3op0q7A2+vaBwTwgpFuV8c3pv3nYMQeefnlLIHxx8y
k5hNgmvYcuwykAHGrtpXxPKiR/W3+LUeZzwCDbknr9Oo9K9gwDnE6mmBcwJDESC5q4GznOrMZ8tm
MX1EazuY4avvdlWw75aqgTg53jAKZFGBxOJ1at1SG2JHn223mOdU60G9l3qOfmthe+8+4S79PrAC
sHV2gCzg2ldN7e/mWkdBmm9NQ8k8LyPuduXBpfBQlf7IWlsT8ee143vIunc4It7QhnmeZUyykG0U
HasWomnqIHcunyR3zLSf/aabngVZDcwxJsDsu9Ut8S4XYl2vfVxWPwsnsup0itugQOoQGP/Znjpo
aLc0SY5N4xDwxTcT3oN1k9+sukTF45IJBY40kFQrLNaHKe2DsDoNYy7GHXh/HnUm2TpO8gVaKg7+
aHrG+DS9mXHIEOMu5VTc46MaobsyL3DfYm/0/+LqBs21psFy05Ei6d3afBjfaJ3Mndbj+NvzBpL3
pFmiKvXENNlnyzIVRbAiyvGF6AorS4Ig0O5xXXn0jysV8ZIW1Zq/zRDoAowOsvHOYZ6tZ6soqvlc
zn37OjIHQMBMXOV2vyprJJ0ANVd5qCxHL7C/TF0mvZgo0iJ7xMTTb7xnsEfcRNKLxKHIDGnC3Az2
UAJnIqUPVX2fn9QEKXyX5XNkJ34TcQPLETyFRxB6c7GoTvcBPkqufWO66UgopK93YWe7n0riidUr
XnBe5aRwxMOllbOZiMm9hWcV0/ypi6vuyvo5f95KntF0w+z0VMo6/LLAeFqPpW1v8/3Wjusrlgyg
MmPtepg/SqPDvWOEezNq+xyx0jehhbsFzBn7POLmkqkcJLUfNEskUb2NMqNwpuwiQ1Fr3tHK/SyB
ug07z8TKu3IfQJcCzj696EVkZh8KoTGW8vcGDn0wg6mzeqQasjtY28PqdPFvOHdcl8jtGVEyH+5I
NtO+UXsyO/lXgqntzusSrFezLHpOotvpBb8HnnwyURG46BphGu10rRi+xTOz700jqUtK3W/5oUB6
TMIkf+SdsIoSb3LLt7gMboPnttGyet8ISCiuZEuU2xklP4bA0q0JQdNspi+KGBxvH0EvCc5ZaFB/
WHMF1GDGprgTXNaHEnFhtIeR6FL8UGJdN9HSqi0oymViKhPYQE1C59qGFv67OYdccgccmN2sqYb5
0KmIxMN4ZcB8gRTLi7BhE0JVoBh4gWfBnga1Z9mHAciuT3Ultf1QszaT1zmfwx9o12A6xq07Ecww
DE3BLCIfagg4/fRdTn4Jxnf2+Gl0+earsGrRpcuCOQLxuyHbxzd6BJXgmWrbLWu/vUAUMFMKrHn9
BSTB/i6c6jnnaeFz9fBH9pwuDJhmQrCOYdcCALSJkH0mmwYQ+G3KjaSPDZRzbxV2AN0hL617t7GY
l8NNWSx+RmwTn7jgqT+scI37HYETIqn7ZYPvvEXRZRKzZZ0KgPIH5N91/qaYvkIt0+V8IpJB5vdj
3iA5wPUDFsjpWuJ1iglVy5mZzHpuW2IOX8zakCknTO//Fo1cHeyinWU/G2sQLQSiDBczaJLp2Y9Z
RKVLCQYCkY5LddQYSTk8EnQKb6gxebuX/RRfeK/Cc0SmWjfkcTvOcmrsRuD1Kyr4B0O1kEAvSM90
92JhJHfK9BaRzDp7/nPfexpXsIb3MwW6n/c9Bzn+a60Zr1ed3yVZ0JH7LZrMyfkUA86mOJqs0zxE
ZvrO4NO+byHSQyZjaVmBAzZj+5TX4Zwd7S6UrDXJPrWBBTkkxXuwM2mr4e4cVIvB6xhVamIAMY4y
OGadH2IhYS1anPkFw+ylnQsX9yXRDfe93rR89KMlGJD1wSM7lpvr/MXQydMX0qMI1/TtzkqXyq/d
VEw3iEM9xs27r+xJELnohDXPqPK+l3Qd854EWR/l21qZ4QEQFZUldou8P/ljOURJ1juiTXjYW5G2
cb6vczgc8GII+All9T3HJ/BWxVED3DScQ3vn+lXvPsXNyJnOHg2Bf2it4mtZ+Hn0RC5FMRy6rOQc
ijqiiE+qn8ktJGrTzjENNvJxmmu3v3KCM4fBXrU+4H+Ky4un8RPtGlaEZi/WXmPWMLkDcj83s74r
fB7UO88w5njUna8IFqlzlaUum4Yn2fdUGLIbSI0mvbBlrw2BVd/JePbllZQSXSCHRt90bEdCAyt3
VFYCLpUzVXle/cItj6JFIYlFc+VXgiZM9SCbnHarro5Lo5kswRaK1BedviPAmSaCd7Dj3MMBWTKm
L170fcKwE6QZYPNfGGUJPyuiujtnjdPnSVUwQj/Zdhm89F7vticJjthLaVgy5yQbiYOI9Upudjib
vHzvT5pPsooQ9/kGh+CHrUqooxrX3AW9KYCitSu4hFbPK1vXcwTSBIVTD+aDmIdUsQJOtbOBziqn
vP+d+wuLr7WytPdQWKFHPJepf3irpitdSfRBKDW1pN00Vt3/XgfqtzNmoxlqKKh2Gv1+xQWp21Z1
qWVleX2IraW5WeS2uT1EpPPtfCzHPuk+2Wi91M1k5ktpbrrYoPaHT7enARp8HczTnrCM7p19Zf/q
cEdD2TEdTsWuWDWoBfAsNtmotGI7OyKzA8u7r4J9MXrTcWpXpdJJogzUjpP/pctBldd+7suRdaPn
XaZK1GFq+12nLlYRa33osSX5iR+hAAk5udykErRWdzzP81Oumyg6kD3ffHeKsVTHTvkk4nH2Ts+a
ViIEWoC1vm+0Y8EYMJ79GpPpe1VT3hAB7TZ76hOnZQEJVft7HBj7Qa1U3oDVBugwLZ6+T/GE1i8B
xMu+YiTiwk2Z6IMBIfpybNJxdLLhqKwur9IZLtinJZ+75cxGKbur4aaG+8J1Bj+RyGDHg+P09LMg
gasoDYtZwAyKjSgOKud+SLKokd9nAShsHzkDXvvV5e94pcsvXYsI7k6GW++Xgvv7PvtEk7BB7tZX
5nbyZehb+yd3RVmmkgoJlE+QdeZMKT/Jh7zrG5UMwVL9Gh05nvxNVN5uA0QMnn2T7Zb4Qo/rc0Zt
YSeu206IpGtZt/sAUJh7xPKAx7+kgBN30jRudCeano/TbiOQLoWtKk4G0qyafYjP/aZOoUx99OqQ
YGxeB8VC5bE5QbIytnvx0XSBHFpMxDmheigLYP5xJj9RBZXACiJrvpMCv15MHefee9ssZqrnOlZP
lnYnaGWLtawE8rn6pbfJ+NjBSRi3Y8urRbyx5WmGlLSdEmNGbkEf8PK19x67ciNqrpjBP5AnHqsT
TwzkT3SgaYacnJcARYs5x24ZMEF3rZi8Ubxk+ZvMe8oBDI4dJSaYSgnvmwTovs39/bCNdpZSXjvt
xZfEpxPQa2KOJxZ5p4hct4ixMFMgzF+L/zC2Bi8gIezsf9vCM/rgj5CO7E3a3/UkIqKWqXQuKI9s
fdnWtsKcxib7zmUslePZVc6W9pFbhS/xxoS/ckKA+U3ncuoHosOnH8Cca4+m88JHaqwBn6V09JXE
bDOkPlFN1UE21W3qi4oSZzYZ2Rg6Te5H9g65nyKrmejteV9UjJ4JES22vjx3G9bda9DFNmPy+Jbw
0wLjeCb50yJ8WOrgPGgxTElxixeWhvkCqWkhdumZTUD/KNu4aj8Rlm7FD14liEBlVC2YtaO/5i0Z
6a9D3PCyosaiamjY+SaNnHP6mhycxW7uRNY8RUTAheehaDL3LDZoVOCwGl4pvTPKHuzz7ci0qr5t
qD7ol89ROQeD3IX1aL+vtLJbOmkqn3Rxus4cuqJ09G4kTeA7YbEcgxgoA3KyG4T3iRVlxSvvmDA8
sXp25xN3lY1J12FqdrUC5YElg9XyQ1pNmO3JeyAUEojxWjw6INeqpDbG+Vk7DOX3lb2Z5TnrSKRI
m6BZG3gGKiB2tPWKs1kJGiSVdCJtzG9KAofZm8DWNM76RelYD/sVLASvwQrLH4ZvbtZ958h4rxuG
B8kcIX9JlPCHz4Zkse22ZCTDbB2JGH9vg47edUZYKw8DGjleTcE6Tw8T6bHxHl3NlGi3tdT9KhYi
Z3jFRv1ZDHTDjw1Zie8r5sjv3kJm+45YQpmf3AJay74SdtifFxIN8p0ctfzCamraT1648OPjaPtk
mgqmqU3TvV5odGYWeO2cpc3ael7CoEpeVNwtVqJmCTWm6cnw3kEjh5KeE9t7j1MnuxZiEN2dXQ/0
7Vm/dP6FHCvv6y3iFFCE1P4PoqmqPK3xv3b3vsdQ5OB2Kt8g5NLh78D8gDrdmE6u1zheffPclXAn
D6LBpgL0x2RfdC2K4cqNqTmPrXARX71xqL84m2Qh2fCI+o/KIrKHKJRt1mdijCEjSKuO3ofJLRB6
hHK4VE3ZORSF/QSrbRkZBYZhTpox7lwQJOPSYX1Zx7b6vYgbemf1o+Iv+vq2OXYdBL6HAG97lzat
9n4shDbBNgmc6IEgOMa+fDQ3OjrqZlRVxCVl4LcC6xkFoD8cmRyplAU1QBw0CNq+d4wdbQlfCnW4
JyzvuWHW41Ad5zHYkn520xz3tH0qYFuMx2UR1ZPsgm1kTMGVpDHUcM9LKAa0T81yHWrjMu6CXc/7
bAPud4idDXwHWdcu+aftLesmAzYodmy+R3ynStS/EdqYM6Zg5wezQWQshFBgQbONk1j0W5hN27H5
spmydOmaNpU9Gdm5X4thDWUSomfsknUeidicMzKaafDxdlBrWaQASHv0VQIV7C9G3Vo8x55ahwO8
O2t48Xg5hWT+kH95GIyIVs7IjJBkZhKAIQkwdKtbqQskMLYAtt97DVm8ia6G3EoIkeQO47vW5yDj
/ZWINurQl0+G6m2lWX8dN+YZlwigQn3pZG/fT16rXrVHagtW7a2g3WnjbT+RcXUc3CEqE6EiKswt
qCxmh92C5Z3YT7pIuhr5lAP1JQNvjKBBMMYQ93CyVH9hPU2QkPTsRj908SCGB1tsQUDQ17bQ0jjw
Rr7PVilZTEZ6OLYSpXjV2da3OvSxThcIDI5UiM3ERKTr7tGmbvEZ929RUDFYW3AgW69qk7Gqhp5H
f1r828xCRHuGeyY49sitxSNoaFw4k2k3QMYwXMLPzDC7Ou29FoJgCeGyP/Ebg1fbUDCOaYbParn0
lRVYr0Xm2eYywYhQJ1WVYXwWxVIsSR7ZGSMIBULkThGqXR4CrQGEZJxo5ro0lKheFyxU2jhVeyqJ
enaP1ta6GcOKGK7tY9dL+0xdOTFNNe7wqKmanJOuXYGA3YmpwWNGn+O3Hud5/ABOWFcX4Pr4sMtC
/EAN7Mq9bCZpH8Oqdz6BWcifF3iOhIQPNlxRNZTFBrOvnGBR5FAVBvhc/q4nUnIDJNJKclrqZt7u
CBRtPxs75N2kcwDVyRi0kPLy0PAbcqz5ZeIzN/samz76LMgkZaqbMYFKahrCjYnluKXELqw/2rKW
P+x2zr9lC8TyU2TpDA1OWKtfjPjms69nRxwGO9u4NeOeAE4ZF/MrdqHcgcxbh2qv+WYY+UpyECO2
QcNtEkpOgt8Hw9ktHAFvyza/SjVMw3nsghbWblnbxYHnuQuPZPNEReIsk7eeoC5qcW3j2/STwbCW
987q3og9/FbRsVkG+zdDVj/7IqAxhd/Y3W7ZHd2jD8i3cOZbYl/ZRC8dmiSPRk+sy+/Q3UBjuiqH
iOJoH+FqwZ3oPZne1MO+9BRzcIq50YdWLqr7sVzY/7EeLr8Td4TcKNhkk1SrL46V0lHDHNIbYNKi
YjlyMfgxvXNLvXSDgVHC0EFM3xWEXJJ7wZcDCEOEJAUbdtLflhVnBcBQ0jX3llhKcaWUnJOQd046
+A2ZybC4XB3svD7LwlMgl/pXB9yU8Ay/a6ZfG7wcBD66BsVihvwWyhfZ9PVbU8NkYgxQxveSwdVz
1pRhx44MvQdsxHj57Pe92u4yoi7i00qtBVK24o2gmbT5P2puWACZztyltldUp7i4xZqqGdQFoEe4
zYx2fbjUZTHY1V9rYApoFMgzSYsPmtBcCwW+2uyZj/sZYqVBn1TLsgwy6Nj9opsutmRzXAt260Y/
1VnzWCUKtaL92hjungeDya/gIY67k1K+CO+awUOytPYM7PeiIsJ3X1e13SVTOI2fgG7ywNaNYo6q
JIy7tJ0Kl9RHUnyJz5TQq6EzltzCWeTV89FSXAB4TIvGFYtaWqR2DffOqvOYfwB+GrAmlvNJsBWe
dyxqG92pjWoSBmzL+huUK0/XF00Gu0vHmXvZG/u39hG1yBTs5DxM5XVeOs/e1+i51bGayhjk2hpm
O5hmrrXXUz7MKX8w7gpcwz8jrEwx/KEVQLXTW59B9TWkSNam1AlndEawV+5yqDFbtvHnoeh4ySU7
Z4JYMu9sVTpo9xhHyTCeRy9/UDBvi8OyjZM++qxEVqBnThPzMsBrxwMWMZ3zwrwb4Z2sxNCBFGfQ
Se4yOhcNgxTpr7+FYcLs0AJwsSCJT2BrtnNiwoHZ3OKs4OaGgPyZxB/q9hm3o1MfPMss4vvqhOOn
nqPvy+CUs0pxEEJKd9Tk3Us3aMd9Fa3mfZN9BIsp8mXJSmEBFsoDZFupR2DTeI5m4GDJ1JWRA0XQ
tD8ZM3CtOjndHqepJCircgm/OdaAj46jZDO3t6uhio8TOmbaKQDUN+hKtr6P5AD8zMZAs09laQls
JhMg6dAXD/uGJi9ndy2GIvF05F8XgMZsYi3mZbscZzaFnADleuRpn/0r1So+u3EJwt90Qj15bNHW
BnQclY4uGLCQkGRtwb5NLOQBUcoA6CWVeS5StkrRbSzqOo9Vxy2/R73JQamAaFyGWwN0b6PdttNO
O5B3qrjbDsSQ38ij/CfPsNEJERJtVcqzbit5Zwu1yLsAftfvtfRrAqGXyqouVG4VYwvs+IeSk3g+
NLW8ZZYuzG+YrLFGTaTRunmUcJr0jlzbEcg3Elb/EFXsANkhqOGO9SFzwmbL3L+Invb4PKJag9dq
ABh0yMIJ+YLn1+bkqJlt+s7ymF8DiNkyOwnpWb2dIg+n3zlh5dFTQS1I+3nlitdrkF3GtbPzdOxD
+5tqlg5K/abX5U/StX8JvQJcy5AKwSggdoQe8U8dRF7a9GzOHKck5bTHkZlKMi3BfLEtteAfbHNw
d9nKptoRJOFCbSUeIaTbno132cKILEhtCBUyJjyV7VCRyDvJt45nlgI+z786dhWk/thCua0hy7z9
txDlo+Cclw0mOz544CKJt8MPIo6q3ioQa8DKWuyfu8p11VkKEbPWWbwzed4sUUicZW7K8u4PEhLh
fRSQCP+mtAx8h+0w///Dz2ZJZSK/bM1hCdzxcQ6QqGWT7xDAU8UAP0PeWCvqcLbfBPwC782SIQy3
8FgL7XkHzA0gHJRbh+Np6KCGoXSPGO3TZSOR02Ppc+xQZKsrL7r8edS1/lQIV5sHRxVRsaNe1SVF
fIeAeXWyOWOfAV6QQo8RHWjnbhkOciEFa+ey/GHBwpImSEn8rruHvNrkZxX4N492b9R5teA0PW/9
pN8U5mxvDwDrl4ecac9At/mMCHZ+YtExpHZUrDmylgVwfD5OAuYY0tKpo0vjUvMlheqZEsX032WR
hVFiT2zhiPJ0i+9mNS4RChTbVvOFoTPO8NEPLKhsQVv+qm84t9zZPPtpXjJkL6xvi+WFzKnFHB0f
2RUndNZ+C9YIx/HYausbyhXU5XYu/ZlRtq9bhqxA/U/KKzPnUC99/7UIYVr8SXH/L93Q7WsPoY3c
ABE3W+M/nxefWS/Td4G9EzzSgTM22pXYkc4ulz/1pspJtDDLjyEuvy5hr377WS0OTW7uQ4LfkoXA
u0et+Mz//SD8S4qLM9wNfHbgOIz+tof/82NJZiYuo8P1gAile+BlZr/HIM2OPnCW15bV/bHnbiCX
OR5yGNiZ9x4AGd17iHb3risXMtU1+eD//ak+inH5UDwaXKNbzKoNWuSfH2pyu362MekfrKrLL0Pc
zrdOAS6d5FDcaZrOc4Di5k8uhNuT9w+RHgAGTByo03DDQpz/IBUM4RSNnc8ya+wYaqthpPIs/eEB
LT1yEvzObNDonl+tvlKX3l8+8880j1XUmFMeCvswWE78FJQ2pPKhpFb674vyvz4deA/O2hBjvf3x
BnIQQ5dsQR04fOpRl80IbLSs+/vOvaE0//tn/ctlSbXnh8jc8BhwZ6D4+Oc3IFkyS2/OObStyf8x
j70Ph7XayB1bbPXL3ajVeqi2qfK77b5pbSbiZF+wnc5M+t8f5d+/tgBbhN0T1aQtwFT885NMxdRp
35brIVN6eilp3Rk3qTgmG8cUv/77Z/37tRC5CCEdG5km5uOPRzPDyRl1hTQHT3Q05gJ56I3JxU6w
xVjFwVPKL3NExz9TDPzhZ/9Li4lCP75dcYSROPfFh/NhXKOMrRP3PCGq8kXXLAAiUmi9XTRWY+oE
kA3/cEO57sf7HS89E20XyxWuB/vjY+bM0kRu52TpPBcV3yCAI8mhZLfp5NXU9J6al/Och/aC+K8k
AAaGdXtkgEWLT0tknxvyS+2ksef2b0n3FDzZVlmOe8eCzbkvKQe4a9gEeGlGrZhkFRDYRPnTMF6Q
kVXWn9wkH69hEMMwESIKbggabpoPetapXLmLekkDj9T5B/2OaXYNrsVPHP/Ntc8D/bWPelSW9caZ
VgtJnEAZM80YbgZZXr/BbvYWpsF9bt/Ps+V9W0Ve3P33Tfa/PuSt8MCvyP/Qen+4odGH1zVr7iMI
VuEctkrN25vdWkLt7Wl1xgvmt3n6/t8/9F8PNJeGW5ScUnTc/yOIG/mSPfgQf44dvN4zk5+OyswP
XqjRstSwML/3wmw5DcC3R+K6bg2jFl5+Yhn9J7vf3+bk/3/OhrYHyIrz5WYbxf5ze+T/nwqYiAzV
2qyfjpljI69rUQde23F074MyN+KuC91aXQ09X/nAE5E5Rxx4hTgP9E54iQVbDOKYZ6YKOBnj5Q7B
K0sMNGSDc106h9HNVo38iT2MHONWOQYP7Fcqcwi9aOzP2uU427W5tOXJHbvsLlYIOHahGRkbd6ur
hvsakYO4lD7n3KVwSje7CwwDtmTUzHd2xtfwERSTOZc9g2cRV9Ki5aWgpce6Q3w/fglAyWxfc1PY
xWM7NAx013Ez125RcXj1/MH3HtwJIZMKCju8y7nVgAbOEj9ea800xshxwzeBxztLdFwH+glpG9hx
xpc4IwaMsMc/3B4fj4KQ1619M2xg6ack/njKbtXUMG8kYQTjgZ3BGIg7tWPuic0stwVEK6/H+7fv
AztaMD5Jz0IQWEV6H2dqrq72Gmk0P709LH8oBT4e/5zDrifAMN1QEMjnPxjEsHkSpLcRWGeqSSYT
EZUYU0ue1vzmVP3DAcKL9MORCHwDLwqAEVob6g/x4b13i7itx3DKyf6Tor8JwJz2MSNv/K/aIx0g
BYDbIOUqUIc9z/Go3+M5UtFlZkCYP24LhhSgxnlgf8ujmX6bUAvhPTN/kw9xjawO9Gq++NcSTZLz
tbWaav3US9UTVkOZvKZdNw52GkTsOJJA25T74wYL6T5rmbdjZPn7grdAwB6MneXLfubqE1K16rw6
ZqW23Jy/FpTO+6xy8sXG0a/Mm3CQf5M95cO89gGaOKe4jJujb2FpS27r0S+xk0W/SYNlipI7ApBd
zlSOwo5IbSuF01Z/c+vcOdpQbMNbxAcqXExamQ3+Gt8SRnuIJtT+3viIhHsIWJ9TWx3ZiBHsOspt
BvhMV0CIEsF02dvI0v4YMnevQI/WoIw9e2kOaJCGCF1y13+KBxdDSt9b819dS4hJZ2Jd/eStwcSn
jr25/sKahqCzieTBT9uqimxPOeQNnzuYuuec9qk++3OwvHhtF/Jay7I2O3siW395nKwc8S0WeTJp
5vlT5DWxPmu2h17Clnr8cntZxbsehancB4V2CP7xZVTtwqjy/nIq12YUq6btN2Ho/qtXlYP4VZYR
cnRL9iGZBnOWlURgM4fPCS5xSOJyuFnuNgaS5b4ZNfhzEeEtTZHbVD0CrGw++KIme6oeVuaKLH/o
YpD+zNbejcANJ0VZQ5TfvBbINAHRtsdrlCuOfyUq8mNIw2r2tjM3X6OVOfBO1IvLPCvssm+8IM0t
YrICu3pswRunboH05pSvxea+Y57Fceyaabn4zqDOYrFMlKLri/BRs67jPJuLLjpV0I5INpPR+Hst
FvaOtZPTR/bQHKwdAjj2DgjXJn3teQHJw5pD3dpZ9L/tibmEaK4StOmVwKOtvzBjFxiylCCGsfWk
+jEVTUGAT65hwDmOqslXGBxSquiMhNlzZvM1yCbwkRIvG8lkrC/zJ1chfmeuE1RAg4lYGmH2Bhsh
fOFYv9pInYOd06zqGi2lj32A6J3fpnAZ9ONMiQifabPtseavk1HPsRo9MiNHCJMb62ltxfCd7j+M
b5MpkrCKevzhlyZwD5RR9DoCx/m+833iRzcfKjMLYknWIswIwsmamvJJy8zN02Lw1CV0SqdMSWZC
bmfVzac4LLZzg4zgF5qS/hyWkWItTCSHf+g8eCnnxuMbBGBSobnEJxPBoaaPNYQFtlu0Y1Po3Sk3
iHlLLw1C4CkYO5Q6+GMpvmErXBarl++MY+fhPp+69cV2AK3vlrpz7pB0WkNCwFbfQPge4EUKI0T2
ol0j42uxjEWQoGzhJo0G435tHKK+sPBhINwxUONyN8gW8ZQ5ub0mA2XsCsZ+XVleQaob2Hln5ZNV
VXI7bSujLYRshUsUY86kAwsPPgUiQoimYPNtFEKjOOcUim9yHpH5411DRptOoV4qj0m01Tyj2u+/
+AzJSO8wQfCilhWEv0e82dXc3PM7mxIBznqJdmTXr6X+TIJF1l6iaPGTBivAl5qatNlvm0UqS9OR
EnFeiqgCzxvY657pC/nPhqVMvce2VcB0AgXMU8FIQHdkdRROo75WJYaXU1z36ismRiw0WZzr/uhW
pnvPC3SBQNvEysnHNrHhrqi4t/nnozetFGj6nDTtz+0AZgjeWbBWqUH5czCkxvepqMseh50b29mh
kYUyqC3dYnue/HqI06wK/aemy1lxNL5sX8YsDNxksJubPMSgld7fdjkEEgClUczvXf9nV1K3p0tt
RHd2/Ml80WD1vwTeyJ2qoHmFnysE+chNkCwVCSN8XInuZPGQLySHsG/rNjJAS4+42YxR6N5Z4yC1
+IN2LzqBIFfaQf8zlAE10toqQB+I5sWzLleOn0ZO2be6Zle/n0EUcfxEMULHSRPfPW+FeTOQverd
6g/uK3VbU+zDBRrAGVLYTc9OtJwirndok1WyRWR85VrubrV98mKla4vqyq5pBRzNtpRzfF3lS5CP
5a9BGweWf9tLch4hcHJgWXO9y9fMCT477FW6XTRACbrAX7DwVYY5ryO2a5+dssGlv6Dna1NWnWFi
b6x68spZu89DJ8mBGaIGVTrHFNtmHyYhfI+NsKmnvrHzAzGVtrs3xlbqtE2USkS+K8c+WJ1X05yy
BXCP1YLNT3trFB6kPxGDWLRO1O/l6La/cbwRuzhXHddZ9mgikNtUYYQkUaRYmC7bAH8Bd+WMM8y4
ar3NsNv+Z8QS1mbk63p6H25rIE5L6GX+p26MvBW99bw4T6trovAtC7n19nh/eamBcmK2FS8ZmYoB
AoykKLL8xS0w8+AAh9E8UD2MHORYtchuiQuuyMToU3SzyZ8q9n4P8YgAKOHSzt+8rbSyalfm1iIO
ilOCv6MJkODJsKp0ICduONira4+8TfshOy9EsKmrrH3nzSGnvD4ztsf/xbh++lmi02rwXvSZ/RzZ
tZ+KOQaHhxhJDkjAHBDvTtd/ngJFcKpsELMdHPDpNatvQFjoW8ubwyOuWZ5Vef5ScirfUisLxUX0
/PCoRzwcyHcbddjUOr8TrZf9DBwTr6eMrzSVZd19L2kUzYG0uPa3yCNEfgNPJuF4OforLAstMPUe
b3HD4VQyC9NaCRu1B+8ufBjBRBwyxs55p3W/XgUtD9tgxyz6ZFkDWJ6J5pduGKDXg1uB63kD10v6
y2ytPUD7uQ1fp7Ko8wNpipxjVegRAj3acfUmzKZHXj+xIVyn/D/uzmxHbiTN0q+SqHsK3Begqy5I
38Jj30O6IWIT951Go/Hp56NS0yVFVkudlzNAoQBBqfBwdyNpdv5zvgOfExhQfUJvgR1z4Qm+tbFO
cLU2jnvWxrAkI90n8LCLFzroGWj4RP382cT6rOVjDpq3pVz+mjBfC3QQxHm5mbLZrjYr2pw5uxtQ
gWUAUnyjVrnzKaxtTXufz4XXs84HRP1F9/B2jj7rIEjaW6PKzQQ7mhjup1bRhJN4jh1V5qoQpVxn
WZQooOeYxih12NIVOdbhEnRzt2OlcAUlFke+qlgU/bTsrp8BXJE8oOFwci41hsoy8jNlXCwY6rj1
LAZFenVtZOlZPdaip9Nwib84U+K8d9xOHOpqc6c5rdVkXhGGY8BD+HmkHlGrrZruuJZunaOfgfrc
FBU36zO4GC2l1Ew/2y3Pg8zemtKw4wsu+sXHNzfN22DkpnWuMYM/N1pVO6eiZTN/bTeJRuAnBeZJ
izBf0mY9SmMjSf2JugcdZ9nOzHvnjF3yojZBodv4cPLGf9KSOdW5OWGBCGvAMP4hTYqUBLDKFmoj
MdK2W6Xh7q1Dj3FNQJED54iNQTWYH82y6JbLwnHpoPStWPhbdtXjcmCDHtOwmTaC3D/oB4MGT9wN
W/ySrbaZ5pKNYkJlev7UYiFxduXUdBSlmppmbQaT5lKQ0lp1rBA0nxddmMjAosteY5fvOiJdI8az
xsAme9pVVulegjxyp6+DE0/TtsDGP53U+WJfa3lmO3t2VAN3fRxus6Blt0DWZmsTfDZSuz7Maab7
IT/FJuM0AL25yobUZwQxmTXd24gWVNFoGuk2GrjG5CyjeDO/KV2Z6juXu9d0Iv0ySe+oUKzWOGRr
JdusyPXqMlvwk5xX0GLLHemQRD4ZU9JyHB+Un9Z4oEH/eJQ/0yVbcUi7KcFjEw/oJssQDH3cQe1c
t4pzLIZz6TOaTQ1il1gxDXb9HS4VjPyavILP2iNplXlznYwDNnYP3p2MLMns6iyR6KWPdmrD5vd6
su5LijWA7WVWPekqyYLhN9LdXzUkdvr4WAzfc60AisbPCkqdZA72gETssarR/Tz2X1oCfPQtzoTu
22z+HZx3Fc5+VGwghzAngCPiA+yAuPVBGQ84fJdSKbHPVUGnp5VlEU+C/Eamo9gxrYgFNaTyCc6M
OGe/+7vc+H96eQQA4GJIRyiVH96uWDugkp6phJ5J7EuCnvUCNdbu7yk2GB4CY0i+lmODc6rJhjPN
0r7+Wh75+PrrxAZ9BDM3HwT67Kqe/CBYIZ8qiioNgDo5k6GQBBcqDPuxE+xP4xaKR7dd/GZa3Xh4
6tlbdr+ZHn2UJVYVhPkMmx0DVdq0P3wALbsJHci7AheGmxzLNd20Was/Brz1M98V02eHZ/FvlPe/
sIvXV0UKAhfmMq5km//z206I5pl9nIKa14oHJjbZcZL1GJl4VbONnhNySHLfP80N4Boltu8b0BLV
b/Sfv3z0UPCcb/AEEMamFax//8NH7/uSsDDfzD5lG9ocHReo26kuxSQjAIjdctpBjqpv0s7u3ypK
uS9BqtD/9uvv/5tw/OP6Z1MF1AR0AXNYF5HswycBl6VuDAObeK4cZXOOitl+630rl7fe6eR0g23F
pPobOcVZM3LjV5OdeEaTY52M52M+GOV5aUtTuyrqgDZlObYlIeDM9ZLTxPaK5cAWQE3hFIwQYKZ2
Kbdx3HozN+8UP5KdutxwtV6JbdFhi4m00Sj1U1paMNTOXdrIXWvTHHnIgVlV98Qv7OYJn7hvXvi5
IHjhpLFIDmjA9BSZLniqQ+kJaUeFiwqyE01gl0TISRyGs2bXlArGjtM8MnhXxlYIs3ojOqqPdCRi
H4xawGF3yO905dlQU8rToppj5zcq+V8Gk57BYBmADJWdq0ZsffjIdUy0yiskyTKwzpsZZ8wubvxl
43Rm9pBjBDlzymY+ioYS5Ybd9SU0eWdftOvsXKgsavS2Ofx6GRh/WQcMwhjA+ZAvPVQ2yG8/r8aR
nqdEg0O3CwYfzpMkaUZtPCXz9A+qCi6AH08kI/FRdlFiBUu9FR47o4sevYxrpIYV+jDTUNGfYGtT
+h73jtGF9oTo8Ua2enjwic0nBxUjGG1lrXWfPWoecHvSk/TUCsentkh53aM29GV+nHMcwCWg3G6X
VDolkLZJtCAUnQkJliZdzBlwMnC8VLFib5gg+23LLG7xDYpibRgduJ6PqB+OfS2tfG53pQ1d9tYf
3aQ7Yds50pLX04qzI+gutXDUcv+sgH9ob5ikOo9mt/QlRt9u7hHLRVx/bg2Pegw12oKTLgCPftfk
yCchDbIxR+QJ6SkyxpEK59Iwx/xKsVH1jhx/GHgDnl7yrZrzXly6Zl+jINZdf2Pnrc4DFXuOOnEB
AbkPwoCbRfuYhXkKf4Z7n/BFPcipsZ4HzRHt6TAjv2zTFF4bFlgzTnf1wngFhzSlSpvUbJZlV2Iv
yy7k2EsOyMPi39mTrZyoaJPlZuDCqqMGiIi7ydkbpLsq1lDVPKeSGec5EZAhzskpYGZgGMacMJgu
nCkPmg2YBhRz+JD9lm9hiTdkDFWxGxxfPLdlYtPTAXLlOBsJpliR5rQ7zSp36U8TvIVUpC4OJgmv
E4OAPYRBXNE7P4CVzy6nHMTNsdErlrmDoWiKvKRt5Cu8U9z7IQsANjO01RE0D4MwzTpL+mA9vxoD
lemM8co9/lVfXbXFoK/l2N7wxJGMjTDWF5xwQ0Gz6WUyBJ17Y4imPGJmMnCO+y5Ny2rMxB7TU2PQ
SFsk6b7WZsM5JQnIm86AxGUXAA3iJ6LuMNCDwrd7kAzQqKreiN/tdCQPRTU5hjEJtfE4lLM3HJW2
lsNqbi0fqmIQXogSrIvfPMU+bpUAHLLvddbym7U8xfrgJYB43upptiTQtYDjJXPQXy89LS9sZ5aT
moX2N+e46+uxT1ihXnwfNBz/fItgMyrEZPJ6VqVZt/CLXxU5lzTCcfKSOr18+fU96S9DXF4PVLYf
UByBbwEG68+v52kBXXJFSRrOcwjOeD219Emw68lBfs4ryDJArabyVATT2uYtbYMONHPeM2v3P5tu
8lx4es0B2bU3cvFAzMKOzv2ojmUWbwKcchH7oeasaKf6LCUWTd40sx9//R4+jt3Xt8A7ME2f0Yvh
6x/uqpzP4lQUUPeSGewLaQNj55GL2rjeguaa0I+415EBzwSxhP2vX9q0+Xh+fLLjx6GYgdYjJv8B
LLYP09imEfgiRezu6ozIDfbFAkDuIGsSZLHuiOCiNifyRNiNsboOboLXg2q65WkeO/pszREKeMSm
EbLTwBmboJ4lzAOHTLIN4LeWV7d0WWvugjBB0pNDTES+J0h3viMwMyedoZ23mReAzUF/msJfv7u/
rH2GAHy2uEa4BRnWx22LVk9xUjdTSzpZ5RsXvedrksNzNQyCpjjRtfw3+1TrI21rbX9ZIfa40Ngx
smf+eTUmsAbBDyXdXiod1TtOqJvxRQWljuQlDwK7l9mphxxR7c2kp6oxZ2NlbUgAWWKrj1mhIrvR
CZhA5wiY67h99VAPpT3iQKC/F5lAkkP2UouQ0cKw+kGrxHyfmF2WnGAlQqzPmjQqORXrB9J8FWdW
Ox9PCjwcry2nw61cp8fcfYeHbx/12hCWvDdXfy6Z4V//9WO52Ic//uuXXWM//sP/p7rh1+6O/y7e
2TyPz3+818CS1MVz9f7Pf+yfX5r6xzay9T//3gxvf3JQsKFpOlzXFmf4/1tG5n9iGwU9GWMfyF8a
mzhPfi8jMz+x09ZtXefMZZPwZds3gINM//kPzfrEdtD2Ao88k8m+0Df+ThnZun/894XvWbrtepwm
kRRZpg4/7eeVape+1+FbBurQ5cg6DdWJmdsCGTSt3zCjf34lNsIWXWycXqHP8TygpOnnVxpbD01d
YeSBMhUxgInDmT7NbUtT52+edT/fzL6/Ep4Kl7eGh+4vh6UMnNbsWBQndvHGzCFo9DPMxR++3+8L
/Q/ARlcNOaHhn//4D28HGyPfGV5GtnrBx0vc8Wk49mBIZQzIk4C596D6cQdiBHTgb17K/9ksyzuC
7e0aPBgo9EGD+DiPp++S+Cc8cyumc4vJ7djFcGyqrNh2qDUr2SEPCAwug7ulDcYSp/htiAxRMLMi
hGO3qqOF9Ie5YeOO68NPRmqdLdkzuQoKbNy3lLxTAx4rqyKV3NSmeQGau7gspGX2+xET4ispkyDZ
Og7WMBKMXvMYOCRyaI2aa+NC6yR/aSad+zWrl5weTWIM9Aw1k/MVZQqfKj/CzulgpetyJToZb7Y2
Z8mWzUNDkaiUzrrpJDB5jHPPbSNhWr28gFLo3otx4meTpyIESB/vNKE5jN4rXH+vjCYz5vxFc/1a
XFR46vM86NNTCmMG5T+PybvCzMhBqtY1w4TRs6rjlHJU3cWePrzXVKjG25K+pZcpjufHWVbV14o8
6jlVmDjyNSsVNzOuKXANiZnA12YMroEzzpwnyoBt+pTqRnsZROfdx3ZV3Mej02NnsWMD47AwEoZT
QZWLJx9+h4mKmVbjU+VTQ4NOwidd+0X7hfN+fWNC/E7wGsv8rILzQsAFuyt7liEYn4DmFi/1kGUv
XDXiOVUBnKN8wUYexQ2RulAnRP/sGcMCXBfaxaMOBByEeVJhaPaZVUh+cCc/47kznD02aaY+i2f5
nxOrxoBjDcF1T5oHvp5pjfwS3VQ8zpD/u9Aq5sullWwYFzEWt2jO+A3qorIfqNwGFGJg+HjBhDg+
As+TDx1TEZ8pjcqo8C6G28F3zXJnqlGeYwSdGUKjTkIBXpL5DPIhpgTCBhVTl3bW33Up89cpWfna
pqsT9tNBQF6bPNPEBprUoIFBZpS9jzlmEqRtaitcGQT0bdCaSuNC3RpIISgSG1mhUEPBEqRNFqIE
HD6U6YVGQz166C9LtVzPi0yuag5TX4h7pS9JPyfejd9nyZNwGctj+UnrmnGu77Pn14SkG1Xo6Ond
yKlpO3WFiwt47MGAzLnRvgKIsGL2NZ54MtqqIYyFSf21aEbaFjo8D0voxugTrL+G4Sjw+eJCWwi/
4/ly17TovFQ369T7LC6oXGFk5dhNiEsLETz3C/VlQllmdNyx5w5nHMpAJeKSq4yYqSi3oBbaNwAG
2Pa03qHnqBaAjYA+UQnSwwe8L7jtk2UhDvYmbLhOOEdT73Nlde612VuGHTUMyEFnAYNbqCvmaKCL
2DFPVeykA/Ws6MzbctZZ/3rL/pv+B/AaYWBXzucBVuerzzjxSrUip/a5aVk3Ad2Vc5TluleEToCJ
ElMC2ICQ1qTpaakkqpHk+nslsKJuyA4+NUHMt1WMQl4Mxqze/Slb3daM02UEO6spOUvFPjO5pobM
1Oo1w7cmF0gM8Ww/9Nwyv/RE7+UKIZJUw2vQ/E7Ww/ZzVtGcHQ6MCFlRiSKrlDQDtB0rhoMXMgnK
iVS3qrfDobTUeUNdLm/T1uQl/666t+B1AbLWGVev97S5Qh9Pra+LwVKZgxlvUwAzp9sQqNesNbqQ
DtusVOW1uThlib2lkcSn6qbYTUQQI791pw25JpNwZJww/SIQI2NQOwTpsZ5nThvVFG35+2lw8pnZ
LFPO0M0m3HKMRD8btQP/zKgyfidyHZzZ23Y0uZmVDbm+2NDsg6k3xTZAFPU3NgCyJtSdvoIfwoCY
hJ4BzjrLUhLZuAVGGOncnz1C05PVnSjh99Z2Mrwa56ec9SAk4uxc9RN5QQoj+wzvkUuDumeKINuU
2IEqXDkYRaMmkQycUxGknzGqZ+oIBTB5zwwFqy9BiLyyy2oNv+Zla0Y+7s5bARC44S3YnSK07oOP
QRAM5tCawSzBb1RjCm1oGl7jKRZ4X3RhwUwqW26+A6LfAaylGYSZrLNu03q9/VhTNlqGg+dNQP00
/V0wTrNDRfahCgmbHyxfpW7IJqjC/bWM1kFbTLQd8GgB+Uk3PZt6cliCQfIp3qjyTi/K4EUjP/qF
SgOqhGxtSGhkYOt87lT+cDFaemvtORg207bBwGJFTppm2abqy+xe81r9hUrr+cY2JJAsnu5asW+G
MaOvOM6ayFZmj1dBGo9JOqk5HKXGpBrNDO5vlxMLjoTrdS8697ZtKXBnbYQZNy+1LOV10+N9wh9h
XPFY8C6GttdlpM3mztQ871Xy81VImgGQrHRHcMWFL/1LJd11nSc9D5kudwA9Y0ka7mLY6zcYK2e1
67EfvhU2FW2R0ZausfF6Tu9by+P+FdpG26O0I1FGq8M/iZTUefr0nPtIphlpfzKy+F46Po0xClxj
rdWzvOXgmRkG1CrpoYgHg3M54ychSys4lTi1wRU5pUF3m0ye95yRtvSimKHxeWu7fRxqtjk6JEKg
3vPsHfYVHUB1BLB1eWRtGoRjO1sLl9ngAYLSWYx7y5hYTjo9fjgeSEh/XlSRFBulMu4AWY+fGBK4
PXMUwl9yBuCcgWNvqtyO2i7oPjssvmLnLU15DR/M/5rqVnsheFCwjrj64E1MSfbFHNfrI7ct4W4M
pjFexGiqfqSpIPvi5kPKjX1ytIPdJs4us6p4wLxkITGvw2gcUsgPjMmRMe4TOdiQjWoPVi4I0G8g
v1m0O08hNId5rnhfkt1kQM476c9gz6FcoKVkjP7J7+FVwwbKU3lN5wcpgSJs89d1SRzo2gDzNJ0O
RkfF3gl2b/va9DoJLdwc+O4s7lEDGzliTBF3+O5lKsDxa5TShr7fGzylF+ajeM/SbI4kalJxivlf
ghpJuW+xcDipbkeZTVd5AhRnL2AQaaezCtIinKVH6bnfJQunS8/r79qMfScZSQNrMcma8WrE0p/S
v+33h7Y252I7E+EaQuXkGB16ATWT1VbML/BdTXejGEMdc61DjJAYFbLILsBkXFo5VxwPEs28NgcC
WrtmylUfDrOXm1ej6bInGjrFs0tfTP+sb3UIatQa5eiYie7aZKLbklDwPLCxE4RIy4sK/9ZznxMf
hUgLxHiD0uGluET86a037ZgdZDrOfghFdMSVZlc5xFNv/Z2FSvyOhTW5aZR8sxHOzfAmlgkgqeM2
NWH0RDMgyK0Ja5TSHk5zH+hTGxGJJD00M5n9qjdKP5ElaHRY5h7zVy112u4auWQYmCRaebClD90K
dgVTefiChC3h8GntVIBLd238MIZrvXjSGMiRkbqhlaEMzIHxnAOM+BK6oLmjz9RcTio1FVwYJHo3
sA/H+mgFjKt62lr0sdoBsclg6Ahzsg+xm4xxSw8FfJsID/zCJJc9hftspGz/wxhoOmiYQE9q92Vo
PWsuUVB9HgeIR4F93vn0tZB7LtsnkGIJNdP6kOsPZMDn9jnLMMZcFZC1vCs8FimPKegsYAayxi3e
/74k8f9pSfoaGfifNYlbDq5/bMUwPqNKDz+KE9+Kbv5UJzTX/EQmgmwRnHDkiW8JVvk+jCgNrvWJ
NIz+LZ3pMPFewejf9QnDQ9Rw0DV8zr4ryZzf5LtAwV/ZLmN5xoSmg0aBqvFNL/qoH/37zz8es1d1
5AeBwmGW49JI4RhMwehAZAL5s2xQZZqiodEwNsijXgRMOLLn52ROwJIGBL7YJ22yo4II9Viy8Ufz
cm9JWm9Mu9K5fEE3dtJ+MiQM5HjxXjhlVfu+HK4MqYdYj7SN7zW3JriOvZXzcJULIwfoRX9/Cf7v
VbHL6R1Cev/+x/lzO/yxE/UbX2BT/9cqwr2yf+YYko7/+vmPaHDfNbpVmvrpD1hrkamuxXuvbt4H
UfJP/1Tz1v/yf/uX38WuO9Uidr02oh7Xn5bwa/24rtbSs/95Pe765/qVi/dP3ezk7Z//WP/7P5dh
8An4F9I9xlOGYAwW0aG+r0LnkwGejIS1TwkCy20dXXxfhY7xiYCTzurFSG1YbN/+exXaxieIOIwn
iQnic0ML+jur8MMiREQieadb5OFsOuiQdn9ehAVc8D4mZhy6ZPGLw2zky4NdOMGx7qvhDHa0rv+5
ZP785P+DvPSXVyRxSO0dZH3kOT4a5MQfB/56pbXj0ACmLmuQ9lbqcMslUG/oVFn0NOo6ZrZc//Bt
/IeX/NCEyvtiPLTWr6yFSvzvW2T7B5NB0zkZnRewVmeXmWWYT6qKeajGuRUuDPKjOWmxZsKmyJmf
lpyV7UZjc5TYX2erL1+wDE+MlixrfgxGGAe7X/966zv+t1K5/nYB3gKSnw4xe+SJD+YbC3NXPCYW
z9MGzHo41YOL/RHJ69Ix1snfAhphQxuM+m23/HqL+emVXdNmDRmr7wUHjLvqjT98Lhmb8TztcQkr
tnYNI3Xf2id0GkBbBZCsnxDjAvKfMUS7FElL/KqDV4Cn3R40I8JJCGNddSIrbxyjGLXfiIPf7Ccf
frs18LfWhpOcpDbs59/OBm9bSbdp0ASamSgWhShXvT0QLQDlQyAMmdA7aL3m1xvH7UnQm9hHv5L4
Zy0VlTZ8Ec6YXVeiBqFLpBQMFAhEYL+//vZoWVpHcP/+RRmCuJap492hl9nHgOF+UEwrH6z9DOA6
zOmqO8kSdF/eTX7K2E4/eHr/hvazbJFa+4c0gQvT1XkC5Bqw5SVG5PJM5Ynz2R1BfRFsmIZruKyw
dLDYAYRDjHVPOqyQT1aG/R8ROzUooZ4c41n0wHdh7sC1CCi3SfddQhZkM/vauFzhxi3nazvIjJcl
bjiHtiYwAPQV0dfFFXmJNcURgGq7zgMYYFurHy2spVXj5yawRaBkXQisYZ52JTVy+VXqymzeJ15N
PAqngT1sRm5uCSedkVz1rdc7LbPkePZfaLPRy01P7eEAbJss/KQc0pC4XsDbxKPmYRcwvFZif2XN
acvY9Ce9aAeTfFUdq5OFBGgcUrCqDSHVizgKXLIrPTd8yfPRS90qXOqAi8FNAY2eKRDrEk85JExu
OPzEpVVYWSZUKFp/2soEXqhguY4A7qLcG7JzewGkd15nQwMVV5/5f20usbtqiF8ySpqiINOAh5Y4
WrPE3b4LZtTDBk5BH1ZTls97pTGKSpifZ6AiqcPZJE6FJle2PURimXTHNk7obh2Jt5R30zAOp/4g
LY1ke5qrS6Lv6JzgyssHdiiDvwmSwH8r1eIh80DiJoEj5jmqQIW+6NQelaHXkm0IE3SPK9ceuU8v
zC5PtWmN+JRaaqIAoanFXLW+/ur3aVHs8iCIz33yGTt39f5zVp0sCgYoOdoA3VjQPeU4bWeVwKFa
tIQ1aAo9kuOMUyDORXq9EC5+yxqJL4TpMbzwoXapNDOMa/ZbY4+cXaAeGrkTzHfCnggi9VaTBjt2
8NTzBnV35SQzh4TOHOtHjTvLdIit1L1taQqdT3CI+hwGSQZd+yAtVnZ2UoBF7INsbSKZmpPOadu9
VozG0Sr9Z2rtKhpiSCw8L6Otma+tG/e7QS/yN5U7DsNOnE4DvwKsmK0j6A/AaCtO1eKeynZc3oxS
UH4t6GyxMnN6dRozP9f7XL/zRr0iiRSYgEUnAP+HUfbWxRg71UniiuGR7oKVZhhzkswMDgpUVeLy
H5sdvmDev5rB5JWln2wT4JSQe7WGbgzA8YRHHHpLIrsdCdlXI2bpwc+5j8vBeF2woqOBA1Z6NOoU
uYDEAihdDnv9oWcSIcKY58TO0L13sor5HeWjwdcO1QYAHf8+iIahpL+9JYeLmuplR6OfNRybvge0
1MLzvAztbW5rjPs73EuPRaMXAND8ifkoVCFuM3zd4OmQEfStngQAcAfIRTyH1XLknO7c2sw6XrJZ
1Zf9bNKx0nWIeYJO3y4bmzOqWFwtbHVM2a1jcldpOneVy3C7jzs3r51+Vwq73SnG3+8NaInzDjrq
VhgtKl/dxOmRWouUiVkjiq/NAKp+ia0ij2Aywpcn6FhcYVT3AyhAwP+HrF9u9ILhmpHDF6IROY8o
etbScwUUODgtO1iCCO6M1wVd5dFg6v22xcQYACfiyaXrWKsDlNOwHUf51Foei5VDoHVuIhfvGHIk
Vz7u831eFDozm5jWnMkZzWvSyiOE7sE6eINvE+BtnAdo8aRZMpVBTU8bbdmRZpxIcCAY7CBY+AcI
mlCtMd+xeRed2sOpdHBZQ/o6sWpd7fOU0UZYg1aJ0rIWtzz5yxcCztZ5bvTTrsJrF1+PZDqpPoB4
R6sXgt5NxaSzR9sT4hrNBladnsXuqTMFiBjTiPCA2rZcaTUuBEeX5I18veRelgImZRUvX6xkgC1S
N7a7WwJvffokje1fF9jrtOuKld6ewCFdggMPZI1cB5cCAP9hTneAf2CFc/K+GDBnR4F06UQzdYlz
CtHSJP240QZnOOLOu5p8ecI57K4BXHxWTErtJC2VZmHuOw9OarnctHrwPhjtjdEEBMzMF5Ukl/2K
xl2yqwwUxYnTD92lbfUGCCcatUIgFdxTU+O2bN3zkTz5bqDpjLgVSHWg92gvFichj6EJ/RrG1uBq
vo9lAMGG4Be43CA/wPAyNvhDrBOedET6kix/j8FAbG0NIwNr0NsWrhxfJpuQB8GlzOPp04Ca9Pkc
bd/qHpq8h4Mw4nhI1TIPO73HNIWeMtbZsXeUAAoLb+pU5AZ+FlhubdTTz0RFVSGeKeDaGXOtZ+cQ
x4TcGBqWdy+TnNVQnOH5PQNQZUZAQ6d2C9o0oRY+SJOTLHcxGZYWdrBDDPXPP5d+4fjbgNHFXaNz
UwVmZvAJF9VWLp2gubSzaKcDpIaMlyYtlW8GNWRkT6miBJB3Bn5v2XljNg97thpEu/vZSYFAyPmi
kLC3Qz8Qsj+zFF0F2aQvQE4tHXk76KZu2OqGPR0Mv3cuOrdj+64su/WipqmQh9TsKT3UqQi/WUGt
XMKaA/PVThmkdMJLg61ZpWlE+8VihKAozGnHAN+955rtznKlKwnFHIBySPARKUtV7RWtSs4utyD/
bqchKd+Y7FIjEfselkfmyRurRYQnIJNRdrj22SE1V8DMmfO65h5eqH3taVkclXlQfG2NRLvvRJth
ry3pL6cDIUm2C6UxUeER4KE51byfoQc8pZyuxbFrgraO8jGzm5Mxs2KeHJOSezqKu4NdTxQYTCCL
kej7y6ZC9TvwNCkvfXJjn5E4WyyNTn9Ule5fT/z1ueUYjxOZ7yPV3eZ5Y5XJg6lkFYqUJrovCA4O
LZBucEji0vhKNNy7py+CTgTAW698ss7nkSz2KV8cK4a3FyOl9SZqJDHZ/tHtGqMIXajIpEtEuVF1
/zKbzUy1kwHo1RLtYTCLXoVFW4HhDhBKtqVNrPZAB5zxpS0A7fp9ERyNrvGQlyFVHhmO1/WusCEy
90XDhJ3aMb7veT661TDtRSeLjWwZEMSyzR5zj53f0rr+Ua/wO5EnhA4ZisBSOzLogs2VUcgzsmyn
GabIYxX3LlMXl//TpfeiCKIyPeJyE7E4iS0yz7a/KEp70kFeIK+e4pZsbkTpoGCoxCIoMs/JttNa
/0o6o3FXpA4dN6PRXSivVUzrKmwRS1kjKcqm3sbGWpOm00+DPviFo2kaDYGcrwOeGntf97WYsKa9
XKZWjeO7zQldORYnIs6M3VuNQHrGMNU47XttuLc4qx9yZXfHKhjTc1M2yVWnF6e4jS69Ja7PWiV0
c8MB4Jh4GtmZvnhy40Y+OyDU7um8k/uydK91wPVs4tQanB3I6QN6872pPOuFM9Djvs6NSQHuQLGL
84XCEXD79FW1zEh2TVkR8unBnOc6jUhE2do7S3JGb3yr3KualLTpQ1jOssLAotWSjGmNbZCM4iIo
vJrJSZWemmvek4CSHxrWPFxaBc0B0hUp91qpMA2347GdpHbHlsuAIr9mKwH+pphVZcv33gH661Lo
qMwWzQeVdEDvrHY5lfAjN7VwXtKVO2jXotuS3pu2VZFN+yK23rHwNwF190u1zWI7PqUjMmdQOQRh
nSrzUqtUc8e0tz6HjePOPKEybzunFrtppc3hIgpJbUFKP0zrudSoKHUoPM3ZwL1UpxWD9Lt0Kb4G
0h/eaEoqqEqaA/KvZuKHXgbkOBMy3oNHK/elPmps99M62Lh1cwb5/g2IWIwTPa1PbQBt3JhHykKt
zvpSUA8dJW2bcN8ZhgvywBp1D83AmoLPmlo5abWanUe8cFKf3JyvOCv2kISWawoezDvPTvPD3EFA
KGXHpLitu+CchBLzaNEvVEl3rANKj3c6993XgJ3hu9czVyftyXMmBoFewV4HH+wWezXY/n1AAktG
I3mdU+hZYks+/cFfoCQWjsMkrKyzaMKA/rjG7LUxzo9jE/jwISyXoxXRqZ5xu15xcJHJGfFzsOpi
1LdZNy9ncQvFD6zmLd8JfW4WCew4jbEwB/LBj501bj2XJ7PSrwYayraWxkPaaGq1o9Z4n4Il3lpQ
M1s6WFkitLjDzactIvSR5ne1zLgdFRxjDJ4tdySoGVWylTqBMcuHWdfWa+nq1a4S8sYaIVbzLAjS
Rz3TrmCiLzvN9N9xT5hHvm1jC/KSMXiW7YNWqG3fjReqnOUp9wKOblKrcGjYy4FqtDJKTZNn6Zyd
mQJa9eo79CuS3pQMBF2p9oSZ1ukVj/eEy/uA9BXv2Bx/hsaX7jHlWo9V7gXnnaJDh8ZXN3TqBb44
MbJoKIKXIfBvTaA0Ea7anqG1IeAc0KvpmgomgAZeStrW2Vz4+VtdlsTYK5+PYE7m+QTAc2ippb4q
c1q7I+kV3m2s2nY3jV4lwNnrbGoIdhycZXnKHKhVA8M5DmOOUCEPMIDNE71rCwwoGPizS014JcRI
ccM48RV2C8MH0BNcSB1HBKxRbD70sn6hNeQRNKL/1hFuPuUfVpfegDH9JO6Ec24nLbOftO/tp0Q0
9tGl//ZCKx31XGhGfyWJag4h5TzdASvLs93q7hjRSdeeT8jdz6Wtt1cuVBzwaZp9TkmUdWUPlR3p
jD9CaWT6NQdK5xj7BWj0WrRHXBotmW4tNU5qsKhHrfbl+Zj183VD6d1FlwX8EWNFuOKabsf/w9x5
LUeuK+n6VeYBhjtIgva2fMn77tYNQ2pDb0AHkk8/H1S9Y1paZ9Sx7866WIqWSiIJAolE5m/KyaC0
4ajn1hmt11L15cY0qDnv3UrlPh5c+Yz8Cfaaq46K19H1/I7/cRLohEREk7TusUHu5kdkOMs2BC3/
QzDD98oNoAb7NUiYLrGK8xIrxrVrIOI6FRyCtmGEPNaKYqrVb0zAxgm72pTKVduV4tEHyzBso9ol
6Vz68Eu9FBZAwNJ0f45Gh0TREEl5i0de9iQWrgRhdRxuI98AT9D6FELzvP0eySk85JYlvta1qs/i
yv1haM9K/PTwP/CE/0Dafo8lenohM060K08styoQ5pfEI5UFaTQcaF0kr7kT5D+bhi5cYqNTS11n
XxcmqlPlEl7guUaO1OfNQzDK4NbEKHebMWmQJjbNjcpomE4N/h3V0Nv7GqDIna2q22luko3jDrdD
bVvfiw4KjihrdZmPIDegMws2LBMuCV7EzSvgz9HcE5Fa9AbquIe8aqCbYabol5aD0XydYFQhIZMb
57GX5b0e8AZ/s/iypMm38QoDmZU0y7wzuL0KWFBZUsghi3V2UVAw3/tpoGUtnAB2bDtHd3Q88/ww
irA3dks7TfvGnr2fPpjsrbRUdtnE9X0poqn+TqPTQc1jtOnR38alj5MBHl7V9ZgjXrHF80yBtGpN
68waWkl2PtBkxZpqUqA9aN0mTxisYQ5peaAgrLDxZvApangOSbyAwbQy3Ef9YDAL/cU+x4rcuR1z
HKdWwVxSO5sdxwhtjEfQwMOqaM7y9CBaP052VPDIjrVmKeRk5BjV2m7zOQAMEoX9sVoouFw0dkwp
rTYijOUt6aIJ0lqWscl6UG87SxXxnp2Pziw2FsMN4bTKX9DtTClz514KNItJ635VCUehqyQfC+8X
Fbi8QQNvHnsw3OjjEzyRu4LmswMryZEv99rGuna8IhIEFhREdhlZy4/REuWDzYEAqkIx3MEtnKJz
H4rPUw9G5InTkyxI7UrnmXatN+zTKnAXdL5qO90DA0po0CvnChYuwMYqsxFmkJCHy+3MqfUyruld
H6FK062XfdTdtHYUYdxqD71cgd5MEeyuyouqaIx5FQaJTjcxX6r2VYDj6cpAETVBoregA0aNmKmV
YnlcVU3xKxyouQKMh5D2aIV+X+xrkBPkH5YNnCm2GyqH8Et6ue2UArnUG46oryxz0ogsvwXtgZKt
nx/oodNBaG2bz1fLwnvtkEY1V0snp5sRiATmtLHnoFGaYl5zTZubj/uknXgPUcp7iBqm584acQvB
tKHDazVfeqvHlyVxYPxELWW8ZGxJJqoZFupoWJ65q2NdHclsY7oEioFyTmz5wxcaHuow5knh3nm1
gUpF5Gp3RzdCeIxDImdmF+wdvskxNKmYBsRaDBOSTXVK62ndMSFQOSP79NdoFKt8DWAjW1ZgNOGx
FwrWJ4kEsJ7VgjstnihTn+KASwa2CetU+beLSB0fC8co9Y44ugqKGo1QN7EbG4xMJYGIekuOR1DW
m9hPkLRRccqq6SFLQIZuUhTX8CBDtqNfj046edBeVdRvkNInZmDn9yNxWuAFAwfubwqa6k0nRPWj
94vhybOxwuzGprtGQ8bqVnbtw4NxlymCb1BOuASDinMOrhdZ3RF3lyk41m1LnTZpwa2tRuV2F50s
rFVCWnWDUBjMsAHNnSdB/v5ltqflKqz9EJ0I2YSCDbV2H11zRja8DSefvXlI/JdF4sdjUClnl56q
AN/ixh/LL0AP0OJAA8pPf43hSMneSvwhP3TKIeWn/lyVO8owXXgRs9/uQ6xrIGsF0TztuHPxMo6h
268EgFNm/OymW1wEmX0it9VZOy3pV3up24cgFv2V1ebxnjoDU8YMUJzc9OSP8QH+3ZKfgxECP1UD
Wws2tYhLpOGdkqWcLTgt7svJJLEyDMu+cSWaWOdzURVYrHquXRzR7wMZYYzSZ+OO0FvBLqNHLimx
yvB8QpjUvg5mg8CGnirGr3Pvng1Ik5dnUFRdKJFkC6i4ZuT7G88dUKlGygHwsFmqe7RS0BFO6oFV
YXJwZ80NpXHUTEVk0wuflGKOGEqU/ENmS596W7TDAeeF0dSWhwX5jqsugOF0DdXHtClIIJP1o5m9
skD53+ERWlYlbo+NwTHQfpvvZhAnaHxj5oZDkkCqg4cUm2akyxl0gGfxRG/r585V2oZWAfJaRRj1
3FPPDUBv9fnzbMtk2mc4Rj3ZJJ2Ao+NcPC0mtYDVgKIXxXUEf6guTuN1wPLLOBL40xcLkUW16UKK
K0eI7RUH687gDnEGyb1tUhfo3GcxrnQrqP7mldNW7ms0Ungue8kCHeKeV5cgmpHsfYVA+iodSbu5
YlgaGywBKirds2h2eVCTvWbSKC/oYc7NJnQc58oJUUNYD4Vp7mFBGvQ3IwOnNfAuOAnJxkiY8VbU
H03bxq0c4U8x7U13KdgxWjTdNmM1OsW2Vkh+rEs0N/Bz5nHAWs0Lms4DZoDXGtl4M7IJDxvqHFO0
44BTVhdDptRF5yyQyaTf+8tXz0EGboYo0m3Yxu353OV8NN12SRWTnpYK7PXcoYiCLE8tH1XvNzXG
czV9jhlG6nj31sWaoY6VR3NJHeCoNMFe606FV4g+tfOuA9WNGRB7JF3bsInv82y07YMOnluPxeYD
OxrCJ+TC/JTzaNDfYcZSW8egVVW9TcP4Zxfa6VrUGl5ep054TEbKRaulD/on18X4d9MOrcDoLy9d
6tzYAOFCIR11EUk7bHZNV4V7FzMpbRCCAvxh7ND12SdYF2EcUlUXERbU0XkehKX3Y0ANf77Jwl7G
V63Xs3jdclr6C3MaJSuQQol93qGjthwAHdJK5PwsiqMLAnxBx8poOl5Q2f7CCCdG/XKBut8g3jif
qwkhy282UlYS9Thw60fRWW3/YqZmvjzZkc4OAkv5iMDlY+hvA2oU8t7B0grEFUJmjdWHw9qrg8TB
+lWAbPQ66j4oC7Fn0ERJk2PIKHG8VM0AxhaLujx5dRbIl3joAAcdbqjKZ90tglr24zIsGFN2MhTT
zgSYjMcdhDr3Gm/SgmwuTjfBaJ7nlWXfDXGV71pKg1/wpFi+x6kZXboLTFS03txzQCPLF8etUzLs
rrvz46U+NDOefW7s0c3pveCQky5dQxtvN3ZjYWcBDdu/IJnjSnaDnRddWf/eER6aRKUfM33CFMZh
ksgb+tjFTzCg468O7D7uHUQfPGdHeZdmGCidA/8Nzr1G21gYOeJAa8NGmVjF0fzFR1fm0CEw02NY
Afc4WfznCU7bt870w0eD1HfjQyI++GgobjIDLZsyLQOcaoVvX44zpDWMTs3rxAF8irEkkKQz7GEQ
JSlq9GbSOusPBAP3wLGqhZiyZPVrkzQo7GeDMqbdbIqKfUgmL2JxsoNRTFQAAhWee8KZzoBGd2vP
MsIzlJzpHKL0g9tUY2+9ue+RmymXCJjc5AI0xcrV2mOLu9yDL8Y+Ie4q01nFLQWuYHGmQ0GF8MVG
F3UNFza/ZgWhPOMnBUmlD2ruuxJYJ9NuEBZN7zG76B0Eatc5ZRRJWxqFOUDgcPrGUIb5VttpXy/U
W1FPbDpaq+iNVRqFi6yGLaPyHnB58oteNsHOGjmxJaVpZmtKyo12moRCkIwJDkGzAxKQvLY6Q2lB
dBu0ouA2aPNLk6m8zkDZH2dUJWEZBMM3b7GKzSCH9sJelvgIipfmmBV9cQOKW8fZjYxs7VvaB3TJ
VPtlVtavIHWyq2YYH30Xz160EPPtTEXrgv7pfD01ST6tDadN72pE0EAUB8gpUvXM1i0uGWf9BEjC
E8bwkMxO8DIXqkYvaHRvKKYy8Rclqx3odXMzuZK5EcapvWojcC9rbi2Mya/s6Ij/mgMPZjTQ0PMa
r96EpSmT11KgSEDjbR2MbdOukeZp9xhSdNpEwhjwzVSZt1Kcjtc5hhPotpYXIEnqFR3rwF8RT0HS
M2Z0qzno3zjDPKtV46r6coma8MgBuXii44BvSD7YFNkqpKdcfOPF2lEhQoLVUD9P6cgupuakflRN
4F+lMPu/hY20t2FAkwnAqvWlsgxFRbdnS00xvkbgPzfTZDcoClmrtsRiEOPzKyQfvRgBWhuBJaP5
Zfj2CH666YuNhgit/ztR1syrhsKxYBKF+bPT21uG3Ue6McVCZojRBMxSilId0pdr5FOr7efojvfY
HKAdkMsRjPdBJNiu8IRGM/2BkGmJl2bVALjtMkmkDiA0nqPcNn5Xrk2/zSz960zZZJafX/Y9SOrt
si54EqBfJvxe5GrfX7Ya0sld5p6GdmX4KFmDo44wsWG0t10ZcDjwqzH4yzUtU8N93uFYwsAEbI5E
PoRG6IUfADdt54V9WdB97kdHVzMzVHmOKayeeAWCCOm3ZFLDwxT1NHEtcmrAEEF2oOnPiW/Mte11
MnvmK+rMGAP1RmpyePVxK/nigng3jh4aCxTbujCr3VfazeTQjetkv8q8mDOa35ot4ZoV+cGcWf13
P6xpAeGfEVrszGFVHhAEqW4zyhrGWhaLuBqtZngMOOWqddmT1kIh8CxgQObQ9IdkKEeMRDN0ALa5
iny5sXqX9hxQdku+hjM2uBvPaHKiKIuOUhlM1wekoumgyqw3jthy5UhioPyGV5I3LkdXVN4dxJiC
pcVZ4VVNir0uQaNlm5Ba4dxDcrmWsSMc0NjQoAC1A5OnBueZ3qZNgJUeUXwdkw1Gsmhd4Acdria0
cYierWzOrNyT9E04X38B+CirDRqQxs+yCnDqRI7W9/d0rNJvXlHZiHFlY9BvoePN37ECSs210U4D
NPYRmuA2GyeAATJZvE3fUInmoFkjLGZQHTPWZiYGeSxKjIE4zeQUjkO/bc/DJWebCRaVFSCIoIMg
+YYN+6ZBNprzmJFW+7gEcr2CnSfQ8oKCMVJswJ4ZMc08JHwDm3HRBRta9GYLXFDlhABDE87mtH9b
HP8RFfuhBt9QvoeKvidv/98c7Hdo0/3PWhOdu49/6h0m9f8PECr6XH9EEQ1yfcfUfqzS/ueP/7rv
X/qf3Z9g1Lff+zco2vsXLT6Y8QDWWTiIBv0bjkqA+5dr2RD7NZ/b8TQU9Dca1deQU8cn/FEBsf8A
RAf/wsbYRTnJsn2CpO3/J1BUDXf9I/zoKyKABYlGgAwFJ2t/wKIWVoYoDELCPwPOJWjb2I3ToJtu
oqq+kIUPTf7iwAPsdpWcO1Saepv+Nfsw7d/XuIKFYKxriBf+WZjQk98A+ajkgRZU0V2yo+mKUc2e
2Ly6eZ9N9cbwvCIT69j3HeunPwGvvCuSyS9eAG030XehaYRXscdZifqXlXJ0A8xDYnWti52qQk/U
bWHu1sotywvLBwgZbmGmWvO5XYoq+2V0Y83v/PFKb07B+E/U+Pv9yEHCArVXTZPXHWGGS4fwP/Yj
ZFaxU/WS4Cd0AxzFDn3pFM6hcMau9Q8o3PfEwiVtivRXYUapHe0+v/ybANL/bhFcHyQ91SpAHDDr
qe1+2CKWDPIm4Sz9waIXebrua+EKWoOhbchs16I1SrRokYNxKJE7BnpKNzRA5g7zMmfxFIbfCHai
PV7XEozHVegGkp99fpPvN0/tdYOVSMAU0ux1PS3fjxHVRMNOUJX64dHfoh8bL37sy10ROJDboIH2
nvcM3YSz7+fX/fBu9HWdkNIV4jDQB0jj31+XThT0EQPUXDwz59AaMZui+5pAPQNrqbJ0SK+rKOl7
fMTAANne6vPLv0eh6sfGRcXSWFnAzhpd/f7ysYsYq0m/9IfhF77m7UFlc19YSEZ/rJfUL65gp9fW
JUKnMy6THbAoMGlJWjAo/+mdwI7AX8YNsDrBUfADHjbxE0i8M7hXB4fGnLOKRQaOuEerMIPcUuty
vOeWXoItVx1gT++5NucRXeQRvHGj/vJWCE9/RhWfniAAYk23cD1ezUcUMbq3ZjbnVfQ9Qq7LxVNV
armsrRGVXTjvZzRhmSKfP/8HbTNeBXBqoAR6oUJAFsGHAYhDwCth0xuvSYrgvHGY+kQviHKCZ1SD
DcucxVmnZTeDBJvwRWAg3NRMhvuy8eBoVHTaqvuQvnRbbaRbt/YdqVbVvX5+mzqe/rGWkRpEJAOP
LNfiEMNq+RBLaIcHrSmX6XVq+5ZJYA459rtbkyokTe4JXh6AJDuXetH0qtZf0iYe/vJ+/jFYMLjg
iQL34XQgHELb+3kbSDQWZ44or3D8DGJ4RvQC0TuC4p3dcwq5xP0OREz+UkLwJKK2DSRR9xAYmUE+
hzG9eIv8M8cg7pDT+7kz5TgL/CWsWB8XGCB9ARODQir2M9iifdifJqE4h2KD8NpBJjXIgXp6esMN
Pb8UuJCSs+TmDAT6+Vk9U8CaNwESuMa9apro2IVIusVrHMOp1ZSJrHCbquieRPQHXdMo7jzkDRf0
yvECJCTaRjZbFcK8Ia6EqABESsq/LNMPnjFEKgQgaWHDqcR5Q2vxvR95ZmYFMGFsnn23djMX7AnO
OxIC3BBi7GgtaIzh/jyfoieATn42vIUTPIVwG6fo0wtPcqgTf19Db44kf85OjJpIRjQ1wqaD/Y9p
kU85iOakbp6bllUkt6JDdOzStpAGOhcd+gyw8aOxWJ5IwefZB03VArBYE/CVdxfLJTIObUlD46nF
J8i7AqOvEwQagCUOl/mAWey8qTsRMoXm0XfHO0AL1MmWwqMXssL8UG9aKaPPC6pRZuebAgbT8hSU
k3YKA8M986VbzLgPyNU7gQ2iP+h3l09xSoIh3y4fBrHBGTuoJ4z5VjXJA3eOBr7ODfrGLfOXqfMq
2WDd3FojZaqaWmCLzypAjQKgV7k24qicDrHD5vqtCqrIeQLcbjHJwN+TZ4yyqklRPo8NH6Mmo++b
WqxLM4zA6n2YGoBeqpgWZ/G8QEPGGQ7Nb5/Ko0KJkboiCDACxedX/BiN0LZ2gIOwb8P4CP9xxa41
u0SVQn0Ty6AnoxocHf7sDlyE3HmjdHElzgRg2JWiHdjFlyhM+szTz29Dp7PvoiLKjx40Qg8ZVhMp
yI8nfnRlBmmEXvkEpKjsxaqvBxcQs0wk0SjJkUrHLdGv05sRJ1giToNRIehvsD7QmFG4UTgY9gjG
nGtX9PsJ/lAwrzpleeNdHxhmupb0qepzJpGZrDLTidIG6Kpn6cWemMzDGu54IFAlznu98kfHFdc2
+32jiyitmMbTcer/JGR9jGvULOiU2PqpeVrwFh92qxwFi0rJzn8cB6y+wi1KL5zB7XHR81a7PDmH
xFK4Bq+QoxF8ifu3zBYNaj2lBfV+O7qPJpqQxRqlLihWBwTGhQ6RcqFBt5PI5XfpfnFnKE6bSJU6
p7bmoGR1+haN3r/MXltTpv4IHgEZEHheEL7oCgnL+qj6JkVVLnVW2VQHAJA1u76J9Q30hhj00n1b
x8iJzdxblEx6iRMrdUhpgbflL6BRSOOtCU8TCRKQc/NLEWa+c0CeWI+DnFXtXQHZ4FNpIvQjzjF0
710OylzsGmDbokNLoGp43L/Mzw9ZJo8GF8qxLZYKjD3yvfdBmxa8RQu0nh9FPOpI1UMQGu+WYknr
770Z5Ha1mvtaLk+o7+j9sTRqixcCzKeI5y2+0Ba08pBaoXokS20ZDuVngtknxoVogll2yBSjn9/o
6DYQNg+pTafaXvdkJFww7SOTf3HGgodP68thKPreT0CkusWQsSSS0M7412l8dCjMXz4fhA9rVFMf
ya6oyOErEZr/SHUttTje7EnjYSwRnpG7U3prJ8E05riI2Elc/S0sfDhU6EtSiYflxbYEk/7jwcvM
arJWkK0P3UDb9aWnjs6EYu9nfJAwdSgeR8qoAUd5yK0w4MWIWfhLSdBjlFQ7Ff2N73VBBF23d2hq
cQqxx7uWkhY7QGmw8OHesFH9fm2xVBVDiQgWXXXQBaZ+HXFOzcnWRV+LL+GcheOdiUAud+LmOXtT
7vX6nPr5aDuh+Lic6Bu6giBhIQ3+zxMV6WBnxIhJPSQU+OgQ9kMumjV+hlF25dmL085bWn9eE0CH
skOEetpWpvLMLAYxuVhwJ9I4b+MSRBiWUXDbJPWo+LuZQo9T0eB4mL4hhfPDyZA1uitrEBYveH8U
6hqQl4k5By21EAUZLK6cbtgpMFTjVSsTMD0aJldaF8JsLRDZSPxYa8wIBsQW6kkbSOKzM7bOhC4o
xgE5DJ8WODEiyG7mZDtkowbn3it6TPHWJpo9atg3IQqCEflbFPc42vpkZmsfBuay6BIeUfgIcjca
VlioZx5dDfpJG7c0puUBqiLKxegQxdFGUKi21qi0hHjbIjfQhZsQDGq+jt0iRj1E9BtZm2o5j8CO
mHtLWYm9i40uwDCgyevSeZzpmefGY1ib0/Qw9ZPoL42ur4w7dgx/+OG2ntc+LlgAV/Aj6xrc7G2I
vgUyUinVjd0CuwPh5DCvNeLZb4GnBK8WijTVj8QGuj1tmCqz/ImUtVLQJQuFIcehjyoJgIVzgFt4
+6iEEXdFZRzPx/3oNXZXJD+ToBI9ozwhfNE6l4uoR6b0YrVdk9wKz+xpIVWV0zT+ccC9LCkuKndC
1JqiZNyr8UK5UZzige2UanDvosoWOCVlThIHO+aKJ2ijj4vJtg77A0YKyEDHkxQgo5YuwxErEyNJ
9yot2W3WeahwTtqMAPvdrxjrYVBwZHKgObNWgrTFuhoasi64AbMA53iNv4bPl/70TSNNtWQUlG2I
mWDcO0e+LoMM7fEsA/oUAy5ACsyHmp+5+eDvJ/S56KW5zqj3RdM1Uh4nFi6bysuEoLMZrjM3Cd0Y
UZpGNf5NRl9JFTs/F4bdHPNhBod77WWoIeFAFoa6JuG3vZvkT34cRcZy7jgFzpRbY6Y3XV4StWUC
y09ErV9cWCkeNMVNlqksAKuWEQjibZ1a0ILWhCx9S/NoFKYNnwsortyYTZ618M1grbjVV+TGKq5X
ZkUYPg4Ie8h1y9GbkQWAkbKDrNEK0n+E+ydlWUmpTXA2qO/z9OsmsSqBx00CBj1cCbiUfKm7pDfu
q5JONWnCiJu0Dzuor5kACNjb3h53FIDYq+b0qAmoFIZPZogA+uwlXcTVisTikAn3Sr8eq0EjDGef
AukbDKmcMKOWZAxGy6swqpy+9E8pOdDIXZumZFprFViIZeN/lLjYqTHl6fE90XMd0orxMpKl3ifD
4ljTZZD5+pbp7LfNcu8xs7gCjVNLvkbGpCeY1wLOG8/c2eB7RVjqoRlHi4+yxeIpyj1AzOay69/P
06JtLF8puCV8z51gMNznLg6cb50yCkArVEzBbm1/zx743CF/0s8M/XARdi18kQOzBrO9U44buiD9
+Jfo3PxSmGlr4ED3NtTG6eP/HuTT56gU2PmlbzclN2BVRjK+5ihc0g9MKzHz0NKGxEXzF3RJat5z
AI9rVB1PL6peRvAHW07eQxsfKytEMAcWIqJN3nWItxajNNplwUfshhpbu6bMEWluHnYXvO64REGD
NerHJr2U0wjWDSuIuHZ6psROOaOtm7rylHWYh0Cfzs3Tqz1NDy/KQXxvPQcaOqaIfqEffvJmfBl3
sdXqyyQI4/PNuZamnzyCsHeG/ownhRQFOOhtIi0DLDvybxvdIoxDMHXm92ipC2ZX1yf61k8DaiwK
8W4U4UTt+FvDdKs8Oy6260/NPtZFJHOr0qFmTYdZrCsfMHbRABx9W75a6AIzfVD5LvXDtyPJ7jVG
PvrmanvUXzCGgOe4LipTLwekcPX9Y6cSJ+pxKFDnSDH7Dvi7iRRWLA55N/tWfy5UqOdKmqGH6O9/
D3mIUha3M6Ui54+wAwDqXGVNimL7frTk4pmPZG4gY5AOMeCgrc0ujrg4EnmYkW76oqG2Cd1AV254
TclwhPGol/OgZQPRKcRcJgvADeX2NKOTg1p3fejR5QWGXmAVUEJnQOiuPyJ6OvD5pJcdX0gaXS0o
hIzY1Yyajwd3SVmUiiS1/OJqzHsIvqQ6GVe3EiSznrwqwjEC9U28gfqNCgnl2W4S0ibCQFNGAWwL
dcDkI3SaoxCoNr2oZfoGpjQj3sRFDRn78LucnPVFAk9igDVZN99nBzS8ODQZXS4kTt7WjKyDggHr
IpVHy5NIglr1j1Jgn+Qd+tOjT5hAMkSimZacJ8oRq3K33mLCY173gAP5GS5hetZQr9JT/FQ/DToQ
MYj+DLZ+3h6/CL7Q1pZ8XqZUH9HhKuA0PYeOjeDbipIFkLRL0Vgtn/BmS59hR3fomFenIsuC6V4b
oZGCjZZ9jCO58DeWU+kNkU3ExQ8SX0RKlOixc/QtS85O1Rq9u4JzaJl7ej31jkopwscgmgiVSBHS
er/qZiJNhm+gpwdvSIUuFdgDipzVTYZLFb/eztoL7ZsiPYsMYCdd26ZXIdwripT1wHZ36UPY8fpb
hzLWjAUFFjlzsvNU4xZguGpwVc7KpwjkPcM3tDiSsxmGvPwFWD1P5VWl3jZKxEUYtdZuLSbfaSSz
HqzmlUjNVIxnanHLyL/NFyAt9y3JNFUFnAFD75l4y/wyVLMwAplj6mdAp8Qg+HO81FWqIiVfJbMO
QaI3zzi4AAZ+xbgRzSvPk80c7RwbZTrjl0qx6Yy27GiiQL+1oP5trIPC8tsnKpIq7x/MWGZxvI5A
0yXTnfLJbeSPcExHaX/rooDSxL7Nh7EMgf8sXf60OAP6h6uB3WHisG9ZNTkl8LZwsAZmeZmF9ho/
iNkA3O8rOlPT5veTnN6lbDIKxGvXFahpb9GQIixgna3jXzjHOpqQ/evFm3al/kT1Vr2PMlt/DyMY
g0/M8aw/GAmqE+WWk7vubaRF1LCUY7LF6GrpZ6vZZixUvSrDUv/k95Qlp+SSCKXoH51K8DqcQopC
T7gVSIrarRncgHKNYV4os6Jg78xLFNpHsCt6ldPf1uXAjj4RX/CUJlrIxWR+Oyb9hyvqlvrO85RO
4/PvC7ltyJYmmSrG/enEViF659OSr5rBuc1PASs/FRplYOlitAFNT99j67WOsyljLJ7AR0tvMO4H
0OQ8c6/o4o1nKdg/xiNxJq4Bm07f1vC24NAMYB/B8WTQi7yxdZsRGv6k56QfLXYOchjWWVluk6xg
NSJdqXsS1IF10MsDT6dYToeY+nmC/wb4uc+PVx8O9NRyiA/MYJvgBjzhY1kZZz6S07yx7xPYKdy1
j1EVq0HVhFkJyIibKEYKL8lqTKW+988vr8vrf5RK9OWBkHmIVwM14Pofyu/tMOG21PmUqk6hMaMG
zF1wDmAlfX6pDwV0VpOJuRPXomTF/z19rP+jeamCXAKRtKp/zxEzn2qQnk3kONfIguvZHXqJfqlD
igbqfe20UGnXv4Pj5/fyvoQAqZb5E2D7C7pGCOa5/f5eolEg38vSuw/pqnlAlC2dj3cdytjbpSZ1
/ts4//OCQAMpHGgjBIqLH1XC86TFrrU0ozuJEY/3HOfs+Ed/zplqv1f25w/4wd1JPyG1W5SlYEPb
YH0+FjKnIsN/sS88xHneIgYcTl20nz3Q7u5ucjr8BLMG/dPbQQnsAxDK0fFctIQGo1sc9qO/3NH7
mc4daVYOuuICaoFDie5DoXEOTUP5s5B3xWlRKfI61vg05BFxPUUbl1eQOMPMygwFmwOphQE00iD5
EXLAjBEMX7RzS1G75gr0ojevCfWSj7M+IusqnQXnybU69bOaU5j9/CE+vkZenIN0HK5FlGQtdLje
zxv2XaSSJ2O8QkVcRyZEf3mDTedWw+1sBIPzF5+k/9f1XJMXqf/zvI/aQrihNrxgc7j6ve1NcYJm
JFq4qVtDP0vj/6i0BuhMI+apLBK4War/CAdC4QlTIXJzddqWSJL12/DzgnVRoWrII38+oO/jD/VZ
cFVMVA1KoVPMv98PKIojE/oebn7wK6PNXXhzpS+evZYF87cl+M9L8eoC2l4B1hXE8A+hroRaMuOT
A0PirYs1ulRHmEc2toV/a4H/hmL8b2B1qRVyqRCAzFtjPvgY102TvoyfJt2+XWwcYbe2iwE4Objp
2EMN3riih74GGU1tNVyV0cJpcdW7cW+V5+zWXQ3Lrc4bKj8XtkPtwbwpIzeO68NMbuDWV7i55yhK
ryObltO3TsqSY1Cb2Q7aN4D4FhsN1tr08PZGs4FS24WYwPh7N+Gpn5d7HEbEdYRWuJwucfwZQyAz
w4hNLDWRDKjGgYOGn5bADrOGV/E7QfENfi1Z5ae0ggw9YLPw3sLY6aiRK5PQrZLSJnRzNNRpgBpt
yLDIJEB+xXAFKuc9KZY3+FeiK3QyZ5xym4bmKKvdbAILjfi860v4DlXXhlW68fCHywbQ+aeSh2Tb
hFV4SmTeMig6a4i6bhYZ6E3clyOVJc4WuYcVAyIfxn2Zc6oYz0y6FSlg0Qlll3RPPR/+7aMg7Q3F
FfDo0GmOmWcauhjQjS111vl0DgvVDIl0k+RDSdmVCoxPlwGljT6AxmIMaEUjySwF6CH7BrBz46st
CmmOKx/cORyX+oF+g+5okQOatndV9x1NhAcEreFBbQAhASfYJa20kG0oLZLOXzNHzy7AEm9S9rOF
lnEfXFE2i5pbiBdZbm8zxONNTsIEjqlfg9iml76tQO15wUZhFYzqg2lQmRjXpGaWG+BpPkfqIg9R
pEJBtchUymkakRn6omliokVgFr16hYadz8kGin5ToQjmV2X7taLyYuCefWq5/Y5Fkn547F0E6LBx
4EDryrMHsui3PIvCt84T56rXm85pauA/QDaIu0HOka0NQcQ0q7E1vdIiksW1z22AIrSRyUIG6IEg
Xgf3TRUaxa7ED9NdIduh7l0I0NlmTiHzox0vDqkpEH9FqOxAJaO+g6oHbhmRlCsfcViTmvHYPqD9
Gh6c2IW2z+pLXrO2Kb7GZoojNRopnEUL0e857FJSsrGCRYf9uc5ZjpVqvAuEz5oNNP6Et4vowi7z
J2eb1SleB1kBdZ6svN8G4PEhCqIX/z1phnssNpvzFn2Zc6iU/Ra+y7QG+xIfUEkONwlUzVu/SSR9
/Sb9kXa4eRRJEwNrr9Cyi0J5Fix2iVV3RRe4AiTLnw7mau1klb9T/MljwHnstZ3qYW/PSfQDbH2x
zycL4YA5BDWb4GN53yA6uuCWYMJlNeC2PKppCV7g1yLAJobyARHmdGvavXnmmCGGx7WBp5hDmW7X
9l31s8v86JbiYQpeqRfhD4tWD+cZq7HuRjtL0h22ucbW6sr+rhsdCg6Egk03T8OZ6NoZffxSBevI
D6Mk+JqOdjgfQSAM3zvbyaxtDUSXY05aJshuoXf5M+hdv9wYkdEirgEcYeNYfXY7jSLnnFTWUIaQ
+FhHQVK/mFnXXEy+Y553nqVnaOTqHmo8IglEOnuJOP94pPptnKX/w96ZJMmNbFl2LzXHF4WiH9TE
YI2bmfcd3TmBON1J9ICiV2BHuY7aWB1E5K9kU0lKjKsmKSnywwkzGKD69L17z82tRG59Vr8PcwJq
gofTh1nQoyt8BWQxfW0McP4yNZe3rstqiaJAIR8kEpknNymwXKGYagdyAaYc+MkQN/FGmCq9nkmj
uABTA8l+sgrrRKRgobDnNe1eqkGenQJjE53eZ2ea38kciK5tk9dnxA2+pbUo4CXrcoTsMdfWzvbI
j1a4HV8h71CTCcbbRHYPORoIXJlp7OD/GCz7jck06QkkTR9qGgUbKcr+DvJ4jpMKTzcpA3381CRz
89JquHebRg86jCDjE6rB52Pi6tNz48XTyRLa2p9uA9klBWbNMXvLSrVsGPIQx1RjglJqNO8ChghH
JVs/HFoRnYiett8639WXGf3+kbGDvUYbgJCOBoynoOTiS9c3gOoXKILf8JzhKfepzyAnZF1z604u
XDrZuG4YpIt30Zt1cotOB23HlLRPsq7UYYRajdNudN/It3giiCt7Wppy8Q+NsucNGvz4K9Rz55D0
3jDsKAPnh74lsGXT2g0TW7LNoaqM49ENcnVoqEPhh3td8BRUffDF0sp6BOVUf8Gou3wdeMC3o1fL
K0xQ1kGwU2wb3fQP1JfGxpmqEUBGl39eRF0drMIEBFLRTr5OZmGzl2lWJJGlPv0gJ3fhPNpRiBEs
O+REfz2h7bL4/KM8maKy9sCcOjIEouY2qJL2wpyL4KEs2+UMzKzZaY8ld7WupteVLfpTO9gkEndR
+9j6vv1u5SOLg4RBcW1jg9uhnZxuTKsfzvADpmM6aQtgzeBXBwJx7C3HYxSWtD2C42K00WVEQsUd
Vvbkyad18tosfv/Ihh9f8LJ5V4tp9GiYXMJMA1I+mXCbVtiXQbEFwwOBAiB7tV9io76F3pHcxjhz
MfaoQuxbLJ6vqh+w8UYwKi5JIxzOCJWIdDPK+jG2loDwBCx+O8vL/QuTmV9I9Kl9A4fOojPfGh9G
JNGgXc4O/K8gnEtNrbv1BlraBFE61uj1OwHts+g38LWiS0wi8S1dluLasOfquejbN/4mptGbms/4
sIdtNnjZtQ4y5JeOItA2qJX8PBjRMIVFMokrpD7DUyrHsTkksrDsEMK8d7ajuvX3gSir4AS/UIH5
w7+4gUY+bf1gIUUqA+wwbsAIVNe1wbz/PBvYZu2tK6a+vWwCsiT3psYucqzspryxtG3cefjMYGjp
NiEaIFDtfRanYwlQoJ6TMxFHNW52PJ+IECNCBg7e2HXL/exX7ZAc1tJDQN7SsGZy7lo9xfkp50ze
kjLkUbmETjlE4xXdkqzD123GjxOE/xmGa+GSok4Zv51MSsRzz0EcE2PK6W/1kbWqdwg+AG6OrOhi
hXeeHKlFlT0u1hxJuF66IWHmJFnsxBHOyjgf4KRU7TYZO2d4CIwYY/0k4yLAa0sAXJHjhAr0Q2qh
miGZyi7u6tk0lsPEQTMLhddIcTnBYq+gGtDHvwJJtExbBHLLtqazdcpkn4au6eUnPMa6y26K2XCD
xeL2VwIKHX2aMl9VWko65U3f25nfQ3LN3ELSYO9q3gef8WY4mLMsd7Y5FMllnjCdxWZIm3cFRjQV
4KyZwY83ZPlFRZp5vYsnB4JFSpt0Cx1GXxDjZOLd90Xi0RLLWvOYx61iHDk43ryRE9Nvt5f9tQHw
0gvLLLIhRNi5RSuOnt2zqYz2A+t2trVaNQPPqCPSBOIxkfioKOESeAHM5pGiTfjm3PvZsGuPwmzA
llmErKQ9/0EtjFSn7yxCjY9DWGGsc0Bq6WCHcdH0kp2SunacK9MY3eGJYW5JJHDj22/xOH5eliR+
ihP1OQ4UfFGOCeXDhLZjF/lRexBsHhA6Brdl/OUt52KWxTUxqsN+TNogVI1a1GY1BsHaKJ3yoa0I
R21bdwZBm9qsr2NfvvfxSpCrCyZXuMKvmDD6IjR1RzLNwmZj3wZdYj14CIhwMI6rHZaYB9xD6OGm
D7NW+Z1qqs7fdZ4XX3Z1VT8MTUdo36DjMTrSNSY/FM5ncCzrrNnKqin2eRM5D1VO+DXIrfqcwzi4
krm2z1IxtKzjjuF1wLFoK2U0vlWDR4yplhKmj8cmvCWXAlSFAgJ2jX5w6o+KbFBifCahwyaP4XO6
3ajW+K0I9wCCyOHYuXy53UyT+2GJ2vQjYu7dHDLma9uWl3La4Kxv8QaCxRxTN8dXn1Ff8BGie3ad
dD94gRsOmMaeszQ2P9N503tEO8GhFkG595SX3RqZaMMRct4LoR5PRYYSLObgtvdklL3WE4GvG8eq
61dLRO1pkMBLNlGrie1MaY6eIiX50rGgw53qMeSwa91kHEtOI4Cd9zyxvM9gBc2X3LTgrjG53Tqq
qY8WLeNnmu9E9LCmEXZmZaK5ciOYANj48fnxENrvdr4ehueqXHdtLbsv+LKMdFe4IMXgtXJkOVYO
YSdh1xJDz6xpqWkWeuAiQosoJdxURpo5V4Xq5JckScBoyYLPAPXPS/ww598NaX/xTCSzco6lO0hv
2ycIOVtqrRxcoar7T4pTGzk5yrLEZzZeQEmB4U/jhdHnq6UpMy7SxpFPq25gb5IhOmzS2VA3DrDg
L8PoK7YHTp77eohQQ9WRY10yumvPakZUsmljSppL3Q3qSy57nYYdbcYRc32h3/t+5l3hpeScNii6
mB8jU6txw0Ru3FXZaJ1oUsdrIpZeKOY9Z/xqIyGN9qWX9GeYpi1nWcqRfltEjeHsjKZE8yuW0Xnu
u6J49dSow7zDsYr7qxHXw+SZD0zX/ABVEDXcxu2xVGHYj3rAjaKa1vTvBEcajlIgnEtn1NcWrkgD
ptCqxJuBDKldS3gr8TcdmgUopUmZZHY+7uPRZZRS4obNKdLa3XqMHcNoxp1NTW1hkn6pOuDYN7I2
p27LqSLKWdICt4b82JrgAeeDIWRW2TcuPA1/k5tNar0VyEaNKhwNX2fRnoFZrsVVntRuHYSctjWw
nmFJyo5oDTZcZ4ZgwL5F7ixqbnveViNhifl59iNpASEZOICp22KkOwTqB5l3MOzbQTXpSxznNh7q
iVeFMQpuHAuY8Kib2u1xjOZudRySwSi/dU2nR2cH8xji785pmLU9REIyezkohFJ9tSVG1BDZbTao
nN/BNpBLDRlKZmYAIzJ3vv7X0gg8wX3ssop0Y5Vo58VhypQ8/N2sNdQ6cOiLYG2NSjPS6rxGpDIX
QC+wzkF4DxfvI7Yjod0DuuqF960xuyB9HdSUGCSX+TS6VgB0lE3EWrcsx/3zkNBQ8C97Ckp9LbJA
zDaW1m5o8sPCdItfiy0vq7Mvlj9UY7l1in6Yq/MKKQENQ4QB6IYQ0QtpPA9W75BvCe2gSVLrJIah
mWt0SGA5+DctO272SvkZ67HRE4GDCulKIuaidFcBK+YMzbbrffuQ9l45z4ouLJl5TQo7px2KlX9U
aTstgBCiuAnoHVS1f7lQ+vm7yCABlynYGMFi25h2E9g7b14s+8Dcr3xW/lA8GahroHHUmM82Nt5W
YOgu0D1R5VRZqN+TFms4SJRkO4IMgx65yIbh4+ICd8tQ2Z+CNB5vyWQeL+gDp5e1iKwwl+4AM3ee
y52ySsRaY8AgWBmYuwM9QSqmhCNyulKzvdHQwapD2wtUjNpXU7XywfMPtYgoZ2kFjLJx2UcHoObL
fN+lxqQpEIxiRwXKCTHKlOMcWtcGNxaVvv5iLBFQLHJmp8a89/M0d7ZTWlXvLZR94noysHqCTHIA
mkCmwXNRTrTdxQCebvyIDfyVRkhFTezTkifxHp/WGBmg70wfcY5sgiqMBJGlO5tomQuzq73XYixs
s4MPJIl4o6EID24ze3N3XfouhAMpnKF/QfqAbGLTKlR2IZoO8LjVYEp0RTS3rmNO3uXGbqjDrzQD
Nw0TMPd2Xu4WJyMmra9DeI25Am2dKpFuyHnotn7lBIykjD454Fvgh/E0mVMW2rqLRhVNFg40zL4s
CBZ4NqLgbjBEzfdc1N41lb6d+bG3QBH8AMxYPX0F50FRkGcK9iDLcPeZw+WU3HlZ2a5VlyXTCyoY
99QSmpB+YYm05oM12tl9PVnRFTLJ+CMmyQmj6rRo5GoRkN18pTBtVCqmJ187wy1k3YSvgI2N6bBX
1qymUAfQLjsB2OHU9LYYkKejSdMi3U5oYz5Nlo2P0Mk7+6Kyswx5Yus8NFFc73tZiRe37UxMsugQ
E8iMKPS7ZYYL7MzXeCpBUsmhGzF1FRUC+SCF+XOM3RZ1WleBLtrE0aT5uJD5kUZwGg5V5c2EmpEK
40F+xFgIqdIaWXpxC9OFIU4WeSG8ZmIV42rurkC4DpexNDF8CydWHhiuQj1O2utRHfcV3xI1gPfZ
bhMfzDsF+E1jrBVv59tAUaip4X64eRQgR8nJSN+yoWcor2iX3C4lHYDN4irl7vIRgd3WAg25W7Du
0qFwkNMhGynVdrTUtwlcy05GHdFZvTO/eqwW41n3FcF7RTP6953T9jjHDcdpOBCkdIFKWV9ZRSTP
fkKgGzIhYlU3LWmrZwM2HTbxND9peCa3aPUyslN9+YYrZqiYM3jBHKZOB1LRA6Q9b4dpztY0AL+P
dkOS+gXrb2sV58yUs7Pv3cl5NgiC19d0rmD/IeQoCZBWpfmakqg3b0qEGNc1ChOx8yboROESSFwN
DRj9cleaWfKYO7qdQvZNqjrqcxKr28Zf75t7M1kTbWjyXKNrogGtlwaVBSmZQ/FqdWX90vZEVCRp
Re8RRSVCqXjkkS/a19iYBBi1DjS7QeVx1Q7Yezr6Lp+reDCOLU7yNSch9256sI2n3mnwerRefklf
wCNbW/jPdIyhUcdV7H5REsSvtkV3P7azPOZd3UtAF/60VmuiRDpT0eLxus6/6OCYurB+DQqnMg30
oXLkWNzjlk23Lc2tbcujboeN5Qw7yhfzXM11gjZwMl8SOFQvQdST5dANUIUYzOxKv4i+ISsWMADt
/okog+ZgYj3/UqNAfxH8CeA4zY1D8v+C58a/0gz5D2rseev84Q2Bcn+rBjHDT+hrYfIeLLdBbAAB
aU27PLAftMSNkbZGZhHiFP76cmpk+wkQtLn1NQcVOM/kEujErJ8Nv7AfssSyS5LEuY1KVSajMJSW
uWW9zwPdf5hqin5Q+4UNKi8BWPv4WbwXTrQ1dObW7mrbuemzpGGV70g7R5vUNvifEQnoOSsbZg0M
HOsbm0BZ5CeTxKsht1YtdJ8cxQDcfzki5J77pyjVk/PuVHadX2S1X/Z2GNmt6ElfGh17alm8ctQs
zLTQR2SBmbpii/DOXCgbfTGnYQtlT+jjMGu6mBtXamdv29Xkf3arqmdRaVRe6IJ1zEkEqNuxQqew
NWYXfnXTwHAfkSNTxqOqmvFC89IgY7ex4Y+Jqr+Kxpi9bstAE6HerlMTYBUmlmmcoxZSMXA0GfIM
NoxB4ixeRHM3Wn7PESa1tNu2z7U/RWO2ZRDrc+7DMpTq7DrLavJXt93kEmm0E8oauuYLUN8RZB//
ikrncKptSjKY0Akrw0WETTILQjrW6zeBfSiC4pDEevSaT4MRL6RXkIma87+hhfdcfTb6jgPzOZu7
qAD0KwhBHfe/Hzr+ZH1j+IeBOsAry5ATmR7Chx+njpXgzJFpFbyLDBfJf069pQtDF12XVcaoPSd/
rMoQkGFLxi5MXkSaZNILduEeMqX3lP016Pr95/px2svH8pjTY1cNmL+iAv85jil1yPN14B5/5LVa
vU3l38KPco2BphqvGZf9Yfz640x+vaJrrqyP1TvMyHdFDHyvyaBp6PcCv8TX8u8rjn+raiynahnN
d15iD4jgRqENLB9Akabu75/i/9Mc/hAphuriu2fjF5rDw9sacrd5Y2r3v/6j+FrO3xMd/vrbfxMd
5L9oY0Nt8OQ6fIOi8G+ig0ECHnIV06IDwHydbCket/+KucOKgf8AkzYD6h+oDh5/hUyDqeHq95fu
PwoYs34autOSxF+6iptWsAytiJ9EH107pJ4xTHI7C8BiI6vmRsOG4f97sprqIGLCIXrvK5nmj26K
FLbsU2PXtvrkUVqGvUwfo0u/5YAMCfdlymgXVIF1rEDEQMLqn3vyFcO8rK8CxH04FUhn7tfjKfG6
22zhANDSLDt42iPKMtOcgi1dnolcP+WR8fHXD/SPnuT/F8LwAn7i/z4M7/C1Ld+qHx7X9Q/+flpN
51+oIUSwqs5YV2mu/vthdf7l04iWAXKsVXeC5OX/PKsOfwQVhPxdnBj43ta0RuQPffI//4ft/YsF
0eMpR5ADuxU3579DAG//1mKAbvlvnZA/rYWCTvJK5eUirgf7669H+Tt92uJFpbJ60mgi3D8eYwW3
mmKmhZEgihFaWnvlBo5+J82jO353i/7zk3yP9fjR/OqtV+auoONxHMdli/5JjeZNXQ5lKaEX1ZWc
Rb1EiC+N20feLrYIFdiSuoJabGBz/tqVA8ae31/+J63Yen0wV6jyyDmCvYK+6cddoLc71YEeqEP4
H3A9GWzDHvPdrj7UnQ6eUJIWX20JrgsM3mLyiimzPvSdsA+//yDrtvtfmpm/PgfViA3CwnXYCeVP
9wHbzLSMBqeBvIzs8REqqr916JkYVz16PaCUQLZvf3/Jn7bc9auzcvouLBUAXzyXP371UdRF08BF
C7Nscc7CypMXmyCE04AvNP3Dff71AeNakghCid4TEwLP+Pebbacn3Q+CGLQeR1lKia2d/FjQuCjR
lBv60OpUqGsPt9+Xf/4l7XUhhluAJMlab8J3T3ZXuZw5FWQ8ZPate428nmAAS680Uo7++T//mrzH
vD8mYIcAhsuPV1NDb/nzmsuTa9c5jxlhyPFoim0RZx+gG4Jjvt7q33/D9db99OQEHoa9lfWBk9z7
6QnWixgwXnKCUsIRX/4OTsxYL/5wmV9fVFsgjoPvglEdUeVPX22c03LQOUO4vCicc1d2Hxmjm2G/
aEZMI5ATTnoETBaEYfxhifj1OUU9y9rprP50x/V+SomsrA6dp9JFODksD8C8Ejj8zKM/CJmDRvr7
u/kT52d9EfnhuMyqTIYS8fOC4NGLrxop63DEKPkM19gFXWGK4WCaRPLutHLtnOZ/QjR2NliglSZO
KwiMPG1A2a+QZ5arqfwPH+vXe+Ah6vcFPlSEfJQvPz5YuS/iuo9mECq4aOaziEpG8j2A3asUXvAf
1qL/28UongIWhrU8/vliC1P+RCNwY9g9Oece0cYBbxwHqM6e1Ovv7/evT++6uZm28FkZbMthh/v+
/XRZ7TIepDrEghQcCOxl6SkJHVF/sPL++vh6aJ5X8hdSb3abn24gYfaak/TaQkTdcJXNRnEge9XZ
FgRI4aV1Aly5hi4fmYaN2R+u/evazoiSS/oBWyubzU9rUF9Bp6LvWIcJ/MMvtHHpokl0B3Hoygwn
26AkW88/vq8e+DNJXez5v740jenHeJDckhSQRd8aS1EA+CBN9fdX+WVZJ8jWZ/FBvyocmBHr//7d
6orkYMmgmTuwpUzj1rez6Cqim3zK0yEKte2rB07a/s3vL2r+aMrmFWUB8tCIWuuLylXX+/3dVet2
VWKOmuSwIkiCc2TF/gWyI0XHiVk/RNhljg8jiSsTmsCBB4p8gfgjrcrqohPjEhwzhFIY0UgtW/7w
U/8UuMtn44fm7OCu9g/713rGqvOgx446hwtpjwdOINl4yFwnJi9GjuTxVF52xu6e3EZljO4jWwjl
wiDMa7zkX1OPzjWWSqepd741pH96r395CTyBwpmKR65rHIecH2/cqFPQ1Bapjz15gp/afiw/LwHK
RuC4RXq3ZJUhrtLC4MGkTqQMNEmVkLt5oQ1QUSB+cvD0XMjBQ79Fr0+eiCudpp3dDl687QocNOjF
QBQRyCNdjSR3GLGiYFVmoMrN0ttZVflH3fIwhSNDnmU/ayCW+6kqJd1hYx1G2Gru0CrSfb2aoNd/
HUuz0hcdaHE6PQSHTnslff47ORMvvZMiL07xHAzpPl7frVZkcQaYRPMhMHjf69ZMbwXalb1EdoL4
Y9LFu2cWcygmjLChTypAjLiQORJkmlHf1vmCWi3Rln/GVkMveVQj1ReMTT9/zdxMX6fC0v3u90/0
z78Lqzp1PHHYvkBryf/98XfRBREb5YjJzbguCEIkHLrY2dvaHf6wKKy7Bf/Ud9UCOcv8+3JVgkOa
cfyfux6ZHlrcyYm/kXbqJm+GxFK1QU0NdFaKFJDL0iIBHDEm7xZB3Ao5G9ZtlNIyjkQ0QoMFmHXp
ogC7dqtYwQJ0g+R26ZZ9kScIraUBMNV1EWFNmR2yp0X3S14uDe31cSGspVwIfKjK4iAndHpehAlj
P/Xp50WOhoF5NFJhNzHNqwn92hFhId6mbr6odZO9CJj/LaEL+fSA/JWxL6WWv/G5m+RJKvQ73Uxc
79Ztmrt1SUz3GKZsAgQ9hchL+uMlc/wsRBDttgeCGVAW9H7C2h8zUD6xHnjbpLJb9AaeVy0hLfpJ
ALbwvbtJtQ5yoySUuSFcbJiGaLdRYDRrSqtyD0wT9Z6xTVtjkzSXTwxWjspW1vLGj04WYAd1n9ww
XXQHA5Cezbhpggtt4DZ9ZD0JSNAaurBTOSinfs7uzFHRkO35FPPObFzDvQgWH/QxYJdthg3xLhKz
uqdtmz9ImZRfIUN05SZIANlszMLpCKFVmT5EQ3wzACe2DoB4EECJrgu+tYwDal41w3mJxoq2aW0u
DE9oe+JMtzpSllpPD7dkbDZ3pjMWR5fn5LJCinIyemvvtoG/by1tnbn54rqabaKfbCM7pP7QWaFh
wsplYtrY/QWy6680yD8bWTJzlBym4KXlibpPDESdNVNakFApHrtiMq3XXjQmwEofzXsRPZNoJG8x
DZEIvsgPM4uJ6kl9H5TUYpioNeZx3sMUC8QmBpVyNZdudka649xj2Kbxv+B0IAY5g6jAxdpvevZq
P6wNiuLD6A9mfo1Z8J1RxwPmY38ztHIiDQsyOEma0GQQRVvmMxkxVXyIYin3tMTFncRTBLTIwdAY
gyUhmOu9nchGh9gUhx2czo0icvAeiVdPXEDQHCIiN/MtZ6n6YNcIWFweRNRbMuicMB+4g5lBKkFn
GP3JDPwer2OUR1GYws17NEm+TSTR6CcOLcUxb4WVbEtymw8w951sh8Gx+NTpHuFSzUSbFSOO2UYM
uwh1UQ+35WII9P2T2A7AJ6/iwdUnjtkuL3f6OjIj2ZDr+RDhsd+QpoYZ39onAiJR5jxnnFIB99Ka
bo3qOOtI7yb2cRKsApMZOjl4AODyfdEMJtBwZF8fMgsAnjPpADXe0R++UXU3kp2SMH3SuYVJ15mW
XYrdYLPk9KFGO7bvRm0aN7JNbsmCgKciYyscneSpwql39IL4QTV9c4fLOP1IRrc8wki5ZBwOpdiJ
t24peUydNyRubzntadJuqnz8TLXzEdhsbniUEIg39ks2r10wzkxHjdmRzlh5j9Xvxpjr6iwa2/iU
RcuNo70JTVH6ai4fbZU++XHwgc5Eh4s/n2bCmVikCC0axp1HhnKzmM0WEEO1Qyf5SrbMGGLjuDGN
DiKoo/ZZtTxZHpjoUmhSnvRVRbYlu2n9FBumdQAD9W2YGWf48jUAyCqS9ClwJuYfbu2G5dD4YRfr
N2bp6DRyNb9T391ra3n0RS72BkO3jTQNFObMfmCzlQ1Q5/gSf+uhSKLN2Jr3DG/9MGHjvaxLxoGm
Qn0wEg3c1lm8JTDrprBnfqGFoVWSxZeUnzAZipo2j0IEPGHdvWaWM22GEoY8DCao+51wTprkXYAZ
aK/LsrZhywCijokJYtYODb8heLW3lMdZyFqBFcamsrLHeIKEQao2BYKD0pf3ZIB7w3AyfpAW75Bf
1Tf5LMKAAFMq4fQr+Y32keoNEEvbSFSGmel85BQeapMBmvnoyRN+cXqITRHv2aW9ynVsEhTQpfPR
tRFcGGq8yTGsItKR+sE22j40y+oJyOZ58ZiOtcF6yIjTIZQOUC8Fpln6V0uHyDJAFN8tJjNddE+7
Qpbn0exeqjw6dW2B40KjtzdsuNo2zSI6KwHqfG1t4zZFnDj63XXhFU9enEJftE2CLbPSe2yWxSD4
A8EiE2vDie8K6i8sCJbekOp5h4jwPXbnMWSNRRbQOP2OdBJ8AqDyR8mKWDEwZwATl4AxO2cbyDy+
ypR6B/J6apLcPwU9+mddVN+wqJB9WZfpN46HSWgXkcCZUScfZGdU5xYK8N5nNPtgO33xRLQ7PwoC
RaobY2GSVSkWaDPZ5nG+hw5woGo+qEnOG56Jr5I4dp46Tv5DN6dXaI38I0LP+8S0L8xpfEBretkP
6r7qdPaidXOXxqkTGgmoeqn8dwTf4FqSwjouSFxoLs0Z+QWIT8ym3UWFbvFYpNcLq/N92wB1ImqQ
hEZ9cLE42gg2EHslPO/2U51zuGDGvPFJrc7y5ITM7HLR451MGha6YbyWdn6de+oxQta/gatIPsY0
foMqiEZczZdJbLJukEkyysHZTPGaEmiIb6hvAMzhZiOm1YIp5EjiFGtk1HUpoVEW06XfxQegltWG
KsM7IgS4syqefgR45B0V6w9e9q9ePHZbDDIHwnhstHBVkl+LeCo34EdwAVXVE4j5d042ycZuO7Ll
c1kP6CoF6VvOYg+o9efrpptPqPpJmByCVxZwXNvp8jka07RDcsMmbrkZdQqp9WYqxRWmf4XK0CEE
dRnuppKHktZFuZnhyjOYj+pNNaJQahfGsglgp7CCWDQG6Y7s1kPiE4Fsz/w3fXqfr8QHBTgXGUz5
NiEKC/Ol+iCEEiGPTbi9P/Qb365AudpkeXajdVNRR4cEhj3CcLwEKE1TRhK3UAbqLZ7MM0HB+iaP
8uHCiW1zm1ldw/jW+DQqN70qytkLBxVdk6Ic7UwaDEWZHwUhYR7i/GnezqPaIdg5w4a98pJsJ/yW
3bginGmKDFKJCSXcAt3YMcP9SMfkHb/ekaAv8lzc5dERTNXnxfaOE6DqkBwy/qKkV9XKwiSvBFoX
sv+Dgqdk4KHfO628Xd0xjniAPBHtddMdXMt4jji1TRm5ltK+pdLYi2AZSbZWWzoaH4g7T11anxdh
HFohgT4P+QpKMfZxPu9Hz7+lq/wkyugDHeHe6Z0dnaMdGrBdXXsPE4LupXMKXLT5K+SPLcaGp9on
V3Vgh12l3fZo26hw2nxv+cUt/dNir4ex3klIkQgYClKEK0LuTOifoItMFOVZx4iadPLe7ciVZX0n
D/si0DwFYHEOiUPoXzy1Dw2y4NYw1N6nnwYVZy14jPpZ9ORTeFpcFoa4l7GH4Y52k6uNs1n32a4Q
eX9yZ6xepCPByijiM1oX/DjOwg1i8FRu0K5/Tun27KJ8JiWjtxxMZvPtPGfnxa8uc1eP12NVv3uz
Y6BuybLL2qcip5r+5JfNredP1c2wuMmFI0n9QjAHQRhNlzRIC5wj4ynlVPIIa+aLOyjaRd5xFM29
7xqPxJigMKdBqF37W+qtdJgFy9PoeZ8FKKUNbKASIUFjbgZruUJtgyCfTYASe3yl1/02kO2GFs5T
O7fyH93JlMQCyX1dFctBLzo7+aWFb8R/SBLDo63R3DFrvPMwhFwL6awEreWzPRmntleMit0h2RaW
d68Lol28Lop2ZaxujRyxexcx689cD8fYcIAT0u0D3TK8S5xiS9P8Jo1GL+xqLOGMW+7qJvuSt4NL
dklyU6uCeqsnlHPjd803ggbuSiK8Npo+0ka46rnDLBA2s/qorenOVIF9VP5sPRlmT8oWwqWwiOIZ
q0CnUUsvN73ngJiS8bh34gwLTjPj9SBWEDvUcCkLdZWygZ2axUBKyalny36Vgpxg4bjiuVvORKG8
9ijlQ4AnrHOUIwtL6KUXpIgvS9OtLkDYviNb1qe+D3oksekNuMsbSFKnaRyGjQIWckDyzK4ze8bO
gEcS4tgiZNIn7AYTIl5vubQ7cDjRNmtzhGhZ+QxV88LzNcsZK8uGBL/djHT9snDI76PvsV2G6gkx
+9fFafxbEXfJlfCb+QQqUe5LGFYbXZsGmu4pvrLGZi8IgE4meWAwZLyOFRd2C+MAA4s3CAnIoSqM
W8wGe7+bn+Oxf66DtAunOT56XntgNduKftWP4lTG1HpXD6jvpWourSXaBc7ch/mM5dBRFDl5mdwP
gfdYZ9oOnaW9bYTzMlfBTTBYF0MpzCOTXlKtfF9vi2HaZXH3ZC/GE/QzcW78msTT+B4F4305oFDL
l/RV4OSxUMVsFse+HItaY6mWp5Zst2XRO/R2V1q0HEs4wbBV74kAZY2qvT2yhsOk9Y4+xrEggZGN
pauufYeE09D1q/lSts64a8bgmJbRnWlXeJc8ndMxiY6BKsnInAjKKX1iAMydNjnUEvLLSdn8Bl5u
fXcV6YLCc3fA2BXZjCaDtTXkR3BmrZHZcEaVOYzgbJrcPUKtFiudMwVPHBj7h0BE+PIa5NSIfUgb
YlXJsgg7omWK5dohXy+/d1NEuKA+g6K7QFaaXDWdkd/puG6+dfXI4me0HSVjY6XWtSxasuDMtLeN
U6Tp+YRx7cgPOjno5kbgwoZIpuveglR4MMkxeibNWN0ociKjUEBSK/aEDsvbSGGk2kIpjv43eee1
HLeWZulX6RdABbDhI+YKJi2TTHpzgyApChve26efL9VVXZJOdWnqem5OHBmKzExg4zdrfcvaE2Of
h70pMgepOzy5QO0Iwa0H7QF+7aBdDWZvP1h1L89IA+JgiJebVUQPrrPcXngGH/M8GwEBe5x3tZ8u
H3q73kzAU72kEenBihfC7jWZpvkGBU//OvMGcYV1OhbNyqLjleOtKQqSmJlnKR3NQipPkRI/zAZh
9CU/9zzndyickOwMZxG7twyCCbBup8HHX3ozy5zRx1KlJ2AOWQRjpIs+TJlmN5JIrwpcnJ9Wqh+t
qRMsjfHRtETvFCKa9jlLYs72ajL4otVE886165stT5l2ig8rFKWwtObqpirb4ziMz1ly0dY26vDQ
2gKAc/1kgwWAhVYyCq+l/ZGSKU7PEWmIMtP1mLg9lb4tn2VmIvrX0IrviJWwvLwzn/LFyaHExy+C
2DyuuboyvYzXhKpdD+y8BxU6At31ogrjNYMDgojjuJE67q12gp9DHlk37hWdgLNBv+lXPGhyFtGR
9foH1JNqGyfLfC9rpRivhnko3+nL4o+mbJ1zXmfNZkZ7eYdyl8lugtRiQe/JLmG6Y0AZLLFzALW1
nucRyj3YvmWL34jzLNXopFKZXqllbN5zg7937XxOqOZvSrdNwSa75GsRDao80ggzcY1Y7Nwvfbvu
eSxiM+PB+lAX9Hj5uqZn2x6Wg726z6taKgdHs8+xnj4TrjscK4M8P2m765NycZWvFG1diCQSYFpF
Rz/ITIaT7ItHd2WAgN7EvNdisulaMpRXj3Xffu4bl1wuazqDnpKfDgSQT3M0xydSLXUv742nBrDM
kcTa/IaUH+pwTCen3IlGSgm26KDcVHyq8+y5C8rXdhz8GfE4CuAuJJuMJX43f6Z2RyJrwwZtat9Z
MyMDNevbqamm91oyfeKO2WCDQoOdGfLIeqQM26Yu9iPy2L1T5cUuGaN6V9Xm+KjPS0TumGu9CI10
rIYi2qeU0jaGW2hICcQQZrhAQtt1w4TREArwRezIMnL8cV7wUA3s2Al1vLfGREKz07MDHKdxww0I
69fE9WibFDKt071My/Q91cvNgp4yzKkV/XwQIkykrgeYGrt0u4yNVd3HrUpCZSGs9tTXKxMrXR/V
R8PEaS9EjVc7dtNXhiTouCcLIxZiAO0oklndIiJifqYsgy/74byAMKNFtPL9mEVw7WAY4TzD6r8h
WqPbYSCyg7mYtJbjPVf2FabA67aw6kMSGwrgPLlUG+KKYn9x4vjeVjPzVKbDlVKIIrB0M3/NoTe+
ll1qzp7WTReZsK2+C5m1G5fB8dcFXcKSAOS2N8RJ+w51QRpXaRfBpSojBN0pyvDP+jJppl9q0qCK
BgoV7p3YAGUgUy7IBWGUt1ALUi5iGbCgQ68DCYpIXftLGBZGUfu2UjEPuN5gcEHuFsRPlq8wteb+
nszBj/vUfV9V0Iw0J6t0qbiduI4Omkzaaj9GRKoypWa2e9B6LTG++n4auXt7WDmeVaxl+0YkWzu9
wLHiWaBlvR5/uKJM5isVfHGyn4oBlqjKWgEPbf9jK4FFMBw6bi8vFU5NutRI9QY+Ah4JtbaqbZsm
0s09zwqrogWy4uQeoaT1ERexdW5o+IHc/lgntMCz0z3l6WJQUJR4INSkdm5zAvrGg+GOto7xCbje
ruqL/rmyci6qMrP4DQTFetpjR0VfwCDEVtKDFNDJfMJJdV36nZgJOpzaJS+u9caYz/kypO0Gc4y+
wwFuuX5ryoj+irkj8+y2WNSPoilUvyhUp/rqhdIZN8toGVDKzcIwWZWZahw02D6Igoes0OwYyxej
P0toICHLy4JYTUdVmPSMtZsd9CTqnTBlqhq0ighot7faqtwuxsxE1mk+ChK7dDGRy13fzVM2vVQp
42dX+1QmCB9Vd0N60AbACGHgfc1x42rNbmTEfLsybg2cTmpHPu1XSVUrxwFAgrqGmT2tr12ekPPH
NHLpnIoiiNkdHRfzBjK06Xz6GYfRAhuEc0RMcmMg7KTVfGsl7hCwhgpro7jTNnTxUQF8YYVK3H5L
XGc3KtObFvewSawR8pk74yGLmxu+xLhnZJ496O5gPgFASHeDOX84vcGjW6JVb6i2Q1ooOXh5I+xD
xc/qpZnt8BEzpgy7loiOjHQyF+kvBvfKup3y3LHJPsR8Gc/YTLedMTr4pOpl5haxQPJcDUTvfcTG
FMPJSMm+PTQdAQHMGi7rVjLPRTrt0i6hoTfM7IK6lT19QWXrtCf0jfABDEHWQ1U5i3EFOm2pwqZ2
TNeXbZ2UQAcayz7CO0dTi5WKWGYuGKfb6OM4q0c81op5Q9Kfbe1ElZCfayhIDCLS2LOTNsaqdZxq
Va/2fLzJutPIm12DaO75uW0bXCyGEfYVO9Qc8bSpYEZlt1TMc/zQ50uuX2Ga4yiwRoX/LheGrKeq
lQvDse7wDKxldNVim+k3c4mldiNNo1Y5XZzY8bDDV/oVYJxFv8/0qdWObm92+Q7IxTrtnMLMavAN
P44JjB5D8TaCQ0zORqenxSlrWOsE6jRAr/b0OgYD40LQVk6uVeO94V8msC6CzHnUeiJWe0wQN7HR
0mEJO1sOZlXwSDSy7oZreO037aj3SqgjVJieBrd0Qx3yBFnNiux2hUIbmOeMN86ZWrc7dGTTZefz
1PSd5uA7g4ndTmwvY+rO6zUukz27uO+uvT7zSKXJogA/Nq2+3HB498fEsI5kHua7QrrWFrnCRfkx
McsBwLzFabKGcpW4UpXW8DUgzlulNKa9BBfttZfl+zKz18KIPejfBidVgB3I6AX8NNYexmrypegS
OW06AMclXX7bpjtG0NSWY9svV5hcJEVdwrWA245oB1tnEATvxr0u5mXeicTpaLogr9CGlBFJtRlA
Na5lKveiK7uHy1plQ6qK9TK3mctlrjvlZ6NkSzi05lUcZdnHHGvLraK54nbskgnGtZPhflHIK11V
9X7AiOQppppskGdYDHJyO2Hm1UX+0rjdRokHcUg4IhocNYuyJRT8K4+VFC5a1NyLFimwz0DO4JUs
K1T5qn0jJnm6l6xP3ghpnQI1d7ugL40SqK9JMrpaKbynC4E/Ybkw3lpboBdrp0MMwv94tulUzzbX
nU980bNR4kjz2dSKj5wpAoszuwceHRvLI1YD90lmenWbafaLPjHYmbTCCYt5jG7xb9VzCNrmXLSR
yslQAVsXZX1y2tZmWN87N5lLThGjPD4ndckztpMddJfW7fMt2e3uxzTkPVaTS8IqCdvXeqQOns2E
ku7bFB5Ma067Rj5pOAaPdj18tJnIAdI6ezuJ5itgB1bAE6O/Br+LbTKuajZMbf1uw1WNAq0RhEe2
5WVGCjqq2rBN1MPcbKIkMFFcfwyKjElKd8tGC7us4ArLJmt5b+wsnTz434K2P03OoI6cF2ks/cuU
OzwmdPVW4V866dpq3Qw6myEKjHI9qGyO3WBhZXY9UYpsOqUcvxlm092Wq+zOSjscUsKcFFYpE/wU
FxmhZ7a45jzQlgaO6WrVXyWAD69fHLAq1VJeQx1Sd62NDgDMEY9mX4OBsC1SNQ8thDoAbcgBe5OR
5WwUibHS69lrs4Ils8g3nAEhVw3Df5KChNlMHFfJzFBzLcGYpBCTDxJWZbo/xRq3iuMEmBrse10t
aQdQb25ZSLos9WQktjIX9Ow2PiI/nsp1sxrYz2NlbD/sJdWv02z8GtQSt2HXrHt6mtgnH55kZVC4
6r4kDnzfWBSiZuaaRy1hlhWtqrk1mimBwLJGxu0s7Om17mrhBtHYLKdLvNBdGU9UHvCewnUtnWsG
OBiZK8gX5rqjf0s2HbFXXq3Od2hClIfFKvvblq0Y5WtSbbj+kUe4akqESaI/dxocDY9Yan0fm1yJ
3jxX9h0JLmXgVGm+d9vRBUk8RDvYMkzoEjeAkFAduGX3WSnXV9R0TLVjZo8g1tpbxYg6cC3VREfb
pdn9gNPsZTJFfG1mycizWUjmOJa4ETPp5dZlvkoIerodTC0J1AptAXI8ScyyW9DbdWJHBoS+jWAB
nNd6yCkz8ojrX7pfcP26b0VWfuVpOfltMwzvI1p6jFVG03n1gALV7ga+Dzs9lt0z7DhUQc4k4ICh
Bj7gI9rAzB0x6eNQaog0i8pxb1rYTe3ZPAgxNb5ONLRP4MErYbxpiJDksSiyT7NHZlIpBXkvteGZ
pXpVYSk1KBfQC0ZCoSZqLJAimij6jVJc6hsiwoNyKWtCBrr5KqMbx6Q4yztG4eVxVvO7kcp5BDtm
BXi5L3Ak1pEkWLqHala5WM2Flpm4CTArHUEUJCuN8RGdR88HwZnogiq+ygpmWPm43q/qhCGaQzQc
uYh9ghCQUqlEOQ7Gg62mHwV6sY3paHHAQjCk9tIeey3bMWpPIVUtb3WndSFcO+1LqXgeJfqUGD7o
k8fVqSdsdMmEZLDAMlrgEnfkQcF0+RwVUcHA0l4SvkJLOStHPJCBE9EYDIA6CbM2S+WYK7TV1Tgp
D3NX9zBZpuUY83j2WjlkO5dpGkP4ubvpGoeBkp0DlbAKeXSI0/AlQk38ijUzdMbOC4SqLTNFmhDa
Lr90dJR/7qj6IJXqhwSumZdxqIZlXpibiqfgxlhFGgLvs4Oa2csp1ixmwSohzGWCBUrrbPeI+ZOn
IGS2OzWyl6sVEvujGdHEFkwqXxSLbO1FORCsiXuOMOHqiim2r/btG3kNxXkYTPdopUVyAKqt7ZpW
6R4jx9CObaM6V1XcNN8YHqvHRGni4wVK6UXgStArp+oNCi8lCjnP2DqwJmPpQ+KL2afFrl4QEZK5
Rc0IY5gbVCe5Oy/djRCK2bO3MPvzYJUKgWCsLWIa/4daqZ1zhOI0zDVmYSJeocaMS17dqaJ+d/Su
vOpyHoebbhmrnQ3pP0wM0DY9RL4PF+O7lyOqhk9jcTwX4giMb2hPuNfmu3iSbIbXIm40eB+pe8AS
zgiXkpENUDWGUaNlQaTa85aZiXawp1zxZMQrKFsEWCnIsnKT5V13sObZrb12WZxDRSD7ZcldvS2c
NPOOu9q9b6ssj4nOK+ZA4gFd2GQqEMrmC0wwyftwQa62K+ylD9EmcLclZts+Ry0lJrMPwPXBxQ/f
eUzuVKBSinGImakIXx8a+9GIhfpdOou761tqsnGRhvpYm1Z3OxmGQiztIE5tabeHtV+fwdEUp5kW
61ZPTVhukVXdKcWCAbuOC31v2c3QMkYXWGEnlmOBXo509mTLnBjt5yEhlpHqjYzxq31ulZzy1hhr
zK+B7huB0sekXVi9OviVWZefi17KIXTFGj3Kps++69ic2akoPAsch01D36tcNqRRp1zyCfwVmGVJ
+iBqUBQeqjhgU0nVgMOztO7Yd1225UCjZsvNFQ0YfeOE5NfWNl2/2swTVoScFhNm+PnVWZF0Cw/F
xOlnLSjj/Ijoz5uGgV6KgEZrtScDTQXFU2rFB6csI5+O3NJ3omTQoNYFWL1ZwngOLl5JDMRjTdC8
Zgzxl9qnI3tRG5kWQfMHoZfah47p9tC7K+eDqc9sMfT1qnbZAcb5WJ4qIk+eybb/kHPpsJFn952Z
nGNTklxlmT1fE9CXgZ5RpprV4KVLNqpvRMXvcU9FXuOmp8oeXhMucqaJc0LuXSVJd05MJ2xmAqSD
qK7JBkB1Vd6YKKbiEBEapx7V9k6LFPgXImGyNOhp48ciqrYaoG5c5wshe9Qqio0EyTG80bI/GeMl
mxbjV2eaUyiHsjvl6dj6bZ6prK+wKCDJtqCOoW5JWxMk5tIWe0HT4Ouz80neDiIHxJTbotH6Z9I0
4r1bRTFAlb5pd4yjGm4ghBA0uwoMpDk+836jI0KPd4T/OaM9napxs2LE2WRyYXi88iEpsq8DEF+J
cnTVtXgYK3rPwIJgqPGH5YmkkPXsuLXOVH6BfX7gXGVHC9JGUkEx9GI/arAM8gouPofkhj7dd3FJ
jc6fqWHHIc0CuWhUJmZIVGhIoMdYut4GpjqNYYywZMP4Txn8cjLuJtaM0CBm9kO2gQhrNt9gJOJM
1aiC4F6YuMNl17+sZTLtNL3OKRycEn9/p9QvAOFZqMLms19aU0EraLdLceojMz1O4FI7j6IvYudF
vxwP6hgoY3crdUaaXU6CpjeU1bpPGMD+UXT5F8klKh1LVfFq4VVEA86f/yxXxtAFihPe9w85PTCy
BZJAYVmpx2AeUY9BicCZdek6ezvaL5PTv7Ost1kE912LQcalC95NUUT+FFQWBK6chvOZCAeHagy8
WOatvT6IoM57SW56v7CcyYaqmP5bP/wf2fz+f4wfN5G1/++2P/+9/vqvp6/229cvRlW+5u8+VSH+
BtvetsFa6AQjEFL8D+ufIsy/kQyFHdu0BJ4vlS/6p02VXkJFW0/UnanCIvgf659m/M1RdUEamWsK
gd5c+0+sf8bFPvNPRbDJ12O4drGB4aG1cRCJXy/PmCp7Mo0OVpmqmPvMYNtACIprvSJgNw5jtupv
NaA3Rhr0WyHs1p5wUIgDG1JdivdKYzoZDVYTKkplBXOad8IrcjW/YQVmvBtOJY6DA0rDI3rIATkD
4AY5Ubk4L5GLBjAdsilhBVwVz240MaKeowD0n+01o9D0HZ4p5Rn4p1OxlVpAJxrmR6oayjvqBD3y
ag35uZqtjDdQbwJqXvYUSBMRXyJ5/OlDRWa4xFX5s1FRXN6HX94npMQX37zhGjrRj797JKuFjISs
1L+btike6fMQluTNzHOSabNvxCSWeqVWyF1sljwBkAF8Qj9m8pMbNlMkhWyDewBhGjsSW4xPqpUB
6mjHufVTRZ6AHdKopYrK+JFaA9CWNiAVuWCC/oBV/5evg1OINEWVPpA09V8/b33sYtucqu88sOVd
EUVfUs+WbU7z5uUWSy03rr61NVtquwRWCcfPunOZ9fhEFfNcsevUR5iqfXAajYfI7A3PLdSrMZ3E
3olle8zQh5ypTtJ9DHPm8O8/hF+dNFyrMCkQHeIX5bYhvvk3E1qrA3Pt3Pg7+L/iqlQd4+oyIvOX
fhRXxLJXf7C3/KaWv3w/HLGaSUzH5VO1fwSI/nR0r1OeLBhHvwY9f1Ey81HmqxaaddrvetQhlBkw
SAZ8RQwDICqnc7H5969X/8vNyQ9g094CbofaLpzfPqwi7ea2n6svwp3BhyjM61kodmnzrWKC932F
tcaqlr2mpfQmsq5RXT4KlH01S0pzeZ+0Ro5h0RbOVT6LG7OECg6jLG/ekIUxF0B5IQOm0rWgUleS
4+gIqwwrcu+eGPyGo8XiaBPrvey9uNXv4Koow67I2/i5LMv4TmEsm3lD7tR/8BqKXw0RvO8MKMCF
Ywl2NReg/G8v29CnKgah96mP7dh4lbCQ4ir2BN63meB4wK/eVCTpfJfMjZBkRTOcRqKZEWE6uXUv
Lfh73swaR2NFXC3XQ1+myImWeni2FLW/lpaxrpvZdG4th9XyLOfpmt9iwyIbw+MYqvZQDNsTeJXk
gYL6Fn+//QdX418uZQzdlwBybkKBd/OHD/GnS4ubA4hMa37Ujc1wIMpXZOOMbLUYZGANY/MPVciP
0Itfji++38VDzgGmXS7n31yUDZ4noS8AS3p3fiGK0AwX6F1BmfdFugfsLt71zLXZhKxH2Uf14mdR
dyfGsm4REHMeCQSOV1XdKkVgu6W168Avx0FLH4R2z7XZVzuNDqHV6QcfJVzir4vobhOnGR+ETQvq
NX08PRC+FPS21R81er+jysoCtF0Jz6dV9FFn/dseXHrd79z92o1pjexEUza8f3gz/np5aQ4GXeNi
9VTRgfLY/bkiKww87QymPydytBG9wptdeMe8OW3lkeWS1/F0+cO3vBR5v739LMzRsHCEUQvqF0/b
Tx+3TBgMm/X8qYJy2rtZvwYCNM3F4u3+6dD6y5nBPcMhycfsisvN89ur41FdKKLtPmHvv4DjQklR
g2B81WjE0hW9gc9iZt1llsl+GklU/paQ/31aDGua//CjCOMvr/rHBYc3UOUHInHm11fNdM5GzeV+
gMVRXzOS/3r8YEZ7FmlL1T6PcAl94D0gZaJJ1dFXx8oL08XpRaTIJ0qS3G5mfajyAAPuylU6l18Q
eUyHPjUZe9aR0cDmsG6hNxI3diTeAOFPrsuUFUEUWXzLwv6TQ/hSrv32Ueqa4K4FdKhDBfjxgP3p
o1Qx0TW5Yr3nKHhjQm9n65vatavfcqvfjMTjIql1SqqcHOZCyEQ+/poRd3ldYhgwnmMBZ62FE86E
LJuu1wo7GbPMBL9/qZXvUxIv31EncCoIhYQQT67i3ujy7jqLF+NlnfXxCWeTuOEsHgUS+V0WNclt
JnvQ3fbijEzbKoc3QO1p4BFeVVj2lmGBwa0IA4E5iVvZajONE+bRqKvhSsuhNHkabnUXJWmK8iDW
DGxIlt53gVuMZvmHe+G3kOrL8Y692LZV4wKdwJd3uWx+egf1kQSILhbvrZDqK3o0q/Q1aUx0irJY
oU+US2sHmguvBFvEvLcRaSJHZhgLLS9OgwvYBcJdHvl5kT/bojfvGuIP77qsl5LRgQ5ycY6t4ejO
kNk9qErV7Y/n8n/UCZ2Sz7bqqu/9/7l82ScK8jaJZf+DuvHPX/1bLMovXwiv4+/f/4LE+eUXIRLs
frkdvtrl7qtjr/MPtMflb/6//uF/ff34V/4A59G5Rf/3Xsdrh/Ir+bnPufz9vxNOQJxgYqQ4VrG1
0dD8T5uj0bGocEV+BvX8vc0BcAI6jSrUdnkEcmZxVP+DcPI3jkmAKRgidZgYWPb+kzZH+800THQ4
PZPQMdhdqse/GB/XGqWfoU3FHvmWBWXwkcydJYyjcvaI0HvC5ISHLr1ixVaDpN/bw5js1rW+Xtz0
7ae37F90Er8++e3//kmQ0YANo6bkdf969Q+dhPERJcW+zqY9aP2LOMhIXk0X4eS//07/8kXzHvLM
F/C1eKt//VZNl+rcUkPBuCt6lgYYw1lczRHDOL2V2qaOkAKSBJlfM01Cx5xUSwhnnVRj6I47bejc
8N//QMblIvjp8Pzx4g0+BsoQgeeXq+TXn4gJutmjrVJ2fYP0L1mauzTaUQSX9yOs8zCT6zEb+jRo
ccpmPu2viREWT/PRtX7A95LiyOoS3+DSxXcMRt7jbvGLZj/m3Ubruk2XMFt20/elFxCPK0t236K1
IWjbKVB14QIx+i04iX43NILtqlUEjWI9wye0Qp5OgTkUByQPgRweh66lCy2V+Tqit1sRiJ2MdE+4
X/JdE5N95jAfPgSY5V5NrwcSBTZGhxpmiNcrlacdOqHXqkgfhvkoQZCqOmqbtN4rTnq/lqzXMfmg
BcjX62ocGA730UfFTnMZ8/Fe02aQypXSnJ3C5d9fNOssmzY9LZZEhzti2IQzivBUtsuHXNf8uUps
Bsik1DAA9VaioXETFafGWvGfMYpzIHhDi2XBFrGPmPAgqTqSBNs6WSg7qtUNc1aa17QfoZbmw5nZ
0+OkSyNE/7bkfmqrE0pVDNQ+lE2UdV1XBWUBeb4lviIEv+eQD+FGR7stG49zAMs9OqEVrU9j+c5I
YsKYr28pRSeWziYqd9NEo6lME7kjojuUEBJv8Q8+V6IyL4kbUFBr5aS06zeQnfG1HdVQ66X7DSvU
ghagSL2SJEmEZtzJKYG/W7yRFXIjdgRWDmur4aHnO60SsxvMsMMlheXXbiP2VcUuoNLbmy4f64CY
KrKt+8/Ura9hdl7Nq/kIrvJQqsae1TLrk6J4A0zy1Mr+JVZqw2eZtXjOYnV7lXCcXVlMuh+rzRAw
wNSOQBZG2N18rqQqqrtFpYo0qTNZuyYowGGgnrI+A3E7dA+EmdlUMYq8isQK5VWPxWOfa6z1Zayc
3aLgaWj3gCI6ZXIONozTzy4S3Q0Gbvuk1ibjTYuD+K2LU/cYNzwb+R/kEU5kyz3cZfAsqxI/a40R
3ekEakjYhObyAVZVXIM/lzeu2posYIR5hykvy7zCUnjTbIxA9+4IBhrFJx5EIie0U1mjkXWLBbVd
PYtyD+91POurMu9day63vUkCTK91zr63lQ5jlTLd9Ua3FoEBiRfpRJK9l3gxv4Odj3YTK+OK9cWn
GDTrGSJW+24OeXke3Xjaw8+27qY5nk4FDONTorb5uSAT6TQUMYUBKRjk4Zime9XVdrVdWKTqft0K
x7x2lrZnBaYujyC09XM/yPFkpot6z/H2mXXIquhgiukrF/rJGkp5v9Ya0S2NDSR+1VAxdaFEuTq3
BpBfs+4/G1P9xt6ifi/V/p2U6xsanISApFCOSrRNG4xRTTEmvW8Mxt7s3uAsEy7T6WHtIgZbi/kp
K4yIAdYwP5OremBEYZ/X8tm6/P16HQt/YNGv5Mc6v/gv6u5R16b1gCZ1h8kjLBSDsAPzhYqYmE6S
n1C64fimFyNywDHeFntRt73RfOMtQYMKLppEiiHMDTwEtbNbJrYIyUR/l/Uk88xsdvrD2MwbnOJr
2d9E47rTtTQYwbX6KtckLjmG0A+RWh9FsTXZ3XHSMrcajY88oqXrNRd/QRJo80ajJkTsKw6OXRzW
THuu9QDnHMDV+NlWpB9N436YxqCKcdTN66Y2jeMk7WCtNlP93IxHa0FE7ZBgKHBoU74FIrHP5vA5
TKXtEaaMyEl5aDhKNG0zsdq3YdBiVR7G4SRsRoYpm6EsiHHCtbL1G/NdOiq5Soze1FLuhFXTnWL2
Qfztp+jS8IiWAkFUDMR5aNDR1rtYH3arfj+ULAGRenbjd4XmO1ysmgBa5B6csKM6HGMHvxmm6iiJ
zoPRbrH4u9j9241kbjKueGAtTnIaaNB8ieXHLO4xo4WpS5o0pgcWFF6DJA9llpeot7EkZF5nLW1d
njTrus2XB5sDbUhv0to45ir33PiQy+RDd76sCrt23hg5Eh9SuCKJwHc+ARK+B3Fsh5arIBiCuSIF
+iukxqeZ6dxMbwH1v/gCz1T6tWWRej7p122pHTlA/oA6+QGm+/1ZDorIhDPjMKLB8vrrs1yzNTma
ZpXtk5mEpyqhdIqvJyPKg4ajA2rCE8s/SPGVEpLhUrOJCnvDeRFLJ7fFvKVi3HTIVUNXq+J9P20R
JS9hUZTZtaxmROlA1+q4CYgfqoJJVao7hE3ameBoMBSK8UHo902zjpjRUo1hsqqzTaUhE9pOyvEx
W41m01ndY6pgqxuJVwoL2Y4BUAw+hiR6BX403lq4nC9gDh8UTBPMwiH9cREhzO3qqUXlmXDVla+i
U67R2FYHYpIfVILjN2Y6Piuj4atoIbIEvytCs3ttxTLLBp5x7uyeXLygMO0GLyLpq8AED2YjO2iD
snG0ydmlGnGDNfoYn2nv4ndUHDy7ECGxtwlxRWr3XCtHgkyzmykzw1bvnc1yeen2SuwwUnCeHuVm
Gt27qRk6r4Hh4TVdzplAZkDLUYRC67XPlasEX4hkz01wfYkQ2yX7BHtQUj+qU/EiBxQ4AmlprAK8
+2QVQBa3khCugthyP1R1HcRqV+/mzt11ldhRqL7Q4t4kmfgiIBNBjWmBuVkQTkVsPKcGI6uKjAbY
/bCrSx6FrPIfYx7Rrdp9QKrmZmsqfrj8zUGe6sWgpqe+2UIQcclhReZTYJj3WisurswhflF71HFj
Z16sECzv2w63P5OG+7ZFTVAmzXUXO/gXIZ+FHBxoubvojJ22JVCOv1BZT7bGBeIuQxGqSeE8sYgm
j3JJ30SlsqeILKBB5bK13Zqid9X7gHeewJ3Rzj23EuIws7mBil6+mPX4Xnc2NuS2+JhVrdksBSts
bK1+OQ6h446M7eyZU0XHbCCuyA7dTkrJaaPOYdnsU7v5NJSO0dhym2tqiHyOs4+AC1pWPWALe1AK
lGQ8vI7kBGMcjNQAA8EdSrpbhFq9l5LqBu3zWiV1zKh6roEc+9mI2pAIF5yByd1KEskyJyga53zn
5uJJrAnwAOtEe4COnQfWnD4TsnTstHsMyft4/hZLcZUT51LP+TYfMTEBxGII2ZcfqrEG5thCe25Z
TixhHWd+Inp0hXJvY3Sgl8AIhDR09Ux25w7ejxmV41AGU0foehMdiuGSckFMQ4E5LgRm7a0a7v75
FsnRE+k55EN47Bpww2zY828N88tuzY0+B0I5OSbL0WGrY+imNriqMZhZ8tqFeY95bRkn2hd862uA
pMZX57e42yLbwxU8XA3NTVaPmwrh+9q8mc7ybsj3evimLLz308o40bPTb72iInk5x9pj22NLTjNP
FedS7YK5nonurHeWDKYY5y7refl9XiGRk/rXf0sYkckhYFh+7MW4cWp0VXcA6sDBaOGEbo3YpAVq
u2H110XB+aP1wdymF/0gs2UexLoVKi533Vs+Bzbe/UW0hx4pHO+u2813s8EtSqmSTNd1xbIs5x3G
zdRWyOJdea00QSXUo8FzE1gIyALjkKhuoFB/pRT0WcxVOxYb5h0YlDh0rFu9+TQL1Ky6zdrg/7J3
Js11G2nW/i+1biiQQCKRWPSi78hZpEiKpDYIasKYmOdf/z1gyVUi7ZLC2687KsKOsEvGvbgYMs97
znOOaD47HcmDNvF7msC2aaH3NG+gr2+7pt97HW2MI5Ec+BVOx61osNtK6vbaE0lmNgCHlKXk/5wP
HtaRJrplEbYfsD6qqjqOWJ0mNz7U9XCoYBq0ebQpwkfs2vt+2S9Buh+5AvMx3PXTeDIHhNwwK2QN
K3NnJunzPEQ0TOJo7APGSYs+i0pu+mNtNx8VCA1dyEuHkJothv1EqsijO82sGczmfMbH35MobBvr
ZBnkfkn3nlQfZBlspNdclIk6G/S8U+pcxd769LgsPCwa8n1KuSgxMSJmOzUXN27PQ7t5JoUcIU4u
0Rev1IeVsDe1u2IKMCyAZcDo5odXXU79JA002LqJLxpO3rbpHbD6HrZ7NJQMlDZlclVTXWVNtc8y
1z6aLLkhTXYTd9ldQspwM3tue4h69hF2FEH/6OCIu/F8yIbhcjRMI3qeDMvMImgy5UeUr++E2C/h
FixnST7eTjKCfSYIvpV5Zs6qwT/4w90c6u+uM1w3AhS/OqKo4vSxmnMKtqAP6yPlHFzZrBUGK/8G
GwKoDR+yS5x6q1ItP4q2xiXsmeN/gS1K6Kj3s9M6bJqrpdLlZe7UwSNWWgE2PV33YsYyp4nMcw5d
k9zqkuC0BUd/7eop+ZSJUJ9ntZceRY7k/2spQbwZZKLhoG4rGYDHlbwrgcK9Xn5U9YS9qnCi06pD
stkR8J4+sDfsGJ8IzT/sq7Nw3Z8QPp9pv7KHa5oMi1O+FRmIct3ThOvuBjBAuglftjx63f0ULxuh
9GVTRAuQ9yFcd0py3TOR9HKu6CGbP8uXLVVVZ9YHy2/jB1FN7VdN6w5Tz8lfYzBNDjikDc4Tk8pP
rc9KdeMihl4SHuveF1LFXzLt6TPXYs3gJR7bvbJprGsvzcLP0dI59/SipR8qUyUUhrBX7EV/l9HH
yAbTNJea7ALhfPaWy7rLXGLZHkKHKne2MII9/lQRpugo3rnJg7H/0mXlcFu4wYM0TGIoAWB5Jh8j
NG6o09F11omLyaNEociH50UBmJbEJM6nkuk0Gvv7hRmrNJgiF8BUTuYdbWIUOzpBBjyc+FE6EBxY
1LCztf7DlDe8l9zhkUkwI50yKgJmwUPUP8ZzCzGpmXJ/v0zrXMLMWXDWsuUGM89Fm+312uo7SKft
97Hj0Qo10yfc3hgup9t23dKV6+auXLd5/rrhK1/2ftPLPrBZt4TAF4MLbKTlefeyY2SmNlzG6zYy
XzeUw7q17NZNZr9uN+W68SQq2TyLdTNarNvSgf1ptW5UzbplndfNq7tuY3999b6eQL3IYMzgWZMy
frLX8e7ra9cPrJJSeDs/xTSK49YLHkdcvfQwydMYh/vOlFnMclbd//qwf6G+vTrsm1vGUpkr5nrO
T7FcNVtoS7DfMsBdMOP+qZD/R6L0X4icPx/pLZWWSsI4zxqRn8bx+NmKkmNIkRizZ/9rnvzuW4nX
Y6b1SeD42lYv5xKZc8Vk/zxP+PeTiob4/jxfnzjc6vpcrk+hbn0eIY0Hp4Mao0O6Pq0WInqnuDF4
hM1RK47Z+lyzqUBe/qnA/q1Bwf9Gy5TkJ/jPY4Tts/mG4a34eZCw/okfgwT1juvNZ0SL7wKS5jo1
hL3U/fc/9DuJUUmRsZAuYqRYp6h/+KXcd7Z2wRM7tu1L+p35z/0YJIh3jDIDNGLeEtxsNlPKP+Yn
P9T6X6HS39xCL1MEz3V9pqu4FBiyvr7WSvI4IcZDbMN9caLCdjkH3TJg3Vnmw0/n5Pdzgh9H4kCc
DUb38s3wtBMjnVFFvssL7cTbmKuaEis7wSDp258BCbEK/PUB3zyUXg6omN8oHy8AU7o3D6WlD8dY
BukOtnFCZdgkum2K1fv7rEeajdukyfEkOzJmSRtYH3997L86rcpjnipXSvdLYcPPtzD4CJy3KtkV
dmLDkatkMx/p/eKdYpesa39zav/qaIzhuYCkw7AqeDOFmOKQwBeWnUrownmwwqZIdtGoKzajVV8P
vwGt/9V5BUPJVwN9ybTrzew/4Vk4YvDaNbR9HaUDE6zL/EeZpR6Pf99sdZW615nDX359TtcL5N+e
A3/9PSU/Ju88pQC2um+wooMiEZnpcjcoEW2Xuqboq1NbCpm/QBVstzMRu79/BeFTsle+rOc5cC1f
3xxOodtGNzTXugUsRxrHghNqTKtLJDx8yl4mLsB4YH2Ixv7y19+V1+bbb4slzxasE1z+Cn33zY0J
axOXQeYchs5qwT9NzULQUzoIPD2Pk6+j74SXcWmFwQldcl59EF2sTrEu2nfWBKhrO/pt3bCCVzMV
tQ6dTwWDyW+iW4Z7L3U7GxRXM4DOnTOUg7zoywu3bdm3ZaIvPo+Nj9iGZCCvKQNuSDWQrzT3kncP
kIeCCrFN24Io2XuafAsrN0g/u7kv5vdyTIcPDO+7aad1Wtz0XBaYyprcgzQQVdWZRQjX3WVpDiaD
eCH7vFwu3ryfGgYCuyXzqdm1krJqtwN8mPJcRwmz8sPUzJ05MBtfu698E2SzgJyZgiMmjaQKar6M
TcR7SmHfpX2hoB0Mo4Gx10yPaWMl6piIJPsAmqxVNwPYycMoca/vqlhlNG2PC4bQmtDazqXMJNn3
oe+QopiToTmBSUB6DQ9E/lFbNVtGK/eXTzQYkNjCliNcqFqV+1QONM8fYmoU0Q+IcXyKFEOVTSO5
wCiALsT9WIGfOQZtq4iuWarIDynJF3ffOoPHFW1H3ZU3T1R/5q2Wp/aium8xjXTzvtNB+tUtWets
6rBNl70jhTpTqHYoWyUR6Y8uzT9UYU5RVpyaoK0Ym1mgZp/SMgGJNs6DJx4DN24dgSLX+oZcGpPG
TTNagjR1OrVFjMDfliyzHccLMa12QMtvFpPZ1vnMPMYDwIVTD7BwNsisxj4Yjf6hIzsRXw2lY4Wk
twooqONVMaHjv88c6oihq5UyPcSdSVBiEr1QMlxOauRZyJCMgCSUrgxGHtD3M2OPs7xE6iyXTYvz
vEQ28DIL30htpwZCnKk83DSG81FsaDHq2L7HRmnAJ3oWFNkxgcznC+1DRaN1jJzFkfjFUH+lcoxo
Ib6czCbk1qhuQNwnlyrVFeVnCaB03OrilsVV6BKNS4gEoVtZvrfzDE66R4gMgGoqBkw0GXuNDJ+4
v4CZZKShIpxWXcO0qSv9730uCS2kXZZBwhbLyO0YaIYidufjC4rUONwZv+4gO0XQ4zZuEiFKZErO
j/EQjHfzNHnptq1MOG59ct+aNq3Cuo30OD5WblJ/6CVv6q1Y2hgfDHl7EgA5EMHcb9QTNYPh0SzC
Y6Dal/A4KMKA8DqZQF7ZawMcYL8JeQ5XILKFwYcSX0R6Krn7mDhiMRTLvXHz+YslJvEc0NROZzGj
ptoJEMNrPlMHTMfOr6Mihkvd6uBrNofV8+iE3rDFBdYTccccxxCwnwn+FMzfblQd00lcUjDxJfIx
pGJiKuRt0cdVjTUm4HwuEN4+htTFZlvttMiLYZuR/nFir9rmyPTPPr3EEchVul5BAdiz+cSOyZvd
re+Fyi5OB1mkTwIljP8irsavQAcilDOVQmcmHZrsglhm9AoVxntagrqMt3WfQYo0HqHe7TLZ1ccK
RzrDm46/MeiM4ZOMhFI/ZlEJpXAUOSrVUDsV+mYBT20TsZulbEMSWt1YboV8qdlCplv4COQH59At
z8ag6PhxEGPuLK9Y9C6UMVi5Jhm8x0pnglxb7Ee0codWyMVeB/6HLonoVY91HXK9S2k+tUOKXcHO
RGIOIDqjfqP82Or2nrskL1l0U56j7TMW18FCyGO04p5ybxHNl2FraPu2cThiIaLQjQaHNj7VPiGk
94lWybg3NLSW2Y4/lwdEfop5vq6avklOXdFXDSJg77ATX2NPZ7I0Qh1bZwzUYeJuC4kxMgzfQMpw
sXSRpr10O0i/d4QxreUgbUlZd5YWLiRNlJSE0baCV9hQGsd1N7ZuhPYA7GNr1WqCiU0WpNuTltOY
nKihiaNvQUWc7D6q/Ci6iO05Gw9ElcFNwN3y+vMuzRcgkSi88Vch26G5aGpNJNNPtJxPRV1XUH/c
eayvQZwwhuKZC0sxDsqKSHNEPPYky6y2+hLMVXZh8VyzqFUfk3Ftprbt4nyWlUGaqwEUPba9XvkF
EaQ5XifSS7oPWRr2zvvB9yJSU0krmiMrlYYZYOvY8xnUYThXtRVQrUE22q2jz6pwBrHnQYAEsWmB
5Y6nwzhg7e6H1iQ7UqXJLYaQxT2pePSBwh2c+6hP2u/x6mcfCX6dd36TYJMuLetry2zkRGgy95tZ
lHF6TKdY+luxGux4jyYQMIYG8ubWoXGXXBRZI1RpHSGYaQ/5UxA8WoHdEMq2Q1hP7bELy7LZQZvx
vwxA1urtFAXtEcIYpdeT8bonSAryY0L5QozDodFf2rkoef4kbc1sn1c5UKK2BjUdERVjYglL5DBO
RfhR5fMKWC+jUPeHMQ2nR1eBmt+QIsvO3ZQKJH7vccnxJ8VV+34GVc30leRxsQlVCDaOeFt/EfRl
u1yOaSHErTvF+iNjT7ALuvL1sm9jXzOvWMbB2cslVd1u9GBw3w7M/vTpIkHq76JkygakdMFwFxPi
YC7LAtPOpq+9zjwAgl/UIw9vouOZVfbk76tQN9txCmiBFtp7rAmTPXudsq6ggBb8kp0SV24h88ew
ztR8gopaldsFLoraxwyP3EMXlSOzCcKjKyHa6GZXhFYCVYEX07J1aeA1m8wWXnUiecrnm4jbB302
n9fTShk3WrMCnQbZbYg+Sc+fYRdSeLEZBhY/DPNj65NTKeeyzQXiYO3FFAB3ZQbP1Q3V8lUupr1A
bjHOZV30CTBoGfvWQXndRCupQcl7GC3EOKxFras+T8RBi6NvzWF+QohVWceuX5YA+mVbd/CJMoZ8
k6V5cLLAqMNDnOFUOlidpOG2pYN8RXu0qryjx1j3F002DfG5TT4ajKNUYeXuDUAElmQxS4ltJCNu
DJydbI02zphmXHl1Ih+xe2HJNhN8pK2b4Q5lZeAX7X5s8zBmodZGZ5K0j7slO1Z99sUCbjXynZkF
aTBfLvOgYSGHvIpY6VCxCFJmniGMdxmP4XRKEsBSU+/CN6w6sj1fR5WIGuBOKRtn6/tuFELDKofm
6CBBksfHvZo+GOaVTMMDTh9pxUSl+T7nEvuoPL/8TDU85U+RMw/NhhgUJuS1fua5jOBvnRVt5ye7
NI6d78OUJ1fdKKanti7MhyWmLHj8kBh4T8yFAhNsW7g1O0BPnQciJp6PC0UhFsylNr4qAPx/Usot
HvDdg9FIpNsDuaDVAHT8ECWf5mFyInpK8Qgx8HSrK7z9+rtayvwmsESVHQI02CfQF/AFyoyRM1OC
TpoLAuHze4bHLAB5/lIDPc+gkndZNXG7t3KF8Aq4C/ukn3EvkPUDkMDSGCtJDpPxeUnS5QEzMDMU
akmTr7pOGVMIaob4DW1vvIzruvU5IlTAPg7q20DCNqaYoLVPOlGm5b7Lw+Ua8jIo4bBt7JMFBALL
PTTMDqiosD7Ho4cHriqCaQv2XWGbZ38P/gsS8HPf9sG1HB3PklvXACqzjrzL41O3zYC3OGtuhiVX
nbpMZBpzv2Yr633AihGbAZsLAoiqbqNtIB1zTc07jrQ0bN1HuFXjQzXXxQO06eyKFZkoDixEo8uw
SZun2e8DhkWJyC48t8vvVFAvuIzl6M24MlZqu1Ot+nMyWtEnHldutQ/cIX4cQ2FglgeNjxEvYSDc
OqF6EGnf3rTjstx1UcZLEnNxlxBVmoZxg7nZOfdM4cWHqhGIxjEluXdVGFDRVEm2W+dpPEl/p+oQ
M1ibwADf1HhRJUyjmWlsFSblVhLRvDAOjTrb3nW6YFNEeZPAV5rdu27s2QYwZq2u7GA2xUGUik1c
gSnlAmkXGGVLper8T/P835IO///0GDPl/Glzv3qYf3iTr9AF//sfd/3wnPc/a4Mvf+BHmhLN4B2h
SJ9cA/KGgzb2hzpIUIq6RCYyiA+ofb7GWPtDHbS8d6SncOwjSWApXiOX/5IHLWG/Q5CnTQhNEXUw
cP+OPPjG4IpgiaavZWBrPpxHm8cbdy8WgYqgh9fd9zljSzP36nxyw+nWM708YZmjTwGlG+L2TXnt
DG51JquwOuQz9EjC0sN5n2X5No+LY0QCaqvLOrsIgq6+wxRaXPiFXe+VmKITGOIAM8WCWFZ5bXhR
xycZm33sNj+d+r8QIV8rZSQeHRAAvDRpV1VEV95qV8xGPBWivNx6WR/tIuDv+1TrL/aYWqe/PtJr
lezHkSjAwa1HORGeZfSdn0IBPWvsFPXNu3UMqOMYU+kpdPeECu/KnNdBrC6rvqJDNcjFD5X+Pw4r
/uJLckQq32huRqML3gifsa7KSRs7vPWSYNgXSxud5yHMqAgxaP/rb/mnQ3GRaZd42+pr51J58y1T
rpuBGX19Z42qI+Kvng3VCltrEt5vfjl3Fdv+Lf9xQlHDBdVq3BCYtOy32UHqLHHRqLm+ywAqAck5
JXF30EtHnYu9r8kqYnzaAPQp2EwO8gHo7o0oaVZPIa08G/8bBuctaJKTeOzOZnNtN3jeBnlqpDmY
/Nbr4/vJM7xR/JO8as/BmZw3Q3TdxUCZeF7+RsvkCfHmyyDdM9ohpYwxiwvx9dWhJ2gSsZNndyIb
rYNvY3EAxIOFZ+4wO0ir+I1C/Ker0fW1Qxt14BFUcbgyXh+vGidIVnMj72wGT8clnJaTwJry89Ew
Qq6mMbhBavG2DgC/31whb4ZZ/Gyol57gTUM2zUVjfH1kP00nFUSJvOt9Ne4ha4c7XoHmN3fby5zi
9dXB1AzFFLUdGy7i9OvDCHpMaaCZnLs+FOUJGeTsRGbWcsyMjxijc6QbsChhFLAQaVSyx0Ks0OYw
fRPCSa6qvnD31nx0+vr513fIn8480FOSIo7AP8gI6CUS+9NzoJrqvC/xit8nIXV9ITbk9xgdqZev
WDuCJHX2g4iZukMP/fWB36TVuGHQrnk3kEpgu8Mg5M01htSr7Fh5zX2HiaQp2h1aXbyh8+yGXoaH
xh3u0hzrqk/RwAaU4ecOauYIycLH6LuJqv46Ht2WtaF4LrvqmPXOt0i43cYN5OdSLTupwclXNKHY
vy11f61988lXQoDmilUO6WgCH69/TKtiuxwtw3xfe85lCKdszCtiE8FVG4zn9A9sva6g4Ew+iP6f
19H/rVL+wQ3xnyeY/5NH35qEK/sbk+NuPv1KI/O/5pfiXcDeig0MVxHuWOdf80tLv5AgGGLyE4H2
fRlt/liiuD4DTNgC/I+7kgQb9/0fA0z9LliTcrwxmAXaSv29AaZ+/YTxVxoJuWoebQ6TUkwmb64W
UmxhgxvprBwBTGV3ODOlvKToHpi6wCHqjBMScRWKxpATCYs6PUYB1U3baP26Fq7VACsXbPVgtp/M
PBIQ71FIq57+kwG9yjyWUYcesA9kMtv1xk75Z81zuiKWSFJHNlUbK8V+dD55E4WHxRNOknWxPlkO
PReYWdii3/t4nPxdDstrugVE5WHwMb037KZlBE+vl8CfNhUxy3NeOMgBqciH+AACa7kFmZi5OzeI
oyuVdVUCWyijbK50pYJuVQ7x14hKjfpYpnh6TmUaW9WFUImteAs6JQ14bQqWXEz4YE98TWXKpg7E
0F3OBXg2i51C4dXpk6TSc2KTHzeLOvGdXqUfZenUdrvPB38UtxY8V31sM+lGl3Vvxrs8qAKMdFQi
BNd1MgY20kiBMZ9fXdmU4MHmOjEa5DAAvC47OMXEZ8lj4fXgMipGdXUHdn/Xl/DeNjKeMeVWAek1
nUM6BnvT1OIooJ1Fu8qHLXWUbqugKVM5ryj/0ZPqhwPSe9sIFFQyhv0eRzAKPz06K1MbHb6S9hnB
2umUHTUkncYRzecsEzF9IzQimH2dmJgpBHafZInrAx0kwOp3syVE055FjkzJEoC+LKbbubL9CLQl
/+4QRhaCix9kE69rbxGMWvVQ1Ia9VIJduyO/MR6MFcxoYix+AV8hqtrWiWFEVtE2YgZN7IjpD5It
7N8TI9ayY0fZdXbI1OQv+6BkiLVFYAsG/HJtPZ4hUrVXtadbC6vSJLPjwH9nOhk7nAI3gkKjeZ/n
QP12YTQwF20H7XiYlw11fQFl3/eUD6mbyCvTp4o+TxJEbN7v1QJtYAvct7perFzXWJXL7oLhMciz
2IVDB1gTn2XQgkjb9F6lMIo6GNgoPMiKj50eaLdCuou+Uz2XFsdZ+BPWzjCS9kVIDxdQvhSqIqmu
NlcnSs+c2zg0QbCjEcR6jysN0yWY40QQKEiD4syr8vhxSqsRW31iGnvv0/KNai7LBLQrM8fwYJup
/QInGbzfMlioLlFsrGvB9qRAjIkwvuWFDUV1Si3hkPGo1CfSHaudXPGS25K5o/UqstyZcYMO62Hj
pR6/GTVXDEhwkSq46WlE/yv5DkB6wKLUc8sxHwd4g98znXZELVNBnxWOA5rmYjOOOVhv6O94ubUV
HWpUsg/Mrvp+l+kEvm85TfFT3tRkl1EMunFro0dFe7fqg2drgjC8gyfp1ger4YlJ2KEklmEXYbn3
hz7/SBrBF0wvUImgqefLeYEs95zq2sEbWwiK1WDJcX6jESb9IgfM+wur4ayQIqrXzqC1e8WZ0v4I
1HYKoVZXnSZfMhgIdkSaBjKFACL5m+ReG/cjg3TFhpZRz/uwQn670bPndVDM/LAwuyAYOlPuG533
4fOIjj2thQsdVUFULrK/+zrVPCW4sRbwpHFbFdTbBcqC0f9ex0lGUYSXN2C9iTE72UObx7pgGerU
EkcxbKhbkLcNe6VwCJNzf+mZocaUirnM46aqq2+z2PWx8w4pcHFGi0NtolPuz9WIW1EZNcPrCpzS
7KZWzPN4ZjgINgW/aZOeSW3L83vPAMryz6oAafJjmA5KHnUnCDQmoujMbmDLma2iWFXOj2b03OJG
hznkfLF2U4MsBGtYnU6O6PwHH/u4Q/KG51W47/Xqvtqk9CRFX43FrUVj0MIMbjMb0NAbC+I5pYRN
URV7BhWZD+GPSMLOHYGtb2zsa9VpVxT6Gcis8zSMDrH2AbIpES7RyxsZqn68nicjnuPFoqljGauM
IfUwMVtwM+HEj4JS7/YA4Jfx+YhLYIHUZlPdE/ceeVhdWfN4hFrXyztmko3ey1KpaTMC5b5VTi/u
4LHM0ybVoMi3U0+rBgWQCeQ6X9cTs04Khqjggud1Qd3Gap9JkZJ3UlB7s6krB6+4zcYWaFxcVtau
kXV2UwFuMUec7eM9s3Lc4iRI6uSUyT/zNzR7brBe10m4d2iVbHe4wAc/28IL9jFceGHtnlLkF0gu
pMauhg0QD/GE0aMgazJYnnXERerXFJvmdXNs5win5YSSnjOALJiqYbVdFuwvJiwPpFkDOpCKHBNH
HJf5hzhPUsa7MmkOtiSfx/qSV8eWdowoOiliWdenflaKO7Y1QiJRW6QOREvSbSOGSrtH182X70b3
tQJ10ohPXMfMCnWbMBAuTBTTVDqQftskvgnTs2CkvIZB4nxPXKCkbJLzmF0hWtvePvQxwtNJlsQM
D2Ok/GZjAwCn9MY0+hDVVLAfnSRtMNUWORycKXLpE7gtYMdlXG9YQd8XqpOYZ82qyOf2MNzSBtN1
a3ZFfIeQnSOsWvno7myp2nlf9LCQMElH/jW4PqKzFS0q2QG+HmZrWFnuThYJ6eW0UZ/iWtA8gIWE
9q0unSekyKXgN/In4DT7SCqXEARDD0atrAE/VEWTYYl3jOH5ppvpMz0xhT7gDXBvAKX07llfFbrc
E04kNzA4rd+es66amvdrt2jb7JxlEMDhg3pKnvOgBuOI8wHjY7hJUxB+9xODw/SYiTL8skA4ROZN
WjjsIpjFeeRjg77qhqruv5QMLr/LUPCTDrGj0J9WFg2pQuXh2ZQ12QqbhUywTb3aO0kaBK5ja5pO
7XAukZGII0MfVSjnzDrJMCf4Bz2UrPyWgl7L9yJyzXBoc7bUG9UW9cHrrJrIRGIcuNucg607FswN
+2RO/I0pc+p+MjP29bbUKnoWho48coxN05wgmln+aRfI7KlyFnJIIq/86oODCtDcWrHVMl50y+Y7
1UBLvSdABgQ4GfvZPstGsJiHyjiFTx64GdWeqkYqBgki5CkA8XQOnhNc/qjdLpPCaxyiGQUfltV4
j4Wbtfk14mHa31L3CmUx2YymGbKZ3ipTsRSIadNrEJH6o2ImNrfcuxb93VCDOxsYCSaDYcHDcAHB
Nv0eQTOnig0gT3x0ZpHmvJsb5sdWXXZX+NQhmdV5lMMMSynYpg+L7gcggCX/lzHnlXgWu43jskJP
k/yEWZK85A1L4IuVD4RAa1Hxw5Jn2Q2rK4btfuT2gn18qO1TlytLkRKbAeEObCWfdKYZ3k10P4Xb
zFakV6aA1TO5nUo/V2HM7lWXnSy3IqI/l8WVsRikeows/GFo3sOwxDMRhmJ4ZtVCC3ISx7QRLrOs
P/nwMu78mjpJ8s51dJPlozPRaU2PwEYJgx+M/pvliScigcshiG3y8X4THsIBu/vGuJxXpgex/5gA
hex5MElqxAOKExlFunb63Z3kUBGONCRa4UE3H1fgbbedEmwbAOoNTjDGuMn3OGClcOhrl7cSyp/W
J4hlVbRb4JJ8FtTdQKbrmcsRwyvm2xLjdcHDGli+nzs+G6BotKutryqGATloXhglfsL7PWrW4seY
ukF4y0RXtqqQQ37E/QOgGkZx8ziXDr1LqxdmbaQqCvozoUs9d7S9fEuBOa6YUb+n4IzqROsorbUU
Lad/Qm0CNhrx5mV7+n/79H+g1/9io35svn0r8ufi689b9fWP/DFOEO8Aj6C1sSVHJAVM8cc4wfKd
d3gmbbZfXBFYGlcN8MdmXbvvPJ/kPxFVG3MlIKl/bda94B2TB8YSAWAptLy/RS3BtPyT6kmaFUHK
XtFJvA5gd7Hxf6WJl6ojJeCl42U99TWET/wV9PXKrk+ggzq8fCxNDCrhoYg/d9QhjTauqj+GrFer
q59O218MAt6Y7NfPgmPDF3wMG4ols5fXn8X3PAw2sAwvWUtTzLTPQYt0Z03HAO++M36lLl1qU1nq
j13q9/kxmushfaD3Wd8VrQb6G3SGTKmlA2TDYEhcfQPlP1l+I2z+6ZRpTJ0MewKkDdCw63jo5zEC
DSZ+OHlufmk5NhE0EfTWdMnQ0h0f6Mgim2dEEqXHsXFAKAxCxc2uxbRaPvz6dP3Vx/DxoaIirtfQ
21/OneuSlX2eX0KgSIrPiIfIE45riBq6uMn8Qz92k2p2TRFVwXlqD+TzUU1K/fnXn+MtwtCRSOaU
R3muRtjks7w5H2HapehUY3BmMh3G4kyVTPk3qgP5Zp9XSbQ4d12SET9SNbbXTUFvbXWaOooeubCw
59/QJ//q44Be87BcK2A8f1Iq6TSKwjF12VIYx8ftGpF425SDWYHEpKZbulKjZczI6geWT+xn5w3E
ZtlQZEmZ3ZQAbeaTX5+h13qzt05H+JUUUCC0Zpsb7fUFk7soUTgZ/VOiwXR5gS2o6ZpNu8gzoKig
DFQTlXU50a9t0JMv++51jYVp9tef4mW89W89no/BhAZNTkOKJRqIdvj6Y3SutTSOLRaIQEFchJ9o
BMRxf+HZbeDVW1yyFJJsHGrLs+TK79OlDLexDAjVA7HxsWlgrxzr9LstJ8/eFvT7pcSxYbIy0eGN
Shk77B9rhqIPpEM9x9OkqYFFb/TmzdD5dQa6HjQo35FoUvYcDpK/EqGLOr379Td9ewm4SKPCY7UI
IcrDVPf2m1oefAQMWrzqmZHV9cY3cFvLU9drIZxhtRMFbIMlqlFmNn4+5LhPe+rgc6ork4Z3I0OX
puML//pjvbkMXB8lFBijq3iEOWxTeA/8/NyoPDeZ+5JQr+lS5DfL6Wq812KJgKnHkbqaYu5eXFvw
vI+17ovod3fG68kgYyaSD75tg/Rd4UhKvrkAvDEc/ZL3zwEuieguJ73k63hr9r5iYrfzy9hN2+66
SRz+sZ9N3cc4yiobWFpOjqAzeDovIhxy1dHmwUcJT25Py9PS5iD9f32m1tHXT1eqi8qr1rEi0QlX
csusj76fBjS+ztsSJ1N3iCqL7hTRZrg0qJpp28vCdPlt4VfD9Jub9E8XjWbu52imYY7PleO+ncd1
uYsfZYz7Q18utr4a7CVR92GaUVVF0+G4HDgBZXQ7aLYrJ3CIwvyybsAaI1aaUDq/uVhewK+vzwGP
U4VW7wk0b+ZGr89B6KT0mrkwpxgZBe91yfZ134skBS9mJsHLb6KmU1ULexbDrnCrgrS/oRyiVXhW
/eVpNFmovgW0nl86rZ1be0kBHLwrAnpyE48VpPtB+JhM6CnurL/3buIH1MJhxEB+lpULw7bXHx5X
vByDkk1KFvZ6uMnGKfXDLQtT94iC0jkfF9wI0/uhAgj2fcTOtLZHaO/bry+jlzvqzTnk7ueK1/yy
PGnefAycVbZVc58fkslJziaiiTf9yPh8myLKRuzCMcwLKqlw/l3kcOWjc082UbNDl5tAPtVWKL9T
79rSYvKbT/b2VuQEwem0WfXZnuRx9eZZEAeyT/ELVAdCqEN/VrXjiH8uJ1y4E35cUU1Lt4t7zOuY
QvIsjPuaikZ66A456UL/TsoynKKtiebqNiecTemqrb3sPVe2aX9DRH4z5ee1zguDBWwAHhjAKL6J
1z9mD6ALSz2WUegU5r7zex+OTd4wK0UhqbIzI0S/C1mtCqhEIY3yrppFdOKQcxIP/uyCojGhawCQ
oM0e5hYXFeMLaCkRRiyGHfVC6Tv6cHvahYv/nM0qmTA8V8OH0bfrAO1So2ZG3qDOkqRgr7gZqslK
L8EmRy0q7xTV/4+689iuG9m27K/UD+AOAAHbqcZxtCIpiiIldTCkTAoI2IAJmPj6mkHyvicp86Xq
9qqykRqUSB6YMDv2XnuuDzStoBSNVMAnxG3HT3mlMNNvCsd2vPwynkAGx/zH/5iUdoX/YV3KiV8G
XO7IZqN3lO9dMg7kt6ehD+8EL6+/kCaU17HrNB//ebz87QcnIScEEuxEW5wufvzgKek4As5Cn6a2
qZZDGo49BKUoL8i/t72+DKRr02yjN023//zJv0SZ9uUDlmeo0ioZUre2A/mHW45bfwIfxqrYFCZc
PzRlGD/BsGqeTdNO6ed4s6YRFKoq79CwFZMjICFY/Wa6/M3tE6543DxdkS4HqZ8vAj/kPHCSZTrV
0u3HU69XD2ew0Cu7vaIjfXlP9hhDAlHl+W92or/75JBzm92JXJ79L1um169qoSQ0nTxKRtGpn3EX
+j4ypykGLVHe7ciGjd1RYfPyu/3I46Z+GWwc8Ci1heyAKFN+2QC6qtItMJ3xFIe4dx/yaFzt+cdL
Lwelm7MUt0yP8o/vd6fci7P6bCStDeZ0BKsMjMHl4fzzUPi7ZxEjfeNgRtMfZeKf30I5dqppi2Vk
Heja8LrCs+O5hh943ZMbV8/zsEaXJlmhl/zz5/4aN6GYcmmEJWpB8xazBP38uUa1LqQndsIwwC/q
sOHD8jAof3xY6AnCi4hcbk1uBZ9CBK2RUx7/+eN/PZYyBfCiFbbfj2FAPPnLrJcYPZM8U+Op2qY6
1bu87WdYQLGM6ZuADOK5lYt5bukrhKd9Ejq33TpWV0jOzXIJAk3czhMFbYAqPRhhD0RBdPrnS/zr
m7GPB/khsiX0dL9eIcUDjX14wRVKua2HqqK298msnnORpvh0f3KWSlATTebhN6/m754NR3WPRh7W
BzIYv4yJoCkQ4W5mOCmx9A+a9qntUDKZsj0ZuAirMWq1TxQ4BVSpso6udBq11zSL+u/dJjKgc8mE
hsU1RbXiq6/nLPnN5vU3UR3VbbCstnWfTpfwl82LDg5jgiXrT5M01R8z4GZs7ra2Wo4beJVoL0O/
/Cx58fckZcuLOk/aeS/IHva/eVR/XUhTexaJkYECGkEE+PMo9qdqVjj9DKc8xTmRsdwkciAd5zsX
rd+R0tuW0F27XV+Oi6LWnUF5C2hLu//noeLZreLnZYWIMvDsOdSOll+XFTBUW9inTn/SUQdAEaKR
MMdyrhEhLGD3kkM8ZvO3rl+aeIdZRPa5rYiDsKyu23cVtXAaXEzVflwaL9a/W/LsM/jl2ujOdAXn
JHadF03uj5tNQZGWCrnpT0QjkYCDmNTXjrsNN73r5nghhA3MkrL9iJXNhlmTMw0+We6wPfO6BR6A
7Df5mzXvxe/hp0viwARPl75xdDOk435ZfFZ37tQ687gSGqWoII7d8DGjAF8fEN/k0c6sSXCm60h+
S5Z6tcqopt7DzeT4jq9imRDCTTy+mcWZasMa0ylGfxz9o1VXwMMFgHTS2k+z3133X3YPNsoofnnT
UUgG8ZeNy9/QmLAf1KdgiZQoUZAtjfwI4gVfO9bSLb6fVuQlf06CXpCvAyCA4q4Vah0+00M9OTu/
EdQnd78ZfH+9KuLwiGOFa/N7KBZ+ngSBahWFu8Y6Q3ZdDC9orDXnbOrNibz1szqJLrXGo5DdnQy/
eaw7E8/3ZtFZFB7jpjMlPY3IY7oP/3xhvl2nfnrNJFTZaZF287ZTIA4/X1gbFYZWJDc7hg4WpYK+
ncAn8ynyuVooWcQz/kidj4nTspvjtQE36voL2YMN/et40irkr0oXotbXsnKrG35uDc+VN4XTNf1k
S3C5Aakewl3m4OFxHqRj6f6JpU/PR/VjAmboN5vWX3aExBPkGNgwRRxFzKaf72czqSR5i9WiSfj1
pw41RXcFPycbsIRdBtlRU0Ezvtex6drfcJOQAP/8NJF8erHNL3gsMwQM7i9PM/OHVbCY4FkPQqlM
b9eKYlmPNx9kSdpxOWN1zn51UtQKX6SYg3i+qNgOaADaTNneRj3K5c/LS84I/B05pyKYF8aJpwH8
0D6BmxpAYMddc7c8d9WUUxZzQ5qG1blfsXY/rkibKODgylY/5G5nws9lz35MN6aYow+UlCBRcQFu
vyV7r+Eoln1ozJzh2OcqzGIfBQ6FCGXSqsY66ziaMs3SY1N2g8vkRvFF+qgKhtLBqCiG19wcl4Zq
pDq5te7hc7nYwPLj20b1NTmwXtqPzkIj+QpBWTYmhyZO7WDyOFfp9CjT2g6domnJT6kisTmxlW5h
koUCA7ZRQsNyFIOFDH4brffNjHJ3PajRnbcv6Nq36QnC5ea1l0FEcolFfG75GiEoLSm4ls6OU1p1
Xeo3MD/rNgj2uM723EbTtxgRHrD1wkweA1ho5bYRMrX/pqpojG4Gmurt33G888LzpKGXHQ/ZANu+
/BTzsNf61sFrbBHvnVTkvgu5dtrItqkoyLKypy83VKF9P5KT3dXi+MywO9ebiZ5v3q5W9gwkDzzi
GpODA0AMUmAXce7G09LoSJrHDBUKXZWJKTzKc2UbjszObOg8bplhVC/dlbuO5Bitvn509lnoczSF
fUbhUl96nRYMvIKsKI9+hU7MM3edAIfzM2QgRnPiHybueC6m0jySMhiZ4VWkyu8pGDLek3qb+91C
x+++grrJI0G4aCfw21fdRq08PI/l1nD3Ebyf7tHP/Tq8T0bECY/0Tg14IUdZ/j2iNDB+RPuwqK9y
bt31Wnl0+OK1i3ssWMbeA7dl6boIEZKDplLOh65Fyja1p7wZfw36sEdLDwuB20LhY9/WoCtWcg+5
Vfgx8km8npQEZHgARbzpx8hH+9Ud6tcrB9S+dV/xAMZCcYc3ByHHeyQjTpWeAS70Rsr72uBHgEYx
TpgVU+fadTrAYIUbTrAAjW7S1MhUXPgL3YqYJyDS9NNLN2ixj37ndylt5hlOmDS0NU1dd1fbhL8j
nn1ZvIx3M5wEfICkdKcElFk6m/W6n50JXQGZP9OXhz4NnfksH0LBqlBglpWGEPrYWR7oJxy6R2/w
5nUnp44VCN+LqVpRAPqmE1/QIdhLLplLBL0rumg44SU21o3GS7fjHk9xLzumlsvpa753a9y62a3D
vjKPKplanjVNsIwDbCXstwU9g4dMTRB2nrpLPGkYgqhTIv7SC2ROR6WMpop+1DpOOyiZKrNbiGyj
ODhHZj4x2OIQxZg8swaP/FHNQMG5VSetyu+vs0xMs/2hgMMz89aHZjjLD0YsHmpYko2q+qqbsuA6
gW1szBWWGPvSZZANdlnrBsZqOZSi/OShF+zPU0O/GUQMEyIft3CY9LzERTG7b2e/IWVYseNBGlCA
gZ7ddUZ2Ads3t/NixZUNCQGFBBrdJDyX2d+rZra73ZInTrLXOKeI92lfDvJR+dqtzryepHFCCz0Z
xm0XCCggH1gB5/Te24ThX+JKwBWgaA5//ZqeVoQE+7f3ZEJFOWbHd7ss7bRRs+G/3rAsqpiSeii9
JX2nt6mn/lcHSv8RT7huPA1VLmMPy86FwiAGi1bgkaDaMu3RW2jkOUIvDJ0/uwGx0DsP85aqPVE2
TIb305jW5XmkVvpi0GRpjB9HbZyratKYkR2SGnbX+ZxTNrsZSLtSy8qyaiqPQ+040GtDRd/AY5AP
PheclQ2J2rcpIbKQF/VW0+D5taDwPPiB60c4h10EGLsYwJAc/G2w82ihr3ej8Qj1C5Olw68brytU
MzzpZE687Yqm1QE4XEqwtB1WWB7hRV6N4Tafssxp0vupp4Vd7Ci9rLxTsvS2rrEsWcUDpVEcB9R9
1pIy1iwsZopIJcc9UBmMJ+Q1AxZo7LAOnkcPOvgU8nNLl0CCT52ECQ01hqovulRp1zg1Tj7bHEwL
orNDm9IQTBb1dWMjuAjX+azAFQWv0CkcvOIO37ps+WbMaPfrt1gp8DK7XL/t5VVdZgSYLV1KdnJt
m+D3M/dtheht+y2LzgYKb5sEvcQ5U3PwAhsuvQZedIHb/WpuRc+PxVNkF/FGd3ZOuMaze3HZS7up
Ila1+2eb5TDLydllpX1UQWyn/tuu10Hkz/Se+i4mp/+u1UVOYdfNOLJEqt3WLn68d3nq6ADD1yJR
3S4vvxlEIY897ZBE2WzlZgtPbZI4PEtQjwQxdLPm/CpUY7wnrIHRG35HqQU2/H5zM1MPgKSz3on2
i1t1/anwukqxOgfjwqzskbKy2gavcSn18ZUbHnK4FtsBlkiViMsy42uwhFM/sECsDnhScRFTMmAP
caeQotfezUYbU9DsYre+Km7suCGusVNPgox0VkRg1Usp7/UT4sptg/AQbyQd3CN2x3YDDfOmqtyz
VKwq52QYdXZ7ahCl9dPHyh8cVT8Og7aLVZpJxy2/oJ+3T703MQY3aq/XOuswMwzNtgzejW78ZGBt
nCc7zAV+j1zb2K7kdU6daBu+ZZsrj5fuVth4OGCSOGqB1mJIB+cKEqTx7sBDNEP51bS9GDzwqiG2
bFcAw0PkMrsZTc9Mf4qZXGI/CTZqfnlSbRHbzy/qjHKotP319eNbWACZSE7f1Lgl+uPmCMFkDLIC
Ogz+kxxJgVVOdhlGPoSlyUEo7CTqPYQbu/VERSCoocoSM79HqWljHs6nLap4HW+xh/SRmeF3S7My
N9kAXsm7D8vQR/M9Hg64rl7OadNmVmFofyHNFJrbCbXumESoCfCw5LwOtsiPqKizYHQBiBxfpHZU
IFa2xUvZC3tpb78ibgh2u4tBwSWQNyEGRnznVozgRs6cHmqVv8NMEY+cQ4fT8DC/617Hczt29tWh
1baz6E0QoqD8cFmiEcQBgmYC+3GoIfiVFakPyiUhKsny+zAWQ+8fiPBzE9sRYm8TDf80gojFl9O/
qut8lFCJgM4hz3KEE+c3xP2dfIxRo7af0iJL+uc45fP22sM2YzpLY1TMnwJVu9T1+7JKwIO6bjOo
+RxJY80d092JZAufBUYuENm5ekKV2dOVAErAoHEpetKc3U6OY6rvusqY7QmjDtG0Bw3WfJh3KAZ9
wjDUzMRc78DpcuzYVSlefRjhdhtCqiMDOinqj2u++fwBS7fBiAQ9Zq3BLlfZGtMBrukIoA2SIlNq
Ubz1hrK8ZkDd8XtDUhfFVPvtn3IqZiDTfYHVdr/j2aAvv57mpCvVfYIox61PqVvP4XQb0OGQaBRp
Xeax2Mk8fO95JKymc4Af9vPdPErW8tg7nf0qqD0VnGfVVjXOsfF93dyqcZYu9g/9lIzmMsGzvBXU
400hvKMZh0pm+z4Aa++dqA1mG3tkW3YlbPbO5dqKvkWZIAHAGo/qTyOK1hneDUASWPgWhrdd8cqO
DTx7jZrflmwl/dQiq9k/4Xyj2LRrPOWcFG/VCV1k+XUcVVjg75CNfe7Ra5DWzYeyocejYHGu83BX
hGOYPtHDkPBmF13HkfV5M16zvZu8GsJ86MRu3ew9R4U0uCSxXKbkKTEe4yaS2TD6Fociw3d+qG24
2nR0jrCfvW5yJdw0piMMho1bEK/f0rp5kFS7sTHOVNOFV9tDGQeQkSXj9WwaDq39XcHoonoY2pDZ
W7arMOsdrkfgchm0KVs6A4Vg0rwcT8q0fNkXan7mSith93qxkRYRu9eTrh/kdveOWNY0qKQNx+/1
ROI3K+XN23KBCAMvnKNWoPcExQDWfW/dd1Qxi+EaXwYfUjvnxIxWK0BqljBukUUsmEM826Udl1Ub
Y5ZJYzdg5PHMVNarmJUdyIOfTV+yLYrq6RB11UtMmjX2sbzpJdyIhvGvIke/DjN70TF7xji73GGq
9MwzpZXIikXKxlHtfKp0gKr+PIpUsSVnKaqy9dhpt+3fi0n0tq9E89hYNRg1oZtVPvuqp1Yq1W/b
eBuVK2vkFkYvz+X1GOOMY+71+NOg9j3Q5jHTJmX7nuSNC5eICzNFavgpgVo9OPdfl2VJ3MoB6TVw
nvKUlA2ekFaQ09Iny3rWvC55U1GnxDNvm2umHMkLqRKaPUAn5Q0ZFZpCEsMYVq+Rj5wyu+aJzbWh
Av7jdlHFs8PugHnW2OMgcOyXA8WG2wX1emFTDR5oPHa6REvNBpGMng203N43Q3espZMWV4vass3/
sjnpupizkAe8LgdGSJJ+cNFMd0jb49TNn3U+ThmmOltfnRtZgLDaz6UzixnzI3Za28zVB5v1EVLe
cE6KrkqeSRO4D9j89esXmkqtDqrIeY1nAZYz6sIacm6PKkMlvTc4H5uzXE3CPBBaGegeY5eGq7zc
SDT38oCRg6ke1x5z4c/0EXuYgCHyBqLSVykkcMz+9DiAAFuwDIe00sN/3slayOScvDddGju6pTaE
5d0afPUyfGQvnBZayLcShy2qCaaLz1pBH197CXpsji7MNDvzh4aKXHYLdMXOyxHTch762hPgfc/M
XObpIRqTtjoESFYizix1pcLzrWPFmg5jo1xcedgmoc29s0ez7MzFEqttyZHx5Age44gyr6De6NXX
YdGP5tvbiestyiYMsFHPa5Lg9bziCDAfLHO64FSZp4oAPhYc3ttD3GkEdPtCtTGDcnw9qOfcb3d4
Hf/rawzlv86qdTOkGxeyRwwPyDSkhl6P3FVmbKj5Fue+TYk4nG1Y3buNjcIdMfXuZ9IG6ls/o3an
whLY934yIlHLtg9j3WDG66MFAmyy+Akj7FBM81s4YkNrWfZ2tRgrM5TXEymy8rbzk0KrXeO4XXMZ
zyaqosOWr3bJIKdrz0EOBwQ+Pg0g1qAUw+TCHmYyKDLfFainnhBU47eGOBJhMr8d5ULGnKmk9mhX
m4uapcuozUuPFb0Gq9xzKlvqB6ZURFc4UsfBxU8Me5zpgi6AZrnhBarlJq/oMorwvhEGls4U9cbF
6jJfx2eRpnp8JpbQ5Tcgbn35KEuAgRC/wFaW3yb60QB3TjHaHlrP4mgIcJU1OJFwct8Wq3syrWm3
L2oBOYj1ctup6LlEQiLLM3BuM98XbK5dBF04cXzVqdn1GOUvyaOYWn43IJ1C4VjCsVL2cbT96rKQ
4klZExv1MuSLeUyG6GYSWMhxAvd8bMdOb2sYMy4hPQFvUhDhSK/3qsNWhXjP7bxwcOrmjta2nhcW
ve5D2hUNl1O/hvODK+xpIwMHZI8lHjCvx9DxmRRY3owN5hv/3qRt0onHDq+Kn67gFZrHaPF1hA8G
bQRyIWma4DfShni18HB6F+IQqzMRNZ69I9Zf8qyPlHVsy6jsdfDKYjHr8hCFa8bAXN/EgySBQduN
EPUZPJ3x6jTd+TqtoMNtrzmAxm3JmMBY5hDt9CvzJ2s9OqD3qTdt00UyzbP7ZJQk447QUkU3oMl8
HltSE2M95IGn54e3PdVt1UvydEHoudHSk6ntWxbkvaePIDcX+9DyTfOsF+oi3DYht31MGT6grMww
4ulCxO1iG9WeLdDumoPnb3A/SxGQDN7Hjt/wMFw5QBDejdVKi9NxTUWGAQvleQBoV29pAIqxNtIg
AVGxOAxvuTzysEQO02QBgrAUXw6L+ZzhJ31qdNQAluVYmazhQfbzygCe5i3CRKYXc0KYvOHBwOlv
DBebHcpHMmLn0qc50N/j1hCF047UaJL7gEFL+wctPlwTybw+DFrGUNHw6gYEHNxC7oAfBJcpW947
7ZH2C6doQ44AMpZzM/X77TWjJukGE9c8907d1BP5vmcj6xxgVEgn801Q+MtcAt1KltV/einP/Eet
Bf8XjPOz587yfcZ/tEv9H4FH9mr+y1X1/w2rVCSQP9Sx/oIxupbffkUEvPzEW+NB/C+6/2PEd5S9
E/AMgiLQ8kI5dzx6EuDfwMJBLcCEshWcfzce/CtEJppYoaiAdQyi5L8aDwLcV6ncuR6KOrQQ1Mn+
E46ReMGL/1B0A+OMaMCFpUSliEv9FT+ebHWgQWIwkEXcnRANp+O+ogZI+r6XcAknH3AqW1U7U4oG
qUyDOieAO5AqCpeVoiejlYhlsHF21pwyVm+6ocj6EnIbptKhMqrgNEaD0HWbF3FFSSHW9wVzD9uH
dizyU4qXprN3hBzO5qyTxWlkdcl2tVN16WFGLwENjZznM8ftON0rnTdXlG1Z2HWNtsNdNDlH0cck
SnXN0WMXj7MabC95ekUkLZ5qgbSSKVR454HKywdaV5vnqO3iC/JCMUwDXIKaRXHCEvW6HdMWIE40
TQY1gMrKD4Or2odFKsxUEK4un6eq9i9n/B+zXVRqmti6LJ6/QHIBaRusW6XPMkkryTHb2oGGfaK0
73DU5o9r7IThFTX9gKaAYTO7zkS4ycnOt/q5cCMlQmYk+RBz2LdQ1RXss9OI4R4Stfjajqm6GNOo
dC9DCjtfqxXb6H1T4fzVLpvSuwK1A6YcWrZn4C6Tbr9JL8GMJM4DXEUQfWMfSVrjMGlffy5Bc2PZ
MrSQA7wiMYdpjml3X1Td7rqGUu/eID4/K1W8JHs1egdRhphUmSm5Iokwfe49oSDEkB+tdzR9SH+X
JROt8nQ408AvVOgT0OXeTc9ZQ+zDDaooG3U93EaCxkjSDmK6oj+3+hT77UAVv57i7nLm5j7A4bMO
Z5Noip3eFPpQj4R2svMDNa6HeRnX29r2Vu5QAAbP0Zp+xc6j9HZ5VdLsTsC40P7Z1tHtolKYhdAt
xocVFOyfQHLX9whhA33WdGHaXJEEA9/iL3RlRtRS9oLeLxxRSK+J+yyU7XM7bt2fbA1LhqUEdCDC
h6I5TNFW3joR5NnjsPnY7Y2k9P3zuqrFORj/smD8ZSTJDYv9xaacwT/qOo/EDmnJ9pSSDKMTjaIQ
PWNe0z5tbA3dniqgP538ws8/jhPpacRkfvzQTGvS4au4DngMoer/7JlOG0KdSjmgMjH0EUDDF95Y
x/t2W6+7DZuM7j4ikmY8hoVJvmzu6KZ7xjlimwr+0fxu82ZR71sZk/zQFVWA3dxrQsMIuDGiULO0
l+2yQJFISn7xMe5TUxM1cwLc+8h8rD/YTKfyVhqYvK4G4MERA03/zm3i7GEVbvPdc0tfnOgQAMzt
5tr5NE1p40AP7Rqc0sBAQtvWIZq5zVnST52PhSZM8VbT8u0tHuOwH+/JDXjviKniz5k/UWVqUVER
5lWDo0m8q/X7kPc4eTWEVNMu9OEdjL0rseHzamwsgzwc96q1RnodFOvoMBk0/mzMjkOFF6M0qIwW
OoBoLNmbsI7eJT2quQMF+TA9V7BwWxJzdRxCHcZDEg56Q/c2m+7JWUz3kG5o1/HUGtV4Saqz/B6N
Q3YLMS0KyLBlGP2l6Vq796mfF1+TzGf1IdEajlTRYNrCKISKRCf5XMnxHgqIlqepS5S2VK3gpt9Y
p98nUSWHfTpsOGjGrCvJcQ5APUwm6Ihl46GnJ4AQtkXsNg6f6C0eLqMRvidhervcEla5N3JohwGz
nQJrd5MmEiMkNX2eab9hvmpeP2+tWw7QNaj06mhx/0jmDRzkguKxv5e+D4eUpB0KkHp2PzXkXBWl
Q512H4iCe1q9ypbk+O2y0Et725Cg2U71Avn4kPtxow/0h3mGhmDTUOZHtHcL1zkuUSZ3uRqPLTkz
+V44VBcw7iP/eDAj6rR9DeF5uzZhtiH54MT6To1tlJBZWP0vI01N+uBMxIWXseOqR4VZLc31PbZ9
J+EIiuck7ROoBmKeMElCE4e42Q/xrzo0I7m0nTeusXtBwUEHmMfV42Ek/VZdQG7uPg90p77P6k26
V61cW+9Q0JnDZCXMe9jKOWrOS9atdxugV3MHvnoZztJurmgCyOFfl4r+YeZANeQnykvrfbSuK3xQ
d/ZxTSzaBaMazwM6cRuTqXUv3HilSr7XY6tuQ2OG5VQgCXDp/avGO4cXiciBdPl+U2WZHQo5an3m
eBgb/+dR3f8Yjf0YjP3v/98s7tH+/QPYqc27GuH5f3Od+PbXkM3HxZ6jJrooYrCX9o9/R2wEbBFY
JRsrIedCBcvPvAVsDmEZbZPY2NNuQbeMZzWOb1wnx0v+5RLm0R+I4sr+03+EnnxRe/93xJagJuJj
XF9wjTT6eb/2dXSFOyErjE9x6U/u2VCblFW1UWSw6rNE1O4dx/7wA1MKlkOJadYFIp+Qdqo+3f7k
oBHrfVskzVeWmRe7wGr9NLDA3W7h7HyZJGykg78Uy9NQxj1W2FO53ARTVCRXqMQGWgVS6CA7rxmc
P2jZo2pAd0u67nTTtuXe2gOkaBm2Gk59pdMPZbjqAU1A4q77BMNyNLvQ+BDDLEmePrmSjQm/SOgb
XciGdgqqIvueY0gAKz0nEDiymC/pHo2/fNw25EO06ks+gTNn+UDfDP0aKVFVd+jg/GBNmWmOvPPg
ruUBzFUCEI0dst8nqscEQ7be9BgsJCYu1QL5/jiOMbWEPiccoIF+XZb8nVMNENXddu7Ww7IlCpbt
4vilPHLQLNvvPwy5u9dX9r9a3dx1dESML+iwH/RuvMiQrkRuHVUjPQWhhZX+qLSkYomTbBRdSI7c
t5UbL0+krFP1GxWibQ74cbjYY4RlHCLPCD1aMa0m9ofmgbRuJz373u0yVwIL0i7om/Oh02NBdd1I
effP90Qk+/PnIfVgbDIq+UDYY+QAfv68FmZFlkn9DTgZoV0vqvoTu3jzVabp2JEZdbriMu1avz/G
YwQr2cecnqwLa/WCN7dUV12+0gtopmL5XA4JPkQFL60fn2FZJV73Kc8tmVvVXn63ksukrE7u0YVX
w3n8Cv3wROJ+hFKwo7mVsQcXfUBK2FP52clhXdmvWdt3WVNj+wCURL1LPYK8OwGC+SkJNom0Zp7E
cjDU4Y7GkNHY43WAMaQGSdbscshMyUO2CEUz9hAITFljIwCmJGog7ShHswPKM6jzehDLdhnLCAt6
R5EoPYVlp/90UWt/2hhb1T4cktLs2i2Yi/MRMNm5NgO8L3JSNB+GYR0+T0kRXi6hWvApraxlAZ1w
ck6nYz+uBhSx30MAmjXWnhuRQAlF7HaINwd3FeOz+ajKNN+qHvE1DrzAo3bjGjnzIUBiGtO70IR3
a8vB4lJGUiw7WnVwAi+Lqvo2YeTXnoAUSKIjP67cAyrXDGchbA/6XeYK/6tHPmbZ66rBcCZyBgk+
n5x3A+K2av17Y9BF7pO6iBceR6dvRtGM4XU0NfO4d7HXvBxDoJOIUXSVXkGAJ5Vi0kA/FTRPcTAc
YoVZecJ1XgYUaErOEGV/bRaIDxclIeADxjmckijHB/4JDIZ4MrM/JqRctAPlv0yi6Viw5XdIBJvC
3lVSATsHGjZdTjhFNzsa5tYPlM59LFBQD0lC2cmlyxZLo/VsRVIE7WqGgE18hQybobPl8aVoqxib
25oqZSHE6lxQliyLQ04+TCFyiCDRxBiByH259G571F5J4pFCqodtxtw/L/lWPRdBog2+nHoqmI0m
6i9VPjQXg+/ocE9pTUXwd+GQYrwRXyccGIDgW8njaMIbvwQ2cYlDUelx6i6rS9OvQG7wVgyfRGLW
j7DTlLWMmY6kgJfnNfb1k+Qp+ocYqaTao1GW5H0XUWFuZBrd7BWJAWB2/jzcRUmFFBNGUtseF0Rp
VKNpHMSg0A+T28kzAcbRY/KEACcPrxKVpnLvDx6w7W3bZufM5EOBMKfXU4iVes7bqH2ZxHDjEUaR
cG2XD5xGGlrYBEwxeg03qfcyb9tD5nIi3tfJhuvZtMTJxYQO9XvNAgOEnHDWO/QoWj6aBH7usRX+
8OAV1foc2j7C3SKi8SJcPSc/A/0whLBemvqZt1jFJF5zWt5T8n3qmGxzFxz6Lcred3UhyvPSKGsa
TWlx3HcbDbS7PJLTAO2K9vzE17AFtm31rrRRyfeVXtXbxc3VM66Tajg6vQgxLRvq2mFuDbLA87Zu
zT4SovqIq8nwDq+a9Tvt9wT9JPSzT8i3elyJ20Imh9xTLFPGW/wPqHjU/aY2vo1JJGj+1rZOu0kV
3+ZuBTmpzrGdOnFEhn6L5D7/o80D9SRwHMDCOTYTcCiMrFJ8pAVHmnDOGH8maeT5KBBDngCZpfdZ
0rrNro0lplbLvGoudwvcHgsGt/+YsT2Sb6yC7DkyIXUhevr9aNeltdVY1HNyPfmiS/Qf7drCXnHI
4zeIqDWn8G4Zm+S6IM/+3h1XfNSLfu0HbKkbV5PWzDmtnIkOLJO5ooPNIvY0AhPcTBEWXvZoWWEf
Ijx3DiFdrP6O5SGOOYOn8RVFeoNJeTCo9/6mFlpkWQZmlLu+vDVxuKh91Dn5u7WUeXxUWMh+qXK3
Sc4xVGmfZZSL8ERr3vZxoHEigq7jtNR+kLicT+2IcZiIMGMBAlAiezlrR6Fu0m3WnMxAyoHMGsC7
nqECVA3AqC5SwHiIBQ5ZUVHvWzIJp1FzlHtcxsl7HrI++TNsQCXvpi0vbkXoO5+Q89EvHdDQ/x3/
SWFw76hpElwquFJ7PMiQinBya5hCiQ4xF+4K/b0lTxgccge5CubNgTuQNIGTt6szf+2PddCPeke2
BYen2WQGF54VZTfcwYjO5xl3EHr86etHWrOZ9gEEofMHBMHgc2roSIQXFD/he+D+0WYZOoIUDh1R
jzDJxjzlLIYs1cNnwBvcOaQ6gVKFPMXSjntwPeVTGTtOQH9zHspDMM9Lt4fOg6GR3zVhf5RBIL4V
EfoGjuLbQgi3YfnUO+50m7H8QiGsJ2KsoKCb5iok//KYA/Yn2SNA6mRbWL1H7MG6j54ku12ntKa9
El1esXPk6nAQgyr0WeUzUjrtmAJR95KZ4hA0qrkMV2bXDlpYgOkUB9K7pRw1m86WduFeVsV05xli
yQOdsfUfjWgVdGHCpO/9rNtPFRXWP5PKreFilHnyKZk1Lx95kxtZKGOOQwGSwT9rlA9Ekavagp1I
URQe62qNHsxQR18noH2fSeW71KXHyaZBqrGfTqELdXTn5wZGGHgpl5pNkhLLzCAqP6Eqwl2FHGB4
Aoiaxo7Z1VTc6qtqWdSCKEbmQBxDgFjfG2+zpMPAOhIzy750UD//CGPa2kC2ORn+O5Ep8kOJCqg6
NHUVz9cqieuBPX0phjsMqUoojQbdlcI24xyfbniTCJ40KLe5aKv92s909cWZrupjWiVY343Z/2Hv
THYcV9Is/S69Z4HzsCUpiZrl87Ah3MPDjTNpnMmnr09dmUBnFXqR20ZvErgZ12/IJcrsH875Tu5U
0AbdvEHCLQvApA3+O/IdSEjfkTyl9EdvRcn3tggsGkj4U2V8nJOKdlZMU/VksYTVL5PSzTJqlbXn
iaxMfW6ZQ9YMjfC8W2avjUFjt5b2XcVSjOzWdLFghIeDA0rrTimp0KvnzJqZIQ26w06TlwHH9C1P
KSkPtPzlEnOju4I0kkpM1rQdqpF2wacFX9NvglcSM1oERIGgruPYOhUN7TdiR4gkMAkpceLyptgL
+/1AoYxA8VggeQcLBVUrm4KSqlVB6l2kunJb1mHNT+7gKbEIZrVbkx8dO6SyLSszc255y0jyp+rv
v4+L2jM1N5BESnevuqNKkoZ2T1ljqDpVns4UjXC2bYNBA3iznPktrNRdaGUgwi7OrnMGmb506IGs
Isykmw0Y9eVav0BrLPVt0eVq/DxkJY5VH0Vvam8pRfQ2EvhZ5OBbAPL0hzQBheL4SLVb+zFdaT5E
gIOA2hu2qMMtqlS82nDO1zwhoS5G5/9C0vLgQUlNCBDzDaGszgZUnNmdlaROKnDy7TidO4dJe+03
ips7aIlnGl92wUyjroM0AaCVGIinh6YZY/1J7xrXPpNoXqByM5bxlSQszjQtj4E75ktJeeMyWAu0
ODONtykhg7RjXlvep3zjnbMq9SJilTC9d1ozYAuavfEo7SV1mVzFE+WJ0XIbkkapPCvU1gwJM3W1
N2lcMhFmA6eLU2Y7ncpBuZCxV3v5tCs1XMZB4076e7LqjQzbbjC1SCZmsW5cpNrN3rMSTz9ok4TY
L6HIMQQ1ePN5vmKWFk3vdDSt5rKmPhSIerhKsBXJBjUr0dZLS0kepqViNgcUzCLdZB4sWBzD3Lzw
ENkbExvTPqoWMrgIH35JRlOsUtovWtHfZtfgldXHbCwFEyogR/wiypjSJkxEOQUyTkojBHVYPE6a
NfzRM8/4Wel7xbuiyvS9aFrxIOoqZgjMbArVtNG1c7CO8/SjM4rKbnFtcmBbeuKAX6u8YeFXr4EE
2xq3N/Lt7m/LI5H4mjKnkduuK5BTfAw0E+rC6thxrXbejzhOX2bT6F+JN6LEXVbCIf1iTG0H3Fk3
Pbg1DB/fnMnx2CU4LzAK0e3C0wOHedUyB1an6gnxrLZ2+bFSLoFD44ZQMNw0BlFhiZLwFUrE+r06
bE99GMyF9OGRMEcYQcWae93K3D8ydsRDDKogDrNmRfbOEBvLZOEZBGiguYarh1hg7v/L6vtvrUL/
3xya4VT/P/r9/7HsfFr+Gw39f//7/zU3M/X/AG4DLQUoA6gCgln+OTczLAhrho4/WdXvOc93zMo/
5mbg0BmWEQDAT2pQSnSmF/8Ymxn89xiDk6AB8cK4Y1j+nUWnRg/6L4MJ0h1ck1Wsams6mc78df9t
ENINPLlZryCyRuVOrqjBl65PaGYhyy2QWiujJF6sSTu9/GI106mICrNha6BtrbcFiIMG10E/5QGn
QO36Rk/e3KaEBokXCdVEGdSgP53jlCsqMvikcf/Qg1QxEa35tDb+MPSucoBTBuMkQJ2UWntDjeMX
3XRysvmYWt2lMCtjhNZPKdYAZQ0qwVtUQhKB14bJhqz+2GVFZLbftG7ilVv4u+ilLlrpmMNTiiUD
eKK79HO/0XvUgw4hakArfo2yJVsv8KSXb+Rg9HNUFs7QPc4xR5ePRs4yQtm2+h1TjonH+kXVNboi
0Pthzs8Qklv15ipa/J05pEGyylh0A9j3MFdZ/4rmm00XFgCp7xb6EbLishjMNHxg9o2BMrhr7Pql
smSfQszLM2lh3VXCjDWJpAh0MLORU2nJn06xX+vYuHAx+6OYrRPxsrtFVUkqM/4OafIgIcWnASAk
4ePCqFHyaAQ0sFkK2FTBgYOEeheG3svqljAdzdhYdYKowlNOvKy3ODd5T9NGnrvcPCBOg5HVf83T
hZZqCw/tiPsxzCXjUdWNlz0TxgT5cuI82r118gRpvrp7MtHOrr0ZEW22lR0BXGvevHL6nRveYf2s
lLU8TG13XZfEHPEeUk2CM3qYkHduRbFmKJT64cBi4LLGurXtHJNYPyTlm/vm+J1uab7YRD9ecLyc
VK7jigcjdpYoya0nIN0cy4N4xa5gRPTa+UOpj4Y/LiMObC+O6BPbHVNTsZldl7fWNF96WCnIELmq
Sz2Jd2OjMPDs40ORYcEf8YVgJy9sLwJprp4cUT2pqP30tnxt8h5GNXI/Tv/BSgN7mNn4uizzX8ZW
rw+23UI8X6SbMEBNjqr3FwMsUkgwSpirU1aG+dSeSB4I7qpzQ1X0DUOf2l0uAjGptamBTj3XwlPE
hqruHnjHtAUkJgRrt2wiTGuPqbkyOgawvYVqcUmdnDvinoUKFO0yGuA6+ezDhGi8uk3q6B7oPMo6
cpqUvEMK3h1cpxdkyWTiAMIu43K6ta3b+AR3moEG05wym/ZTwZu1J0F7pB8jxumM9IEAU4vQymKg
aa1sA60g/8Olb8U+dOjboOBb2atSI+8wrlheCVajWtp8w8oO0Y6l3+2cm03gJdmP0wxU0b25oq62
jFM/URyQjm4cUi9Pj/BGzTPKH5VhyBw1sSEL3xtkF7j5Shb8ElP0rg3iio5w2GAtjXNmaTatihKf
qVq8ACKuFfJbeTc9Fea4Qdhs11uzm79yrfiZDKLaGphhF9PViyoya2U5EVOq7bKiQt23JPy0rBon
nAjB24CRE/oBlEwvdnSLkNXLO/K96uEE9hOEZF0TWx08mRFOldxB8Lb4slUDddfgYh4PV+D+o68z
6hpOk5Fl5RV606+mDNcuaX7tmOlRYODwMG5L3T93M5wD8p/ILWqI72UmlvT9iyprFM2ctSfVig+i
Nd8XpyqUb/ob2mkbkr5b7zMNHWLqqvfkzrgy/nQeJak6Ve5lVlrvDGDskhKw7Odo2EdMXcrNtJND
mzaXFJTtkfPcR7hhXosRPxyiYqrmBXiIOvYQ19EPE0o8cBMY2i9KejSsBRJ0g/ldSyzQb5s4n4Wn
bAwCnnzPyDGUqY27Xeb4LR6XswYbdj/35fqiVzoLwdiT+2w0LjWFcR4ktVkbQdcge65jpcIjMwmo
3igVWrOK8iq7Gcp4IXawJckid/vt6JCtoKDQCfWhdoOeWoxOzmJMRNSi31ht2OTTUcvWc2eOxobv
E39kz+obCndy7TyGsg8w762j5pjECPODQ5PVT04fI6MHxtx0oJyp2z1lYPVIBsTUqTvDbKxLzmW5
J8e3C222P1PU4DX07Un5nQEVcuZYLGy5MERNwZ4uzlNsJB9WPL07Vu2cFu+1r2RUu3I7jxK9Z9Gd
1jgOUA3swY8MbJMZHjjesK+AH6772QMoVRCPLRdu04lu20AnsdbyVbRqT1LVjEfcdr1NojdHwC6Y
5tM/nHQDk11hAf7UzUdQweLHGP8Clt4YfKt1H4V6fks5HMhHfPCYuCGS2/VxfiILKgnVRl5Tcs/9
orTVTzr8RxYLJ0aDjzZU5N4aTzjbgea3UbvGV7IbzyprEwZMJXaGWkJ10JL62xPDtXGY0ifauey1
w5IVD7m+V5V5S8glueQHTeAbNirqgDpM1OnMeOeETZw1nKa8AP672I1CD5GURIm2+1IXfzl8J7F3
YkhCukU4MYHB29bLTq7y22gPQ82l0hVbioO30WNIBti8AZbgbdBs3ndjOfrxlDX8JPM/Dedk3Tzr
BmiMzB/hSLbZz9DU7EXqK7XBVp2RQbTnODWCmbasqcRzanLzuQQzDKz4FRF0HVkUSRrZ/aVVnkql
fZPDPtWzCKcmR3LM/PvvXTDWggCyHSUcZgkibYrKarjYiBLdz7VDS8yJ4tjc7bYDPf9CaM2Zr+yN
ejLANcaA3Y0kcdUTHTx+OqREWZh3zU6k46HT56jX5M52/hStdXVT45YgTcnlPTIEqI13V0V/WMqp
NODia1LVKAmI5Ri9czncT8W3vGC0V2ph4W1086dVdc4pPb0NDICdVBzmuskCEl5IS0WupJBhrMiT
VzQzyrNpBOEMl/thJYzMTMwDYEeIcdQfs3dt3Djo8jIa7JvskowQrVq7J1Pq56oeEI9MyFTpgZqH
zMupRaiRGbBb7RTAPmhD1/OMSCX0awXJR3z7PBq7BFGC1vC0EDre1GI8YLTJQ2C3O2KDrtMMFd+W
WtzzYTdcw2LtHjAD6HvLRLgD/T2NxEJdCikOFU13rrOe737Vv3eLaeyzpnYgtDkr0bN2nLYP+pQ+
lu3VSbI6GktNhoNcr7rbHTXCm/V+g+qYLRMZc3SBJZIVtc4fLaNsXmdA25Et+AQYOTUg42UZ1uav
syAN9Oa94EdIUfBI8ymfBJVIAE58iMYKOEyyoK/N22PrIVtl+nJy1eSJ/ZxK8kBDFI6xL4pd3aO1
CMwJBzGjXtwB7wRaJIdp6ni6TQykfosn2s/U2SQiPfliBL13nOythoFKr2w8xUuySVJvZ8jUX5xu
b1rFs87fXLUQfxQbQoLuvpop1IEFQ+Gqs+R+kPr9iTfIWhyMbQpCnrs4LJU0mOrlpKXqwufLG4PI
JNuThMLQagzKxo1SLAfbVfSbmOJ4Sa2AaIMdXWlU2GqYFCqxx5R4031rxIasUdR3I6XWnDUWFM1T
adYXckUn5JXGS6e2ZMiqqLFwQc75ExnHn56VA2LvH4m4/O2V8WXC9u23lARYO8egl7nJNMtTroyX
njCrbGWRbctZntVCOygGXgGyZJZEZTQ560+a2b3MaoXF87sr+HqxF4JAXx5V0mjGkmCYbv7whunD
bZ2zGNSNvVbMLmdvq+hiV6XNy1zHF3OwIjic9jYbQOk32K42oleNl8mxWIHYCrMa11r4WcmZq86+
MrKTsBjj7nVGYw4Ue1UBk06amo0ZQTD5z1YXhZTY0hSkgZznHfrYz35M2yNsCBnhrgobKno5Eemz
pJuhl5veKB5EfID5/OHGM7PTZoMnfVPeE+wwlfNi9Y1dtN42q92DqEofiL8UGOcia6CdypKP1SUQ
3qqWLqoa9UtXjXAm1bAGn+VyOmZMV0kYQQb0m/TmoXbqUJHel8O0yYudZ1GMxABozBNh4Y/2/G3l
x1gh6tZsWia/WhJWiXe1s3EOS4/VgbEe8T74YrWsAyyw7GhjlPHhckTA3jiFDCrliH0ig3PDelcn
vL0NZk+9BNTYOIeknraOszyiB99rnXlZGcnFCExjKhVOGTbC9WeR2xtsX+GkZhvdued0jYFrFacm
tg7Jeq1VxLHmu4o41eh/cdtthrV6gE8RpAhIyTun+OvDmffIrK4qhnXE6bhIqYxjzP+6UB9W3Y4s
a4xMbrdcuPd4mlAts8+6aM+Krbx2/dUhF4rw7XMnaFbE13RHEzKM3wrbPufJGGb99FqPBqzjgttj
zZX8uVmICAlIRNGCTlyIeCa8OVV+bWPesJ0pg7Fdt3imlyORqMxEC3zqKs2LLP7k7H+HU+xYlHn4
telwcBkudEOGm70RXu5wEJoztTggjfhPkZD44Qt3mNfHhO3WHFRV45k7h3E1FL9yUf86Xab/YQ0i
HtukYkUTaykU5aYtPz1WlyYj4r78beOKY11mGddLaXjLE9JWBx+CwLl4TiYv2xs9sQihImCcBaNn
oULU8Z4hIC5z7TrSw+FitzQosZlttPAT4779UukRqfIStzACh7goJJ5xjOi4Lsbl3moJMXFnlckn
4t6SpsRs1YMBhgDH6QAXhsBUPScmjJQBFQ3i0IstxidnowIp3eKsUasgtwhP3uiJdrHtuX4z1sU4
D3qifhrSIxwUwCE9f6HjCmFjCTcH2yx7AHKFstBIzD7l5Vs1Pp8BTg7/hjKzVCjbeFOBPGzQzBHj
sutHkLShwrb0RXSrw9FtDeJipaOLsdfQKAGRwbbvJgaLJihbcsxD3Rg6e5uPqTghqpv7MJb4LHlh
2EmUoTlNuoKyLsO4/lSSKzf60Fry5wzc5XMOoeRl9eLpFxDl1ISMl72C5q7KU+S1aglco7t3FtOs
cr2iqMiqrTRJJgr0mkB4prgiXkMpHYl3cSS7N2R1QkFijrSbNMoMz+OisZ7RaYycLAsRSz6xWpNy
yjq2zEE/Y2LednY1tXzpiHLfGGs1Y863UwtXJ8vgq4lJmm//MDhXVxYzYybkEEcqy7viQXMGFAoz
l2Vg3pX4nOMTxhGRatmT1qMYoiTwrJWKvya1B4ul+EoxEr9qbbGIXeHkqfo0TSghOPVM9WPCE2wF
nZ61Szgp6586tQoewLxEzGBqKmYXhCfaP7KD//809H/dR4T/dw0hVV83fVX/oiK8/8Q/ZIQe41BE
hCgCEV0xEjX+OQ7VSLZGwAcaFhDhHdzPn/xTRqg5/+Gg1oLzyzAUh8c9zfefMkLd/g8CXO8kPEaC
RB5Y/95A9H9YPyDTgSLHfALSFSQ9I7t/VWpNbi/Uti8Za7ZEMIet0Xb5NwmxPPrY1ieeSTsHJuLE
luFelUWtbc+Heot3HrdEmsIXUBYtrDVcn6HgTVDP7D2gBJNXD5JiRCRGaFmpF7Q7g8jhEvVd4fru
PHb9izN7Nkk1ayvecB/OXWST8xOfsaoWX+q0yjKoxkTzqOtH98swSvK0EkAB9IHml5OxbgGwmr+n
Ts2af2KWIymvP8yxQpRhxeW3502IIGakFixDsws6ofQ9xgnnO1pPncmC4E2prOITq0S1MclJvLVF
in9A0/qNqcKWY/PeFr7RZskN4Qg1ycJHSiVpK0rAp5YTlYTQiqGuYj7rjMaubYn6KSxkLR6GWbjH
0kstxijrfAGFPKLeyRi1ZkPHUi1hHMAd03E5y9n+UWX3gVAcmgDMCK7aVrt14ApqJoeEdHFOVZsl
zlBNmIOcd+g9ynvRF2sH1RqIqMEK5l4RN6fMn1SEbU7xbDVVsq+SWTx7osGhokhXRIY9uZuF5dlL
Oqr8XFt2GWUaAw23+SjbPA8WFG4U5Nlw6DSE7NPCaWUknrVX2J3vkMrlL7YxoYCnj61NhDXGKtCX
kJYZJnZlbWsSgI4kcZJuhgkyXI2ue8kZXl+TWDtjoH1JDStHIuG2XqjPqWCv2cZHtuzIF+p4LH/a
MUlDBUVrpBnlnNK/F8mZkcPMCtrmnnQyWpCE18aKULOba9eN86Fz+LTm4i5yqxsv2Q9xq/jsc5Un
z8aS7nX3qDIzyzdNZdc7L0lW1kuDDIZFtQ5xoVPxI3vfoogi0jP1+Pu6iy1QAw0GyWFzTiyq02j7
zlic0B2Nc9WuSghHZDl5gDcs0G1HlWg+n9BgSD1dq+8gSohzrE/Nc5U55SWml/lZzRVawtIN5b7o
03E3k0exifFPvdoVRgGQKU0gPZcxeFfKsFuNbFdVtUVylppdpK3xACo6Qrk5vRGp0u07tthBoqzy
UC15um3L8rTmDE4rQQuCwiyj0pxY4+HVIsAt1xs+hJKVn4v51M+sZcCwypWYIAN5xrmmPUpl0neA
OiS5asuLnnpUgRwcDBvv9XDhVoeB3MzjipQqrHTtc8KDue9LQzzGmTcRdGVSBmPPzUNCieerW80J
Lk+gl6oyWiwD1N26quW1VyzmuTIzzjFUrWsH6O9SkU8bINjpjmuqIvoges38YZliBIvaTfsOL/JR
AnnZak73DnNMbKAfuHR1S3XPxOoDEjFfBWuR+SiEVwjq4ax3t/gctINQMZYRMbk0+0WYz4gNWg6o
BEEVO9P5vacu9NeUPIpF8pEnaVx8urMOsinjx3oMFDw7cx/Uq+C7BREBrRoDiITBF9qSKayAyAWx
IPnGV9o228etLUPocsXbZA/GQU6aecxnBT4xYbWHmng41Wl/9DH/TrXGucmFtXJJ085IcGE211V1
9zqX2YrNNJFqvMW85eW4oBkxKFMlROX3uTIN351GLb2zNR5UNthiPhJfHWuh8KoLzRuyVyksLcI3
g1PMXKjqeqbFMjPtczyOdNrAkAzys1KpPRIA6TQ+shJ2pxvcpRrmC9p3QDYdszFR8kE+zJ0gxFQT
rF6goRHTNpLaVQ/n+a5cpa2I0DLQtedXZR2YMvL4Rcg5CKplWZ2nMAyYY0h2QmwN8pOaMpKJnW8q
o0NmJtvGMbdwEPQATVSkFslF6BRoY1089ayqEHWvQV3IUGU4zp/uOo2Y+ynmn2v6aypeZ/ljpk93
9rriWh+SLgIk5ZY+fVezknH1dltlK1pUSCMl3V3mHpus80uzOI6lcYznene3JcVruyPudr9kDRvr
6uIyP3RapsAj0ElhbAlPvCJigGE1YO5JOD5AsinMVLUe6R4y3AaZendAjS7RJbBLz5X40chmDgc9
yrmIUA+cJnI3FXO5sZbxZ+SmzxxwnuYr2hj73GKmn016SiZnxRIucAZ7eTDKCSwZhuoNpf+DZAeE
gr66SsM4IV57yst82xbtrlWyNpTA3yNLLcxLUVjJj6IT9XhI80l70Fou2ztdMqzc2H4h2qnFbK7l
L47jJCiVJw5Bh22Bv9rMX0cO0207peXWguMBJbdBYigca2P13i8LjnJHTqoarJV2qkzxpwEAgquT
XMcxQQ40opXZw8r4jhkgn+NE7QI8AMY+l0l8pe+oQukYbVAZ9QFjXgVSkYxihPJooTLzwLHImH+S
Opu6bgoxuYVanURg4K610y7B0BPemStujbJcNBu8l3KDl4Bvcj/+xGt91gg2dtx8+GZuEba1dy2B
30U0sJjqzPoJvAn6pLILKF6++swWPgl/bDQLmxk4+zzOUIw4cjtlykWb1fVc0HTDDpseRu5FzwLV
M1ccJrjd37JxFOznnMOwEIwcdw+Qok9y0jkkxyJyByP23VYt3+CSAv4GAxkxq6nOslqcr4nMkQNh
jtUu7mOWlgzN0i37HyLw+kH7SNheYLnD42WkOA0d8oF9cAcuAhkoAHZZlhtLpvl7MqjKx+SsZ24S
ps0DAhP2HZ75N+Ul2TDf9r3EFM8ZOAUVK2x6EvMzHnV3A2ZQ21iTSlzv4BTVbkrcD20WVoDJ92kq
CAbNoNaEeFBM9NgjIva67QQzvbq8kYzKvmXotxkkBoYHLFc9GCXo/a+AnPC1WThJ1o4z0MCl2xqn
cVqzQ9G1+3FSPrQ03bqqHJBjdttklkXASunBWkv9QjjRqRxSk22lpuygtXBS6Mpv10zmGUDh46rm
jwPOY6oUjee3OfaFzXYEMkTi5b8ZLMlAWRWbYQtuYJGuu2z06igfRydMKFN9Dwc/RV1PuLVUl5cu
ZY2c4zgLGpyIfq8xSdLKX4uc5q0sMzdamuZoO4w3p1K+2SQ80iXWaJkzh8DMGI44WYrwLUcT7c3W
Te5utXguDmvBaA8n5bOuU0IRQfoVuxqgTAgm+3xUsUOPLMZH7THp3GuWARSVsdSWE6ul7tY5DpEt
fQIMCtR9KGPF3uVuXv8IoDQ0txC3XjS195ght7H4srqKTS5DA2JVRdlB17sv+ea5f6h5x3wvNaVK
PLj6quMt8S2XxNNs1dc9AC3+eZjkqkRa7pVsQoWZR3FHKHo/1E4DD7dkM1nIcSEvHEFeIMuS4eqS
SLhdGayuB3SzxafJmONEaqV7JaenPff3Ia4kausi7Hm99U2xGmwC5DoFTWFXZ8Yz8pOlQ3JXR2r7
3FEHbqN53KO24kGDVsXQBa6sgpUI0TjmirOj5MaOzHT433buHGYne89KZoMM2VZt142mduw0YTLi
lhQ8RcGIordYPKWYYMlXvsGrrX10ot/zNGhRTvx2dWP3r0IvT1p3fNVmV8l2DM4cDm3Fng5r23bz
Th2z+tIuA4woTVMsRMTzoo6sQ+rK6XbZDD7jZ7ZWNkIe0rqz1muoRrHiPsZmWk6RlxZLiSNkbl/Q
SPGFIY1b+wLqm7wWkEbGgHGJdWqAT0xInsceaZojRPtjKLnNXDy/A68WIoyLDQ6RzDioQ5na57qu
AeRwVrfKjmMcvo8CNKJHO44twV9cs7/njPaoa30VoGG/a20zU7dMA4kVr1Nbem8oNdzusUhaPpJk
bmflce4yDCsoZsy882cU1gNfdtuWm1l0xEKvA4iP95x0W0h/tpuy6bGYuYVDUnWfAMxdVjBlmbYh
pAuR7B2uHf02mmvP4UpQezXQTNGfQWWxs2GzkmrR8IUVqOtido/fEL/LZ6kr7bgnkH0cn+RYoh+l
0eSadqSdT6cKPyuTW7YLcuSabcevaoAilHAzmulDwny1ORgJ0bf7lY1FG41pofnrMpJhk2PVH45T
TLlttOwoWkMzMVQskgB6gcahrRQamaxO/y7VKJjcafl3gZY1RB04PsRKb+3dpbJZOLkoCIc13fL5
QJN0CISORzthuF0T3u7OSnKb9bF4ToUbFk4S8FjuyaFYwzxZbfZodxaCo7ywzL7eg3L1XLP3sdE5
kcSowFa9vnJtNOy+6GbLpH3PCrfZ2IOUG4j8HFPegAZBk49DCnA3gCt5yaexfK9r9yvuOjcy7fEV
8JkMSsVpw8GstZsey+QpVu2nAnyO3zblyzokNbMidqyxPHilYHEzTDdcfyFuNA3WknLUcsKNM8V4
7nQtyMwGB35XvE52A/8rnfPN6kktUGvzYamNj5bAdLqEOIBqjWyiqXd63v/ta3sz18vrNHmXacne
4mExTVB84CTYWr/yUX+AY7glNWJyRZFfRX3D2bu3qv5PptZRaWMAXksrGrPuA7HI3p09uGBriBqH
SfuE279hqS7ZYmaJ8qpX6qPs1G0yatfBgzDYl9UBGNhfUt1ZaAqvvuhK94S+E22vWt6EOT3mSHY0
qcOchXAYrM14nglsiR391s+KIPy9//V0BiMyP8ARXE6Gwc6iHinm6xkPIktHIceHtS7eF8/9pDuf
IiOP97Y0cGvbdEh8DW212d0vwSqNSvmbxXiO7PhWuFxlhrHBzcaGjmNgUu3Pol+PyVDMvvTGEGW/
uUVjsltpN0ThfkPypiZf9q5ufCweaudxSj+WpJuDeEr3yxp/FG72x8RTd2TI98n8Y48MlVCGe+jT
ItaNXpevM1TwzWCOu0F1vsgpKULEuOx5kZ9sR3W6O59q1NpQtkV/cRpzRGipr189ygkoyhmve8QL
UQ3mfphRYkhiOwaYZGHd8ZL1u9a9qz5Q5YGPp3H1Xbf4aVNlW/fgfQ0O9EDXsiOe+JPLhjhrtIwI
48YFNwgG1FeNx8nJXqrceuiycSctq31I8eGwKOZddlnteelep7p1V1TU/P95YzpY/oqnRuminpDx
xqnAs+tPKqU7SPoL5GNgaFP8UgwlILc4hEt9Mbz8xVDHEKbTIRnVfd0ou3RtI2e1o7aVxV0L7IM/
3+AaqnaqPh3BK0VtvBxcRH4wql4gTge2W2w0U+zhDj7pbtMxsikOWpuG2mimJ0/VDj0SGxWNqtEp
L3E9VEBL0r/ACE1W1qx6AWgeoINshO4ReBJ3EWxwsgAUW/oOslfM9ZbPFz8olvbmrop7HW15ZY6y
Z2TznnXpT0xhCJCtCaFDx5fUYAeiTpAGucU/2mQxjl6jVxFBKGGbcGJkI2b2LFmmMGsV74ZEHx9/
VqGqVTt7Qx9FqLJmBCaZQ+DO5xzcfV8+oL7VGRc0R/DHxq7F3e9jlLji7HmC0bpxWWeg5Du7afxs
5dZ2nTzvcRAJcwslJz0aAOTMyp498a5Ee8hmyTysjXnQHIGzId+Yea9EDHhUFhw6S3nrqV95btnV
cLeJUCryuErXJO+HeRJjj4fYGA4Mt+jCmVBGK6aCOVYQ+Y6RVZXVTqrOFphH7Pe19b2ayTtg74OT
sxNcXL4oqaMFZl5djMwIWtXbS8FxlYONErZzcO7S79KjqGn2GSIT4RaROavKWWkvbS1PJUoKf1ro
6e4GD1Mj5srzgsqMf6pU+qh/QJ7cp/5JH8JTHl9b0YSeFG9dbfDEdnB0q2NNz+hY5o3zGuUi6wKL
PJCeOr50DAUiZv4Yx962qOzN0j8Sd75vpfui6ms4ruWjzhtueu2epUhUVNToGiWpnm8xcw++uqrM
CmvDwwNkmfTm67SlBa+pIeSXm6wbsYhnpEtGmKK93GosVXxLQZbWqTIaa/1vVSoReIxf3FEBfszU
z1pSg3RAkPwFd4PtPD6nzngWcFiqTlJBF/ZjwoaLbZO76SqsFzh9pJ868mcEEDjl0ye2yHNB+Gev
zein1je0IR+g5wIrxnXUNvZ/sndeS24j2bp+lf0CmAAS/pa2HFlGUsncIKSWBO9NAnj6/UE9Z08R
5BBRfX1mLjqijZIA0qxcv6Mxk+WoeeST4+tbLE3vh6w8YEO9xRtvVeTGaz8Sax5r4ecojcHMqrXR
1vdZaWDpq9gHM2XvMOEcrSo8tFcAZltrML8OlfEYm9UxG/Cw1IQLF1xN8KtutFsKidcid3ZqTine
5l/pp932Vrr3SLIAavP1W8+TD6oL77e0aPUKhSth34pPvodDYIoTjcMfg5tnf4jG1l4hmfoABY1w
dWgOpH3vaonPPiyBdB3r5l1jZtpOE76OLjT9nmikzJpdDWe2bZ1bLYhorWrGV6OnoCzxvt8lBi3u
LOQqOHRFdVekBq8lyGABxuGPlk+wCV1p76UFWD0YX+MJ5tOCCoS7xIw4z6B51i7Zk8mnDIsO+cXl
GkUpGxoD8i8kssgTUZriYwii3aPi4GOSI+ErifohJRQwQRLiFP3QKmv8zlFIQI3J4t3opIII6gJJ
zU7CAH6pA2eAG4GCJb+fgreCPaFFxqeR8AluFyTE2BA2LO0jue4QmiAuKQF6DNP+DdbVcXSyw+Li
y8z4mduexJo0bszfyOftl3zs5EupOjH8GReh56qnerIBvRCFrXxcquhwFspYYxpXFV+l7mNPWmAg
m3OTwn53k6YyPoZWAbbgduITlbNrrBGg1sFawHT80tsFLkQgE0qyw54k4FYfsE/wG53wk+gnaUeN
UVOxQvxtW2v8BEfvJi5LPqPbRxkzojDMqtxjtAudJHJzMFc+OyB1G9ctDf3MUfb9kKffRASXRKKd
eNT62A/geVHz/q3q//+gG6AbONR/R92evhft9/85/pL/s8fL6tcMfeM//Rt+A9D6l+FiqiYcQ7NJ
Hvw/NQIyg39hrGaqxuR9ZogJsvt/8Jv6LwdkzQKecwX/lYNa4D/422T/YdikdwKVGhizudp7BAkT
uPbGlsF2/6CDOHjwB5Ik787ieaTO+dKDzz3UDno0Jl2j/MZoUfzt74Izi/+LqhiYN8/eekxMoobZ
MKBzmsZjQqci6vQU40tpiSlJXXCf5iZO8RNRRVcN91rMkT77imZ8zpFE3BK2pn4uA8taiH47f0qs
LbBVtWi94EFhA3W+NZ/gaoRBYmb6h0wdmz1a8XST9vLlzQS48IyXBrGmbDCBksTVJ1uWt4MEKppE
UMjgIFzTI7SqREsuaN1eH2Xmo8EHA7CFYwdqqU1/nX7FGx8NZRx8z6U7eaB5waUvw0BkdNAEKw7B
kNeHuvRAUwabiu6F2Ch1Njfill65g3n/AVvu9i83dxQiRis9Wb1/GNxBUL5OoVsAwKdP1ARwtDgm
Atr4KXYJEjp1YsbNUuL1ZPhxOgVZboLvz9dxSF2bXuybFxd2dU6DWw0O3MSKQ60TEZnrGKrnnviF
n9tUdVvOVudc3MkBcS9y1XxbpZb7/rloa7ohbKGbmKFM+qS3v6PDsMRT8AE/BEgs77DAoYMx2sm3
6y+VDeLsaXVsHi3gddNwzqL9hiz1el0EhzJWf8KHs1euVTybhQN4LHrr/TPF1k3mCVsVcev2bKa0
vPMqJMvwELYY22HzB7CB7HZ//ZkuTH0srFXC95j6rOTZm/OqsLMIrIlwteu9fe+CxqCV+CVVTy4s
srOZb6hQJkyLMEtkXwx1+o2ghaJmL6L00GQxmCoD1zck/WkLO8bZR8LrElQTRRjnwHQInA7jId2K
Hbtgxxih3ltEafy0fApTq02dZwLuuvd+JsZzTHv6QBpzbz7eoBFKUdVBSDRhGKNZIWpbwQRje/0z
nb88QVwdCh1Nhz7iTGfX2wkOeCCRCxvpoRemdovYqAOQjfWFUbSz9WxMw6DxQ9OnwW+azbnc5Akr
20sPhItlqwoDkk0kyv5nmOXuLmh88UgI17PulPXvoqvyR090eLkQ2bB77+OasFZsQciTPe1es7kC
t2nIoXoFYB/GsA1a5SdmC/27vxwPqKIYESqnlz7JI9++06QWOXJsFpjrAVN5sIc3gw3G++5HORll
9ih5DXqU6ENwaETsrjEB7EHvIYhfH+VsGXOkTIsLVpKhTjllp8/iDr1DzHqeHlKgQbKM5fAN//R2
6yDifvonQ0FXMhyNmmmSdb59bWruSCe31fQwpJr1ge4ZAKcoZfMaWyBQC+fYtP2cHDD4tHHs24am
WZrrmLPBRnCpgW5IjtQ8eeph59ziioPFYTOAlnTrpFRHbmvy39Z5/7W0Ol9uDIvBFYt62kXMKf7x
zbmmx/BjSD3MD8iVlBXYMmFiQ7wUu33+0RjFphCkkGVtzws4J8iiQsEn5VBivsklD5ug9L4ca3wI
hob4kdvrH+7Cu3Q1iyVsYhcmNH32LqFWjXWHqPFg17rmbL1yTF6TwGq9XeqMzpFgLOfnoLTWoSeS
oV74kOfbMsUINbeq45UsOKZP36hf2aijersk96bRMgjyie3jwV1FX4Mg0b/BpI/+fY/6rx/x7PVS
+SBaZjszDD6lM1vfIp4iQcDNDihOUQKpif9E7Bt+Ux5eWtdf7dl8YSgKEO4fBlw8CICnT6eoYURr
OG8OJp3M33iaaUcacDRCrw9z4Ymob9iykFpTEk8MwrfTUgJYjVqWdIex1bp7I41T3Mxr/9ZXPO/L
9aHOvheVB7cTSjrWuO3M5yZ+CpWhmFV7qJy0hpcdJHdY0hAX6SgNcBJd1uvjXXg029G5fVGw4tUx
Jyz6eUNCjVu3iH15oLpwGwg4mVz3OFzdXB/qbB1MjzbZKFIcYPeoTh/zzeJm6lW9GrftgWpI+w5M
Hq0Vv0sferxXjhnpIDBJcEIEmUd+dn1oY26hNxly2w4CB9YfbGmubaeDmwW8EkN3xSNxjL3x3Nvk
iG1rR5rOMwyfqt9Nt1Ox6uG6jA++WwnjLq2yHMlNVLh9ugMagSOYamkttxgFqTDPRAVtHGK4V7TR
sW51KlHdkEgVbTg5OEpAdMwJE/JxTjSJAH+F0q1QHw+6kdzEhVeITdUpeY19hj+JDsoCZUzbh3T3
DFU6IZSYPDK/VREseujs6fg5AUaMn7C25TYm4HJY95mHJSX8+z4u8g9a2LqoI4sOn6aqI/0VYjPx
sju9E4b3hEsU2ok4MuvfJlE/HR0hGkkPGY5wOD/gWtE8Y6qMeQdUpRRfodJK1Bu9SdWYqJK2/uKn
o21vQOwcH48RD9+Kvtfpr1m1HqSYzllO9xBqCSJTtU9em8au9G3E1SD8SBMRfUXOFvUdil4ijgEi
tPAxqCdr8BDX12819fxnBWA62Y8uOD30b5mjmI2l137GxidWHogXjuzb3vF8JYdy6Xnac4RdR7nK
U1xFH0ejU+ROxUPxu24MdJOJnHXiW3xB8nLj9Qjmb0q7gE8DpQO7KVrcWLl0sDqa286I8K7Lpqjo
nSeU/gMovoZeSS2jLxOVF0lQayONqw2A2rXe6kYKKcwLvxcB+DGojUlHseEKfas0WGZvtLpWAU/6
FDFTCqX2B7Yq1ksje25krN8uRIVu5MG2KAz3V9eQlooGHJrkOmzYovde4IFxj5aCjlnJOhrB8WhL
NNwItSu0A1SINgQcxWrWBGW29o/ATGC2KLHdwsYgg690tgX2ieE6V9z8h0Wszw+IngXMKmzWW5TM
0o+f4yoUPV1B6E3feu5Bwa/RdqW4wQrUyek/qkm9hYmGIWPgW0G7G3sDQMI2Ibndouxw3F1NEh2a
QDe2J6fjCOcHip6g7O+EKWrrNm50U9EhATktCIgLFg+AV+rqpkHMm8DGlLAfapr/zT2mChhZdUlV
td/wCCtJwZBSD3dhrFcgzEIv5F1NsntdA6iZfXbvmJLMyVIxme5Rh+HXfYWIPT6YltJoP6VXj1lB
DFQUFAci+Uy5ziea/zatSw/yDs794d6MvEL5bnVpjuDCRtK8yYWaJ/uuDl3Ij35iPdO+CRx6mdy0
VZR9sP9uLRc78Z2dFDnEttZrituQKE84ApETJtsRsx9/jZ1FoN65FAPWxkJ/G6wGjilvK1u1eLIQ
J1uQkOkqPdZVBaOm6QrhfPEh+qW0r2lRZK+EkFnez1HD8v8LkhYhIbYlfg8CShxc0N7iyoKOB2Ze
r9ffi6Q0m5eY1T48KAXHypR+SMOhKfQpvS4Keg8TTcxo858dUH/zQ/UDPEKyHV7JbaUyFyVaZQQo
5NQdFbUjEakOdDP5zJUb/rIpWQD02MvKwXfvHpcFfZ8g7O5uK4v8J/icGOTlH4iqxnCujWC5PMk0
crFaTGIjeTawo8IqvQw15Y6l5bZ3FhKl8KbyU92EbBM4KGYHT2Z/9aTS9E9DlUGCUBVSPvp1pIaZ
/DVUQ979hvEouhcspUFSI6KTuClTyej7olIC8SsVajo0bH24Pn8caDJ340pV/HpiSKpO9Reh12r1
RMYPlmwqkyDa1kWbuHeYE4B2ALMnLwqsMHufyFEf9lrUpumNFmmiPXSUdeYOlr2PcViZeq22Dtie
I5KuByrZFj1lrz94vm38pY126H73WNcAJwBB8IGzyI8xJ3I0hMKk0DX6TaTb6PNQpedmsS4CE15s
T9iBtRJOb33pEqWVD2x4uOyQrhbEGySC8TGvcVzdUkg6xsauO/c1hTrBHq3U+U/Xzcg9chpl7O/d
tIYX0ZPIioN9Lx1zS+mQGjeB1iGTa8wR2pUbpOhVG+BlsDeCB3+T2Fsh58FzToOfHefJViZR+I1T
AKaZ68LGXhcoC++CCiXFKiZ9MdyIAe7nrpQ4I+PVomNLWrZw2vI2h7tvNEHwVwl0gCSxYyN6KDU3
Y+d02Ns3Dlw89QiSk+BJkOEdQHRMmKsbEEVwSrv2i5+NrOHdwtDA4aUnzQbaMdZF1lPWE0cIB2gI
NSiOShk3Ow+u57CvvNENHqoeJTg8g0rT+4eoscm2CXIbA5JUVJoC4YHb2VoFh6nRQUCaxQ63hMO7
ShNYzRsKVM0HxCoj9jwrNc3nEmsbONRam73gyxmTCxir8fAYpJz0mIyZtfHSZo5fPYFywxQdQ2HZ
mwiDWjysSDvMj26hSxZ4JV17Y5ilVd6Q+Kt5e3QIElOIKuiU5xSUE7uYUi2+cZBAiUnoia4yIWug
U+Lfw21C6fbNojpN73BrIX26xi+i+dmS/Phg9H4HAT0MUJhBQijMaN20cYy1P7l3wOve6JnZvi9x
roFpAZOUhGaqlnXX5VhnsWfDLGYzB7vW+9oLbhQnqoKdYWvSgm/TJZij1KSRqPe0seCjuwptjF1l
O9FvmLpReMu/Hn7wjbp5xVW+R8XbYWTgoG9DSIZDNHTdtdHnvYCwbE7iFgNFxwuZtiXB0cNQmB9K
3+vQr9RazTZRW0FR3/dZUvycSLLBLcZ+Nm6lYRDRFOl9RGIbwTKV+zLXdGwhICWQ5QApdcT8GnfM
vUi7iGWB6C9dp2CcBAxAsolvccEKXkM7rfAazHP7QzaqGJ6VOfmie6f13J9hqImIBC2020wLj7Zw
VYz+99jSyuxmoAzMUN/HUFTgN2HZcL04vViC//F2xr6aRLpZD0En8GsUHnuNxABuY4TKlzIChVRw
Wl1o71wcycG1SUMqRZ9p1tW3xOh3emO3B7dI4d7oGDPjlgZD19KWOkkXh+KKbancl3RLnTpeb4r9
TOZ9NzhWexhll1P9qeoX1VPhTtdGdrz+/rTpQnnSrMA5HtAHOAYPHi4zs4tFLaxO+qHoDlgMeGCK
lhMdoazGd6Tz+AcVck1202MowYYXuiRsEIEiftlEtTyiXNCeMRrETe/6b7pwMXW4wuk21l0aDcrZ
TyrUHjJs3xENInPIUJ407hBAegudhUuj6LTRppsifl/z7zmGRHiODaOMXeIhSWqRENNJ3F5/lgtX
UqAZcC4QOnoJzqw5CRGzaQdhyoOQdEvI04RuU0WYXWpJ+aWt6+jdV1LKdBOcxgKB0mgpn04dCR+r
Vhp44jIyBaxAbjsIxAlW18DN3/toTBqUgfR3ae/yl9Ohhhoh2ZgY6iFSK26eaV0LbVVMhHl06dL2
CJ1DuLYwN87vwVw0ia1iGVqQcMRsbvh26pVC890DRFZ3QG5j1uFeabKkwrTC8QpiR5use0JQF+eH
BOzMXvgBUxftdL3QqBcTgEhbiu7JrJ3RBkIlMC5UDpZTOXcSKdbjkCpcRGutS1eonXtjE9VeaCyM
ez5duYCDQuAYR4PPtmbdPTMwPboruXcYmWXbLK7qVZVz7Fz/puejmOA2gFKaawGTzncDVXgDsZOO
dyDbftwNhgi2ZFkv4Yln+5tDKIUlaHTRFnAtYzZzko4Giep29gHrGEi3QFdrSp2SnC6oV+98oNlQ
s34aSQ2dUwyDfbDhWh8wQXceaRNlC6fQ2WtzdAoMoNhpRbD69NOl4PhFWuIH4h4KuEC3ZQuF0OMu
tLBjnb82Gv50Isn7AMEW8wZv5ya4CCaVf8QnXBLAh5R1Uxul0kOKd6PX9744HVE8fUFQIggG83lu
d7aIubX4R4U4v+oxA7VPDzRajYVj9ezVTb0ldixkxESRMPlOXx3UbDyREcUfiMBQd6Wha98yyK0L
x9z5qj0dZTYNrDIs/dalTNBT9WtrZDg5GKF7kyq59zFCTcMpE8n99Td4NiaA1Ns3OFuxaG1TN1DS
4NiIzll1mbLV6l/KRGBDwUwQkeM3CyNemiBAUHTmSTCGZDK96zd1Q9w3TjhdII7OYJA6JWKZ3umg
SeENJgfBX9cf7+zD0Y4E9mf90tklmmX6MW8GGwSSJCzOg2OY2toRHXNsU+X3xe/rw1x4ixBmpl2C
nBqCkGcHaE0Eh6OFXXDMAgsabV7kXB617LEdU2+bCrjI6JDRpF0f9cKbnGg6FF8GwCLd+NOHo9EX
VzliSMTSXnZbmRm+uWFvb8ocpdz1oaYD4+RAmd6jo4OkGHw0mrunQ4FgaLjvj8ERKTtuWIoaH5BN
UG+lWDKu8TYM768PeOnDUfbAnhXo7KH6nA5o+xrt7FwExz7V7S++Y2pfY9fIt/9gFGBz3KR0NhBn
NvvVsm+LXreDozaKEk2KWVjeo4vtcfDeDYT3N/XgVUAMcGB3NhDpP10VFw1J6KZe3oqkHrf6EFXv
X1qMwv2C/V01CVU6fWlFg3HdkNfhEQKRf+PCCVlZsPAO9iTUu/7mLk0IpoPJ9kGpARB0OlRSDTTw
pAyPplq9kFPGPTCDhFgb7Vew9i/XB7s00SdYwfqztrhBnQ6GmNrGTXkIj1mNAaHqy/IvbPSqtT6I
JbTk0ryjbmO/16bPNcebsiRLcr3B/WDUdPyymopo21fFtYPu4/VnujgQ1ycgWLYN8JLTZ0qMMMz0
xgiPnpc1tB8V23rVVUlMzfvHmYgbHMZcCLHLn43Dtd/IlCg6pnncfrYHC6+YfCSz8r1FmQNnjXqM
ZcRf4AOejoOXNVkVLRPCDsx24wf4vQ22E3x479MAdeMAYpiQUPhKs1HIeRxol5QxSuO+f0Bmpz6k
VpwssK/O5xvlKWwkLD5shFXabLUC36huRfPkWPtJ9HUMu3JnYiSJWbeC9uT6Ey2NNd0l3pxQkZM4
imON8bELxfgMHdFAHaLKLf1if2F7OJ9yFnPN5AUCkGlsd6dDteAVnt/34REHAu81UTxtByRnv/dy
5zDKxBKlcc1o88tPahW6UYVpdJyCGjHusKTbvlQQobq1GxO3slBvXnwoPtVU3EJlmO8Nqqchsm51
9jwpJxfFvl43WmstnH/Tznl6/sERYkNgHU1kIXU2I8R0vzBbtgUPeRy9SVgHRDqFuHpVqpM/tPhE
PkRKoBwN3IjrXa+ljrfwEy5MFIeXCotSn+pQd/b1TIIKciSB0dGuAf3oII4YrLR5lH/WfNVwNten
5fSnnT0w2u3plsVxoorTuWL4BvlZShXhWqfXO5pyNFWgia8NI47uUCRiL5rV4qZy6TBdH/nCB3VU
NkZYX3Q8+N/pyGEXYkCbBtExGpIERYiGcZ0Uw8IsvTTKZHeOs/n0/zlrwsRlXE3LJiLvM+w+W2oU
pBv+ZugvLO/zc5L0Qvoc02ukxTKfOB6dd48sWtx0dDl+sBqj+BDZPv6WHjViAYLlLgx4aZqw3bP2
XConWBqnry+1Bzn6UgmPRQ1Xc3CUjvQLVD0N/cmFzXj6EvM5AmuOOyXXPfesRsuyMcIdwwuPGB61
O9aED+3wUGBm9poj9kYy3S01GC4+3fTBOAOsiYh4+nQYWTZJqITR0ew0gxwRLyPTtFdWlY66+Po8
vLQC6J6oKDHZdW1rtgKqkJAaeAHRsQ2RzFlYBdyXjZLeSdxlNp1m4ltaeYV7V+Plub0+9MWntBmY
B6U7b8+umz3AnmG6XnTsNav+RnhOBNm8HpsCeNRrlrpxF6coUYdEo7O/sMOdvtMgSMvBYYyj02KA
7hV6gYw3jrdZp2X3ljoaX68/3cVp82a8WZWaYgxIrgsbWSoHg+5f8stvcVhP+yi6A3pPH7Q4SReu
1pfeqOBr4gpJx4jI5dNn1LMkkNg8A7SRM3zvkWwnMd5os69eoKtiYe/UpovXfGG8HW02dUBBwOcj
ER0JZimMTZ8RMQN9wXuK2qjfZ1GGvIf+AT78TotYx9azzygOlioLTb/0MxBLTI1zCHfzW6nrBSOO
XjYnsZS0x7LEzn4iKQfeaGwsUmBH+B2h1ha0B0D4XD5XpvCe0K37N1Ny521fqeN2MqkqFrb4SzOA
KFbYoVQh+LbN9ijHqaWFHDM6DlqLKVkeyXqXYc4TwpERbbyXmf2Dw75YuFNenARYxMGD4oo+WcGd
lFq0Qj0sBaHytCZRAnmmv44Yam/LxFIW9o5Lpws3ZaqsiZkNKe90pNJRKrLd2TtIf0pRGGbRBpG+
uru+kC7tUFzFIZ78KU3mNNsmr+OsbofomNOoP6qBVX9IgPIfhCHTl9Fu3HuSppobrfT8BVbexTdp
QmODRMoFfR6PalSxSsK0Fh1jNza3bj2W6HI7/Y4ed7kwVy5VXjSwhW6Zk1plzr/lACMe1E/i49hX
v1LE6dumLsdfdamLr3Qqhn2AuO4rWe4pHuZ5vUAru7iGdMofx6FNBrlzmspvyvNE9Uv+iRcfK+4E
e0VJSaIIxghdKgZ21YeY4ITPdmom8I4kzhYpasqsM3aF0+ofKlWBvxKYclzYQS99eAQMmCEKcCFr
TumLsRkFyaREUnOdVk+lERnuFWPzXUjCgmFgZd8AuWu8j4W18EIuDg1CxNlrQRqeV2dkYGIOowK/
2blH+lZASgaIfDQl/FVEaGaTiynUFU2Ncf5NcOBpF5bWpb1DJ9YQ5EiHZzhvDJGSFnAZqKOjGLGF
LSGHfUKaEh00LAg2tRqYuNV1GApcX2qXzkjo38geaHhMa/p0GuAd3dMrKKIjceMFolQSCSYuRaA8
dvT1bnVc6RcW96UlZtD54i5F2W+J2ansD6SfQbCIjnhv4PQmsbNwN0mvkKdhh0myVO1ceq2GoKFD
GxPkypodkEQjkgOZuBxZQYUVRy/LHwTdwzx0gzDYSUwpfmMGZL/+g9eK0I7GDl1MS8w6mAgtWlJ0
OQjarofeM/rE4pCOSM950tYRI9Rq9afrQ156r9xMSSLnUqQBXZ9+yb6JckJaORRb4gXwcCddZ0P+
F6aHYFfx8z8YzETUNDVoIc/Mpg2uJmMzZA2XexNrchMjy2yX92Hyo7LRuG6vD3aOknM3ZTDVAndx
wf9mb7N30ZkTzg5VNeceo0SxROUr/S0EIQzGNR+PMkN7DnF72NgRWQ7DaNOs9gn8XSk9oeTXf86l
jRvEhBMC3ifNhtmMmlCH1g7TGCpQG3/10qY5YjYNika94xz1uC8f2zYmZlSHBvRgOpNR1vVfcC66
mV4IexVkYE4q9vDTb12iPCnxLWPzjmtj7Wq12j+MnTmQEBiOxBAQ+7mGOPfUaI3xoIS2tlIDDWtw
k1TzhQ3k0r4JI4OuNVcyEMVpg3lzjnR+FOC9VsVHzPscIqh4FWtj9Mv7tnCGXdsG7l9GnyaHIscG
ZuE1XCpHJ0GpDpCpQwqZzYu6akl0VOLkmKWg4biTKsaXhqyHL/j0RNXaGup6r3dEs65GWTSE0Gdl
b0I2QIS7sKld2mW4TdHFQDzARJ3NiUgSthmPbXzU2gGCcljRDV8bYQ0jahzoT+6wivB+K+jrx4Xa
79LIyJCFmIgx523QhufKFPaz48i/QsRXkanBtlUa4yVpJyOWCv7kujWbYQnbvbTfIEadABrU044x
lYpvPrxBSMtgSIWTw8yTB60v5dpQs/KlE6G9cO+49IzI/5hiFGY8qjgdSiHUNIRZSHMUMs3O65ts
TVPLuoVnoNzXafAaZZ268F4vP95/xpxVurXpQGwusvio0hm7l4P/ArUtu/fyIr29Po2nFTK/VNG1
BGGzQRzQbZ4+XQ5JuSTdK8YatrT7FU4ew7ifkpTctS0yQm1kq1QL1c7FMdGxuTRwIJDMNxDP1VG0
DEV8lBnssJXRjK2yYoUjtol1d5t39tKxf2mfoKCciiuHGTPv0RIL25axLuJjH5rq1ksLg7BjDFhv
hIite7LciDKpOSU3ilstQQUX589kWDb1PEBZpn/+ZqoGna36nWD+KH51l6ve0Yp6SGRW+6yEXr0h
u+qf7ExYDfzfiLMNmrDYRHP6KD6S+qQ8GJRem7oovS0ElurOrptuM9rZ11T07l403bgPg1YsbEmX
rmoOPAWqeyQk7M2nD03PVqvhCsdHkWbmPnTVYuVYXrfQbrz4WclOo8z5W3x5OkoyBvpYpnV8DDI7
3mEwj21tbJFprnTBQwdFZtdhuUOoLPZr7wczUJD/Z+jZVyWGiguUpwFmgGVh8mwlwaeSNKBqpdqT
DOL6Kr34OifB+rRogDtnX9QP664y6iQ5DsqINaDTdVRWRSn7pe7GpY0H3jZ0NRdM1Z5jNKKhIa+F
08XMKXAqjCyTxFLK25SGQqWi6rn+XBeHoxqf9GGkK82JBIUgiJWwa2aqBeKAuVdSfobGX/9WLK9N
/sGc5G43AWkTUqPPysakx6EtGxW2ujYpNjWKo/WY98HCnLz4SA67G7Me+GSur0bbVJMlGCZHXCF7
fOsDMrr3ehY0H2RtO/VCAXRpK6UUREQNZxJPiFkRotRgem5bJcc21+MPjdEMXyvdDb7g6GE465oW
wlKXaTYiZxyQsYMjPrDNxOOaTfwSD1I1x17sGI0wws3YdZ60oB0JG6m1D0hq5M31KTIreKfxuFhQ
ZaI95Zyft5caiEjhOFrmsbWU6kYoXmzdmrmZfIfXouMSnYWQ6WVp020yGgEbGfO5ckloPlt/f/+I
ickJdgNQOr8DKHjcp0MSm8em9+QK8Blj1cwU7zv1p1G4tZl0ZUDJBeXG6XaW1sXodA4nhMQl9E4O
drwpZGJtWnOR+zubpX8PZXIcTlwh3FCmf/7mULKKLFdCzfGOptsYw66B8UXmG3KAEW+ryePx+kc8
f38Tc4IJatnMU/XPleLNcLZe2ikKZfvYk0C9wt/A2pZhWOyvj3I+NTnhxR9JOVeCs/5gIQjAGzBT
OGLqXj7a2Gb/ZQ9EahYSQqibZuq36+Odv0RELDQ8TbgnAPRzcD7pFH1sWsc9BgMB9SuvxhTadvvk
2eLsWVjo58sAmSktM259UA0hXZ1+sEqYCdKb2jtmoY7LbqNMoT5FVWzV2iCmRUWpZW0jDGDEVlMC
CyNjvE8X3u+F5xWAiBMcPImHrdkpFBWmA5+ZSZPT+L7JtbYlXTx3tp3dDgtX/D/QwZu6lAkKFwHK
DUcRPCzurqfPa+mJSYtUxo8VQWbNKkDGVuwjQ9X0xxiJEGZjYa3X+FcYAMdVkoTNTq2qytgX3TAo
N24RJMbGMv263ihy0uxEehANn5pEzaqdEoUSE4CsseL7atSrbuOErvm7wpg2X+WAYCSgjUlK2p5V
FnTigtjV29dqgGG3g+KSVJuoTdpmMyRRjhRgYDUZK4IyTayLCz/zPsbkwskbYqDIC6/YUJSVBHPa
DwjnCOlDPaTvY6PpH7W0seSz51qedxu1riEfNHJqqwMxmVW1qcnVw1owC4nLy4SZRyh/jCZdDR4O
bZ/RBg54oxuV109Zln36sbUr39hXvur720g09bgBXUew4uBN/91y8yxaqzoLYhumKVVSETmKxGxw
8tOXzqiXz3EtOtR6lWUqN7RWSHRjnUl/x3tVje0Ym7353GahJERKGwbp7lRY7dXnABGcE5FvJDs8
N7uybIxH7DtL2Jaq1n2KCF9Ov/WibdMnhWzFkHuiH3sf+xJSC9pgrw+8O0cPsylTRajDi6vn9XAw
2aD821FWGpEALjfNvWJ3mCo1+lBaz106OvnCUXO+S/2bjQowiYHpnNTTEXxm0vsln4LO+LaG+bMq
hF9vr+8a56O4lMUAZn+45ObcIiI1awzp2kQ+ohRqnzHX67ZRIMaFYmc6hmfrB2Y+oY2YkdDtnN/r
PN2oh06ZNngrERv4HPnHSqUFQXauArnAqDPX3Nh51H1579PB+uPdASowN0jaOV23mjWGFWyP6FEp
I4kWccDONXBKK9tcH+d8rwdE5s5Kn15HiDA/wMo8NtSWU+tRxg2LDO/I5Dc+0vErsx9b/irRzGLh
w51vfwzJE/F4tB0ouE4fTQ8EfOtSJ1kiHnMBe6P0MMQuvKB7GNVkdN49G7Gqoi5GcDC59czdm8Lc
FqjGSThM6eGRB0NgpJeS6Pne94hKmQIcmJpQQVC104fKeumPYd96x1g3mn1hFMELztLdDeYs/hZR
jN0uDHg+/RmQDwabgvYlNf/pgMKIjAho3DsGiir2bgSIByXmnbw5jg+mBqIJhDATU2ROLSc/T2aW
FUaPrjSMR30MrLWt+EvODOeT0AYy4fSnze7Qy5i9PBRVpP6MeIJqXqt/k2U5vgY60LReOCk+pEW2
0DiZDr3TRU1/HUoW84LrGZ2T03eX9drYx0lXPOYyIUq1T0YsmgGFPgtXJ5AU6PTAptD9qnutX7jv
Xhqa3vI0V6CEQZc6HTpO/BSholE+ZppadzdFltBVcOpmhLUx6Ha+H6Lca+6k1o/ufmytegEbPZ82
3Ekx+IAWo3NVPGPGkjiAbsySj4bIhjsaft4qhaB+c301XBqFDj9rQUyDzK9TXpwOg2UmPdkRZJ+U
5K3+6otiXHK7O99JoHSylVAysgTo2Z6+zEwouZGVXf8YVdl94Cn2moh7jBft3FooG/9oNU6nzKTm
gRfC1QWRytzbcSRzQa/0aHiEeEt6F0FcwUtpDYhccRoW2aYTcnSeitqv1C31h1k+9bHVaCuZR4r8
7qeK225KOeLQHJmt4mxx25cPpvQV86cbgIi/e49FVEYL25pQJH7vtOLeXBQUO/E1qp7hkQJo2OPv
oN70WtM+OjbVzPVvfb54oQlTX7KWmNXq/KJOSlzXjpUyPFLRdtWK3AHrJgtk9zNvu+oj2QtVvbs+
4oXPzvLTuN6hJeUMmfXpdS+uZGxG42MXt92dwOp2PUB42TijrS28xwsT2eUWyeEobNze5owur4qJ
0CCe7ZHkBcKX/JFQyZjw5usPdF5kUGCwxdL+t+DFzQkZdqjqo+L36WNbdu0NXrPFqzRbc6uUmFS7
jTtukrZ9J8eQrZ0GDs9G39jAT3R+8k9tcb93GwYtenNbhFm6Fgb4yvVH+1MgzRYOO45A/2Syj58V
Mn7VtZESZdljWNBOcIkO2ScVAnqp6vGTMYzFtzbozXTlgnEQ9SrvetWQ34zIT+6wTajvOzOvtn4u
y6NlpO9kczJbJxXkRAqHa0nCxqwUob80iMFuCXBNM5oEJrEXqmKL2+vv4GwS0W5B7AipB1dYTBBn
x5uWqEMlfWRzwSBweQ9jbev4g7MwVf8IC0/eNJ5XU5WKKgUsl296uuYj7rx5LJr2mIh0sMjLo3D9
FREWVD+QUFyqh//l7Lx25Da6rn1FBJjDKdlhZqRhK1iS5RPCsmTmnHn131Pz/vghshtNtOED2xDs
3VWs2rXD2msVPSntUzh28+RZi2VX50yCAeylDotQ9VAdTlAHl+QFgS5zHCifLHO+N/t5dXf5kQbP
KKec8ijZ6fpHmsoEygmmFfQb1JrZei05DoL4SFLTB2eg+bgEE9RkqC5TrWRiYm0qGRcSMHnsfdCh
jTdYUXnWktTZubvXH1dcWSwII8Rj4s9/87RZG1WMmtSDP8Fs49WOGp1VAy25R48QHg+wHLGlRrlw
O0qIYFOrNH0li7ly5aVE//Ug97O0c4SuXLkurIDHo04IRHfbiq3zeBpks8EKOQ6kOsaPXlueypru
OwJ4e6j166NAEYuDIDrwCvWOzbUwxoTkM9MUHxINxuY1hM/OBsxtUNVk2rf7+3fTlg7qWIBz6O1u
7kYZtEFTpZ3iS0XCoEQT6dAT8W7As7rXUr0+ECxL4AoMwa9KcXd9IAANZr2yDIqP5LQJW2EYHOKl
NnYOxNWTwacCpGDBeSuKnVuetgW+9U5d2DyAdeVh7IuZ+kwvfe40mCUaraxOihnXOzX5m0ujcgtv
JlPfV8nwZNpRS+lQ8Zd5bk8QRzTPUdrvlehuWiGkEChqguRtNqCgc90iRqr4kWbmXt8W9TutD/e6
e7etwLQLgJoE29wk2GY3zZCtGQrgns5AGxJCAUlqH5yswwfxmcDW4IVg7mNcZ30YUgPJR2e2OXeN
RRMjwS8D017+y2EA6oikHlVbZYs6y+e0MAeSDR8ozeKpeXwx5eAPRsX+YNjzdSiCx/DK/29V/9/e
towfyYkBSIAvlFTdX0VIv7dHlfZgFP0eaOCqXCv2D/A3hAwkhlf4hNZuyl6fJcXXRhDJg2o/xWHx
ZEVO7Wr18qVeyr+CPvhI06vb2dNbHoPd1AUSRLVIstdfrs0ao0MdTvF1ywjOaj/MhxBtwydEF4xH
41kWKSD8YoqVseNtjSntOBbLwiGJmK/2mBayISLUqEaO8Obc94O3Tj0OF6wPzwgRycYPyhScEaNN
VLDNDtBMJ5dgxCrS830rN/eOzFoA58jmt1CPeNJ7FOFr1W8CiBbAIvwKkqk/2CEa7vctbVFlHEVI
YilsM+ABXQdNi/VnMnuprYK+RHFWSyMvzabmCWYf1ctK1INGenpMOaPk1g/KcKqUDs7TxUZSF1F2
yqCWulNYuN5ewCvEkWIAUMQDYmN+CwbyQpsNHV1gfzLC2SvE4GkJP9DOom9ZccCNCZCgSQwv3obf
rND7QY3GQU+tYFsPYTf8ZUz1tHMor43gFjmPMOHSQAAdtDaSDbAkDpM2+6FUSSjMDIDB7E7fOSlX
EQeoI8ZLgdnTu6aVvNmwIIh6BcFiy49r8/1sG6+MrjhuNMwlTDJ7h+VqSYJshFkDgzeFGoe1cfnO
FCkJ+mOGD2036mg5SiFVjpzx/SN5y4pKHMhNprvDN1pvXDD3Q+JMg+EbDfSQpjo4Jz2Ftu0/WKFo
C78IQhPmdtTURrimgqCQTqoGTDCYJI0xvzD4/LAVgD5vjyQDYjTM1mupIHXXF1iw/BCK/wPTcMpx
6KQ9Qu4rd0FLTtCyUGGEXf8qhJ5mp2snKbF9JWu7z3VG1yjW0u4fs0ca7P6Cbpli0AY6FD4PvYNN
cGbHVbQ0/BA/74fCLRd1OENQHHixkzSPdqFZleCSBgZOTET2u947yqZZXuU5nUYpjQ6A0Ht3lk1Q
4PmyB9+8ceRAfRBEUww2OHYbU3FZdvDn0NQMZVDvfQAViGJ386OvvliQZQKr5xZRDRG/4je300TU
+2ItZkGO/j1mNuZZ652fum1Pj1YPKQaDEWSEmkeKfvdmOUWnzkjk5uFFkxSozCv1n7JMnZ33/XrP
eAYFUgDaZmKMbeqP+GRM3UKh5jwWn0CTRl8kK20+3T9uV0a4INSn4IdmENG4ogags9PHQ7oUl0Gm
idO0qnSwVGncOdT/Y4JYpf4kNfQcSEMpTVIR23g2uSAsVM3e9scGusoDlJ7hhxrc4eT1tP2gxCjU
0rqwIQjiRXM6hl/juZzsjxaYX/UlpGkyfstiOS2OSHbNSD8TCUO1BYzTr5p0CL4p41ihpa5B9uWW
ijQYrpoMpvZcGZLdgG2EURnuIbOdGIDRIqc4A2RHmjp35jlzS1sOpYMKrdYE1RvB/SnoshbxVTUZ
9WOJ+Ip2yp2xq0+AoMf8HIJ2nV76wTbrs4MqwSmWK8WaXTpFk/ppzstl/LNk0EOnrTzZL2Ea6fVT
DY1i9DxC0flvhjv5RSyuKacFpszwvVNEenySnXToO3fSYd87jBXQnE/TRAryMUj1KDrPI/Nw7wYp
npv36mgby9mhwAzsH+ZtCA3bwPlLcEKGjKQNsFnSP5gLNy6LnOnLyoxhrNZVKChbpyjeE5VMzalG
TesTTLbW91RBJpxfm1XRYVok/S9bpw5yRIV0UT+bECZ3TzEDDqpnKxD5uxN4o8WB46YyVbSx+rn6
2eZ9+hHQi6K8Wg1R5KnoDEYf4IiOukuiwJn6MjfVOJ6nNlPaU5oUSv0UkOgOCOXJ0vARbvLhu0TB
GtgPz7qRwcQpBfovKqkhAojLlM3/AryzYDyT57jziimvWi8zk8D6tBAtOqd60KvBK/JhGc6GUhjJ
U2daTCy4eTmP0iuvex8c9UYPP5RsUfzDscYgPUJs1ken2k61PyOjQM0ZMHJWHZ0xza2PEFpm0ksx
BNEnpoKdzKvMtpKOhSPX9WGwkhFdeKcf1MM4RZBZQ27Zo9eJ/qvygl78jNQobG3Jh64M0/lJb4oU
SpGokkAUtFZtezkaA7MHbiGJ/oXXsrM9J2zyf4KwLT6ZISgyF/HvtPUQa0s+QYw9yX9kS6+9zlBI
M8nCSVOcl3Rh/tqbC0MqYaKOyuUZnWFkOM2WWg8a13qWHLpIl+KLgjRagoqwaYdnAC9mdFyk0laP
c9T1AEzEZ/hWV0qrnqh1qIYnJ8lYnaYyqeQzcJde9ZTUimqX3r2DVnE7JLMbxdnyl6BVhQ/LqrhP
MGMHenaIo3z5a1CCsTu0wDsqF4lpiC5trVaMQ8WIn3GEBFQ2fylKnctepDVqCtTEUT9AghybHxS5
bMvUTSW9/TPl3iqeaaShekqGTOlOZavL/9x3hVcvL8PClP2otQG/JJ9T16+HMsrjmEllcwkpYZ06
p4qfDFRXvzbQgj/q2sXEPBhlQEyEyeSPG1NdbkRq2zYXo+rMp2gYc08bFO1wf0FXoauwInpcMAHg
dredNGhR4ESV++ZSkwe9MLqJnKFKljOwf1EX/7xv7folAbREDZOdIx4n4luvqZYcOLHHpL84JUyo
QYNetxzK9fG+lesasqjuAGRm1pp6BdWLtZnGAIMU8qkus5QXo6ugiTW7iBkquRsIPmI3hZkkOrYQ
Puc/FWdWc6ZXpAAYUTqW7XtYsMvplNXdYr+mVmbA05XAh/doGQrYB11pnSgOBCrl0PWP7BnuoxEz
dJfUGWzjkI+j/M6YnOnBqTMINE3A7jzfDEhQs94my2qrTXNlJhrTleH0UqUR7ITDMCVf6ODoxwkc
1Ck0+yLcOVgiZV0/5nQa4dEQUiTEj1tyiwzCywASb8uvrSF4tqwfiTLWZyahgr95oYFKRB10zU2P
Vvb9r391xkBmQkIJqsBiHIl/WO9rKGtNuFSm6ReVMp31VMsPia1/vm/kenXEw5QE3pIjIWqxNtJo
C/xxamb5UE1KJ1PStXcJXdCDUaEMm6XquyzW0AVvR+3hqJJInKQc8DfxDBHm2rDWw80qax3y1VAK
uyFYt3etLJU7Uf+VV2Du2CTHJM8ko2XgbW2F7K+uR1Ny/KYPko+w0ycnRa+kb10EAArqsuXL/e28
dqtcWMroPCcCObFVblIqLlmEMvYF7wsPZNwkh4T40Y1gnt85lzdMkeDRXSL6xw9t265hyL5Fk9xf
cmMeBIdS+gVeVO1dVUr9zg2/aYoKM6hFOoaMAa13UYrq2Rkjvb80cThZHteNko4Rhj0BltzU5un+
Jm7nqHkpqKPTnGPuSyH50MXv+S21mausk9XZGi9MWOU58lZoKHno5Bgy6IjSWLy25z97LozGUlG6
G+T6i60zuAC6sUqsg50rcfjEWBgdE6QS4r1ajPC6K48gpj9s2lm02HWBuV//PHuUus6c7eFiSUrs
aWNCsEcb7X2sOrScjLr1B0ZvH/UGHF9g9zKYeFqK9L/XRiOt1y2kKscLbqqPXANezQ9CO2hn768/
tXjXOFGkYQBNthk5hFmNnObLdFF7WsKeJpXLxZZaJz4geqPvDV3esIbcHbklZMW8Itty4ZzHi0Lt
bLlMSMA/xUgQIMsex+8rNfpx/0xdfzP2DhgtYqBMECE6sd4+p0TyMJ+D6cLLLX1EEhz9Bmrm6qHI
bS0/6VWMAEWWjk20kw3eMEyznSoyz7gY7d14cfSVgJyAVEXWu0JOXNclN1Kk8dDLTnlR6jp7GkUQ
fH+1V24PkjgRdFEsF2+ItXF71tJ0cTmE86VAneFTPCzhO8RmnKeujIf3bZ6m0s7pvPEhKU6S1YoZ
G51wYL29CpIwpFMFBtn819BKiidIF5IvQdDF5/tru3oWWRulAnaSaqhQPl2bMotA0RYrny+tbEfv
1CRFXSKPzZ3n6dYO8i7BOyJEq65KbaWO+jEpzXzRg2j+Cll4ewgVIzvLfRIcegipd4BgNzbQUNE4
49rSEqVKsV5Vt5gtktWFfFEyx0TyouqF0F+GUPgk7byJNzYQU5DV8RwSRVniz3/zrsHQDWXc1vJF
C8fgWCMB/6Rru7JfN6wIQD39PHqG+MrNgrQ8y6Kij5WLMXb6czpCbU0B5EF1Tl4K/teIR/Hoks7Q
N1yvZSzalvZ0o1xgdeiOadZN7gJH9+H+kXvjV1x7fMxQ3YXbA8dP83BjxopDybYC+YI60KwdoD0C
PFdSrWgBG0/yD2mygbR3gJI/zk1UOyeg/20I14VdSc7T3Mhq6qmBM32drWleYN6AXudYyFZvePCm
jfalUQs582QTyPRLGjTNP1YQm91LWccDGvWWXslepcR0KjUjipLTjFjEgzNyb1sJno5gUxSwqceu
19g1RZcNRa1c9Dy2fHKbDoL8KhaoREX5dn9Db9wu4fa5wuSFlMI2h2NqcpxIIiuXrJStwVUMQLNu
p1TaBwrFTXtsskQ1Hz72vIk0likhCVrDbZfU7kw1mqZihPg5Vc+qHYNjWvR256iIX74+KVSz4RBm
GxnkYGBuvYupqgxF2pnLxTHL4UdmtMOJg6t9KhaKQfPUmN/0rmielVnWd6Cs1x6E/AggKYk2FGv4
kbXlPtCADEWc0TxQqvdwripf+xTA7jhT+bv/+cRR2C5SoO9JfQlE6HmtTfHgdGjNYAppjPFV46i8
xGpvPd+3cv1yEhEI3CQBJ8nlljfI6uZg6adKu1AtbQ6FMRqnfCpstFeb8HMam9lPpzOC032j10uD
JgcKCDCsMJTC/rVeWmLCu18WqnahC+N46MLEX20nMh4OqAUSiq+EBBlt9C337lwl+lwGhX7JZDt+
Pw06V90ezVeztvawv9fHgrILoFOcJEE1/7xeUD5ZDmJ3i35x5OhHs0DhLvfVfBqjdq+fd8NLCnI/
REv4C6DNNnaMTKqyeq0ZF9DrKVRDIP2K5JgmUL0+K3oBdVqsjxXTR5IaKy9mtCztoTbr8iI7td0c
1Xiq5m9xPDmOOw+66HBNupw8hdYQf6jnNJwPcyPVPy28cfzRAicSPqmZrOUIK8lxxIgScnAHpc9j
xwWzUgeMP2XtvBfqiA1bH34uOHN4lPU5AxSb1hvaL1oRIL2qXZo2/rfsas2zdFS4AgaA1Lj9ex6i
5zltznMo/Xj4aApQPqksIYkAhK0Nm/BAIy41qxfNKc33iy5Jf2dGo+xcgC0PCu+AGAXlEWDQHjvb
ct0QD3qz2I1xYSTK9iiaG36GcsshTLruo2K17UWO9Ow8Q3LrTfNYfTCCMT6UZifteJnrk0v0CjIC
Vw3ACbe9Xi9JXA/fZm1frNRCkSqTJK+Z6pKS95IeH91aMfknLiMPoGD9W5vqzDLMA3ppF12y0Zgr
ip5WAv2E+1ZuLAhIMTkjBSxLgELXVmZEXyvJzgxCIgrHuRGH5wF57IMTcXbum7p+hlAvQU2ERgCu
86ofLTEy5PRVa1ygYZIOc9h3X0wlHbwQauzeVeyIicBJmZPDpGXVo6gL8MVvHNK4G3L4bSsPFbAq
llVsJ5CzIoSlZSQ7avz46QDQYYDoowwL8nyThFtD5tRjOxiXeKn6c9gaxfuIROykDuVeLrB5iMj1
iZPpTRJfvvGYbUwFhVKQPS6Zb1iSBf9TXp0Hp0M2LUN40SujWf9QB+38dP8Tbk7L/6yS6uCyKf9d
xZw8bZmtFRDx6IvGdDZVtOxk8B6mLvm4+vG+se2t/581odZOPEazV9+cTdg8ArNRYQZssgJV0sFs
X2I9y57ruZjPZtiop04N8vcJIlmVazRyfaBVYf1Jc6vYeRuF//zNv/7vlwgsPAB/KDC2JTuzDaQM
do3MTwZ9qp77JkD8LMjlSkWsftH+IHxq/7q/+lsfmPkFkQ0JlM0WBU3kC+XEMsL3Q8/xByNiKLI2
sXzM5UG70CcNTsg7Eqfet7oJNd4WKuJtgHugh2jCrN0BLV2n7CeZD1wss3RoIqtj6nZU7T3vtq2n
vVmicoQLpS3NbMGmBoEgliWVRZP7UzPr6VFpmDv1TLXMvixdCZUagpXJUzLUXjIYyRFKmfwQ1SFi
zdJovwZZWz+ZxSR9uL/8W99ZMCobojIrpgHXy18aJ6hhV8t9rrly7OohzlxJKSmtj7b8DLC++n7f
4C2mVQeuI2Y4KRxwm8UH+S3xVenOAXGGwwJ2HAZui87xlkqdnzkX4zs0Q2UvhRy8R+AVAT9q0cUf
spQWO8u+ddaAc1N1p+5Le2fz1MA9DNG9w7WGcnP5I66Xv20pm58kfbA+V0Zsnjhue/Lt4iRtrxTY
DVEKYi3kXeuFM1ynS0ywZL6da/OnPpTN5V0FtWvjOfDNHRot+5aCg52RK+rD2SUA05av9zf/1tcG
QsKsHq8Sc5kbH1qNyKYaE7eaV6cx3WosdJoMUIf9sppi6N45S2+Uj5Xe3o49WE4gahYNDqK19bKb
RovMVDczv5Wy4YuaLNJzLif6qzUP1YGReekpYsTodH+ht74vEHAw9JDrieLm2ug0wd/RdGHuW7xE
R+SJpTMNfDTvMrl+UtSp+z6mUrdzqLaNwrelijYOJRfqqPiwtVUp64Ksk4zc15K4/EZ2GqNtaY1f
m6Ucz7IW1p4dz0dURhdX0omSGZuvPOh+q2dl6aIjuF79XFZIU9/fjJueh2ITyRvlT4oKm08QQMeB
z0ZLtrBROx2kzjkgMDHGnk3dw5MAw7wG2mi6QzyHB11tIcimwwlMB6RmPZNCyFGy867eOolUpYjB
KIKJjt56q+ZkrkY1qnMfCnJrdEm+FJPd6YXEdiw3vDIgSZSdjbh1AwUlrWBa4+9b4LnSlVHA4Aqa
unOlnAzAuM8OcgrPaDbVp8mAT96xJdMb8ikQwIJx3jsgt44l1BIiayecoDC3XnUWj1FRwEjO2BYI
GiYU4HB2B01D8RSALuCaOTJeOVxeHVS9G44ANUykxV2cSuM1Ulq/JG0z/8ugJfx3U2OXP4MupOYl
q2P28/6hEWd17a24dVRPaP4IhML2NY6KqNGTALETBmxG+j7MiXzRskbf4xK4DrBEfgHXNZ6RcZft
uGqaTIaqCN7lDmaH9zP/avAIVn35omSUoX49vCqGYlE6E8cOY5tjVy+9g7KqiSxNpgM7rKOyXs56
GNfjw2EF+wbTPnQ0InjccvprVZHrRQxjup0iQKcFZX5A6HNv1neTYOBweE1op3Ci6dQxobQ+T5Kq
tawW6jnI0csYaRC7sg9IDMS9C5VL9DWXijwDlIOQgVsLqNff97fz+kJhnw4cp5l7Q8lrbR8IiIFs
SJz6DP9YHxxElpdjoQ5y+GclNRU8leCH/mklK+Zp6bq2PY5SOe9Nz11fKvGkiu4AFQ1KLOJH/hZQ
1BFghVgaU9+K5+yYMWE8ui3qHyk3RplRw6htLkudqd/vL/7ahfGgQUzP1mOa47u2a4VxWBKqQPkF
yCjwLFC04XFq7Xw+GznmDxHYsD1Zu1uLxXFwoMiVSRA2L3hBhlWpE1+80bPlJ1SRiwdxyXDWM61+
D2lb/GftDM7OZ76xUjDVNO+pt1DB2rZaJSk0q76HENPURwcOUDE7xFhBMTtoFDsxqs1U0Lz7u3vD
L4h4lEiR5jOl3M3RSqIsytMF+j3oL9L60OeDlT5ltVZrrp1L/R/3rd1aoU4V6Y3lVEzkrr9lDVNc
Gdg5yaU5age06qmEL/YkfYGFYPRhYu32Clg31kdlR6TOFMSF8MfaYgmE3WReIfMVtZPN56WT6/HY
MUJXfVWMtnn4uQXOKxDeIJSh4txWcRc9YfhE1Qpfy5byIKP36Q95g5I2NIdnHQbbLw/vJ1gkmXwC
jhEx/rFe3TzZaWHbWeEHiZk9LZ2mubmjzr8KswXv2jUzas73Ld64GHAqCMYsCHaAdWxdYcYcQ7z0
hU/hB0RxNQUXmIyAKphz9mQMvfPOyRgS2zmlN15JKkk4YNp4eOPtQAi1igh0+FL4OCD1i4S294+6
jubn+2u7aQVGGoWd5CNuUXUKzEt9gsaoX05leYy0dvBgV9oLE2/cAdFzArNBtR/Ux+ZEMixMK76e
Smj7yYdPeowWhTvGRqKeFtWO1FOrzo9SxLBnDDcAe2KulsSEpvL6oGhR2MQ98GAfdKDxyYoW/TMU
ZMWvJQqMz1nZm8bh0b2kmErGR0VMTPRu67dJMYcBFYgSyj9TOvaV3p/oxe51d6/3EisEUAwmwyhA
MrBeVhHqehKZNlZyCxF1NRtd+LuCA4xW0Iguqnb6D6sSFP/IA4iAY/PtkjmwOogDK9+URu016hDw
1cp55xm4vmL8/3Xx+pBXQe23cZKdJMHA3KS1P2ZF8lIES3YMwmHgnc1VpJjaePozoPqv7Nzsa08p
zDoYpQAtZrvWewkHEjB2zal8a5KGixEmygu06VPi0q1K98rd11fNRoJCnEpGOqA22RiLe3I4NYxq
vzGHf/oq72khPK65DLsEJ0/cNIeB4e3pqJVEmZ1hbPykrwsN9JZR/zm3VP6O90+F+LHrGJ7QBHgU
ARojUVd+Y6a3FWYUtHxVRRhxqKzwhRruv2pWFf4kVXvEEdfm8MC0CVSAIcCWtg5kLnVo49Jl9KMy
/D7VtuVJcvvRNAbb67J5T87yOvZ98/dvMRh14SsWpq4u5LAYJ18pJRMtk0CuvEBOOsjVlsJ5Xww5
GOoqrPP6OBbOuEfRfn0ZcJbITYOpFiPn21Fpu2C0uEjrmRuey25hN986ZfkapoMD+Iz2diXXpwe/
Jo8aowxCA0FQr2yVT3tDQ4qvdqTXqLHaQzPpRzp4XhUVNu/bojwaMbxZA/NKBgPWV9t4MIiYENKu
FOk1zlQZbE/SMcsSd8sTD74JHyX+Ycfi1T2n2UXA95YIAjfcVmIhCpPLrCbjpIW6mIeplBg0CQPV
+tnIsKHs3I2ri4413m2RNLE4Yum1V4GgW4NhXygrMlfp6lMvfdT7eU+M5taaBOwGuiEuBNCstZVp
bELIHqzYH6dlPKT2rICLtKUXKSvGR4ME0SsExcF9B7QJ8eraVBYZScEMZ+LX5VS9AJjPjrMy7g3z
imRq5VKwAjJK5HNvLTSx4N+SLbx9MMBpBCcw5ZU/mEADxKbFCcXELg+D4sdYxCk0Ga0UKuG7Xgum
0mWCTHWCndXe2ljiWJrXbB/dyc3Gwu8WhOmE3holx6A89mpdQsYZ6cbwmjhm/x8OC9I9xLP4UcqK
m1U7dLh6yxjI5gtEuACOlfGhK4uu2wlObq2KF4H7TVoNmGrzDcdmzmdwEYgtZFayuNCA2z9jW108
JYgl/T8ZE2SoovpPfXb9KYMugJFDxxgCQQNVAycJj+heN5+WPGfc7b7zur5uOBEHbB0hHvwV22E8
R4bJKYIlyh/mSj/Gmr0cctjcHu1ave0dTzcTxuJN2EQoYxw6nTlK8GPnNWwIgQEC0xUQyH8QWY4v
qpknO+fwxroU8dwJVLsDBc0mXmCYtV2oj+U+3QqhETlahXTq8rKsd77W1ePK0mA4htSNoAEAgvgh
v1+8pAgio6F22WTdULtyxVCcqwxmOR+soYpDtwZDuDf8cPXIYZQ7xvciUWWZm1tmLmSpcZ2Hfljq
ks+slnySDEkDktbkT0vVfodnTNuJMm8slF4TmCMAdTfaZAktkiRGFcrXkyk+dk2lfy9pMn/i5UgO
UgDoc+doXl86TiQBHz0RmiI8P+udrezSmaaRBkU6Ufs4OKXV/iPJ4fwH/G3OfL5/D65XRy+EDgyk
VMS05IxrY3Up65GJpoqfT5JUeqrayNVhrGapdu3OihI3NqCi2MlSrz8jTALQoJAfMMQED8PaaOLo
mWnmXeY7ixEwuzfVkZvNeveJkX3N7ZIJopABlOhjEARiW8jcGS8hvxMR0pbWsWRQOc0H2g7OuKBX
5CRI90xWc3p4R0HLoJFDCEjXzt6UdM1CH6XFooMJPuUXc7bxvxnIka82JIgIFdFC/3zf3ua40CMm
pQMy9gYjp6myOS4LSjmtpJbTKz418BTRv7MTzT5EnfUwnwFwByrVtK+QRILVaPMcyG1Vy5Vtzq8F
ky6fmxgGR8b/4524a+PCxILIDYDdEFdR+tp+pm5JorSA/uxV1lvqJbw/x0TXsp2Drwvf+1vkIMyI
C02VWAxQKPbmDQWfNDVlZMyvQusx9TQlqVWGWpsod+Oau3JwhtaCg6225n/DTq1KF5I6831Icqj5
YzoG35WwtD6VcldPx7bINRVChCxIwZe1GdufFrLkhqiFDG6bI5X0PMpmPr/oAP+713bghnjlmNfZ
ie6zPp4Zpy+jk5wFuXmRAHSZB2eRq+dQj5CjqIOR1M+ddSsM3yem1UavaWW3xdGpYK3zQrmR2Smd
5O1JRpJhfi6cOv+SphEQKTi1tL1Zl43XeNs7sOJE/VS4uFIbP7yoShVHmS2/1n3RPgdZ5RyVPEtO
i5PUxyav1Udx8JBWAufBpXLwcFQbh6HkjMBK+ai8amOte4pWGUchfOMCu0v2zsX1sQBFR7jDq02T
eBvy0JkYTCCmyqucdp3bh6Aeljbcez3FBm0OHwx7TLiIQQIoZjcbqFsRhD7NpL12FI8jL26m4DRa
rXIMlVTy1Ln/t0sUszzNA/Kq9/3FjevFRooAC8IkQUO4dr6aNA5QyGXTa20U+aGQivCjGPXb8YIb
F88JoawJxQ6FOzFqssXOcRFkE/pV5dXRxz/M2IaM1Zbduoh+hUVWwOq+l9lcL4sBE6ZbyDkES82W
aVwq+tFsCkl5BaxbPbVJ8WUGH7+zqptGxGPJ66WKsG69d07Z9l1i1syydMi79aESnfAXe2St1x6d
2jgwcZgveLJgJltb6bIKvhh655AIFEF5GqqlNVyEt6iPa12+qzR741NRREPrgIlWRJu2iwK2XQdz
MOivU+Qo3/tpKZ4ZUI9fQCyEr3Wr6acpnZOdt/jGGqGnwyyIR0BWWwIeyVDauQsa/ZWkWIKfpAm+
LGOM+GcG4/1jUThnEeYNbht0tDRZod9Y76cxzgojl7b+mtDI8BbJSA9Qf6M8GjXyIaApt3PDrr0j
9kQDjpk8i7rIxluluTmGAQWZ1yRIx8MUGLlnwRbBnNXQu1UXTh/v3+jrDygiYpqNIs+gJLOJ4eIy
RlQWRuRXYmELKolZq7pnS7LFRIHTWvW7Fg1HhNyyPN2bP7z2YxDGMm4KcolpNgoz663tGFnSx0Ux
XhmUK2E4koMfTE8BlgIndZ6acP6ko3TrTcqwR9p3Y5PF6CPDrlQAAMtvwqyEjjb0rLP1Sj91RN4h
6I4WZWcXJSLbLZgpevijUjXBUzNOgUfDw6xXCtS0rhBJptplhQXEIvBgvvFma3GWDm49zMO/97/q
ta/BHoPQJMJwE5AKrA3OzgKgOu6kV3Zfd7uuKLzJrvfaD1uIJ5cDM2IKgIXR9zA2zwGU7npqpaaE
BIXhF3q6HNqh+ns05H+NjhlvO+4+x5HNRJM8X0bFeLKTadpJeMT5XD+G/ARmHLmkgiV8G4mhKQbg
k8jG73UTOQNzCszxc1pyx0K3cGzISyp40vNz76RR8KtXlEBzLRnGq8P9Hb++R4AgacSQc5HWUqpe
7/iiq3WUxmnoO3XAsAFUrgp9+rb626wQZ64SVG31aKr3iizXyydRF8kXlUqSInXjLgZUdGiU5rFf
mrP5hHBcOx/1Kq9kt41Uc/aGQTb/1tTZMNxq0bovkMbov+6v/Pqs0cqgsMpYHqaY5V6vHFoS2YpH
4GkR+jSvbaokR6Oox50TfX1lqSWJ0j8TjRy4LcYqmawgzcALQ7YFxfKYjC/0jmzXGWCXaY29WsGN
NeESqaQSD8CSsb2wOKuuTsIu9+GjKb6nWqEfbSfZU+x6y0bWh5dFgZ9UGJBWaddvDk3UjqG+wHHv
x4m9mKpbs3up2zQURs99r8S/ykKXl4NTjFURuVI15eNLWM/2eLCLPvLNSh4sz8z1UvsMX6HzM6RL
orgQPxadl7RyXR5mxQm1ZzyOlewMh93aIqrNvL60DUTrYP3Z8wSWjqJ3cj9RetOj+S95Fiw9O9f7
+qkH4KTBKANBIXjjq2LlVIf97ASFb0mq7kmzbR7GIDMZXdT3os6rBVHUA70FjJeQk9RuE5/1wYLY
lxWUfqc4sTcOkeTZ5RDtzAxe+QmscFc4U2Jelod1vW1lkPSFko0VFzaPT3WjEUo0sym5QRAkowsY
fjj1zBU+PXhJGUWhn0q8xJgYy9y8QJqGPFoP5s7vzA6yA6lHkVlXpuN/sEKkBFwCFwid9XpxWT7F
6RxWNFUDZfC6tgtJO6uH5zRYi/CydAJ5TyEFXVsZzMCIaxi5/W4MtKdlNpPXjNDmQOVnr+l4dfyI
SvBpxJoM8KFDtNm2aUHGa3CWyl/G1jy3ECYchtBE0laKHn5AMAXrBuMZVO8EAm69KioxqRZHSe33
yqR+49ukozu0anlM6nmK3XqEe6sYFvXR+FaYZeISdZY3JOFmhXKXFGpUNbWfqBpiq90MXfsYLN+D
NMpPTp5JDypZMnmJQUALhNLkWlfF87irRSWiqH3ZzqonG5T2OUrT7tin1oNtvzdTbKbAftIxpmq4
3tLJUHqdSW5MxUr1JCcZFAKx3h9TakPvksxMPz56/BXa03wpMRXJSN3GnetWlThSoNU+8GTzWOZG
ccoV6UGQ6f9WRYWQKwDknxLKelVG3etxNji1b82mDGUxzE3ZaC4nQ533tB2uXSILogxJmwzeTqYE
16YgTzRHmJ5qHxptuInUcvzQoqW24+OvXeLayuYz0fIKAymvGp8xEcOLTaubPC1Rm8glpgt/Ssb4
T28OyZf/8LGg7xS+ik+2TexqqzAURL8bfwnt8GWc9MrTzCHfifxv7CDHHRALeSTjefLGIxp6FzA5
ZzZ+32UOVzmpD0EUz4f7a7nhpghJeLTIaHhTtglxkAMMaCBo9NsgST2d6VjfrmG0spRe+/AfTIHL
ASQLUQJMQesjAXAxZHBtqf1wcMLPWbPIz//H2ZktyY0cWftVZH0P/diXsZEugFxqIauSa7P7Bkay
2di3ABBYnn6+KGk0TGRZ5V8tk5nUxmZFRcDDw5fj5yxGep8smbzyZD27KWoKwGEV9nZbys0o2zn1
4HUP/qJDLd0z0QifhR8tGf2Flzf13FciC8XvgpZR8O3zTRHGDJascoFqaaJFVWvWBzOx3v+FRahE
qmoC3ddtBFvp7uj2aS0eDJXZD9U6hcNiXLtMF3EyhkCbi+tKb40i5MafC2nBFThKDI6betu1LvxB
Sysglai726Sqr9FlPPeVmAtFQI8oFhGUTQroZVS1gnFhV1k858SBy6gdai0bHkeEXcYrNvHchwI5
CBotAF9Pwe78Q1nIEKMvuwqkwa32mCV6HQpHXhs7f35P/1lliw2LA0bTRG6Jhz7LxI4yfx11+Zgw
l5n8eL1N0EFQ87T0ycEAnO+HGcRhpTApHoSWyVsETewo6ed4/xdWUZpkqh2PLtrGJhITDdsZwfaH
duzynTCW7waMDld80HOfhhSQQTRgq1QE1aH+1NPNRDdpyVT0D3Br2btkGqZjujivD9IJnnn5+Dgg
BC+wv04Q+8HoN/0DgAn/d8OSTnBrz6Uwj3/hyBiAVTNuvOXbpFYbEhg34grerUKsaxgUs+5Csluj
pvYXFgJW+zRTRjNkc2xD4AwMdGUcG4pqO1IDLxwzWpqvXgUgB6OKDCrqlGo3dlaOzswQvtM/lHZu
7eO2X6LeA4rxF1bBg+IFVPFyC1suJdhoR7j9w1pKI8rzTNtZ7fh6D0cwosh5FDboEleSyNxtV9Nh
aqBp6pOZZfp3JuGsd8k6FLewfuVfX96ViqfOknTKSuxHkX0xVEvmdm7Yfi0bb/YBY68Ieo83TTp0
2ocpXZDyjqel6d7WMP26h8ybfKQJ7GFIXh2iUzmkEgzZBikI0OnzX2CqOPLZlu1DIXpKtGmSGD/a
EkGNiOkw7YvrmOM1D3j5ipD1sKLP/2Az24DCDnJdrxaba0YEM0Z1rdnVARzDerQc1FhDFDera+Xg
yzVJGZVuM/Uzai5bB6KPDIrmwOQeEjQp012gl537K2piMvmk2UKzvrZFnlwpYqjbdf5tz9dUv9NP
TivpJzlT8x0eBvgE3hQUx3ZuWg1floIY9GUzuvSPyp3g6pUOnA5Y+3wp3197W4NE9oGJLW03C1DU
ZZe0Vx7I5w4RU4XbQikucZrnq2Rw00q978YHJN8/V3Y/Ql6VvxlX83bMm2vB7XOnx9gjsZnB+DE5
8vliTWOsBSXd8cESWX+X+Os3kM1KjDC+xn9/sZLyXlg0Mwi0tXhizlfSLCp/7TAPD37Taru89GoG
kqw+zNZFvPY74bd4kUFL24QzF7MX1dI1masl8iGu+yQscmQdc5QYrqzyzIaIAgGAA7NS6OmNQ4bn
XBqZWcuHHj4SM0ygE56LuKp3hVMmrw3Z2ZECrZCQKimO7fiePbRON/mmBITkooQwQIXYRdCrG23U
mTW1rpcN/cJfPiHqQceRjSj/sbEK4iZH9JU9PZj+xDMwAjWso8WdXXFTr/SzdvXSd3VEq05+Rv7Q
Gq8EIpdHSyBKRRznBaiZTPzcVqAn/BdB5IOL2PleUmqJemRnj9PqXONbuMhcqRBjmAzqcbfpu24C
K8BNa9pNlQXKt1oigziL7MTPD77W2Q9mKbxvpRVnr+1+0jDDN/MmUZpCfmBzF/wEaeWhEt7D6DMb
caQDlDhHg0uT7jSpLcP+5c954bfAM6BsQImXZE+nB3p+nPM0yiIZGp/hZqlHQ2q4oW5e9Y6XH02R
Y9GEZ0aOu7dNWzRrdIbAylek4hgt3wkf6rbIG3q/Riyu6K7h7dX1OvP7JmmyIpYGN62arerX+cnv
t0buGUOxWA9mbNq7tAHyBP2qOCDsp6NL05nwwWb0kykCwzppXnsLLuwGHShobFTepLzMVi/STcFw
VKO3PmiDLZKDPwmW6K1+KO9pcwknTKtqzHdrWmv54eXPeXE7WRrQCNgUas+kUdb5zm0jnVI9bowH
JhnaFjZ4KzUOQZuiksdNlfOOZ9fxIydFM3nfar3dX3EPF0fPRBaPhYJAEE1RRDj/BTqhzYzN6c7j
ghoh9WHo0d4HWdX/mmL1u8Kyqj9KkY9fYkimkzBJ3OBalfrC1vgN1BAmUD5F2bGdmrIzO5XQJjmP
LbPnH2YtlW+ppyW/upVzjSz6skOq5s8oyIBUIBm/wKM1wsYdxab7SNAmvZt4lZoXFp0b9KHh5bkX
NUE6fW76TFTwNs6lPOpBn3VvXWGAKu7QIquvZDbPnT9NSqZ8aUTgQrYGUCweVV7hPtpJv0AxX1bI
dCwf277b243rhH1sfOuD5GA05aubORwGmEZCLgOzR5T2/NOvwNomWAbdRzcw/EhmehzqWiKOmRjG
K7t87hs/QZjxzHjKLcK4h7MFfu7Ue5T1bIZgjQDGDS7vUBHb71++UZcKZWyL4ASDAkkJ0fHGooeJ
ufsumTzsaZDablzl9CMvOypxlVat7ybQKkvorWP5uExFNiumjLg4DM0wvu/zyp2PVmGm10iCL9w2
ypF0fOiS8PrzNikX9JOHk3Uy9F2T+o+TLuyHRlby7YyQ2seX9/7MKqAoFPAH0iFVkDlfxc2SFvnk
MXj0pnFGbqnum9+l4y7hy8s88zW5PQxhkACRHGx7jW6TeuOqVT5kalURuuayvJ8cYzoYtJyv7Ogi
gFZVM+Bn9CdUb3ZLiu3l9uqNUvcfS3+Qn6STxvfSkMh9eKUe6nY8fn55a8+cIMEKsAGqj4B+7E0I
UWtNZ4Lq9B9dLy4B+JTFr6Y/XBt6f+4An3QsVCmVgvcmJhtlbyWBXwSPRVWP+9gfx8hovIqmi34N
wvzchvhQhAoQKqkA5dwkHCfxEq8rg8d+7pbdNLRtRFVjvXK/n1tFIWqIFDg18p3zVVIh5nmE+PjR
GcC3DRRQdjkMxzev/jhQ/QMZVfKQUJVsfOVspDWiHUVyghDOOdbNNIa6FV/TdX5mL0SQWAH2pmq3
m7249IwywyfsbyerjMbMK24LPOQ1GOzFy889fWrkKOS8ahacH5mfT4ZXMTZ5sit/XHcLTmv9ZBR9
DSX0MGs+cGHw7Tuih9aIut7Ukz30E4ialrNv9+/oVJvzewajEOuB90yUEbyUTFhz+IuWhw5u7rdM
b5wy7JhTDHZAegP+fzHW2k0Zg6l668PrgQCQ7tVICmSOU30Svh6fBnxLxlClO+jwZE2kWo0jl/Jb
w1SWeNt4YqHwnyTl+3XOHPCgmhzaPESCIQZd261Wf9+KGA0pK9EyOyyY2QrCwnTy71PBDNn7LHeG
5kaYjensbaLX6X4mb/FC3YAk/bdJ6NlKXmIs7r1mZ4b3mAVl091CMTTEO32cyB5qcwlQrVj7FSKr
lUJMqFGGLsQukYNmfzMG8JY/Xml4hEY0geESolRA6rZJ46UlECGFmvTRNKvhMPToDFeJdS0MvTA8
mKxAr4PhwLVeZmqSQMMv2sV/HAkzdq5VJbQlACS8vJcLj6pWgXGDhEyFQduAr9c0w0Rz3H/0mzE/
uQBfw0om9n1pzfM+nsr+y8vrXe4K24agyyPn5RC3j0Vgd0HDnxqP+Zg1h86k+QH9j/PqXQEu5dEH
OKlmpraEKQ6qyPqyTOajSDyxa7y8PSD5rt077azdOmZ3ret7eYq0Xx2QwwxPgH7YVkCqXNdGV/TW
I0he+8QkRZCGKWKon5PY0pJQHxkNfvkclds5y5Eo/VFtpF6lqsaEN+f+YumDoS2YOXm0RVV5O8dr
ux/2tKTt0a1x8sfO0WbnAHxndq8UPJ8KR5ulmRChjIxwqJrQ3LwhkxBquiEIHqt+HpeHdg7K74VX
F18gICuSg1eY4+8AV5HKKIs5makVBn2/G4N4/NEOVa/dBiUg5NBySw12MDoiqNlZSB19gsagN48w
sop1l2W2V0dTNw/tb5ZXJZQkxnxxorYQY7ZvoFMWuzFzmuFDELvun7EpvV87OVpwxizUukI9l+5X
2aONcnj54J9e4832YW9RgD7bh+9021MzYPoZGY21H+e1asNuNZLHPJgcO8yXwPlmyeVz7cvdAkLj
u2hk/5st3Pbaa7H9+Iohm8hRzaSCiLI3L59IrQ4UThM8anmRHadBGILRfjMpomUoiitV2IuXySfe
ghhbAQ3g1NvyAMWTNdS96IPHIEFgbyI1C+08+d2dKzuste5Y1+a7xOepefmcLxyFD2YR/kKwITAI
uhd7FF6lO0WWn6asGb/A5lSGdKzMzy+vchF6qVUYU4O/T/WStiQMTgchpizq/NRLrTh6laG/gfu1
OMDufC2/uvARAIlZCHpz6lKqSXZ+Y1FY7Kt0XOEcLgMQQ+7821wkXhRr/n4YZXrFP1xujMqQ4nXm
BTEpMG5WS9J6bpK2TU5ikm0EeS4iK2VrPRjV+OqxE7jUADbADc+mFG3HZmPzTCUEnNIpnxv0DTpR
HWQ5XeO0vLQHdkGhjOIE7UWyxvNVNHiqG7PueKNEXEbEHeltkyfBlcj1mWNTGROPB6B3mNo3ld8u
9RqvmNKCYyusZNc2Qfu7v64Mned9neq7l63vwokzqc8byI48+kCQ+Z/vyYmzya0m3l3dSVZoW1qU
tzrtu2jlvZbL5ogC4bXa2jMb5I0CtakgyWqu4HzJEV/hrsVQnFB4bW9jZ2BseRm0kts1xPK3l/f3
zDcL2Jt6iFmUcbLzxVJvTmw9aauT1vTJ24AG5Mfcrpr961eh+WDy/jLlcnGK1EhSbdC86rQaKwpx
labttcZurnyr5/ailEeoTXKtGCTb7AUymLqti+pkjn58QJrZ/ZpAhPD7a/eiaDOBZ6pmM8jtzSpa
0BZJ7sScWGsjo9maQZjI7tqw06VLZxXIDqHoAr9Dl/Z8L6unr2bT1/WpKa31WCFovg+WYj30ixxu
bc2cw44e8f3QVe41BahLk7cUJBmHREaitIzPl44no81bPa1OjeHJ6b0pKjd/QBbanE+CVLL+uJjt
+M1tYyd/dTP/CXUDJZODYAYVro019m3ZG/nUN6cydSc/alomkj0GKV9/xUD6UygnaFHY+y2hfplB
kbT6SXOK5VrT4mBIyKmG9hiUrhe+2lwY8+P94uWiNr+NAq28ary0G5pT3a7jgeqIe2ryobkS8V3W
SVEgg4wCuyTjIeLZ2EvW59aoaWVzknkx3cCxWxxST4uP5GLZ3pxad1dVSDJChOVHM+DivfQn+6HG
5x1f3u/lG0qPlqsOOFWR92+tZ6EGT53Sa04tcMrj1NVuWEF0urc0Ee+MAgmJl9e7vPSKM4VPqIjD
KBBvrLVKbGduRd6eOiGbHbp772rwTX9hU+S0qpPDnPGFBEltlnbpV2N7Qgw6iVYryKM6iNOoMON2
X616f/Pypp65ggzYAHRTY4g6xdzzK0hOsYpFeO2Jm2JFvE7WPkPY5RCU6Pv5K5UFJBqTry8v+sxJ
Eh6okqeSyaaId74objte2trpTnNsBlFsOqUTmYSW/pUv9oyFUNmigg3/gGIa32zOYBhwdha9OzVD
rf+ZuXXzvirc+nPPEMfebLNXqzIikg6lA08pgy86UfL5vnxTTI41+e0JpVbrTrVND+U0+zvwhFdC
1YvWACvhVihH4r0IWDdplxAdkocJO6MKY+37pOxkRBqCMHdnFgEj6mWlf3KXgXEPmQ63WG3z5eVv
+IzhUExWFB2wltk8T+d77aG+keua9ydcXGPtcdfwiFkGnCR3QWO03a1Lpep9DcnYNWZv4zJsYTKX
ESPeDhUBbrvkKWxDMK+OzqnswEp5vE9OW4sQnECb3K2W6LLboEUT7E1KE1v82Xrz6h31qcr7D7W3
orgeFo27un8abt9090zhQ7cxzGbXKzlrvb59+aC2RkiPHVPgGzHS4arc6fygxgnVXXiyypP06n4n
1+Iu0eITFGm/Ipvy2jqRWgz2ZIo4Kk2DX+R8MdNoRsNb8/qUNr3BVF8Jw86svzZ7YRXFWcIyeF1S
pc2W+rI1h6oexIkJFTdyHC04YmqfnKBtIvCAw5UnZ2vsajlGr0iwSSzo0akT/qlB0tqIFvr+0p+y
VvOOg80TUwbS2CMmLqPJn8tjv0z+Xgg3icylS694ka23YnnFf6aGQkl+qWKfLy9lZ8AI2w6nVMYx
5Va0fkWsy8PLZnK5CvcY+yDUc8nRtpP0bq+16PEm44kRN/9th056dTNX3XQtQH5qi/xcsoBFi7db
4ZpUS9XdhgluX2p1MI7TiboNSEnTymf/2MNCcechOVwfSn/Nf7MdrTPepcIc5bprB9cRJaI4gwld
jD72HaUFc/Kisk2yj/Sl9fWIpHs+R76cOgf9Jh1OIgrjeR6OheuvxwS6i2+Fp1cfMygutLASac40
rZ8EXxbkKFC41rVPltu7+StjIjargBf4CqitVIn2/NtZBSr3c1fPpybQfjelnR7TJnev3PAtAT99
Oxhn8IJAdliKa75ZpUtMv8rahZKpNIy9mB2Y1Tv03pbdqsHRF8H0Q7lKm4dA7FHRTepTaXH7j7mT
+P2BWebcDTtBlS+c/bTXdjSarOmVmZHC12DJXFsauxRRNsle2/kT1bi1PcnAJ9auDO9Bq0Ya9092
/P++z/+V/GhIAtCZrft//jf//L2BdiRL0mHzj/98bH/UHwbx48fw9mv73+qv/udfPf+L/3ybUffq
mz+H7b919pf4+f9ef/d1+Hr2D/sa9r/l3fhDLO9/9NBkPi3Ab6r+zf/fP/zbj6ef8nFpf/zjl+/N
iOvipyVZU//y7z+6/eMfv1B3/+lKq5//7z98+Frx995+Lb8ufUYo9K+f9p+/8uNrP/C3jeDv5PZk
pIp2hDCSJ3v6of4kCP4O4FvBoHRmDQB74P/qRgzpP37x/k7mwAAHoFbieVWY/+VvfTOqP9L/zrC0
AopB/4tbJOqwfvnfvZ99pf/7an+rR1KprB76f/xy/qYScYJ2BEIHUQn/C13zxoQLe5VuLdv+aI8r
s17IU0Vr4lK1Zdbx5qdj+ffS15biBJDDVe0GOo/ntwW2X+iYnbw/DtZo33h19sWYdX2/mPMSvbzS
+cPxr03R6VZWT/p1wcuWFmUzB0XSH3V7DXZQeIF4lFm7R8mpPzSGNN9r69i9KaVov5SjXXx6eflN
qvTv9blvADzxuQCzzne6Vr1jtpPeH71Omz+swdgf5GLkVMWt+JOT1flxjbv8uyzM/M4b++K+0xcr
NE24sq/8Jurd/z+n/7+/CehgzgHnvy1tUgxvR83k8zK+0xfhsLbDO99NF3g83epW6yuYsha3Te/T
2BAQZ9XVW4jf0vfxBNg3kkiO8grEw0eiZ/CcoCx3OmCKz4tTeDdyaoIrwDllAptfVwFflHYLvzC/
7/nBAYEvUWhYB5QpRBxZiKmM4eAP6BYxXX5HVW75+PIBPWP+NKGIqdH2QwNuS4ueFWYwDwkLjmsQ
H2rTT/ZJbLv3sTZcm754GvTfbo4RadgsKFBB7bax/yWoKdSOAqvQ47kPq6HObxtdl8NusJrqC92y
eu+SuuQh9fdqRXBj9T+U1oDEeYX+4GNh+nKF17waRFQkbvLrWncC9aTYCPZOKks7NFD2uHPzYjhQ
pl2tvb7MY72H145EMkUz2Qyl5YlrQrmXZ0gRh3QOF8LmAOWef7S6zBCdzuL+WPRZHFqaJSM717Io
Xvtr1Zvz5EOZM0vBMEIo85R9bNIfiE6CdCwa7COTGnwSM+LwRp3JMO597zF1YRkYa3mtkfjMBiGg
gD8DT+LSTNyEvekCV3jq58PRXNciYip13HlIIkY2kjWHl+3xPBpkg1S1VUIOpSrIP4ANm7NE7Axz
lyhJzvp0189OsDPgDrjiFp5bRc0HQs0D0IvRyvNV2rq3wQL5tG2y1vwYxI5/EzMucY3pcBMfPe1G
ccOqcQEFCt8idYRB7pV3endkNDDOby0kZf5YAoL2MLWE/J1SSvtHXCyDvZs4eRFZRe7KcG180AoL
xajiLTNddhrapTMm+w64SnslTtzklOpX5M2j1ayo2XlLt1yFwSI7fKBRH0eta/fknfVtO/X2tzxp
nJt1JctcUwSsLfDmOzQhllDNvNwUvjnt3HE07ipjtu/WmnxyaBL/ChPB1h1CA0DPn0EtVeUiDVGG
+VMCZFSTaLR0qo9ouepRLvr3jWzf+BNXfYCU4sqrefFsqeUAACg4DSkexdnz5YJxMCqhO/URcRcS
+9aJpDV+smX1WRTLgakuEmjQqWFlioNYjftZOO9eNv/tTXv6DRRYjaFzyo1brhTXYVSo69z6KIem
2vfBUh2LFHJmfKBxfHmpZ85WzUNglYrkga92vtm+7LKW6lh1zFwHogVHC1OIyqNMinuz664hLLbv
ML1aOlZKWlgVpGhSnK/WCOhscnMpAanlVR/a2lyFw2iYPWrhVXca/MW/0XtaUvvcbK+JfD+3OCVo
vqgiyoIO6Hxx35/lOPhtebRsCOzZ92Luck+ad2ZluXuao33UmKPxlRH14HXdLbIj/MuTroqyLZP1
z9eG7gTIktGVx7XznbeGmxYH6cOr3yZBxU3Pls8Zc+RXzGj7THCXGTw1kLxSzSCqCOeL1ob0k85a
TVQFDXmD8oh+WDErbk79Iy76qgsT6oP7lw3q4pRZFJyCgv2rNug2z0KKLTCKVDeP85D7b4Twsxvh
jOYNE5b5zVL5xhF2g+L7VGvVleb81p2r7Sozxo0pFajtKNjU5fBf9L55LOY0CemY12+cQVwjaXxm
FTV+rSYzaLw62zK4WckFnZXUOvoJgiA8HxRiyLGvnOJGPA6DgeReUYZwJz1VdN/4vJ4qxOwauXXU
+rg7TH6OeF1ttDsvaUoR2U6v343lMt8sS93eeqNm3CN3MUY6ijZHZnWRWPTi8Zray4VfcsC4PFFG
MrBCNraxYuBzRlUzynKE/LLHPTZ0hWexmwu9u33Zii5OWcW+OHvefqa2wAmcm65Y3JHiWmoeU9Nr
7uHCT2+tfLlWdLpwfozwEfQyWAEfPYjGzSFnFVlfl7GK1dVV2AcZddIMZWIxmvbNIK+S5l7sCiYR
OHvAH/MfYPab9Yh3umxd7fLYQlhx4xqdR1tzra88YBc3kFXATRKrQT9FpWOTPeQgqkdo1cvjwBD6
H81quG+6vmr0MPfd7M7tE3FnJ6ae7WIDjsCXv5v62T8H94B26TMwW43SKknuNkYkrJbT5FKSdHoZ
d+E4eGa+y42E0JSSzm1RJU5B1NM3UWaW8B97MR3xl3+Fy4+qXjLl+HDZkI5sTGew+xWnY5THgkjk
nT8IK2rjoYqE73fhNE7XeGkuvCxbBg7NbqHLxKDUR/8pOsla1wfw3ZTHKpPTIaYGHXbAvT/4hVEe
yrwIbmaRDjcvb/LiJj4tyjA2+AzAZ0+0vz8tantiXSxtQIrc752dbrXS4UUbaSRZjdZdOdENzAtn
tFltE44DN+bXaPryCGNc00Xz2ht/jIYookFr288NtG7GXZ/Oy28EwGKJJnds89vCSosru778tKpq
S50R6AF4lG0aL9PK1AgZpmNroyFe+EHkLK4VSqNP91pxrVR8eVvVNcLfgbFRMzibeIG6LrDJoZ2O
cTZ6hxol9uNYGdeadBfZAdBzeF0oBakxZlCum7SqNvNCy21NHgeUOxmappJ2sNtFfmOUG/6QvPUK
ShBO3t6UY+1nu8mf0q/FWsf3NnO6n0wj8/KwsVZv5s0rSB9etrTLUyCZ5VlV2BVVNt2YtxhLkaZp
Xx3NkqP2+9U/yHy6pst2cYnIZVVfnUkfSgLIhJ5fIrvzR6TTWWXwgVmMTZuG+WouO3vxumgQ7mdD
G68pHF3sjDa2mhZUBL6kFdvGBhSH9VS32Xj0ieS/ZLFTP/Sefi37e3YVQKnEJIyxcVXPd1b0OskL
VMdHtEWDW8eL4wPk6e6V2Ofy/ODLIMWkH+oonODG6eEJUn3u9PHoauUUaVbZkckt5oNwcPlEF8Pj
2hXXpqqf2ZqiGsDv4ejhJt2EAzHvS6s1VI0Gg+pNhTIhNP7G63AHOB8mxHmf6ZirSUSyhvMDLBlC
1/jvcGyRbu5C8DTtIWYs8v3Ldn7hUYkambBD/4NHk+bhJhGaZDKkYFRrYgFf2y25jfpq4Iy7qkmu
SQpdnhsdE1MJ0TLkwnjj5mP58zhDEOl1x6V3+gMSMu7ebbTvL+/n2UUUakrR3fBObPYjxVr6Se12
x0la/t5f0vhNkMTySmr+3Cq4B0J+lMUJKjY+cnLqNF21qQM4lQc3qU+xdybfvJLIXH4bRvEUqg3/
wITvVq02zR3ZTT0FgDIe/XuK6kU0krk9wB7UXTGDyw2BYCA3VKPSVAC2g9KGZi1p4tfNMTPEcl+K
Yv64aFBHvfxxLh4y1bkgLSO/RwsJ5ttzm0Zlr6OQ5sljiUDLDVUZ7XsxVvFdbCTT+8yvlyvuQVnU
WVhG7xZtlic2R9B425DQS2JvNMeUh1OX1VHEwnvvNLEtQrcx+jtt9oO7ynPzaGLY90r3+vLbnS19
kZXB6FoveQnHTt+m+6WMxW5YbGOf9vM1/MnlqToMmRP4Aip+ov06P1XXKWqnSpSn8NzmjdlXxu9J
Oc4/jHq1b6YgkdcYAi+9rqMIQNScMvhBRq/OF9Smhn57OQwUT1b3jknY3A/Bm3p7K0F7N8/06k2J
KO3+ZeN5ckVnX5MyjZITZUVFX7l19l0s4mUpK3FjZZ2swx5hky9lUct7UchARHlSpF/WDCnQUHfx
azfzYBXzgU7M/HG06i6N5iBZ38OE3CFYvOq1u48zv0luLKZAq9PSQV56sMtG9FHeSOdrnTI/da3g
eHHPVIFQV509kMXMWG+SlMaSWu7MeXeDcrv4YC9tku6tsnAkDrcy74CGJXlYBNDOh2jG9/mBidX5
s5PLWNu5UpuGqBn5uXfoaKDU3VV5d42d4en9/+mY1UATwClCPzUvy2TdJuqdNcB8dhxYt65sadeZ
ebl8jEXS/HBHK/nDSnJihbTOTSOErK0tdutYGACQ5nbJowF0ZReSFmjGHnhM/M5OkywNY7vXq6gv
nMW8cqCMXF3ecXiNlRumbgA33MYYs9hGPrc26yM0zK4NEZTwq71tFsMfnR24A6S8TVtEWdzYzj7X
ZvNLRyv+h91a2TfALAyLeLSF7X2tT3YdxnVeM2YNtTAFV/xXHvW1XB4oqsgsRKfKG/Z6mZrsyLW1
IEompywixx3j+9YioI30gRG1SEDi3ESjXzS3xewU+2I07CRsK837nI95GpqJ86se994SBX0pD1Xv
a4dMJEkV+nZJscPJFMRFFLpW7gNpWx8Lv13L0GnWrIrQqNPaMGspW4dL7pojFuHVceg664SkOcBX
46ZrCJ8joMPZiZMf34+2NfXoI6719x7m59tAUpWK1kD0+f0snbF61yW1Pu9rd5rmsCYoPjVk9OOu
aRzGEY0qq/baqI/WPYPp6zEriiLZG7KtvkwLtf1QSIbow1VKMR+avEkfSiNgyI9tW9UhLrP4KPvC
6rIwNeZKi+opK7VdjWhcv3O91czfqAKp2OWWsaQ3Zc8I01sh7diJ8CpFRlTS+V/HVuhVWHnlUIpQ
Jq2T7m2YH/IwEYNvRxPik7+Ndj3cg3igDGdD27LeJKsnHlemlvvDCEgvOQTman/0UpOZVMufi89W
Pmpfta60fliUt6qjQc5+u8RwRB1X5t/GvaBTOoXwobafShgI3dBGWaPcm9ng57vY88ryYLmp+0WL
56X605PMo8aRiTawfvSyxImYbZy6r3oL0gZl9lHzv7u5Qd95bg3rMHpl1QFC80v9jbtI37vFkQdD
tFDBGKJKSLhtvFwWBvc9C/ybNBsb8Ue8rN0SwTGi2cdkru0hFAhKWbtkHoZHUfWGPBRVYb5dC2th
3jK3PFRgjU4kN/qaVvEbOUwAxJqs1YudMYz5DMaHmmk4GEgShqWuZ044u4v1Qc8dtN3B+Rnv9MQ1
htDMERcJZZctX8yl0JswCdIZzfNY/7AYZbruM7PPNOy/kh8SXo80dCt088J4HIbp4BZlJiIAmOpw
M0KoSPpBbYdenYg/0MnVfm/1RvsD8RTPhG35E5ljWNuzn0eCeuTetSVc/P2Uru9Gv8a8Oif3EVPU
G/dNLYAwwW4Ob6NZNaN1E5dO98kQ01pz6E6P6s+Sue9H6PhdCl5GfAToNq8HTZ+CIMxTn8SaSGTx
QosG6gdRGMLnzJb2DRo0QbGfmjRf9gSScR3OdeyXuwkhYZTy9HKGvNuMUSRExKuNlnFJNHr5MHCG
SZeW9+Cm849YWn4qEkYgIp63EZ0I2VCIakgtvxYij+udhdR6iQSAYfw+N5MXhKIxFiZvgYdES6/n
bmR4U4ZrSpz0HvFwuRySrEyTnV0IFBBnw0+b0FkTEzV6v2PWMUgL51NqmoO101tD+9LHZvsdLeBm
jDxd2Ld2Uo1dNDmNXe1imHDxV7yfVKaEHR89P/YQ7dLVA9gxzf8ITjLPjhrp5LwDHF7cdF1d1B9K
d50EsKXMxkzkkAR7M8gC9yhdGFURDaoW1J0asCkf3Kmq/LDwrGTdefXYaeG0CuNT42U8xqgIIw+b
2FWwL2vHlIeAeawJSXTL6ne9R/WQ051XnTR8XKm7JrN8i/maio1En9qQEnDs3HFfF2aHaZD/ajba
8J0BLNuDZd/xvnmMHE8hc5Drh1KHizUMcil+tVfbURxffTGGxjzPWigZsf2hx/wOXIkkF4eAr6lF
pbMOu6IFak+n3RHfM3bBfPKaQ80x9gxch+OyOOW+YHKniLos77twtuT6ccmytgxNTK/eyVTvkF+w
KohE8nREiE1wT5hXp7n3BZW9yXrI4JROdtoC6fwu9aTr7Xn3TWM3jz2/aGykbU+D2ypPbSorM5Jz
g6DoqgGMnP02HyIoHhuNrp3l3k9+TWhWxxpPmOnnnft2zoyxqcMkH8xDuqbMIeh+1lk3Iknj+H+Y
O7OlvJGtTd9Qa7ek1Hgq6ZvAgAFjG58obLA1D6kpJV39/8h77+jiMw3hPupwHbiKoDRkKnPleqeb
ZsZ4YGeq2nWDIWYhDkWraL67FVZQgRiEeeG3unHnGIv7tJa+GMIhN4ci0Cleir3q02EJVG24/UPl
VGL5JCpnWnaegEfGPtB7vyrhJ59Z2YUe6l2MWeeazdNdT/+F0m3oY3Kw+lhMUY6VhwhpbRkfrN7r
oHpuUY5hN7O0hEniseEWCZEj+yobzF9WAh85wjuhOFFeuPmu1dsSvxxj7bsgI3ygwqEGs6tdMYNV
h76TNs99SWtp17eaaVxi/8tOOc+YAKPjTK0fLcGmU2AUrHQfdRJQvgCI1C7E+JIkmbloKnHZQJTJ
j6Rt1OO+ZZefos2+Qb8S3hhPgZdoo/UBX4JqPaKC1s13zlC/mcPn9RmNSexjoWGD6Z0VPOPiQmuP
V+u0MH2uWN0qFyivS1XQSouQuALbni2VTA4+n00nMa1gSTyZtVKf+oF2RmTNLbVGTTd+CTJYF8bO
HTzvaiHY0Y8y0VhGWIjS/dFpnoNDdu7PN/XStlVo5j672Ntl/VlF/Lvc/I32IBPbDDDPKmJ/ziHk
ycY6DTYeYLbTzRfaoN6LLD+rEn9fBQCW0hvOHezxs0abXft2asnWOeklJYKlVBO6U5GePF+9B6S/
cinOY/g3QY/fAjfO2kOTNit3zhLnFCtgj2CLEcpZlD2qe4uC/u239+rF6J6i0+A49gerbpITyTVk
Ep04PZthPirjoBEaRxhp/h7G8eqleKrNAR/dyDlqtOhguUszOCfPnDvqrVmPSjtvApaX97xxzk60
22ht0jSgKRcWPdPi5QGzlaIzV+lapzF2i4c17o0jZnzaEiRaku61VOTR26/xrFHw7wsKSIOwsPnn
XBfGNli4Gv2W01wuXymedkPRP2gAuf2Q/1IzZzJ/yd5jKb9+0c0iBbwPBtXZQUt1vldCy7NPse6l
l3Ltp106CEzIU/LDx0Sjts10XR1HnLb+rrv9+3mZpHREbJpkuEO+fMH+avRLbbf2SRXME2fou0Np
u+8Zwf45Y7buJRp5RIa0Yc4dNSestFzopeupjrdqx5X649aNCVP2j3e+gz9XEcFKCB97+waAYrdb
+QcwlFjoMlWmzZAaOTRZudXtsQf68vYseeV5CJmgF4t17kbDNV9eZFkzJBC9NZyGgkz7tPVNupgt
RjqDkO9QIc+BcEYIN1kAWmgMgGxc8uW1Yt3C+KP1xtOUD+lFnDTGRU1e+beuGbSLudfmj+6CdNx0
p2bn+Yl/LC1//ORXxXgaZmc4Av3Zf/2R8G4R8f6WgGy08pe3lMB/m4wl7k6VQ4xhJTTja+1o41Vr
l2ZQru56AXhdXpYFbg5/++JBpOjzY4zMDUBjP7uyUSdiWNrpRGE5B+sixwuKpCZCqdYe3r7UnxNp
E2TQcN3QRWio29L0j4nU1o1dGN5onfTZpO6HohBRZr+3lv4OMHu5iaPjAjSFd73xRs57WVh3xEUr
+fb9EmJMkmCq4ziEDdMenfe0ucwTDXsvpDgxnxwytHZ+PHSBtY7Nhe6PRaiMLjlwcDeCfE41LNBV
9jArAkKcZUn3tujjw9oabVA7mQw1x9Z2hk4Y5N+PC2m7qI6oyUCxzpV2NKOzVBeZdeo7R39ojZGj
6JBjfFL7ZGq9PTDbhP/HG9so9BuBaUvc2xhiv8uifwyMISTeCvMkoWE6m94oMe5lP1C/g3IfLGst
G+xWlLp++6pn04GeOIwU8HQA9U2ic84Tm6uGgxlhwkf2Pnc3goaHWJz/nbEBWA/kw00hwPIF5ore
6eWkczFznAvT7Y96rQw4z5yqjpuJRP3OOzwHXVlVoM5a0Eyhx7PqnztqKFn2rp/b4pRC1M8Otoz1
Plw7YQ4X2Kek36ds1L4tCDXLIBZNeSM44xihtS683dqdxhx/Pj+lwcr2/AuEKH5vIz5739sNbk5H
fHw0szncmi/fxJx4eb7SOjhZI0kcrShFWC9WffyrUf19FTSEvAHgdLxNzj/yii6lt21/RdonEc15
EdnV+B7H8M9nQVvPeskaDoUTjPLls+Rz63WQhMWpm7xvMAhAeOtaQAR5+2H+3JUo/TCD2czWNwH4
2V6+dr4xOSshYk3e6584v4hgae3sKMfmvbSl154I8Jg/mwPCH1YpllbOND850sAPmE52bix7yEpm
9PcPZEMXxldoc889D3/s2snLsEM0T5VR2aSXxfNHe+lLTudyfIfi8WcJBnWdunnz1uIlnnvhDZlZ
KdLLDBg6KvWizmvcvTWL+WhZ6XBdtAiW6R+1UgZDX78XDfjKwCFQYa7/9gFn+Xw5P+DpDGbacPLJ
Bl9+qKdSRsi1lwtntN+r9167FKZp25GRpscfBbVe9BZCF4vnXGmnCaOLgykldBG9vLF7e/RemSOU
tLhXsKRxpXOXeFeaqlvbxDxBQc+PxpZriwXl/8Mc2WwF0eTDd4KpclaLlLG0RDxb4pTUY7nn4eJw
nvQpMrNGvfN9vfJAXMrndgEYkE6eDZOpjZ47Uq6dFrOmfekSc4NL93uh26+M0JYzuAmbwZTZcV5O
BqtK2s6vSyY9GodrulFrMKh2vGMtfw8vPNtJWf22jYxvmBMqa+z56apO/TnriwHHeUfltzj7Emm4
6LYSp9mpkqNvdfND1kya/s6h49Xr4n8Er5Nx4+ovH1Ev1wJkqDNPdZs+dnTHA23KD/7s/7CspQv0
yfv09lR89Z1ubhHbusgJ6+yCs43xqRvnJpuJD5DlZ8BUcNl3rSr+/krMxu0stc17sn1ePtqkxrLP
y0yczHQ0bqXty6Bv3PGGruBf0rN8Dvuo4Ld0lc0R0D43o3RV7MFKYYc0VTJDKl77K2S82jsL4x9j
tV0Foi/fFteBgfXygbxOk8NCaMcprc1ZBu4i24+Di62ObdXCCUrADpvTeFo+vj1k5yqETd9vwN7E
mB64jiPq2Zs0CCuv6iltTsM0uVNQwBn/5Nn1RMRE25EMZ/ce7dbJyI8Djkm4juiNGC69dEpoXNYd
uoG3b2ibI/8oO7f72bTnKGU4dvxpstewyOlE4NWnSZbE78k6+6Rmob/DFthe5/lVIK0gBYUlAoa5
Dcc/iluNGGknWVRzKoUf7zRam8dlbuK9keQPZY7l+V8/1BauvG3jm/D0nHvnLfO02tZanYYhRSHZ
inFfyvi9pOw/5hAUTQo5+IoWbQA8Ml481Nt3bPyby3X2jlATMSXwxaYneX4i9pzKyGMso49ysMXn
Pq5ASVJdH3/ify9/0kxfG6hLDpJGkJJ+CCrLn/qwAhD42CdK+6qobB4UatBf9uwYVajnc9GFdaaI
c2KrcvtDKjQ7auvaqgC4LaOIfHsCB2pTA1cUteriql+ahQiIrO7vcNgoiZ1SZVqHK1aTtMJl3V4g
8EYl1rYWrf0iXRBal1na8eszFtJBg3ytDvwkrfRD4jRNvOtWacbBos3L99ntaatnvZbrO5JbYxli
MorXPPhd/b0d2iW+dOM1FjvSxaYxsKoU1gPetMaznbtjsevHtP2clEhbiPYB4g+muBRfG3Kepixb
9KDu8FrZZ6U315FSi33XQsAsQ4RVQxVAZrfhIxhaGcmqqnYqF+tyN8PygIvpeakFxlGSHmuOCQDG
5FrTPaJaL93rmYv4H8ZhJcIFyuFptehYHJa0S+/qEcpCRKGXXs9O1pS7UvXUUiYgxhNx5WVQTB4/
HpHDJEWfwpYuY4SNA43pcC0Web8aqIWDNGuLOgK2d4GoRymupKuVbWDA7ZO4PHbtfd/XSHg0I5+/
rGkz3NqpZrk7Lc9NCNDJYvtBazntc0Oa720aN7MX8I2Nxq5yZ3CTzq6bLKLjAr0C8JHe+Lqs5ZY2
XixHLTXUhDOa5YeDnZRhhgv8FUEIWRLlIzcdeZT4Hccl2330E3cCnEblM18UfjV1YLhwCSJKi/KD
VixVum/b2L2fCct9EK1Hi6boh/EL3pHEenqDMh8LKy9/xgNMh6jP7ORbQniWA7iPaxXvKHaYoJOr
bYqHhrudEBtzbVbMPEjV4J6QsRkarzUtPifYjzybpeKEB0nNs3ZQPaYbTioDc9JhSoftkFN9Igpu
nptmztMo1zMMGmJOekdtyb0nW6zjJTHVUxvNYlyxjeA45Ydm6ltqN+mqiANVGmN1cDqvnIOinWN6
tL6GgyxIAU5ssyWXMvTyzvzBMXrOdh2oc88vDZI3uRiTAYTXyouBbN81WOy2upxF15hhg4/UdxJ5
5O3gg8Q0U5kpmhkzGff5jE551y/Qz6Na1OkXPfHXD/iGgX2kWjLcLk4qv8AngMWoygyyRjKOM3dU
z1YbJDgJ/3Tz1U8vl7bpLbDzpDgBik0q4JzlAKtNYvZDvVLJY5rp9lPjJx6go6mrX0ZD7kPUD4Bz
oMipFGHlaD2sPHasr5gMrz/MPJbPdZ91t5mZTw8V+7ja51pORnVTDFezRPYc+JmcZZhks/vFRxPu
EJUD4Sgsta7qQm9I85+EOCbWobH0yrxs43X9kpSploEtWZBMmrmGCZEMvvdERqFW7Zy19U5OA0x8
XGd9fcrKDjBZx/u5CATtmY/L6szPqsbzY2MVyaexGOjipcoqAsvI5HVT22uxs0Sn3yyE1qc7QNH1
nhBfXeOoD5y0M1RnbMbRa/3co21IQ9fWivZgqwTcuR4gCYWtQ9sRYlhXBXqnUjvQevhJJ7f00Co2
idOJyBoqlzuPl2EKnMnHJXqw+hYokSwPM1iKnvQshdxz5u+4HpvM6I710+67EABlWKGmWMvNUhvN
Uaz+UG4S9ZJcYTSyt4C7RoqAT2b2ftV4nsvEzbwns9HZC4DnaCcslleJwNFLZoppS+zVp2SU1W6d
1ubkExW2RgURzMaxcbDUDQjRTJ8TgcA6sGJUuaFhU3OEdOtlG3pViqDaFLX52Wx/p4YOtndr+43F
Ej52CcZEesz3nab1uof7wlJtyzn9Lnvi0BSuzmaw+hmOiIlu54dF07ax0dSy8disXkRyTfw5bPqe
QDu3yut418LgND8nbdGzemHz9kUqCApHYBmJL7c+OV80j08jIIzcAH9evfpX15fxvMMmCa5FM3Z2
tl8wSFwDkOz60UO+dSkrYyqjsbEpBqxlLfoIm4Z1jDSjJYy3a7rmqTTdjKmHk8Rjo+oyCZ2xh1KY
G/5gY5daGti7D2q9zp3F/b5MXZMdptmwdmXpj1k02SvIZArs7QR1rvXfOygnTUBbzX5oC1v7RpCZ
kwVzYjtHJ4EsFi4qz38OusZHCFqQ1BEG79I9wsxJfs5E732d+7UmgQUmHSAeJgoigHMEFFoUZaeF
i15PjzAKeIgBwloS0bg0jJAQJ226nNzZZuNIp779VMrUMY/0W4UWWa1WTVFPvFkfmpoqy9Cqu849
aPOE1BdOyArxzrPkDX2zEnts3+lxZVRY3pwwuofhRFyTVZgnTj+DHzqu9ETYLMaof3KUQfBqX6xF
ERVW4j3PBmzeIKtTBlZPxMRJfNC0Lzk+VeKglxN2B/nCxhZqXg/kDOMnvsts6AvLPLg/LeIyfsZ2
kkDpkfZcBnXp9mboAQrHwQppR4Z0VjIvGGEWfqGpYd6aOGF95SaWrwgnlrvCksUvCAX+zwlrb4Gh
uMN70SQ3ojVesxudWbFilumjBmHil6G8LQe13zBllWWaG2lzHv9UcV88FI2wb2EverfrOCdUN3mj
Dxdla6mjO3bQLGhD0mnwO7wtokYrfACtVNhZBOMSst2gdboX0B0R32Q9LtlVVvTdPauU7u6ayRnh
JbUAtTuZzUMR9dO4Pg/00/oDfOmpQfnf1X5Q9TVsnNgqZHwYHaxFw1yl7bg3pF87B2spzGs+4VhF
4At5vgP0XZ79qXbSgzKQn4QrupoHfUhy7DG8dUtFJCX6o7TL7FseJ9xlaYgYop4piy5oAV5G5MIq
c4KFzf+z5kMDjLyZxpszFn4dzomoVDh0UHj2LC7lXd5X6gN2RONTN0AG5DEWrH9V1fE+CWWrSFLG
JigNssqLdfb51guVMlcRxqruc+rA7WsByKNUrGkTt8GS9XUfeGWf3EppT9BLcOb/6DH306DoMA4I
4SRSauoTHLOIkjCb9uYofPyo3TFnGuHwmf5m39wPCodb2mp24wWwiLJfI0cG/UTpqi49SXbA0Zv6
J31OnrLcSrKAIoWz36jny6Gn4PzUV046RLENaQcHI7u5JiAdbiLTzL2StpXwknIzc3H/tggItrzB
kSFCUhGHqzFn13hFCBqI47gm3I/bjqFlylh9RvuYftO7Ur9a9bz5MWnadK1Rtj4bfimM4zRjLRGV
DRShsCmNuQObXeMmdPhs8zA3NEY1q6qyi0SuSefYlyb37vqt9ezEq/kpQb3b7aXVThd5vjjXE/vc
snNX6V3P8WjAYyzyJQlguw7U9zB14v2YpSNh6wQmfMXSrcouuqJhtAQWl0U0jdokI/pQhrr011U3
o87sWWSVlmrPS6KSECPGAvZmVYoLycF3imRet+pBc5L1XozJAEODVLgMDdRqeYFiQJ4oFlz0kknf
GmxeJmM4O0l/k+lieor1tGkDr/V78J11aK+sgRip0Jqk64SDtCFrYj/nNeEsO2q9Ic9buJi5lctd
W+arB8XDT4+zEecfoC6aEP8yWMth5er5U2Gb2qMFoYqSl7qOWfm9qY37sfbx/VrMS60cHqVQR5kv
GDPgwBwk7Rzhq890T+M+sN3uY2uTdW55Owe6Pb7C+wWF00MsBbrzdVxSDE5kx55MdtJ3RClXna/G
x2Lsul0Kt5YikL+VvX9vUwnc5HpuPkJRrepgTcB996QkercaBKWgkYl3jVOAveumfocjaISp8a1Q
bIEQUW2oUlNu7OhWwFjL5UWr3PvMKp3Inqu98i0ZVjHfXAgTnEOUZn+A+HMxd9lOrweIwHF1LVyU
zl1clKENKdeCGh4aKvOD2LVuzF5CAi2c6RvhUevOnevkU6WlLkc2V13UWad/xJna/2iM7oAjn5ld
LH5zkbtDvyMEw/04auMYiUI0AcFS/hfPgg9F+I+gERBlMl4/+H5c3C1p3US6/K5lUTbM6laZznUO
CUyu2XFifdz05mCguKDo3xVLop2MN2otvpOZNjCPsBMYtVA6WujKbgcRMfBS56Sl5nGs1I3rrpHT
jHd6cgWHNMrz5AfBnkFRnHRjlKg51adSd7EuLFsIUZMZru6njjJRI5aW2i8csUlQ9McT0pdTsfno
PtBSjnIn+7qul+6EdxBh5EGjlcleg9cQcPyI0nndlemHUceZaRAZtq2+WKPYR6PaMgT0RidqgXn4
6LkzXUkjcfdLZQZirYtLTVT9bjDaZ3fhaKEBHn1w8b/5wo7PlwAh25R7I285NztGuhzsco5Wx8H8
KR6OdbpGFnva5DdsArL8mBftj04UOy8mm9WfButjJu0PVbo8Y6JJ+IrmTjsHadfBH+Rd5eF4p7eZ
eTmNvf5jlMtwgiRHJt2aDmGh/KiejWaXud4Q2sq+dZA6RZWGuiQv71JHaJdd3hJfUIlHg4I1TGFm
B23TdAGHgCvE5f2NLjv/yXWb74JmXmQ4pb1bOZOHWPBdyWo6eOyzYWmQcDJ22TcLv5TLRM5VWJFp
6+jNPYZ+dwsrA2RFFczSOWEl9GMxs09Cfq4M+UyizH4QxkXr6VA6h8hfjIOVeXcSWXupJw86oaDQ
+NBBTA6nGFYFH4OPqNX8Y9XzoxZeQBsMi/etSMUjWYTf0lJ8EXQ9Tfj+cR44aYIvwMj5EVLmwzIj
xwMYxtD8wbSSJ7dvk59Jvi9Zek0Hj9myiKNSLY/zWta3AItQ35uvidYu19C153urTt1Lo7DrwOmN
kO/3UDguremCYt3uT53RUsZV5KPFUyvvRAMt2XSr4aJ16yMLNAyEstDX0E4sjQOj95MjHeuLbUbe
FqKCQfLepvAJrDbdD0O7JzP4W5755G1CmrM5OcYfqJSbZytz/Ocp9vJ7vnwZYGYDOmtMX2OO4PvZ
F1elSO4LE+MjTU/m69hpbAlcWuhlSHN0l+WQ/ynzL2fNvZ5NKxRQCWe3+VZbfbYfUvIpQ+mt2AIa
e1GR4JipY0dJP0Lay/pkDmySFU5uOsuIhGHj1+yvWeArH8WL3KdK3TBXfizNQ1fTB5HapxZHWIyj
rIfBEzf4jbpwp9pZ5+baS2s+zbkVs1vqAAyjMToXhmjEhW99Y54TZecpUYeIDSd2ato4qCduZZkT
59XRaIlsfzAuTNk7ftRmOfa9noAcJbFCiKtkmSK/EiP21k0iwGByOe/Nvj7mVVe77DSGTwWsD/Rb
dHoOoVWOdMeSiRJqz1ZbnlyM8ZxQSk3XT17MGozVVZrf+fpcVld6n5vavVV2qMQCqLCO/siy1ruh
0blCO3VlU/Y3aSmHLw1UXF7o3PbONe3CXNurqjb7T0uN/WOQrtjTjnQwyh2CIRTFTQz7/wA8l8DF
5T80qEjdVD11gCfICnqdiVn6Nhzrum0xkWvj0qsfFCPR/RBeuwg22DKPrFFlPyyzXbQ9v85CTrss
3nP+qrRdXkDM2KV5D2+cnGoFR3OcVXroU9HW+6Lomp/IY7U5gCdlHuHyGHRR4Nj/rEkFoEIesHE4
THU7fDYrmf3wa5F9EXU+ukEuJ0X3he701zVR7h3bAHoJNVnNd/oqpghpqcxOUNDe/zToEPdDVctk
+sCLatkvSlFaIW6v9UeVCsYMWpW1nEoTeVWkj6Qq3NAMJWShUEV3n6begK9Jmu44+avyZPb+yPlW
NhiQzbRLpxATuULtTdaep9jtJf/rddYQdxizbfCR9e29qarsenQce5foLYtYlc/XknbG3tdb+Wgi
ZGqPlkLssE97DXo4rH76+tpAnRlMK19gKOxlvexS+FC0dtdJfWzGNHuCiY2iZMn0glOmZ6Q9O37W
U+yOY/2o9QlV+2pt38Cyeu1XxtEpomEY8dx0RTbBkF2F/OHi7CrQJ3luwdBU1LC+LHXayb0GLxaw
gbYT859dsjDG9jNbQvnTXbLNEtaUsN6N0iyuVheTvygdStH/tHABpXFmCy1MTSQsKOXG+akcitQI
iqWklZI4VfsRp+K0wdmpbkf2r9pnB/e7+FPZlerRWOo4jszJMZ8rizZFmMdYS4dLU6oqKmvM0Y+Z
PngKjU5Z3PWre5XQcv2ej7Uab0S5ygvfduKZfdJbWLl6t6BPndFKZfXLSDZRsdB+Dr4qH0WxiA9G
KmZtp8869ZnXFS1+pm3s9OghnPUuqxbtfuoyvwpHZbV02A1MQ4LWzYwvzri6BPDUst6bRjndljHc
56DKjf7RTJ32oe3W6t6OnWwI6NNTnIkhaeuAEnljVcYlEgsdBdcBH3lVvgOr/AneeNaWsojQbtMd
n0O3+BnZvSxiAg1mLY7wjBlvVsvp37nKn5gVpyJ4englbJYBWBi+ADr+F1bYy5TonX5atNaYDpTu
zq2fN187qAs7JHLGbpmd+GiSNnAP16+8UHTi9qK243dwnT8AT7TisIcEGBrMNXC0lzeS115DZVxC
0e3SwgmmfKZpWGut+rDaqfvOY/+JWREdApYMuxO5tXcOI89paRSEuU2nlnbeYeAY96DYQnaLY/Pl
t7bzDsZ6bscBFMdoMphw5jZjz3O+rDEyvzjOjidyEuP+yegt5zuGedDf6rYcaEOOht9EVWYtNIan
3FYHny8nSBrsEg9vw1F/TCzwLDz6Nj4a7poAri9f9CjV5Mo8tk/mZJHqUM39gWQa52+ZBzBtSK/e
XJvhaqFWfHkVoyPcarGNlTfcTwe/LsoPfg0s9faz/AHTbVfBWR1YDa4/Vhwvr6K8Uoo8i9dTLB3j
2uXYd5SOmB4c6EQct5JxL2L7vQzyV2YqSkQIu3jw4ZtzbnwBsctGuOmupz7zAcrY0QCPMPyAOvJe
MNsrY7XxsAR+rMhD/5C2F5nWdWL01tNsVutPY2jFdeJZ/Tsz4rW3iNkrBm98ehuv7OVb9GKaZd2q
ryfHKsQNmkqnDcppSvfj0DX7SnCU1BPUOW+P3W866gtQlAfaHETg8xE+AHj88rJ2Kgkh7Jz1BGKV
YqQYL1SYzlCYz3RjFScoTDDGDc6aH8goWL4sdE2d7VjkF7TOejEDSaitjNYL64PZJSR7DVIHo+yN
TXb19t2+8o4g0EDGwBGS48I5S2L23E73ZwUfXNHxsiSess1QRt2qDZGezRA4Wyiwb1/zj1UKkHtz
RYM7yvDr58KPrEQJ2IAKn1IQtt7MiqgSObhcmn+tgX/fvthrD8gitVk3s0KRDPdyNKQnVUbFpZ9q
sWBw1yQTjmxSy4adclP9rkZ592ldMuP725d95WOCxI99JSpobADOWZ2p5c+oiV06d6TTXsY27Im6
4nRATOd7AvZXLgXRBcc5jHs2auP2Bv5BVHCWEtKmNOeT5dfdTvoTumiRuOOpquviHS7Ia9fim3WJ
XIKghw/my2t56SI8hL7rycf8/9G0F4BUQTMpKMvFf4fn+8o0wQAYnx8I/hgtnYcuUcOnVm+PLIKN
Q54AFRr+uV5FagPD6VHE0cZ7e9BeWZaQUOPLyIa2WcueLbs92/SsbytgETdyX1ulTqulEndvX+W1
BQK7LKiUJisf/JIzduikNdDMDR6swGjxaWX23qCSAmof0sb8ojmTflVlyIRhxNa3PpvpJeCu832u
YCECb2XzhzjO5t2YxZApaBkmB3Dn5Z2Rfu1dbDHsFBS/6S9nN9lnddN2lraeLIhpUb/2TTSMw/jO
UvDaVTZjXV7CRpM9t4ZRyeLPU+cvp3j1zEOVgZJII3mPW/zarPUxPYIx6OBJ5J1xudPKIEQt7tbT
4q7a0awstV9AZDj2Qy75Pbj/Mb3/+O91/sxl/+xf/+9W+i/s99+05v//0HR/SzD53//1tf/Dc58W
11g/Z/+03N9+4d+O+wKLfFgIFnUZckKKcabBvx33Tf9f29hDXYbzuLnW8cn9x3FfM/+FGew2Nf5r
08/P/mO5r1n/IoeEgnMLfODP5mL631t7MUavW+5DoWPd+j97to2ilRujjsUqkKvBdHq5ruWkl2pY
12Gjbum3oHi7ytdUUGiZjrAHkf9SWhepMxChvHnqqUfhHapmCIU5U0wUO8e+n8T9LBZ4OZxllxKc
NIMvA7qm6NJ62t2w3rfLvNe76qKpLuUQf2hGCEPOnBhfRHIhzDtD+14OztEc4p3o6AaOEHU+N8Zz
CyFjWC+leaxdcqH6H5rsLse1Kk51Z5WRa3QybDAA2XcFHClj2LkczGMnBiL1fsZdDUCvAm9EqVt4
osmjMc6xA0AQIklIhduGZcN4KvE49ytsd/Pr2evubM6X4EZB6yT3wL30hdSFnLQLy0sDDZMNTJBM
BLkN+SHDEMmxF4EOUBJ0uQ4zaDrEnTxqw3jozCpyMetLbf0STTedwW8wCAmBVgj1NR+RjJM8N5UX
1UN+pawr0lLDujuJmFN8oqNg8sG2VzFe9BP334/o8OwQ5VFEoy1ocxdyCQ2lzIvGHnKFuezU8Etr
4P9Uv8ZU7Ky1OTTdg+c/p4BkqyM3yph/N1nG9WCA0PfkOxz6GHS3AKq2nQfaM85RGFUezLqHMwU9
Jx8gDV1GIMb0Z9oryBkQHG3VIZzPP7NC7yVu8DXiYwyD6X8ubRFopiuvcO/EEiRPLjCXNa3v4Ixf
HafoAx8wZ61+IOCNNPdK+c1pAvHbCVLsu8Awf8TjirmUno2XjrD66xHuHKfSz6MBCQhfZN9hkO0O
o4UqTBNb/ySVgxNr/Nmoy8jIbJOO6hcnWw9Nr66rcULgYLn9xWKvH31cTA+Zd1k3ZABr/qlMtMgu
E/tytmYD45pSXInJ2i1YR1rKimZj3qWrvGxQvyT5+FPGJTO66S5mp97pTXsSTFKZdr9oxQQ+Ph0W
rQg698C8DZ10y+hCzZ5n2D1jQP77lVPmF6qA7tvGkRsXsNyKTjto7hhWFs4nvp4cjGkJtUVGQ+2B
Vus7RjkkoZ5ejopmVGbpqOE5mAMq3Y4+reLU38LFq5BIooPWEiRmZTcxgnO3QIo+GbfU6KHu3dPC
3egvZph0fqT1V2xFJ13V2HDaRzOB/OZqF9lkhbmISi3b1/1T33zqXbCvz3FKE5s27RKXuwYHno+G
39cndnXU2Gu4kF3dQh4aab7W47e5hYZe3452C+d4YJ4SpaFIGd78BQKsi46zru7G2T4Ya3NjERhv
610grIzIAKiFgfc/7J3JjuRItmT/5e2Z4DxsabTZzed5owiPCOegHFU5f30fy6zqriygFrXrxQMS
BWRFuKe7GY3UK1fkiPk4NW8iN06WbuICE41L2UOEGXxnzrcFWbPQHGKPj5Iu5m0wfRvrW26+25N1
DVx1D1MlaUYl228O6H4Gjbnktx+lTrNNVbnDrh8erAK4gVnt7P40u9PT0BXHVT80fPihbPeJX9Q3
BRSwPGP6CO7sMd3mvthQTbOhUBkCvPzqA4GrDTikmNPYpsED9W8vKPJxWnbx0rhv5AcLzG+R0lgC
KH4Yn2eRvzOtsh5da66qrzqYNthB49ZpEtXjK5q/eoLstZDbKuOT5lkhO14dC/ulmthJ8jEHcxAv
3QTu87cwvmvZxCMrm9Z7RIrb98VDUQhuEde1cXReHevdo1COFfhmtNIva4ElUeqXhp160gXmFpfU
TeX18VqcoHgiGGdVzNb0FLrTvYIkSv0rt7WpiY2sDuIgKw6j6+7KZRrZVJjzLhPcAFcRD2zD+pGX
Rj7061sU/oiMIZ4mXuGs3jWWueW6i5BWx33XNYIfnmrbjYH2tQmq8Rts6mkNjZt1foIonPV7c3DD
B9dpn3WfJ1mqPlo32GepcZAWCIOmqv0jxY7c49Orty60lIuNJgOrmPe3vbd2cdbl5Zf2snvDZkcT
RN19UEWfI59aimgeSCulKIfmB6vrR1XL+VNNebGhgcq6wei57cZ0HzkNS3Y2/nHfZHdV5T3YV4uQ
54FimaacjZm8VaJaPqMCYkRnHUWlLxM0+NZT/q7t8/G2aa6byWYqTtIedh0M6AMEhGELcESyLtaP
XZWBT8F4AQghKI/dRJxzU+jRu3HabH7zMWDs06hUL04N8IKmq42Jnw9jTGS/WaaWBzUjgY6+djde
Y8t3VS81vtv2JDyTrXctkl6U7nbUxC31xE6DX3DnNuMBsOfPqrXSs6FVeiRu2mJLiVgTFcNwKsdg
eKF1oU9CBa8sBuayaXIQYHmPiScbw7fMqXHKTAFeyvxVg25i1znvomB68MqIT2R26WbrRRjEQj0T
GbVJA/YL1mu08Nop91HnfrqXar0f13A6livAd9N9o7yYNQTDW7ub+zOZ02/XxAkbNGb9ZXVtcEq1
MFecXoO10SIqsLtb/Lts6O9lc2y92J44yXE4Ly72gWh965VK2DL8zHsZwhPy3J2dz5vF849R0B6t
nh2LrnmDg6FKMM5vydZIZHyDQpe+zHdphkWrw79ZT++NZ7+1drtFr8/jph6P7Mbuq1btYOa8qQCM
nlJZ4kMeSGzLDHdp3R2a9A7nclLy7Nfssnm8xK2Jl8T3uinbuIZxqHI6jQvW+RiX+gO1lqwShjP5
aHAkYaTOJV0YiUlN5GtLB/duWcScdJ52thYLpmETlRH77bzPHRKmvu4fesNpkwp/y10JZxxfX57h
ZjJ7MTzXbgOQqshpRXe7DPMj/jGLnh1a6mPte0SGODW0dupg9li4abd5MCVeuwTY6Vr7vr5m/H3I
MZd6Arir3MV9QIbPKzxH2fAqWt/N6FZ02wfhOc2CJ6Tg4b+MTn6gd+W6g673Ej+0iuFLB5i60UUx
h+WiwMtgNNEpMNi88U5MUQmzRlYn2fE5iulNDs58qvWdJNP14S6gdyNd9Tcu1RYDtzDtfdb4TYKE
gjgWUFGodn5nDO8NF8OWYoHeTHCyWeluiFpcgYrn6ykc+/KGTFbAWVH2R+6J3talJWYnV4yAcW8H
PEXlsq8MuZ57PHoPjNcZ8LilvhiQruiZYAn3LIPpDMd1fR1quRx7d2p3i2QH2LBRv8EpMT0Z0Jc/
XH76Wz/jgTSxIknwOgfbUGv/oVmX8BLpuXngRxHHvJgfg1JA2is87lKFepWLFR2LqAzp3R5czWZ3
WX9Cys73pRUc6R8uWWuG4p6HsbljZaeTYnYE50HzDA2IBhqrqb/q3Kxf6Qxvbryp9/noFTZW+ZD/
Xr2iWDS6HaqNA+XPLbIXHeTTTd52+whHCRSErTTKagehy4hhencns65VYnjyJS3VG2Z8sY8ENqrQ
N1grqi39WdZnAPrtlJY2ZuraW56NVTY/KjvyXnNXi23TyOmgTU7KJcuwRAyL2NlL6L8EdQQ6A3Tj
IfKJenTdZLDarThb4aTOdhRmsbPAy7lCsbm4qhvOwAqLRxwzP/NGnFTdv01jvssx+3X6I0ufu2ad
tqYY5UVm7XEC48IRzgoOwpuOIhXZXS8gZ7nT+JyHAhlM6YHPaJTduLP7bGAZ3YBEuxhiYgASYY67
VsQ1SYXf3cTQUF8TC44MbuxuflLNvAGi/OfZ8BBIXtzWUvomTzmwl+wA87HlhO6/47Z5LUY8umru
d2wA7oU76ZM/ujeF/C55L8n65o+i0P29WfAkFkVeJyo35LZI1zfPsN9qPJWJVaTFuc+waNtUo6dj
9AhTdsNt8LxEAMVKZ3ogc/ZWj/1972h96jXydcbOPrVqex91+mUZ3Y/mOrfYDClpIE+Wza40X4yN
70/yMvrUw9YoaLh13XkG9sSF4kenUAflEzdTDsUs3XeNUcH7ngdvpwycv/ms0Gpc+8/UTnEf4P/C
UOXq3wUycOKAcToqwwi2k2WEF5z4db4zvIZKVtf2csoro2nHh15fZDkMtzLPi/0A0a6Jq66RfDIq
2D+UJiapCgYNm6wKYGOlFffTbBw3SH2s7/scc0oGOBp7RH+16Zta/RonmJG0QjZmUnF9J9TWZF+6
73i1nezEXlzrmx4Df7xSfzrEDeH2lrJm4ElkTvKzr2fABgfPadd3EIVy2wEF9xfrdwHcQeEySiQy
cdxa/gdDcREb6/yDNgic4kYaHf9XUemXaydhhA71nxWV/fCj/11RZfivmsr1S/7SVNhy/4FicaUU
oJ0Bi47+r6hiRPYf1NqA9A35XxYs1z/6h6piBX+EcM2pJCAbCQXmGk3/h6hiOX9QUwvhBLLCNXgN
0uO/0FQgkPxdU7nm0dnxEogEZI2y8icl9F90ack8Ml5NYnuXcuBt3eKAbzxcwyA+780cImhvMcTK
Iv0OC6t+NgNlUMBpPMwiOOAC5VQBXI3oN4iMerCRCD2ZHm2eQAHQuWArJH7hunPSGENndU2nfNkr
MarFxYc0LNMnO3VJJCPjGveGmzC/jhZG4G2AgDzIcHyvK+b8SEw/LHi0BHnG9DuYw3HbgevY2FP3
zZqv3KaFn8W942O1a+V+bEuaiw1vh17tZAgIy7xVIePakA2gIQiLCfBSrEQPtR7SXT+Zz6lVgGXN
A4bLLAzfyJWbPAiwMfNIUwXCAgUcP5e+7W8Wa3F2/LF/scd5eWiLNiUXgJ3rIHIedKGsXH8ziWaN
hzy/DVrrdua1vISTrndu3p4wm+Z7J+w4Wgq18Y2OTYcztfo8eAbWAOztDXk65X12YnASBUrtUtAx
2BbWiwnGnBoD6e/X2ki/I89QY9xG0W2TZulmWFo35Sluf+Bp1onVaIC4leQc5tbGYZKUgMl0ek+r
/OJqte7cyvVelmp58VjRHzjiY2dkh3nEF27/aAjCpAl2PZd7m5d9llPfbGpr5VA6yVGfuNt/mJO/
/PKCjucJD7ujtvzlvekM/WU3gDvXBUKlbMEBYBjpPDO21cyKf12wXzpBNOHzrejELXCOHicqke+i
MnNQTJruFDTCAIBZd8+9TSFe62sDJF290a1dvq+uqFhkW0MyFo06h3ryf6UqZIRQvvyVoxESjunG
wX7I/NoxLj09P/0BDiPGzl7O1Y2YeqPYel4mT1jiONLgiyajMquSU4tnMknPaVcfxsYQ7RvESlkc
BhLsjxkJwSK2Z9Ap5hRwxveC/mZNPedmqIdHNpwERthbbmpSYLFasxBcX/iGufoW4xNBRWfZVG35
ZjO0JtXSEsSMdEL9xZPRue6TLB15DpqsRp5ifjQRyxZBWi0LluWtJWPbvY9G2Vy8zgkPvRr7LRQ9
/cYDhKMFlQ4/wxm7ciIjY33ytRQnjvBpkqb+AjF30rt5qvqnYurrGyZG8Ww2VbQvDCq2eeR74dlW
Hh+PIhx3gdfZj7JR5d2s8+rdWfjIlkNj3gRwG2m7H5aiubOXyeB6qByEmCk0MJD58/1QXwG7i931
fPaLcbpCTI1iTx6+ObSeflBq/ubYYxJUaaxN0EdB7FPjkKyWZSVrjoCYhyao26y6o0b1XTIpGmNg
HozpriMTnhBLl0cAmRA6VPUbO9i8QX6ud91owtpziTTUJd7gmuNZjSpNEsWdn61yiWsBjjigb72u
OG4XqfEo8vTWLvQv3Ev9bzj+LU71CIdp7LpSEHehri0zXiSQxSy/Yblblvq2dWXuLdurKgrSVJPF
zqOd7wkb74Se2uGVVfp5Fb7z01FS/mLA9d+9pvbvhc7cU9dZca/6+5WIFcTQHpto72MyCtfy0HVu
dWhXZZekzvzgoci9n30PUraYI39ji3ZfZyOIT9daY5Fm46vOhHNbG49+pxcfGTnAZc398TKQXIvL
uihuolBmHwWwpDunW8eLyKv0grGr7LYkr8QuU4aP8MhZY6sNZwcg+Wae8pteBOdwUE08z/WXvTjH
yESCHnVdE4sZUMvn/CiEeprT0kp0ZD5463wWbR0kU9uvTKid3CB7zTvCYPLUdB8Etza5442Y3cv+
XC9deK9KkW9JV4x30dUjabBVfsVBD9q1xI4cm6LLOLIUBOj6Xnk7UwJZaEwSrIhdwZUzDBZ1K6op
WdX6s/Tch6trkQyxM2GoqVo7qYnKfI+BtzXKwY+NYVwervdMgnf+ZXVJaHp08PF+ORsb/y/TBhZY
r8OfKuasefYxiAa5b92F9H4f6tmcf9meLHH4av8+ShfrNPf5k3ajZROopXl2fMx+zUCktDU9M1kY
ubctfoBDNRrpluu33Vg5kzdZP/OJmFXzOGrshRwY300jLM89ytk2SNNf3Kd28xVD2uFR+mpmdR06
I6QvmXXrU29Fr14KZIVE2o7TAfTwsXyDfjXFjYvTEpl32czmou5Te+Z6nMEgl/YaKyVuKCdePvu1
ypMQDCgyb2nu4M/uQULXCbzkvbCmcptV0XTXE+9WtnxxS4SmjqEiVh2W1NCV4U7zrHwO+vSF3Byx
wkIjXcjgaZzWd0yF8mnUJAUFYwsFwV51cEdNdm4eMHKgniScQZYN0ZaNo4q9xd7yNp2HWx3Z1dbq
7PAcXbMWbj4zr9r1cs5C26K/ZlIbEOgFV0XILzotDkIR0jFM4lizlNrwI5px3hkPzDiKWwqOeqcQ
d1JYtzLg+NGQuNuRDEa3ZaNxtvH1EWznxoRdJl56KZ4HYMbF4OK8Z9ikHbXrHjO8sqxVfG17hXty
4L3gBnAy/FwQaS1KCbJAmMEr9nwJ2Tcc7cSWGD1/aN3Wd6QV7mrL3tkcMWSJPmI6XgwXMt/0Iz7e
OTfqbU+d+84V9qGvR/fN6m1vP+mrMhRdWEo8NHUxbVDZLwBFKfdkwG99/9JI7jb5ktSK/DQxVmKt
x1TVKm4gWG5Cq94VeATT/I3H6o8RUbiw5zEGA06YiMuChONGkTHlrOVvF7O/xZtOCkZkZ5/Fbp3l
27mB8Dyqn9cA3IXZbX4ypow4QfiYj1a2y1jdHihNMhNbS5dDFE87PynpSIy55rlzhUL+7JrMemp7
uQvK6zktQ8m2J+G9eFObJZ7oliRthuhpsmEa21P024uG+gLllpvM7P4kn1jtmjlQD4YaRh4iom/v
WlncgLcz2WoP7jjZGQ58kJLboeTgvQUj66ESN02WrxelUhtlLCS+e0sU1PEuEsowFnuH5gAi3hG5
LTZfYjGIbGbF+AbcOI9+LiS7QAn89wPRc1Pxz79Xtf9tv/wfC93/9rf2v5trabr+92/1/+EC+jqq
/OdxKf5d538rib/+9X+sn9k+X9sxgBSHEejLa/HRX+tn8w+QWRir4HyYkXctsuCL/jkpsX+OfL4C
zBCGED/An/KPScn/AywpDSa4YPBqA18M/5tJCf/M3yalq18R1x18VY+LjUf5dVz7VwcP3HYxXht2
uZQp3N6PngpJOYLX46O3kv7e6XmYus3IOo7nkTUx121HMTW/J2Ml+ionPf9EHJwWVjN6CRJ2MTDF
vZlmTSi3sP7JsRfsBxmXogwdsrMJaCH3WXGNpGgkNtWRz/3s+beMB2Qk5JSuKKMlo8RZYZsmmzgM
sr7ICT53zH8YPrM58S0PayYWyH9T2fFM8cqpOTfeNfjhErcejoEm6n9fQOBm29MXtD6xjyRAExhZ
2HJuMrM3G5DjsNFs88KTnqY5iltEqYYDtfKAEbWE7KxWleyN+OF5jrrLeU71iJHLhgq/sfBNfzP2
FI9DQQHblm/hamJQ9uBtUgt+wq7jfPvs1lbUxp2rxIvINKso5c20I3Q85BW2Z6Wf6MBs8ayn7O6v
5nhDxF7bTD/yTik7RkxVznY2kQLJeQE1T9D1rG98ROBvxnDArO9B5ev2mVG5zXYuQOLyEgxzeHfF
QLhXHY3lMLerYtjpNui+Imlz7KiltpdYSUppNkaLi73vnKrZz4PFcqJEnnW33jo2t7VrF+EmhZfs
JYY7GistF1e2cFAuYtnaSmt7b4eLzHeO4VqQsRmhP4tumC4on8Pv0azt8uypouvvcnoo9Ga2FQ2d
zLHlcoy6MegPyE5Dv3PWSeUJaFiziBEJqAYpBsaExBpCx9/XyJDfi6CwYz/zir5za+u9h3zMqs/G
I1SBTD3id0bx74L5ZZq1LGNd4Onf93ZfoAvmAfdvmWsOzdWYK9RdqozvvTkQ9TZrouKDi13T/sEq
HrZJNk5eHOje+WyWNvhR4HLz9jPZgHvouTyc7f7aLg5GgzC04NFSxR31HhVu45Fi2dFry8TUdGnF
JAHYrYvQXUnadLIJNtpI2Uw4Q+CIO2/w+p9ap+WTmVKaAPe6CPjeY/biFdPwNIxOE+2WUKYBSzgK
CQAtzeGvYtTuWzE107qxVSDyWLRL9kVKzyBCMQryi0PKftAZx9kmy2bV7+NqO++yK8gBl50Rmhej
nZ1Db+XiewIlcXbHMv1Vd4v9CLXA/tGTycWuUNfiqzdq5xvOrfqwh7E7QbJwX4Tw6w/TWXR3cIoR
uEerMtR8sk52sVVRPZ9MZtsl3eCuo13XpQkhTPoxIM1J6BRtcE6b/CNofCIytiApR+gRvYVznFmB
AhivUUZjqrCkEkH1241AhsjikKECmojfDePGsqgtjjtOV/uAjNOGYjs45oVnlfe5qqHGT45TZQka
YfbVZOgtTpj3LxP3lqdsYKt99Q4w84twGX4jZ/Je48nQt2k12fe8vTXXjtVDxGjVlypIhiX27Kov
o+j4pVROjzDXhkNaRE1XRwqKkPc7XcgHJ3Sn8QnP2jnSUFdy67N3mv7cEw+VSSYpX9lkIS1U/MAp
iXBJ82i+mYJheCa7UQl0E+0Ilucqo26CCYe+96LwMTNk4dUhi0q+3IUQCqp1N3NfKLdUqhSIJCOL
hPy+xhq8h4Ig7zQMhSEOqE6hNDfT6gvibMDU4LXaTQy2MGq30i9ziQbD9W9IluF5cbHcbSa/torH
vKPAbufBY2n3fpMZw5Fxi9sj2wGKN8AR2ATVBiLXMwaemrRzj9y3UyOVN1uRWv5LZbVgUjYEbv3u
JVw7Bn8cndnRyPNsvnR6jLJ9m4MR2ldiUdbblb2//FywXH0QBjbbrV1yeyPf5zb3UdNyHJRhRcQL
2LFYGR3K4S5rCVvGUo8M52IyfOZhAp8OiZmx/5Fi4Km3K6oC665JQF3iAZ6ZTLmyfckpAv9MRSFe
6XIU91zqfFjoVai+p2DJbnnm5iUcgDGwbuxs9P5ylv6vSe9/XOzN//mMtMl+/PpXNfn6t/86ItnO
HxyPEJM9DiHwPa+Mt7+OSKjCVzCgzWiIRc68fsk/Dkh8jUuhGl9G4yxNbub/8+cFf7hXBRnlF5bZ
tRPB/28OSHzpvx2Qrj8WOWO+KZg9ynT/DS3ZrP7gdpZ/Gpj+udZCiymdxUoWtWQT8ROE0q4MMy7D
vpLPTtRkD4QnWG6EEXdbqF1yk82EPp8jK/Xcg+/r1t/lVGLIMxi52TwzF3WPdrCu08ZPiyjaFW7H
6qtEUqFDwyT+1+60qm31klkDZUCpkVs21qaxyOn4aVOPZVdf+hByWB3nzdkrFFP90ZukCfzCWZWR
zL6JByFPhWtvyk6C94LJgSQVNvU9CTC1rytCftCZzL3OHQdt20BQZjkN3cGlzhL1oCJey8brdlZG
bd4C7LPEFPNTmTcwvyWjchNVB1n2lv8e1mX2I+3bFTRIP65XDpp9D/5Rb6NFRQ2ib+CtCYLJy4Ax
qQ3jSgRKsyJfPct4c/gWCfT9xXmchmpVt8iGjfGulI8GxTkkfQRWQxEIAozTznJT96Rjb8wmqLxs
I9LKuau5e2aPprEMsJ4KYdXtrzn3it/XPCm6aDhKd064ybvpU5oBrXlEcHbrjzZVzQIQJ6Mo2Zmn
XxY5H7LoZDK/si5Yvvtycbs1LgcHEUa1pX/nQkQ8aNFS4eU7osrRErzhElb1Wtxxipg1yCPbvgPx
I4zD6mcGRK20tpaXsDGn3zSmyZZ4nH/FwaX9FOAhw4Tx3OUR61WDo7TJnvZgumP+UK+TPEzcj2Ov
p3edk42et7mwM+dpmSqNBz4I3Gre5TlsuBxLVkRD2sbC+xVdoi6LGBZrHqjaJJ9p06QOGnuu4Eyk
GSxyFrsgF8YN9pe02Sy93S0gCpwQ8G4crW2EDc00nJ7OG3rFWl7ftALVNnhuGWxBLaFy9OmUWQlB
BHSOFF6+3nJ+9Y3zkPtVuZ8F/WEc1/zhtKLmZidftMBuOtEPMHYyAjE7EQZDeQiIMddH3Uzeqz91
6SZntUeckTDV2NNVyWKyJYVvtn57s1RVdktNn97x6PHReCNV3YL3wY8DDsS4CHwMajdSAfS0qIVV
eeMtiuRxMz6kWbvcFX7goW8ss3Eb6m54mKBa0Pui7ZodEeezV8tAJwPH6/Fa1XwkAIxVxt4dh9aF
/qTKJ7sBZwQHLuuObWej19lB+yOtU/9DcGnB7QqMFX22nIhHLua6wvOqUyorAJM77dFzagwKYS4z
Nv1OxJoJp7s0bkDI9W8+kY3neenc2/AKxeO52gmNb8Kmf7h76YF55POvzIa7s/Lg6t2MyGvccVLL
FhQWakb68Sd3BdcZtmLpOriIc+FgV6Cmnu0x12c8mTIqWU2rmoqpvWN2/Yzl0GL0+rQtW0/2OdOu
2T9FugCB07Ol981NmxoFbAsxq7WpjhIz4tB8t2rCFtDGhqQiqkh0NeBoMOca7oIH0iAcVb2tUSg0
TCf4oVF1FuHQ0R0W+uAKWLtYc+/uEHzMjjS3M7m7ljqdiO6rgBc/xsMln0WKL8m6OJP2pum1EllI
1toNFckUJqWsNPcAGA0bdxqrImgPoy0chDQgbC9NShIQQcj2aYt2o1TXpHWH2v9YS7eRz6FdTrio
raFRl0j2ubr4Qq/5NpKZIpTbTOxA7hXK2RQXir1M3LNZRKuy2AMK5fk/BrywKTfpLjhUUe7uca/Y
yDZm9Znx5nIYoUVq4tWHyF+2iG6l8RQu9bypM6gELBIKufNn7gsLtjlginyjC6cWdQqlHz5mJLST
ZVx9MHmOotUrDAdjHw1mfQjmSX84Dr7SStkRJs4r32qcMI/kwxgBZNe1tZ+rqHzNFi+4Y7SkQMts
TBq54MIlZG4DvD40qtR9adwRTps2EwrpgZO9v6eFMjya7QSRt1tm75NgfrDp6V1KqmFaExND0AHr
ZXMTcTs3oEusy7NU0IhwSHn9Fj+Nk4ixKqfYtpnX7JotRcxAR6H3VSZlLrdePFk9riYIt4bisVM7
mN8AO6znoKWmCyM77k0MUyj1WVu/lvQaVueF13ovnOCrt2SnPtlbDc4JvsTY/YJrqZtLmzeztZVF
wBvuB4F+nUHYFxvGMmf5yBnygTrWdVMzH3uVKy6sxtz0FyNh8cPzfdt4B9Mh0xv8iXW4E0VBRJgP
iJ04E5dMrFMbGl2U5lO4IZZSP8zB0u4Bu7CJaQa/vvUlsD3YAC67ZloL6mWXuwKqk2Wm4aXMV10n
luRe2lVLvy9sTWWfggUzpxH2li6qlnuclO66derBjBIG2CI6+l1Z+jAultDZGTSCgrTEhL5G1B6U
Tht+klAyk25iRIcdZhQPtHMFN6KQ/mOvVtbNWkaQ5xy3nr9Kw8Fq5Mj2B/YMGDcDLr2dgDDXck5e
JAGC0PQ38FT7H6Nv8t7DSOExQ/94LtefOvOy7Fawab0CWPBy0AafL2en9O2bqqWrOC6uxZ4L6sr3
sropRKi1Vnzos34Yqr9gxP97hP6fP4uo/vMZ+vNH9ZX/zZPx5xf8Q2nEQoHrAmkE2RCG778EXexr
0IWTMP+3S/LxGgr7Z9AFI0eAXYA/5y9Aj/bQB/8ZdLHCP0yO35ZJWIweChIy/81J2uIw/7ej9J92
EIROdn02x2xQ9/92lAZZazBwQnBQhPCjBHhmnZ/YlXTIJIS+Skh8IaWFsaX89Fsra34jrFLBZphy
GqGNJJ+C6dfsFNcPUFinIA0q05x5QEGe/c3iGDwLFraUo0GJ/8+k6AQf3ivnqVCXiQSgeFwZp61P
O5pleV/hPFUQgizI5iH2sodVSCc9RkZNr6QQa1Zf0txwVAIhbx223PveXdCJIMoMDH27MKWsE0hp
JauF7RJuhpFt2AxfKm0jk61MWfkuEgQCKT2lILG6ByzLteRRbxhQOs3OT8Pt0HDzOARZgFfFX4H0
orymn80KEAiVMbrkiEHPq2GNZ3Is+mlWIIXcNp/fO80DZYnqkB9MD09Kr+2OVtsPt60AYpCXKoNS
Jmx2pvPEiwuqB1zFYATdDzbeKYIp2WQRVeUh7ya19+amuJjmcAekB0ebPSxxUFUs+SIIGty13AO0
kuGs9RW8azofC35r2mhMEh3M5fd2ZYotjOGv2mdXLcDisGPkmLxkzlsUrOPZ8fzxlLlm/Z3NHuUi
XetgSGZpztMeuKXmkNSQwsRHHvTvHiZLNNsFtive9a5DjiSlzdl3gqZ5x6wj7ZqOwLZjkDHCwpEv
s9/SgMlujDcqVtSGsmuBuRZ90OIg9TmSmi+5JmVshF01BEDmY355hSXV7q8AFfZ36XhXjIg3RpGe
4SnZoHdk1ZW33tLc150p0i1O6Bbsnk9OeITc7PJ49yRZpMj11tiuO9t/sVviQwCUn6VP4DsszDE2
QyiUs8FqhjLNdct2mLpg1XEqGrue26bLV/DUGI0t7YZh9JjnyBI734iGiy6MMZmFPT2sLv6LzTKG
nQN+RYFjGrxh/BgVyuLBwf0uTmtBD9pFpyRgTrzhWCUtOvsyMzPdo+GIQZ681sxQgh31qUsumcav
vWCXgmZK92Ua2u1BVGt7AGrzYK+qi1XW9r9Xr6cWhWnmVborT4N2sdCZHBIIS32IHL9tNzAIqnOF
PLexTRXoxGucugPmlC87WstAfq3OfM21EGDAcUTFSrEpZ7HnDIWlnFUy8YGpXJRMlln6EUP1ggHa
z9qwj5l0iR/Y/nqDIP3o2O1tN6zlHqL0bwfbzGZkoxHjy3HeDL5d867Rmppzy7MTLqVlypOBh7v+
SlE+VTyUbgt9esHVk8x0pHfnMvC1SvKghLiDnDwVP8dSSmC/Q3BrNBAqN2oaPZvxYiCy43Kg5HTp
uZ8LDkt4QVRf5o19xDjU3nCDsjhSrZr3NAs7P+K4TDrraIE9eHPn6uTye9a7SQ7m17hAoSOuAUEF
O8DizL+4F7QB7hrguEnYK3CDRUlByC6tZizfKdBRCpdXB4dSDiy44JrQK77jOlNfYzleFWD8Id12
HGk3SPDKwKfxSS42CU8MER2geWYos0D847EdXGIEvnfT15bFgQGGtrdUzSXwgwHAIC7QOi3XjwWY
H9q5Tx1iMHJiNOn6BkUdbQZnYGfSueYRXZCzL4vyl8Us7wyK0uPcaSlWkHhVl6H8TaPkcm6uICRb
YCsPi57CaGI2J7fLjZ/hgO8EGjeBLe35nXm03AG5EqOr6+z+D3vn0Rw3lnbpv9LRe1QAF34xi0kg
LZOeEs0GQUkUPHDhza+fB1R91WSWShzNbiI6uletlpCJvPZ9z3kO8itzY7vdSxqmFEHTeHqq2uK+
UXqT4ok9HbKqLDdV40IFozpIQDLfOzVbj0Cdbxxw4nM0585qpnGzZmgY94Nat6tiiueDFUf1esh7
QJF9OWIw1AkSPloET9PK7ZpdVqgvblxGN6y3AYqTGQrYa5E6nCxkBPjSt7ZFwqKJCXPVUoV8Stqw
3CiqPT8Zlo37JwlAKSZZke0hH6To9o3igLXpEjHV97HKU6RjTuAcLCcoj5yl5sMw0v8oAxOFEnLr
h8oqhy0rrbOPEQYin5fBJ33MwrXJMgi7JzKGvTY1wyVoOnJ1JdxfYpGE+Zz2pvuoT4W7dkU8XPVV
klxTtNgaTpBvbI101zGLi10KG+wolTQFZQ8yVR8sXiI8ioZPYlvHsW/P4jizL+yhuSuCHJ+yXrkN
wPDZ/O5E441pFsY+kZiLyCo+RtC+CDrlXZTlrpTiWWqdp1nNlZIjVDHZL/OqUG8FF0Hi1K9zKMMh
OFwO6ONmdonoFbGOWEHK0ov0docdtqL0DKiyyFB7ED69aQXWIJib9QYfxI2YWOOn1PJro+q8SLX3
CIjAKJLg9hkOOf8UaUSIsQx3G1EOQfnsqBt2fVaLKAsOFoUPLzSU8AvWICoS8yy2nH8pz/d2ea5l
2s4uMaMiG6GOYk5fwz4crh0gFXUc3dUN1njqzJemDHfwwoe7Lu7RN8WKNUxeGM1cULrvZV9epwhB
gwb9Dy2kBl9MSN2j4WKSRjQ3IND54xzdh9Xg9516GdfaAYo2m7TlbPQYDDTmWFqEdXIT2dXRTYZD
5MzJWq1ptuhd+VkM5i5aYs8ayM/IfJKDZadnSYXmYQQlTVxxA6qQ1OlPSSwp5pRTvjFt9coaHL7L
uHFLXfXpWbLz1vWjpTc5nwndA9UlGrnzRJh6bEUp65Kh3kRpgPnCrbh49CR9Z0oVfnbw7ygeJtFp
3mik+7hI9ROj8SUyB3SkZHpH+3nRnWQr9I+ZVzdW9iz0+VISM7nGnTGi7YEA7vSwvFuIr+zOSR19
xfiBL6vVSrU911K9W1VdBxq710EwR/mUbtCzwUQLUvUMWFZ+7wzOBE8WRxxB9BiuZijesbVlBsmN
NuX63kHryZbe5ZfN3GHsKw3ZHdC2zY9L8XJj1pMLcSRuyHkqXeVaKVhdaP4MM5yyNsmtraM643M/
TeDbVoNQOEjOCep9oMzczmHDxvp5qIvevu9pTYH+amlDruO+Ca9U0baXcyOsXRvG+mVXmxQKK7RW
4G2nCgELarFkD3qU/5laWrlvdA2nbDIZFzKqKFGm8CiBPtJ8p08N6o4fXeTQx8PCmvxmcZq1Q6xe
yhAxrYgMfZXlSe0PFKk+Y3nLrocpva6lUC7TEPbhtKS/z5z2tz1wujOTTv/5ZHY3pGQ+VqiArh2O
4B5VkUuOgCN+ncrJkOmk8NSztthkMr8NG5QvLcjNBeH/WbVwX+muexTkyNOVjaDwg6j3i8HGiRUI
/Bp2cTE06nAZMqE9yiI7NdZ5+8H8ElpYzm0tOsDOD5EexbupVvaNlQzPJvnUPkGo7npQ53Y/luhr
AsHGSSVlKO74WfvHPOqaI3r/r6MxV5uezNsdCHH6SE19wRVI3w8dyk/FKm41lYFqT3R21qls6rVR
srrS8cZxBgkONi6zNjo6JvuJR9822aH90a+ISZ5vB6jxBwpnOuUZrvDaZG5Nawz3vc5eYkL5ukN0
VdxrgQy2g2XnnpFg4+klAsoxmcy1S/bvGlDit6HTrylOyIdchR5r5+oTVW4HQrGaXwfBYjLOgSqj
cXaPJeC+BxNLZhSWnP2sqnyIgQh7VBadGyTmt2pc5A9t3H1TRnWfLVm7bp1Mj3SbN4hT410W5saX
Mm3Kg0lb/6bttHpd1EH4Rba2/QVCd3dZR4bxyU1rwPEalmVOKoF5WyyUczJI2ltgrNmZMo4ojo3e
7b6bkzJtTIDo2xQT5BYGH3uaaJStJSr7aRJxd5lVi0iLsgHHeHRra93I7rB9c6/KSjymPabDuBNb
VRra10x1ek8QAvBoZGPx1KRVtC4nh8oNtNDLXqqu1wgDsawzqZRtcrFRLeDNwinue32kqkVfm2M/
7vohslc9KsB1AkZ03xF46klbECRBKopX0lE5AKwtt3OjxduqR+WJO1nYrEhA9c7on/Zb2Xb5tdst
zksHIWhW5zXOPHW+Si1MdZPRxQcFO9CnOY16jwxnc8tEvYlg7h8mFaTwJIPraFJ1H+szuexk24Ng
jHC1c5D3y35e97FS7VUbQ1GXyAeqRdo1/Kc7ndR5ki3C8zC3QD1YHe1t7po7AlnSy1LRzbWs5egp
eug+m03EfHO6R8cYo6tcC60zOWviVmt0vFNsHV4K3sS34pAqdzB9CnD3pUM27JIy0uGNu5zxFdVd
JRpWJquoJYXYugDUbLqxD1Rwuuv7JCIRHcEaUUrEK240LFm7iY3mW1KU6ZqjLZEbeRXdcE3ndhlg
NaLcVX1NUgQGXaJLrOFOFJ6h83SPhMyrh7hq6H64KBZccIusd4pkBTHmK7jz/ZmCYOPYadVNrwNd
aDEorZ1wkQooBPylVRaeOwlOA0R1C06bGAe0mVTR9djdVVPD2xhQC8aibTZge80bWiq6R25PuTKE
/Kri7euRL/lx6qK8D2gu0gO27D00Om0lZKVu9Lr5nIzVtEBquYe2A23uWZa7KTNiNqKYqAFzNF6q
sHhI1Eh8mqMaIX5lQCbTcIzze5kHpX29KMcPDZf+B4YzqCB85/acRZsEs8RW6XuJKmW2SFKQSbbO
KRTUfuJO4ch1kKTMDLBo7OkqDg5qpxmRrqN+MNLE5BiNoFW1kmPYO1TaTAx4Qr0RAh0LCmK4mZHz
qYx7X1NLdy9d51yf+g4zuTN5Q4pBnRPgtRuYrqd1RMXOVfxMnQRgeZm1WxqFxpnWR7uuSGawofNe
DbOnHi5NQg+haS571UUEGsN31iL7cuIYexa4KEw8bXayIfsaiSLcRWZLp6uxYYZQLHgKbLqXcaaU
/pjPJI67Z7Kr5a1iJfGXftmdWx1mkCLT2yacjplly2OgKekmNOz8rrLpm5pm87np0Op27APQOnv9
G/eDZ0cqF6VWfC2aqKBw2dTHbEpLZJnJoGL4lZanqUAyFIWkCl3MzsGWcq1YrnIfqXW8JTPVek40
y3wYB5qbCARQ8VKnZpExIOXPOg76QK93Q9trOy7hT/pCnOiM9oH23TeGSMC00MtL2QiFPtagHpH4
HkmkDdclPJON2WbGdwN18J1FUWflJr3jdS4az3Ki7jp3ENDDOB13GIW/UhCvxhUyhtgXlWr6hdbn
n8Y+bVm3o/oqaWS758pm+Wy8ii+7BKaBFFiGtNA5ZFRR1oqL3s01s3Zj5SYU5FIFokGzmH1sSnDM
aNWnqqc0oowo5bJimK9BTWUHmQpuwOr3mZbKhjTAcEP70bJ9SboFYJj5WxII+A6Tg/y1UOvzQsnZ
Kx1aviMQw3UNSQOviw7SUK1q35n68UyA0tyG1XwB9Ow4TPY9xyMO5UaOn6CU5IhltXHMQL54ZQG8
YEUahf1UxFyAXRl9Hyf28syxK9IPrOLYJqNc24FrH0u+nOfIaa1G5ucsok/Z4ThZyXzGLEV2H5uu
nm/TphjB1WjjRVOV2c4sNfQ8+fzQzdW80elVHOM5yXm0MF6UMFDI7lGM66yrRmYPfl0tbPPzMmos
cica+1C0sbiNC7XcNEIlQgkNUgtgHBsGQY9wkKVSb6vYMbhXs8bb3DPWiGmuKzlEflkDirGFk++m
YK72VV4o+NxdDZGQ+E4FyuEKkdw2IqVvPJgGrXAUuXZUjNd9Wms+1c3vok/cs6LXrV0u0MIJPAIc
/KsQClB9ZQn0YNh0VIQ5MQ1Lp8kPA+cnvDetWLIbMBfn+GI4RlJo9A0qmogj28pj/lD9H4vuWrHS
coOZs6BcV6NYyjFRZSPpDCyKbuDPOo3mvhl7DwnlJzbo0lOUaV4XAXYXI5CERVmF6tUROcAqsdFC
4nZ27LDch2LQMaiYl1OR72XkJGdaOOLQLBeAR4DnXGd94G7fAk2ZjKFYO6kT7zBGLYqwpetYNaOf
CsiybVA169wEkxGOnyfcuzShY/GE5/lLVlqXIg9qP5/N4XPbus0ytpq90GLw0qq4HOda9VPLeFHZ
ZT3QEYR045jaSMVuqfhMo1fTSz7Qfo6PgQ5uWBaJfZVmKK3B8W2RPg37ORwnr6exvkmN6Hnsg0A/
cGdvgzMxRVC3+6qJSoDjeAqPCP/G2yqCS7FJu7Sbr4KQSjx8W7q+vt2jmVg1QjOny4asZPotKm/W
CnR1wmxYNQF1M4LiPlc28P00CDDJTW6SFA+0eyxu0Oqoj4CPcudhAHpWIYO1s/tMG+QdlmacRyTK
kWnfiYC5U4ey7JAgQnFaaAwqcoMGrCSbZaaE3CudYcL2lEuWvEaFrxMOU3Ir1SbUXpSWct21bQ2D
ckjqUihsegjmZhqwYyuu217lwp1URHz5mou8kdZrLcSh0iqXa6PbatEZ0AK9X5sayRc+i6Y2HwBJ
CoR34ZTVB2zWHP/nyMrHY26pnb6alUBctgk6it4icYniF7IQulwt1c+Y0vIVlX93h2h32llLdsLc
JZt+sjim5edBZ38io2mmm76YsAnBuylC81AZ2pcAVwWGBMhTfY7gGEPNt77V5s8MhOET9dtka6kj
UlILINe91iCwTRNKHTlZNptmnIVBaENOo7pw5LmbNGpYgN6Yi+VY7lStr2R98nkMaNRdi6YrGA/1
CHY+p5Ds4fkqbmIKSMk67Issvy3qQZ6hTkCg1lC2hPSR36edE0J0wZdzPsiZtkSk7YSiVV4Tpf1i
ZVFIGhnKz2Pf32fo7vPKDp5rJzVugIKRyAcCgXi16TgSfbSyKnSXrZFwtmhN3EqSawGLZMSiJPJt
1cniKm/x3uOWo+HaUTL/PDeBDR7HMTdVEtcPYo6m7zpw5q0NlX1a6dIqQJkED1nS4gFr0QHqCDr3
FADM/QDe77tbd8rkIRfBJmKbZaOdgzsncsIcB+3bCGiZJWSW5vScWwQzQNjoM7HmKF6ZO70zIuw2
CzrkcxwjswadgZhjH0c5kmaa9VWtn40iMeO1ZWrENBgonrlACBo/XJEttLA+6mM+7qp3kzXpWChp
i7Fvyg06WvyzZVd2xV1qmPVITS2N2VWn9ZTm3TgBEpnI69qRrIhYiNKMPQxHpxqeaQUFOabNMN+0
hL558RzM67mb73FJXVGaPpB5Ma0Q1kDfmcp6pyH/WuVq4mAmwddFO1pSVZzUAz2K2MB24XDqNIth
S+Pc3OghZWyT1Q4bSDpjiAM40avJBf0OIDaR/RjWNawQ0/Cqfsy3YjDCDa5WVD7lqFzWZlcSkgHc
oE8clT4CEiEoIFpf7QMpnWYlG/LfCnWWTzPN+we0vvax0ox4rc368BRVTgQxTiH4o4qoymLNpsqb
z+Um7Fxn51RjeIBMlncbbG3ECuhd3GDnFez2EiW84mcMGcBYhp6vwZOKxBOFqq1MgkewZj3NYaDd
0hg45pq2H6aIUCVzjIbvMwbILfgFyYwgk4IjeLHusSR5WdMi2YQmKTz2TwkEl6mLLk4xVpJK1cbu
W516vDHF1PAp+dzPjUumRKhQxh053j7iA3xpgPivsrq1jlKXKQR2Ds6cUkIKhqI8b8e5/dJL57Id
uHAl9LTR1E5APNRxPDhxJJE45VhmS/3CciF+1WD7nT5GU9YQrGC5Z5oVgK43CJS4dIGLnht0B7yh
cXEVpW4N3CoElVX2gDSKFncWdLX2TrGDC7odbIpcpq8rm1GpUgS8gehxblXxhizVA8ShbY2LA9lc
VDxWSllRfLaf0fUL38AvDT4sCW+0KSLlbFCj68xOyrXbG2JrjYLqLTldkeuWa0QT6Rc5J/vG7Z8L
SczX5FKh1C19WFENCNrwOpfq+JX1Nr/vcSwxG6tgY6nTpaE0ph/arZN7ChUCv9ZTqkigwoddJ2vz
VrfIncaCRiafGDQdKfc4+ES+iTuqsi+DFX7KTZX2F/PuaObTuLNDxB+TM7fQ+twLK7DDq1DyG67i
5ayQmV29R47v7CtkFIe6YdMmhAFrZw+1omxf+Shm7WvaEuqoVMM6MlifmdCOcps5ZXXb9ylkeQ6x
QWn0G4fe5irSUs1XpJj3YQZ4TrNzULadfV8kurpCHic9ZRjy81wRXAKDepsJo/kSAnhaa114YS8v
tdZqe80FLvFJJJ186M9bmaMntIS+64OO41tSfo7SvAFRiA890YbnIdFmuImc3H38VA5ctYY+J4qt
c1SNlk+Q1dfCBj/LqVi9Kxz2Aj3tzzEEcNfS8nmvh8GGL0g52kpeS2UXBSqmmpLsmjA15cnGuY5m
fkwPI5ZCDA5zXvgVIV13vcEudpYOBBZdTCiwnHBlNoF1llPtD57qug/MdYsHoDtbiHirvtcM9l29
IR1sSX9WRv1MHRAyrlzJabcyBguxXS7iTzQ+FikMxAFrl2JUbglKVqPqS2Cr1lkNsdGi0ioa+YMJ
/1+lxr81lUBqe+EC/7Nc439/6f513jXvBBv/+Xs/VBum+YeKuojcT+OHB+wvf9jyJ6qLttlGlSFc
jFp/qTaE+YfjMsnxlKGPNi0BdPZP0cbyR1jJDMClBvR/ghd+S7NxQrDWbboCuolHzNYXZYl94g5T
QEBiiY9o0beAQuEjracE4lGAMFallrw2IyT/gxndusjllNkadr0atr5uphsDFMEGUzLowdDaE6vV
eo1JCtnvGxL/79yG/78xb8XCZv7nwXX7Mn2NXrLspXmrqn/9S3+OLJyCDBBHxYZrGYv18H9k9QZ/
ourwZtHgYKkwBKP4f/RAiIgYorD/OVpoKInEf5yHNMz5e0Qu4FbUUXjzt39nbL0HI2N0dkwVMr6G
FE8YKjbb98bDYupqEbjch+nLEwpXOph4A8Qg7UT57c2b+ZO5+68CHRltjbb5X/9eRul/CLt/PoqJ
wnzlvzDnTx5lDEAoBaIStAXLadkFD2Vn9g9vLJbVn5N8//4U1ntbx8KwcIb/ZhQg/mbq4yojYMrR
c9+q6ZjCM3G2v/td0Gjxj7ugcpjiNlCet37NjoY+QNA69HhP8y4PdOB8LelRv37KiS10eWU27tSF
su4apDyewrGh9psDUVwROubpW9UdK7rsI+iTDq1MIpAQzPZBcjQrp+xIPJbfYfHBye+XYEXVql/N
5ZWQ6rk9R7e//mTvV6Tlg3EscYkNMDThYIxl7L79/m3UIA9SoYImObG9SIBuyxCrNKjywWck0Spq
4o+CCl4HyPsBhM8Eo67molpjuT0ZQH1UDC2GIaIbC24CY6mUe0KUGm8io31rOrn0B4sTjZMmw77n
xO/VmnVRRNa4tUik3kdWUlFvR+7163exrPMnA9s1bRZpF08wSRPGiaCuHsTktk0B7rRA6eKXnKqN
WhOKbycdvnfAvXSxQ23SbuZsvOVoWa7m2C3vnYRLnWqgCHXA9Wxnm0IEGvzwRYGhBttPD2OodbIM
n7rZVM4cQ8w3veghHCkBdpMEldg6WCTXnIFjhNe//lp/n0h8Kxs+FD+y0JEfvv+JqU2iFx/JrgOZ
Th6qHmdboqEG/9dPWdaXk98U8zSABhUDEZbqk4k0pzrJNLEeQQpWCSEsLeIBaceAsSU0V6Ag+mAR
+tlvxcB0mL78x10W3bcDl1M/9oURkwokRpISq55Qq5wW/DQN8v/hBaKm4hbAss9iob9/VE2NXJUV
fRPbgk/HWYG+TkIp99cvUCxv6OQNWjijmBC4ROBsnbxBrZNkk6u8wZn0h4t4UMdLEg/rdUq1dNtK
W92oWqxvuo7KXEa99zKgc77hkICn+5zGBIqLYU9PYCHVrKKpza+inJDruFHMHVbSJ9zqqKxCovUM
qj9reobNmYllap0lqAH7kNhtkTmkGxEb9cH6994V/7rKIPlmW9ItlQGyuPbf/lhqny6MDzAvxHel
HkGO5EDPKcRzbBNIoBwLL3RHwjRk8F+/1J+MfU6DS1aAquPh1k92RVHrFhI+O/JIu4h2bgVQSiHj
9IOx/5NFlG3XhNCGAknT9eXP3+DRhpFLayGCyOsdscjtp3E7LyjLoofMQ+Ew2nBRqD546M/eKYUC
FaUxJ1PYBe8fKs1W7dkeIUKTC4rBMkmPCkCf2wx/y66G9nTf6VO2QTof73/7pbIvc8SwbaJ4tEXj
/PbrpswRajZx7E3d1IEdRu7X2FX3wXz4yQSn4mw6r5sEh6iTCe60BgRPm5ZehnPRS4Xgylyp09Jn
CT8Ynq+Ho7dTj/MbXSsiCnTCQkgQOB0mU8QBpMWLRBvhSaI5Q1bkW6TGb6nUEpJZNrdc/ZuN4sj4
aqqLu2ixYxBPIbZF7JAkTHGXACT0fKVTJL/5un98uOVGo7uazurw/nW7dGsJX+LDzZ0ZXQ8waM6D
ZlI/mCnidKqcPubkVyWYxbHwByHIgsW+1iYwxVEvTU8h3uhLqgbRvjGDBmtgP93RUyaPvOO2HUPL
uwbIY/ptHXwd4XZAAwbKXrtat1Gm/JEtw1nbzhBeU3WkkGcn+Vof4BvkSQ7Vp3Nffj04lxP1u2WU
MzXnYLGs1Ux9roLvXxcLMyXzipZdC1rDQd/5bbQy9zMTN1YRp3Zf2qCIOe+IVKU6amNhHBoNGipq
STh5TZQ9ylYJNc9g8mrs9na4TlM0kquq1LXbDGsUaYelSdEZ+6gxemk8DCj08BUShtbH2cLybmBO
dEjdAHSkyQe70et2836wcngSqruc1liz7WXivFltKoRag90g5646HFtlXA6PfK0MalAE45Reks89
Bm8Nqvk1F5zhJoZPChnPAoileHljGh+sRD9547Yw8QcbLPKcnk72x0YQ0pgaEx4upxw/Z6b+XalM
Bcr7HK4tI5s+eJyGT/n0F7YNvjkFG1gV7MrvX0De4vwvmMzUgOn999oRdXgHkC9VPNwx9ZYwCw5m
FHqQl1bpugS2uCIG/oNpKd7bLxi3KlOCRZ/zK6uvejov4UjUy40CVpbIJeKqNLxrO4uwAIb+sYsI
fR212TwXWVOeKXNLIdQFidXmpbOWIxLBEFrjsxRYOqUkCimu0TpniuHe9ekPBsCLjoLp17PjdFHl
GqqSLiWYIhYTfmHkvB07GmJyOQct3Kp6sjZuoXzNQjJFUnQpH/xKP32SaZBeqII0Mxfa6dsntVUl
6x4KMmKC4nue59VWUtf33Igu+6+/0zKh380HzbSWq6Jgu6Ck8nqqfzMfAFpOmlnDR4grzdw97cHh
mZuShC5/jLXig9n3t7Gu2VBQMQXpy0ka0tD7r6XNUVe5Q8lJpkHpSqoDgrHM2JZy7WTQjH/3mznc
yYig415P5JE4mVhL1dFJ8Y4B75vxYDp9Wa+1kj6+SvkW8Gk2n2lRmnywE5xY9BnYLKEUJrgP2zpX
1SX85+1PhwZQbbG/ph4+Ax9m2l2fj+dlT4pV7Z4l8XBIbWNLVO2Rc90Hk+pvo4bptESJci+loGFb
J3eVDAXlBPUz8vSIfHUdKaCXNE7KyRtF3G++XB5lcTCkTrggEV5XmTfDJglkW9G243wR4kokuYp2
1Cht6LaN4iMbGmE4Ve3m1w99jXt8N1jxhzEFecGCw83fQid7UQPWJGfIi7mU0WQk4RhibnioqDhv
yxSZUOF6NhqwRYdqHKs6aC81Gk77Okw/ffBZ/raOLp+FnqKgma/Z+unEceIeDAm/oTe2CzkKBTmZ
NhViEqsbgBYFttxKSJyXEBZQYkSeWoyrVu3OP/gYyyh+90oWrDHLkYGVnWFunUwpdTAMtclwRymc
rq9YSuS5JWS5qbluIYjFU2rWAQkFA0qfZNQu8bs3W1Ruk0/lwPw65vr29RP9t8z+b4tV+J9roOsK
TnVZx8/Zv7ZdXLy8q7Qvf/VHJVTT/mD7WMrYDkg9Vl5+sB+AEfMPi5MX9y22FrISCd/6qxJKIXT5
fy8BvgLsh63yR38ZI0kAww3rojXnMgPN+vcYbO/XED6PbnJboOEEz4Rnmic7D3JDqF8F8UOySJ21
EWQ9snN9lijE87h4wDOZPCVuuehBJhV5+thVxbjNC62tzzNJa9vPLYpEq6VkB+HBNiMI1b2VPmC8
5oJqcjGH1+AqHXYlVXk2K/p6WNyihla2rpaNPwtT6RB6Gc6dWkwcQ1zGOLo0LBeXgZHiyzMFKGJQ
WfgglQxY5CYwohFdoy6KY2cruFIUCbHng8V1Wbf/M9F4MQaXUy4RC8SFM8DrgebNiheSGm5KE+EB
fauDGpfdg6aBch4zFNtZomjbxMWJtQryMrx/M46ufjzjnyvGP55MeZwbBHdGfuGTExukFegJpDBM
oIY97PHtxQQL7oOF5JVC/vb7aeoy6ExGpmD34NTxft+aBtJaOzJQmi7RQIjarKmrGPPWtaqQHKTv
zQS60pndAqC9Vnq1v05gPMQakEyQeOuG9BuIaWMnsbjjf5Cor0nRro90fmMXocuUo8HNQiI2oEr2
cpNjAbVXWmFjAQPWZ+AkNSv7k+biZlxB8cWsMaP7NjxjNPvM79qhxXwT6h3CpgmWsyyNb5PEeeWj
z3P1AbeSnd10IBwea0oWF3QwxXeyGazYl6E6zQccneozB6ESBo6Y+noF5SnwK66cBfTOSn5x5yZ7
kUUvZ4+ji14dcj00El+By4FfLZvV5Hy0dHf2DY5HpdfUfRGu8aRUj1RajWo9A4J5cawedwGMHUes
0zkABQdmDpk3ZDDi1cqps1QCeGBhXaPDgicF8GxCelP2ydqQQnsQDYovL1AQGq/isC9f8k7M464f
SJqY4dsa21y6OD6I8iBbmsiN2PUJrQ/Ss5QY89GjTt7jtHNqbYKrUwKAWJJlxsCsvsCwJQJJYKJt
1r8eoKeXquX06Lweirm/cGK1TkaoMpcxypFvpROh9K9q5bofW9QTkaON/pBRgK9QH3d8YTyw6Yjc
Ur8AJK36QwU7nSyQcPf6gf67B/0b/d6b3+Zv6ZN3XRE3J6785W/8tfdwlXBZw0it1XTD5jLwY++x
/zAXWz3YTXp0FPE5ZfzZhNP5I7obS4mMA4QKfeqvrUenBce1gQWDKpPFxiF+pwW3bCxv1h9B5W/Z
DjlNqYLOmHuy/iQcnIErw4MxNYglWTJEBywxGPODrr8dwIMDfp7HK7tQhzNNqT/KyD7Z93g8yRHq
UoSnlsWV6+TYbkDMIzYMe0BXWdpFyebyBT7jeNvaWP3e/CQ/Wc//9ijDMCmq4mpfsjsRubxfaXMl
AMc02Jg9iyS7G9vE8sqMtlWlZe6Pw9g/tgH/9lI5G/Ct2DQcbiKquXyUN5uWXoPvq0dilVRzsd1r
GEhWqdujMoxms9zMPPLO6p1c20zgp16aoYFI/utve9KvskEE08JlzGmL18lAPff+MzRxF2J4Ja9t
DogT2A0uEEDPhCNv+sQ2wZTXuOxu6knOh8aeskczxGCAyy6Vn3XM9gnyFXv+hnC2gS4/1PL3OjzL
57OXMayDnuDORP7p+88XT06GsI7EKgKPm3OpJD1RlVX+Q33yj7/ESXvs9THc5hm8XF44V50OsArP
jUsbJCVMlegrsPyU/RA4ziUvoxbqoz2G8WVOtheyNRKy563aSxfpoZ0b3wZUx6DcAFNeV/C4kZ5V
ZCfgU4khwnZ5ot4mTUmaYMc/DcOxzOzNTMbcRe7aSKJs0hjqLXRVoW+AIPR4KxJpfP31z7ws8W+n
L/UcbiLUAZGHUAc+vW3TP8snJhlyxi6FI5SSg4YEkirTlA/rpo2Gq18/76TqbHMA4y0u7UZKZ3Qn
FlDf26ENqaYbnHJeRG3q1jAziEXgLlBR+SJInxwQ+qVjbtE5r9zSeBxU60C32i+cdltYwDSWl4g8
8YPBzmJ4+hZc3gGpRUtTAXD3+w9lmwq69H4CHV6b8a1kJSM/anqZm9Q5Gw0ScDNQGd6v3wTL+ftn
UsrkIsqkYIYz20/m10xDeAwNF1dC6pT7CG7Tpsia/oPz4c+egkGfBy2YQwO5xbvXjf/FQQIKu60i
mM7Th1anrtJYH7y/nz2FXYBiPRofnSiQ90+ZRsNCybw8BQgsvILWoo9sZx8Eqv/kKexxzlIZcl/7
au+fUrlFrox1yVSMq+eczvOTVtXGtw9+FrG8kndTAr0aj6H2pLLWq6dKjxHfean1JnFxHYu9Gg1m
uiMyzpUvlkZqJ+7C8B7NP9y+0DAU4WccYc11qPWhAkdJZsNFB7FVXJj0BJJVp6Z2eaET2NnssKZO
ISGgLQlardGGzpLx0saeIE/EwW9tZ+Y1UIEqA8fPYesYipC/a3TVJA9RYEq2nomcYlCtQdLtyOuD
NAepsAXdFxXG5Qy5FztxJtWckDZyP8O0dl3CCmLAjMAV7QrSjNmnyP4TMktNLU38ugXRu5rzGl9Y
1cghvJR9iMcfkXp2r5g4OzBE2EpzhIbTzTcdEFcVcWUUim3f1e28Hlyt/gqijP5UXecz0S6tleQ7
GAZ66qcxjC+/mLgKrqg75VBeSyEVv+5B4W0q7mXhdgJrfK9Kpc994hDCdpMH0rwsqjolfhbKd3cI
ZtkDUSxw6fht1gTTOXddJOsDeQ6Tb8YGwBAj0KI7ejkUclozIjITA5mFN9WYSC6tEuFUWwG0zfaD
ssaDp+qVwvatNaa2HrSsC72mR7+qao1ab4CHl7i+NXx0ftqY896BJcnfaUIVlHOOm1HGBoG3MjWV
agN8Lsrh9Sxv0MzyrF2jCQiv23Fky4vZsy+wtxL+G/JKcUTIFhF2X05EsczJ3D+OJC6/1ADwGrIu
EgzLJZ/+U93XDILMMG60lsy+S/6xOvIIb7DydZ1SmtwKOWJyitNgvk8F5KFz6DtRu9ZGmgQbdxqL
DVaqItiLhkX4AF2bcB4H/W52pfRNBbMoFWnMTSRKSUsF+/ygAWKb1oqs8FBKXKyPjt7nX4I46rHK
GbCBzyfU3yVaV2tMLrRyrh4xpgAbyR3OtjRfEbH6DabUbzgn4TOBj+h3sZbSCgkray7pOGXNvgSJ
lPDi6cF7jKVJWwcw25Ymsp3bHr3dDL6InhPmO9WmDpIiHvUv5v9h77x6LTeyNPtXhH4eCrRBEpgZ
oI8/13uTL4FraYNBF3S/ftZJlbqlnOnuqfdGoQolKZU37z00O/b+9lpaR9Y2ZXWH1oSyUoNyYXLK
89opBiaSObbW0TLFO+YrNa71kji43QTzEhoZDW3HhNkIz70K9NA602HyNodNDEe1gRC8VbPlvkdT
MXXrzoYUuWoVpB1OZ6q/Us1UYW30kqo9y3E0DDfYBgPuFPTLLgEPVyJlbtpoWtt56XicceNQsnOS
imybVLU7rgPoPmBQl9rqrwKimNOe0NoS3pihc1+F1dQ1Epw5kY9O3wVsCrMNfCRu7hRrU5MEY3I1
EKDqWJIVrKemAIGSjmX7fOws0sbDxKlRTqEz7DpYij/mOBtvvbRMoRWz4BP122hsSDZhPQrwanS9
ENt6qB2xbvRcLPsUCxUU1IJBzd5NC2AvWeJ0YHvsIfQOUWVOQW0i0scsgSVysQThRAnEMxNgdQTe
kXFo4gkc1nFogM610XlTd4OLMPS0LLaYoboqWbjBk+xrFEKYlljfpQ0UYah1G//Tzj3p7P1pztKd
yKf02SnZ8F9zLq4/M68PL13t4YD0TpCoyUxscDhV3GFyzKP6XDiNeOCPJC8l7XK9AstHErDlROuB
G2iaQ1a2KDjsHGHXaggqcZ95LRyjqI3HDftD/mVRhyANGxmqkYB2XbAQXOYDfYSsjs/ctIToyLSV
aggsEiBBlwP7PQwevuOBJsNnnBjnCnhG2BwVeIwRniRrUkxCY7PsixLuKSHWemxuBtkvwF4EaMl1
FYzkI4SYS3lau2ve2iCaz23lqOwETgidNaas8smZFNH9mqfVfskq57SLmXoN6IoIiWzAFHmdeASu
+3BxrpcJ3Me2toJuXKPLPA1wXabUqfEdFhg65WEJsazzqhnR3oB3gRirGpf9NrxgZMoYGsGqZumd
QTU9pGyTQ9kBgja51jf3Qvcy+45407W2WvTzjQfUXqWCW3bC1EoZR8TrBKNhkDxOyUybprA4DtYi
iZEsx5DFVkwYgh+xX8BPSdMh6naavQ0I/V3as2maKOtmHiwaPDgZ4KgtfM0Pvxo7uWt8TavKWlI2
61FutfZ2zOvR3fael7zkvJyqMz8BBbkO2I4IVq0W1nUC7S2GMjnre1orJ3yvk0Eu4iGfPRT9FD3G
Uy2/lWFVC5t1A32Y0xTOYq+Ys2q/pDXYuAizzTEoPPWEvYKjjpt0gdmkU8WOrMgkiz0NqcyIHcW2
RR5FQoCUM69XiFn1jagFTE2ssO5jCQoR8YGtotelb+rbwCqrR8AKPgv37GcEa+YlNeh5XdkD5CAx
z1uGVF50G7LtPR0cM/nFfh5ZZ96ffiBXXhVqOC4d5kyUma0peL4044ca/IpPQthNwdvTQkbOU92g
osiDxcP9BYpO9KJaqUGxXHyaste00YwNLICqn9eU4fJlwx3Qlln37um2gl7EpzpUjbryF6fKNiIu
4P6C0Gl9OkHtbDm7qbbZ36DbVk33FhD5soXZE/bhmebvAbaFUjJHq7wKT+BQgGSs9W2mEHrssel0
QGdAs5jFU3buvG+T+qzgTk0SVSBAikwItflZ2P13c4k9AvoD//GE4/D11n7+duzKt+rzt9N/Lz82
unor//x73V/D3z9/rz/aTiHjCwQyPnvsrodo8zTW+0fbyf2d+CHpB2px+q/kof6t72QF7u+kpEiG
h3TdMVqcIkx/zjwC73dAdoSbHU49uGqIxP0Ths7Toezf6/TTl8ZqQ3qJB7DPufzX/JLwk5G9IGUd
rcAAJlC52AotX5uKXE5sJKHBYH4ctXn8yw/v5o8v8Le2/t/PB3xdukB04ThMnSIQ7q9e0LhfolqD
wz4biq69qe0u5t2D1vI5EDE+1Cq17rRT6+0Qyr6nzp9mcilC8EpnnrJNK9BONI2d89xQJ5KgdZzz
LK1KZ9eWtn4hPJyQL/ei+gtKml9TB0z55Qwj6jtlzesBuHjzDYwIisgymbV0DOwSpzCXAjf8R9Wq
x9Z3MNJRilvAyzKYtDPthZsyzvZVZQAzCtb3VuDgegA0dpNPjAKkfR2WWf7HT+q/77h/4RH5l4vm
/2rn3mvTp7/963ebfbz99eb6+a/9cXN5cFFJZ3LOFDbnzJ/7E/8QFggmg0yEmRrSieDO/nOtwnV/
dxgkMranUOTWO2mW/ryzWMdgKsmdcGrEkvkkGfxP3FnkY7hL/3JzkenEpcCGQMRNTo+Nwcnfz9rQ
iXkCDCcKmHCUSzU8Ngzwyi6sV37Ym1dkJugyBovx4EXqoVhuKOeBQ2BhDLr6CgqV8C+EMo3atHU7
aThfiODztVemy5Xv5ya6HRvm3PEqWPpE3hW+3w4XVW7jYfTsOm4PixL5vsCLl5y5kAkgzTuVSRFK
C38c7uGcuizhzlXF5hq7y6CrE/Z1u7eShabRBWPlJg6ENGklt9hAgcAHMemfH3ZX9HXMcDJ2k32R
AzEAfdHIebqmFTqBEEUoLQf2/0HsPY5hLcJ1Q0FH5Cqal/IafnJJ1qpqovzedq2guHOzpVbvVOPh
bQBUC/GjIaR3JvQJTeBNOkTwRzE37NRQN/pQDgA6H8wc6qDbZENEBCkexqp8V0kPOKqPCIIQpusl
ePRcZEN8Oei+BSA9LGE4X9KLD/Jl0yta8gEQnmVMrpyoMbjO+fb0/Br0oBvPxqnpeX5Eacw8rh80
sweq8KLZxIsaweDwSgfHsgrmqnMPWBSd4rZ20hwidhBm3VUmrAimvKhH66hqL4++I4SYhnpEL93X
TJFKcTB5Rebbq24YvVMThIc+VtVS9BXR97Qllzdteo59yyFP+Ei+J7sUwQaBvWPtpHY0H1ujCKaS
rnBomF5XI3WPWM9eLkhA9AOaJoBG/GEzfhBZKc3p17dld12agVXcIa5i3N6kETNvDWfKTBB7SuF0
P/zJ6eTL4qZT89RglNU3YVNtxzJuoDhlD7xOfLYjveIpqYv+mNDXhsgevvizqD8dXaBBhLrzwtpk
vZGJTyiHC/c2BYmz9gF3bVI9kqdWTUI1rJKEI/00TeVNnujQe6bukeaV2roczwP3RPiyPTLtmy6z
0aNFgP9NtAk5FgUTIIJYPZQT6o5V7ucagsuy3Eqrr3d8qBZ4qtSe7FVoBVzGXszpqQtAS6wnJyvY
Icly8Qp2xsmPcZDhS/oJG7Sviqlo7ZvRimUi10kkrHaDxic7WddIjJkL9JAZqHvLnZZ3QSK+l9tg
KgL3ClK4Xq5LF9DLcwhe/5Vzu8uY1MoMxhwoeHsdl8OOO0wiT9XuPq+NhzTEd5GTNAn/ucRS3NKt
dTIN/dRuh/7OqpcC+RqCAxc/sK1ZSkVFr33rBYRTN7zPVOrjZ+R3Max4jLjBwaJ9ll3S79JMgW0b
7IhjGcC0jBHyfJvas4HPN3mm7K9bgL/9YbE6dcebGpdaP+M549JrCm+9gDVZ+6bjxMBRlsCqHwJ3
WJvZ0q8WCFYsGoVX56vU8Oi4qiX3DEs7LOMvMT/UFeLeaAIGWkSHsOKIuWPByQL7phpyDWGv420S
aar32CCOgm6QXxSzjfbeARLsncuFjXnMWBoCfSI1nCwbGr67dUetXvCUjUC/SF6dw4UebmgoWeXG
gykNAKv2y25VekH1wkr98sUSM1hNeo/rASXCJ5qMYZvoUdypNHpZZDDfSYKtHjSEtkGjl0prN6Kg
3KvCIvdqLzSuqaiTM/4gp1ogxOkaNpmzX/QwAmdEZ7RSVte9TvEkIEYpK/tgfc56hiScXPf8nlBR
umxbgv27C6pT5JvO6R779nyBkU09JLkab8FRe+6ZDLtv1iB6PGVZ5e8aa6lf6yXWj3kIXpGmoON+
D65TntR1wltZc3Ri1WYoYVXUOw+JtwC6CSoc5nbvhS9hSQd0PRnyBdk8IS/oVV6eGdGGa5lFwZMv
xmnZL9JBraHKCfm0douLflBhukHd0Fyn8Cu2YpQRa9x2K8tV1XnTl2mHx74VSEvDcaheODU1DzwB
XNbCfUvSC1JWcTRR5H9G5RBfZR3a8CiokMhW7nwJNEb+GFOO2Bel7sftYGgw0MgY8+sQV+0tP+bp
KHCO/ejqUxDA0ZHZDRHf1KpKbB+AZ0VWej2xV7muGsepD7Ur2ueRlz1aDTo8IDUGWn6lFXGyd8L0
pbLDgZlHZO0RnPsPIu3a19Yezc4hdLJjBSO7q32v2zblZB+G0DqbsTKvUq9+sIupuRr9eJTXc2cV
B7b3nbVXq3FA0hDM5z2xFf66P4BAgwJkQ5M+gGO2z7zRDh5bJ3v3m7o6g6JxUaRxAMVgDPonp659
rnrbvwx9c10wgnuooZ9usMq06xNniXSahn+UyQsavWIdmL69NTiyz+PlVAp4tateMwkxiZ0q646x
ZbHpK62vbVmkuFSs5DXOBlhJCkkLcyjru1xcGydEk5tyVVvav51s3RTHeqZRN5/C8BCKhgRybp5d
lIv5Bj58HYfZsWoa+Sod9yYci+7ex9uzBV7iPzdWxhgkq6/Csr9sncYc87RmumppZX9LOqurtsVl
12JZcxo/faIh4a76pNtMlfKPcTJQLnTdWRMTiFf2wIOFU4JeNxNDPkBto3yYYk3iRSyfHG7BEIGP
J9KhIA0VOVjpscJT3AKnHLoyqI+1S79q1cDB5WTdX1edP51T5EQHHqjxBcwqa69UEjxRBlniR6Pb
ISHZzw41adiquSvQocC2KptlE6PPRVSWy/45z7QHfQhQygPL0p3aDBYAnnoTJm2MNAUiZXNQCUXJ
nbPYY/haxs7wnkZK1JtuTudDlptqM/bCBpvgfNeJgcLNQ059ARPNriIjwMxY+atqUx7PulnYbUIT
RRckac49upYHCb5qM9jEkFYsq/F8YXOMMa3dXJYTQOxAoKMKY84fE7hu3A9z9MKdYXGQAVu45w8P
UoF+IZAxSs2nqYSAeCzhmaYb4yQhYSrITf0ubOf5YyLHBCBwyHR/7fuy2Sdt3XwEtCq2OmtnAHQj
ZDqZq3Ld22LYSDEA1GgtRCIEfDpEdH69hYxy7eZ5lJyoXHLtpzrZgJ2dcVs6vrqA+8SfJ8kJAo3L
RQBOPtkpKP4XsyQwG1dztdfuoGvUeyGDB2cctrKwLKjuyqWdTR/aH1ZiTMYdtCCz7QZ2Jj2JfgoG
PxsuhFzHzzgvqvuqyKrXqAgKjmyD/zLRPbqbYsYeqyQ8IUqhVTxHbdcfwFxUuwm24qKwwDc54+Qk
t6PL2gEwoQVS+xB7+icqQm9vCt8+pMUInSGGU0JHVV1DzUc6LHKz6ZIuuxtGv4ImREtHsuX8yH7S
csbx33lOw/qxzEAtLU1k7zXzii83YGVuKsMvzdWwH+ISulcQw6JIQ0DexXBHmdDxMs3Yz2qaGPZM
h9rcRad8zBdQyi0nego7Rp9EnORlobuvDMAZWwwZOgcO/c1dy6fpnXUdLaCO3YZnYDIWHQ273A+6
TN9HKslDOkfccGCyiseOUMLe71R1hWvH/4GGqXzowCfiLu9qUovWZIX7fqopTzGqpNf+CImxdHIg
h5Jc3En/VQT04+wY+paZBpr2uftdZYE5ngRqILEmeG0M9N2WvZcQ9G5Q9Lz8AWSaLSwzwf7hQtFQ
kdoA8Ob6x5YBRr6tVOR0wHpbaZ2xPAbGQ06R2YOrch8Vc5eYi7PuNzpKmCXBuvVfLLcNvgNaw+9u
Y5Cfxj3V4uK3AFJJay+qk3rd5kAdVyzs1m80YdSZU5EQISlvpjXSFPSE5Mc3jdU2w60qw5QpmVgS
SrrupgQVdMXoqN1DtY+3qlT9Hfqj4Kq3Ha5t0qPBKin1wLanRJ5uXPNTVYZeQ7gLK9ml3XIlem3I
FI30iykumauxglLDPXGmkQXN1mIhNYJxFGx8l/4eOieo++zp2peaa7tkEui2fEszqX82vD1Oglyx
4xWD1uJhWkZbEttLZX0+BXl4gEXk3eFbmw+NRlR+NrRZKDd94HePY01cYzUSjF6DOJmDtQED7K4A
YuH7MN18yQKblivwkCXDk9JODzMGri0lTHDjycHaswssPgJ3tAEeF9rcRDyGMV8j1AY+mbyHnYq6
Y2InbrgtNAsIox/gXihmwUOrANi/zuIc46Om57mcBzogMOh12bBjDlK8Wizvn0t4sg/J1HEraurG
Vcqs+dtH8LcVoN2PDKS858QEsC3pT291nw8vre6qa7hXZCMEhDtyEYpHVZ8iV1pMcg1g0pZrkEXl
k/QgOw68YIDfN/gmydeabZozhibLqiOKB8++QtQTXhGiGN8cSsrt3Aj/Y9CsTjE+CWzsgKxtX5c8
FI+tbPyLyBcVJJq4eg0jBpHr2mdrh9Z9X9/VyEh2TVWW5+jR7R+iSLptlUtxtPsWnSGvH/nps1mw
cZQc7yOvHW+XysR0gGHONHsNAGdjB70D/y77iO0peSoGna9ny0svezoRmpkbTKa58bo7x6+WA3Jd
k3O4D/MLsE/RWY/QbV9bMxYXUJ1njUDjuiGn9Zw6jjy2/TDf4/XNv0SPiXiOPdg2mkvR2L38CBKB
qJdZwxUkueLO4aHIiydDx0VHu7hN3bjkApu6Nx3XMd5FW+5c1KtbUt+MbGwDalQlZxWaDhh5fPvr
qiqb+8hX8kffN+rSrVsO3KPJLkha8x630mK+guODjzQ4lLKC34kQMWcnWQXej0BKdY6itb7IvcTZ
Np6+J2+b5avJcfQu9vIMbwd1UUTYB3nCWMrsjFWIEgxrFrRUtG35hERjRGO48IIOq5LYqOJMyPNb
Obdx4nbPVRN2jJiYSFHAm6TA4ieThX9jFPEtYWT2dnKOZiFBtpTDNd0Tiuok48MmsH7oqZqqVX/a
49iE7TS8AVTzXwzRt8faWcDak+wN3G3SONGTUy3+wOU0xcfeBHV8PgOKzd8XTVDwkDfU+GOsCCH7
ftFMO5szXrenVP4k58Ik3u7wC1R+MK6GJvq2o3x47bLS7s4nDAb5NUNi+kmg5gmkI04s2cQp3jtA
bdNDDtccj7ELabdoxuQ5lrM4dJOP3AYeJqjNSVjr0U3s4OgRfMb23SbzYZzaEz9TBdC8FdE3lLz4
GLZRznLrmRX4Gqkde04XdEntfLvQgQPAtXiw6GUXbTImTJ8isZu9LHQ+buHwwZ1HQ1lg35Vsz1il
/SWWmSaItt3tFDNVXHfOQKyK4+kybrnGHf/IcGjoN1Pkzhc0dohuWEmjHjSvy5LZ4GBB5yKSshpY
vn+cWp9cSNVXdL3i0+hdZerD9E5w1qUDaMqQkSYxy01rRuvD7hRb9LNHK2Dxpvs0z3x2lSZvQ38K
LaFy7Ssrz/Jbp1wqqHEeq1VtFV4ay5/uw74qrvhOOYhZqngVPOrh8JNYALoPc3jFFktxNUeo1VW7
1Fveq3myiqI42eL9mi+bvtHhKqbNCDMbo/ku0G1+RzMeNl5XlfE2nRkIrDlylTfCygoE3lIH9qUT
SjqDhaMYPi1wK8Mzs6SLfdeW8G+pHpCZn9PtSCKCJC7sqWzCWLOigLC8+7budHJjydpwbuPKGnHh
uUXqiy8f8GP1bhK4oju2aJq+3PRRW2erVjQLKqeIx8eBuVcKiD5C3Ctf+sBELdnFRkhr76ohNTEI
hwryYJkj874BjLb4RzDnRb/OyXSrTR8DPj1P3QHMaWRnfNW0D8KLYKqj7zHv8/jHBCQQ8aLd83Da
6s4T7cUgVXjDycHPH4t4hNUJcjfrjr6O8miXGi2jS8m5Vt4G0pMAVzk1ABYdeVTulh59KsN5FXxW
nJWbzRLlwAtZMFogPVcqx2cdcrKF/Jn7SbyZA1cSrQCbw8SX1RHvNlV5XR5yZ2BLg68N/zdcYmeb
GEwd/pj22W4k4GPumjEcll2GkFbube6m4HLoon45b4ti9g9BIUEK0B9S4XmpfcfsvWmhI7kCf+jI
OysK+OIsC1s4aPhGkz2dwnk4JjHM75sZZii8yKhIZ9xboW3titSu1KHvXMu6wTIRq/1C/eKtxNy5
+hD7k5AXJSZIimSOUfYjvXTBYxfZkke5lcNILMhuWjfxggJvs/QLjdr/QRo1aqB4SliR83xhjUtF
dey/xalTn3W2jPEYpHGybCLZAWJ25LSAExjQcQmXsxU4OBbzQa0ocYN2a7yQRtBiRgC9SZn6otpE
M7r4ci9Gq4XJ2wuAoN2i9mwHASKHj0bdrwQx5D7ZDq0tH2ljkK/Ea3Q0dA+PqnCdczEv7VEaWaAl
4BRfDHBxU7f9EL2brSNjXhLcoKs2c5tL+q/hA8Ca9nooKS9WEBtJvbDYMF5PffWJWOZxihT00jZ6
aWeFGmSJz7K6O8MdIVfMnOjcs56xpeoiB3GytTQ2yikoffk67elokRd5bk+2piHHIJQ3JEtO0dNd
7y9q26RJuk9BQh7CoeUo7FOCVT2rIQV+GS8U2z5q1LoOlnEnFdhLB9Hhlsa4cxN0jVyfaLYKl0Wd
ymPQDeguMpKONFV4gM8MF7dR5WRvYOijXTDxlAWHAXxxHbIJaV8u7ZIfIJ2cE1lKDrmn1da30nnX
QErsouAtEyUJPcUj/jaJCJLADSuOYvS7I05g96EvRP2N/za96jiUwdKuVXlTLhHvrgaHF1M8c+kY
07z6tgPzuHPLIzW+DQabL/cD2DfnpqDyNop76jzJmuk7qk6zvqDjxhZ4dfaSKM17mg8XwzKVT+XQ
J89DbYkNp43ww5N5+G6rjJYlP9iXsKPuGLo0u5/hE6+cyRmuHKecty0jIoADIC8V4FQ6/QPpGitp
d7aO/J1dp88CKE++Ry+P/KptRionF4exxU4RkcLsyy8qccya+dqjoYgyPnx0qrTGeIQVImgym0Yo
uoN4kt/+MOZHB8Diu8aQsVY0xxtXsZBDBJfV8xryY/BsBGBhJ/Qd7FBU61bfyPMhbOubUE1vlPTE
b1hWIQPFursOiuQmg/u9EYw8sfuG5pYa7F1x065qGfP2mfKbkvHNiiJl3LFKXL0sukDkU/oQd+us
bu6Rpo7VKsun8m7R8y0sQ8mhzdjbxRrro0IAtvFL1jA1HP7NXGYOhqbiPk+VtZJNjBgHBSW1Jbto
b0Nh3y29dzf38yNCHjjADtOOXr9As9XnuFhIpNnJoSm4rnJvfK2cabnMzHwmJ0wLDMPlyk9rf4/x
uT9H76QvVRVNZw4B4RXSs/HYuBbnnhoHp5MFzj5eqgRqTb9Lmsj5auKeco5dhVMLGBaZaIQ5hl77
kbWMr/C/FWdhEzbraMJyVJ4QQX1c7gB6V4wA4j3HRn/TFcm8GUQyrt1OvPAMHV5NPZ75KLpQObXD
2jO5GLamIR5P9K079LE+m0t4TUFal3QXFTmslXSCkSTH4F3D6Cr8Ter1geIEhUWKk1uVbhzul3GP
OTo796QUV57gsq2XbELIpubNMpTPtZ3zTm2l82iXjmLWN6sN46XqLEyBds2qBcYQVI9tIl6Sliuz
yPoJ7FPF4zt0npW7+Gs+rNOJLWfHNitnumFZF2VbTrAEvZwPLdJmUyiiRJ0v1J5aQCG7qIILvzLW
JyoDa+W4OlvXaNnWS6of64KPlM1FE61ZiajINHfumQB0S4+lSZ6B61D7TabbZaHHJA9a9jqDH/06
MD/ctmyEbZJBRes6Z9jGwTEPbr2uG/c9QM9l5SX16UUwJ58cRKk13BKxasGzkedgzXWMKeBspPcL
8IF9xUI2T04L2DVMaFzncuKmRGh0CB3oV0hrsLbYSSAOJjF7TjMZx+K+9zcMCOeRdQjUFUqYM5qD
PMNTvAtEv2/nPA/O+QyrL3/JJQ2GikOKnaWPvjHdxZiXxUOqKTZYyJsqvrVcMV+gOfxt9ZTTujP6
0Z3tbGP8IqJpwuhoo8p0XC+2Z/h+HWv0L9uaS/ZIoOLHRA/5CMZOAxL2067fTrBOVzEIBwpD494L
hocb5UzvqWuxPWesVuashI4Y401h2SSIKqzZ+zF0vbMpb/tnSSf1XM+8LLMorW+ZblfrwspCSnRa
aYTqRjxhaWa90cCgiLaKPUce59L1+vJxkfm88xZYCazzfEZzkGxoSt2S9rvtrYIcL5WiWPtLsWxy
CBsbx7dpZBdEszAf9cOqHQtSzKZxN3YdfWQ5sAeY4UJuu0wgQF4439erxgf6tHbrul+1c0JDGNzq
OmCSRlWr3Gt8K6CEjd/thoxkVTUBiOohxPyxF7mbF5dnUM4W5K6e4bynNgnwyif72QGu/DILgrZw
Kum82/N51hHa5XmNCHnm1UyxSug5kvaD8D3UbfP4X+X8yQX8bV4fsNZ+2g8L2Rv3WY35Za2iUclo
edUsVoU7HDih7QpYNgx4AZT8Jcnw/4q//O0LsWLq2aQCIAectqB899fUjRyDsQgB/kJtq3yWLYnY
Ted4ehz7j7zWf7h580u8h2+DlE3o+GxBsXACdeTvCQQZzWT9VJVtySyP4VYPIZFBpivyddDUjniV
a9DTSRCnD/hsguG/WMH6dTny9PVdlu5cD7oLqA1B2uKviypjAxJMizjbZpWF6EPShsXWmRFcQJbu
VbvICuP6hfxEPlzapnRuYGrTacClcVoJK6z0IolrO750etMFf+yO/FPJmgdQ7lr9z9O/86Hruc2S
tP+Z+fj3v7rMPugZ6e/+P/1V+y999aa+ul9/0d9+5+5///zHUCxPaZe//QXYagrpW/PVzndfHaPX
P5Mnp1/5//sPf/v6+bs8zPXX//qXD5jr/el3o+lQ/TVAQ2DsPwm6bb6U/mjf+uzjt7uv2ryX/B/9
/Vuffv2GIyTRv/5O/0jiOL+TlRAhHzVL+LF9Cqz9I4lD4CZmu/K0ryQCtupJgv0jjBP8TnKHvjY7
h6GAkHtKwP2ZxXG834mI0T8QJGicf3a/0uGi++WWc1nR4mbjngMTAPD0lyvxNEG0rClmsxjPKkJx
QrZq1TGVqfW3tjuo/h0r1dWKzj7jBlAijtzYyBZeaxpNTP4ZPSQrVcb5zzxCITeyFelx4FXerRT6
XgootSzZPhZ2eONT6L4JY5J7cryWzd2XMUkd5WQw/bQl48WWMszjVFnbxyA4MQ6zCMo6MdtUi/Wi
7cjbJII3nM/EhDNFbJh/mnlyny2/aj1CumX52EFsOvlvbOaJgphFu/aGaQHhai1tejS0SGhvpNQQ
6MQW8ZGmcnrlh95H57oQBb74Spefsg0x39DSTC8N87+EHIcoT1O4sCWCmi/MmmexIA6MRjYbqrmj
Oze2jXzMvKz6IOe3mMMQRDTfZjILDgsePZMDPUrGgT43OhsLVvXD+AuExalzcI/1LjByNjaqXTv1
IYjsoB/vrYJNDJR2MQHgKhybZ3JNbc2NkTeEcjs74H8RBCc4ShwMj2gN5nmv1WKX1H8T3quGDMoL
CwVoblk5mRgpL1n5I/K1YormtnydsBz879kulmvlzrzp6sJP7qbSWvxDn8X1d0heh3lkkQ3TsakX
qzoQ6csW9kDwT/H+N3hwiVMyM837NnB3WWdx8Kjc3NxTqPMut4VlP9R5EfzIwoEhPZ2O6CkY0m7A
AJl7T1p23UfBvLVf2eFkny9tmX+dfMdPgzedQr6txOwb0Y8AlO/7n6EZSCQQS7eRDv60E7bB4CCP
rr2Z1hpMH0b2xjDndgbICbfpyd8CRL9iDH9UYxTA6YcxlvWXBe17PIoqCQl168aOtsNJximUXXt7
tmsspK7TfGXn9DMQAtdVWh1ES+9qxeZ+ftaiPxOs4dh0ri+jxKLL2f1URfqs7nLYdROQAjAk2chc
yYoT6C3T6YboEYeqlmi44ogNK6YBYHPV9i4yp8H2+d8obubsqWpjVJXlEBTjUbgZk7bToWcOGNjQ
29nGPoN0UFxcjOdLHsfDhZ0iljtKVm3sXe02luFPzLLMNi4rfep4Fa4+qyOOu/SZhBfRTrBYbhJI
EexLiwGN+8Jb10/uF4/5FJt8xkfR00YL3FqZlvbjUJa4Q4bKTeWP0o0z9cRetDte2SnxpnPqtjx4
qXQWl+fVCO3AXdWmqeP3Jcnr/I7D9JDuppgn0J2t3Ikc11gzUkWEMI5XdW3C4bwuKrdBfWygWKK/
tiyeBCYavS0969Fm0O4NXNZ5TkuICUF7DTkp48s4oUFNKnsveC1pyCRboxqn2zC7Eu/KV3WKHHip
xGtSZsxx8nwsn0bLFUgWY6JkJ59Du15aNUcX1JfjKmduZ6/ViLTlyACs//KHQkWXzKBmHIKKyBYO
Co0OgzF9RMXOY6bftTL1zNuc+su9zLOwX/PczWFflKhGLx3CaHIrhkZ1dzZ67nFdcvq+DUcdFbs0
lsMt5Fu35HNPeSgFrofq7KR7vsho2Y3fibv0GIoH7mZWSIi7Zx4f6Somf2YoHSz3nvdTru4DuqN3
HONcEHrVkhywgETV/2HvPHqjyc72/FcMr11C5bDwwpU6N8lm5qbAWOlUzvXrfTU1gEeypM8y4MUH
GBgIM5p5Gbqrz3meO4KyjvGIYKQ31iiUiTO7y7ul+1xTe3jR86T+TK1MpnKDwpSPPLZlIIoehSLy
K+JVaN5Uta534ZqKbKvlptr5zDUtDB4Kn8mNe4F2iSAhNgynTIlJHco5pzyLOzhCNJXyYkkD+s6Q
co6+4DMIksAz0OmbdNCJPMwbvThBkyypL5nJankltFiJxFpUN/0VJAfKqSnj+FFrqL8N0k5m4jSG
7MTVhSEu7CqqOzbjKIt9XmcNlQzEO0bnHN710VRF2QYzHTBUn0WyeStylqJrb6+WemCl2rWfJk1f
+mbUXoW1kD5cAjW86ibTezAt9Fm4lSm65tJQTH40VpPMOUUpzJk3kA0FRHxFNCr4OD8pEOCEPNKU
BjVEufFrGWfWvdQTs82CnCnLiRra/JzWRfSDZBLfT2nH60MV9yyJDbbQaWviiWO7pqhQdg1yZB6i
2CoHH2B6bt2WO8dxF0uZLRrXxnpyS22sNrjhkF1Y2fVHxZzEjp5kPZIKgj0sHo7S4VGCUaF0DdJI
jAEQqxB0EdnIDguxvDYdB3VA5JkhfAAGjYdLl2Q6nbUowaZTdDhIYm02Osw1g/U4a8lAqO1ijakL
UN4nHk+utq2kDt/ROnOe0fQ9UAaeZMTlBolUyUgw5J6qrgxRJSXQKexRr64tNQ/TXDd+ijyl9It1
kq4BkR0ykbkV1mbGH2D5fVbbDyq6SV7TaXEuQod0g1uEBsLLlZREm2QcZ0VEmjd0PSkpS6Zoj8S1
aLYLhd7d8EzIb1ljdOSu1emyInQ01A8mGgM5m9XPr9TQFR9opUm0paOELXKhS/r6GGvSQ9LpyQuC
FudLQMjDWzEemB7uLH4Io1kQI1lOIXNtJjZ62pafJxeM6EeZejTiL5UhH138wGzSDgXNPPczAGpH
FCVoXKpIxj2EaDr5cqkkpOji8kz8bm664miJMia6ulAk+sU7swrrfsr0MO6lmjIwGwky8DjBP/ak
OC+kgFY3ZDUahWeT98vp7lTtjRqLHAsw13UaqHM23EZW1PSbudYAPUhiMXKAhZgmbpWSbtnLY84m
VD0RCumkAgHPJQVHLWpSOQ2AKPjPo3QlBLOshix3iYpmTsnnOYnCGBzjOCH5BjDMBwY0quAW9HPx
GpXnNZWW1xHwadwY47j+wPBjcNKxJNM820xRcexmm2Rrnr31aLZa/WXMqfScg4g/xAv9ia7dT85H
TZyi7nJGLt8F/ZmDv/JgvgLiOEU4rZJ2bNHwslHTCg+C4RTpdpy79V1rB5vYKTIge6+NNFy5qy1n
JSOtXD8NisX7s6iddRbjgKshnTlMPJpJ4YGSts0OGhQFOtW0ifayMTZa0CA8vSsZZ7+muKgVHBBd
cd+1onlzxjn7ivvZyX00ocXoUtKbvkEf0ihUpG35SHzl8s2qVd9mE300nr3KzkNrOfmeUKXhnfE1
4v0DSf7kVm7vqtqcW2+sFGtk/qkpqDJS5Udtl/XeQRW1naSi4iduJPVtlKXiMkjXmnmlImDeXRKW
F/yY1ATqXex8NGKMnxf83+/WEDu8+0NX0tnTtsIb8sU59prJfBUlUZJ7TJf2a8GTcpqtQdE96HXU
taCZfYGURayE7MuqgCdba4oVrYVOtgXDN+LvSpoKj/Sv+sNsmqn1FgyQmtu3Qw3vN0/bIpkRNZTx
bN+2uq4O7qS2AwKmdXXul1IYVJN267JTOPJjEp/z6ZkzTZa4ejCEcS5bVQyQraEEmbUOxiHTiWwM
6uvTouajTfecmYo8sIrWpNTPbo3pmh/Sf9dq177pEklVnjlVwExT0lQ0B6u99BxBwXyalSk/ZJwY
NYxFL12TXVfrcclyJNbdSk596KC4264ERjIsiIpcTC3uJBKZehidwDAAyNy8TlIK1SNkLFv4iqut
byKby0uVNi+pWch7Z9tnwBre2mRolFaLeRq9TW5y1ld6nXkRikOAUFFLD1EX9RMopF7TfqdFT9De
Em2gzFmSTzTVctUC27FGH1qz6KcZHUCxbSlyBTOVxMR4aY7mMy0THYoag7pnci6Z2GkQLGrVzTHB
1e5YZNX3PI+mE0QT8y7Vja3OyLo43CwSIP07yEJZuLU2c/nUqEPeZmm6+qeTugMIkki9heCkvcmr
Zb5pQL2t9sL7XN8qeWq8trZEd+kwtNNZkhzxEvUqujtYwd4Oet1OnoB5Gzu0VilZD+yWFfCvAyfk
lXk0fZOrFWFUsBWwUtz4fRzycRm2NAcPRhCp4toBT097hXdSVjvuRrmufJuG75QRGeOBVwgAQrQj
wkxCHWcwqHfUsFhCtnY8Rj1a9K0tIzL0KlK/e9fMS8LUdBLFnBAChjYENY1RyBtJLCW+MJSi3nTL
3CquovR2mGX6ggLM7Ge2jngh6NLWpQZjCFaR9iwRx9BsBLTkyZqzUQ2z2FauMk4pqtzCuCbD9pg0
cDqOCO7DAZWC7FmjIrogN6MyRnNppua90MADfU2i+QxF8ZrGWypduaZm/Ja0tVVg05tizaOUGlQ8
Yf6oFWa5620BNBqXOStCNi5c6PJqCGbxNXIG3+Bm0VxDm8tywzDTPVzbN/N9ZMo2RnyBaYHdRKFD
StQ1p+wYG8YZW4dm+yUY4GUuGG03HfoZOnzNIXdOOGGX2aMBll8tnxznK0O0M3qIRNiHFQyoUViz
bQgvMcxu2RMy0FABrvfjYyPyQdrUZu2MbuV01DeqiezEj7LT9DLcTT41ULUC32ebGCiSFqGknc/n
JXFQyYKH+xYShtxzYq4ht2uojdjgubeTEA02olsx2hljpyZ4fnWNXkO/E4qQfFbCJvJHIwIdaOGu
8EQnYrA3hdKJaJ9oXcLWU4i83orGypKdSveEtY25mKtzNIk2267YN5DmFFGaUrUoY48umfOSANPV
0u9qWVQIHqPFQmcNqcZqPs9lEtpwOrJHkGHX3zJmT2DcptOoXxh+6zqsTcjqc0yiYOnJUiya85xg
8HIVgU53kxlTkWzr0UyUgB8Q50Lexq2GQKJg0Ucdcy016DrEeTEL4k8mT6uysa7XO5kYkqPtE360
1e1XmDlEYHolzpKV9uQprw0OXZjsNsXrsegYnZplTgMiytU0xAtVlrCsPP133aiC/ucCs39Y25lF
7ZkjR9VGl+lSHXynZBiEfiWvIBy1oZt21F1b081SL/J4Fn01FAc4ulncOVXdpg+RRWaM16dg/q/0
7vE8uqmyrtZlpJQ4OTqaQE2zIK+ew3HhiF/qsSWIgaea1Ge1pt2U7oUoergGGSjIWND0cB2TOwmB
y4rbsqaDnAQ8UI3jzhm/P+xLsg7HvG/gYwv0gVUgZp2YFHb4OvObwuyTrZohGgxUgV3KdUhxpAE4
SZUuMM3SyT4IGJReyJIomn1ddavtg/lVs7/wEhehTfVPf2y1bum5UdNF2vRLrC3BitqS+m6tYMu0
4V5Ao+qxVDyV9i4Iaz2VMZ5PGm+GuqpZEnR9V6ee2cwmyQh0RXY7LviBJ81oW/PSaHqSXciOwZyg
GWtdbKxca5SQwnJEmqOSouVU1jHm5sbVhYLCmbUjfpNh8QFazcrDOp/irVO19pKZInufaCpFYNvV
YqB9oGX0bbtVKghfAHPwzVp0Z9ssrVuEdQVkxSiGNzwVBAfM3WhvMF3gBpkh+Cu/5Ceugqo0GAmT
imd9KvXlHko0wsu+kuXmLyiWeWdWu34w5Qo5RTIpvQwdi8wZ1ZjEqNnmVmmTo6HY+FjTVdwCD/SI
YsVs7oDeqslbqsyMrwQbISLzjBBTmpz+nK5VsYQSiy4l9rbz5IzlQnqoyVPrRUNlvSmpnn8syrJK
iN/sij1LWgyuiDEd94qupC3kBq8zpyUYItd5ce2hTwYRuzp1JbWvYid6EzQsE61CWlzKHlgJrpIM
CfJVQNJ98eHHEeVYiCb344jS4BlNqVPsFieen4ahwJ1Rm23L1hjbM6Mo8SJDBRoW50N24sOExJfX
d+6ns6iHdBCbtGo7BqkKAUGheRCrsUmFQpGKmTBTk71tEw3K3G57npLpDLqVxQ8FghMrv20VEx8b
ygQH0RdpYHpeh7lT1H0om4MBVisZcVffI9VdBUSOqpuBEWX59DnYtKah49eNKm79pJUlBnciK1kj
y2GWywelKowmsLXZHPzGzPXUj23wojqsFuQoi9tdE4XwkyVqTWsW0U1AnWR6j9ROtqk0cAM4KKyF
pUXCH5vKrPfsgtDjes4CR7vrACpOHgEdGe0muyZQvI9iccaLiAk62OokFem82WZsXUq4sPm7G8mj
zdxWDGyVhymlA3YDMCCzwuCjM7h5WJATjou8nuzhM3GScTrJdctm11KGMSquVUFHJeB0BU3J7jSp
dOuQ+FcstA9m7YIkSDXz4SEnTQDwMpUjtgSX9iKAMWJBup6aWgsFp/7CQJ10DwacbeatlDQkX2oq
TYnhcnjP5r1VOwzfTlGltH7qvYPunxCnMbuJeTSqCxdSZDQu4m7cFFyTfaCvotmj5Fwe20SZs81I
Xzk0lT1YZ7m9AryZpYJeEhKyZfVvTB/9wGB4vHHFLqpWs9kPEl5iv0/QH5CfkYhveYma75rci6ee
Hu/MTadGLgOt0RkP08ZMag7XOas3cZ9nie8gwZR2OsaB0m+l3jpadd8qe1E7c+VONRInb6LdFa+o
hpBhY2spLFYc18zJCns4p5hUL/edZKeFO3XN1O+1FVsTSldcEET8kU0GLFkqBXouB9VQtyid6tUO
aBLwkNy8OCT5fkmZMBywpFy6r5MKjUym1IUaLCBMq+fkfLB35VwltzTLKwVFk1J/AiaKJ/SWk8T/
Vn0aAGjOxm2JkQsfQd/bMcYILZqxtU2CiNJyfupWZ5KIaLFrGzVCMg+cK1298tGO0h8FFJRfAXlK
zhtkwBaDYHYqZZ1WjP63ssfPRuv12AUtIzTQjnpFwf0xtS9VqdX8wlTIXLKpn0dfIXLpkzUtRkcg
8ktezsnkTXYiuWtvNo92lWXYXVbDGv2+Vzt2B/XKrSiIa9A513YcTr+d1DzNbOOzptCjuaK3favm
ySCrK1bb79EazN5vCCK/WywZpZi9WjxmIyQihtxxukQlhUEEYMXjRWdBqXyWvOS7Z0S8AIfw6ox9
O933zoJQmkMtQhdGWest5VvkvA3rTE24lPFJ9pgesjSsW3tYCLlJSTIUUjU9U8xqsmPU+nrCL9Ug
NEd1i1mijphE1zFjayT0tdH9gusvJ2hKAHfkWWu/S6lDBUUl18VPFYv+e6Tpy48AiRBwc1Acpcjg
+k6Ru7KjA0RzlaULbaVFYeevUPjRQnxvDNo/Scv0EEG9JDvnt288KtLZxi7dZGTpSNZ0mh3JrEA5
9eybPYr2epYI+1jk2STRLi8bfjbapuq1v5XmaqrbjScckf4YJa5XL0OotmKqNMBXdC1jTs6Q9qEg
ILeEM0VgKvCRbjZ6QGIxY1vL6Zfs2yGuGJGv2rkqdwQLJmo5VlfORurIGwmNbCxGGe1/KvfETqDz
dJFdazQSSzGTPlxYmV8RGugg025ZOetWAvhg6TXvo0mTn+weDWKISje501q54SnKVtScAqTpK+dw
Bw6Z7L4GxxlZx4ExdHnf1tianLmZ0XbNFfrgSOnO9VCQKWyZlXQnEJGn4OJEFZMQ1cN6kdccPbR4
fAcAW01ZPK2VWOYbBxLkzEho39VzNeg49gR/Muo7hywgcF9ru5poJyjCa5IXh8gvxNKjZm7XSJ/q
0LZBhj1ZJcnS7anrxnY7ZuRps/up92xu1j6KGZGDTqdMwJcjtMc8WfByrorRYfUys1wxHjZam712
a9X/ZA3GXFcuxPhloTfML2bfYQTC9cfhBAwDEWTb1XDpcZNKB9MqtXPvGDMJPGSMvpiFkO8m9q9+
o9d6mx47fr4j7nwH6fkQrU86tFONNp6MA/Cesv7R62odSBpSmTIQqhLMhgghuYxFV71T8dbQ1ys3
3VPjVPGMb1dUn7+U9L9F3f+f8fL/6cpGdWIf/3kMzWNM9szfxmFc/8AfJPy1qFamA87WUSMTLQEH
/lcSXnX+Qj3h1fsPQUmXLUT7Hxy8/hc+VDLhx5p1zR1GZ/QnDv4vuq1qsPeGgngED+a/VTOq/V1q
KSAGtxsqUMzUtO+gE7hmwvwpkHcSS9axC14aMm3LXZv2Ns17y5BMbhLP0mmJ2/vGnErqHCoRAcbU
hnqidgZf3CKq5FWacFKgSEJYhqUQQ/4GrIUsyWQh7cVDSLIg6KU2Ona7Al8Hox+yDj/BNfDCqmos
u8nOUPLYsSpj7mGreuCGHOdA5UlHHCUnxfuCS4WQQbbT5sis0CTRRkvkfkIizbIR3TnriixPeNZU
dkqoqUlZ1x5kUatvoB1qlYpywRl7DySWiAMhHprXjOavi25a+FGnOi1M70rj3be0V7cbFAaEfY3T
SDAtsHyVBBCKc7yJ076hNmMsZOIPiTV7mQYJlDEGph68WFUkhk0CSX84MPQXAMGG0IKixJ2iUqzK
VRHTYtB3g2qSmkczn0cmX9uEso4pB9s8TRouJVEx9LE8ZYD0XS1vHfKnEeOaWf6JBKtFalVzHLpT
1JOqM2LyetMytXmsB4ClxI6rFqwqatAUxSrT2QS0txGyzuvR2B0mlixVLHXTCuCA14FU2k/mbgHE
tDZr90zx1eS8sofUrwhW89zPYk1VKfkeUQ8vij4Fc18YzyWr+7s1pzwnErAyeWDQCde+zGkmYKIG
xvEnI/MjzEgZBp4SyWteaPmxtZSC3aZqcRshFV1jj6A88gaa1elu8HPTfk6mp5FgNwEKdwt9WY/k
/Kk60aPYm7aaNuszU7vC9VUyktLj1nUgTBbwDwVIlgabysxory5PF21leZETZECdnRn5wDwa8X6G
DoulNQu2zwVWSfaLkpILN5+ryQmUksguMMgu+VboR5EY0taydjUQG7Z+GiMyGA9pjbkSIcXdbprs
M1KUVOAEgsv1Z6yGyanUsvwDrl65ve5vxQZbMKq/roc1IdgjSQNYpvEhLSz1MvUWl6av5UWr1tRC
8gnoEMhHGrL2ROS4vJc8dsRPXDQQRtyc5jrsYoQHrEMJsY4oRwfDtOmoY349STAun7E9TBbmMPxC
m4THDaRfGZcboZHsF8QrwZMnqec48GBZxpeWOq6Tgxaj3jCcTXFYEodmAGJLY++Vlt7K4USsxl4t
7PlrMTNssM3QG+pTbKUZCmGrTsSWBD/F2JFKsWyIneg/oj6xHpIV5bC3gmTdac5V0y+ZoicA1Ea1
c+iJHE2DZZDmrVqDobothrrMXY35bM8EeoQFvNlWF3k7bRgH14eJNgbLRffu/BA3kZ+diHjNE8qQ
pvNbTTXvcRZMr/Iv+yn/MqFY1pMnKrxwVSaqVeieRR3C0OEy9wiDgUetr5QqASVNc6kmjcwX7Zd1
zeyyfjWMGC62u9KySWlmz01BRwmg7vXazn85XOSO5u30y+xSLkAj7Fwj6+ww0j3GvwQwmgPIYCQU
Yt/+UsS4l7Q5pOWTDVzgE1o8lgsoZaXvlx86VdFnUBSMtsQMLY0cEdB8ZuGLnDDAulRYTO/RlZSG
RjGxfGA+Jbx2TeCt7X4o2DiubPaMa0vfaFeSmw0Kvjv65b4N0DHdMyIiHrwIbbzMl75y5SVYTndH
0YkJh54SoeKu7FQLCw7mXp/9A86d3ZSvQ0NbO77NrcEGCu4yc9RffbQfjp0hPgC5mj8hyacXjS6G
D5BE5WKWuB409C0icMBnutvKqJFIeR3CGvjaKoIOEanzachTafiVtebTHqoNRcESd6gLkl+lAX5W
VAeiMdYtUELkgBLUvBwzmlz45nYk8jPLh/Wtx4+WudavfmGAIyGXCE4JF6SjEt45L6DYoQqbGvuR
GJrGnQyH5a1UpP6wDrlCRXQlT0+105OVKBudvdeuLwHMdVutLuo1mIz/Pyn1y+7rv/9XxWB++OeT
0un98736L/f/4/JnweLvn/nrsKSgMDQJDyOn8bcOwiTU/Q/FIv+GVFyLwhlZpmP9Gvf9x7REepiK
KvpanspcRK47Msc/FIv8K4UYeOYbjWbBa/DYvxUedpUa/69cPonvYumYmWW+wZ9nJDB+GxlIQ9nM
SLOzc0b2hBjhNDEQuNNtZJB/Ez0PYzgd+vKYO9rrn16jfyBM1q5f/x9937+bzeQEHlXtqvEwLuE6
7IVyL0/VuYwflcTeyo3q3YC9v0ei9k3Quc6at1a1R9k46Jemh0FQPVnYnrl+X3U1gygDZ6m9yryZ
+CBPOglAsBZsrkjC8zI+IAfkWvz41z+7al8T0v/RD/93yekW6sgii5PxkKe7Wf7ODFStb4oW6Ivw
svLVmEnJ/iyVH2s+j58KuQeI2adbGUDLmc/Ocjs5eFChCl7TD/6pQP5E4taqHhX1eOqlfVPcWzlu
QxTyRYhQf4zYJ72yi4N5X701Pzll5wizkl217bblqXzrEpdzK5T9Jmw3y5Z4KJ9UkIADwl99yTWO
+A3dOACv8FNP8gjIDsobyf2wXCSpxF64yTE7qkxwelBFz2TYeZYaquIBDdqcYAneRcqrWZ+RgJbz
vpADS3vMiRmYANjFs8Nwkne4MgnsJcQRuLsbb2SWzhjCAufP/g1es9pfDW3pTc1OfpE0KOktSXQ9
MEEVMq2EUXTuF8fPZ3hQt9Hu8uWmIWo0Yk/eivaBb0jCARiZryBzgfvK2r3eHCdyTvunptzny1Yz
tmTzmMlW0bfzeNsMN3a8V9DBjTtt/DLJHFcRu4zbAo6HvwCxjeWSTMAAJFuDPm1lPag/CCt57LQN
EXHJejJOwgh1xrVAEHJxIagXO28dzPArT5J+Mn+FEb7e3jhtyF/KvsKi06RuMxMq+zqZDMO4pN/1
T/kT1LTPGDyY7GxItQyTjOnz1XhglAvKoygi/LrxzM8qurE/9ES8lpuOF5bQf2aJ6T59mdU+bBzl
eTJjV47PXbRZuoeuaDyCXmEIG59iLi/nbZewRvlKdShyVDvpu4mOL/bajTB8XifmfcuXDDcz2aB9
ZhzNOgBCak/YLTU0K1lYYEPdpcvTsKBEys+mue+dp44QsVANx6DbaYHYi0dnq+6N0AmNUA4cpI7M
yJv8o0z/g/KAv1vh/jiWdHp0/vZYmk2lIITXGQ7SvbiN9s1e2SY32tk4afvyPJ/LfXlSbovDv/5A
X9fS//3zzHf7O9cCef7srKQxHPAIPTXn9na+r96S+3hDNMO5PRevy30ZtCf7XP3ffsdrt8WfVlOE
XqQAEpB8UG7kPUlpT+uu2SQ3+ck82jfGXpzlo7lVn+2z9vAf/I4swf/kt/y74qhRTLAaijEctJum
gSJ0gZO7zlWeyczak4G1px+nchNAr6dlr+yarRmsYb7lI7Bvw2HP/xe2vrbr9uXR+dTC8dje9jd1
mB7KW4pQDBGKbptEJ2ymM/HPKRZ2N/YRFOtTqBLnTvpAzs7iAcgxI6LkbNCxqVQOufBC6slBG/ah
oDy7SzGkqS5G2mbxh8wjBTow0XV4o+wdz1V4Z3WbOQ+HZWf0nvFSH9UNg3YzEyR2J7ee3CDq2mDi
Urp9fHamAznPInVZZq8y+5+l9FGidE85cp6fmTbywYVzN39g8BKC1TbFnXySc0LNXPsdeeLZOTx0
G5pWkmtXkqdifD/1W3Y48vWHF2a1BYO0G4W4GpH2DnzLHd/gZgWFd50AK5vt19AuNJuhwuMooUi+
x14WUsdN683QfDucvlX947zk3aeoX3vtSS1/YnnXWls7286f6mk6SK/0BbN3KrqPMsHc1/GWxoT2
W/7ITtou/UExogu//Yw/1ld2pDHzZ4Dbj/lWvnsijT6uDnP+NrLHE+upeZK55W9I5mojNxJbXNP8
Td0HPBDdD9rG9TM901GwxXD5pDV3jn69RzSABtfZdoflgJJ9ejYv8kW+E7vkQXsZAnRrYcJHUpyq
7eC1fIh6/6v1VN8Mcz++cW559ZWJ4xHFD9H73sizovo1Zy89STvNF2G+KbfGqQ1WFxovVO8Qokye
HWhuE+Rn+g+Jlz+O4Rw6N/JPcnuIfSAZD9rchQTi22eetRMvTeDcDE+glrzDip9prh5MJy69Ha2I
IWKdPb9ivXPcBJaTh9/n5iaH63m5Uc7xGwl8PUEbWBCXp47PQfwAL8ijWSGz95byQ/52Ds2lfm1f
eQga/soDPSNpwm+7re14OhJzzwjawjU84vDICwvSR0FoiBTa484uN/2D0QJk4C9b3OoRmSp/lC9g
gvtPrnKRl3tbhNqdfGtT+VBeDJaMi7yT7tr37GzcNS/K3XJjH/G/hbSSH1HPebkH9+xm/uo+mB67
x0V6sULjeH0xJS/xov1bv3P4r7Ow8Uq/DJMwP1le7b4qnhkOD2bYb5Jg2Tbh6+x9zoEdLsf8K8P0
+dq/p7fiHN0PLyTEzfxKsWveIqjDkMJX011lv+65s/yrtNPV33MNN6afIYVtfDTS3RQoH3CdpS+j
u3FJQxwR8tQLiL3GxxNDIOMFEpQLz93MHQyLpDPNuY7rhGU4Hvi06WD5bvUiOzCABxtFOZOiB2nm
wfCZYXdfn0A+xgX7sFv40qY68klcN8WxSIKryzc/GoF0ju9S6al6s8L+iKqW2OWi8KefiTJNZ7fw
4KsnONhOC4mqSzUU9CH17+hx8zc9iLf6XgshGjxzpzwrz9pWD/qdjjJrQx2GEg7ndTecm7O5L56k
w3o73Y2fMABwxl1CuI/PJ5J1M+FJbggmdbPPrPaLO9AxPD00fpfJprH9WOyweRNrlY4khRzt/ADS
P5HuNd8Z2rbtDmt/C3G6yl6DFqsnwV8gZbiNlvOM+mEzU4Iy7+vn8j4/xIf+2OX7qn5Sldfa+iDN
0JSerZd4zV872do2PSpTGYCP5R/5J1HUCP2D7FHcibl/IO3jwyqroI8BXIDorifltKWBER7zAwfT
bNoBsWp0CyK6hDd8GR/GW+cZSV3hVU3zVqnd0XJCs1Z9iQgKfhne+Nxtvotv+9W6qLfy7XJTrDPk
LpkwbvTZv8ev/WW8i1+a6VZM/UbGHH21Lsy1nyjMhCpW6WYreiJu3mKxMUoAP8Z8tPMIy9JHvd0l
+U6UZGuQQnQppdjr7+3v/ks3SZVzUyK/xuNwJlzu1bxnyBmWF10ydxZKmm5WdwrO3oUzAj5ieU/T
m3HcxOPOUbeE1+kXeCSs8/hRiBS4t5/k8SPvvhZlJ70UT/2LfkdPj0SgYFMRCCr2gFTOhzr4SIqq
q1GJl5BghcSrx6d1CKMyhEpSGl5Dps868q1xPtaMwrEZn5zuS3M8I/ex8NdEapKVq+2Sx6uavGp0
t3/WfetkTP66YEzwYEi5YZp0A6BdKGEZHbT+FoFKrd0g92Izag9MzzjHzKO+zW+a+yiMSHF9wi07
tD6JpwWU0kKRrE9cYl8z6gXg1+gjZwbRONDHw7XLqiA0K5jHRzIk1k3qya/cbvxq0VH3nbvoM/5K
AA9avmxd3i7Fq0nfJcUuVF1Ky27UQ2NhxvWZMqmIBljS0UlyQKAY+IYuSrqNoVxW587oDxZwIBQy
CtifcXHzW/XY3+FIQj2YtO+adhDRsdA/HN1FemUaO4ALdjulfUTx69UF/SbTllgXBBtF7ZPSFFW+
oRww7MziAxTMxaCAkaJwS3Iy8qcCJ7s5fwHAc21aDDB9KN0sT5yNdxZMIZ966aANZ2M453d6QK7H
u3FTv2jVm3gZa7d6Tu+rG+0xAh9V+qcMCc+OZMmL8nbLmRT0Xv2Y+lUT1A2bVoIgj16ZagubCGFN
VDwNDgtNR87WBjas6GsoJ39RnoesPMSK4srj6Mm7hVtvswboS0iSXbbLR1zdqfcGeW9Up5EB7U7l
w3Cf8NWQkDwrJ/mhuVW5zFacEnQP+XPisVzOd9OnhmhCuDx0DXis2K2pR8ZnyAOZf1aBccwGT3+2
HuyQZDnDyzYVvkLWBPLR7nt63FBhhJK6ceqDpT+09SHVSagmwSgY/LzbZtvCp9q0cMUj/Xf2Ybgv
78S3VHnziSc8tt2KOSxxq4/0h0i2V0hrMmDMx+SYP0e0PLrYjmYDTePWARL9ap4dZjIUR4ReoElV
t41Fiq5H9rWUuORoXHibbYR9svffqA1ssoqgz0MaZSCuHEboULY4ge6kFxzmj4kNpO3m32aGw8VT
5HPWnbC9uNG+ZV3quieVKHGmnHCSRlQzZSA1viyTTtYiTpVeleZ9wL0xgTei8w5Ypx3lZWqxuFQ/
v+P3/wMi8fxOasJP9Z/A36tczbf/ChgboNbey79tSv39Q39FxiT9Lzah+ur/ZO/MeuNGsm39Vxr9
zroMMoJkPJ4clKnJGq3phbAmzvPMX38/yq4+kqrKhh8OcC9wUCigu2yJmZwi9t5rfYsJkKs84Xou
zaDvrTFDuH/Q5FoaYHppT+klRfXP3pj7BzGXGsIJYd10wRz+6EdvTMg/XMiPnrZA7/Pn1m/1xhan
7n93eZhj0rrT0mO86diOgHH7qVZzgHWAcn6IAJuv0iVMqRtH87s5/B+N859QAN8P4moX0zDcKyU/
laAyy9wAKeDD4CXhnumGhj9nGEcmpMrVu7N//v2Df4jC+Luvox2+DLNPz/Y+dd4CNetUT/peTGhx
2ZajAWunRTv9u4ehp2grAISO5XDlPh1m1vkYO5W6s5EKeNvczLrrgnmb/4vz9rFkXy4Oh9EuVAOh
sHW/NRDeF9KRB2qwsu9mUFmrGAbXbeDFFDadJTY6NNoDcFqIc/Ip+0VG498dWNmWqWxvuQfN5YK+
O3DCDdjV0ryzs9jf2CKjtjAbMI3YmrqtkxC/UDJX+sI+ozr7+Zn9WL9//8qktEiyWHhieFw+HhkW
JMhRMd9VVtDGX8dMDv56cJpZHRSdZZh7bMuS0mv03fSgUFbLyNQrkUX//FP89Ya1kGMyrre4aS3a
1x8/hTOhtptL666LQ7kF13FdoaRhiJT9mCj8xpOxGPbhSTgO9xKe+o8HIl0qnNwQDwQ0tQO/QyTZ
JwQy6jEIDn/+laAB8Ls+POpgAVAmeATTLPAK91NjN6dcG5jCf2GmFcCklFHYsj6OPCdeUWZXEcQS
saqhwALUnnr/CKUxa6fpkKbHht+ZbRpr/YK4bYdw3EAzjR+xh2EU6WrH/pYNLR6pQLRsYua8yv2N
MzPr3PY8IxDfptliB0QkH6NdM0idY7sCJY7orac3Us80xBiON+KJ1B854kHAIsmwKrYtBrlJgPRU
Bmzt8sp22Q86tt0c+yR6nIKOJkJgnqfxIFOJBzKu6spvXob+4rQhcyC/APoW3toOiZjr1AbVjVo7
0DiI4rgHGSbs/qyEiVQdyHqgeTk7OolWhifkldPn2bi2LMl+spzoYeLunUHkmmlWPAOCjNU2JWOv
P/SlVV9PDPX1ymHNTeG3Zoa7L0moOyz9MiQ/DM3YuK5qhTNNEXG+XwRJb3Kgadz2ijieaxcrvX2M
4XiK31zzD6GRh881bFF00EDXksXd6Tr+N1SFZvDYOY5/OYNoa7/0HXLZ9TgC7QrXwhkNTuyOcIew
OsKIhuLiSnqkxZkbUHW2cYFEu2H3D2Mub/QMb7iu5oRZCBZgMF6Q/5GrweEkKEgY26ksa3aJskSi
YXwxZmXU9X2JFDS2L6AplR6d5UFhAozNWnRs7+LU8J2rAcFlO+50XcG7bkn0aqPjDMlgZR4QytVb
bDYT2FDK6/GDBgUs6mxy4VNdZ2lQARXBsgVd3jxgXs3FXxtChWNNlykBUSU3Dhmk1a3f4xiQSOHd
Dhdrin5PkrdROtihsdLiryLJYpqpGmwcO69zbVN/xpbpVHqJiatL/wSVYN5N58qKYnBnhC+gANuR
h4ptYoVFAnj51yas46Jid6UFIXNFVdrlRjJ2lhH+vKCsDnXVjIQ4YNnIvoQa0M5x3+OLofKO6tdh
gs6Nb6b2TnXoBOVhITLv1sZaTZNdOulLjCE4eC3HupNfmgnnwAoWROliw+wNjMygqnYjb73wBog+
xTbuJNPaodvJKJQL1S8ERRWcjWVgzNRheXw/IvV1d31teooMkSVTJaRNPxa3oUUC0y6c4XqctA4u
3T3so5qaTpGWTiBaIOJjEG3VnYOgHT3x3KBQJDFHGOtW6NzaGaD9y8cgTEYmx3h7cYF4juCvyhEz
PoVp0AV3gx/3QPp07htfp6Ht7etF6OOfRW0n0gNvgnpyF0+Jsq/RBpnhs86A/T01UWX3Hvk4k1im
tygIi9uqEJo6fuRx16exiWbcQRAY6/a0123GTrpHSIRFoGrqHnblDCwBY2MdusP1ZOMmoO9YBKjq
DBN+yYnRBDPXMsTgkIvYOSc/kqGa5xgdJpChTy8ahb8eftpiE+qVRRdLgDs3t1HcIEmdutI6YfY2
U/mKOr0QTjied3WMwnas8UoSAQs3fSOVr5hVLZbLruKEHjRRHHqMtnqZYt9wnWljCjzbKyIPwtOM
N0sDAqtLol0JmREHYTaiLAD46NOpSxEXjyhe1mOueFwiZu+0LjKHZagJIg8juOz7xeutvhbGXOUb
iSgzwFA518NBT06Pc2Ahe2VKk3fkC/iqDk8JhInugSLYaGTCeDwXMlT2WhdGgkCiAVm3joDem3To
VHY22JJXu0DiepPDrcW/0SE+UInh35tWXDx1qdlfj2rAFemGVvwCxGAg6wQrMd0Z0zwtK5K0ES5D
S111XWtSNpvedF9w+epNBU0b46TdMK0hukc/IHaISA6WdX4Mr7al5Ue44G0zNOH95KnsMbQGLIZW
nVePMKCNce1EQ3FYAl2JduGCk8hHSMCHiSGhEnhj5vW0SOfoUbmZuujxFnwltcX+FhPX7Kx7b4Kg
0cP1uiIMtnkIRyG/dqYxPPGGItSl6Ai13LDMCRS7bk1/v0TUewAZgYY60Y9EB2FIhTDKYYCJVION
UsmsB+5AFLMI7NoO5p9FCCEHQcK7KtkrmutIzWSLe4NP3hBfmgZGNmtkoikPB55Jt6VlEefZzOPX
WRNkthiPDhC4ZPhiIos4ntmL0pFX0nrtooSemNEPVylXgOxQFtZ8lSedlZ7y6FCQxjNQDEd6i2AC
FmnMi7Zykcx7dUgXnFVSIxf2xic7LzHHyp7ATkJTk+Bpil1CFVsdLhKtCXsujjN0ret6UgXRqZA+
cbsM5WM9qMZYhWKBCkBOyr6hLCaeBToZXWF7Ahy8sio3b7YzCEwsZgiVgKH0Jf7h0Gv6ZJvgRT4J
E9Wji4fJSyPX8JM7Hplc7AYfXsja8puMCM20HRKaqqW6BGg+zgdv+6L/gaL1/zf1K7IJ17XZYP9z
+XrWtHXR/+sqjJKCKvZf/+e//+f3dMb3eo///L4fmo8l4c0ykdQAepMIOdi7/tB88CcIZhXaDmhp
6GfZif6pkLX/AMIsQZwItkiUm/zQj7pWEu5oLoUtVRW1lZLu72g+LI86/d12F3iWQp7L77PgtSnE
KZ/38JafFkEezV+NStzKyToCtXAR1+IJAEi2iZV9LJji83uOrcR3t01avMhpuvK94qaz1akge2iN
xPakZ+Y8h5f+3INSwOqSDzuVRjcJXhmcDGN84PjxXvUxO7mi0zTzg8NOQ3+vkws95DcVTEO3mh5I
ZzrOPf96itgm8x5HLjHbtM5Us9JF8dInAchNgMgrgJbXoD+uMqMiEcnY94HXsPWol9ax8yoGvJit
fTJaLnng7jVJ6NdMSc98EhRzL9pXoIA7z9izSbjPsvgxL0jiGm0cb0hcozXaypfaoktfdk4HskV2
0FUgH6nIrYjcsY5YDUnLKaaHIo/4mTG5N2B/rOqYXmQwRY+EtFxJl79cC9Wv0eRu3uS2jJZuvMFk
4tR5Z5L/2ih8WYnVXhpwemPRwHJ2bxrCe9ZAHBmWhNYB4Sh7XfKrmrrBQiWHqyCJQFrM1pGe/Fey
qS5TwVkxeoKJtebcjv2UbTNSINYetCJoaHzmGnMTiN5qXbVMPHCJXFigeFYVCOBxqm74WcILPHc/
OS6/toCN5DV835b/7En3S1j02daPRgC3iArXmVexK+Oja9JW8PiifHUlXfuRTF8yZrkSc1PdxMF8
y0t/O5nGGWTyY3ILmHvM1SUF1pMqSuxWo6xWVPeKlKf6UnTOtak7PN7XcphemtI7h24P6jVBw9bk
L9B/mRDhEMdNC8ole5mzOtigTGd4i+N2lZIBvbbSEv1jE+v9GE+3OrZPpnh8UF1wXkTAKNgosdU0
iK1tdmkxXwWY8SjbmnKTNka0VZPeSyOnTVgRkK58Y6tiRsDC2IveZNpR3STIQZVb3KRme+HP3SkJ
H5fkRWF5KLIbf56uiCUghMaYr6IUC0xQQCCNkGQiRPdXs13rtRP2PXgwddd7sKss39+bCccJ5Ym2
YJX4TU4OSFy/JIIrXFvH5BJc9BpyFR1id4F4c+W7CieSl+wTT4DBz05FtFwCrCGjRCTj9fXWbfyt
4TGkwBGz691q51TiJGyJkSL2+MyONbuqKCbyot3x8WjKggESza63jD3l2t4sicpo4nu/NB+GriSO
3DrpBjZ104hceEhJAuv0dTXIJ12KJ4wdh2WbvX20QXnXuWm8gnQ/clP3sMSitpaDOJE6fJxMdS1s
cTz12aKHkkepmQCuLS8JSr8yK2NPQvZ+8rgrDBk+hkZ5aVrjQzF4r31unA2VfWRa1nE8zQ9x4Rwm
anoY8uxlLK3jQVXxL9ob4m/fjTBrPHCZCHnFp3cjbbpIBcQYfM29xNz4VXkXE4S29vIYtHTwNIz5
Sew6B7BYTkAN3cVZvyHk7fvK+4+9j088y+9vaIU0XFO5KhIXl0/5rsuU6Wqoqro2+RRZubUD5OBl
ovZVb2wDKz3RaXEVl9lDJoJjCvCjoqboDKLXlkHO/9Qe4B99Mst+4z+Yy/830JQ0r3629h+/5NO3
9+v729//vrZL8QfYSfitrqVwqtC6/XNtt23+hM4qHVZKJ6Lm0Vr+WNsxzFhUcJoQZe2aLqLO/6zt
dMFdNgjLf4eHL13a1r+zuH++c2ypwFmyxaCvDujSWz7e+zvHD40Ig4V4JFWLbJA7JPwj/BYbEstw
p8eUraIGhkIOc9/FL3qamPLl9GyNE78wfMh00psNvTNd1dFsAy/RTvfvTuXf9KE/NhBxB/EBPWf5
F92rY2L2+fAB6VAUpZ90z2PoiGJrGz7ZUypLc4ZqY1e6u58f7WMTn70U/TyLppeHTUgvhqCPRwP1
jkO8w4AcBSLYyGZOb0r6ehe/fxTb9EwFbVfbbN8+HiUMp8QOLcJBAxiO6ySLG6bUbv8LVdzHLuX3
77KMPphu0Pj2Pr8UPCz+gWvxyitFFh9QXZhfNJaMfU409XESGnqLBeAFRNH0i6/38ZL9ODD7Tnxd
Fs4vbznJ795GFQn2zSApZ6eBqfwkpuGwJqfwQEx19Yu+Ppvcd1vTH4eSy/hA0dm3zE9ncs7xHWBM
ZRsiEJZ07dwip6i+4VJ5Ne3f7DFzNLqVPNsLi5lJk1h24++/GFwrosXMZTs2BbetrMytJ5uXycH7
+PMbZPnY/91gfjuQxyGkK1hSGHotZ/jdGYzNJKllFWLdFMLYWHGUIX5h5F45ULQXy8Cxrv3pFwOD
v9z7ntCmSdo6we6S9wHvo/cH9WW/YPqpXpOhZpZLadq9Cvr2yS/WzL89jsOBKGn41/zUPe/JxtYO
rMTVjA39jlkMW6CojB9/fgo/aULfzqEWjOKWf5Yq6dNhVBxPVgsFgAZ1i1m5ZNYf6x7wYZBcwx84
TYNik8YSnI6PC77ec7vsEwKzZrM4nTTBg6IuQOfP5z//XH/37QW7BWVZps2++NM91EcAiEI66SR5
qPxQKAbySU9v4edH+csjyLW0bOXyUl/Gkm+v/Xc3kDnHdFQk5zgb6MavTFGMAK4bYnXp3U9J94tL
+pfHcDmcpAa13WU5sT/dOhJ5osE8LcSWHgD2k96D6L1jYjyOAkAWv3hH//3BHJOi3Abq/CbPfffd
VMEuDExrSKGT5XtYu+0FucRoehLDtsBTVdWvbqW/Po4WT6FwmVMqgUf00zUjCTKuB8Hj2Ouh+kIr
8q4R3pEmLZpmt0MXZ2e0d5FGWgGUYPbLGUsb2tWeMihtCRmUAZ92yuMbgIz1L079X+8nC465YnjK
5ZZCL3/+7mw4y7rJZ6ZVH0D44iOhhSDl4Rczr7/eTxxFchZc9iUmNpOPRxF+FHocCdF9YzrT8Vhi
jd30ceoPO3zxsf7FlxLLqv7xBcjxHGLYNKUd1/nTC9AefLPKFT5PuoEN4RY4ndJ1MYfJq6xJvaM+
C4I7WvZxvDZoHHuErXnGrRnG0tvU/lD8Yor7dyfZtmgpSzZj4OKXW/LdSW67PPCymq+fIf9u9gNo
n3GPrSqwfvHFf3WgT+tZEXehGkIOlFdUWMRwhlsh6l+9Hf6yM1gmsYvp2mNMg9H60z1j4cWEUcfZ
zYECi02d2yZR7b7t3AygKqP94iacDulVYmz2q4I+5+++nTi+RsuB63p5OX26uoUA9hq1vAMT1yBg
mPfhAQzodqPL3tj//FD2mzXpw620rAJcM2FJjsn/+XjtzMY26P+i9gKh1qAWFL1Pq6YGD8fLkezm
TRd5+tqSY8ZgpGhc+gPjRBDoLJXQz8IX3tco83NCtu0h71vBUlIwJV0VRu8Vj+zvq/ypDgOoMLom
sCxC3RXaGFSwk2LCjmdcrG1JYMORkTZkbJZmwiC+gfOSXBBtk0IbAXBkXoZjxMKTD8xhMri+FIy4
sEta1CimhsTYCHIYmDIX5vwlLElYXSMNw25tzH0NqYJODiFRo9P2m6EebVyj4JvXJY7u58AIdAuN
2QgYFReagA0PGQK5LEObJLtGl3a7arO8YMBhTzYys6jw601rYnXe1ZpW9BHPuXpgQ2RnJ0md1hbi
cjfqsBFnyp3Q7fVD6qyIjSXrJOwzSgrUfkGEI+y0bko3SC9Co59qfWwy7gMNEeMNDpjZpmHC4JjO
UK/lftJiNMJ1WNdL4NASkUS6TuG336BOt+eEO0UXrkdnny5PVjCSqE0T/EkkESomqZivEp1UiAkX
/AeppTlC9jbLnuuFhoc/BaYe8ccuaJd+8PU5I2z/PspiwepPNBtjFZ42XL4hQ89DQXMq2XpjHTmw
fwk12UjEL+GRA3/yvjccs2a4zCYKeXg72UBC2QfWd+YgF05+kBr3jZ0CfNl4nDa0hb1mtIwgVVZH
/hAQN0EPxpDngEBzFwtXzUQ+zdlmgU9HCbOJPT/dzYAFIFPl7bS4r+3gW5VkCIUBK9PCKUDDAruD
pl0eh305gcHIPDSkkJz7TTf6ch9UEZppGomZncIkHRgm1Agu4JfbpUBe6zkFFJ+wGy/DOo8ypsKT
dxZ7lb7ItEu8yJyYMyTCQYKd3tSDBSgDAiKDuVMYJIaC/zcbNe7zWHtBw4HTPOWOc4ea0FOhF1Bp
W14AS+iN9bRk4zWN1BHSPZMua27Po3k5ZDESxszuQr0rpZhTRN0tFIGbcWy6TSmC1rxKvNGpt56V
GxitxxQuwBHkPCP3jvPeoRF3GLNUYawLu9zZZ0a9kOneDOdj7JnnLqnhj8ObIb0YI8zpeZ9iVCfI
0fsSghpkJPNmZQ8KgkjXvPppUjLbxO6upiUkIFpc8Gpaep6ET416m74Z5cc303xs0eTBHbuY6Ys3
Yz3vB6TmSV/maq2tltFZWM0u3tk8x57lvBn0oTNh9IqLmFPXvZn4rTdDf/lm7ne8xehvNd58Er/Z
/6s3FED/hgWAj9KcUcsBC6DNCzgg/gERWIACDSqQE+cNM9DmASphSNMgCJrcBuWTvKEJ/DdMgfOG
LMgWeoHQs7pNvyMNFrpB9AY6gKESM2lc+AfhsKAQkjcsAuoREAntQkug5Qk4oQcFZO2cQOb6uKgL
ZR95tVu6W+GCf4X/2FBA12lmP/RvlAZSC1hrQOFVBhndZvwUegRJ7wACmnuLqiPflviZ41XlJo5a
cZZGZG01TeQDdgFEgoc0VpyVywM9garoJoJD4wYkW7kAJhpBgmmqu/i1YBy/5Dp0TKvpA2MmCRdE
RaLNGXhUBsEcdnTOW8JeKJNbgiigWySLbgciaZG1ZNkm6jLo8tRZp45NbrQzkw43oj8uGJO/sTPy
N45G6why/tYE81VyZ33HbRhtWIuDJqnNetv1KW6hYRijM2MmVHod8JzNyc3g6ICOLJt+NrGAjZkD
L0Ih1+7a9sWNGS3fZ4g5WhrefS3CiXux5gnrluno+dgH1qEBV+dhCBgDwCFVNBldqDbJEbw/mfPG
QagBa4scqXJdO9plulvb2eCoDYXIEMgdGEozqb7vDf937vdvRc34zyM/JPrc3M37xt/yAz/6fhKz
NpvlZW5oKZfR3p99P6ZzFj0EeDiOxYgOiu5/+n6GIK+GXe9i09bKZL/CzujHUM8Q1h/LEI51VtMd
JOJL/U7j700p+n5btJTF0HgolSw+n6M/lcd11QAUTRzw/gGqs5VpqGnfCm++7ObIvLTbQBEY3ymx
laLqn8wct5sPlvHKyhvVbll/58Miz+9Twvsw4gQ1+AUtu3DTm3mISW522HENfVac+2xowjVYE/c0
BxGP9NED3EsxGnTXg1L+TSqGCDgMUWEPZZ1nQCnqokPBAF2lI5IW2IMcTwH8EVQWowI7JS9jvptC
V151YL5ckFjFJsrCr1VgFrcGLAvcfTQuYUlWwtmZfsyojPHANkEwcBupIn8adU2G8Ltr/zd9Sms5
YR9PKE1UGocIAoWpSZb6uM8MdYZUNiNnPVKpuJ6Lrj5CnJnGWMAG76KYGvHcJkO6dWY5LyGcA+Lg
ym+qSy2y5HYiNfZ1rlIM3n4L2jzzoQlD54bIY2XjsClQqRzFYYrlJyFj4xcf/nNJza0gafog1HQF
JaT1aUNO2AzIW5QGpEZDbR208ne5haKOQF9KK2Bom5+frLexyKeT9eGAnzbltm+GKIxSxfzWo2kA
xD8jWhXDJEq0i0kmB7ULTU+O3pHZ2QdQdk7SOcVZzuzZn24J49iCGF+PyfCLcuFz/bWcCFpTTM4Z
5tCc/1TnWnUzDtzwjMQWyN7sZ9AESBH+zXLy7SgM+xU6VeWoRa3+vpwsjaZq0Btzq8CqPqlrUVO/
dv0vLurbXP7TSXYcl2p9iY6jK/PpEbdt1FzkPrB0xp4BsKmQmMxK8sKPQXj7N2EXChiYaLRuTac2
b2rlGOxMWKC/1fZcvYam8pmbwxUCuE4vmXyhGSglmdEvpM0yaJYzOcRUwrCXu3CxStDP6/emxiLh
26edDrpzYY8ZDrI0KK/6tMnvSNd0jiaV1Q08lnRLlUBDpCILkXEwtMUGVVkKK6GnWcckYj60cxt/
xtvN97/r1b8txf38zwsWSXDR40d/xdtPfF+xLPWHha6ZYRSqEv1+UsWqREYeSnXEjgJQm+Sp+DGp
MgTSFQe6CEsSDQVXOqxmf65YlsefLVOUZT7K60X+1oq1vIPe3830t/iHrjhNIU36CCO5Dw8Na6Og
o4vHlL3RRTO2D41QBRp6zzp4d1b+5lXOlOLzsWiaMUulS4Gwi17IpwZJg0aEnRekHZNikGWIAJ3B
5NBxmo3oOHN/VDCRB6x4snO+mH2KodQZhyuXRsG3EmX9F3g6CysqzA495NT7XhIAFltEZKeh9QL5
Uu7LcryFj2kfNV1jnEed1W4IirPOCTqV9/YUeFeFV1CrLGqEEY9Xo/qXqe7ZV4J8fIrYS6w9P7gD
Nwl/1yltTozMkAgC9Z4QkzJSd9Ywu/qzJZ67t6r2heTxhJAK5T56Cm1DpCUu3mbpT47xUQqsHoNc
Rfrv7GYaw2kN6SXv8ufJozPCEBMCVF+TljpNUXVVV+4Ub0oGmDz8k+9incva4GUOknnc2GOA0xtu
yyaxVWvykiG0xahblDjaSAR8rcBIzSukvHYovH2R0XIgpLhTEuKuqQ2LwKV+LCZ3OHJHzxjuIFcz
4wmHOCDreKBdeFbT6jnvE9E9peMStcNWQUbr1Mztb6g9xbglnUweMpuKw7Us2gm2SNMa99qfnIs5
84vnziki5CSTJkHBj3oJmL4B+hUPJHy1c+XoQ3yr1LowlTjnAiF2cKRC272bihz03wjXs0fyao5Q
fnGPHYja8Vm7++YrKXNQqoca5egRSz3USYEYkkZJWMM6mDRy5NUkzOjWKpq4PQIINpkEW/TcbkGV
uRp/Lm/0FWYn3LGocclcCDJIzysSfAw437WC4ASSWpFLg8b7CNm2MeOsjP1hlcx1fqPAmLQHfIf2
OjYVmTpST42Jaa9zXr3Rg3Eyp+hU6DINCeEBXmgTGyQz3sFiRhi/kmZjyZU9mTgJi8S1b5u4Z0+n
BVFVqw4y3Eu/bOpWdZRaz16ZGDMktEbftmiM0aNb5Myu7Jghx7rXHktOEdb6aIb3Sf/UlXTfbKYg
DRSw5c4tbKt4ijORnsEtrepN3HhjdeAOboYyaijE8rfb6nlOHOZuvetjhDByF9rykKQ4VmEcVv1B
X+upDS4Qmk68F3gpTWXzktSeJHusDYd7mRrkMOdoVo+YAyXzllVFVyuvcZZkJiMVFRkCEL6PyO8j
QcRtW1SYsZ3cTXVYpwQfC8Tak+g5OZm2TQDcCWplPBeJuZDdotGn6+wGF7aKvSfuCZjIZePjGBdp
j43XZAF+g6hPj3VoYIRprcRKD2IEY9GWzB7eJtw+GeW2aVxZsZt4G2Yo8mwWckLNvDSU1pLlEMtl
wT2zguM4XECtdlwQ1k4GHSFdos0naWM8LTrYNDmJg4dtkaDf4g2GMq5xjYlUnEFFzH+HAvvlaDYv
S9wWJuco6rZ5ToDWvs16B2FNIfHP2CzD8bnZj8Ozazc1uPiipy0UFjkwitAwjPMAjM2dOfoI1lEL
2c8j2JAnkbYpnv0ws1G6ANxfu0aPGI3GnC8YdWWBPKiUHdLjQO6czhb7g4rgt3O/HKBjNmUXVluh
smjeF12A4ktb3jLCpihaJboMXhM7C8iZzpZ4lrlGN0g8XowKlhhuuuVmNhbdmQk6keeFgD84F7nv
IBa2o45oijCqC1hVFVaS0O9d1FPFrMrDCmvMvO3DyBZ73SqMCiKOMS2lNNLXg6Vxfo8SCTmOkOVB
sqQZnExAi8XK1cMEACU3KWlmBP/GtQXh7aklRgV4gedhOXVGvSCgstYHSmkPd15Exv1egG/zVoif
/YQ8agPH/5BljXfboFgiyIe5Dji8ZaoV8mFrHt60J5IwSK11YIqpPU21ygKo04FqX7xa5Nlr1efz
+Fj4VpxtEqZgikAUQaLRpQb+7100hcJ2QgJGTmIz/BbPVtspLc3hShtwvL5MeSRoiAzu4mDOs8ZC
lK9oHPWomZj7YRuomsKwd109xcMZ51kYh5lnFNRu+PJLnC78fn8fRkbSHQfhJPlKo0xT0nl8K/Dt
19igfsR25jjMH5u2N7xiVbhqcg+KyjbI94qnPEdYaXRirjZBi76k4dGpmq+DNqcmwjMHg/7GneC1
8nIOUN2VlYQf6U2WNeOGVAXh7o3tsv/EKsWrpPUtXn40T6OjICJWZU8Si3TPDVLs2eIPVsEaykLb
3WWCUI+dmVvSBuofIyZkqiV5oiq212uHsUzOKJXmvLxMGp4OfNt15x4aaabJoM+mRMTP9iAqfTs1
DvEpZEeyvd2U0E3jp7lvrfYamWhvnU6ZO2anSpWCoEUAnzWBTgOpMidlwwXdgfvL/K8wqed+w7a+
D3cWraKMT9/U+L6NbDgbBnqq2xBLS3jK+3cYXtrZzOINslcE+kNiomgF96+Oh7kaeiLnQ9viDDlj
fplobbRH5K06T6WQRNEbhY67bQRvkKy3uQm7826yrUcFrLZ7rSdmrN/QK2fdqQQYHZwUADCtwwS+
IQjFwoTrT8dVV5jPpnyqnB23Cnk7W4brSNzXoQxmeWTO0/OoMgmzEKO7RsnwBVk72wV2KZgfiYjC
5Z3Rjdx3ackAIc6aVG4KdIeMMRsoEGPMjsNXwV7J8Tq2nPx+SCoQI36myi0JFdGW4SqQNGseX1UB
bnFqeW3BFjKaA5lDBBexNwHoHvMzmuDhAZMSq8SGoHjnGiU8ln6oDnEUprvRxBWf+5UCvjOVh31f
zDc5HH6x6rC+wJkEfWs1bQK+rCWgHlmoQUdj9Ha1RUfXgZy+0Z76AkV7hRXA3WODGk4w4uAiadzn
ckr6PbIqOLvklRL45pcHFe6Wg7gdn+fOaHfQCKxV5xPnBjS/u63oE59rSlycE6HY146M7/Ih9O9H
cKkwAwq4lRvygzUXmThQEjUIPchX1sQm08DMsAoQFx84sQIkClVJuk47bRoMEdzQpWkv0FGQeb7U
6YFJDtST9p1HbpPmfJR4lewWOXGMFuq0JlBwDZcCuMjopfU2tLv5fCqwpPDmK48qHBk7oVrjKZDy
xAuJZKqMJCNS0DbOfAfzQVlVCfHpU33VOx0pYpHbGSQ/mnjEvCZ87XJib9jNFayTOQgkJiPqSwvp
d23J9IaBE1i7kenb0AzmZekb/QYRvXtY1UA9sDhkV6U/TqeM6arTlonlIVlmbH4yk1nKFJhEueuB
1ynbJ9L1yqOJjEZWNlnbK/TG0Yloraux1cFWFGG5sYOQ5FWjzLeM4SqwuHlwx8Nbb9yga3Hr5HhP
jNE6hQRavubF5F/4U+MyV2FMp4R9Hur8q1XmJgBewwBM4r9Kit39oKN+xc54w28m6cSjv7VzI3O6
SYkLqYgglQ+EgKQrDIjjYZ7bAft3E7PGxpt5qDet4TnfOu275/YiVnd1o04dFs5dKYYbmMiAx8jw
WQ1JZx+lI8lmRG8Uz5W2+rVNDN0RrOX0MA/TK12BKQ4HPvim9cMa282Qb2Obqc+6iSSuJWwGX3VU
YaGSZD28iAL669aOnfrVaqzosJCWv7E6VegNAQ8mQX4JbYFRAknSpdF2G+bNScJjF7cIrz2aeIwd
t6hQZ5YQcUcEsUuNA2LOSBIk0q0eyTew4QNa7dRBiw/7H42t/631/62oj/+51F8TuV5/S//1X691
9IQd5c/M9A/Nan7Dj9Lf/YM3HAW0ROJg0b2k3v3TgPIHhhQPEaGH5lqYy6j+R+lPVwBxn4UCFe0J
VNBFe/ej8gdHSoubJjddRYv3nef8TqvaQib7oR53UVcvDVWJvhnoAa2ERS7yTn/RNbFbtfUSyZNl
lIDtgF3C2LclpihjqaVlbT44jQ3FudTdg5zNZlMNTntWerq4JcNxPKuDEiRLYrj5EoWrb6inHm1o
yD78uZ4UZjbTO9CrYpP5Ay6/qDbVi2vH05HKQDC+/caxwppodOnjxPBnMzUMfJjdeFhCR2z9wFny
8tBkinsTqLI9YY+bXMqhVieOmJiH4Qznp2ODbJqqjs+Kcna++ihBb8Y+BmXcNc9yEvzGRlnhYYOr
b19i+zwdnNBes3chb2EawZf6Kfy0vNk0ftqehVGWnEWqe8ZA6X5xaU5snNS2DpmCm3s7bZ4zlOC3
UZ61Z0WbuetYuHTIR6QKoQryHU27Hq45noeuLf8ve2euHLfSbtl3aR8RmBKD0U4BNVexOFOUgxBF
ETOQGDIxPH2v+m8bt52OaL+dYxxJZBEEkJn723vt4Sc38i9dG9nx/i+Nia9ocnx/Rf347lBdz1qG
1SUN+MiY+8fbPBvipzNy/5DnJRi6tfjyUy7gCr75RmHL6kT/+TGyBjinzLhO//mUAa1iN9Pu/Idp
kd8TVbJ+uQ4xrTVWnCOFxO0Mla9B7IlTYxQ/boGqHyoXEwzRxfGmrNo8CErYbjCMqYezSNDTUwRq
xxcgT3OgmlbPD2EaNL3BsLasfYWg/OaYXOaizqgXH/W0y6nSe0jvH5xkd3lbkj7Zqm4pb5NLtRNi
QeE/EBPkJzH4+MKX5lkp2kKixatKonQUch8orpu30L8R6q3On2I6e+3vWvE1p9JJWGAEldz0qvHL
65aRBbf1y/394uIgo3NjriHdYMenMM6vvrqm4js60zcNRF/YZe3I7kR7vF/WhsX4ELr8yM3CBcZ3
Qam3STOcwTf1ZcqpPlj6H+Gm+ZF6Wf9QMR05FA7gKMoKH1xRLgAmevc3/TtcxUA/cC6cHpvFnCKc
uvgineHdTMxHq0oAqFELZR/9IOcsj/BVIfXAhiiyyb8BqSjP0Ofzva+nkDGssiBflVYfl0lvguJd
gq0cHFpcMJpuUw8gyiZ0pnaH7dqIDR7bh45qqK0p5+TMdMq5lk1Yx76t+s+8nKfIc2eK8Jwyi3AX
6zjzR0pSjMFPv8nxiANgVE7awm6Tg0/T7bdjtjRHjUtLr2avxnZbJ72InXYdrmMK8j9og/FfMQma
EXTIgDmdwzVy72ABPwhA7nPDBy2axhLOliRD6oi975beU2dOzgf5q+m5cP122xNZAuniLNmfVPMg
0LbQnwNaKQ+puUzPS+oXD9z16oPDvbVtZhSJqFR0v1BpD4KVM/bJXycS+3U+bbyhRTpPLa/btvZk
Pxhss59DjgDcWmP4qBjKEe25D5/BG1/ph10fUnLtMB1sQm4lElVPZV208NqAIYceGKVjyM7SNKcO
alQa7HNnLbb+VHgPo6ecm9kk04tJSHbXBQqCgsBIgbSF9EIvnXedVOl81XzbHbEdcVQ1gWTfG54t
XpXTvRANzGgtxBbx6cHLHYMmysSMrG54tRp+t9uppOPbMRNn6ySy4xM2/c7RPBIgrkVsc1Y+GhQF
0Z9WTydtuO8t9SuPmbKshwIJ7q00k/6EycP9wp1KhROpeRgV1EwyA+vG8sRB1JPYXQLnaEnrDfth
/gFXQXwo6dFnJdzNCkXj1c8h03nGGHDDMYpYrXo55OsEA2JqsvHkNkPyLgAAROR9QR+P7fioPMzw
fU2r1/0wsW4mpxyjqZDw+a3CuHq9nzzDkoBTkUjdRT2C4kZ4nPLuYN51JxmUUikX5NU3ZZ3/+hFT
DarGAUnTj4F85C9qyMODooPLjNjy+dCzjIIO+HkcNnbWe8hqDZQ5QjgRnq2SoGFGeFKZ/QPXX22U
y5GQaoniBuW+2QVd0L2lEzxlD5mFib+ZPqb0k6BjjHgeOR19kvHPz9maCJ5qhWBcAjwVc0c5DmoT
ENVu2qheU8jT2j1jUz/9s9LTAagtYziEQBybq/GrXBP4JHNPFj5yZ8pJV7q3rqsgsWb3tn1U9AzG
kJyQ/9jdoXNamgaLGoeMUNkB+wmPdzLqv/p+dCAXvWlHft7AEOdqpoMwHOB8YCEND5RRzbQztKI9
V3XtbHu19Neyo2QVfMC9/FVqUmAZs9rzYme1yWudUxhBwO45M2V2YFMyRbU5L9ESJiQMTO199Nqs
t8YUTH8NzvXsAeTroJv82INleRtkuL6bThiclzk174+E80C5KOxEeQ+1jlaDKABGnN2vNxniKc+H
5SBWQxypiW0uyQJ9Gw8uCEICsTECTRMrg7yrvVpQMJs63QQZxbM1H2RrhAHvVhMhycVPfOy1fxpW
omkeEP+bTdXudu5SQlr3lYr1rjjamQulLE2f0XuXh1RM4RmfTvmtJgSGNiHNCNX/Ff8X72fLniLp
2PW/1Fqaq1eHAP0W2niTwm13vaKMva6Gl5qQKfYkL/Gpk6DUF1mqRrKcUU8iXvjDIUxq+xwAs4FV
6JE85E71Tx7fkIm67m6hLM3vAtPvebgXBtve/Gksg3s2OWzgBXBVswtFXj9VFKRfKC1gvYPyuOmS
deJ2pFEPq6YLUtoCkmvLPLmNbUf20LT2OHGunMi6p9wH99YlBnd7P9oHwdffCaN+pBgDaKNu9Avs
AsSswpj2CIpgwQVEXn9+NMxEx/0IXTfpUlBtIZ3mLLju6tRXntUF/w838RC4J8p5KKiXsr6BZ3kc
HBaAvLZfs6KJvXr9Yge7xMmcZ7s2FL/DxOI2HQMHDcM0eGjp1rOoP4ykX704uQ/ZuOeo2IrZPNWL
wQyo8I0IIWR4T3DtnnnTNFtrciwQSxw4G1nqr5VBxm9KzSgtTIK8v63Cmo9Gnbi3obkTzt05fM5l
GO4ZG9DrHWbrD60Zp34y9YslhuTW2bnxIJpAb11QTjtNqWlcQ8CJvSlw9kVHU6fIyS/YrdFvtVE5
22xyll2xeM5OTsr960A02FaZv3TbxUFqrsbhzWNxu9YUh1OzsSDkubbCa9iAjJp4amyBt8nrmPQ0
5hsMCO/vYs3VrmHjGwkf79QQehJVRg17tYzdDorGvHNaNPJAB35kKuqkdTmfslCQG1U80ifmQNds
nfBRqcrbDszgTwWIhn3b3mF6gF+73hv3BIcaCqt5TwT54L05Y/1R9Pa0XS27246+axyZMsm9EDMz
pYwIc1B5blRU2DBrKoU3njE9URRc7Jzwni/hpQhH0C9jo+MVl7bUaLSNQZOAW1M7vIwuOU18qTl6
2Vl3eOiRE9UhoGJ6L5ci3xtYO7+XrPT2xYC73xzok+VnSuI0V+tZ2NX6OLMpaBCk/qZejWyb97+H
EGC26y7F08p+ZY/tzb20SPPRoIMHKTIsYezdLHoHN8XQmC+Lad2oL8bybcM8btUS7FkYRhqXfVtv
dWgMf8N5dT8rVre/SbaEx0YS7UCAWy3EgimwdhR/St7j5B+uCM93rDEpHzt2tJrOIWWrR9+tnEee
WHm0sDVfA9nDpMCCiHrvD2BwzYxyZcx6MB4XMb/q0ej+5HI1Ykn304F6qfZRDYilVquLa11N6zkI
amqNeolJFuYKIGulre5ZgB3BRGrASnSy3oxM4SX7ybn3xbOq3PEYdrM86rQznhWPKLzs1km+RFsS
cJbz8C4SkwkmkLLlaOSD+5YDoLnloQefrRAduG6/qCDkV4jthQyCxymU5gGrJ3bOvhm7J40AgxDt
oRpuhkar41r78svxav+bhWI9ilxrOx69NHtEjV33Y8udxwhS7atu8u/u94mUdTZBc9atdU3Dqj42
SVg85tA94Hfo4U4BDpziilXwahl9Fnv+sJ6yustwVANlw2thA9rkqPRsWCPUFjZWHilJXOP1n7KQ
aVwPgz4HM1QgPxvxsHghUp0GEbCk4tc85HgcDeut9hyAN77+7vlfzP9M9ozoTQCZuvGCSAh+1eB0
Uq9y2HZ+8GeUxbrteq0OaZ/pi5ua1UWn459SkYLrLGXsZs1uPDXYrKOXZd96pLyb6tNnf5VUYFDW
w2d9XxYfIPdUnlLlTVutGAQHWWdQhQiUd9YC2O+QX117nb5KKp4fKnT+H4t899OUpjnp9CKPFcVJ
m3WheXuGGHVg+/PkN8vvxQLW7OQ6vc48r/FaqAm0bOKdfEukpwbowLZER4tz1V3me729yaE07lO3
3Uta6h9kr8rDQk/7ewI8izj/4kUFaKmNsCE3l8s3707KgendOTBl3LXw17YmxdCVEb4nff1azstL
PYp6N+JPjYp8eW3oySFeglyrJwB5foAKVrifcsrWc1sXyG1L0rwZc5dsbJ/uA6U/k3ptHpWgBp7U
XwJJYFqvUhas5uo7l9gR8Fl/zTUU9FkhzKqgYbvVeyrC8czAz1n7N9No60vBz3Zs2e/uurV4QWI4
4p4vKX+fyl8V2jcQjPWGguDEc95/Lbn51dz3UrnhvPYzqySBq7hkZ3sq6hIesih/G2VTRKMlqKE0
fig8p1u8vbXm/NlOrd5hTnisBWU+jT8slyTxjJM3Bslu9cCqO7jj1wTA0tBQ6Kks44O6U14wxnqZ
FMO3Updgi82u2IZDaV+dQmo6y1zKOlJ2k6MpBSYpwBDSldU+SIsHtqXWpjDdO4djToiZmsuW4mt5
XO0qj7JRXRyh2780lC/lplQm6GthrZSYAxtCFJxfjdQPzsGqw9+4IQdUbpGCqU1PHVF//obz12Tl
Ok0VIDwBvqJqr6WoxY0oht4X7IUjZKCfZfTVkWkJw3KD8TuVvDYFIhTYzqo5F174G1zay9q7Iw1H
9jXPwzNl1D8TI0wn9XYNojUOLr2x2FPkowjxJSbnvGXdRMkBUZbsK2QgA5pw0WEhds263s5D0O7y
cXlvKuNshMXbkMvpSkjBQLkugsiy2x+vLHaqt7+Zlh3TMKDtzeIkN4ryQSk5xZmSPeD5TG9Hy/ro
zPAjZ38bjXZ30I04E+tPOHcju7bBcKoYpg9A8igSNrwXTB7bkhtiw9byE/s8OMCwdBldTr8Qa+Pa
oKkdoNVD6k39PanH0Vq1+8T1b7j60w1ZSQyARa1iJrgAjmzs412Qjxzp1x9ucIAiBe05Vmvuk3p+
l6mon0Beqr0RNqfAdCQCQPVmWum+roxiW+cuBe3dO3VrF6mq+WSb6h/6HK5GuXxWjXuHHg3OK3Ct
j9ox1idZmJ/tAJ2lm4ZfltE9tcL6V7v1B074L0beP4S7LprO0dShE8sJf9LKOgaSfTeDE2Iy9ENH
s5s9r2r8k7XdxAQMrnEmHbXzwLGno9f/kgZhDDyQ5W0k6MVe0Uwuft0WsJ0pOqmgsrHRHCoyJRSi
GH0XHljx5Iaw0LJ3McGHDmHKDqsefXR7hnWnmRqYvnVPdZNyqqM0oUvXb+awc8THGTb035yLpPvk
Yr6MTYbVhfYihiTbrNI75VQsqwrzfQ+5CQfdtmXccbj33u8qAjm3RhlRxTltU0zWS2jDKMaLu8Pd
3YB7pzunzcMo9eVzyd489YAiTx7Hpsp/HKtk34b1KdAehZawTzhVYJyp8eh6/WnO8negnACSM0IY
Kr1bHVhEMPgE9bRHbEre/HGqIqL5eIBtMiwaOCr7+CdjNa48D3u+yrO3Fjc778FSreKBiMCRmQ31
8EH1UaTDM6PAKE/aM11SRhR2Koaj9UYOgD4NJsRxWqJmUEj2VLNubfJyebfn7GRWyQ0PcZSkjrmv
qEqmXzo8ZikVNUGuDp4n01enoRzC9NSnlwxnzsMdA37q7bzWyg6SV9l+Zti8kYPP3UsQS+5x0+Dk
XCv/T9/bnMHLIoxGqvMGWOk2VBGp3xAJrf1QGdYpSyszGgOTmppm6CoMUMXwvhoN4yKVtQgYUMk4
/AQkHqF9+Rz4x/XaYvI+qpbGYJ0rgk1N58c2KjLERKShLf5w6+SVY/ivsnVwTHya8moyJV8jTiLs
WnhM3XDQV3aqmK1Kt/pYw7Q/Dtaan0YfZRiNYKauAhBR8+L3WfYXmpf1icTmHqpG2Y+2Fwxv/VDQ
UdKv1CSOjGcnZLpT5ZfLCSpkrMLhPx+pfWdn4kd+y/HH6jjuDWxUCeAxrrGM6sxjK3bab7jAS7rs
ksCbHwNFGxHvieF5MCil2xikLG5jZtGzaa6ayEe/3spVJlBuXHdrV2H2mHWclF1p0VailEeTi/ef
nFf37uuseR1odvyTLmW3x4o07jIQOyTrRvtk9pPxpHPcwFxWle9tS1nERmQxfBZ9BgV1nAMMUTat
5QMG0V0IMBF78Djtq97XF07rCA4DaL2OB66BJ7kJpFbZJm+onRC5SF58W4YxEV4r8uu5Owyiq3Y6
8wGlFLX7FCzrvyUtkis/UnIsWtqMkrZmp2FSd0k7kpkfG0odT6wow7mpgm7f+souN37vWL+8YtJX
Dh3NNmPx3S0uEsFk2MgkYOeeM8gZLxkgxSMz2eobip//nImBvkBhDzHz0CuuKiducrbxCRvjk2zs
Jw8TTQRXs409K+Xh7lA0ej7QnyQPlhcp6MOSZGI2SF3znm2M+lzRDc5eG4DXt+v+4HYMUdUYsHH1
reHcY7p767qB8zAgSr6Fl12ytjIvivXvMniGC0TLd05puRwLPCObVonhSB+kOpbE8iIKv4xbZha/
J5d42eLlL6tzL8OR3W2sMMRIUzLICJrX3B3tZx0WNlozYfeNGmvSARUHhh38AUKMNt5I4RbNEf9E
HstypRvVA19fTGN1wPhlkVcRFvlM3CdHvmz7dy21Oidti3GlVcZWpfdfbN/Q70VQUDNX4TpwZ+IF
8KzrRHF8FN4pWLUzbhXQS1ZzeNzFUotj42OWyMOi3aaAQmMsRvSZBtaER1HBfiRlc8rhVv2ZLc6I
o90X2/T+VrFHT17nme/KoXLCNJf624aLQXeDAo8U2v0pAJMYpbMQtwoMrZLL8jw6uGPa1JyP7dJo
dsstdqgqeRoXiluwmpUR3pH11DGljQt6SLdFPnEKbRe25HdxFd/JTE0E+Ym1yPJn7tzxu6lwbXug
lGHEMjNhYOPHuU32yK/US6KkfoFuVgILLJ2oYtj7Ud5NHp43+ydV8NtAssaX6fcyJtBcxdqxuz1a
C2MTzxAP5OB01CdF92SUhnfF6Jrs+DzXdsCMOJMXuRYNOVA7oP+kn7LduLjVUSW622PwQkDhzFWD
q+TtGLonnl/7UVuTuumy8SNbkmwi31wSNMmqnUjVp/IkWYjSCy5J4zaHvFTlPl/mL92bCS6Qqm9Q
Jld6S4zZfBh1qb/TgvrxTV2v1glScLPPXLM/tWbfXRlFQQotbaiVC7aObtzZrrLYbzdrbJOxjIm9
BjsjNcS2mQAheEli7mdUiDOipbm1MjffFaL8p3Grnscim4/OTOFGahbWlzk3wbYXzhxn6QD7VFh9
1Hvos9Kk5zNYu/lE9q+MvGkNgJgG3W6WK/2nRsd7PVPBFQ3Gf9OOW10xftjxlA3DVjILilK09l5W
ZUQWdHgtp2LchmNnRI3X8QQWQX8CuoNHpqpVdSxE9YdhY7XvKnO6av525JiVsS0M3z4MJeSsfJW0
SFdVsms9cclq4oCsz2qN0rIrNzp1SXTT/By7vjHwQ2rP3YQ9SRTWJ+/JJt3Sbyo5EC+W45K/aKCe
+7bGTFL54Z0PWlsY9VvZPPmlyyQK//Qb9brlzYKAfDDWcPxrjko+UFg6/TMUk0zor35IOJihWMLE
8LrItdsPc8UxDE3lcc0xVhEbNFB+c54BKoiPXrs6vyDmIq8OVf0eCF2ju+IF8Tj5xJWJ/szHDB+X
nCnX7OjqhGmWuWOo9Zvu9Hee1+kDVrp6Qtf3pnepjflB5sUaAf/8DrP/THH5IsprYKso36SXw9Pu
r5VH/NFc/ITXndX/cqlnfXQMt7ajxBQKWDxvGbbmTml+dFNqx3Pn6c96Wu5VQS1Jpki59C9Ks2jD
ja34bGkW/MxsitBbiZPGQd3M8WDJ8aRJhb4DXRvigg3h7xm3yIfU43hognQ8KS/Qn+Yc1k/W6Aum
Vq7rPTgy+KEpttQbg1n8Zx1Yw9UHZ3LzpWWerFLdWQmkDDd2aPJ+85E5eqaQV/LF7Yc2uXoM537C
nolvvywJx00GnO7MFUjHbGUEZjDVWafZ+nZJyDCamSm9gq/w1QXh9NQ5zXRslgX5Cy7svrMXJsqO
OcQhmI5HeNcJtcxZzm4y79UP3OkB/NmivbjD+/jW+Talj1VjNPRso2hk3Dp2wNRd+KpKImlxsO4X
/ke0aC7RnOEsN+uBfw1O+VBmY/eYidC+kRNPjpaPnkrHrXN0zN6Fbt9TodKUXNnVkTNHH37eUDPn
Xi3V/2oShqIUf94/Wwu+L56DmQnxhCB8xUHDMZlYPRla3VdfepyKmJkQBmg/o52n0t+i5WYJoU2R
HNatPDJml6d2wr5UuCo9pH7t3Hipho+N4LPgcK2hB/R9+7UI6Yx4zGtw9098m/Fsi553eZqbwTuh
GC9uGVrjbXZWH24tV6XhZyUrx7srljV/nmsHZXeslvXRnQJmcs4XeHEMAveya7VfSnOguN3K3QNa
n7OpHaI18ToD+2vvs3LTqb6o07acNe4cHLzguuwobKpmQcuhJPyTMXsvnnPqpOdrjwFQsl13f5Za
Q4dkWp11l3Ic84nC4IxvmgBx6sFHyeLf2oz1vBPFIKtbJShknwKILAD38tXdrpwks2e78u2bTExn
IDxhWlaMUaElsoU1a2A1Wat75Fb77rpbiQ+9J6goyQvQdK1iI0ifizywQWAwPfXauJ4MViR76b8J
aUsmsjxBM0f4eu0fFHAia2MPA/n7OuX0i/Jdva+celhNh9X4qNN18j8arHP1DiN7SacOHuYzsHB2
G0stPW7EcATiLv0i/DWJ0u6vjGnelM2frJORyD91OjTrg6stEeznNlCnIG/xAMoxMa33fG5p7FvK
xuyOANawVE5V0UeCX8vb2vLa3VhqpU8cEMMvUwzijxZ6fDAmbTgHsOcYEVdRdi6ExxRUfK5bPJ15
B2o/Tc2IWZOFpX9JeZEefO6oc4pNJ7Y4n8JwCBh7xndNbxdW42Ho6BczsadPlbn2u0xxLmIEWRCa
SAE7L1UdPCJu844QC+ALlQF/iBb2GQGhejlXH9NADnrv4h+to3DIYDdPjD8qBflRNAxE27G74Cnu
ESsLr+rAXM/20DO5s+gUzHSRY8PFtTBt2jrDkN43Sl8zPsbI/tdtkgtaSUAPY+Z5/xKSYMj3JCqo
ZkL7TSPTD6uvSjTuErW23X1nBFadm11CnY1wEMofwN3WzehMN8EzrovncPE4Izv+ujIJazACm2yU
zHNRwzY6Mz2VHkqPzG/kU1KKCScj1KeGT81xK+nKCLc2G9ciwSPuhm325GqbllOX233jtH4aRHXq
GNV2sHkxm0TRQzPS/upj70mnajrWXVgbTEtKurOjRhphuBtmRh0/M37aqOmZV/tignhg0vqVJPhs
E6s+OiuhjNAwvRuKyLA3WpqSrVYVuxEzDpmibL9mcnxll+xw0cbiH8eTBs/lkKht6C9btnYeKfyq
emePdl3RDXqnRDbOPVAt1p3qLygYbFdPR203N09cTdp8h+WX0ULU8JPlyW8pH8xpFqAuy6YaQDl/
mUey/W3Hj46V+OIyEM+WzN0VnvFb4Yxntm49jQgY373iZSF5dY6hW++tacC4UHAyQb0+A21wYj15
yUV6zkvd93WUu8ER6pEdl4ITkmiwRMoWA7+P/3BF9cjaeG79YMPWOM66MVqQ0vqSQ3ZKqxJbld0q
Vfi5+I2MKgsL9upyuub357yugkWW1OjrmrpURHYo6i2dUtgyrz3zqa0/63Frpk3wQbqzaaLO4kRY
zKYVFSrlQyz2dujLZeVG5Y3Y5KhAlJw3D3ne5x+SEQhyEmbsi+ya7lVoUV+zJX2rOzaH/iLfQxRa
+C2hmAw/ckuuL+VoeDwfgsQPKjoCBJh7s0ssiiF6W27KIUwxrrdi67bW/IhooE8rtvBHtj/5fhzF
NksT0tBWdfbV9CQoH5SFeHRXeUAxPhqm2W47t3CjwTQeEcd6ILLsL+q6f0oSh/dA6Zs18Iy5jXK1
TFHVh88NFF2Gn9NudChCYGB6gWtMo3Nm3ZSJnhs2ntyVLiniZrWR29zyay0Gf9fMc/Ni3gMrUs52
NCWLvWfcZ0YowWc1m7RvFpjoaCYi+uSNbB27IfUYEKzsyDkCmXG6ZFiY07R47EIkz6wf96kpi6ea
mpK0A5mS2ssxtaqtgTp4pPziw3VpWxy79IAMiKIFuqI6hUWAwmep9p1Z6fTHzltEtFH2KJT5hyGz
8tw45W8nsLPnubKpamj6aByEsQ0n0qTLZA57r0+3TqgJSK32Ee49cJuW1clMnntrmrcmmezD4Op1
LwtH/Qv95NvCKA8zo17irmYwWDnyvWSAfJwGETzgSkSEW7PqUjWUrDJwxCs8pMfKcOYdgUk7tgUT
RmBW6zdvphwhGHeFB0D+UovepPLWj3tEHgJeubel9OBXwkKl5qy9uEaF0pH+4Rz1KxnAwysLG4pw
pzchrA6xvAJFtGhjM1B/dXNzBs6ju/wJQMxfHOy5kVO4/xy7tlPeXc0tsFYG10HW7vi1etuEUo2D
nmdrswbFH7++t6C3DjMvW+HQEbTSQFibIj9wXxgbfVdGz6ZingNExmKM/WW9wqkMjnLx3wzXn1nw
sRHiwWEUYTrBZ1va/t51mGIs4oD6YURw5n4Xesj2eW9wfPgpG/vSN+HfQGFV8ex1xTxTs11Jm/61
UAyVLCs/hBSkWH26Uyb9spZxWmrv0SaZcx7soDqCmrYflix5qm39VRQvxBBu4OZ4LkI3RmY7m2bx
QPRJx0thPNqpNA41fuKNcuovn/TWItPrMLTJL6nbj3Kst0sO16qbGLeTXYjh/yV/daF2ua6W116Q
f2iX5z4IkLUC/2T1/UNmr+22UVVk+CUNsGUcyOzHHAvKe31kG6qit1OP/BaUxi5PptNSOWBgGifc
k/9mh+61t2IWMDjNejlZddoiZ6bJdiiCX7MLMbi3RrpFS5p/zYLePNOdL3MPkqvT1GVOuGQG306p
Y7TFVXAoqdU83Wwvv3miegvS4JgVbo63vD6uCFIcQzRnLf0VFtSoh3UWbluDctiKzlbb79/aMTuN
fRlDc/jjsPkrOxKg49D8HYS112kFjyidCe3Bcbglox1VdvGeAod2UomLcHwKzfY8WM3Nz6fDGoQx
asnByceHopXeeTCH0t1gMWHnoxvFga6KQcef3BqjXtsw/scsG/s9EkbTthTyjXtqqJKnvprqbbsY
u3VwT6Mq/xXafijb7swRh9TYHadcGB6FCQ13fQWQrAJvyvF4/rJmUHstcvYWkKT47ZQ4h3SW5RFl
QthKiqCKiqL1OV7b3n1eZ+96Y6ahJPWn51ClzlFPZAxDa8TuaHU1piHtiybubPfiqdF6GFzWLZs7
IIlSkahpiaxRCKhQU7+M9c7HQ7oy0Omstj1DauCWyFy8MOZCI3KQQ3jMkluPyeY2VSUnHgwiYckH
qybmWpIlZtXiuRLlOxVsYDPw6h4CTiAGXbesSjiReHu6a3fpOxfSFCsYq0plRLRXYmpsaLUJMnVk
fqlvRBrcyOEo/ahobXYGCiQrp5SRr0R3aeoguFRFN1B0SXW2m+xXRuGcJco+Nkvl7pFwgpMamnI/
DfN5dPqH3BLvLG1nipN8+kLYK+WV6WJitbwDHQjcBJNbP2Hfdx47XRObcPCOBmVyKVJr20GR43DC
aBJlqEzkPuv6aTPLL8RpZg3FaNF+SahxDYw4F/1x9KeLMfaoQOnVXJ1jO1bvrET41UgT1+2bJGwd
z2pCtWnZZ29okQq+3aATQF+90VYkBgfxbyKJcC3CprgwnQyvKePQU0YnTrGBGAUXSQv323PYx+Vd
/VOGLJc4T4iqNDk7d38Inix2x9G0lLSQLElIgEwGDxMjs0sd0Nf6/zEE43L8/p//g8PR/y2b8Emh
b/Pfgwj/+fv/lUQQd2wOJAEPMI5zB06S8v+vJAIg7cASpmXCww74z3/D5tz/0v9OHgDJsfhjHzov
0QSsdf9PwQPv/+QA+GQOHJvkQ8DXRAOmI/L/zB3gwJ8ZHBB9bCG2GntCzb18XEuXx19iuyWKUFXY
uNFoOohkF1sQ12HLVK83jgtVesSkgGwKDdbo9jbsKUqci3WkSID12or9uiG6Y2uHt1OWLh+In/5n
0ELtiChwadnA3v3japoa3MlF12L3jlTajsFvkgEtS2lCwllTKNMLsFZxWCLQ/C/2zmQ5biTbtr9y
LccXaYADcABm775BIBoygn0jUZrAKCmFvu/x9W+ByneTAbIYphrXJM2ySikPBxzux8/ZZ+3PMX2t
3aMm/TzeAnWhAgakv4qA7SetQf6KpkIonyuVImCcz4pUQSJVCUWNMaGvQRTs9SKPL2wvArxS1llw
0ait0l8mnLQkGBJV9GSaR+JAU5/s+sZUQ2mcE/jNXeTjVJnjvhjLOH+2GxWqv02Pv18hOwhtUJaW
ElPHsrgUcGnOQSHsoj7tvYsAAJZHEzr6qXFt9q35jCuXrT549IKRnIzhkegYNpshVm6HqCJr9inT
7bL7Og71UD1WMYkrt6BANuI6n3l4PKIFEbi8crvTUxepiD5eTUkpgltn8pyvQ5oOxbk35NhHDWFO
99+qB9YSVWsdEaJnbgFzx9QvIv6yGd9lT0VqAFUMy3rt+ZSctxVpc0GpHLAQKwMJfYG88t5B5ELr
MV5wVj4RaxHvoB3+qYbKaMLsm0b0tmstK4LgUelJTpY78vrIt9e+niL2WXVmM+jNBR5sMf+WZyXI
NdEl3XBmFoiFaexqGiM9i3AICn+WraEI3Cno5JhC6oKuqTjxI1E0/jQWgSEuw1T9nawBZwcFKTmU
SVtE89ZapZdW0EN0ijLLfHIMWelnvjPRzZf1eASc1YEYPc4fFEJT6yS33ATqdWM45W3RtlwfZTB3
/da91G51RW/OG9H1m9JO20dR9M5To6bFt4goTVSF9Vn1I2VcSbQ9t7lepd8FEQvu7oB+8hWSgOpJ
L7l7XQ8RAXChDuo9ik5MEek2oZ4l/EvfF1a2pmPWrNzSdIjwc6Snfajc68Xsh1jmyWHESKNZ0WvX
fMWHrbil7kG3A7BJbAe513srrLv8tZZM+tZGMIcgpE8xIRThgdSNsq1J6CHwys69gOiBwm+ITlYH
ypCaPyeAsxtaSk0SjOoDni71xiY9dCEbaJKpIao7387uuhr+hkiM4SeeJQiWR7zJ0YsYLh9HvKGH
pY3v67TOoSgQCBLHiJIslodaQ0IWjFV5sHDkw3658aJ4X2Iigywx1Jw5q9JTtcDco0ZtpWoD/XiS
itAT6yDqf9Ca5ThuWsPLveq6NCnXqekr8gtVEqQ10ThYodvmCcnpDmF4ts6mJFWupsGrZ2JEFVrX
tARbkgY8euJXOQlG+uslgRbmg8Ud9BDnZpgVSDaXEqrdMQhg1x5oieRvCvNHR7ErxJFC6fgR6HFZ
TE6aZRvE2BpdfXEzFVRxjEjc1H0TYGwdaU3tqr4qntCNV4hlNb3kXtejwOYrj2JrGxh5mD2nNPhU
+9jAFO1MQTagbQBAeuk2nQK4lqvB6YPusy5Le9j5ZGaFq7d+FFyUBXY2rjdUNSD4yitxBrT6TEQ3
RlEWBffhvKrUMxqwxune0Yn5kCbQjH9APAi5ZV3TE881qusQCb064d5ByswHRZ6M0CPnA9HSdRWq
DqgCSxjwaziZjg+SQAyC5kcCuyqCe4uwj66mdVFUzfd/Yxwk7DbJjbltD1LP60Y5s9cGOlE6BA+p
Vn4rgn78pnGx+xW6/Eu/kUU73sts4K3BtqUgjF/Cgl81cT9I0BB5KAId/Qxr23Dr5El2V0tcIssi
ri9Hj4/i46m9ANuXz1DSbKhxvGviJTR4PbekzxybN4QYL82ES0VQp2dH9ZuNYdHw0hoIdkGuI8+g
w6TcqDnltVWhGtanj3/HMYfo16u0BExh4gK2Rrl4xHipWMjnTQCrmf/ZViP/gqN2riGP1S+w4r98
zG8XDUhUgxnjnQvEfTYheT1hm30zzLnPrxo/cx5MaFtcj0bt4nfngzCDW74QXEZnHuHxKHM9vJu4
HqOC43uoHQQJgU/GdmwQkH081DsTMnGFsAyenAnlUBwPNY1m5JsS6ySzQhpkj9qPoEfS/vEgb98P
S4SojZ5UA7jhktWd0FfWBLNABxc8gh/MTFHPeXZzI+KkGX9/RlJorEUxN4diD3E8o6gO4Ghj8zI7
eTwpakc7KdZbJ9bBezMiDtVg0tFTCx7yeJDCLHUlBEKMN9RLAR/5SHyIoX0QV+U1fWYfP8B33pLE
/gE2t41xCNz74+HkCNOLjxBPX1m3W1E1zsYD1bP5eJT5R7/+mgUBtUl5cN4RGcRYwOngpji9kRkO
ggBaI+qOrB7damyQStfu80z98dvDcS2QuuZgE2Jiin08KYumjrCoAeYkkRJ+HkpDPyiJIw5V6+Dy
MI7G4ePx3m6RtLepEIg1Z4Z8Lh8idSdkJyCnVxaUK1ou/Gch1AJ2mXY1SlQNoktPjPh2lTAiNgUc
+GxzurV4oD4IX2QcjFiKPN9OFvIBjghAXhBff3v/Z6h50wDHZtggE48fJqzZGsLtYFGcGIZtHPf9
VpqifbBoc9v6WhQ+WnWvTye+tfcmyOLnK9BmR8KlpwVyC58dBIEdlhfdTqHtYCMKSgUUIuvdx2/v
7ScAT4jdnX+qOoTlxbO0fDZAgl6QlLjxHkIFknNX1t0J2OTyE5iDgtmbhBo5MRVX2uPHmDV2HQ8g
44B8dcG3uIqVnaOl2aYZk+46NRXvxM747ngWfEsDe6N5Az4eL6LIOOLNhwWgFY3Uu6p414bG+NSx
rYDEt/z0xGN8+xEQG+CT7kiLgxtIyvGANMlQ5ZWODT4tw8Q0g5xKKs2KH0A89/vKcbAjHWXZqydW
yrvjsquo8zwN3VpMtBk6rRrbmCOgT42HpBg1N0uc/BZ0WkMrE51VYIt+z4hjjgvQWZqGpWG1RFiw
jAsM/D/Q1DizorPCYL1OVP2b6PET/nhpvv0KhHSA7WmzERG752Juc25WwxXAWUkl0M/N0f/BHpTv
IgeB278xEq+EhAuD4VZ1/PY6nMhHQIj0EKpa/YXrNIU0g/wsFp14LZ8Y7O3aJDYmEaLxIRDx6Itp
DRIdnyZrBoN/T2OVdGn7/t77er0jhbH/eGZvP29D4nyBI4QpsE6xFiEcFPvKQ9TrkFuhIgrALKd4
SlXt41FeNqTXRxwYGYZxTGY0W5gAbD6K3wJ8GpIgo8o50hPpoTeiXWnVjqId11LJM+zTR3suTnZW
8ISZBKjjUq0zRCFI+ortyOcBrssLqAi0fkal4uOf9+5DmEMK0J0YyJqLX4dvZwQsi1lTnygRw7Xq
dqRx6sRDePsp4t82kztm66yZrXv8DGy8igMbgDlS/1i5wDgjv/FVHSSiXRf3o9WUT6GBqPB3p2bO
MTP2R9LmWBWL90tp1mu7KbZXGDvbuwCg2rp2kuDE7jZvz0evV9NVBoGJwheGa+5ialZSIJEcarmq
xqz6boZjjG1AEpOJCkValhABhalcBbO2+MI0Q12eeLRvPhmILLoGew0qGQtsubxgXsCUkwXjF2l1
0foTaQuj0jCmoVGzpHSPa9jHz3VeEosZQ9/X6I8giJ4RdMcvEwRREcIMxhPWCozs0fByD8t7MH3G
+aRFvXPifHyzQjWdUF53HAOlC5hycTycQEIFt362BMCwZo0PIT1J+fDbh9Q8CjsqQbwkuF5a/iVV
31HO0+mLxfx2q2e5tjNjDOW1XGiuHqfFj9KjDejjJ/n2Mgtm1TT57gifGN5Znv1T41WdgXABghK4
PW14CqX2KXOsK5rIH8y0+2ag/jas7iHI5Sn/nYW9EmcVmB/CbpJDhKiqvvxAGnzyemjl5gqGS7VB
0jfRZRG1bjyZw40sSaPB24luy7rtd0ot6rPWNYHf/fj4ISzeL/GjhvcQP4OITsyB0PH7jcBLgZCY
UgBnmY2iqscvWbeGE8Hqe6NINHDz/VbgFLjYDJLYH6cixJbEHGgMD0swX/aEbOzjuSw2A4P1M8OO
iAAIUS3+9XguYSZ6NqK+ch261vwtzEnnualDqo+K0Kvx2ZNmjzo5AAu06dsxmZ4/Hn/xac7j00cy
hzyE49wV5334+/NdSNvR//yh/bdJ2RsdRtEgB/CVO06ODoiNLgexVaqWFO3vjsbZphJHouLWONrm
Z/5qNEmKzIcD0biNTxki5tEHZHgjTPOk1dvR+uPRXuLEV/sOkwMvBUXagv6M84GxOKoGbfKqUCvw
JsLlK2c/oA0HkkpVW/2uU6MBzWxkOQJxbSXHh5ICq9jglGgrO+kkSnllVM4UYVZKZUQ+oywH0GF0
dVNCnvG1h06iWatWVmgV8W2c9YPhjoHW0jAjpPp1TESlbkBCFtTiPW1qAM4QOedPHg2O0a+3+B9c
2R8Edq9e+vq5ef4vEGW0QgIl/+t//rjP0+dkgSaf/4u/q4IaFDJ6Ycgakf/gtsTX93dVUP0TRwwE
4havnozPfEb8wyebb96YIxNPcjGes5T/n0yu/Tnjzth2+VbpviLR8Tt1wsUOMzsDanjyclLNFrrE
fIuvIXf6mmShQJs4Vt9C+t1XUavSbPfqidz8Wu//lbUpLuNZw1f79rxnGBT1HBfAyY0Xo7NXH50I
o9rzJkiDEinHBQ1s/jm1AQ3HDb/YgHew7j8eT7zkYP757rhGU0dlLyO6mcNkQO7HE/PI3/ceiJIV
yJ5IpXGnHnFvQoSRgjgIIGA0yspSS1r5gdcWiE0J6oJyH5Kqt+mIbWA6kutOZXNbGSgQ9sgUDWdr
GN2Y27vYDshJuo2DjhIXLXCvSueGIT1A5hpHNp+mLQy+IQtB9qIPWweZyVntoN1W2q7aNSGlNkDa
U2todKzorWWFhLJUTvoDkJux/45cuCMTDtbT4WRJ2WMc4CmqPqCN5zY4WpPb2w6N9l8qZF9InctQ
NXzLHWhZJFNvgt+BhYzaHrmKK5zQTjGMz7iAIaqNM917Mse+mT5ZJY5hujvUhItnTRXy51yk/Spu
ZEZJTXHVdJPlpMhF9Rx3uK7PxkFF+q4MdgFaKJK0K+aQwYZpBdeCM9lWeys+5wokjbVa6eDI6ClL
qGOsRJiCgkfij9jOtRVD96KVEVStsY7jEnHcCr8RpbqlOKgG+7TtQMfTHDyrZiGsV+khRWb42aBK
JM/9yImhKBeTlhfUjDAp+lr7iO7PieRH+KlWldKrPEZN9UDbDJwiJZIgNUog1NV6hJWhrWiC6R03
QzMjHgytpp5FRjxrN/idh9GP3I9k5UpVsdQdz5yG8AHQYLXFwcUJvvcxyaW/MkqMJP9YZhqFurmx
6NCUOo63E/lJHQQ5pif2NzpNRLwtQkTpWwOEPgz7ROAvA1580rX0itSoBZHNwsrpMNDAld5BrlDy
vbQyBVAqPB4M52gMKJXkQh+ytr0v/EqVl0nRZuXdGI0MiC9YrF4lvdrrB6jATuzWFJsHiPKxiOm2
nZRC36R2jR/sahR9ZyBho/JNs3cNN/UgG7+U14MfFK3m1mlW5AeFtgCQnqFpNs05BEAVZV2XpKgQ
h56up2pDY0KXIgSKRBHQ3lMmFrkzaA/TF4eeLPTFVWy06l0aU1VxGyr98WWZ8tpu9LwUzhWNHQUO
OSh40nslhG59ZXJV0B6MqpZp7Ao7w7Tbm9KzkcALblXhuIHWxP4mAx4COlX2oASvws5Ow8suHEHB
Tjoa8/OSjJRfXtIpBBkMOanqlJVr9fCnd2jOi/Ec1z9d7iPZTFDlJgPAdcsNUlv3ddu12KcREdBW
NpVlH2moAGt4dIVWyOoLHZl1f+vTcp3odOtU4H2qGEI0LWkKzBY8evHz+ZqbUdoclC6O7cfIBz/E
7jNp6HLXLeD1gi9eRiLGaRA1Qznd9Sg06llV2A5+3t2jM1MqLpYOnXfOFXsWN323osiQtLcefepD
e6Dtdazsb1NTNuZ0nsEmq2jWwxtlvC9RLxarDk0wIMW8KiRi987yAZTLCa/sde5UZb2xKG33q9qK
ur5Y9YEMJEimotdTAi7SwdcmFmlEXxD36LxbKdBVa5feLH9YAfwr/C3Qcq/aWXVjqddk4pRoTy5C
UTawWm048rbpKWdDg3ZjjWwjBDujQJU8l2wc2iM3TnC7WRJacHVsyzP2McLYAzaWOUAIg9exshQt
8tyE9C2ybzIPc71xmooMk8Wc4JBWXL2qBwwYp192jP4vc8ZudBD/3cJgoJvn0v/bx7F/cXX8+Fw5
Psf+PlUozsyZaq6ty7Dfor2jhAWPWXCpOBJEy3Ao6Z+oK7NCgY4Wf/vxeMehOeMhF6JEY3DJm+9b
y6uWh6J/mGgjWGE92K7QuROmTmaOk4KlAZ5MoaTlwN2fkan1J+4ex1H5y9Aconx2eJ2Sb11mP3JY
WRJWCyHj7HYTYVmwbcpcpQ226k8EycdByK+huOFQTgG4SlZncc3hdOPSaDKU1lTeNTrs+MJr7VNG
UW+f5TwRQeHXInQiJD+OCNpxRMo8q8qNfqpLjoOCyUDPezKMJgPmBr0hG6PgrNPp8Pv4Nb6doG6R
TaOwMaeu7eUNS4qwbXRb5TW2pl9tUog0QNFocvn8b4xDbUpgayPmS93xFJm+2iQGyzOPsdcAp0BH
bZRXf2cH/xPq/6HNOel/jSbe59WP5yP938t/8CvS150/SWvbaLsA/uJG9I/+TzcwE4IKZ9HN9iL/
+yfS1/U/sdojlQm1kzibfeV/I33h/Mn/QApJcFtl1Zr67wT6fEu8/H8iYktYc5J/Ht98WRtLk7cO
K9GmFm3jOkGnnZkowC6iKRfRxqA1CpYsbFEYkrQMnxuQ96etYqVrUCFj5daAZg7+ZPWAHfRP2FGW
531oD7fwnL60ebjWC6W/yjiJH5XU0h+EUjkZNLCh3xV6NGybSZ0uBqGZ1EqL5kZXrfKyNlNZ7/Ve
g0mXYD0ebQCQYMCJpW+q7y1Il/RCx3oKVAAvwjAhGqvqyxZ4RtMC5M5oHiL978V/JSZ9WM+eXRu1
TV8Dbq0rh+ZV0pkqzS+bcfBEXawQPMnKXufYwg7AycBTgnbAMFXvDevQlxiHHAorsDcECSAccNct
V7pnigwAEu5udOn45hURfH9u5xgt0DACqFxrpuwy5O9N3WAgiNlkcQjtwiUZNMmrsM4DQX6+KsUu
w2fMuPM43bMKtpCd3/reGJ7XzWD4+34KNZWUZwA0HQW3FXI10gvnQa9bD8htzHMyMlIjQXkw4xR1
k6akX4BWDhZauyK7KsvBXtPMM3XXQ01RKhqb/tFWUy26NCAhtFeJU8w4yYaap25mjvmM3qhiDuCG
kwdwllm6lxMNVQhvtIgjZRvQVoAGAXPatKA7rPO6YJPGyBLWuAV4j3Q7BOZ5gdtvjdGBJeExgTqp
gbLQ+EvzNhp0C6RcrAo3zyPTOqgEaqkrWER4FFEKHTat3ZI1Q5PQxe7AoBRnYC/lWxMQyLYAIKe6
CdtjCuSz0xCJamQ/VhAvRuLuJAAjCpGM1qR+nHuKQjNV6MNPAR4W+BfyNyrT94aSz7gehkkzXbRs
6pfZPsbfpBDm1XuBa7W/IxXmfWrszn9OjAnh49g5kFTNMHYM1PlBfN/6vYmPiD0mxgo2PeosVbNa
lO5qZDO3Im8PUEZ6XknbWtcmBCnIQ+gFrmtoKNPKwG4YKziKr+VaCdLw3Ott4yd3Viyp0CjaB2+0
4K7qee51+DwVcYSRj2FdKEpBmjosLecs0RP6m5G9T3fpBCtuFSKZxIeJq+hlTDvUtMJaMKPnWw/L
rZgig+sFdQo6QaqgdEOo+t/ssGgwJqgM60dggValG35Qn6qpGR8RywpamHVcoQhJo9hY0/YKGcwo
8zS+EBkM0Esca2kFIeLgJt0EXpYd/CoGTl0qeflXi1uXt+lQ8wGBKlGKonf3m+yMg0m7NDq/Po9s
OzmA43W0rVIgc1rngs6lNX0PnQqPW6UP1Kuycn4gsqDyj4c2dg+Gp2IN3Ommvca5WKECYhc7bGvT
T/T40C0xWR2rbYqd9EFtoHDI1jaupArS1e04VLchaEF9HYWQeGlYCiokm6baWrdTYYGCHCz6o6zK
r/9qAQPrWzCpZLCrNL6zczoFTDzINZDVujUj/rqBPjX+ImtbWvQQmVWUnXUwByEyjJo3bEQrvaja
mR6Ktu3kDXW81cWFGLDtwQJnVVHlsLcYN9AZ01mGv3k5ff5zEP8xZ7z+9Tm88ceieS3Dn//436ew
/BM9GJVfmwOF0FUlmPyVbxPGn5LcE/1gukPeS50DwL/zbTpJNVB9HM824TZ/iv/o73yb0P6kiKOh
/CIY/pWK+7//50gGVy/+/XUebHkGzyUfyVIgBEXg/8Y901bGXKsM6ZO9MWad7hm4vX2BfDUq2QMT
OszDh1cP5p3M23HoSUg9j4gelASFQSw/tze8TncXaWDj3Wb5bgyWDuj4LvXCEzeFObA5iix+jUGh
gqZ8EnxLsR+tcQ1sYAL2Yh2d42CdiLX86e3Ds3B1Paz+YqarVn6vVvvCdU5k85fFqHl+aBZQYvD2
DIqZi7vDmGgFpBXPd73qe1BfJ6B0A1kcClpZfV9ZG+oVySBQNT8/fqxvx0VByioz57COk2IpygpB
HQfwv+lDbXQQ8vlOqbQrunkPUt+YOvzIqLgVibmz5dePR2ZlHz9ssrTkawka0aegA5hfxqtUakMV
wR9HEbu5gfBxQIm8oi1ok3TdQ67rQPU1INofD/lm1TLknI+eK1Hkgo3FGgo70059cFFuXYzfkE11
e0zhcFNrlZtOtR4rpLZ3dRqd0lW8Myx1IW7a3NVw9xCLYVX6ryz6bAPU/LiGgwUT32K4vRu6/c/p
ZF7rzp70mfL948m++WCQHkOxnks1JODfvNhSs5UyhqWFxx/NcLS0NsnnMbHhRnw8DheL5XtkASGQ
5YoN/PXFAffVe5R+QhGoBHzpYRVFt+0WmfXcuXgAF3gi+z5f+15H/oZN85FuzjItymzkH4+XjPQp
TZqloL8fkHs4XQ00dxunJG5vn9s8iMNVhUvGvA0cD1Jg1JNrCh4hNKPDkbQ8t+6H7teBd7Sfvt4/
350JAglKrg4pkeVDS4c0gpmlExIGubdVOmS+w0QvaKQG649fz3sjGQaSYo1rm2Evi5IkKyPBN84y
wG+Pfdtt8sTl4zsxofeemkE3tEmlh3UwHzyvv2ZodgiLCtBa+DQ8WGZ1XybFiSFehLzL108fL98u
orJZXnk8htJrLc0pvJmuJl6OPV3cJF6Zn3VVfj+pKU2uvROvR1A2a502nDMMKQHpZiRwRdVpwh0a
XNMHGPInftg7j3hOVBi0qnHPleri+4bpqfu1b+Mqw81QgFmraUYysJX7+E2+PZ5sk5MPi1/yZy86
ieP5A3mlcyMEGgJM5htX3WHrN9EDXs8m/aO03gs1p40+l19wJQTylUv0daJs631oqvEFyffwDAdL
87w0Cre1Wv1n0+qYWtDzsp7U9pTa9+3+biJqsCmJCzQ6fK7Hv1ZavpGQwuKpjPfJ8MPyrhJX3I76
44mnMv89i1WB+oZ0FFVwbiVysSloc7E/HvTYNTu5B73Wb3tulVd27kUQvKp6to2oqV5SMxh6udKH
6qyl+3dTQfrfjUqcy42alCc2xbdbPjEbt4E5GqP+udzy06IW6tgSx+eKD8N+9G+AMD3HzVlrnjfg
dM6yEoO3j5/EO8twzrKwBudc65tWBamkGdu9BsXMsDb0xCUrWpn3Xt78nnKPhAwfOfEnJlA2mZjl
jjKg4Z5U6A0oVTK4qHTt9Ns0t727j6ez3FHAz3NGs0VycqJ0XwZEkaYIrU1ZPwX0nWsn0Kk+9KI+
MZnl6bUcZf4Vr04vqCAebX8Yv9DoLtYBsFCXm6c80BFabpK0ak8sjOVLWo43//+vxgtUJ/S7jlmZ
1aWhHabyk3bqwb07BFJYdHFE+9JYfBAyV1v6BRgCqyjJ/Z2WSZLr6andaN7VXn93zMSg4s5n56Dp
4Xw5nomIaZWNMtyYTNPvL/ACk7vEK4YvKCm7K5Lr9XNdg8cMp3I1pMNNPafNpryd6hM/ZLnPvPyO
uSV5/tzwCl9Md0hGLavtEZA6xAvwzHj7eS3bn2puGqF2G5iOJ9bMywp/M3UCETZjR6U/aHEQ2WaP
HjEj52NY7bAz8Au9hQdB76yk3Ymm/ujeqzHeoYfdWJd4KEldEdshDm5izafejFNRVp7p1i0av/Kh
Kb2rj7+cdxYAODq6AuYKAfKyxRozsVbAOZUUmuH19XfF1mOcNWqOQs8bTgkgT401f1+v1nOJc48p
InbfER7VqOo/5Ohsaec9MaX5Jb554q+mtHjiqkz7oJ+I3Htw3Rd+VuzBLrm9NK5HJ7zDm0ZgLdk+
W1WenIif3tmG0MfNN2diNWL3xcgTGVy41FBCTam0ePLI+FAJ+9SeulQDEj9o3DdpNUOmz5tbyuU5
g/G2ByFKnjQA7JJSM+baNzuMuiYkrSryH/Pexy8m24Nd3YH4PbExvbkIErqjpZJo2Cwqgmhojt+k
r+DPOtkGbgi+/8NqjCuSdhj0qKD70uBaq5oHtUXeFeorUXnnv7liF2MvVmyTd44a1x08T/17j6OM
wD9jsO0TO4UmlqtoMcxisVIgBklOGgFI97ixrBbbivC5IcWykqLYy9TfxB3F9aQ91y3FAGpNtz2O
9LuPJzuvmKO1PP8K2Ak2cp65ULJYUbFV1mpY86qbGEZT0O1DCs8UjO/1xNtAO/7tDZLx5n2Aeg57
pVwW06hQjzGeM5UbkMxjy9iBmFpL1pQ0Z0OKf+chW3PvH8uZpitnocLEz7Cra593WSJGDopwH5jd
be2E+8wob7XIuUSHUMwu9xcYEolVMSLawvD9xB69DMDm1Wwhj+Sf1ixJW5xOMRKkFmFW6U4B3rYP
FIzYoyb6Ga4VYH8V6IK2L+4TAyHHdki6wrz7+CUv90X0vVS6eeqMTslrmWpogm7U856nkKXXynhw
ANbKwDzxrOf1+nolzYPwSh1Ed7Y1pzSOP1kS1hlXjvmSE56nMYBtdYNuZWUN0YnQ8r2BHF4ob5Ty
HTW844EKLLtTMR8hxlBufMXbRZhvX8WzdieEOv/xo3tnMNQrGm8P2QC6wcWBHg0KquUEWxajwzpY
Qs/Rt3WOu5Cun3h+b3ZdHqDJF4FckEfItrd4gCo9WD7JMaRvT8515m1l9eilGzywVxlcxSHc2ua5
1PITT/PNkTL3Y5GHJbFLjsZYtr5kNYWdpuFeEk/9BV+gv+pk8PXjh/jOJkPPF7lhFO6sjeX6yzH5
zsXAzOh/+WKaresXwY3dOHdSzZ8ab/x3pvRqOHG8QHrAbVABogo3mBB9R1zuh669/3hKy3Ux55Ze
T0k/HmOwjYBEFDpFoi5M4vpq3WfWpvPYqTkvTkxoORgrY27gJ0FJEmjWrRwPFuIx5iNSrtykDrI1
nnLqZyqwvZvFSb728kg5seiXa2Iej2Z+5ONIx+c0/fF4gd7PxTw+ZSfGJNPGPXfVGtrm4yf4/iDw
IGchjDDVxaRMNaUnNEQgb2lI/poyxqgzME71Y7/z6GiKI5DgJirnuPx4Ki3viM5THl1mX6fdXdb/
wBCkSj59PJeXzW2x+TEMbdDUOhwqEYuYAdBqGhe4pwEU07dU/T7VYf+cWJT+ZbLXo+iGkHELmTtf
JShJrco+i4FICat1nd5+FBmPWalBXjiggy340Cd+HtcA5vn6B9L3xPEuiOXIcXNZWvxAHJLsIEkD
ZVXJUkWbOvM1TZx9qp/tJEcqqokCeQvmf+yBG/fy+5y0lrlqZGtihwi0hlpuUkcmdEc7Kq5t32uD
z4Fvm8lVCKTb2hdjB1Zt1YBPvheTNaCd1JQn/OKsg45UAUxeXXq4YzVGft3nJERWYeFBnx+jCICM
VtvtWVyV1Y1tgeH9K7NDce2pXRU/OtpM+1Dg5l70WONZUWRvakuxHi3q8be9CHr7AlpRb5+NvYPP
mINIYFf3dX5bqbnualoNBVdO3fBJ7UXHdWeyx2sDc57zQeom5Efh/QwJ2p/8xC8uRa5ZV5FlYoYS
N8WZEcc/TfSExjmduaBui07DMd0PJr+EVyqp0FaGGm/GxPflbhRkudyMXEG5Q59Mkge7neckRuQa
0vCyR+Rg4aFFoZPCCoY+T2rhYEBSe3hJ4uWCKNMupmrfNaF+EzfRNhFNcOhNz9uXWtxtk9gA2Ffi
E6oqKKTPTBpXL1QtM26dIdVhHU73Eg7bVYma/LyfghrYamVv6zbYeoCzIWXXWH14GLhtIEgFzZmS
e3n/rTaTMcVvOu+3XWs0a6Tc1nXVNeKmgQjYblIzZUnzRinOKlN773uZeDQbZBGku8PChKBtOul5
Z2fTQYsLFYsbkfLg0k2T49qxwjSHxvNaDW56YIe9ETXuRE9jaatYYxax9SThcP+s1EbfjF11qdW+
cK1iWgfqWN5AZcLHwSaFOSTDT1tCEs6DGEcjNcgUb1VieQ9fSqi9spoSQ/4o0jGIXJlhGxtNyVoJ
e7mZQb21i/WkjtmwiG+ATqm3vC8cq8NQ1S6dcvpmqkhGVV6ajxog4TkbmQSGxW1dd7KfeoepKPqE
m3zOWedK48KWSVd9bgCMBUL8Oa6nb5Yeyi+AQIH41j3wwWz+gWFcnHe5BDCXW5PmSl85F4X4WegG
6t+4D8oVodIG5DaaWWeF5vgxGnx4SgVGzx2UJEStd17wlzPWNrIZf1SeBjO/HnPeMQcbIuYRAK5e
5W4/jZgKF+DG+UPwLq2Rfur5MqFMiCIK/qjpFa3AOw9A7YRvBiCnAIYlHNxtpHXXtEUIt5ajdtan
pCeTnoij3ED3ekj0sqN/IaISCf6dlDqqkVIfwq8ZhLMVkqPWHbzyu67ijFGGSXHpaNq051oWXyd8
YT/6oVUnV5eBsfeqr1MSHUj6a73rNJnvPFnDiJNxep000yOqwcKjGUrrH3OWR3aLAdWQb+wevBMK
V1DEtYN6CGOz+L5XKAavVK0U963608BHbK3aLbR2Zw1198skxLOvsMwGAioUsLW65tU3DzF5xEMd
1clj7YHI1MpIbqi/BfG+YWsrOyhWrVJuW0WK73WoyC2AL+ccQKdmbfwBvUGsXVaFgQVIg28RTtm+
gy08bpF1Yu6zwN/iYb6ZmpoPCEc+XL2HFJ8ys/FXqpg6V9egBtpN/snvkmI9g0RWGshVrY+qTZjW
kLYTm/++n3ZGEJwZdr3JJvyOUmNlqM5XsxXbMUrWDQFGgiKjQ8IEp/TzgKGlGoUMF60TLQEzD6M8
JwFyVmty0xjFRg7tWdHiAD6sNDNfoWpHCeKtOQhWXZ73zVlXSB0TAw3OVlY/sY+tHZmo3R7bHzzF
iooM1vRTAuw2wqKYHaU+NcXQ4QrAtuBLPAlA0Q/Flo5K7Zum9j1BpLhWWBd7ozKmS6xHJK6gEYEF
4QRJGSgK9fc6Kr/bvnk7qUlyZtP3ANHUS0sg3Q0CGCXSKpq27Hvd503XKFmvI/gB+crGxgvDNK+8
G2gU4H3riMDBOKs3QkswqcLc/ds04drQjd4Puwa8nPqd/KRmfnKGQc3lTB9vAuVTZhpPEYjKwsYM
zsc8UurZsLFq0GfjVN5grVDelQoOjo4zsL1mSo+bSzmAp7L81tHOzVKr0n2Fbug2dahxaINXBavA
KeGdWpwPU+J9bjJQVJ4NI22TZmU/7D2SJjuE1Ttv4POm6bz9aaRFS0PZGI7BQ9Zgh6mr8bBTlFS5
8GXiyd1Up9ahyeJAWY/2ZIPvSw08UmeDJGBDtp0r66pCJ4D+rgmw6ekbG0Gzpn1HA/9Z7QYwbhQr
wZ53vffdscYBX/BBnXaTad4kqAHJBqbxuo+Lq1DPxx1X5rUyDGtyEdCkxz23sP9H2nk2t41sf/oT
YQsZRNW+QmISJSvYlvUGZXts5Jzx6feB5lZdEeKKq//euZ6RLIpNdDjdfc4vWGldui3i2RBOkB2d
Qrsrm3EXgc9tsQvxNSoYHXKlOmeP7zFWZSrWXXmtPjSBovyppYojcjl0LvdjV6z1kyKGJ9Kv28bH
LQwRwznAtxfuAQA/qhKliZEj1jj7NIW8YA/kdGVE5quHeqq7QxrWA16QSoTR0bCJnzdBOKWHJhwn
yVI1ALphBiGnxsI9ZUGzRDUfT4h9re3jQKm/mWOiHTQD+8xOzOUKw1eUII5joM12RfbTYjKL+CY2
iOHlE1liSj26FYbzLhyC+WnTdwUPWFbt17keUJvLalqzG8CTrhkY884P4Aly9PkdiAoKusWMiUUh
lc9Eqp/U0QBNIiaNTcZoTveBLKCYiyXEbSr0McLDvgjBpPEn5VYALo0UcjBONSEmGVJn0TK3xnhT
gFQDoklKSihOozGJTqEpMTyAuhisDJvIXWp2hl2QpMSfR9TqaCdXRtfYdWAGt/FcbV6quhy2I7g8
ky1FA4slow3eAAXIpc7pI7PSFhn+75AjUMrVnxvYHI6SIjZpyf1408rCXiurR5wlipfI0HCrUOfK
K3VBMui9YXCRzR9uMz2bviB2gBWhaH5X4rY6lQY8hrwYsKIMtWwLu1K2eVVwJ41FEdkGkVpA4RJ0
H66a6HPPpQez7GujQU0Ca1mK8IzM+NTCXbLiIAieA7nggLK4X7VWVu1KNPORWNTmH+o03eZ4L8Y7
PVB2IbwqQQmiFHBQX3wBEdre+MkY/84mBcPPnCM46ejx3kcF1+iLo6S11UMRBpEzkQh02lBNdlkX
hjf5Zti3IXA+yhgBNnfZD0Se90Oe1qFbJfeZv3lCNLC5M33jeyZEAfwnxZu1EmD8OCKIW1P4ENSk
z56DmV45pk2fbEv2B5uY5t+ilGzsVCCnaDQ/bhINr4up43yIyxFq+bmePShS30OPYi1ZBUdgwTJT
9SFGsM4SdEE8qFNRH1FBb57TaXzADfFe8cfvwqRsBwPFoV2aEnLS1tUgteP8kAf6T1CQSu/6tQJb
JRGl+IsSsdm0/r6e1f5L1BYNNlkoz5iL5nL9awjz6jviWfVDycH3DjlQrjigVJ+6uTxOQp/VCGCW
D3hn9o7couWctIZTAMP8O4cimsL1+FyWBv4qyH9CHkvVb6EWj+SK5J9GF/3BxWm8QRsvKF2EPv1D
bXSnKJaHrTTyEKCEycEk0TcFeCfuAB1K8ePivocTKMod6THQCu0ugEC11bQEAZue43gzRbeBKN60
YCDNWWJj49r5WGGpCJZxHLG8LA1cd6KfOoKZel8af2tDJxHZlsFd1m0OeoSdzEb3SG7YOjgZtSuE
LUrfhptWSnEzSArYxQJleR2e/g45AQzfNpvaMQUjDiyQ3wpC3POyHu0i1L9Mo2n1iVydjFRPqUYn
VWxpODhtTQhh9oByUWHLwEr6o4IjamiPtb/VRx3VbQk7CaQVKpSkIR1ZxShm20Rpp8A2uJT87gID
sw9tkG21CocXrOJMPO6CX7qMdnfnoylQhM0D+qcveTWFLhzRObupakSYiSFTu+iKJPu6k7pTVXLI
Ctt2vIOSBVBTK8fCi00k3vUOCWYngrpEjZ9ahGX62JKWko62PJVsNSKeGmMNNHREW/IvJHBhX2Mw
6PZxFatsmxgcu7FCVM3MmqQ3Dk9oQmYicJM2dqWo+ZUv4OPWj/Ao8zGBHThRTVFFEMf7sfTSulN3
shEkDkXSCD3UZPyGYhg2uYWAx2zyt5C7+h4mWp56ymCmd1HENrlrCaMhbggD51AJ1yOAdENVBA4L
J/85D6ZZQQ1U/ODYz3KZ34y5PM0FB3sF7e0EffUHbOCBf3HFDEankzY9OHe/zZKdOXT1aCsGzhCG
ZbJntqckazHQRnHSbB2zTPhsE+RB/aEmM6x4VHN7yYkm0dyPo5LKhxKdS/GLKqGBhx1D3gw78qgb
yIuoQjqhoUtuBz57+h7VJGrQGx/4ALGAbwC1Yago7caALJlDJg10UfG/y0XWR9BMw6HaSuGrvzJc
vJ+V7mNqFydJvnh4iunXqemN1B3GafpK7TBRtlU5mX8COelbp1eN8qaPlfCL0aTto6kvrmyy5udu
ME/heFNCczvwSkl4GYINElFoIG++hdncTxjIpKPyK4pKjLx8zBzxAoyBbnMgMYZvYSfnrh9AVbV8
9G8333oBVa27sOxxBQpKlElv4q7Rg9tCmUTNITzhliFmC//ObG/KIpR2Yz08DJBE90JeaTxL/adu
E2w9NfjTVplx0bLA1dTKIUvyyvxe4PjdHSl1pbkNX9PcJolmbiPOY+1unKMWCXnuUXKpBYnL5u0j
e5qYt5PaDifwPT8HKT7mi2m3n1dyY0nCYsJOZEt+D3VQf42kIbwp6ynlyiXlhMEOspVWtOr4NQJm
PfTb0n8SzEfEbGFAF1zEof4SCkrdJxs1eGx8ZR/eFovzjPonCqrHGp96/7BI2NxwNQ8O7KYoAavc
YsWtJN5rCdfiESPv0c1qkNS7cHYQcg2igQub0EiOH8q4U2qd6DRyhIPeNOM7l7eS22NFmDt09G0a
+Ucl0txSnI5K/V01XqYZN5VaijwfzPptENVKeg9gXPd36NkOHVRB5t0tnjTFfZlrjjF/ocHieZCl
0kMK/SWJOe4H80LnPc3+dwghAmlydTxOcC2cMNbI8MZ15eFJ8IuEB6yCfsKtPq/zm7KJbsJKbE8t
tzodxQ+BXtKHFq8P9B1sYWwHC2rBth9n8U9DRRK5bFQvDZv8Zf2UchfQsFw10Xj2+/pIfk55UGSp
+jbI1dfySEKwvoFakLJblrx7Hdsx922hVW9kpS3xdS3yhe4nuoks3epVHOSEc6DxUJKHUPJSMfHv
Il2foFl3ocONHa8MDnuh8EvWkbfIR4yiW5y1CLL5jNcq3jQ4P1nYNLtDn+tE9xSt7T6yxYHTIT1k
KKmE44yaQaqeMZONaj0TKNlHUBqSIKrIUurh/STifuyhMhy2J0TfDqEsv6AUPf42gjQB6y+UiRUM
yia0mZBcboxc/4kJCUkXxB/xvafWl99skqitPQG9KRcvqcjpTRl7BDGdmlvcdHwSOgoymE0o8oE5
uKVuVxnqUzuNR5zjoPBitPNjTMS9UfsDRzgV3pFbBMx4bH6kyaq68KkCwFq6g6H+aVRlSzb3e1tx
C9tlWRsapKxC3TGAQtxKea5YOXuzm7BOnjiTBg+tWXpaqoPd90Nf28sSKah5EJW7zdQ0tZcKQbWx
lCrrxydVL1SL1BfUC2njD05jNNj5tE+jnpf6r07CsDnGbJwMSKTZCjuzLc+ofKlW1hDvci80cl/Y
dxqOgkkjeUVYHzBAv+3racm8mYdOKMvbTlTdHFkzZ+rQ4MOVYe7xEeoETcIUuxgUijCZoCU3ZM7n
1mkDfK2wc9ROZVXDPObY8BNnLsSlJ07aByPPZPIJCWhekgmjYId9Ot71eUJU3EQz9zCj+JummOfe
5yTXHxEy4hoqNeg3WZg3fi8SlItHePL5HWrUE6e8dvT33aaqZaQB5a5CZMGvu/nQY/kKgz0jI+r7
RZNzWoCGj8787GDRPsZeQvaisMw5yZ/CxBz2M+Tk7yigx/kNkt4FxjAJGuhuoMvJcDf5fRBvZ3ky
8CTBWJnj04SFjjAgnayOo/pXTKZscJuE+2EvIKbekTDdm7nc/vZVfXhq2PT/ScVFtbDfCNk9Dsst
B9Pel5wEWUZuD406LqEmA5CPKQ3pknRrIlj3Oxla8WhCWdr5c0/SHJ0JpGog9cvKfmH4uRN0VwxS
8SQaq9wjd11m2kPZGiHKzgy8yX6HCHjJbfTHEEEMzH8L6tiU3KBgZZOlErsAIKPkhf7MW4AJSQSh
285onI3bsCxJDGh5FH7hDKV+JSf+RWnmfJdQ4ztOYqPdjRkXI6lTBIc9dIgPAaZbT3HPzCIvIRX4
58LGUrmfZbHmytVEFn43piJSZ7jZ1/JcCT+HAQCggPICpJUe2hSOqESAafdxov9CteMVlKlrKM0B
BVqVuyVZnUNcqSEXtrUDr5nsembr5pM/XqkoLxWgt+UE5jk4x41O5UZcNH+WD/IGaSOPFbZfPeUv
qgqtbSBZYMONw2tA/86ldXAodONZ1KufrVa+tqvBRaEqhVKVtq5MQTbBtJjKVJ9l6Vasg+Q2m4pr
coDreuXSigaYkLqvgXzTuhuDVsAOLqUbQ1VHB16yA9iZKKhuPLRL+n3bi/mV4u+FgaOcDS6VEqkB
1HCFEAjbrKk6VjZ3RCnblTlptX5Cfx6nOTTHwBldmShLce18/OAyAwhFuQ3Zbqpv5+MnDYZSyCU3
jk0Tb81gstPN5jaG06x0027Al24K619tkj5/dn6qoKU3nGBU9NuoC5w3G7FCq8SoKZ+X2ZbRdcYW
l4JGf/DbzZXy4vsepSkVRTWVuqkJ9eC8qTGvErlfbhMZqZuEzC14E6nmKPxJbAdiV5BzdGDFQB8k
Ru+8nZyUtNmUoBGUKnYopTjY3VIDmjGAwku0lZZd7MpkeUWbno0ei1tBMxvMDtoR7wQMNoOu1EjQ
1vAo0B2ZRmmL/3qyHFMoZ4lfGyn50RTNLiD3WOFIjSvgn0xpH2Lorlc+yrs4oOqAFRZCGAQIZNtW
vdwLUjNhsITDZcTTKvfFIGITh8d5zVEq3eXXSDPv5u3SHlKDBjQSg1C3mrcauWixLmQye276pT3O
VuWA9vvebj+ep+8CAM0s9e8F325CI18tR/iRPUkWzmOkrHILmodhA1x6KDXhiY0CExO5d/7/WpTP
pxHeYJtMJtFu6+k/dQqrIMWjQyFRKLTe4o/2cWtrfB3wQaiWQApgeW2WCvwqjgJVqtoAdQaMiruD
pPu3SoPPIOdIrjAF3nuz6WGb5oUwxV9b/hS58qnI+P//Xn7nd1FiKoH/7yvd77/fbf8Uiw5Ys37R
2e/AEfxPu4t82Nk37quU2H33p54e/jRd+u/7B3+K5ZX/rz/8jyDZ01QiSPYbE5F2ebcgKs7ECrAU
+oBUadU/5yh9y6pcXv8vq1KQN/9r0atkCGSwjoihMt3/pVVSVkDHTBFZ4Mw+Hd1SfvQfXqX2vxYy
pQF3zADQJp3pmKF8wPYhLQhkHdYQ8MnPyBssoID/xhl2PoTVwPBD1pHRFcWo4nxSKtzPYzngoFxp
baqAXmvbett1uVocglmLW+9Nz3z5943/7zykpTk0YJCABGlPdJPWWgrlotKacH22pKSZtH/wCJfm
1MpJFqi42pj1/Pvj9s4RKK/tcU4CxgM0jq1i7VohRuDGppTqdCWI+UMLMfAJN8b4SiyBe3Pejcvu
ILJNqIrEMJMBXO16/JUkkI25P+7vvLud43mW5R1Pnuc43snm+5PDvx3HtnZ85ZyO3t7a85rTiW8P
jsPPds6Bn7kHvuTV3n5/5+z46Ylf3vNS297zbt7W4i15++UlXsHv75+8u/2ed7N4O8tdfuztPfuF
l/ARLHv5G77mG9ey7J29o11eyzt+2d7x9kfH4a1e+Ju9a7ku7/jsnKz9/snauza/47qu7dq2vbzM
5fd5v+XN7Bu+OPEkfKKHpfntzj58cw/LS93D3nLtW9vha556ty14eJtP57m7G9v29idv+aB8ti2/
+WD/5F13vPRw+7jbPS7dREctv+2cTpm1NPto89cfTwz5yoitYaPw4RpVjKX7k3f3sveeeCjX/mnv
DvbjlZZeJdbfLLH13FgvsbapF5SHdO8598+/7gLrznJ/3NqidaWd143xo3YIQm8P7E2FEJ+xtMMQ
Pe8fHhhnm/5mSHbHk3O07SvmAys0I7pK55N+bTzjS22FPypd6Lw8MVsYp4/HiDj38bJanz0auTT8
PqKF+6N3XCa0d3r9h//evXisjTvm6unl5L2c7iqLhXN6eWEsrZstE2v/sN1vt1t3u72xbplhB/u4
Yzr/uLl5nY43ln27Y7xZeSwLx74/2hbr0z3c28cjs++wu3IgvzoRVgAtVUSaMKa/nGfniXVDj12b
1a9aTB/NgaVD31zaZiJ5rtHE0Xu5C1yWJcv9blnwdNsD/9tbW75aVnVg8YSHv7vSHqy/zm63+ztY
94/Xpsjr2fijD7Q6O2ftRomzZVLe7Z/uPPvvbh9Z3tZbOv3kEeOcx9MSJhkYBsK1iIH28q1z5z05
T/uHk/NcENu21vPxl8cb8Ch3W2v79KWn+xyiyMN+y7xzD8zz0nJvf8bW4ZGhdhzZcu6ZEC+m9dW9
JZJ4jrVz3Hvi0OG0BJiPp+or3/Sj51ydtpICayKJmUrAPlnPxNze4nP/2HrWw7+RmccjiB5t5+jx
IVzi7sefAJeDK4tltQfN4IEmkpr33jPh/UQvnJa4dnp07hz7uN8TrXcvrBaCNRGfXWLruhXh1fPo
c7ae3bILOM8Mjvfi7O/uCNjMm7uHwLK+M4s8xoRdwj2wCp+J2gfrNZbtt/u7/cOffWD9eVje9NfT
3UtkPc3Wr8DaE+yIQ3cPfPvnD7ORmL+zbx+Jsfz3fvfoPu7+2oT83aP1xC4yWlZgbVmq329ub7/f
Hnbu1/1h98/jPTuFfc92YLvuo2P9vGEj2t0fnUeWqOUeDjfE7MOOrnfo1ddu5sn/0t1srrTI3rI7
sS+fjvbOvWWpv77w2yN/vQSFR+d4//zMRLT/uTIiH0cv1KjOFyMASuwb2WLYJY/8Ye5uTw5bHkvf
sp3Dv5ucfWUe4DXz4Tz4Fyf6JgYkvUGFm2Zpk+443bH+WWpLq8vuXVmsIuvXstcTLlkXe4sXEh28
h2VXZqAZeL564Bf21i0HAo+vlt/d77e3/Hf3SKc5B/v+9WBDt3rLrsmKumXl7l+PC7vDgQW5THVv
mYN33hJOQ2vHFKL7idaeQzw+LsPo7J5PnHSc3Z3D73w8AOpZR4DT5Ty7gUGloxWA5qCx/PxNR/Tz
bAZilzfWRhYwim4RkwY5234qC/GfVrgevzpcIVi/WvmF35T+RoFF4+cxrkkklK06H9MXBAgrCqmm
cIWa9v6pXh1RcTxdpEm4IJw/VQqTRTPHTW116Ed40WYYvTDtr2mbX2qFTBXELNwGSB6tnkrqNlGM
ajayW2oofxcxz90DB5udj0fofIUsfYeVAgokxgJGJ9GxCll1lYpha5i1NSKYaNihOWJKk9Sa1uG+
OhUU5KohfPq4zfMbz2ubi4YN5iYb7lHyWlKZa3gFhnLCUrLKwVehren0TRKfxG6jX3m8C00tojVo
x6K4wGlp1YlymYlF1qFdW8D4sRAwn5G0JXeEHXp6JUd1oSfJYyDwie/GYuG16kk4e/lGyLOaSmoT
77so1nfAnNobtVDMu6EujN3HvXhhfrxtb50/ndpiLnSwIMx1aS53meSXghuDxrjSzqUu1LBpQJuR
x0NN5Xy2+xlYwqjQKmAwUNcAK83YGLW4DL0oQV9daexSJ74Kzi96D7DNl5+/CRio3uokS6cKZzc5
cVCclm9DnVKupm6wb4EQciVAXXy4jYKdIutMe2cf1KsdHnUgKoDmd6qlmbHsRq1sWEEEWu7j8brU
FJ40ZISAnHJ0X93zJQG4jDCilzfVIvBSOdVvm3iW8YoP6isL7Dyz9rrAUD39b1OrewjK1yUCCDyV
Nhd3YWgEWyCG1TcDY4ibQU2qb/Wme/746S7NxrdNrmIi6sb4uyeID0qhmIEZwM0XmGFwZTlfbAVu
zmK3sOSCV3OxMUsUoQRsA6jmdl8SXF9tYZMrd/+DZ2Gys5jhTsJwOJ+EPpJoVWgalVU0QOEVKAhe
BL78Ssri0lRH1RJCPYZkSL6vWkHNA7mZCq1zNCcVGB9mmhxSPfP/IiURPpnEq/bK4ro4A6kLwN/n
HaHynz9XLIRpHelKhZWCAXW/737A9/8lV7Lhfr4DDawq5GXnQgxj+SBvVjGFszAAUAol3xeoGWfo
W6pAq64sqNXtd5nmJHXQOVIwM1k2klXEDYVN1KUawpSVUitWkyuDrc1h7JYUG7f5UMCp0bWt7yfJ
VtFa2AtVT7VuBrlzJYq8n5awxigXoFyBIME7IrUZUZrse3YZKW9T/T5v1LDZh0qXNVdGcFWU+PeR
FZ2zDjoraO+sjx4jojMhQE6g4hFwejGVe6+qSuWpgNQR6MJ4qCnIuhhlUBKhfXucEhAMht1Krbnv
Jlw5Ph7p95EGnvwrW44sqghR9Hykh4nzEVpGFZavm0EBiYeyv4WtcaA4gxgg1hTVvf7QdG12zeLq
fZ/TMj4+CC+bFBHWx6NJpiTfSewUo1Js7LqIIfsqXX5lZC8+35tWVlNs6ksTFhJBm2td73RBKttD
5QvbTA2syfxRxEP16RD3qjxAWQ2VdVRQVrEbDBdVioEeVbApswUTX5Qelecra+d98KEVHdkYyqHS
whE/HzcA837SGG0FIsbUH4rNVLlKQpVS7NL4F1Z6s/f5ecKUhRxIW/AEVxHBT9CnTDV2JETc1dLp
q41wlH0RpZxN1pyoIYLkGwNOgVee89L4vW139Zx6F4xVVaiVlWbwe+OhKPZwfedT3An1scNY0BaT
+Brp8lLnLqdNaucc4FFcP+/csdxkFcp+dG4kAcwSuhFQvtnHW7yUxdKCVNV+/7h7l3f8b+5jCQuU
RXHtVrgCsS2uz4KdEgy51kCP6P0Gpn9V1eiZYngu5OPnj50cpTnBQNsTRYQTVysCtfs5GXQE+6eh
S10xmTsPNODnD9PoXSJETe1lIy9Fm/MuzCdM21V5giBoAKNXEjDdSWzcU9heaBLildl5IZactbbM
ojf71RDIejMiCGGJUeoDBYiMRIfDV8+T+/E4LeeT1TgBdoD3wOxQKSutzi+s4yiF5lBaaS82B7Se
M/DWmXgoMm3jlkCin8ZBAGydkUYaPr8U8FWlWsX5mgv5WksNqxMMuFp2/1lozce00uQ7SZQ7G8ne
al/UOnK9JTCxK098YWYuKuCc2dBTZt6sNgjuJDoUF5BDmuR3FvBQ3MGlOISv0F9Tw7qw1mGDv56u
ITy/U8nflM3UoDHMgQrxW2yNq25PQV47RKgm7lrfaEP8Ppprrm4XhpQUB2AZDiJgBV6rHG/mDmrF
aIi2tKp0uhxYKU40zhAVzUErlO52VIvYyjdmY1dgFK+M6LtpixQRJ1TQltgDsgeupq3mD3lZVUSU
IN6UlizCgyAX01+xdXw3grTC9ooAnQgA7F1sqf1RqSGDoVoctVKB5Uc8w19p0p1SGvkVV/RLT0R0
4fiJWAIOU6sTaqJGaqSVLZBkeDElAEhhfgEFlxpXtvWLz4SrE0NGZgBDvvMFH81xuRnw92BWJpMD
N1E9immXYcPSNVdiy6WmsHJVRRAybLTGqql28POiyABYw5pq4A5NglPO048Ql4orh8NLncdZiCUg
QfRHGu/8oXAECiP0MbGwUcUIsTvOuiHkV/fjEHahlWWbYWuk86D6r66xCIRDvgN8bqXaPAL4aXCK
KbLN5weIAzXoGzRs0DlZV+wmVLNkjLdgUWo9h0sClVuMm/jer4L5x8cPdGGAFLKUGobTBCnOsOfd
ZshZFQpBgq5o1flem7SNnSg9+vCSeaUWc6nr3ra0/PxNqMgLNMfnKS4tU++/bYxccXPQKFfm27Iz
nm0xmEuSnlziH3GXEv95I8j4VxlqpqAykYW7qZBLeMyUodibgabOoGzHcftx/600ljh8LC1iVoY3
lCrR6mqGg7CM0wFVdUsNTDoQTLIz5jn0DLOHMxVqfrjLxx5DgwheQC5W8l9hEg6NlpceIhjJw8cf
51InM5A6wpnkZ4FUnD9/kKcQigDqYgGPXLtQCrFLiuDP5xsBtIiUAAgm5s1qzugVOOimhOQ7RrWM
CtoAHcZpRLPUr6yDS6MJ8nNRGoXVCyLl/Gl8FWyyMjE583ghCoYAdqHhe5LW7/IWmvznH2sDUuLV
Sxt85mpD6bDVHbMe8qOBc84RZaxqXxJFnf9BKyQ8EPpZnKfXNzcjNWplCoiIcYODbtGFmTtqSnQl
HXthHtBtC/CKawfJnFXPJXkhJGYULudUI0Qnw1RtKdLCz6aKwP8sxu6EDe42kB3Ox2cz90IrLHM/
iZTslE2j7JR+fg1m+T7TsTQDPgh9KRLLwDrPm8n0uVikXGBkdn50A61H8aQqPRSDhiO52N9uBpDa
gui7VWj4R/LdB90syyv7y7vzFR9CWhQQyYmBnl1fMuZK7EwMsjgI6L0sue0YNvkXddTE/kbrhgEz
Pthg0b6GBXEtTXthGSxarxu6AMzgu6OdUIS4IGSg7KdsUR4MRX1yhjK6UdRAtbvG59+fnqNsPuBN
FxsbOn0V0zrZGLNZJIogERBZQ6PUnpHN11bC+60HSUnMsV5V4XR8LM+HlZxzMMJZwxYujALQwUax
n/LZ2Ku+GbofP9D7HqSpDWBO7t4QxtcXKmKlLtYaPVhAtoPiXqRwP0SwI1/NRtH+CYcMr/SPm1z6
6HwnAk4igwxWQZyxAlfRJEwqaM/QN+HAZsjZw3j+VnXD/KvqjNSRpFz+RZ5rPOICXeyyWm4+pYe1
bEtIzXMw4KbDl0S1885FCUAM+gEnCzGtAyfVjX/S2njRAJdblZnj7q5eO1W+DzlLi1xaqaaRZVVW
qxShpTiSpaqwcgE2rVJ1HcTzPr8yksukWHUr8pQKO9yitUfh4/y55LgFBVe0OHTEQj1DrY+i52qe
MtWpS1/9UiU9ViDYfJIzMtK0ubZHXJizi3MAV1iV+h23uvPma5xIkpzyNjoqfuVB6oPWCnUzfCqa
GnXzj6fQhcBHqYSrMiRM8ijcCc5bw5ExUeGtsPD1BganmjxJPjz1Xq1TyVGbUHvEaYmr8ojuaesh
d+obaDw11dcQ79Pyyn3rQs9TjwWjifwULI/1rUFOIXzM1UCwrxAXIn/e/hpg7zg57kFWOvnJqdl8
k6og/PRWRidQRidzBl4T9brzThAz9L6rkpmsTWpa4P7sKzPyFlB5r3T3pbHl4gUGFaS5Jq31q7I8
j32Qp4UVwCr82k+xYrgwa/1jCzfN2H48tpcaM0lbkYE0Rf6sQmyLhGMotElhzWTWD6VUdLeouwkO
xtDD08dNXQh+6JzSDAVFJOV05bwDJV/VJiPnuYzY8P+JW2n6ummNfgt1Ld1R0Ay/f9zehUcjRw/q
GKGbxdBldY1NIZNm3VQQ1wsDpmZIARPtECrq/M7nhwzFRGqXy6ORLV7NjUjPyqBp0QQzJ7UOoJB1
i4nunCt7Sc7JBX78YMviXsUedNd4MKIcInmv5Yk3N5h4zPU06EDrS1mG/QNkdyTVKgp/yK808j/t
VPfiFlUh/crN6VK7pBtpUnkFk6zmStfCc5AVmGDSkJPBGbtIvZWhcNo1jLKvSEQVN5s+FK4c7i4M
IwAFjgAIU5K2W6sq9wY08VbAtZVpOsFPZpVDsStsw2iuiSpfmKHw1RaiycK4ApR+PkNnZeiMfsgK
y2+gAqfdLG8nvd/sUOCJET0MhCuJlkuPxrV6KZ+QL+ayeN5eNaCdM27MnBKnqu9lYZadDPLoA9TJ
9MoMXWbges5wiqLWgF43fbnah1W9ktsAK2lkUKIUU3jSR7GqXRMzvtgK+64ma1QDUb86fyAY7NjN
aUSTKk4rt/LFzTEUwuHTuTC8xhczkg1JXNgx8nkr6N+QKJ2gPFapNho2SHTYhWpMXc2ZcFesroTI
S7OCDNVyj+FQAXfyvDlRnPW6i4hbQts+9u18n6FmjMgPpxejiqsrA3WpNXJ8pDI5H3JuW81BNFVi
HT/EHFmfKjjkcNS9JgmMvTiO5RG5rO7K010YMiIymehF1JHS6SpKJoZcoiwCy2/oy5K6bChC+EEE
zL92irgw2WliSYyRo0XDa/kgb6LWWOIr2i7uyyM6/JmTgR1wjKTYRDgJ+vXjxyHyQi/SiZQmASng
dL9uzB+lMYf1k1u6iWKCw8epfiPSpPmWj70Bdny9Gn4+OrJjky3lTMKRe71tzwUWP+GInkjcI5Ge
CIGjynieN9CxXRU1GHRxpGvGt5f6lEM1WvOyuuSZlm5406dhGwtlJqicMZv0IFNNxDpBQRBQRT7g
4w691tKyN7xpSS+BhYEKyq2ya6N+T6huUzefkh7af1IylB83d2GrMY2lMLqcTdhTVg+WtTXSdo2E
wgB6Kdt50oQvUJhNp9KayhVQlDqgqOJ//x80ikL4KwSJ29Kq0TozBynaKDCdBzoRpYLkazbpX0M9
rz1RrxRvaEL1SpsXrmcEfk7V4FMXL5VVvzabuWhiBQ8ubkqSFYT5wUQ5+Pvkh/HvIlOyFy0Ta0cT
xHovD2N2Jdi8P0svVSFCKCdqeFfrxS+qhYE2C8IgnTFK94iW4Coc1sFPwa+607wRfLfxq+YklM2V
ne991FmmKyuFczQJhfV2lLf4rLbkJy1fBjhESSNALCeW7z8e0PdRgFsn7kugXtn7OJ6dT9reyLso
kkMSNki4vgRz2IcOMk9F7qn+WLy0mCn//LjF9x263HNJqeGaJ1OWXQU5yM1CiOVrYWVtlA0W2pXa
F7Obk2BxtI881Kg09CYCsbf80o+voRYutf56ipewiVnO2avnFXANkFSOoWJZ4kNvCCxMcvdFiATl
kEaSFeX+PDjlKJbJjmSx9Ofjp38fJPDeYSKzS5JrIFN63r5ORYJjMkFCHhNlz5+fSakOWxmVKO/T
LZEiXZjIS4Mk2M9b4u4gm3PKLpn7ppE7+bwZJstMqOl7eq9N4ZVw9H6VQh/lGsG5cHF201cd28RC
Eo9tw3Yip9U/bCAO2giJIyU+GTiED7dBNlU/ysEot/GkqN8+ftj3i2Xxk4Ghu7CB0WZfnXfaTteT
rqF1kGPxUSp10dLiXP70klxawaWPgy+7s746CLBCNqC0B06Ig2Ae4km97Tfj5+S2l3QQjUDCZ9WD
9sSa+nzcGrB+Aqg0OnKYyy+A0v2JIrTYX8OCXVj5aDWgAY0FH9DBdTmJ+qmWDXmXW4Goao5ZQXU0
pQxnZNy7DptNK3z6SAr6AzU86mQwSd8hwhDyRah2GSIM7BS8FDfprUbey82CUf3y8Wy4NBdBXor/
JizBpZ93YRZHIvcthIAM1LP3YlypNsmEzJGnId3DzhcPFfX2e62Oyx/w4MorS+FCjOEYR5eSdQIQ
v8YGo+bRA/3g8O2PgSBbFRnFL+omNchjjkb9JMuChtWyGlVPahRM9ZWHf38u4IQFhZViDxlwnEnP
H74Q5lLWSL/gY1GIPxiMSLdyFF1iu0NipQHqmCQPgTCioPJxr18IbTQMvoBBJuysc/9tFDVV0HMJ
mKSqsQU+ITLQc/gsGV1y5ey6Wu6sPBNEj4QKsUgM52R3/oy4ZeeZqU6RIw6N5kibtNlKRR9feaB1
Uu8/zSBMQRaRRb++q8Eqz8RIUSInpkbRmil6mMEsuIWIekulN+It9cT8kCjCF3/0R6+i2nnvd+0n
p/O7j7GKCGopDi2H28iJ6jqzRs2otxwMh21hIPSdmLNb6Aom2hkJPw0wo/upYX1tHYAfiBWJTCoZ
nPO+rosIg1DkGJ1NEHQHrdInBJe63iuQNbuycC4N69umVtkTfVaMSUOzzulMM3JbJd048tgUV4Z1
WQBv7vmvD2QuiWGwaORHzeXnb87pQh8mWojnqeNHtTEc8LRW0b6ayqTeK1Nsio9G2fqfPM0tjYKk
ZzXCMRc5zq4OscqkVrVWmIEz+GFw0oA3Of+Hs/PYrWPnuu0TEagculW191a0gmUFdwgHuXJOJJ/+
jv31LBvH+O8BDJyG5VIFkivMNce5cvWPYPUvtwZchsMD+Qz/fQyVV4ZFpKDAhKOsjtrr1W7c+mJx
29C5YFx/ZgYoHNjx//sD+bDh/O/WaF2elVpcm2Tk9+fZy1AWJSZuWausStIAHtbSpKGZd3tKaoXD
ElDPYttP+TrSbf/vi//xydDP59tHrYDYnr32w5GMM33oCdl5qY+FxYU1gQ/BzlH+4yofdnQPuhYi
ccIo2rRQRD/KfdamZICld7D+KXW+pdpt+rtqVPFBBEocZs1p3eL1enQdk/9jO/+wq/7v0ngPnfVw
Du0U78NWF1e9JWs8P1LbwvPw3vGHbXwuF3x3vQSNy7z8oxv1t+uxLjjzieWQq39Yg4XxGkeKwcG8
zttwfjcA4issVvzVTP9Y7n+5FLX7mBI+AifW4Ydbw3OvmGokNSm+ocVBjh1+hpzLbGl4rfz3Z/Ih
Ijg/RVQQtNj5A3vwIwe1qoPRVjAaUz1b/XUhu+EkpGlTR4T547LR45f7iiNgq9yb3fX3f7zEP9bl
+fK0RgjqUO7wpf6+RBwRx8TABQY8VFxOIHacxAsmCtOWcIkPeusfWd2fqwL6Oj1oDmJ6mugkfr8e
BIFaVhgYAyCpvYu66TbM+IvlHw/1z7v67SrOh7VX45UDx9mVKR39MM2joE8bhfLOLuKHDc/Lf+wz
f7sc1dmzOJtBCu7v95vyO2qnZRTkGZuY1VXHwZt0WWD3CQ1uTaLO0ziK6qUpveN/fzx/e5oIhygD
EPpT+P7wNAtKjWj4HZG6EQRbvGZfx37+P8qBeEm4nSCKpqJDB4gV//vdNb1uiiCyvFRzO2+x1XcZ
XYzhHxW4P28FIxgroAJHkkEs/uEZVtgK5Dvc5cxx6Pr4EZa7oizty//rA+Mq5xoRLVEKUx9LU3Pv
7sUQiSobPIfIjJHXY4lz3j++hz+3D7yKEFAhhWMslLP19ydGqR5v9BHKgdh0jym7xfGGSeuFwjj9
H4/tjyPurGgipoLnEzIs9PGIm3o+Dqss8R1nVOyHwWv6CRv68ThWvspmLPevcoqo/x/3hxICoC3l
Wa7/4f4mwwPOR55iVRYjLWOk7LPThVi9w8v47xf2t0fJiuJ8IV8508Z+f5R+U+CqG/JZ4P+93A0F
XIp+i+w3D4Hh/3kxnaf30CBRUT+X9T5855YZSz2sUZ0Nu+lP8dz8mlzs8v/7fv58X3wPtCPQ/Z+P
zY/77ezaOAcx2coHGOova29MZoRX3DD3Ot9axdDcdkZM/+qN/bm4fr/qh31CBrpnZEuWGcbsBohG
uZz6eXMu/vve/oxFaGpSQePYZASd/uaHd6V0WY+CpEREa3nf1qsBMKG6tPUG59ouKvzWyl26F16x
yG//fem/3SCHGJkt1EJqIB9uUJl5EPhakw8FgcqC1alv6uWfWPi/XoWiNt39M07hY+/Wr6CLRdIv
sxC4zNEd+hoNmf2vuu6fnzw5DRuhe3bOohfn/P4Y+9BqOxtARmatRq4nfOpn52iqqW4v4AItyz+2
xPNn/VvSwYvins4QbLIossnfL7flICZH41WZNKN3wnTXPHR+2WTVdK5Vxev2L0/HvywBqn7xWY1C
xPHHuyoWzxNbuFdZFBJtLItNzyoUfXRBorIcN3TlN1s4z+0/Vt5fHiv7MaIbrhpwZrq/3+cizsHX
uFVZzuFz9LvKXMpypaTbk8z/a2j+Lw+V4P/M4WbhkVV9eKgxdrghrJUqm5cl7xk/I/RLUR9EQVoG
8Vxc1F4PGOS/F8Ff7pA0jjIWBxw2YdGHWA5o1z7P69pmHc1QPKQ9+YRJtQtMpt9+/Pel/rISaFyx
zCkU0879qKBa1pAuQLG1GTr6MN3sDRSHiX/+/1yESjR1DkbBPqbDFua+6PmWNkMAvR+KzrKybo/N
P07QP54a5ROOMfp+1GzOQtffvwtF8kZzseozZsvHh4aye2bN034qtB28/PcN/bFB8r1j6Uzowfr2
yNd+vxRW4tNZXA3RARbKk0SZJS9LoxlyzXo5WYAQ8nHHL9vbh7H+Wu1r/C9DRVqof7w68idcYwmQ
z0oQJtx//yVI52qGPuvxoH2rZg5cGAz+m/utMXNewznxZqAmQdmaJk6Yn5yh3llRiy1patO6kyPE
C8tu7c+mdXXxrazRYniXOzwo8YzRMBWKF9C5VVfBCd5m8bNrKyGjVJSWBJlS1thLVwcL3oR000J3
22hly0a7tzotcTW5TxscBgGhpyj2898vzOi+jWHRLr/sBafiF+OYwP00teHU/hxrb1lTZ9WlfahE
X8KoqOylaq/WoSqvAJUGOKGH1aZfFT6/NMi7NZ+q8Oh4eA6nGljdHid02KLpFsdx3BKgCTTRM+Ud
x7sOmKW0fsYzs09fahJCt0p6xqJw0OfJtGGG82W1dvzyvZJXw1S1QKectds/g58LGJfsl0rKrKVJ
XqeVXuLpi/LcqbqbetDYwG9iSYGQe+n9NwyWV9dk7rir0L+YRpMb97DAyIHg1lgNNNSLqZjFflpa
pFbJTMyvioOty4hh2jYe4SpoPUgQOwXm+I/w4u3uZwOJxSlPC06BL+NMOrtlzdQP4hN62V5+WsrY
IHZe7bkkUdlmftUAZcmrveYWQ6348Hfm8xDgDZ3FOdYRBzVb45KuoY8d+Hz2oWkzKDhr/OJLHc5f
h3VqijWlyNStn+e+ougKC7oCOUMqK2P7onCdRT0GpcKu9y3OzTrSr6ws4VVJ4+AS/hIoHMG/lH60
jeKIgwBM68tmBdz9EBbrsG0JYzOR97DvYd/sydLku67Sc1eWGLvUgepfppCJffKuboiXZ6PdXUIF
33wjHqLZzZsfHie2k6etEFE+Z2afKiei42/562cYiZb/7hjjYaTeOfNYWGmRb2EFkCPaJntO9Tr2
05LlMUhxLs9Cjp8qqVs06yu2/eakc7/r3iK/tipIH3ZRaM6WZg33r+yVm2Mly+rV5n5cI2SQJzED
ywMLXnWTn6d1vrgr0IbIOPJ9njoHD/9KBjNjC0LDT3yNPG1mZtY9ZSbYeZUY9dtQYNZ/tTuDZ754
3bTmn10s2rsnpltVk/mxFHvKWIQJk8haZJdtPUSPW5BAkoF/ivHmuRGoR5asXwMuPu1jeKN1FXjP
SxWt5hjJnh0IINOK/z7Up97OxcWoGzqvSTfCLnrrvJaFemwtjU1DEtaWQSLSVaKbLKgNTjvE6bkF
HltZsYhi3g5WEVEGTIDS0wu4XgWTnHFqb+1qfvqFoIsFG2JGBZTYvbZ674hEqIuYmLOF0XZSWabb
31BYCpA1TJUDpHQc8HnMyFcTsuRE91Fef/NHYC5wmnLLWI9BMWCewNSOlnGVGLBIyCvYYP31R1vp
CqiFcPIYd/yzHmLGFN9uRm/5VPeW30DjWppiWE+TYjR4TjeSgjDIBjeQ/k3nVkG74l1UFl1xubBb
V2ik7XgZEoAsYBMdT4BAOPNcosG5NG7L9vVFNr5e10dYJmMdH+YuDnf7yyR7ch+iuwhE1rknKcJb
tRilriNEQ7MDeNF4e7LHerUPM0zUyMJwFxjffVuNerwY8fMo4VG1C5b8CUzqPf4ZYQWeb8el0sGv
ZQC9cW0DibK+hqUz909tyEQ+qj/ESggPGSTtfzoue3LibEQL6a7Kbbu2ApwLnzQJ8vpsLf3UnJom
D5xrGKjdDBnUt76HS4vBUbnq4XKSpjlBAbUxidjH3E6CfM9vA+kUdzGTB0enies7+moD/Z42jGf/
KSr9tj5QbpoUSHNyu+IuGLad4d3BHT3x6rjUvn9wT6X7ugTVTFlgFSI+8WvRcrCLetUpOoTGPSG3
tprrWXfSz4KdMD2tq9gZX93ViQRsybYdhxu4CHHz6NRlM97YnMDyfvRKpW/Y74ZX49m6eM67eJQ/
QlNG7UNViyh8WEbLxK9ogUaQH70ow6ywh02fiFWBeW2qQzR6GEUr3/t4tqd7ZKtle1R5qeLvfLI9
35y0kbs8TIHTdT9j6UFynMTEczgA2Znc99LbqE4nop8cvmq+EUs9+G5Le0p0egk+d9qM5qoQlcdo
v6dkUz/LPFqs7sLb52AOj5Y/5QrmDImChFsAa276tUV6t95hO47dDiPJ9laRzguM8O/OpNTqMkHf
qcBkTGhs4PhwQsphe8ZxUQI92kG9oEqdCndUcxrobuzew7W1LPCF0TgzLVvkzhJ/G73KGp7D0mtL
IoaeD71IUIYZKFB1r10fZYq9tkvHRhqp6RQBJGIGnb7HeFsKf8cRXMINTaJesZ8jPZjXN+gcwZQw
QwUQ26ns2k5rdCBoLG1opgCo+hJZEUwnL3pWOY3TZ7mL9mfeDVVEtbLZaqrBg/1sCypmqcu36Kbh
mE8tiEETPSLw4sSOW6tQD0G3q4uc9SVv4HAXgHfWYnyNbBq/HLAbzuSIeh4b3Vc/g9JfMLvvlfsw
7HvwwOBpvvzvWHgDhA5ZybHn4Krbx2L9TKQQUZIuQM2eRoO5xQlDE7kcrFAClXD7ePIvDJBZWrDR
3D7D6+RlaQN/atJgPaiNFlZSDDgepAjxsCPwx6apjlXgyxuyG92CD2rMt1Jwfl8OizN6kNfBMVXV
srSHCQAvgC9te0cPjuSJ5APXkEHXg4WoTY5FNrTgQ9IN0Xg20b1YTzvH25uLFhOvckA8cwpPkpdS
woTB3RtV65LqaV/ry7ncQg2rLEI7hltcDNapVHB/Si1mdZVje6Ghr3YhPIppUVjW7JGdWYJjCD97
LpWuvQPEBXaf9NLJ7gORucpRNiK7vHhku3NeZhcSUuLoeP7iVWH+xc+V/FXQ2XmwJ+xPeCJCQFYr
e/pIVjiBPmQ2HNpxHM0EqxjHDMHNIFtVP/S96eaT483VcKl6ZnSOq7s46kvNpPmYeWMIbKPy5502
UM+nGcxx6x2kjqw+rfiZu/N7oBKua4Ani5QOXDMH/7HMM8Qi6BJ1yyFShe0GXmd1vsW7317nbm9U
hrIZ4hdTOYt7KoUZmSo3ZfW159WUabk34ugy+e3z23ZIinx/6JD9tRAGSXbaY+U1/C9lWGLwHJJd
kbiVnT9PdVXJCy+Xu5OERCpIMKoo7tPYboa7ugHpdgydCk+beF6D5ej2s0VLH55KnPRmBqJbbCh7
EzAxhcfSby3/YNZ2eNzDufU/t9DT7XQPRAUIS4XDDMVsVOrWD/FWz4bcjfO0y/fQznre5/BpNJZz
0edV61/2bqMkPyQ8ostwtQ0YgZh3uIQLm9lsSq85du0m7hykVf13u681mGT2zGSE9ZpnRT7yz7p1
GNeHLd6I+IKw9HOU4l14HTdV6J2IcSOxJk3c1e+1cdX+HmC88to2A+dJVZSlmwE3iKfjYnKLe7Hh
yxAteThy78g9rkCv+M+OD5n4qpPMAaSFu+WPJsw7YIUo76/VJgkut30nyNsMqOsMkk+uUoynAJiB
9i3v9QjbaPbi4qZseii3i+XmC5thXMHRlhsb425s78vkWPqr6GsohAI7L/vRWRcsC3wkDu1rPY0b
tbF6XtbuE8sSUDl6eE6+QJaWuC+Ia5/MKrB2sXqnvO5tf43THudvAv66r/Msh3cE87VicvUIFBn6
ekX88Ag6rKsOUpWLTHJ61MVFuYsxONZIdWoYflERHuUiKQcbIVvAr72yX71dnAVRTHNWR4qQ8yF2
N9SgUhUSss4GdXT3c5hpgnh6eCkqF45QFNZgCnNwzEwkNyGsip0RyfZiYt71ntobaGP6R5t9OYaL
zYSYIGdhfQWl2E7Q3FR10XnRNFwTq5C11bwWsJd+fGZeVKs/Z7PyGIdngKV4oa3fvjsA1X8WQ7//
xP6l+LbndXPT+WjzjkA+h3tTrfUTyKRGZRYf1OvqdtZ8guDbPYH2ASdRtbZxj6EKGoICS8Yi8wko
3FNgK7u+dJt2fqLP7ueQseaJ7M0snfs4MWOnD0wgDVkhq4CzQHBqpch48ceSjReVBIMdCerWuME9
XXnMKQzDTPERjb4FySqcQvWl6uKovly8mnB42awQQPXGOZTMZecuhwG/ujIJhCjeqpzJ+QTRmtU+
VaveIRa1o4RzJ3V/i4hCMuLrGhDf4RoHcMwrvAIQUsS/rMlRv6xFxL9mzyez3So56nS1Vp+mZTRz
niGwa0rykNY5SJ/0HN3L2TBS2e34bd8hwyFYdSGUz7Fxf9AsIQdaYugcZhHTl0iG/fe208K9cplO
P9lWEJUp5expxIuDKvCRyZV6SCtfoj0pitF+3nq5sVx6k3+FeLV/Cownv8WLFg+r66wPsYj3M0R0
cpFPLj5TxWFL0+lQVtV43L12Lg+xrSIJSrzUt/vYKOvYeLv6HmJJWie+0MuPysUnAaeXzg0yqZzw
BMVpsyjc5ObbbHkbo/JD1KmLrZ7d7/vurWfomu6/DWwe5hCuUXXrVI71y1nb/dMmqIMf3XEOvm2w
OJ8KH5cMRhqb+WqFJeiybFf2d43GZ7toEOHqbNzL9pcaLfG9m1XlsL9p/bnsF2xZIOg2gJ/L0aNt
2m7du93Mk053Hdf1QQuvaVBuNuu1gBQ/kSDo8VceePKrdof8YeUIvw+aYnkrFmBlycZT+xGOy3St
2tEm1u945wkeLMpOm1oQB0LlOo/tejOyBcvTDSyColg/xRNpeFLBmyar0sU5TYj88t52WtUdBwso
HRIoHI2O26w3SHBj6YcnOpf2W7DUfoA/ySzuvMlnuTuMXZ6Bo+TwmWKsfUq8UIVkpSgJIrpNQseH
3VWMcNRK9VeGnq933B0Se8hSC23PxYOrCnFpbeGCtUuQ9oCD4J/OIR+Z3DzvTo5R8YzyonnaQQqR
YUbWCjFyiEcrkTgwBEkbROqxbnL/HXRpc7vP5ZxfqUIAiY4jgpjjpFpg3/V67qhY0s4v7RGC7FGp
OH7iTO8Byvlld10x4b1cTn0TfO03V9yqShj/aEdF8QLn0axXYT7Fj0UstWL2sWbGgBqLL1NdjOMh
sgGXX4y210GV9wbvZ3TGyoOZls21Zybz7O3rsKQTfKAOyyMNc03zZk4trcj9uG2FeZWQPdUNu4Xf
HmOndg6tFy17OiKZIJwdcpI7yc3zdHSsX0m63Se/dvPP9cSgb1Iuo+8kuSAGyJxaW7+asmqvGfc7
b+FUr4LjtJVDmDJFs9yHi94w78XbgQdgduh+jGXd4evmwp8cTNAlQM+C8ZATtvupaDzr0t92bjNm
CAIvyHYPw4T17P2gwye/WIM3v3jI6b/SJtDXebNCj1uKJn6J9q3/SSWwuZ/Wof1e+ca97LlN0DCW
S/qr6BLhloHmHx3cHstLt5ubiOuumi9KyGU/SMvdIMt7cuTJsmdQB3H8+bHB3INk30EVwe4Zjvcb
WeqeYORb2deDFv7XTc/+bRhU07emrL0XN6SFlsxes3yvZ5ynEtVQ/0xnQJst217VOMm0ztE3OswE
yWsR5zfGH9WUaB7iLTAPC/RartabYc0JUix7BbAnw6ZnrGsUAeSivnwTSLPeojLw+L2dgZEQhBs9
UMQKeJreJkUKxFgpyb8p+/EkW7HfyugMBgloxS7JWACEBWTYR+uBqEl3qTeb6hWZvrx31mDfYDVT
g03b/By1jd7WX3QBnoQJyPuwT3OXgf2rCLL4N2fT3lNgYo+9W5juoe+W6MXPXVtfxnVePw1L1f9Y
kFjfYh/R62MZlLFKelwwXi1FITVxOIEZ/i9H+7HZOo4AWWCdyRYbhA+qs8KX1R1I5VARgz3eNo6O
vddM/QRTrZqrxapciNAkycS+br9mgMfEaxn1WNORM0gS0sjDzGkmarlpzf+Ip14zAvcdreC7EHuT
HwpQuReMDEBqb/K6vutc8gnqQPSUT80oq5vJYJRwkgJ8PZzD8D1vve4K/TpRTLMRYthLpJ6oLIdj
hgxZ7qmKRFScGcAI6BsKYthlMjd/W9Js+rE3Sxwcl6V3jj7I5C0FR2nK1Jmm+c0a9/g+QNyH1r7D
kiSp/baZ0hj/x2tamb2f0HgrP+dtvQwp4G6nwZR1I/aKMI5yk8XN288rDOU9bffBNeni2erGi3Id
cxQu5WOEE28IXnYpw6MbrfaRdwxbFWOe+rZ1ZvGGuIhxd4benRkslz/fNEzH7Rc1XaKnUADnusJQ
mMOxIKwuEvYicREXltpOVj6EYTb5EVPqfs4m41Esu5J2Y+7mpRnjg1FFfa07PfkkYL52If/q+a7c
A061LsxpYzbr1F2UIY2ig0F5+OrLwXwbY2WNGe+wvlnV4thZvENMTJpati+LqIfvcdt4eRoQofyg
yaBvq3Bfioycufu0KC2aewsrhiV/jAeKwJnq3QUyj1zL6c12dUvYUa7e+smTTh5kUReN+ntthDUn
Xb2wCkS08BYsQnUyw9mF+XsWADDiXE7xj8Avp+4wTrPZ33a52p8jGocXerMKFo7Z1te+3eMfLSzV
4hjB83zGPN17gYRdgV90RftmlZy6iUXG/cWIKsZ4KYj7oz0FcHnjADb3QcxrHB3UKofyYqLWPSdO
59nmJm9iYpYzKvVz4M2UF23l4AzgUsBusnKoI5VgV9qrQxRVPTjF2G0/1wrjBOzTTScSkJfqbfEq
wlAntLvw0Db8Mlm/jVxaRWM4Zxbw1FuC55FcVjd6BFVItHtgOr9tqakN4zehtyDKfzTmXFLQ1jg+
RJWIooODXQ/Bxj7qPQUv2lGZCtfFSoVWpudQGaYh7elp/3J0CL1+4D2UzoUf78PXUa44ncpwHd2U
GjNpjQ7dlUqPCOAVzp4jGmw6XZfqEOZ6VImnoWjTzhj/fq32+mazxN7Bx9tJhXKDbC8t1ISRfDEt
w350HGIMFDA5MmBYelNNg0Z1j9W0OhZ/fes/2W5F3KYrY7VHQ9XXS4OuDB7aBtVAovQK9RwsXvgJ
Wzo3TJYhWH8yEK/WhGKINWTQEbshaydRULAa4vx+0xjjwB5va3i8qHb3zFc4dFKHjqOJT8fxbhsp
50eaKi25ve47+7x9N99K5QGxH7Fq4sdLoulESHt7cowX3w2tWtQJuX51P3e57WQ+HhEPS4yBI57e
YGQB4u4O7Sq7WIkErNmxxXGNKRk9t0UF5tRU+Wanfd+V5rb2alI1n2OwTaJl9dVhMALzTtEY2PDl
FNkX0zAsWzLQ/38q+KoWlDVNVFCr8PqczbhkQZVoZfJEIfciEQ38/LTmbmQyzIkHWpmyWvIkwnhc
AoOX6pvXNYt1KshSL6mpund9uAe/Cjh5K/tWvuh05gMKE79pjHWsTV6bbJLO9rT7ohWJbZd6xhvD
a0KaMGXYpkM7IPjWeGOpCNGFa3bKvOhh6087Hmp+Sp8WtDfF3OiWJtH0RSKRs2j4UwrBz3Y3VP3s
hUZAuY9GpFrO6EftkrOpsb3muyhKQ1ESYvqTpEM/HNpQxDoV5Af3saqInJgumorEsmZoxYFu6kvp
Osz1Loq2TOLjzNBlIZEr5EF6fC1v0vQkAMrzIQBWg/c5nmzyapuhy0daPjYljNFeCYTWtU6WOqIn
pcNluF9LQt4MT+76sq0LYowtF9uYbXuxfXekthrivX2A69s29qWzSPE0Gc99QPtr2sRfZEyF1eqm
6dDS7bs1vU8BrMj95cv/mgxJvMXDuwOb/U50cnkWsge2HE9j9e67NcfpAFD6+67FdOfqrngfeyw8
SA5ceTfoLmALkr3zvDUenr0b1aeL0OmdH3Jly+NW+cboi5o1W1U3fQ0BhIvEmA3HrRUYKiPJWLng
1wYJlnPOu6ODNj+SqpohdXNfvyKSFl87OhMcZHGh5qRZbVHd4lhKPylfxu3zoKNCo/c3oA8GJ4Rx
buHZQrQevAuMHK2UZDT65Dh7RaV3UvMXAZ+W8tOyWrdNdd5pVFHIh47jc0n3xd6uaY4wfYuQORSg
12c7uFW+AW3a6bZ5ULYm3uWS3Z2jQHcn48Z5F4Ubm9UUBtbjGHXVeD3L0FE0mNrNz/KwoUyJjXbk
XKyjh1WWj8OKny12p3/xhM6bFaFmnQ6UU5+BRlMsrVeyrcT3KHvkWJP4FxyCNnXtVtIId0zbP9Rn
p4EjPGF9w7bndqQfhPdJEIn+lxSt56WdKkZS4c3tHysVz3tKv7ycj7HXYfriqNJ+mAhBrDRA5XM/
E/5PbAdRQfOJ8ZGVyfgzqXIpcoUDvGyHDby8puYntjLUlx4Tge+RX1WQo+3Va1M+Ev26rZV4yu1q
KmkFTxOgbUm1dgMmVwMD34b7AHvSHxMnzx2VZvsez97euR/Rwssz+bMGv3HuEKuqs6cXSeXPOlWu
Xu9by57baxksBoYlyys4MoxI/68SZ9Pjs9/woZ1nYnk3KuMSNc8syhSJbfG9q6nNMkQ5kdCKCaZ1
wilZ3DtMw66HadmmQy5nWvwKKR/PVzsEFVNjBQ+1XdcjjzonVuhRg363ahrTh25mK051pfhio94K
fy2upR89vW7z9RAFHDmamRs7DTdffaMOHnrpjAj5FGB9W1yWHvL48zGHJ+Yw9C7hXw+hnrA8d2RK
Wde8Vmqz33TdRHayObW4Zui9fw/CncIzRs8Yrla0gF/WJtzA2MM+v+A5hONlOwv+5XbaRkJaL2z8
dKwj/xd9D59uByqCc7O4Zeaq82bSLIzjrR/UTiiLd2xqW1rTPnRu9NRaXxrhQbkWMAvLdC+b6FxH
ljTjw4L6b4aXXP9Y767+rlByvXFDUFpINpruEDIdEqTeuM3Lacc//YqCj7UnPZ/QZ6KlrslyVwpA
8pER7knbi/tmAQh9RqVafF2pzb5h52kXJ/rU7fNYlf77ZPpCJQQ9FjV/enPfh370blUcjft08LfY
/oFwfDCJIytMAAJsA+pLq272lw58l3/lFJ2csgU1CB8yg52/WI9qpHo40icut0YT4qG8GQ9BLYrh
ME+ldz3jNkG7SXXeu3RbKgF2H8msmPZgP4alQU1Yrr4lyBh6Mee3uV+13DOdAZEqvld97NfVbdKW
d3fV2b1FL5mBzPd62JeHoTMEtULO0k815Wr34He+qtLBalzr2shmglhuRv9NOIqOUJdHDjxTEtjH
sBb2kMa+EPqynArnCTkszgCWXRAbhD0eLv1iU53Jz3FAkks53DWdOzRs7nv3WUy0xzilIX4kxh7C
B2sOtvy4i6X9Gg5ER2nZUaxOAMn7nGdOMzwto/J/MnNBfaar1z5MpqVj+OLVw8nQvnW1dsxNPQGL
SNxaUm3acj+8Q6s71FnEOWxotUcjm5LwV8brNtwhjjkAl+YkmzGsrh22DyrPxbjYB1iV5VNV55py
j7+L8tCjS/Io5zmUlYclMKmjV9TDdm3qZ+a6gvYMq89zfnwyWdA5BnJ8qehxrJw07zMmul5Gx8e+
CvZW1nhYxsFVUEdCUdDf1eeCR/k8GMOQsarisk9Fzd6XboUD8Fd0/TgcKQnl93Nx9udo9sB+Flax
vjDvwfLrVokARbeDmrPCi2YvzcWAFMOTkXM5V6y/b+gE2CC9sKPR5bhstjVhFouzc6YhsUtKDJib
II7EN3EmiS2DcYEN1NruqVnwfeM0COXBUyQRiVfr+Nhti6hufL3LIImUpcok33AmSpuOgupFpAP/
ffDH4qVjSyl4COF62duERFmEBsp7NHWz3mjP6ssborPgZh+ssDv5W7eVqe+3iGqIHKjW2PZmT1m7
OYICjMn5eArf7982vXIjo1vmDy1J14siJ2DER/QYHJhokF/qKB8005QmDFMK/7QBaPVO18NAmHJs
qanXaQPXdmV81p0+2eve/xCN8Mtr5QT+BdPX649ga/yD5RTr+InSPT2vhaFIzaY0Br/irS1/anqr
783/4+xMduNGmi38RARIJsctyRoka7YsS94Q8tCc55lPfz/637ioQhG6cKM3jXZUJjMjYzjnBNXX
F600gE74JYo+rkgCore2IjT3or7U7lvgHiDE6MGio9RPIy2HXmPksYoMOaKbQ/1uxgVOsAuplvOS
tGbtxknU8CkGk6PfWmWuOXnYaC820KP3MFXGF7kyrc7J1Hx8zxGJVrw47KVH4okZhErFjzet7Jum
dfVLMhay7eCrlRgOFLgTkGNaTdAyBWWE5JGRz+Ruc9M6EQIwlBpQkKfMVZq15SjdqL3rSqt9E7LZ
PWoSCarTWH3zS5WDnHiEJKj0fNqaVxkLJKTzO/ElIiQ13DTqmwLMCrrViH0KhGn7EpAFVz8rD7yF
4U9TG/QWeelpFug8VZHhaZJuRp7PBiousFyTu+pzDtxIFRGwZTTD6J+XALacxSdDWuEDa07NWKmb
3KLcSUcuKV8QmEp/J2NfF6Dw5/Q+T4k8d1MflLS1aO9mnh332rgfGab9Wo1GVrmTmWiszIclupt9
Hhh649b4o0zk5J2EAB53lEnzs6pMMqwVqRqetWCKn9SpVygaKQNdOJ6PonTBa9CZTq22uO9bv7rL
NFV8q3My/UfKTkJzK5BXPyaYdW9BMWVfGyMhxAYBHoMJi3zxEupTAQN/isSdRJs7PBZ5UL2HfbEg
EMlBEmdAxq09dHKeSE7f2bwX0tTFtJNoJj4bBqCWOETm0hmqvP3TQ7j4YZCCBsQbgvspCBKIJuhx
2bvCGKLWrZo5+Ka0CmCiko7OMlUjpF2hFwP7HGXITztdpyqPoxjGx4zhZCWlSy1+B1FHEjK1/e8R
ZHHmhM1yiptGi4rjXCb5a0FDmANtp2PkShQGZIfeQWg7FJ0oRc1GEt6GbZmbbq2pNe/wwP+0r0Kt
CxnvEVIcT2VpSo9a5gMcaoKxfQwaH4hFvADtHU0bwgk8Wie9kpun90Kn1M3Ox9J9WbfBA3QaxHN9
JdeuVKWlBlwvECUunK4jEJkUneWZFNVeKCqWb3IwqPrOlFPqsn0dKXdgJnPDhVdC4Yp8zaArHSvm
5OJnAW8QeuWPU8eIGE+qBB88bGkle1wBWB4BiL1XKRTl6Ilwko+DRPsdHx6M71ap+886UQz7ZEjd
T0XMdPlR8IwYM6PoE4m6NIQvih/p/jWSrMN9XqEYs+cq4NiA5vFWFjqzkOnA9lVA5C5q6k1ZafBU
TEV9I2n4Fsdsgzbx2lSrZkcyJv8evkX/1KtW+7PXWq0+KmiGfMlTWvFEboVPW1LT36njDbg/sw6O
hYBhTy02Kg7yUIHsGTWp/MJSG6ANphqG7gTl6k/E+cECGu77Rs6M/0otTI2dVPf5++IeyNLoeaDl
TSRxZfpjhqwh/dK3yhoU+A6hCHJeKMmiPEON4i6tIRcAj2GU+WymTPSbKcSBRQjnovdsvwhKQiIt
up71nAp26YNTp4AB+mNfSVNyl9gFj2dWZYPK8anFdaLTc0LzRi5ScigjeZLbMf41FLP5IwQPDiAz
FPL3Zq5IivQU1R1tDEHbBKoMxzDoZJ+w3OjFd05hfAMU/9foN2nlirwk2jMj4nNztlQUIfNUPsZq
CZ5pnGly4rDjKtzFFiG700tkok5Muw6wkT2oV4ByQmuH0h2zmYxcEu85YDi8leAZjvNePoZNxZWg
8G8/NGopHkoq0LnnD2J4q1ReTQ6fNvxUc8YNOXESG1/6BuyXk9tF9DJMtMuoSQ36LRzsgRMOuDLc
dQD7arShSo1s3kzoYhi1Il/z4WqwGskoPSf2GABkWwCIhc7EoUNf9REO18/fakikr4NoirtcjkZx
jNNS3ufS2GoHnGuVuGZbtKEGaoKSIOOAqCek/XWS0/9Ulk4imDrLMWGU9sfR1jP6DVlkNHgglWIv
g1IgOqCVT3u7Fwn3iY/g1+CYWt2g8dFbt8kQMdGsEZTHbyGVUT3Ix8QwmS1Tg8+lLEG1gncjbHd9
aaZiz6QgStpxJ+rXIlaHP0POG4QiFx1nL26n6qtpK1J6A9A3+hLjLTLXHJasih4zPwK4TBQ4JrHX
Kzqk0hdYi7SxzXmI37VQG/7Q48NqnTSJ7VG3Sq37WssoCDPhcCYfQP+Wrmtu6fV3eHCl/iXUi+gb
oIO2JeDqyw7ITCSBGRmhsiRuXYLAOgaU1Job6LTNbQ/QvHMtyl3zkQmJZRTe02sd1WcQFvNPAq8e
PPxoan7z0gYJVJBdjQSXeSXRyn9H5Xt4HQMxdgd68lbh2WTFYCw6CXVI8muK24E5S282kmjIdlmG
fRd2iR2CBgstguui+NrQxgdYJUfyTwl4RO7NUaL7O8AhNtAoUtPM0xowQnS6lwugdRNihWpu9ZVr
8aYYRNgmSDM6ffZzW1TW49yJQaZZObNMGMrVAaTtcDv3zUz5bcYzeDRGuqcA0HRHf0hJKmqaVvIS
IY8gvK4oalR/QAESZCbZRK240XE5tZKQ9FsAQxQgY23bgkuRwoQWg8SxoX+LjGNSzqZ/rKgtR4gU
EeC6hazSMqQFlxt7ZMdKtJmQUrP2VO4T3iah0prTgJGjGVfPpMt53as0rYQUfCV4HPpdiILqNWIy
ChUWOZckkuOG4zuMMqoKVZxNvpNMuHf6iBR8rlAFJ5kGcGKC7Zpj5V1P1AT+cI6MJmqrfTJ6mei1
3+Gc4wOliGk0jiQyarR2DAbY6XDWT3Vapd8AJopyR1Y/vvRBmIVXEoE3vY2oFI9moKKwNSolJ7I1
8laha6gotwPBzXsV99ZX5IJtwEdMK/J3qT1D6ZyF2t7VVqT+CAvV1L04HuWrWQ+K8r62i/pxmHJd
BrthgWAvltA+80VSu5rcgQojIpdgXudG8z0PU/LcGFlQnDwgTt+jMq494g7oIcExA5Ir8lSSAL9J
3QNuau5dESdgHMsYRaOh+vsOaK3dO4VctLe4RvrE4Ij8V5gY6XFCWXX0ADzQHgTmU71N8OMarwLw
Vl0zN0X+LxhzSxxkiRqfS5lA4SmRDSZI4lwka6cMgvQT4fH2dxaozUBAnQQvaOz2j1NY97wwpRG8
V+00/ReYwOz2SW0nP20e6XpncLHoRFSxVSFBE5vgQidCTpcTT7NbCyXuDSwGAj9S7+QXNfr8vSjN
aHAUpOFf6OJSoxmadrotisF+R/sFNA8dY72iCzDHQJaFZP1O42z+GZFbsSolBdPWZWavuXEU6+3S
ztN7V47M9EeEtiuDe5QZur1GpY6uZ7RwOpreBiyaF3MG+ESW+fgBbbvrZpjU1pFNddC5B5oUgjKK
g3pnlTawa94WRipZgTYHLg3Z6o7JY/LkmbIh3+hBzrCBSBnS4kD8mHyvCrwyQRzQo04tcf0AHrNf
wE3jB3itLTjDSM2kHYhw/6HFP4UuYb5CmhYV3VcVrPi3kt7Ns27QR9B4HW+yIhVPcSq0/LGKhw6p
HTvqp6Nq9ePXJmwaZFDnWiADVKatf5gKET91pWioPA0TpJVJnqk2ErsgmjqrVmLtyJIkYxdpBeni
2FRG7aktt2YXtNGIf7SHOr/KtVHtoOMOmmVTW9XxD7po+c8hdJ5fZTSXkovWWoGiQaxM8U+rADhx
QCKj9297chwAXUyqfxrBzf3RSA341Moi5pIH1Np9LQRONoGAAd7QyunPoR79Z59I/zeiUEuZdRoH
DUdADLiDiiPe4IOA9MigB71V0chDXreKfajSIaHLCkMoO47gO5/IVUoGG8dqA3xehxw0KHOluE0K
E9FJVDVNQZhQJPF8H5oMcaRpPlCbJtrUYQV8iWvgd17EiEmL5kHH8wS4RryoUxX9HC2QvW6amkS5
sP/qyq1ky3/IYw2cEZE/QS5t1zDZFyIzvkqZCpCnQzTkoZGUdnYry+8GB/obaKbSlIvnxIymH1Zn
KF8NGlryTvFnWfJC26Y5wWyoIHKTOiM0TSWRPypWaz0xvbF4k6VGB7BUFIHq4g8pHzIdLr+Bkibl
8Jpr8Y6ePIBP4LjZVQ3xqt8p6L63Lr9HfvbhPF/P81CAEaGA+rtJouBNpZoGorYas4hOLEfMUUUm
TSAF+wV3CcANcAAQ+O9+PoWaByJpbghqrfIAwp7/U4CtK3j36L4RHAPJdzqBTtouqFvzro11acRV
p4pO7S+OX+syiZ5tP7EfaBtScRl8f5aWAtdYOJYhQW0ZI41wf8KzvRM0kGqooCydtoDs4ECs8n8a
IaWKfWNXseZNYCFscF7tdK3NRobWhby8MLFcpdFO60PKsimIDrFTMsu8X/JOHafSzVdN0QS163c9
tT30m9Sbpp+1b0GCF3MQuIyYQERasrfqknAG8eb6vwHC301UZa3q9bVMvzyyYBWw0xxIV2+rIHX6
eZJeISDyjccJSXQrmpVnMZpItVTgLlVKY4RozpAUKsSbJLcf28SfdYdkPSRo8BWFCyGr0rchEvM3
P+o7BUD4UmdGDK571+JGVO48UIdxZyZQ+Iuu4ETDjZrRQzaVgQR8lrTamYSp3EIXq+8sOwBwbCoZ
kX2gmS3DouxyGPH0tOfVZqLVO4/J4O8BimrBMVUa+1HKQ1Q0bJuO/RfRD3QzaIc3no/bb6BY8NZf
qbFmS07TMku5zWuJXLSl7b4jWc1jaIhxUTyqkwIsAMxYA4nGl+l3wZHrdtUYTqVXy6OiudYMBdod
5a5778UgDbuhq5V4b4d2wp0KbYNICwDqDHwuCGJPoSQY/R4DCjO7bpaU3s0KCPAEZlMC5MKu1Oga
/TE7ux36yHrQoyStPNHPKTStAozdPZQfmtodPAU2oxLZbyXJlWY/hbM/etNIyWofhATGnsIu1t6M
Eye2iOlSsbFpKSlUhVT/KapMYomK0RcSQM+eIGTirv5J85GB6hG8j6einVB4qRgDcMtAhPYVzKxG
E7JojNtKp+/sinkqgRZbZYwWo+YrIG/xXI5EI+VO8RUgLyOVVJB4A7BsL4U/9Lvwy+lbkSrxvQYq
XV4Ag9SOqcaaJKJF+Z/l9yR/1HWpFVI9JOKKdRo2rZnKP4j4htYlRckJQfvauldKUSkHX7PmH4E0
yLdQTHv5C2Qy8XvQFbEUZ1LgmcwSCq4oDIcz/VE5v4dcIBQw/KILabMz4MAFBMSNMsdYfgwZepC4
hSbzwXpZ1p+7pqatXHUG7d1EbuyrSQra4TDwvb/OvODjUaOacRVTPXlsRU8NCY2z7gZABK9kAfrk
juiA5yKVm6J35oYixsGKqpoClgqb4Cs1yZQQpOhV8FJ5Yj0aWQEYlucmuK9SkMROzy5/B6He3y+J
HlAcOYUPJklF8wBP0v+VlFSQ3V6MZBjaaKXARBip8maHE5c5KMPJBJ+VUq7IYoR1d6jhab9Sim0o
w6pl+BxqeUvmK9vVGzpDRkqRLU9/BUpVg4LwE0pKsLnTEkx6Xj4rBQgAnCz4C01H89iJGoaSe9zi
6Yc9GXNPHC/AggyUanVQOISN4KS19EmL4DK4dKGMn7pVm4+8QY3YF35An5ujW+/kNqgJ8etSlO7i
nae9GlPc2cVjSxlbt2aAkaGV3S8Y1MkLx2q8JXLJG+MY0NGedqGmWBXScpV02/S8msekKMSVRU1E
dSwE5knhi7FU7hvIgL9rX57vDdiirTMArOiO7Uz97QHumY+2qWQW7E2o6cWOKV6teTO3Rlq+kBdI
L5JNYZQ2UCmDzzdiotx2KJW3NJ81mRiQ9OiXHcS95JB+gVH0FUhTh7ICNf7dZGqoTcvFznWchKA0
Bs42oAgPACiavoEu7Zm3YUNd2osSLo9TdBOzaC8zrhfdh3/FDRgegPQncg0yImdUIVfk7lSZdLsC
+ENDWFN/SF3hO11SdQczGcYHSUoRe5X8gE/Xdl6adMrhsvk14Xsxz6xW6PgWMrZ0wU651nBY6xbY
SuZAvSIdSoEyd0cZlKCA3Vne06OwnVnXgi/1mAILvmx8PVWMAXNYV2WZrqMwFv2UU+vMCTN0Wne5
k/g8ubta8blIGWMBdwlZRQSsiSpaADOb/nlERgVHdJfkoE0IYih4V0b7uvGL1tzz9S9aSawAePar
OuNzBIWGH6aF6cWBrbqESi8VoTCOh154DRttl7aDjr6XNR3ynAqAOgRAwydKDuBJ7I2dWksA/P1Z
DDFcVG8V8UFZrBrx0J1GSpxnAeVWuHMBwI6UamTSFEbhXd6FtTbEYm1R+DAXdVMwMSuZlHLQcsa8
gwQBDmz91CJTAI+DLkVYOOrjTwb9qhsiOueOIZJ7iqEvZ1DRV9IXACSbImnow0MHVB8MYCaEuQpY
3FYer0DP2Ycyh7tdCONz4x+WEYcGSGNjOYHYV1Yn0CpgIIJ/od2HEB6UK8q/Ufkt03gLrqgE0dq+
vLUfF3pqb3W+JkOCmFKWEA9zeSCjHabbCbtfwGMIsOJV61VWVT3ZehrsL1v+eLKxjPiMjqixyTyq
5Zf9I93YTHqhRBonmwlJ8nUAtpWHtyw+qdXydz8ZEsixgZFBEefUCqYjYVfcaDEo7bW+QN+sTLmm
KT98NcFbb5ybj/cC9W3cB91jGoJ8zVNzlmb7diZxUuuW16ylNOxScfwOuUY5Xt6+j3dCQ2fDZBo5
7R70fZft/Wf7oHLV9RjxNviVWl0RwcDFgj4cuQA8YSXXlHM3xq6ftSgQYoIBDzVhrV6okGFXWced
L0Np+OVPFLrsNl4qiXWYPKDWaG3ojJw7IYxOsCBCWMg/rdXFByZCaHRu8cZ1R75iz2VTeqXZ9Pn/
4ygygghNeEXT+GqrvYwAkxNRsJdzZVZgnVsbzNFYbVg5t3/IlSuAp5iCAib+9IsNJjjdJMRKC0LA
gFpoz8c4VOvdSI2VDj61sMtH5NxhtGUb9ABhGd5sdcOMotaDyVqOiNLbj0OOMIg7BoEp7bqUoGbD
k6xFipabZgtTZhc1VCPWY0oKu0uJgWEe10qQvUc09MCHJkBX5vLGavJlJLHU9i+Xl3jGffEwIEKm
4CsZ/Kae7unsW7PQAYk6aArA6FRM/9BM1FtFFu+r1LeoQgjtoAkAjxvLPfM1EYGl24wmE85FWwUq
vRoVoVVx0xu/s95UiNcxb7HSHxlW1u0D+NG7y0s9cxuWgIzRLELhSVq7lmawWzB2Kb0s4KGejrLl
vpPE1lTyM1/RVFF0MxRUipB+Xi0LuZogzpc756uJMoJ6T5r4IJpGkfdKLoNGjmJ5ulfA/4YbDu2s
ZR4CKGwMC0Qv/fRT+uD+x5ZpYE5sdeTRkGF8z2+4GxRJGuUnvh2w6wCV098wfOaaYE8mukDsGnzb
8sP+8aQ1lHcThikbm5TjdZPL/Q4lWOnRpoKy4dHOrBH5P8EAE67KMi781FSVyuo86BnsfLh/nlQD
LRv1GuJtRAPpsQSm/Joo9pZe8ZkF2os2PPODdCoo8uqbQphGg7nnkkQKAjpyDRwJaot/CGRYCp8+
pDaYD5spG4y9QQTzdIExpHPqSSzQRxDIs1twTEOlb+m9fbwKy8QFGXF9HcU3Yy0JKPcWUzwq5sBI
CAjcJ0MCni+M+41Q7IyVRRuPP3hPJPRX7rODr5Lluk0z2gQjWiq5DlonND59rYmiuXIqGoqqjPrZ
6Y6NctiPhO+ALACNZPc14jqFV9RSu3W/ziwHx6ygZi/zyHESTg3RUdKCnPqpMw8ok0aZWrsAFjcU
hz96RZQg8U0MpdUIutarUQlYhjGnyMlyk2ucZzTtogb8RznC+t/BsC6nt88eOcR4GdYIRF1fRqus
/EYErJv6ARGzECUpW2iV+3IaR++ylTMLMy38oibzuBnkeae7N6DfGtRJRSpuV7QM09C8YZhMs7fM
LnTLMdgaznPeHikAg0yJ79aq+L0qd6ZJXQcIgtTQ/2OcKN1VP4BpE8tx8diNtfh1eYlnDghL5PPx
yqD5/yH1Rh8f1gobOYV5BHO3oLtQtPPnzzuaPBTGdLF4XXslNGw3Bhx3SAdOl8r+gzVCeGriZNqY
XvkxLqAUpfOUmLyVUOJXd9c3QuSmFvlMwWg7kNqossCaGb4C2bcP9mDBwU2CkRZe02aHy9t45ssR
bqEXqDOrUKGWcnpS+kiOqoqBJU5haMErFCD9FWqe1uzTAtkOx0iAFO0vm/z4rDCYgq1cOjm8nutH
OxzU3B6You34Ip8POqisH6lER/JGUknPH3wYvIpTVCH13MuGzxwZC1lPZpzg7BHeXDkv5l4SwKI3
6PSoVd3FupY5TVkOn45jWZ6N7qUK4QrJ79X7VZQjXH4L4JedWvkBXqOPyJuUm1yFNM30jQN67ujw
NFMNXHYU0Nzp9+sEI7HAqZKXWmN0QNsLbF0aSajS+2Z8ix7hdKtTtDsIguvnz2+nyTYybcTi+OjL
0fonEjEjateBoYP+B8z0oKD5tCvQVNzIUc8dUFMlJ8ZP66Sqq5gZzadSoDgPMtlITKcBsPBDjKh6
gr+tjvBEmuP/Y1Wk0gjdkvbgqk9XNSOnUkAR5HRqRRl5sNxLA5gXIlkbp/Hswsjyl+CDf1urXB9l
KmChKDSg4OLDIWAyMA2TprDH9Jhkutw8zTB/tiphZ4wuQ1LIe9hMnvDVwzCrwJTLGZ7NxMQ2elRQ
uCZw8AW6NkGWeZe38mMkx+EgQ9XJU3kVxMq3ZEMCyxZZHShRLeQiN5rHKn2F+2VWIwzxaVC3srq/
c1FO68HLyBQyK4t9JXpYfb0xs8PAoDXh2Fy7bBf1rXw7jCiI2VGbH32L1pESVc0hBBnJDECJ9pQT
TCYNwQyNvI2je8bf2Aif4NKFgW9fh5fhADKT6VAF2Jo62DFIFwhfgFL85V0+v+Z/zCyf4Z97GBtt
2ss+02/8eR4Np+4WcS1GRWq6mwm7vdezULqSB/prVopibZnSika43GIqTyxvzKk6d7744v8brIBn
WN3WAjE539RYcgB23NVAq/4RdZUACZOD674hR7u8+HNbTPGbt4SXcxnqdrp2zZiZTYEso2PqokJ3
DQaROWXDxqrOHWSTQeIK4viCb7ms+p8dBhmspWNHnoCEXvXmxwF9xEoN3hm8vRUKnF0QOdeiUA62
V15tIOrIAAQUAo6aIeKeX4MIpFETbgQcZ61AKsHxUPvAf58uCF6TX6qMTWVMcBBZe2SKtM4j04IB
ffn7nNs5xvfwtFJ4p/iwCuNrgnsLUiuGpFbeSyDTPbPozccSxvDX/48phJ/tJbBmBvjpmrJmbFpb
4iOVY1veW34b0uG0gPGCJhrib/8PY0y7ogRHiK2ss3DkbELUoQl4exow+65rGXwJQtzr2zTbXzZ1
7lsRovEAIsfMC79aFxgmzWgySjdC6NkjUhbWnWH11oavWv6WteNEJNlcykO8EGst5jztjSmaOXd5
A27S6cCKXuEch5eQCtW+7GD7XF7WuZNBsQ+IImglelir50+0kMYzg9YZelq5G8/Q4+qYIWHE9eHG
x/q4NqolGoeCh49Kxnptg6bYaQOmemFT14fQrx4Lq74GKmcc5TrqNxZ2xpqF7jLjE5j5ssDNTs/h
0AmJaeO01/VBMq6DzJaeGe0EdUfp5gck+vyNePPj+aCyrjA4hzhChem6usuRbADYlwpI7fTY30pl
nqi5qcPT5c911gpTDrnGlDLoeZ6uSpJ6Y5xRZwLRhgKr1gf1HRDOrZlKZ/ZuiYVotJAcUHRe/vs/
jpZyPewoC1x93k/9g6L4C2QC1u+1lg3Gd7Xy0/8+vSyOIEUmFbV6OjyrZQkjraMgJCVAYYxgPVN/
R7n5yRnVFBbIBzTcEg6dx2MdUqoSYhP53JPeFQIV3QbtGKrLWu4CxYCgJvPNNm7zx6+FX9cZv0lO
SYi5bghWfQkDp7fB86VVd2POsX8rd4MYPu3doVTIJpPLTby7aq28u5WB9wEAkqCM0Ra7LMn+zAvU
rDbirTFYHxZkCIUM3JRJkVWml68uFUq/tdTJEBGVaoreskIqd0kbfro+jxVSU8KJZVgCCzo9fgBB
QXubyA3X0HArJ8ktpHCGaUjEbd+VwPbixgZEB0+ey4/SZbXZJzu3zsVtkJHjQeg4nv6ClExnIfyC
XqpTsDJRLcIbLdKzz77/PCfLjC0eZl5mXOOpGRl5+E5bynjQwizPFsOfHJDx8fLdWmLtkyeFiucy
LmTphdvLP6dG6ihv6rYxfnRwhMtCejSiYyab+0JRHSbeEOBA+mJew8aZ/FBdWKxCNqKsqy2CQatv
CJYQtd7R+DF213Zo3WT9Ti18NzVib55fLy9wbYrasUz3gSE5VFxhQK+cR4SuxAw0FFawMQZ3qJ34
bjdk/RcJvfWdbMBTo7IX7i4bXZ+Qv0bp8dPTVAkx1qW9GNUhfSjG0EG/I3mEH5DuZmuyvMtW1q/z
/6xYxLxCLIP1VveNJnSAHDBLC6E5DYBKpKUUi4qSC698CzBxxtgyLAQeGh1vRmSsvH5dFIwp0xc0
YuhjayitJx40Xsyx9T958FnXianVwdcN3zfnClNwEwdIDJl/QFzlsyHbYoXKD7MxqKvhSVZ+seuU
EOQ96ow4Gf0w0DWm2Tab+8vf6ONJoDsLCwI/RbWJ+sjp/YJxMMe6ATnRj8qSLLYJUVhMP+t56fyc
WFndYhISNAFGkkcEQX0H3aw3OVHeLq/k4wGgHIE0K8M5lm6TufoqYyq1ajAjpcbQIuO3MqLnkELQ
XXQlzK1RSX+P7r9uiQADY5QI6JbQX1pPqBvQSNCmni4WXXRUZIgZJcjaZnNTS1l1B/i22LdG1x0R
f1XdMYrVK1Ry0w3f+OHbkSMz80QBvWUtHM7VirMKhfUsNF/tCAZAhcyiOxrJVjR11ggID/aUjo0h
r40g+4KMcPCWTFVm70Ql9OucWXX24VNfb0HEaCRCtFAwxPyTla/o0nS0Q2McHIbhhSCXS+sbuilQ
SLU43MjxViv6nymiXEa10sNmnOHpkRe+GSU5wa1jZJC/GxbodamkfM5J/LVC6+fvYlQex9XFmosC
Gak8hGkTqiiwwYi+EfK81bBbw/f+Z4buwjJ8j3RVX+0bujk9/TMJGH2v18d4rKYbVOS6O70L9ENI
wgyza9QhYsLfGhKGqECU7oIrHd0Wl0+6ddFXl/DvzzFoBSxXkID4Qz3SylUk9JCKKKYxdRotSb+M
yBnsI7htGwO5/+LC/rmDf20Bk1M5ODTviY1Pv6OmZUg/T3zHMK6fO8g9SGeJw+wnRySLj3pR/+ii
4UenMD5H87/mevc60oGeiPqqNrlCl36rTrF80tUP4iG3eNDtZVbuGi0ExQJWroVEvqzUtviTof+a
XOcNXc4HtDPzZJ9Ec6Y+oQkX/Zoj1Kg30EpnNn8ZYysDVQIwgfje6Yb49ax2yH/2DtAwNHyNovDA
D5deFcapd/m6nrlDJ6aWn/JPjlUpkxpOy7ELW0O6SjgQNwSj3edvKlZs7ihItuUtPLVSQ2v185Q7
1M1BuFftUdqXKlpT/4+1kFYptABpQhirc2QzZSFFeo1zVMTxD1jRzZ3US8bTZSvnDgdQD64E9RF6
tyuvA+AiKPsMVnUSKfGBka2hCSNECXaBFrQ3comqg9qV5bXo4/7b503zRoEqA+vx8aJArc6VIYNa
KCjO3Y6KPrwzF0G6guqtP2SoyiGdZhgP+P4tbODHYwJwnnwLuBLBNC7h9ANKA60dqY7R77C06jZO
8uIY2s1Wt+Xj1lp0APl0siWT4K3r9aFc9YZcZpMDLe9JNvT3XrOe/dm47lFwQbO1PZpa/TlYC86H
iqSKWgBlVhWI7upZhH80kHbnE8xTxApe7RJh8GOpiMhwkZgtQzQbm4AmDBKd8cvlz7mclFM3Yym8
W+AZaL8AqVmZBjwDmSzBtGUAyBajH++KMqx2zDqC7NDWW5WH5e/7aE+jFQImGfDq6uROyuxrgYoe
TjMgd6COWfw9DQJ/D846htxolke0iLfm/330ZUs7EIgSsFJOzrpaHjJrEGI0+ooIGkluIheSl2iN
vS/R19rwZWdNkbNDAkXLkBf79JAi1DYzrxGRGZQDB5UHRE7knW9HebZX4lkxjpc/34c7wcw9wBSG
xpFdevWrF1sa4U5bOgwMfUS7Q6rRtyoTBqddtvLhkCxIdUzgPUEpklmeLsr2AZzNaFAhlJdZzW4a
wjj3UiPUf8MNs9BCK+OtOcMf9nFlcr2PKQRAi4kGLlTP0lO05E9sKq2XVWm/sbgPW/gXhg/EgeiK
vrWxehfCeQplJJHQEp2q7gqtksyFG5RvnIuPVqhr0IWn0cmTinb76RaiKtrHZgVL2U4afVeF/Yxi
kzEfLn+o9e0iduFWca845aqFEumpFZhZCjOfQLp0vi8/jXbP0KSgu5qE2TsMIBqf+mKrPfTBJDtG
4rLAthfU9jrnSxVTjKKBSBE1teKN6Jfrrl200oOCstK9bbWLXt3U7i4vdPn8/7oRimIqYdoCO8Qo
YMvThabj0PVywiCodh85nTvsioO4Vb2t0sa6k4nTOLWzenOIFjujSrFTej9eco/ZG87v64f3y4v5
m49cWo04Xc1oNCHMP6yoBwAFDrM8dsodMi8e809cfUfrzflSO9fI5zvT98u218nnhxUuB/ef4Iv0
OdXqZaSWdNTcwQUE7/wyb83rz76r651cLvw/dsY0Rw8ix4726B8qaPUvAJqv/Y1zsX6911ZWzwt0
/DiVltXMe2aDuAgHurlbbtzlD3nS2spyJ/5Zi4hqRYuX73Vb7X4m7vMf/fD+8nVrcubf4b6XjsXK
7QJkTiclwky1A3bqoj/gvCC2eT+75jf0O682TsJyli+ZW7lcm4mVuA/MDe5PRF+dX7lz/Z/79WXD
zBmH8e/VXSfnWZM3JlKgy6pQwHIpFrnMDHItz/DeD2+N9w2toK0PtuEu1gSo1hKlHS42e4/EjgsW
7b7Pzq9vd6Hz0Hjv5AQOYpsbD8vW91uD6wUiHWq6fL/J/Tnv5QMTsXbNPryLrnwnPXTOxsYub/2F
76euvEiiwaGEXrgsMnQz/mgOip8u4mwb27l+m1fHfw3Z0SRGEYV0Lp0F0e70PlSIou6u+8TcWtPW
WVk5DcuMGytfLpqlv3b+MUIruVQZdpYnSJFsNZz/1tkubeDKecSWpOoIjv1vA9N75jR45p4ZcO63
yIu8/yDd44hl57+tVf6NPy8ZXvmTIciYJVBhWHxVr5uX4q66Fj/9B8qNyG6X79Nzfh3diwf9eePE
bG3vysEE7RgZxXJiBGcG5QXOZ38kynN9x3TLXb4LPMu13C3I9odiy/oArTzNpOZJ2iwXgwbkPjoq
3nPmzs4f3ynZ3mKvOpvv+DkHQEMQEP/ClgPHfeqxm8TKcnk5sgwh3incD+HZRA6aa3/JXEb4PTYP
KFof6oN2Y19t7PI5v/qv7dUuoyczpTRIiFW8YWe8pPtwP+wnL9k3V+pxq2Z27pPST6BpAaiOpvgq
IYgRqo6numycGvV3WYF9izyVNv3p8tqL58fLS1s7AsJ+6p4UO4QA5A9o4XRXjTZS/TDVZlcSrdij
j4SqslJHzFib5g2fo62cG6ZAdtLoh4NkmehinZpKLdUY1Z7JWT4s9S+FnefggUW64UPXu7dY0ehg
kQ0sbNl1XUVjSjXzIJE7amHl3iM6aV7Xfdq48qRm93GZZd+gMikPn95FKjikVQTtNEGN5fz8E00U
CCXUTcmsRgZOljt0WfGpWps9Ilf/f5yd2XLcSLZlf6Usnxu3MQ9tt+ohAESQlEiKEjW+wDRQgGOG
Y3AAX98LvNXdiggao/NW1UOlMUnM7mfYZ6/y0rt4mslxgeRwFG4Q4juMX518B9B45Bp42hJ69VQH
Id4X/UfM3/BQkk5jFY+lMQ0YvlZeq3ZUtntthzdi9a7Ml+STM9RDg4HANE3XXeWaD6hJOhhDUrT+
rtXhJr1+X86Cb3qu9MZcg1ITujB6V8c3xgaiUQ+eB8TSmCaYI1qZLqyGeNZm0dzDecUG2pnmfA/h
dPou6Tz+TPsg9SOD7uC6z1vLvTThfhpfbqdk8X7Q3sLqFY7R8SlpmDQJKPFzCGKhwGjYMnfAKKqv
FP4xI1Dt5N8srcm2K6b5Qmh7/rFZPDTkadSDqdBbJ7sTTq6aWpgOCeXgf+sQb3wcMB+6x3Hzkkr0
hSNtkzQubXiqCmh5ji8y7TfkXWCu2OnlLlIKZp2iZslxC6VP9fT6Qz7/rilhUvPCNoBZDf20JZ96
+lw1WFmFHlY48SBnAE9deqF9cpbk8NiYqrSQZNJAZgvYrviPTyylOWHl6ziFiZYluxmi6C6vUmvH
C1XdiHFtYq9MytjUc/uWbn755FSLcWEFO//0OAd0N9u0EjKz00rbsk4qbTq+Lh8vZzdOm0T7YBc6
msBgwAvnGvtirFz+9t3d1jEGfJD6GFTqj6+7crLKasqEQfu+wQFnsYt9VXnW1d8/CuLmrVmA5oBJ
2eOjpGqiN7XkEzYv8DxxQsJlGJj2375/tm5xIQaVNXqVz8/4j2dYLFbhDQhDQqHa+ra0eyMSGu4z
CvfQqBrnZP93r2rTbKCopAPCm2OfvDPmovclLFr84VeR3uSNtl4nMFkuJAnnC4pvOsxsclG03M5E
h0z90tJb/D6ED1tHuo7/TYlJ+5XuO1rsV47CGXbup+tE6/8tyfqfP+f/lT417/4rwOz/9Z/8888G
s6dNNnbyj/+6FT8lz/738J/br/3ff+34l/51Pz3JYZRP/7j93vb/2I/1r++DaOrT3zn6Exzp32cS
fR++H/1DXA9iWB7GJ7m8f+rHcng+HOe8/Zv/vz/8x9PzX3lc2qd//vWzGeth+2spp/XXv390/euf
f8GF/OOpb3//3z+8+17xe3eNVN+Xs194+t4P//zLMv6DPYc+AGIyW98m9v/6h3rafmL/B4sJqlQ2
e4efMLrz1z/qRg7ZP//y+CXkZ3wNzwHE8y/xbW0/crz/YMouQFXiovrcPsq//s+FHz2s//fw/lGP
1btGACzjD/NR/ZEzoD5hLp0aM43RrUN4WtNOXKNv1NCskYnN008Xn/t3Lh7GErg843Q7+IfV224O
1IX3dfuWjw/LuCg9J2RUaDzoPh1/66vl4TwmVzzFmSD62FJrP2Rm3V+IU7wtVz09TMCtouSMoetZ
OzaoR62r4dYAxavGz0Zvax+cBSpNI0rgKwGb7aM1KPwrO30Axwhjzv5QDm3f7aauJ+JtMn0Qh6qj
wRpZvYtRp6GYoonlaKY/9ec7hHPighnkjH9Z2AvJgHtVwz5htLcyboFRr0OULhKIT9Vj1rnf3Mof
C9lhJg31L2tDw5wM/DOpQuI8No+YWnlBKXB3s1IjuZvzfvylC9jskakafNEc0RjfMV3OH4MxM6lC
MLWXvlF9rT5kWFt11ISF/mnwgXvuBqNheMJzmz5AObv5hUPjrqabRHnFB6vMFdY5icpznrIe8AYt
oGUPq19k3tW66S/DICuMG0mdBWP0ZcaTqpoKHLcNUabXS9eKJjZaJe+0Jc16hsAcrJwrAGp2+D/q
snVAB0ksp8rOflcXwjVxf1bNm4JZGWBakBgZYtex0ox0S4i/OSfKa01Hw8QRh/ebxdc+SZYmHWdK
Q2j4viJNjccENzVMd7uIaeUiZDTQu/Cm2Vul+ORN4wNikotNGS+D0+8o85uk8IrRjKDk1QP+P03p
vfXkPGWxY7X5fY8zHgyV1dbeB7AZsISbCgG3ZGRGEm8SW0B0E3NqR3VB685xxuyHtaZgS3V3VOoK
KYzxu1h8GMJat5R7qfk4uOntZL6fehwEeVSU6+ui763dOit5nU6VTEJlJPjRaUneWLu+1Lpgn+Qt
GiRPBBibeyt6CBRxqP0to9E+9VOP8zBRbzAyBjLImwKD1ToEIDvikFem4tuKf8Sl4cWTgGZ7VIFB
MoHrB9EwotvjpSBYoKVUuKZHlZrWmDwwPYiSrrqJ0cCVaAPjgkbjuUp3+qjoVZIGBqjZz3JAADt4
YeupEaWJ5f1AcptHmYNNjIZX4V0vhVsT0OVF7I8ifWxsi2lRSMrgVEXQfkqxV8Ou2pEfV0cSaCWG
S6Ll6LoqDyVwrC9WAmk9hOCKF6vPbyEsutQEeq6MHV8BY3XoeNCvkYkRVxzfspSZy7ReEyuqatCn
UZ/24k3FGFa1EZMQR/fDkrwrRTW5sSPwIdwGqGo/FkXFd1rZfTVHdTZXbZTjewb2Z6UOt2uYi7U3
H7qOvKPrRxgDuD6/cVPbV0yDJNhrBbAy7ivBsDzinR5415JrxKB/bJ3v/usy/tyRtqX/5OLoYm9m
REhBkcyf9GTc3q4NW4K+xsrevB0SHW8vZ6yv1qK+FAueBvS8e5RyEOihrGW8Bk3H8Y0E2uoxVbZC
NtR0DRx0Ma8Jzspek4dO3zPoNWqz+oUTPbjBVYg3TOFCWIHUXRgXNsTzfZicYpt0pRTiMzdykpY1
0+p3Ei/r2OsMzHF7Ex/oTtvWTJ9hQtyosGxuy/rCUZ/1SMc3m2kshGD0wGjwMvNzfAOGOi26yhsy
3EsRZodDZaMSJEVr78AuSepoeDIXEcQXP2y8gvhyKrIAD/3Csd+WncRBcATxUES5vwHt1qyE3YVJ
9cRgt5k699aAERp6cuSkGO2B9npLexjHg95MbBFVkII/T/jp07LXzfwNvJjSAv5XVBwND5f70S+m
bl/27Fo3Et7BZydjGSI1WHOgePri6iApBULRFBkvXq7oXD7R3a6ba1vT8KvES1MXD3TnKQ5WiT3H
IFzb683LL8VkMa/uq9YZYAl3y3rogxp3T3cMZkhvAAzbC6/12TKH09AmTecBPw9WnTxgTLfTJJAZ
2WE1BU9i6PKrbjVw+Moz/FALu/lvHY/hd9wfUB6fDoDMbAsMbVTl5vuQ7j3pY8TvdoEWTs5gxxm1
xO7Cy3T24VLCQyZAoYUh1S0JP36XFtgqrpE2ZWwBIuJzzYwD0t3ljWYX6vH1NeK0prMJt+n+WHip
EDziDredyx9ZXAWkvCmIQ7CWnRU0O2Ed8MFb4CYxsva5DSZ9JK1z5rd5nbQf1sz1qZtmCmQ9Nrfm
7wtncxbNbsVLVo9tLJ7E/HQOa8hcpg5lW8Z8q8ZwXQbmcqdaZNLSmYq3OOU2YZMX66/ZB7IpHNl/
pGzix9hVishajPRtI0V3AMlRXngkz23zo++bMzNx1OKVQ4VObfX4PmkGTo5d4RQx4O+kOEA2Nh58
LLSBWWIam++SYmkxTFLsDyEokWQNW6OsvmFIK5Kd1garGyZLYsjYdDQvD7tpEhslt/WvPKdh5rgr
tXJ4Uy6eJg+v39QX3iYeLzNFqJmsLX86PvNk7tbcUiKICm1xr7Bu797wDevvda27JNM/3wYMnZEU
BDAGKwTh4smxYOjSvp9TLSrNvv8I56++ym3cs5YU1oxvD+m3zF3d67bCo3nqTf+HqBv7wijuC+vD
lh/yEvG4iCFPvp7Vs2dMB9wkytlxxX7W7eZxdKv84OCVoXZrim/0hbLOaadq+4q4aApZ6Kg2L6uT
uk6uW12htVUSlSJrHbBPFWOspY7Z4kaQqD7WVjXcp0lZ4jHqaGMY9G3XhSMVvyBs6mqmVBlMnhvh
2tpYkYLytV9Gk12qtYT3kUoZU8tdq+d4plZuu3/9BTntiz6fPYkwYTc1xm2M6vgNaSgObCuOFzVD
ksw7sTY4cruJHDefbzcfw5VRY7hptWfTrx0EpBdENZNBgla5P3s71aq9pysLCCjol+nC6T0brZ18
eluZfJMaksjbpyamdpsuQraTF7E/rsmNknJBL9Ym6l6BsDJ3uNtgG21DiY0mXWlv1Ih/DrEYLIfD
DPqE9hVkO6QaqBPfzvnU5ztn6io8x3of7axmYP8XikG2d+XSiz7Efkk+abMBP7fV8NCNBsRWVWiQ
OTC0A10J7XOAB9VHKwVYEY1jlj26etZmMNOCfvqKaeGc3YrVJUkQTl7cJW6psFUezJ8wVMrfQatn
jHsQx4NJaU0bwUzLPOa+1INyxW9Ewx2/TB3/fjGC9UNiTjOzV5zYLYxv8prJYxZip6Yc5kOVis7d
tXAEWG+QQbzbwMKQHL3pfQ+cB27q6kxXfe6Svq5JWn0Vreb+Kqy5fzKcOtFjXc96iL7rWH7P+hJf
I7APbG1eag1il8iq5GUecA/ZWUy0aQcvyeYvqSjs9669gXJffxFf+HJd9j0EpVuJB7378XuYptQZ
N6JFxDLW30IJY+xCq91dkfX19eICPHr9eC8tV+yuCGcDfIFZGU9efGAseY2EToumxJEfpFoYFsDG
ep8tgblfpY2RP9YPuDbj3fzTGbxxnxnIqV4/i209Onm9mRGni7YZs5Jrb3fljx2YaMbONVdqEWUE
e1+2Ffa39eRcm7MlImMJfs2LyN7jdLbsuj7LLtyDs3CZ8sO20bIIsLnR1Dk+ul+vVVAAD4+kAiSQ
Q0cD1GisPwenOdhGulwDU7tklsCX8cI1+0Q4nsV/+T8n66UjNS1g1YCckAZU4E178gqYI3WXzZFc
S1ImUqvR37mqVNOVAeYTdxfdlo9TTr0cEGPiuYel1rU3hZ9nJZgBQrSocv3ZjvVV2I8axJ88GtZZ
/9EUZa4zTbsgTXbWjeew2pI1wMLbIoOmAhNqBzrEveLmCjNM4EK9L7o8RQ2bB7WGN7ff21j16PBl
nWpFiQifCvf/LjP6RwNwTAGmY/bvVar1H5kOtZ+Ggm7hUMr8HaSGBOSOD4dhN+SYDB9a2SQPZcP4
7cHT1vUX1s8aAgpHFXf2CCxwLK0lj41izsACGTmRNDTXuQlVAnoLM4a1vDXwOxN7XzChGRLX+WZk
rxpTkl6wrsENZGr1TXrQSjGNtPVvifJzPRJmMVC0yRr1Q4f3Lug9SP/9ssDoASaSM1g1uO34HhxQ
0YWz1XTvm0JstqFdL761rt3gH5+3+C2NlituvVn5+s7NC4uhr1Y49/jhdHmI3dgqo3SmXwb8DpM+
mL7j7O3MRmPSsRtcYCDdlOD77IJpfes3Uo5h4XjaF5GI7FfneLCiXMxb7go8fb44k1Lo9iHmPOnT
XNm70Z3bK5zMnd/GBm0KGamu3i0MKXxsxyZ4J+2x+9BrnvoErb5qd/Cv0UznWVHPLNjKBhVoaioP
q1ZLPy+GiWECwzVBEfbOAMwINgyuyJNo5OdMk26/FwNzICEzdBpmW0BaH/PanYsdnFzt1nbGroS7
SdQViabRD22VBzQg3UUHkgYT9r7w0Bjs7Kw2rjG4YJDWKbZaZapUOn5/fQU5XzeZdaLNgzkDkemZ
e4EvqGwZQe1FC5DUmJ3R3S1js9w5mU1pK1Aqfv14518vLr0sGQZ52NYiOVmxqqzB3F6r2JAh8rFm
WOs7h+32oTcMeWFxPL80XHEISjaDP6K5U4PJaioLyGIFy1Mh/U/41xd3vtIM4INTd6A+d2lc5PzS
aC9QfvTdrZ9AoH+8HBqTNXqN0wdR08L29CtZ39QpVIGqdrX963fxpd2HfY6YEbku0xOncjRTpFrR
ODk4q0SCnZnLwLmtZ1+7VvlixJ4Y7I+rnfbFoVZCvSGq7R9UMXbphV33hR3AZ7SW8I8mCTnnySZo
NbaDHn8KIt+cl+AK1bBaYwjKPUWbbJiS2MBM1AIRteGzX78FLx0adxmc1niJGMU+CdUhBxr4D0kQ
z+g8blTljvue2t/1DPLiZq2W7irT5uJCPnTS4duiXdzdqB/gS2DThT3JUTTZK6eZS16p2bTUIaOH
wMa3QhXfBZ3DZhC00r2vpjEIDTrBfz874X3mWjmBzSvo5AUzG9eQTcHAQ4ohyU8hB0WiOMDCa3IX
yAmO0F9fv8fkH+ebLZ0p5nvIvRAQnIZVpr5Uolg7NAOpW4i9IVf9O/g9OGGjXOVyNQULvGIXR/Q6
CmY/MfZGhpfbw4S1wBAFdkPhrlgaD5Tv2HxfSbl6MMm6Fux9fVvAa/gBBUQ4cO1hqUDYhinczXde
IvMf9TiRJ0hKpLegsKgPCgAVXwTRfhMrO5Xw3dXsyX0TdO4XZjhAE5r+zE6n9Ly3WFsC97YiSgdE
vjbF5yYY1BixAgYWgwgDs0eqtR0fH/0qfTN5VGRiRBSUWQORDDdGZy2gkMB+sTKrXL9aNKOZd2ul
qNMJyj0/a1A6eTwJU31TtevTP0vKIVRcPhzDZfMXBAXSfPe8CWtM2MdGFWl96cidsEa2tzktQN50
rQ8B2E199XHNlu4eDg+TYIHwEwBq1lqMu1QztccyKNp0l6Hh6MKqGxIaCWOmfWcHQcUDtKTKoDYB
qUBjWKy07XXpajQxsuGpUZPzXlpG/ptAVmAW1qVp+gHj4iGPVJYAkVlE4oVlX44LFpeW+oASrNDi
eW6XLlS9YSM7y+Ar7io8dQBPtJXQwrxXMn3bKl1/qJKgHQF1jP2VokZIqYJSIemgLLLysE5e/xQI
owN53sz6Z8BBW/nSXmA9NkQXN0kHkXFH174tQCklJj27zmo7YNWd+snKk8OYQNc0hlU2t9dWS8xC
YrVIeoBEGhJr8sb+xaqDbqaw61kd9KapAN1CDwYG2PZuCsSIiZZdJRJpv6X/sxrXRpr3LpTJNDH3
ldmsQMCDpuieqSot14nlStiYgmt20m76tkFP6kOPhKrdZfPofZmFBvkFH8SAPZ8QHBqkbZU44uq1
/TBZcp2vXKXNP0QqoQz5mjH/1LPZ+ZkGfE07WHPBb4Izx7vxC6tpDsIfPXFVLrrT3QjKPNrObfzm
t4XfWk8hogIhbpoZwCm5RfqyTibgbqh3vk5mP79pHb0Wt5mwTJQhmZ1/Hvza/sloVhuEeaexEgl3
ps0XdOh6r0wBjWi/+Asgag9bTMbEWmdN45mZzbhz5GJFdiIBfUy92hBiNFohmbmG5oROmqg+Ass2
ORFTZvUjZ1I2kSkynOdgqc3WtaEPtngjcyrn+5aKzd9POLBnQVqxqW6YHwxOFsAlD2RZ+pobCVlT
HukGY6nClj5rurP0Jb/u0yY7MElyabt9aRW00AZQU6WOh9vy8c6elp4DcWorTRFB0a3LPABI4LEP
DayRUHNoFnidOz9ss0fZzm4o1L++EL8QWiBVwtx9K3ESYZycgDfo+aD1Bd+0cOobZ2qM2zRZ7Z0I
sm+vH+l8WyWpY7qJPZV0Ep+J40sd2qFPvdnGtqXKtsRjqpH2C5X+0pxVHpzWsfbTkjoXNvPz6yMK
NdAF0gDCvd47ub6m64FIYfIbKT9Zr9kaFkoHc/Ow+vql+bfzLZxDbaETsj/UG6dtu2W2AEJNFKxM
zP1uCzedIyTMkuNZxb1XcUcJvN3xS5+XF3bTFy4StwsfHygcrryzOadcyNTIJfC5wFXGnd705AOZ
7X9auaEXMvNnn5bjwgDzrkSIAaZGzqYqOX6MTj2l+mgPEJSGMp2+YoajR+M0pAs96nJ48mRuiwNm
VO4aSvLkiLAiUTHnPWQw2lpNhlCVpiYE/2f310VWywt5xws3g5onjmI0UDet2UlN3Gsa1hHfSyJV
5OoWZMB6BQZ1iOygu9Rfe+GVRi6IjQkqG+LF01c6y50hh/THAIAUkA4BYUcILZtd1yntrh7MKeYH
w6WJn/M1w8D1W6dDYm/iy1NPqQXzL9CAdhBZ9LvSQ+Wb1LPLpULphg3THKa+1lzT7jVYZc1Bf/Ck
Ltq/vWw8j5PSY+JtwCd0ewh/lIdoFlTG3OpJpEMr+V1TTPmqLwu6h4pG4cPfXjhohG/jkJvemg/5
+FiYjTHbVzR+lDVLx2TMHDCjm7FY54jJZxibZqZ/coakuxAUv/B0KS+zVuG9zNpx6m3Qpo7dzYvp
RzLIm3hw9fx3Q+oDi6JKecapGg4CTebfT/Y2iR857NYeR5l2ksfOboJgmv4pmyZjeQdv4bUl1qpR
nxKUXVBLvLBmcYUU2whZLVg6JwerdQ/fcz6UOKewHvu17qM9gXEST+lS/lqWwb62HOXZOzeQmohf
f7AvfKmb0RXjqOQdWwXl+MF6xZQZCDCyOF389EM99eM11X39Viv74MKhXniWpOnsc8/+ZKyUx4cC
n1egf0Ktg81gY7y17FaLk9Inj6woJNdxpRdezPz3pUGL80vEBIHB/a2eS6NA337+x3fSOXWJkwpt
WqO3vN+e3jWfdd/Pr41kcq5ev5vnXcrjQ51coqW6IVcmPVORktuHZZVrlHcQX134LLa/c7wBIHPF
xYb7SVWcsOH4kihTjiiglyLO66x+6/t+f1/T8Xqr1SviNkRm+9evyzh/dlibIO7Dcgi3LfNUMTKS
aeUmA6hxgHE3Qpa8CgT2imw0beytdnuXCKk+dJA+572PyPKhoGr4meaaPCQ0ftKdo+F8twfGYWUI
xnJMuCuVNFG7lPm1Y0DCvbA4Prsgnd4i/9n0j0ENbH+2R/XHUyflwXzC17I4m3CTQ16alh8z1WbD
fUedjeYsqFjGp5hnGGLk3tnv0asGD1JJBVNzCsq6OKRm5n3REfAM0dDkirJv13jfZNnS77CKPvkw
VVb2TTf77mFGK4R5YVFXao9IaPpYrbhaR1Vlw45mYL8yqR8Gi7lrzYFCwutP54UXnCI2M+S8fIz8
n2rmDa+yyIUy+LhYzIBFrvy72S++J0DrH18/0guRB0KezcMg2NxXgSQc39V8XLzK04oUMmyj9qrq
jX1hTf67AbfDO2rZ67tG79T7kZTpzm6QsRSOgAxWZS1zA4VRx/gRgAUfMOfULkRFL7yiGycMQS+y
LcoEJ5/52k5l0ArBAzdkfZBZte6x52AMZsrXe/iF67Vw1uzCa3Y6EEjNiM9ws3vyNrMzxJDHN8SH
3J3PbaBFxrTYDs2AwrwVerl2UVurWccH0ujs0ALjau3LYjG9RydN+19AL7rgNpn6uQwBdFNCSRaF
rxhyNu8L48SiOmAqnl6y2zoPWzbLAcYLiP9xRDktLCLRStMROn3ce1Q37GGpyp0EcZhG+pQI/8YB
HcGs6GjBBa6D/I7cMHh6/RV6YYnkFKgrosXmf89v2B/fJVs8yHIjRbO5ZtVe1tr0hGPG+vn1o7yw
QG7zP6AUtnySobfjx9ItPZqCNcniJl3LblcqQ4vXYhGR542DRuBAtv/6Ec8/jU3ihsUHpTS0OZDL
jw8JrtnE+0s4sT4uAEVM0ZaPDnb1tyikE+yrM+Ndhjro4CytvA4ouMGlTh141n3hyQ8qS/W3wyqK
g4CGcOHczh47nBPKmUgkaWZiX3fy1Xb5qE+ddJ3YX3tKRyOx/xfQyRjL670FN7iZOz8LCTTS37Nm
qyQyKxf9yus36Oz75CSQCmMEQVgVkOwe358lHbSqaiY/boDII4Or1mvk1Ih1Bi3ZAbItboDF5vHr
B30GghxtA6SDdBE3F3Eya7qpx0fFG1BpjciTeOztnjqaba/dnri1XnemNRVNHNRubu3TMrHewyLP
nlBb9j/drFI/VJ+0VNssv/u94F/M8m5pQbITvk/Ba13K5LvZ6K2Otm114TsPpfrtKSTyrPel9Pcp
llwParLlA0GsQCqe48YS1RXK5tBljQZ9POewN2Zr/uG4eaPHsIqNd/jxl1644jO0Xk927pmhnS7O
DlqwU4cW55m9I1KeHMjYiXXJpOaFZwQtY/MjoRZKSHr6jGxt6lpLylh4eRvVSyXvB9dK93j1vCF/
y/Zk1MGlF+NsRWAFpfYM1A4p3ba7HD+ipZ+dpWvaPu4wIrnC0VtTO0Ao6EpefxfO2ypbxGRuxBPG
87Y97PhAo3LbFr9krs63jNuRvkuozU56sHNpx51fd1Ee9MtVkEkGCpxxDqnrGZ9eP4mX7jABMPV9
vgAWwZOLRSJmYRNsS4i7uqDgAzWK9UCF89JbMYZq3RWSYibNXj/qWYrBl6fTmqNmwNJP/+D4yvEz
GhFtzn081711Xa8Mo1S6Jq7djFm6jPGFwyL77xL/9gvzfOeXu+nKEGzQhdysbk+2xwxIRj0WRh8j
/w6+mnSTwmJkxG+3BHm1Qr0z8xBEPMyZ1y/4bP3ngrcXigWZ/5yN8ElGYT0n6ZBiG7K4m4MgOExW
oV9PQ2W8UVU+/nj9eOdqye2AxB/cXhymiUCO77C0NZghq+hjERT6Esm8cqKkypNuE034v72UKQw3
l5UXDobV9WHpDctdp2a688KU+iWjgvOxnO18sKOmsIntOqaXx+fTaF42s6f0sbYsDZArmUirC1Ei
j2lk5Vpe7iCNo6AZmCIJYmyiNj12Xdlm2FRd0oV4hPdvdNlMJQRZyypiZlR6Jo3ZHVxCarfUwKS4
RnuQpaKbbWpr9rSW6IluEHvn94pI8ZtmI/UnxDY1ak+lBCWdUs2NulknHC4aYa9v+3HNv4LeLrBU
Fd40YbWEPLAw1eLtclvnpMpRuPfZWCaPvDbWF8uaC4weVJd90rVibndlvzI/X9hG44D81LvrvkFi
eGjTLvvCxIVzt6pqWSJMvpKrYNUxHHc79JoxIxkMyzpYBs2/EkmNMFZIeQ8mvYkab+nVoOuXF10g
HgGRiIMHhs8Ia6Gy5ioR1tJdEx2ne0P0c3WNg3n+sVYG9X+GgFbriqkCxEGTNXTmoZhG74qGru6j
IKmW30sgZRfbnUA+9/pLuL1jx3sdgx6kACzg1AbR7Bw/8zalm6RE28AyWaBzcg9D3c7XK4dq/YV9
ldrA+cGo8FGoJ/2kIaafbKxd29i5k5pVXJAzDl8mPOm/Aq0yDJoLm1ZOU5r3gxQ1YTZoFvNXoiPL
/FD3WrnsCY30n7nTzxN6x7LRw2ad5G/DHBIt8nVtXd6MSTp8BDQqvWu5aRNvSk2fzbeqrivE5DJv
G6aAvOkxGGRjRNJdXDvK9VVnoxyK+kNe6hawug6F0g68bZBFQAfmjyDZmNLcFPj+O9kieY9n4BlV
lCD4kVGnW4zpjB7TO9PYt2M4YRovsMjKQEvQ3EMAZavRcd46MpPdFQlvcD/XRferFPU6o8YfC31X
Ind8MJZF96KgNNM0VION/NAJRu1Dw0qgx16aNW/pc6ao+7qg7268bq2G0CopL4Uz750Tpk7VfCtg
yKJsGdyGOaIqG93QUa53FTR9Ou2LmU40a46TEtZmxhTWqAztUNJvVdECkdKN3Iq8cJ+MFZvbCu6X
4nCt6itRuakZMvhj/BJe1lVf7HSynGgedMrClJP1a3dyR0Q9s5MzRu7SDNoVWqb9IpxpzdhZ0vR2
Kgf/sxqoVPE3QVvf2TZPN7RR4Yw7zXaW5GFJu9ZAoVR4RojGYcD52bYnejiWeOrNovM/zEUyzAem
kXsXKY9Khl05SpvZKvpgzk1rqSQIy5Qz2susT4rdmA6qfOTV7ot7OQ3qoUw9o4yXhPGGaMiDlSbh
3Nr7Phdqihaj19RtYKTFp9lKhX1AqtA6kau5S+QpWdshMWCvQj2xJxmaBdW5nVG61M0DR8vX3aIv
4GDBLUxZmLRLQujIf5yDDGhFHYK2gJVGpD4WUSVs+ZueY+7vGcPsYE2WjvNdFHMwU/k2aHEmmbXe
pZiHv+87Xf+CMSYEazAYuUB3FIgvDoblaeTMff8IiZbhIqMYOakeihhrRuEtd8hb0h8u0xPpLhiT
igJMP6W/Um/KA1pVyK92DaNUwQ6LhqF5wIFSlg/W6K64DeYTWupBFlaUl2r5MorxkjnNCyvBNuDC
eAuyGGJs83jZsTrJTmD2Iw7irnqvgiS7XpL6l8/A3QM1hEsaoxdima2UtzUJie3PcQ5OVy9lZo1x
jYk9fFfPJZebta6g/lCMMaKabs+8Z3ldo1i7AEp9IZyhWBOgigR8REdrO7c/ktfFHGad96aK17rO
KHRlK6y8criqOxPl0TCbX8rcukSafeH+kidThebUCWdOyRJORx4ydXMTa36F7q5pnbhAQbn3Kfd8
yjrlHF7fRl64yM1/Yau408diZPn4IsfRnsc6ZRup63Q9tK5FzuMuY2zl/XDtJZNLca+6pL15KYDC
PBonHF4gQrZTcb5m6FK3BipE2qANXkxsp34vdseQmlcorUAeVxc4dqxUdFCYD+VH38vq7grdl/ul
B6Z1yT/kpbtOprAZQW4z/6dM3F6v3HpxhYw9Lcg+dRv3LkD9Gw2iX2PZzJe+ohc2762ExJw4zUta
ZiepVwHrXcs9e4xNbBnedx2CCMQ3wVsUN+LCAz6v5tKZezZ1BRLChOapTE9gQqysMVcx6at1hSqh
vG5pTEQJYXw84SkSl53Q9sOQG/Qj0jKySgMBZe+okIy0sHZN7S77zjWVtes8v43cRVZ73RwcP3r9
XXwhZ4MwRgiL2Y5HH+bUuGiEt+I4oz3FWd+Xn5ijS++Z0Vse7RYUII4uqfraMUIeZ5rlfAhogl4V
YzJcumHnBRQHFgmPBhk0PbDTl4ER/sCtgVaiTCqL4mAPblo9YkuiL3GJxrOPOnxLPmRGP7rRJHJD
Z2q7qD6O1mp8xmfa3Iakq/ZOIdj+mbdCv1lzW3ko/UuKU41qps8oopMPdmKsj6/fwBc+ZiTsZAJI
2SkAnRbCGpGK2u3XIQYO6b0ZUbLGwySmN3pbt3GOpv9mxVPoQnS4pZMngSilYbIh8myHptLJMqml
yCP9gWaW5+d9ZDq1/NS0qXWx5LZ9E2fHochPQr8Bs06t4NFN5JunCtKuZrRgUc5+/VX2Znrn98pG
Z+st8qrq2mFfZnbX7rcA/W1iJPV/4x7TDUbH9EyIPRWuBBUpruO3Y9wFSBtspRtv5JrJiApl/rbu
118GO/eFWP98eSK5o71OaYvqCdW940UakUYQpCXHFHVeXgNPWH4IxpX9kGwvi/83Z+e1KycSreEn
QiKHW+imd3b22L5B3h6bnCmgePrzsc+5cNOtRnM0miBZmmqgatUKfyiSyNhRvr4SoKlrCbvQhuki
YrVyvmJW2LYo1YVrfk4L7WDK1jwlyVKLA680QUTWBfG25DoQPWxmUjpiZoI2Kp3mH0outN+39/WV
wABBg5KbG3FlMW8DA12EEp3ocTq6cZJAIyNEGNNQ3imTC0CrRyagwt8e8XF1Jdd6KeQlM/5++0dc
8txhmpKK4IiK6xP4g03Qxmu+66ViTUehGb12RA08Z+BfVt6j9LA/hh6l8ENceM4KpXPXfWgXKdFg
lK75wYktXfr6EI+Rr3Zd9z2ysTg9ZlqDlfxM3+K7VKLVRnnMu/s8FcV0N3Z5mlPrJvqejMflHGM1
FLGwgnsbDMCoOv+6I42INB7b6QjhqGTKv/R3pctwjvzK4N1JbSbEdtl9TtfyWCupZoBdBIvvw5ei
16kip9GgRHPv9A06TYnaHNXRaO5uv+/LMIxpEZYXsHwIK3ivnf/IZpjR80BA6GiRuzPiKSDJVzXQ
NmCzH2EKzO/HSqj3JfjHoz5iD/H/WJ7WIMrN9O+0C/1px85mIGHyaCfjMPtjZnSzLx3hRE+lUytu
0HeMtsG4IiLoV+YMGhT4aaTsJKFvw9bzsLdqfDPpw6x21fPbvIbFcguafSBbuIUa97mvlix5SjWs
g96BRoWGFDMdex/RzP3eKEmivFj6NNZkLqX34FVDhVNGYhhIMtSTkD7eFYhCFNqCAEsr2zn1R42q
1veUyuuCmRGrfm9EABBgHyZGC+87VX5WRkZLu1JbMtK5MhHhZ5pLY1ubFEjXZe6afoFT9lGfBShf
2VnJYzwVwsIGAZb5IYvb+E5fsLMLqwnJjcDx4uy+K6qM5myiRsjM5snSP4yD3f90h7n52kWj+TG2
kzz/MqENj78k1kK+LUmL0dI2m5NE8OrJGW208uhrqzvAucvsDHwNfCTEGleP4G3GNMqBDtZoctCx
unyqTEo3xE7Z5Hpdhbd32Vu9tPm8ZMIMSlZQD5fKerv+VWRM3uKpmPIC2PL01kx8VaMUPTRAtoQf
ZabeHdF5S8oXTYlbCvAYnR1Ij/Pi/NL6rlXvK1v0yWe2IiOL2z/tyqXDzBBiFmkjrettGxl4omj7
Xh+OYkmV71YSVQdYCe3rNPb/IBSzpyR5JU9FbMvFJpDEi+xvi3Aa20gVQ7X2mGIDTrIPf5ING02q
kwFZHwsROoVaGw/RMDTlweM+6A5jWRdaOE/9WB49KCJjUI4jSNh6sqGmN4sBVSzv+vH9GM2rcCv9
mcPtt3S5VzB+Wq0NGQWuBj2bNpzjpZMNXzNnzBAxL8oGMYaim6bHBvFw+78vxlIEJbTJGKluhyc9
d0ssdWTxNK11HrxFdkfXKevHmLHazlJXrlwuOZLgNQDS9rM3aZ3XUbnBxFqOtZWMT4umNf8odKFD
s7Djxh9Y9m4izQy5NGMYr3ixApZ0d/bgZUJLsx6w1Dpyp1Jy1z//63Q4kaczGfeWo0V2/QsQifN5
9mpkPLqkcY4K6NwR8LdVOzt3z9sRPzuWGPzQ8dRAwUHnhjFxvnCC2tEYtahidEjnDw8iVtWXrl/y
/NkqZ7UJk65vslNCO+Z7lozGd2Q7s8+WlkPTUYvJ/c2AN3nf5KRyoZUzGOaOB4/pZ6JpZx8r0V74
oyPxUDIjArkCvRtictvHEVIgEkVHuZQWJoE4+ha+HQnrl6kM7re6k7E4NCDvloe0VOeP3Zyqc+Da
mMr4Lb/st03nfvTnaBSjT3Myzu/73tmzyb3cG2tlBNedehmShb2dN0C6miHIueZxTChau9jTV+2p
ptMe+yxJo6NRygqpPGhg2mQ2D1kq1OTRBJDz7fbhu9gefCU+EGN4COGrjeP5VwKBmZh6nC7HtS2Y
o7hTNvfd0Gv1MZ+E5vjDpMShi8/PntDNuvm32wN8+Kp4yJvgHGwWrqyIyt1Uj7M+JdXDHOkd1xrM
GUD9wsq/NImdxSiDuFgiGsksd577Iujw3KtyJENFxuyU9+fL5zG09CTvKTyLggvXtWZIiZkWLi6d
sNuv+MqT0gDjrHMY4PldUHTNGGBU1S3H2KUD6Scds/DVxnI6Jt1kP0mTqkR6sFi8JIpPt9d+A+Nv
XjOwW2T00GSiV7SdcaSpSkEXN9oR5SSIpZBDkGtWvKJ9qiOtcg8z4+PqoODsclekY6kE5lTRvEUA
J0vuuGgsGsmlqs73YxRDnVPlIg80+PXVMdLEQwutOfOTws93DxIJuAH1mywKS0er1cOg1ro8uvWk
N8Ey1M27RZfWj7RKIOrnaKH+aaIx94KW9wL+oyv7L7cffqvGTfBFVBaUibpicLHMXfPjv2KfNWmN
ISJLO3qumJoHVdG0fzGYT7oXkeAC5COJVcchHjDLK5rBC9JOEOenANfEuTl2rXROZd+Z8UopW+5m
8tMo6KqCztbt33nlDK7Q2dXqGYskIFLnPxOifBVJYx0W9AliAagPYDSa9q47P9OctadTDIUu8V19
idK9O2rNfbf7w7ZQyOH9OKa99ZqeZuSSo3bQUa2plCWQMnW/jOMg/wgkeBnSpPTAXZPmPRAh54Vm
bt8E1mjn301YUAF033TntFyJjHBZYCM4IA8A6W2dFF0jrjNXZccaDBM/1rhT3y/cFPrBqTLvjsKx
fhjIGA5L1eQfvHHRD0tPlrfzTS7hSQBfYbdggrw2Ga0tyliDJcvLkOoxB+SrPDQqsosBEKqxOTBJ
j341DiokgWkB1R+rzsrvkgEEqq9CPKx9JUqG94Q0FCGMFu447tP0cHd+4kV2aVDbvbnGQm5wLhr7
urBTt6wd86ih1flSQ8kJOLbaR9Eu1ZcCx4TX29v0ynpILGJwTa+KQLLtOEPAF6A6R+PotmZUYTnZ
R4+ZouTfnXhMpO9UdLd2HvEydALbpWG1fgd8r7ehc6qtNInn3Dx2+BMGfY+Fp6+WOfJ2hoSskWWS
YWQWLaELp2HP2PvK81I0s/I6faZ0XH/cX9GjzUVjuallHhsBVXKABP+zp4YuyCwKFUngVF+Mnc1/
eStBhKepwMTEgYN+kcAv3mSYbWwdZ4ZeD3CSRHWoi0557OwUheP//D1pcVqrMuQKe3hju/71fHmt
M5ifSxZzBX3pvlYQFSziZ5mW/wIIaXZg+9vXufpsr/03LkGEgUF+nL9Oz4lnTaRtHGaWgeIkOpAP
MEJkf9CmyHpIQLXt7Z5tXH1bEek6OAnrFb/1Fq3qmOhpqcqRkG0/wY7HUmlo6w8qii/Q0vU66F2x
Bxml074JqeuyNgN+BjNIOQI4P39QJKMjZ85i94h6pv5CFus1YTG38zdNAILzG28w/jXVSEG7qqlp
zqDwpz14jIEHv48ibyXDaOp79D4g8o12b6gMtev8vtKz5AOCvDNlfGVYTSB7GX9sE6P6ZIMPQJZT
zcW/ExqIUxjV8UohrZIeuWNV/FMi7xz7qrXYjk/sFHGAxIZaAGFMIYTUdCFfFrdufy9l4VR+LBIn
nMCYqA99hre3XrUOIhVjmvxIsHuzGJ42o/TVvnaawJMTPfpa6Ugd3D7OfFdplhFACE62/Hc//owB
9HfrwDweD2u2wf8K2PtvdomIgnIhuQ7SmtG7rCGdBQle6b/zpAO1khFFW7y35Zwd8wTTVr/rlMg8
gFNS3nsMfpNjJJ3sSVqrfcKE2vC9p/Ktj1lueuguKUb2iwIBrYyKjYY6umd3XyKyvvoYtTpipZol
NeEz3qZvNwkjf1bUFGoHvN8EEi9q1R7eXyVowl7rYh1FH6SqX1D/yZZA6O1IlWAaSufHtCpxNO6X
D1EZoyTr6aMSB3NVrdlembaYLsDs/bBMgBPCsW7G33bvkozNmdl/q5nH/h7GmuqFotcFzzbE9Te9
7CQSqJNsH2FVRsUBrMqEikumJX8oKrTqkM12owdCzJ4EUh4hJidL883FNEINKQNI8I8jMM68yyo1
u4t0Z0IbEw81xSfLaECQduoqPWei7YqmeT1UAbf8jFFjVCQPTEZig9UYGfrIuijWV8lEHLDHyGwG
ru9cIVUce8wWM10M8b0hNDtGeQsPaWBO44zHCtCdfxc1gpc+wWc3/apMi2cBVBsJMbH8yaLI+tcF
JFIEUChouUGonw9ExjF5ooub/8isnJOrlZMtA0FxbPs6Ghm/aol86FHqo/PU1l72youDd2wpKXH5
dni8aPEi4kfXFP9KBz4El5B5fo7FOsDIJq8MIevjDaxJuwfHmoxUK+moNx5d6Igkntq3+YNU25xw
FcnyF4SP2DmY/VS+T1uUyw+yqd27plmhqYnrLkiKjJWu7Pzay1gHZo1aeC2mqPe3Q2gr78vUiJom
ZACoBXULRjcFEvpTFOk/Y2J+4yHVz7df0Bur6+/ckRe0Eggo7x16ThQ45y+odpErEE3XhKot0IQx
6qi+m/NWrY9N1lOkd4lmV4EuK4BDplKN4NCUcpYHzI97K+il3nY+GsHFZ7AmFepj02BH7+x2tE9T
hNlL4DLZBQ/oFO6XFIxwebBnrW2oM2wmiC5QtPcpCPHh2ZDewhxjrrtDj/jJ8lHUiZG+0xNDwvAx
HdCiSQrFplRmFNjUKEf+xIx/x3g//2MBzcEDCdNc+ZDrRfNzYRyF7Go80KF33IHGrjomzG/cLK5e
UmUeXstljJWQxgKNfjXThs8Awc3iVPGKP9rF2q/wtLzs76O+cv7hsp/GBwuAE5oUjF+/i2mkg+Zk
U/rsmaAaOY5l9adLEpVGMjLOKODGsjr0bVXTN4TpcyoBDingw5aELp5TiDooWsA9Aad4/NbM2jwd
EiMX3b3W2SIBD18g6RC3XvFlWFDIOE2AyFp/0KJyr4a/3HQ2YzyVphQc4lV363wDWNKU1cSkdp0U
quGiIRVU94zErUHPgw5tpVMxm91/zJG4XnkN66x0HS8DNThf1OyhpeloAYYqZuEnt2ey4EpFQgZQ
5++3d/i6gc83OBqVdHCZGJK5oIJ7vlQXx3kRJyow7rZTGNiY1vikNHa7Y0h9+RpNxpKo7EK2W5t1
3vkyLsOixS6GODRAMWhHJc6jdyAenDawC7Azo2zTd51m70FIruQpUPipISg6gftvy070axRmN2kS
DmNcHdV40e5QmTJeaMT0L9gfWXsR9QJky6dDWh+nCyC2zCG3HDPHaGUVm0YEvFV3+lexzMN3um9N
d/RSJfMe3TZO7kqjQo+vQ/ThG5o50MJVDcWOYGijqPjq9DaAxpLhzUteQS3Fv9xD/xEpLM866HGv
NEE/aNoXzSv1IeiZJ/5KAVzUYdXMwJ4kEATEq1KI+36Uov7ryyo3HhWOxuijXy3f0R42O9+LdKMK
XWmpT0mO9Q1zqcIcfAWulgLusaxCcv8lw4IqGmswjCDYuH5VzQ6MrDC+CEWnYoZaLv6xczmjVN4q
jnJgltgwMFTHYWAMGOf6sUBevQ0y2TSfhCUXcZqRCltCaPcamjmy0V6b2ukSFI10sqRMZg4Qw8hI
+wOKmNpEAVQ5pAIxmi1dDpbNz/sErfCm1quXSIvn8aASRtDvqMolOzL6mOSJC9P7t/OYjPiLxRQk
WGIv/yXVAuuRxlPF3e0zdEEs5JZ4k4ngJqUXQ6l6vruxhp0jTR3zcDES3QqIGBgFuLaCLr+FLElh
FXrQIYcfiqTW7vtFKIEn8mgKitpFDtbuJnXhBabD76oyJNziZkKMnr4DVj7ykxGZzqPndpJWlFqn
h1kuru91sRGgNlUFnW3OL0hAVvKA+DxsnVqEt5/vDRFyHiS4BZkpAKxh5EWdeP58XbkY7jB6WWhk
OqKCeawbVBiq2fuR3QKeHOfWQSlnLO6Il4bua7NtfcEaY6lOemLPRtAC+v8xFJg8PI1Gp5cv83ol
gNoizaciG2vrGU5o3gVsPHIdQyJr7Ot5CXWS7zWSTqtRVb/zxnh4xh5BTge3MTIZlDOa7Jxrxfk9
dIXyvvQ6+1/DLtGmvP0KLgMJqqKo6xAkaZdgEX/+BmZonU5lyjy05rp6kAvSbllMB7lCZv9EXy/e
uQEuwzLrrQx3GAuQJLZtvXEqcOpq2jzUyyTRUDXSqv7ZK4o9z+FtNc7OJSzSomYxOkBbvWpLiyc0
6q0sHFFPes6crkZZtOvfyU6Xh9uv8MpSTKeNFTHCpAiy6PkrBNpKe86ai7AHxHlCXBHEe2+77+nD
KDsUk4uWMI8F7WJt5NDzZyC+uW4iPYaU6qZpGJmJaB4rYScPMdN/72UaZ+YuNjGVwmIAb+9mwqaK
K9IGlSPVkvAzFzu787gDi5cocxeIkNZgvPfyQhCFBVC4AzulSx6Goe1QIVC0+N60R+vPqHsCAp8m
0ACijyO+tpa5ElvLhcmOZCA9BKrVd19k3Rs2JC8an09Rb++6YlzuVZuD8zaUBa3JAPD8RbdKDd62
GcoQdf0ZY8TJE96nyFGUR6XoqMAVd5ysnY97IXlNc26dN74p1kAj3QKe0rLQ1H6aqjBTcs/z+8HS
T33WW4+lUNQHqNHWXYn9j4+smPhtKrGUQeemXeAZlXXnoePmW6h6PnfVogsUd1flcK8sQEZrqqh8
vTfinaB9mZFAeEVClfTOITXY5lgJ5h/2MrpFyLdzTtNgIBk1VIemtRgJO135ODjJsBNIL4+AhzjE
ah6hrX9tK5iocfOSFLcL4WF0mY9cofWlcgoQYQ2jsNvHbb1zzmM2hEpIRyDBXIL2VpzQhDOIbFBf
h8vSeEcyyqNXFyGkfYtsq/Re6liVAVQMdSehvHhG5sA8GZYKlkZutZV0kDZRq5mnNuyk+2V1w6Kr
b+ZmKEej/Xj7ES82Oksx7bUcG7VyAu3mlCvuDE1s1poQJbX8t1H25olmUvnK7J/ujBMve3i3LbgQ
WBeycsyZdMz1PArD85NlEpLdrq+bcED981MSlf0KRYYQ2PTtdCotvCe9JBn4cy6MB0aOVYh4mrsT
3S7GB/wMixQaBw2AZhTwm2FKWYwNygRJFyZZqvzKtNENwFzYR2lB8KJHNpmPZp0pBgxCt/CFChxK
ulWzc+Qv3z6TPs4N0D+XKcIWHiYZ9qiLtYhQLTT5LDpvOfDy3HutiCeVX4E4884lfLGl2c4UBaty
Azcim/v89WsjrJgoTfswwrbprtBpbEKWyU5lPC/PllfiryLQtmZEV+yIa1xualSLGKQC9aEHAPr4
fOVRGGa3oJQVprbINRhyunioLYprEqAs2nnMi8jEY6768JwdvjRt3fPFOLOKhD/ch25vGD+BF2h3
fa/Wh9bUp4MHI/N+hhq9s+jVJwTIidQdABsyvfNFu9FgRI43VujSwDmoOmz8tvH0u6LJh53c5tpS
3E4esxLai+B0z5eqcrQfY93rQ0NNbF+I8SfSe+M/Zu/E7/9rgKBD7aC+hcwkydtWEwUaSlE2k04S
mSjOg5zm4QO899ckS9wBlB6Nj9vrXW5QsEnrJUjENVAp3QQk+MEKHM4BaIMyFb+cKE8CZ4lc23ct
Rr++PpdGBzOtQ0deWu6n24tfnkeIvBDfVJKeVbduk18lWe8NIA5JUbXCPSUc+6/o0ZcPCpHiPZTI
/8dynHoNKu0K/NpiXyiEsNnSyiJc+sV8Npde+nPL7MqKnfz7hLbA8fbjXZ4K2gF8RkBwbynrZtes
Gd2YNDaP18OzsYU9P6iViA6tEI2v9ZryWM3GHpRq/WBnlyjCeBQ+K3gEIADUovOtWpJ9zMAOuTeF
tMO4nEtfTgqk2a5tArpxFnUcI9LerIsnuxnjnWe+PCksz2ZiOriqyG391BpHem5j9gXoID1/pzQu
miBssIPHEGUnml97vYiWUOTZ1OhA686fNO4cfaJvV4TTrI1PVU79hTU8eqpJ6b6iljQBpNwVUL7A
NQLgAwxA+sW8lXn4FrkFCMdZlMUqQjue6g/xqpl9WkqmIICh9HtrMfBTQLSUAQaKYs9pkQm/KT3r
1cXmKFjQKv95e5NdHmCwbDR7V/E4OASrNeTf81DgXHElkP8MvVKt31cS8qkwKAk0s0SMyu2To9Mb
ysGrO/c/f+q1iYBKNpwFtri32d6JUlWuxAokVJs8/zr2dHQtvRb3aeruOQZdwPYRJOMjAwpilv+2
r86f0hrw6KOgdLCccrw7CwGfF2ZHy/tVqPuuGC2j87NauOGUGZBErAiaU64VX4tK3YOvXMQsfgl7
wFslUkhqtjc68j9OU1qjA1ocLE6tz5+ZcqcfZB/jX1Wa1s41fvF5MbjF7IuwtXp9gXE5f/Aiq4wp
NuwZj7i5/QhC40mOmvktn/LyDlWC6L1Zi+5VOLpyd3tfXT4n+GJaKDr1GFNaa/1hf82hedn4JGWL
GraitoC/UQiZyDm/c/L4Z17peyjZa8tpIBhIWQhfHLHz5VLkXvU6a7RwQEXOr2Edn7DnYCw1MeQZ
RaP8uv14lxkp3UwIxNwEyKGDwdrEydSrVGkrixaqNGDem96UvROxnZ7qhHzYl8XY+pFnUydneflN
JuUc9KqJWt/tn3HBvVhtoEywDOA31gJkG67jRrFKfBnVsMdrsPrSowBtv6hNpn2DFgIEzZusZDpQ
cQ0mQsyVG+LMJJsnBoEDeXJhLF91h0N/bCNDW3ylVScrwDWmBXAtIdz4fdXaQ1Ahzlui+xxhNVXF
ULVwWsjQfr/9MJd7lQYx8AcYgOsIaquXiQbMUFj9pIU1+HIJaslxvkggXu9yxY7uDKXIjinCWofC
nvdQIWum8Peth7MIrHNybMYBYFO2vMMBxIDArWoJ8snQg7h27YesGesdsMT2xllXWcXj+GKgkC4+
FsZPutklKkblmr78ypz0RzXbxQvm5cozzWaGtUm3p/1zceH876JMO+FCwdXd6tdPrgkFYTSXICaP
b5lDgMqtI7c9zGasf9Y6FNOKBgYkPtUy/VQPYJUXT1YvJg7Cpy4d253AcPUlkDyReXPnohJ1flLN
2c4TPERUcBIVcdZ588PlfUlwEi6yEuVonFpALDsn5a1/uPnETOmQeSdbpZZ9k3L4KyBZZdTVVTQs
gYKvpB8ZpXdSutz7XJl1/G/WAtnIGsQN+lGdTzB9KwaAbYy5NfUlokPyBchXG3oRyGHTqco7dBNB
ZpVD8W2OMdCICzfZuR8vfKf4cqDlOOGEZa7nrVtYVvczKu/g9TpzcJ5sg2F4jDofWmlKDMnE7hz4
F4WnIsuQTGFn5vYBO1fn6OiZ8hnwJAnNkO01Gi/oCOuvWjGFIOgIOwTA8++nKTVNo1hfYYLD9EMv
+hEPFjl6X6eldh/qNFLUA9KrWnxIFEEr0UTZRfHLRhX3M31PRioU6tgtqYr6TkFg8Gtjp8Z7WoPp
6FcWcI/wdlTZZpTr7+VoU+VRPpO7bwL1CNSnGsZcAqNL+/cofqcPAneUg7DtveT14lJ4WwtGFkoA
Kxlh6xQ2FTZZWgE0BN294bOuONVnRQF8FRejeG1j1fSBZmVs7yY9SsXpw0XYe4K425tw/Q0UmitM
aU0xtsQZO+4JXAPqu7Wx/KtoKQO/Dm/koAP7+92qcnVvm649iM3BWrMqWl/rHQQn4HxDdFTOUJ6J
ncYiGO/3MgkU2gp3zD1x6sKmCPOEOnfuOXL6qQRw6+fzLFu/MaLpw+1vfeXZV52zlRQH2O4iCxg9
pCbruF2CksELTzwshzgzqwdV7SWilouxU0K8kcy2z45aOamABheCOej5syuIiEWstwQDIkf3+gSm
+sWq5555P0RQ4bt9BMqwUHoSfFGJzA5ioOs/hQWN0DdxNULuysg6hEYiRb6OmYIeSiUSxEUdY1FO
M+FGOSEI0v3AANv8EBdzyaaJm+Hesgdr2gnN114fuEE2L41MYvMmiYpl71koAUmQFZXi95Odv0jX
6f0JDHyw5JH5H0fkbFWQBkzI4TKSQW1zxFZgxYNCuQxaJ/8pvEkNcbW0AEK0JeJ7BUGiaJf721vk
IhzQfyEdtZlakn2jD3X+xdolBheGTA9egqb7OC4lDEA3j1GU0fecWC9uunWptSlsMZWh3tukwG28
TEukuCyl98oTvh0TcuSVhLhm2Yis1fZxqfth551efT6KqVV9cfUuW//8r2suwjzaNHKvOgBkaX8y
mk4Ofacij7tKnd9+lRdJE8+HUN6KNgXjzmc8X6rL2P4z6lgHp7brbxk6s4GdAorbu7mvrgPkH11o
zjbji/N1Gpx9EM+Fu1lG0fJAM4S+i8eLPeRLGn02orwKUEFpfthjOb5LNAlyDXu0oLJL9FGiwbF+
De1ohjnKLDtv4OLAYMIOHwokM/0DrupNLtPp7aRH6MrTPTS8TxR98xGqi4TqKZFaQ+lopx1/5eMC
JHZtDIFM5opbXs+I+ZKd1gCJ2tpxUATSwKHhwRPEi7f3ca89Gpv27fE4otuonqeZBDTFOcGPGzB6
Bmazj5MmGOq+ODVSU3Ze5bVHoz5fxT+gsgNuP//IeqTmhQVv4SAYS35KSlzrKqdpH4Xj7jV+ty0u
rgYLkRWeyeAfFxAZlwG9aiKhcoCGhBjqhHA8quOz8cphMZ56XFheULEalbBVrOyo5sNwuH1wtoXO
+gN4TEIeJELAfZvAUA9q5EQVtui2087P4DqUd1VXtneraefLIuf0YULWLWEcOJfh7aUv07d1bVLg
tQ3FcdqKW1LL1oNmw1mdsqGuj7YpsvEEXwOzbDLv6K5Vqb0e6EQw2E3QeXJOkVlO2CwDvzX/5EvV
ho6G6v5zuxTml1bSmvX7RUl+xEguomMK5WbnVroSRs9+8WYGEpeVEnfU9gdMZfpPji3He7hlGaxX
E8AgEtOfRpPU/PZ7urYogyYOGiUDm3I9Hn+FUdvB74pauD6MXpT+kV2H9paWo7dT9tM78DwijEEs
HG8vekFPWTcG25KxMkEVmswmnqDmQCtQKetD0mpe8j31EGQN1H6IskerQhMULCpgrkPTjeZ9kfT5
j36xhvQIyX2e30/o5SMsObR4+BmyAmfuQg77dPsnXtu6vA9SHap/TunmY9RFBqotIb8Zp9IJce6b
j+6I3qDG+PvPKIDGq61Zhm5T7NnwXgtIACNWFcdVisja3AJalqpmIYsGZzBjQL9QRWWGD2F9demE
4wXb/vzPT7oaqPP9XZRVLnAiLUZeRQIY+tDnrX7oXTPDP7COAuw31WM5J//WqpF9Q41xzyHgyoMy
0UDlhzbEqjOyiYRo7KSZRTP2UMZ47GnmUN6LIhcHXVHMU6yZe8LpV65Xm5t8TRfg4/DX+VafHLON
6ijmxZLw6aFwrSq5R29lVztl/UJnyTKESdJzCnBGVABLNws1yMNE7sRUNjJWpOsiM/s0iqh/mrp+
QrdmVk6t0uRBlDBQ9adKDM/2LOD+V3Fp+3QqEn/S9GynZrhy0gFErCUi/2JLb8qXTHpI6gkNWUPA
/y9CH/JAARp7V3VR/xGcr/HUZfWX23vr2isnG4DBtY5ZuO42r3zJC73CCwVP2746FHFhPztK0u70
0y42EiBuKlGECtaAQgV8vkrWmNpUIlUaiDjLXjTtkKEVla2QZH3UxE5guLIY8jNo+4GH5BO/deD/
CphpRltQYbLDZ63SAFg49rJRDRV1FuqDAJ60c4deW48ItMr948lAV+384ZxG73V1dNygxqgdHOno
nZiL2s+qW7VBm067iMeL3QuwamXmsYHB4oN3Ol9wYUDh6LPOgroCnUcpEucXQJM5PvaYyWJFPHV1
crCWBvVmPUYeLIGFoQcaPAPvSD+a/lKtd8ZRwZgWCDCxLLRSkVQhrq7JnxlIp4cXWdweWwNRa79J
m/xpStNmPOGO2nu+EjvNnsrGxd7nmSiEEAUBc62Z2+mAgQh/VTWlG7iWAvlNB7KPXA9Mw2MlG/2k
IWsZGtautt5FrseyJD90KBg5ESA3Ea4whO0qAgyHJo0eBORsY2k2VAZwCn3ydgq+i7O2LoaknkX+
AV54G95KqSIgbrGYuTqX3bmZg4dFX83xnrL2tYWQA6HBiKUY9/jm8m4UivdWKb1grMC5moM9faxr
q/x6O3Rc2/dMclZzaOIor/F8G052baiFlACJdWf4qE34sNWiqIMFQbX7oUX76vZ6V74VZEkYfnSP
iVXberlLxAj7rITTVeX0G0XV108D0seaX+t193p7sSv7kfjBu3vbk95Wx2OCAZRm2HShJ6n1z5oh
/yzGlPlmk4t7ryrKp4Itu5NeXnmhqxI6vqDAeijkNrFYIpBGcWN5Qe2OEOZmDONzwK6BglPn6zLq
e9Diy4Y8804QC8x/GXesrNDzLzhbOYYcNH2DBQUpSDFlie0FxXkrShK8HAn8uMCxZegYCMyd08LM
XbyTPXXjHVKIe6LoVx+fZG79OQTuLQoGAaOoFnoSrbANcSrHGtLc2tgtE+cbuXwa3v7CF/kjD7/m
cDR+KD5oNJ0/vIPjR7EkRFGliiz9gTzbecm9aXzKkNN4XcxFvWt7w8WlRBPGztrXdhcESxNz2TXd
2eauJoIpw+iAwc8iLJIt9Jef2hQWXlV2/SdRZtNHjITnPUL32wjuLO3hkWGMssMAUTNp30S7ngkC
zmhFFFRdbMlHJGly8R3qEALbolbmvg7gzkp0Alyv+OD2wM6DadSGX8rS47zbm4ozQyqEonlyHYS3
An2O3I9RpE9dkFL9VKc0Ybzte0M8tAEmLF554N3C8WujOdFfl1JNPmfjUNFeB0IyBuZoI7drogp0
bOwaJWAAHV71mCtzV/jZArEwHHS3Tz8gejbeValaT37Xl+UXO7JQ/5aGGxU7g7GrZ4IUe1Xxo6bg
NjrfFlKN0r7OZlSrOmmjmYFa4x87qsuHFijvodeX8gf6Nmh6Ca+515as97PGmz4VCqMZv4hls2cW
cuVYgBmAr016gaLIBdZHuDIT/awHaVSJf5Z2stcrMRsfM4SNV4nlON7p7Vx0Jehu/R+ImVQUZvP5
K2irpq0nL9ODYe7NQCz2HAAY106yBGrpj8pAlzlrWjiaJCEd/b0UXu3tw3nloSk5yILJzrF+9tY/
/yuHy5GW7sa41YOSt3LXGLFkyb5QvSOS1OJFlBJaze0lL68XoPGYsXDsmE4CjThfssZ/heFyYwR1
Vi9Pk9mWPv4XBZxRsdf5vXw6gPG0mlkEr7cLNwQ90QWVDYPOIpuoq9RKho7IXjM3S4+6lv1XASwC
KvR7Yh2mnyY56ibM28qkGil/B8BGUVeYx+TUuEX9VWo0vP/7S1xz0/8Fx+JNeP4S5ah3cd3YeoCJ
jpf7c52KVyEq2wkZU0FivL3a5UalSETYhAEg1wUT7c1qjkypKxKDpDGng15nxastPCwc8kxTT0ua
eP1hyBU4wlre1K96MSl7l9ZlqrXyE1FMZ4CA/ee2fvI60xGxOQH3bTr1cSkW4xObRuw86LUNs5oB
AjuGwGH9D2fn1eO2sfbxT0SAvdySlLSrLfa6xr4hcmKbvXd++vc3e/OuKELEGgc5CWAkoxlOecq/
qKvjMBq4mVYZpKNkKtGlMudA81MN/nJB1enr4nDp3l7ZK5iS2DNCUEETfUo4MKsR5aZGLyvOYQ9V
jl0elUntD13fYkmF+PtH4AtQRjMzzb06H+rvAY0O0o4i+BFmtfrx9m/ZOpgwpBFJoVdHOrfavu3c
DfU0QjrtzAgrxjKP7uLOlE/CcmFnnTeGUtBsoiAACZQFX6Vy06xpkgUlxQsSJfugJ/ZnMvHgsQ2n
L7fndCUdxPoyE2qf5I3QTNfiH7i5Ya6UNLpnTU3xiVJb9SUg/qmICOYY+SKg0B8BJ+jzIa3DdnKn
uLGwJ2+hLbmR2WLRFFlFfwj7ujRdw4Tb5yk1LP33n2dhrEqUSEFcpbl4ecJsVZLbbADNTmO1xo8c
iMIR7Yl8RDlCLf2dRRFv62V8IrYb6QJ4DGyBrgogBpooXdtrXo4jiYYORKX0CwZPyhJ9stNZhzOR
hM2PKXPoAaDhM/7ObRqSi86/58n6WIZ7x0B88PUvYiMg5QfknZLRav70rxo5bxIZx7woOyCgoP3q
Mdk4Yo0k/dfBvWwhWOTYQoCGiPG6KOTjvHTtzsKIp2f1KwD0c3UTrgN5WMu2RMUiNChDfDnGASLi
RBp5jzxRUruhI8URYceQ/aArm+908LZ2qYiEQO0BEIW6uooEYpQ9pcDKZS8osvEs613ykCVy89Xo
wvlMFRQvrXwqvaheCAEzKVR/DrJc3mVTPJyKps0+g/Qpf46lnJ2N0kh+394vG3cvuvjsTsodpIVr
AKOtI4Cal6nsmRUmUhoy5GiQNGa0o+96jaUQqp+gVMh1IWBy8i4PwWwHZT2HOItVtWqi4jeClGg6
WB1uOFU1/Hl9+lKRualCX0L+kCxQ+pCADXdC041HgIYULmBCi1TUgy9/xmjqg2XFjUwwlkdf1DSu
v+tqHH9DrMF8mMCr7mz+rV3He4PwE88Oz+zqdVWEn3JlYz1iQJb+UNhWeOjHLD+rzljdd1oDbos+
5/3tb7q55WCwcejAaqIcJH7Vm8hvZDbVQsbkmTx5/4o+2Lkas/kLUOziVNhLFiNVEAR/THNu/snp
C+iA+oV5C/m5/KyHkzm7XSjnoATs7mXMSwyWbv/Ere8Agg2OCL17MApiW775heVCu4m3A5MjSQ6P
/Vw5H2HIobmHwET9YulLs7PPtwZk89H5AiHO3bhKSeLU6UecTBVvUMsQP9l6jl9SGHsakpVmXHvq
MKBBc3uSW2cLBKKgipjkHa/NuzeTlFpLrvR6Vjx51pfPWM19wzNz/HF7kI3nlhD4/wdZXS9pEdnV
RN/LmxsoVD6EtgUtPScscpQxu+lvlhGALFZvdFqpNl5+t2BpePULzKlQntXyA0lgPx7Y/zOahDXt
tTba092/LjGIOg60NdgDcLXWZCJp0RWpqGKi4VjN76seT8UpbY1jjxfPPeZGvyh5VOcCfPfd+xcW
vgb0JQocYCLEwr/5ek6XLKnVItQCIhgCqIYTapc2wzMEunZno2zOkXPAsyTMJNc6mwkgCcnk5vda
J5yaH0quBOPjlGAoTWO50NDBQkbqGGoYUnmqMoXvdZMmkCJegL0AxAyY97oKmZRxNkY2yaqK2tUx
nNF/aeSl+Fgj63C4varXTVHGgpGChRuyXvigr27Eil5ZiUWT6i2mOU0P5pCM0wcU28bQQwWGRcaj
HDBzIaeN9JROOtrnTVuQxGazKoHw16T/BfqsdCeri/pvkdzoe3qLW1cFgsB0bOmnk7mvrgpATDHm
yQEeTyF0skqJ8QpZovYRw6Jf0N2WnQBh64kQ1C7kRWQRH62OVNcDOTEmSliIXsNzzLVvAy5ud0Gf
ZSd7rC0fCni3s7e3UhNqhLQ9+BDkmc5qjoVlxNqgcDUVS9MX3+10is5649TTAWBqBe4zQTl9Hhap
d/u4kLTz2KZj4UoRMEWXTDkq/2JfkIgCsiSjJ/tds78AHiglu0/2ImkqpZMcGkp3BN5cp/8AaLac
Y1NbbXboKm0ZT1EYQ4Ajqk9YniHT/0mUXB3IzcFHu/KExw+wdyXc27wbFzr3AK8I/izQfda81U6V
crLlVqaMV+MWEQcqxtj2fLx9RMTFsopU+a8jMYqqAe7ua2db2qr9gI07Rp4kE/dTuRjf8r5/kZNa
Or13JC5WdoDo/mMBtX6FHSdomi6sTHQDxvwUhzYSRBTK/03qofh8e6jrXc5Q9KT4jGLE9VsYAWDQ
Wq01vdziwbdjST6ymbBikKAfzJIyHidjnnZWcnNQkIGizweAbq2iUC+6BUkSlzmepY4ChkkhnhqA
fXRQsH6Mc326d2p5T5b0+v4gcKGOAZKMV5Ir7vLhyLCn0dTawtsuhn/KG4wY1CQbJ5TG8pNV4oh3
e2k3YmuIqHT6BUBQEZ2dywHRxBn7lPqO18zz8jXKK5rsgL2yz/CN2wMI4uBJQdnvkDSq9hRM1vyl
Lee95/KKuyKwg9TDhSWPKAKu85wI78gRLTqTCKtSrBQFH6GHEybTgCgBzO7aVdROO4e9Nf3sykj9
kC1CM8gI4BG5amLWf+TStH8aRVJ1T0Y+1t9RTkBQMzKmuXTbQZp+1bVdO0cn0+1zrBuNdoZiIn29
vZpisS5PH9OgYspyApq96kQr0ax3Goo+nqXUo3wycyW28f9TS2ryEX57IL2n6dhzhaWHtNfi0iup
Uej3t3/F9U1DuYDeI6UNhJERbbn8pI1qtnKgwRFUkwbipJHELy1yHztxx/VNI/JhOO0CPEd5YjXK
gsVkJS227snTqJSf6qHKJF8X5s3VQhq98+hsjkYVjKxLqMIYq22Ke2mfhqajew5epc2ZztGYPC0q
OmyeZbboEd5ewq3hKEIhdoBcq5CzulxClMYEqQvnkKWL7Z+mnRSHPojif0p110Ni42uh3C1cmKFq
c4+uSl4dTnLC0MIiiW6i/xQEwr5VYbwTJ2xcK0IenKCbjUGffXWtAD62QVUyyCJXkob7QpkeKepF
EHymZjHvc9Qkft5ewq2b5WJMEbi+jYFVgCD2UFg4csChAtUQHRAnmo4dZPtPVDbDz8us2AmOk+N0
SqZIfhjaafx++1dsfMiLH7HaN0bQLPowcyJnRCkPKS6zWKtXDbJ94Z4U+9ZQCN7TPwXOQGa6Ggrs
YJtTU7Q9+CuNivLMEpylpeaCkqZlrzYg/mOrmwb8M/A7Ih6RI64Wt6JpWDlZBW5CGjLtVEWZ9lE3
2kU7OUpep74TqyjIml26jHeqOUKoBVYb5O9u2VCZU4AhkxeDp9BX20oOQr2hL83eTVvzF0TP/F+S
9mlwE00d9zLirT3MASH9BrNLXWQ12EDbvoBKwWAZwoPDohXPykjUG6Vy66n23O/wZbe+Jw57jEVa
yrO0WmI9jONkUBILaIolKT6qBvboKrEcB0AAh/Lf2xv1tYi1/qIWXUYKXOSroEcujwtiaYDze44o
6Tr/r49j33l1F/dgtLJM/Rwv8ay73FdY7cCmKU5Do1F6KQBgZt0QvUjBOPi3f9PWCuD4SBwJcQGe
l/gib07wggpbGKHzC4lH77/mYTN4Fc10aNmGcro91NYtiBwRS81u1p01XcpGnD/OqIF6cTI2PxOq
6ucKBbVo514Xi7haZMr+or1KFgmudrXIgTXjW1mAjIkMA89tLJPlXyj6ImbZSZrmNlIu/0zw+955
KzdOKwA8YAukaKKmtnpO9FKbc8IA2xsr3S4QjYjqY0RcqR9xw1tCd55NXGRUuQq/dM2UYeI9dpay
8yO2giyuCwfGHlxsQcS+/Jz1MpU9sluOVwWJhTj3ICmL31jAht2qX6RPkZTnsTeZVohtM8iUEJl7
Yxl9I+7iL/K4LL/nLCt/gLFlAXtTwQta7y0rdHHk1VrPllsIZtacVPdSHY3AVrQKO96kAeL5/qNp
ELAKCR5hhbnuikhxrLVDLZR/Js3xaf/j9ZDJyy8zqZWd4vP1GcA7hJGAbNDiJJ66XLR21KZyCLrI
pzPQPVoxKjRIt2Y8JVGxszmvLziGsrnZIMtbEBRXm1PprLSawwbk4NDXp9QUYs22VpzSGfdikBp7
IJjrM0cVVQTbVEuBha4BOBI5Ff5IieQVDmqNIWb1rt0neyCn6wUUXpvCwJY0ERkP8SveXCL1EhdZ
20ESkVB1pVSc8uJTonrWqs5597ZgKKoA8PBFCrUGqDnTYGODNtEYLUG0NFXfA2IRCiW2Vh5v31eb
sxIDsXxgNdbw/GDQMBB3ZmhOgRkcs7ysPcTy5INaIW12e6jrbYGi3WveC+uJPoh2uYBJD60yiVLJ
U9UMRb3EMeZDLAUziCXrQy7rf24PdyWLTdopAxQmWKS+DrVodU3ICKmiXgbMb0m5TlzaKigldwF+
rHgIIFCJxrvcibZgBP0X8lrj9G7XGfIPGyFo3E0sbe5cp22MGvJT0o/PtBRG9YQOGm447lLWWM7s
/OTrLiFdABIvGvOiV7gu0AcEkj0NEcmbgtL8bDbT9Dkt48mtewwJ+WmDHzpWeWcm2llFjPUpjBFM
vv0brq94QRFAg4j3izR2jSiLZmPUqS6hejqaGFOWAqEe1eoxafKSMlil3ltcuwdkfpPHrIVMdXv4
jbYN41NaYv7ERyCTL3eJFWFmDwwUkf7UFhAw2Dlegiz+L1WTsHxAM7p18zApf0Sz0nyK9CU+UtYd
fuEp0IBy1/qTgSbtscyGITgkDkZ6t3/g9cvL7wNsg4IceeNVJ/O1JJfIlkQPz7EPehqk5AVKhDlQ
1J8Qm5h9pc2bnUFFiHb53NM7U5Ak5rNwhNYduyxuG8zCkWgnyzK+B1VZ8j41g69WVufPsrnc93E8
e4k0RDuA+637QWhXoK5Io4qQ9fJz1JCBwWtmyMUqCsoGiWr5Th7YZ80o9oonG0OJxjSBKrpbYvdd
DiVFalzMOisLyZlYzRpToFpTOU7+WDb53j7bOGoMRoQGCxNPG2e1z3BojvmLRyNUrdn+EVdl59Om
7H25n+XkkKlZ+AfVHCc4jjraVDDCDceNpmJPsmlr1kKIEDYDs+e2v5y1oywpzmbwTLGhi0PPUSYF
N8gosB5a28hPtzfv1mBsXlpJiNiQpa8GK1tLCfo+D30n6y2s/GR8ctwBf1XQeAhb76EetoYTVxln
WeBT1y2VoVTlumxga9TOCBRGysp/chlILiIV3ff3z4w7g+CeshsxzirJoYTbhw7AF0/SyVkz3crv
kjbGgmNC9f0vhqL9J7SuBMJYvfxiQTtWKFxpgRdOiYPVxKKFXpsM+W8pMffezK0VpP+CVz1CRyyi
+PM3QQek9i7HFDbwdD0cer+AUN6ckFXGFjG38+79iRKVWpDMCLQBQmOfXA6XajUfbJQCT8U47Sky
x9QrMzwPiIy1cGcZt95nFSCqwOtRooI1dDlYrCLK07dx4CU6lYwH3sPuW2CY0metUoo/S5DWLYo9
tf5MqmpRKUdjFgM3xa5QtFmm/3r00gNuwHDCwIFgApMYU0s/9Bhf/Lr9wTd/qeAm2whtcevrq2OD
ndocoUAijk1eoWOQ2XCxpaDqDklt6Z+I4HrFDZeo+lDVcjT7MyqMB6lXBjcO2v7ZiFG2jDF95obG
tvCA9+NyZ1HG2AMUbLzdHGv+B2wO2Z81YSlsUTkrZoNgLrSkQ+uk1iP8BwexjFE7UP7UfbQE8Xeu
h9ZwsxbSyO2F2ojw4N8ivMaBZ6XWNIAwzkdHTwD0FW3eH5teGkC+8ywG0/QMbeS9elwEeKBReZbg
+sEtXOcZjTFTt3W4OrEoPqtoRXmYghMitdl4Uqb3i4KI4cRA+AIw7voRzhdZbUcZ58Gk6+JjQ/3s
AOchuncmDFNqLa0KrFeM/ssyZNX30HKK+6gdzPtmWKyd/EAcw1U4AKgSUWDK4yD+rnDVaAf06E9L
njaoy1n43aJQq7d3t7/mxm4iyefeJnTmoK41Coh9JCcM1MjvsU28S5co/Cglo4MUZV55OUDBY8eP
ducOxbBY6d9rFMPXRYaTiEe8VbTIV9dDoUm9rc2AbjAcVI454v9YSisoyjWR7hu1Ibs2kiM7YcHG
fQt3i373K0yNaV/eSZ0yCVUfUtdaCawD6NDUx5/OOgTj/v23EYEgRkDlE4wip2VdKmq4xB1OYuQr
S7PEHtgP85tej9O50eXooDrp9KhP8eIiU0xZYEyhNXRhvKf3sDFjMn6T1NkmsKQEejnjuHVqFPvM
0I+XUTl1JQElhZPsfz2B2t6NLzK81b7VhaoGEBZ6/fJazTrGAsqiox/BicvK+4o+8pfGlLpTEafZ
3ZC39T9Z2jniYS2wJofAe683FUyRzAj+7Wso0VMH3WQn4dm4tOCyCJyD+EkU0y4XoAHkoGsJAArJ
if9oLegSLYzsg5kPyal02mnnjtxab/IbMlNKsrBCVgH1UusgICsVA4ipoPU7YoXE/VxDgolojf7F
3Ch5gryi7ktzZjUYNdUW8fiewcpWJnOdnEcnS+z7soBf6zVat+wMuJW+UR0BYW7Q4+JuWm0nYDVS
bqDo4Y9apJyGTrNOFqxWPzCCEyYnH8DAmsJUKLsPCUDcCqPPD20zKH6LLNs50dCqHMIK8b5R/3H7
OttaePIYSEv0NAlJV494gnHpbKda7JdyaR+TxfzeoMnmt30Q7nxiMcf1NkevmGgNpysA7OIYvAna
qCrKi2VwiVCT/mBGXf6/DmNdCgpl9+gUivliWLD9HUvKPr57ijQwqIBB8+Grr89yIJl6EARF6EsF
snjTtKDU38aw7rXhLyJFUPSAVGjOCnL0ajWBHTl9V9WhXw7FcjIwZ38wI4hLaVvsiQdsvHbUpzSO
5mvbb129nwPU+HMxKztUgictCrWnslyi96dG6HULyUTKLwBjVxOCHRRltTGHfhEPIeY3Te/Uh2TE
fr6N5b0uwcadw7Hk87OCdAnWoa82dKB0YiIXKtfGo5MPvGhzMcVuXDtD4weS3u3s/q0RiRmEQaxg
zq8pw2kx5Wqhcc3PdRmcrGqpfeiMfyJTCx/ADe3RPraGI+lDVUM4zeAWfHkEmlBehtoyQr+ta8nv
akU/cA91brRE9te0teO/+Hoii0D1ADoUpIfL8RbEfIK21EPfHIly04AKjDnjWI+10F8ktaAwMT2V
CQRJ2VcbpajxMBx0YQtUV4sfB2XjWXlsvAQ8Tu+PRtgjr1a2XFlQei9nZS0dlKtCy5AvVhc3DHrp
Tg7xf4iw7nl/nYfyEoMJFxmwFquh6jh2rGLRM38e6/aDpubmGcP38TFZpHHnjdi4iGkLYMkn6AC8
TasnIq/tHGx9nPpqVKEbkHZIMOl1U9RuOgzTzhKK3726iwXjQtjjwj+4QlpqQ28vFo0xPzXk+huo
lvqhDXf1TcQ7ejUK+lVUtRFWueLhAWqiIRU3qd9C8DzNiY1dRo2c1bjYGPLBKnetRkGJNZ3yz1Fj
vdcgjVAZ8p+gsIm9r6x92Wo+Z+UkY+rPZjSeQK2+9EGcf0EAtLsvpyTY2SvXKp6oD1BV1y2GI+Fb
A6AnehGZptSJn+YNwYXZBTq1YTMY/Slw8qeOeuKd1BXWodfj+gMYwuJzCwDvMSx0PfbKvNb+1Y0x
/u/267fxqanm4esEUIKC3vr1UwrVabS8TPwlHmQwiRL0kijdo7JsPO5sI7rbwOgRmVi37IKZIKrH
soRPPQMPBbqP7Z5KUoK+xZKap2m0zAdzJKKxJ6veKwRvnB3qaFwGpEZUg9ehBYyQGYhEmvlZNie/
C0sKH8OxNs+xXewU1LbmScsc1BWFBCRJVtec2ltDwYcGgVE05pm8JL0nFpAP1Oy1w4he/2NgdMmJ
IEC/u/0dN94O3l/6NgrlFgBoYg3ehE99G8mVkTBH+pjxn84w2sM4awMew0bd3vX5uIcA25oqFWfK
O8wAMr348zcDdtFiwjsC4Zz28nCk7zu4bRJDj4syHBWT2n4JhqVyVbSuX/5iqnDUFKJS4ExrzDvJ
TowSD4usIxLhImM9fm3t+ecsT9PJLhzr/vZwW7uHsgFdYHJrwSVYTXQG8qMnE/IAg1H8MzVG6FFu
xhor6tQ/t4fa+ojCrZtQQ0Q4axXRqkAusFjkzFfHwoRjVij/Fl2WfxwUOqiamTk7KK3rw0+VjfIM
xCoK+jxgl1OLm6Vph1TCejVeUg9nnfK5HZY9dc/rBbwcZRVm4GSXFmWGGkGjZsrXoSiorSlF93Ea
aRm8dwG5YkC58aLwoUiXLyekSM3cRtkiYKOR9Rml1p/SUpp3Dqj1h6wY9vC61y+Y6NbTeCF7AyS8
Lh3qo6HUqRwWvi2MMkqS1NZNIak9y9PSoPyCb7FrjCJ3m7Cj5TlL42YnLrjeMvwEh9oAfXyAla84
vDfHsAqw/JERBPJBuNmtrxZ69cWY2v4caI50ylCoebdAIxY5QjRD9F6gfKyj1KHQ6bPYjCjTTTuk
VaycFjtyaEDpe1IIWzuHwTBnpfENBENM/s3kWr1qqO/UhY/4TEefmX7FE8y7pnezwHB2sB5bhwG1
A5HMILRN4nQ5GEiwzg6dEUFEHcIr/aDCxfY53gsDxBNwGfWIGYk4jtuLtt3qNKRIKaLdg9pXXLc6
tSlzcDNzMGlPL6qfaJNznGc1O1RqN5/sKKDbH6jB79vH5Pru5hWgjweAgULlle6SbKWRXdpq7g/l
4LjaSCZVAAW5x5Q+8QJ9mu/Z9LMvz/mwU4Td2q5CEZvgiqQDCM/lIuMbv1hBxV3Qpfb8bCTzn8xQ
h9xFZtT0MD4ZD7dnKlKm9WqjgyAkdnj8AdddjpdkYJRDmfFka/k1Koveu2UxFo9T1FkeQsyV20dd
tEMV3VpegUF5NbuDtrwatEScpM66uPAdna5QGxBOIYmA4EpupE99r6SnNHbib4rUh++v/1qIBgid
YVShRDn2cr5FXHW0iBCGlao+8jSpaJ/nCG+gDqUoPyuM0jPNZN5Jkzc4QTzGdNrphrClqIdejioV
dmUODiKZFGdRTCocKdO9ODO1n1wRYXcIAZAU9xLKoZ3bWAFWQjjyNuCRByG22o7qHrhJbKPVZwcO
glGaYCgD+FsvA0Fgn8ho+S1Go7h1ai1nZPXRrlK74M/tHbY5eUen94dQA8ybNYTbqMLW0PE18bPU
HP0qydPKjRAuqFwiWR5UIx4eyzFavoM4JwojYRxeZiPsT7WeON7Oj9m4XURvh5fPofuA5+jll5jT
LqeMhpZ1bkUIKHZL/mMQv2JSgvjOxtCeqNvO7w0USPzSUdNjY+p7rJKNi1RkOMCTKXKJuOnyNyhd
gGS5xG8ALTBiiDDgxtyWd++fKf5JDPTq4Yp03eUo3Ja5FKSk+SHBn/xUR8b4pNuzg25Bk7LOxMlR
6RoEos2jZMbRtyBLmhHpFZ088/Zv2QgDaDULPw8WHi7EatGnRJoxig5Tf1Ha6tyPqn2XKvl4Lkog
YpIWaOeyGzIPpYf+6wRXeee6ud7sIBNpCNMQIQSgnHO5EnOsK3U1IGe1zDlYaCwBvUmTInfopca/
PdPr6/SVVELnBYcolOfEn799kLO+mmIcbj2QfA5MXqX6NlTp7Af1lN9LuLZ81ydTzt6/q6nnoIAB
EZqUnX+8HLYrG2XCtMHBL6VT71q4PX4KIf0J8tbo463K1baY6mf4FXfzaJcPytTmO7/h6huzsKZo
q/FyAgZ5Ffd6M3Mpa9us05TRm5UYWFkaAwpFD6DM4EsNkuUq9mJ8iso57ijUN1NxoPya3b9z9fkN
tKlpXZKGkNCuPvQoAa9QwfYgQWCE53TuypOl18khSiTrZewzx3XmXTPVqxf7dVD6sogfCJnBVfrT
Km0XDlWFkKFUVmidRP1dUOn9oZ3z71IYDKfbc7wuk4jxhNIOtEJQFesQHob2oCHtPCKsmTvfysys
zo0TtedqWWZfQw3qrnPM8UzAYH1s+iR4wQfVuOs7p38sJ1n7WYfdbOx8/KsHXdQTAdbRohdxyxoU
yXWSorbYCNNyyT4WZaW6UVh0nt5kk2s46eilFqJk6oAN6+3luDrbYmTkH17rMwTrq51v4Prp9CAE
vC5zwkPd1I0PfT7xZqvZwzBuTlIUaIUnjxjz8pDldIh1zPUGzzIb6Rn5RdmFzKvcNXlSHUfHkY6N
WjeuTLd3JybeHJkhRT5PlL8WnnHMpZCciknaxgBtr5lq5akANfa/WV3KU6nYzQsmlk2Az7qs7UT9
Wwssvi0YBfq5vCWXs1bbqmvMkrGJX4bGK2NN+6+fE7rXpe6ke52+q/uTpJQHAqcwSDuAE1cnGGmF
qWgnmBR2XuWnZYgAYsYY634ex3Y8lVpev1hzj0nm7V20OSyxCZkHbforOU005DWnmdIBCm2+nAJt
NO/UYsLMNVnig/Nq1JLHzc7W3fiqCDuiAwwaARjW+sYEf00iaSJi2KZNgt1y0/u4yGtuDS0LVsEQ
/NKsMbzvlmQ43p7uxjeFRoKe7atSC7zwy29Ki1wZYBCgY1vIxT2M//SDrY3Zb6VS1J2tu3E7Usvl
PYS9IjpEq0OTzrXWEe0OHiEg2jQDtkvYbFTtY9Zr+lNRhs3X23Pb+pTI5VL4Jb4VwNbLualqiB5O
Ww+4YUb6IUzm7D7THPQ05KI5xE2AYuAUF+9lerFtX9EOlMC4IdZ3MvexrQDjH0BiRdMxQGbuPFZt
+ADjO/qLb0cnFpYOGrM0b1YVHJnlNDmIg9cgg3qKk0Z+sscm92K7D37cXsrXtbrIEsS0oJOZVGpp
la6r0l1rYO5ghYMnJUr/oZfSBNQsb4rhQWp1Ihdhxbg5zrrSm24tOcEPJxzST5nuBKObhEkPA61O
oaEEmjr7iGxmHzVJlQyvGOXIOndZazm+lAX6Pw4h+VNSZOHPGs1/HAA7ugzuTBn43WAy6rEEoZw4
+J48VKvrTEnbSo4Gh6u0T/THXuvaU+sM6aFVnPYBWPhe1/7VomK1hkJSWWwKcdLXWEtTmcNFqwk5
G9AUNtYgeMf/pmiWGW6SBWN4Xrox/WGxksvdUOR5/pLUczb6FE8R1eytIP5oD0HuuIZaIO1BCbab
v0/ZNKFjYSBl7C79MnzOBmXciZo3Ti44EsGh5PxyE69WijZsZkaBNHkkbHDOcaILfzW9UeNMGTtR
6KLlEVs7icJVZsTXYV9ToydXJGYXv+lNEKngN9aMrYJlWjVXL6Hj/K9TS3VnW28NgpUrFXmhIECt
5XKQvF1ipWtVQoYo692o0E3IMEV6uH14Nu4hqp7g20AyAGpaA82WqrJjuZOIRZVhueOTDvf60gn1
gHC+W3I0zNPIcXaelI2LXaOBQzlQuPWSDlxOLdHnzskX4rC0aYo/w7xEyzGQLI1+AwpwO0Hf1gwB
0aFtwz4h+l1VceRhabUkJOKvqhjbtHzWq5cO4bnvDdKP6F4kzdFuQvPl9rpuvJrUk8G001BGMXSN
9kraURlL6CTeVMpd54WFGb8kM/KPA+a8SJxlRvoo62n8lHWjtPNNt5YXFB/wRQi9VPhW2xO0XqwU
DpeH6Aoe+maWwxM9j3YRhEBp3HlUtvYpG1Sw7MHxX9EzCtmZwCxFk2cVhfmDb66qrpyYexXHrUkJ
51mYMcB7YWdf7pnFcerGoB/v4YY3Y7ZctQ/DVGlnxDaQdLz98bbGErLvFj1eapvrJv3E6yzPPTDn
nhqXb0QT4U6ryM1jkjbtX5wFoS7Pw0WsY62lOwokI8E1YkDQKKiHB2wPb6bTe55lJdk5CRtfinSM
S5vurcBero5dPy4jOqScBE1GgLyt9OAhLZpqZz9sXMgUEHEEgU8nYHfiV7y5HDW96LR8Htl9dUQn
Y6wUi+6h0eWuMURlfZ4z09wJ/q9rdzj1gQcmQkXBkFr46hGgdFLzJNkDOmtVLB043fJvKFP6EzpO
8x+8/MBXKElbgbJwplz20zjMT3IttSpsuBKxqXfvH5H9QjQRNyuB5eUSRHkI0KpIuLopo7jJNFtg
A/ryNKKHsjP1ja0KcouXj6SLwvialJyMk5pQ5xiw9C3Nk9F25te+TjSocmm2M9TGlWZQpdPpbHLY
gVxczsqk7NY3PZZEQPj1o9PnvzrFGJ8lS50+GEsq39k1vgVo7Gof372cdKiFYAiWgkLO43LguGMZ
A405GsYcPYdZpRFOxGOVuXKuzTsiG1sLSj4jFOV5NFAmvByst6Al9zNSC4XVpl/TBPKzLGnGIzDd
5P72vDZOitC1I2ilLAM+bTWUXhtmJWNIAEdTGp/nVlGPr+jRlh3ua824h0vbeAkZzxINK4RhQYNe
Ti111NapFAON26IfjiEVMlca6q+mEml3VuZM94W867slTt4qruRa49sRLmGauAaempKMgGk89N5s
6GnuhvQIW1efHfM5RNOjckttyL9n/LumG1Z1+UW103LPt3Hjk1JtAzrCSYHUaYmN/eZG6p1AgbrH
OodGmv8X6VL6aZad+cm0u3gvcN9aY4pe9DjprSL/tFpjszHsONQj8joMzO97bTIOUKSGpwRXbl+I
zQHozvb0wrcW+e2gq43UKYmyhCYJUGUWOIYt1nyfLSEs4yi1cC1P4gfJLH7lJL9C7e0vXjAaofRb
6VwjTHOVyqay0UZidMR9dL8cleoI3V7CKbZoj7dPzNaXhPVBV4Ksmadl9SUbPQypJbG6UzTMd0pB
3pXBQvG7xFR2hnol0Kx3rlDTomcNR+Aq4MDzp2g61Ac9azDbw9JUycMiqclDo0Tpz9JCu8B1krr+
VPeqZyT9XV/lZu3mehPDYciMkwjeiaAX8xdOCEtCzt0b/0Y9mqq310R83PXvhIonGEeCz2mu3j57
WlQTGDfad3Mh/bKmaFJdXIHrT20F/RvtEeXz7QE3PgJsCa4sPgRLsw4jwIwXXZpwnGCmYVVpZ+1T
Tk35aDXh8v0vhoLbJKBJtGTWBgbaSL2vGeQexepG+qQVKTiodM65t+pB20kkN543HheQ+6wiAdI6
5aZdUOeFMfdebaM/LWk0HFvO+Ze+SCQUMYvqrgJM6TYTBn23Z7kRlzEyUZlQ4aF+uYrL1Lml4G1M
vZdppnSH/anpORAIdvbJtZQToAhqCgLu4QjWr7i63lyDdUWmsehsaClX87PZpB8tqx4Pox1KBz2U
gk/j4CTuJMN3CisdqUer2PNu2tw6wqNKqGuKCurlT3BmTW9ZCF4DmVOrh7buSzYpLrjB2b+9qJtD
iRo/khoQuNdWWG0oQ5NKbHapM9t3uAmkaHimypFb5d3gBLGwtOlhEQkB7TWSxpbDLFpoCnpOZQWH
eKBc1EVqeAqjrvc68mekxcs9Ks01L/N1VIDRiBsKh8nVrlkiU86jQuu9AS3145Jb6QHZweXZRo3u
juaxNR+rUq+PqZ1o2CuWWQkYNxgeAzkbj5qajKdBGlHms8I+OmTgOPwCdMGesOzGeygCc9Fx4m8c
rMsvXjd2mISZwqlqw+FDH88Jz0TpnOEFJp8RYnR8k07j3e1vv/Ee0uUjoSKC4zyt0SI6OglAqdhm
TT8N9/BNmh9pssxP8rIkp6HPU8NVgz54TBpkBKSoV/d8xLdmzSkTqHWNOuf6nZqSjrJORNSjSZN9
ylp7emhCcrxQj3u/lvDaWFQp28HkbF0jYh+gVEBNir14udRxp7ZqSXneG4zSfgrxK3H7cNxzC9k6
V/TcqRaJm4T65OUok65WCIdzWel13R6Uqij+q/P2d5DU3U4ieS2mJVBcZBt0PIRCyxqA0AfsGYh5
vVe1ge0iLil9qIruH9PsimdVCgt6l7rqy6E0o/VagNmXyxZX+Fp/LNI8+nF7T23OW2AERaGM/ssq
9CiHMRpSVTwPRtAdtU76H6qzwxcaIOVOL2Jj8/AEGShtUGkFhLw6MkWbqsTm/8fZeSzLjSRL9IvS
DFpsgVJX8LJ5qbmBNcVAa42vfyf5NiwUrGDs6ekVZ5iViRQRHh7uQeenbqmEXlv04qHQktbw0DBf
3sZNqb/D5GKPTLYxQcmiBwPE4wYxnNUEl8Tth3Kpe38CnvumBrXjTWZnvZ3yabf7fWuKaMrDWAVv
RrRgFbNEyPoH3MNkPr1inKoqmj4iZgIwoY1WL5tc7YNdF23gjV3bYXyF8uEpje36Af55cXaNcp48
p0gS4zgYvfvgxlSgDqEoxXE06+k/bHnodbTNSW49mbuczR8PZ5WpTRWPLmbIESBs5kbxIUuC5Nka
mr3eqK2PYHBfgHL9LtLLP/9jqEnMZS/qioWpaZqLpyr4HvVV/GTZpb2zzTauC5njyoiATX0jv9XE
schDhqNqwoq5rZUf1aDTPtw/NhvRKVQHqTAMmR36nvzzPyZUzyPOmD1G0p2izYj9jrn7nEGb/1pN
nfOSiLT53/0Bt1aQ5Et2mBE00Vl8PaAxm804lzqnB124i2F0H1Qh8LqJ2z0pts2pgRDSz4O9MyDL
aqQoq+p6ZCT01QgOaV7z4zBAryhTpoc+KaKdV20L5ZLRoYyDQQxwdrgecI6MULNr1pIKSwDhUYk+
TyhYPurGgHNDA7XmiLOD8kXpTf057QPxInh9L0Na98rfI1zE/gSrsr2IdGz1Wdt6bAY8HdE2HJv6
bRbk+qHGyT7yrD7Z8zPe+qIO3Gxic3oyEOS/njakeZ2UlnWu8jDKfbQHzMe2RDjR00U6vd7fPls3
ExgBmD2kFfjuK5BrEk0mFopXfokQ1Nc47dMvNaSUdyU9W91htJa58DSqcDuvy9ZhdFUU4CVsQAfm
6tMadsvfbBqdn08BPrJdGpxEXyqn+5PbiIukKRvUF6ZHdWB1NvS4t624YZTE7cZDMCaKRzsfjchz
bvo0mKbPQZfFz2OJO3VgDns4zPbwFCbI3ikzrqN/EU4iQNqLuyCnM7qYzIqmt1k/6kvXPSx2tzx2
pt6d3ckV1GmNYOf83H5aSJ2cGgJ1SHY3QibNONVJZ0AnSNVl+ToNmXMMUOtLDuXkggzngT0Kbyht
ZecKvN2/ZDv8FziYqAw+7/X+LRyrLIsoGn1MdoBo5lz5p7Wat43JUb3/fX9HRNdYAAVDTiUJFkxC
kL7roWaRTXrSgo9gWduYxxEVi3/UGLtVL5qb9KvSWNo50GzxbVqS4i1lTO3RjZPoSWLgXyp1EM9I
3zrvCyXYk9rbWnxKD8iPko5JfOz6l8EhKfTUDnqgkoBun1bBcKnB7rnEgaqNMIh0TC9ulz3G1+2W
4zADrUqqHTfI2oC2w9zaNvD88l03zWuvXJwZknprtV/hHKqWj8xCctaHavgWLWhlnlJ9wYzq/le5
fSf4DchNAZBxW94UyJa8rWy64QY/Kof63CrZ8BKHXfVJo3D9gTrNX8t4SJCT/x/tefDuaMG/XurF
jkrNiYF5xxzYCYOj9BA1OJvBbLF2jtTG1mZG8DtgfbHb1gydHrVku8n4uzOeY7+OhhA+i2Mh1VTs
NchsDoU4Gn335HYg9NezEklXWLUBFKS40UvpSEel3FWLJ0vrd+0IN8fimoIPhB4xocv1WNpgZ2FR
kVqDlKjN02SOlXspU0ztFbeYP/319qAzV3aUQoKmXrs6GVHkxsrgMlhV44EQRMZLoi9BfIhGOz+o
85jutSDfvjWo6QFnEWTi08ljcD07XoFYx4wYYBMCxwtdjjC8K26C+9PaOPByw0s9AaqakDOuRzGa
VJjdRDoxIwo8HSIH3Quviur0Mk+2+yG2Gu2YVEG5V+7fnJ0Fp4H4hJj9BuwPNWvGyJqLJhDO6Ltx
GZ/hcCh7NMutPcIVC2THpQbfUf6OPwJbpacdB+QYgEdvYNG2kHhzZD/8GOjtcH8pN4eSfxuanjL+
Ww2VVlmQjFSlfL1SQp8oSX3Mh+GH0RfODga6gRGiVUeVhISbk0bAfj0rgT6EBBG5LJy29hujLX+W
xeIcstpIH8pFWM9GZ7yGw6h+T+J4+Ywz0l4z3tYHJEjhTKB6wf28mi2q2GbnotTnR3RR+aG1LCeU
upOdNd14GCjxUUGw0V6jMLU64jii5WWT5TA452jhGRiDh8Gc86NeOv2brnZbzPo6cFhUu8+17u45
DG19UpijlIbhoANvr+I9vWr0yBwo1vRLnJwmkdYHdAEorVpTd/z73QNxE9K8jD14gq4/aRtNwsmL
EhPqIjH9tp6Tw2Bi9zcZ9V+3FPK3E31QB6INnfts9enCjspzrUD6Q3W9/a4MbfXRjZL8IYIatrNT
NxaQ3UHTm4GtC+1Kq+slnzujEEtFnY0s5GDkUX0Ukz16+di6f/9+o7JmEZyjPsqdttoqoxIMyKOA
JioLL0CsdQP62lL/1gFvC/0qxUTm/ifbQL5k2w9qJQiuQWxc8xma3MwGRb6rRYKtmZdnS2n+04tx
VI9lO9U/rM6IO8jjfWHS9pfY7+rcVmmvbAP77ZRiG3IMrULt/935WRtHE7IqHXiu7IunWHG9lZLJ
DIXlcDtkxVSfxGil9anvRlzZuDSqX5YJncSnATHSPrXRaL1JsWTq/SSLihcjweHgeTIjm+Jglivv
O31Kq51wZONQS9wEUXhqHMQjq1OFUM5kKnECegIZ+mABEPnowhtHt07fxjUuizxT6mWY6x4AXDd2
CixbW1LTDCybQH51KLbXq1PaJhm5xYSrCO9ZeOjiKQ7V70pvqTtI79ZIumS6QLeipcBdnbPEzUJR
k6Sx97CLL0tgT1g3kW8u07hzT2484zJZZFll7y6EiOtJ6URbEUJPBJNRPT9VTTgTxjYO1ItYD8+1
NuO8XYOi399p8m9d5TG47xg8rjx45AyrmMgGVG1pcBtQI4tHf9Sm7KtllsUOoWVjuzCKLTmBXIw0
aFzPDXsiNRkMCC0qBrmHfOm0p6hN9X/dJLFPojOiE6JV1iF2Q80rldZ4vT/J3xzA9SxVl5sFNobE
4VYbJh5cI6OpfvC7AQfsixbQkOPrcxDMNNqpUeAHNY0xR7uvhHEMorKbPFwn2l8Jnb302/bKt7qI
6nOJB9FpCILoYUT59WMr0tg6hulotCd9jDThxVnUgg+NXKPHuGyt6jSDhtFHaGZj9mibojhmeuiW
O/O7zUYJISTHXcINwClruCHF7auziIywMXM/xdVwdgNLFnBlOuoKl8pUjknUPNOOlMPEUuVVh17+
lzy23hUd+ndm9+7+kt/sZrmjUFX73edPMLV6NRJzSGNKhkBJ4Ww+dahBpZ5SO8pTCO50sjuHVmoC
vj2NDfkhrz7072EpgRHNAK6vpUErGx+yjIfDD2fXJTd325PRQnRdgtmGEJq2O+/Hzf3w++BAJmEs
aBLrQ5sDW1VomQNY17Z7ruphvGRBn/udo007Yf7WULSrSQERh5h7Tf4guU0gplOskNbNh840GpKJ
fsZ7Wt1jXcvbe72KUAGo65EAShLo9XHtC81s43ygXctpgpJWrc74N0/V4DNNme0Br0xUFZNkeunn
xdiJNjaHRv1UUlygIqxL57o5lolijHzAxYrQvdUMz6mS4exMY/g8SenqvG4yr52qv/Yj4lPSYM+/
oL7Me3VHpaLF5KSFQZzQOOd1mbagDW6NxyBr9qSdt3apBjOU/kwUhOg9v17fVG/MxHTnDtfLNvMA
EufD5CLBmZtmdlgGS9up722OB6RrMRpB+LqiBhLJR6YM4CuKUI55Are9NgyMcBysNiny7bXzb45H
Rsha0iPCfXQ9PyKuZBqXWFq8p+Nr19fuga7I8qGxQggmzbznBHJboefb6TasHJg55DPrBdVEWQOH
50RAHeoaJ0VgSnOKBD1Nvt7b5ts8sXLnoLt2z7vjivBtqRjd+I8S9Qvrn0Tj6BWtXjiek/YOFggF
rZr8ofae/nvzrzMS+WMRu/9t6ks+vFodcs9JRaeCugnP/dGdnOQliMmaSWyzL/dv4dssk7EgDpGg
o+5Nork6yeEYF/lSCSonQhFfOLPVl9RYjIvdz+r3rinogFXzhqoXl8CrIZzll6o0vbMTr23tB5Jq
dgPwC6I5q1w3mOlDSJBN95UsWA5pFM9vjE6zPitBHH+pHCX7dH/aW+PhzwI7WXoIoaJ1vf+Qbsxo
ZmuAv3u9fzsFaYfW/TK0uN4ESXro4mqPhnATRrHOXFg0C+ogrkCd1yPWYVqpdlNzY7al+EAbpPou
ioKdKGprWiibwvHki8qi9fUg+LUsy2hXnT+6s/XY1vn7pIWCZqaCBGAatMv9Vdx6cP4cTv6cP3AX
VYVPqjhl56Pcnx+iWHP9CFnXQ9sm1vH+UJszA/CQbCWd6uUqWnD6fLBzCtC+cJr5GUxSeVcSjn+p
iOdKT8xcwd7fjwgaIBUouBChy1xPTglcKyCP73zHqceL63StB0ZheUVoWkcNWuHOEbhtnWOHIK5I
5AdnhAx3NUX62Uxz0nlTo2HSo6PZtfo7DUzHOlHlbt6LseoSrNPqKT5iyjzHRyKc0PbMpug+Ylo3
2x66E2rmRxTgzQeuDzrmC00bIq/MKkv3YiVT/0miFiKUmWnpQ4LXm+ENep78HA08hL0B6Upt57tt
bRFwMu4w9PylGPv1KrZ8GKs0WUXXXrCNBs49dXqqnF3KzTuJytYWAbMFylFQWQSNuB7KdorKLkxK
WsWUzsdmyM3vAGSpP1qmQAVY28twt6YmG3uobHOPkAFejxcpix6rwcJ4GuBmIXrd75AJORtGsLcX
t4ZCeAXyHAp49DivhlLDzAB0pMRrZ0GMPvNYPyfzTCNMW8Q7+exGeAWoQC5JUzOk0nUlfTCFNRhz
1Ps9Bue/AtTsS68y5sG3FFE/wr3Mj2OllIfR7Otw58htTJOcHUK8TrWEs7e6I5vWSeOyKsAMtLzy
rNrsLik0Sc9Wx/R0/3RvDiVZgvDCKUatPV5sdW70uiDYiOPwf0NX6iet6gfKUWOyM5L8NqtQmS5m
XGuofCGLuYYXqzSiHVvhgQ0LUR4T2flvmNWeKcDWfEzuDWBUXrObNIP716Uzm/l0JtqlXlQ345e6
08aBXLPKvv/94vGMUbeFdQY5avWdZrdVTCzjeh+Nu9gX/dg+ZvgjvCDurX68P5T8q25WT3YncofQ
j7Buk56wTLSSDHhFdbGJ1LTSPevL0J/SdDR99KdVoOnxr1FGKU0MxEg8AiJBKnV9spHwbZaqZ1C4
LcFzzzOA8O2oneaAPtMB4tlO4rY1SVI2chn2vsxrrsfTIppcbGSm/N7q6uNo9OMrbuDGhe1kF/RR
NeVDjP7uTiK1cV9KdW7uFB44WZy8HnWZjNYEiOO9qRv7mBWj8+AiPIPFM4p6EFGH4/1PubVFqZxQ
hOL5BhZc7Zo0icMSWenWL/ulOKZ2r1xKMf6AyL1XUNhYTzq2KbjiYgQGuG54l1WGrrVFyzsHqzkK
Ku1zamSIv5eKQquArTQCy89OM77dn+HG3Sm1b2X/EKNTarteUS7ToG5kjDc1+nRwEmF66pSVb8rc
WKR5gO4lpRlRwMnrnfztVuIFtVPSUvkMAfHcOBo0mOO4TY/BqdV05WtKC3QN4jCMb7sBBBoXFN23
EyU/JX1XHrSl6d617ojYPfrRP6pZaY6hSMr/gLVwJfGz0ASQz8lqPSp90nuzJGGG/jIehVlrD6Gu
B17hdvODFZrK+f7637Ky5Cq4/EMQRZPCOkrUGycCcwYbUAUwvd+KkgAp1fLYuYihX17VuWiNU5+4
4SP4bKkeRpEOiW9Uc/O/wRmIHe7/oI0tz+/hVKNeK0ME+ed/Bsh17ISawu+Jpp7wsSpMnF+1r0AV
/yE+lpoBlMiluSycg+uRdNjcYC0JgAGiFdF5qckuvdnWOyidZh69JK6e7dHeNy4QqpKABjTGEx+v
i9e2mpsVTXKtT6NsfRp6vIdmqb2c81C9LhnCaPdXc3M83lBZiOHZXjc9IrxphbOjtb49lda3rpsq
vxOZRsEjpKYw5X+txM9ukiKHwNGIg9ywcJ0uqvusM1skXozAM8ZW8XWwnrPWif8yFJe5iw+L7FxY
P3NisbPIrNWWziSdEmhSx2+m2f1puGP4+veLSHiMYDyPHDi3XOQ/tqQWLNnYYI+OyIAVXcwW4Ubc
qL8Iq8VVqiMXuD/c1gngIpQ96RAz4XFcDxej2zi35BX+FJq9R3eN6xtl3HnWuAvPbQRafCrJcCAA
Qg5odQT6xjXpZ44AlB2jxe45Vi+ouzc7N+3WJpRkSxhdsKd4Ya4nVC0xnngqFT+t0PS3tcC+RINQ
5tlVqXhUdYudeHzzTiN+hAsOx1/2pl4P6MZmm2QOp4xmloI7BFAwLjv3KBo1Pizp2J/mzhEHWt4K
qbFieb2Wt+ewsY2dX7I1c9mShWQbRWV4e9c/pHMauiU03m/VKVK/XvAm1yq78SaqUoe6Rh37/tbZ
+p7YX3D0WGhcz1bfM6bQ28Ux37POQvWUhrbpN65r/XN/lK0NKulomAKiSUHQdz2rmNxCdbq08xv8
z4/AYT8rJ6xfK1geO+u3FR3IYihWotLycM0rBVZsRl0n3rLQn/ZjzO2/BmNTPgN35IBP8fLkpojJ
EDuE7+/PcXMlOfRcnZK1ta7FWlOKuHAHThMNufq5KOMKLgd9MPdHkd9jFaqTCssWH/IPpDZW8WQ3
wHKyKiAaugnEhdp//DXWiwp5yHE66mOLIgCCTxclHxRfnfp4J/ja/JCSa/f/w6914ptqjK3cZZK5
XllUvifzH8QbGp82t/hyf6abX9Ki1EKojlDVbwGfP+5QVYuEpgp2ZkPucCjVUDmzR9GqdBKCm2DR
faptzalzlr0+nM0zyByJo6Wd8DptFUncL8wfb3ARJhDUZuVgRIrpR0R4/lzThv8fZipHg08o7+9V
ZpKYtezLYrwyj7IXN8qD8zzI1k8nz6b0GLSGeE2WvntdVKfceTp+UxjWG4pADsImgD00KPnF/1hm
q+sgLTgh8CKllvlhrPVBRa9uST/BfFC0BzJQG8E1TUT/jEkfWbzTWXrMhihASgJPIMvvklpxaXSA
DOkFqduW3jRNyui1ta2J42y0ymcnGcYGX/ZBN3bWbmtDWmCQkreIiPi6iUfMmt4mGIz6qPf3RyJy
NfImZUHYrEIX/6+7VQhW/hxtdVvOZaIWiSb3JPJbpylLFcrMcR4/xott7OFRW9uQ9B/lCSwWsZZa
PYIjvLd2dEEbtK5efLKw/KKgj+o72Vye3LaKdi7prauFL0pnDI87j+FqJ4RLnuSzoGgLQVo86WhE
Kp5hzbNCN+c8VH6NCt546NU++pRkpvNjmg16Wu8fha1LlBY7iT5DmafL/no3pnEUCSttAMaySHla
qsZ8b1n5Xv/qLRGB70gaJwm8NGPR8349jMbXS4LWoemhjJb0HON/+jNsRlTwBTsf2V8r+JAX+CSh
vZzlh1jNol924NQxxSKMLkEIQ8oo4zTlb0ShB90B/dxh9kahL73nNPnyreqrLvcdPa9sL2lFgKqY
ZU6Rpwk1r17iVlPpJM/qIjuMTlf/NTOHvUENFawD6Aid9FVAaNdV2uSyM3Lqc+vt4AQVrbpKeuo6
Zee93Th/POuyT4yiLS1P8oP+cX3US43fTgWqktam4SFoYV4IsQJPS2BF398btwIFkumJ+yffDEzs
ppkaNVECGYfM3w2SpPDtqqJ7d0Ee5VucaOIdxdXE9sIE+dUH+oV6831XlRZ72AzH3ItNC1ODZU7U
Nw4gWOMlStXHz03bjO/amaU8VSGO0Du56QZIIiMCSM6y7EafwvXyLLCC5zYB6DXgDJzi2ayOjtAK
31q09udcRlXsVXlpmTu34lY8izICaJ6s4Uv6x/W4lZ1ZdRyRajd6ZryIdjQP1Dei3CuBRWgTRhSa
zv5xSH0npSV+mIXrWY1THjnie+YgG1uEZFIDqgF4k/bQ178Ffnu32Itb+8hC6N/jaNCOau3Ad22H
Od17SzcWnO5wCHu83TQurilGjgByUJ2BtzSoi2cn7XR/aIfwRMqHzGWm5d/wMu93vvLGDBkUjJv7
hAhwXVjF4gltl2aBQjvWyJP3vfZg9IqCvXf3H0o90kEZJIDnGvBePhp/njfU3bTWaVq/NYb86FSU
UIds0o5oo+7hKltLKU81lGQIKDfk1sVxJjPPyPIGDUEIeC+Z39K0dLYqKMIVWoNPthHtxV5bSymX
kGyB/JmWxuv5LaNjhRqmZOhA1qpvJEl3MjobLkDcdjsB5uZQBHj8h9fgph80G5XYHOKi9aNci86h
W+jnzq3GQ9EXe/S+LQIAVVX6U2iHoRFhTTOPY6Wk8g/0UMSctJQ2YZ/6T3SctBkTmwxdSbMvMZiO
q+ngulTIlTFtd1KH35KWq1AP1AP63W+xMvii12tr2JVSDYiw+lJvvT6VfNYPABXhx6WpbAT+U4d7
skpFFl6cdqC3cVKqqvLyrsscbiw7fLLViVofUJ/1MBYNYXmD1tfH+9f8RtiDIzmB6O9aPijr9a8c
orpEFkRrfAclZeo50XLUe/1j26jZY+Ca4Q5Av7EL6JLD0ARkj5hgTS0tlRnSigX+BDsnw9E7KOmy
DMLnqlqUvQdMLvDqA8i2OIRAZBs4lvLXUyPYGwJ9AmWo6imwjvps9weK3DpCX0NdXKYCO3ZPDQIM
rfVZnBP8kHPPEqY4/fUS0zYnYwS6HjDdWG2ECvzGjifgFWWYMSTG4f4QafF8NN2+eSqLOvx0f7zN
NYYvJ1twFMoSq0urUkgQpoWkXHd7C0oZFoDAHN3jACTw1/EIuYyrc2+h2MD9sQqay2lWtc7SMTEK
M/eCqQg+X2qknPK62zM4vp2VHIpBpL4gWM1qo7aYw2PdbDV+rxTTyaQ72FOGoD9lwW4v2O2ZAGqH
BELVkZcUqtr1xplrOzWCMpR44oKSuTFEDxTBo+NiabVHWaB+uP/BfkOh1zuVBZQiogRNssgj5/7H
M4P4ql1SIWNugPm6XwyOWZ4GQSruDZyRt0lhQL/G3jYlgDE746lMDRfvAMMJWyTmR1IHfcRBwwvs
Ik+PKEXpj0keDD8TJ9dOQRB36aGZJvWZtcPJsEKP+Z8QBY/oeH8iGxcvKCWPF7xqSvvk19cTCUox
W0oqGj81jPEXAH7+UKJz91Dk9Jx5tui6YzoJ91xj4/vgOoHyGbi9CXdO/tb3k64isteZrbLuHo/R
dErrKOWSEZZ2FKEtTkrbm+ch0DT87HcNFzbiP2QmwPUgNdLwQ9B1PW23iXRdyFsNH3HzTTGNoAl6
l4hLlWFWmSWnyDLG55Sbz+/CyT507FvV3JU/ug0h+BkI72nQzZn7un/CmHFP7TueWD00Rsxl7P48
ZdGAWHVL5A7yeEmNZA/m31hsok2o2ACA1E3WsjAVidGUtWbju41D149dzs+BHrcvo5umPa3fA+rC
93fZLVSFWCP8SlpoOTI3QctoK0UZSOe0OhNwAWpl9rNRQ9a8pu4VC2HiUzcqB3vQ6g/3R5ax8+qc
Sm0aTE2onaiEhdffGThwqsYKAG6OJsOvijJ54yz7Qgybw9BTxT+kFYjCXA9T9226BJPb+IpRIysR
WHP54LTz7HWBlrZehzBadBRIGx7DGdg1iUXyYcxj9aC4afSuc4asPDVBFJ2WSHd27qqtz00/roTL
IZ1S3rn+baJFp1KLOVtLUmofdIP2l2a005MdwnI5qAEY3+H+om/taqnwRHMIikt4K16PWAeWAkrG
iELpimMeGYYfdY79tnNT9OcEz7cJOrYz6NY0/xx0ldKbdbnklhJRbu9Ti+JEUh9cQeRgWIH2dgim
v1aHY0VlGEapU5qPrhN7RRmTMUxxlrBmd36AXNZ4ddCIIyZFi9fb03gEtDTOWD/vOYDfzJQ6BO03
oEBgocTmq5lWsT1bFPjphRGx3V4MowkRwZAWGIj7ZUp6LpYp3LNvkTv46iCRlxIQkcTRJQn9a4Wr
B0uUZDPVM7+nuzo/a73ePptNoD4VlhrsqcLdHCc5GC0wUt0D7PV3oP7H6zq3aVdpZUkGHC7a27yf
tJNbF/aH+9v05lZiFJrhEfCRCPptaUehg4mADoLNOETv4ooCAVTLCgTbXjziCBokQTAPbTnvtSTf
EiUYmnsQBI8U1USM7vqESCHJshRAZHPjqP/2Whn9Iqq1ZoRQoQYQiunScFqPf2LdvXxC8yh0vXCq
3Jcgacz5WGWYZUIFD5rX+0tyc3Ll7+JFAFyEtsTaX/8u28nVSXRoWjVJ5+p+XQXqyR6H+BAOxGxN
W5lAISouCfeH3fjeaCNTy6SHgDRwHU3ZkvnsSqq5lQfp56JwIhWs0NilP29MD9xDFp1BTiGpyZP1
x74i+qwbNgPjTEpyzozIST3VmWLdH+vZ+QhuTFInRD98vz+/jZ0mK8Ia/Tf4mdFSeD1uiuAgbSqM
u4QUaYu26U5OXBpeGanL0V1UF68rx/DAJPco5rcri2gvaRsohYzA14XieoICxduD0m1i92/UQMzv
67hrd/Cd2xuJ4JFIH34NAcVNNNxHyczEyd7bJHT9pB2MC+54/y5LN1yiCZz3/nLefkbYYmwWSFzo
XMPWv15OHELdXjco58f0MWc+xjrtKdW68JLoZvAamKP22Iik+ttEWHLUQEN+WwGyT1fvaF4NZKYm
fK4FPbZTWObTocz12I/Tqdo5D7eXLUNxI0nOEnnwmtrYGYOZxA48mh6Z7+9ROQU/pyRT3ybAv5//
w1rK7ovfECSx0vVaCjUaWWoKliYi2vbHXAvD6GiFMclKoaSjDfEvi8/48RR7loabkyQAlbUU1OfX
Vb1Z6HUD/MthVOrgXFlG+uTkuX3WAWd3Nszt+SMxhO/HmYdhSMB/PUlU00whNIAduvqdc2XQ9Hd2
m2U463rt/LJDpXS8eTbtN0YRWTsV4dsMi31Dk5rcqAolgDUpikgEj3vBmQubRku93FG6lLpRX6Pw
H1bL59iwxvwULkPzwXSK5X8uZBUEhLN+Ut/f/9YblwGgqIQNiR3kVXu9DCKI0nEKqKOmeZtji0Nj
qa9mhaPvLPfWOOiJ0P4ns4wbW/ZQhUkKL5s9ZeTNU6iJ+jRr8Z7089al8+co8lf8cZmD4CdDhW4O
RKw+pWMXh1unDaCDl13VndD4Hn7dX77bJnzJfIe58BtYpqqjX49YAgCKAlFNnxK09gEPTCM6BJlm
vxQU2b8O3MGPADYqkrnOqD8gO9I9Z64ev+ZBkT/akU4T3f1ftLkEqB3g3EBqw424+kEIOcSpJHOU
adZ+skSZPc6prX6tndw+OFhG70HeW2eWGEhCVfCbUB65HtDsu7zpFoCxIBXxZaSafQiqOT1KWaWd
tGVzKAk6QlLhdrqpDHX2MloOFLGavrDTYhfZA0SD7pCoo3m5v4xb1wPFTtoOwcXAoFfnwspFn3Sh
0wJU2Zl9MJ2k/9VFQd+hKm1IuVjckpUmVk40WyTn+2NvTPN3Jyd3BEkanN3rFV1kB0WBxoc/oFb5
pp9r5V042nSO0jhzuj8U2robJxPcilCA4JP0bA1sGi2eGHUDZ97Gsql5ElPqYJRcU7PFCUYvX5tI
MM3QirTl3Kh9/4EW+AkU22lE5xmRncYnFSrte5Fa4t95noL3ZRMEloc2Qa4eZiWox0Pr1Krr4aY5
z+dZNcPhEGd2rJyr3qx+1o1uVKem6bsfVlFMk9csjRV57RC372aF5jQ/tirjp1NP6U+1m5LygheQ
kXl1W03/YCvTlx5ImgzSEz37QUyvfiqcprGoEVTOl7G1h/Y8L2XyRfrolrCNjdaiczVIX2NDJ25t
NHypsJlvo8SjXVh50yaDW12AXGmqIuSEhZEoS/NzGBore8ksgCjYpGTnRK04e7mYXAeHKYsb64wv
J+opOk61p8hdnPgSuIFLbu8U9nBA27KI/Lmc2+xIHaVYDqJU4+mEQEh2catsBFarhKN7eT7X4btm
CMsv0GXDf4um6L/gxWmWkDXyqqXtE/W9gzEs5husaLHPpNt3eAEbUsVBBH0/+cLVJvUpSPLK8Lgk
kh+F2UXijWNH6it8shrzrdgO3qtNRaDZI7GEImWUQT5vlcJOXgdMYJKjM0Dn8zKzmD/TBhDFnqZ1
/cz/pE4+LdMy6GREKLOa6I6AlA1R+6ZYBO4ei1rwm3pTDSbZXRX/cgs7xDqN3v3QN6Z0at9WHe2A
KIChoHUKEc4CaxSx9iLwfokfUXgrXmLbDphp5KaPoSly85Q7bH+fB8r4Ug5J9O9II+wXCIguLuYo
+yvUA5L5nPOg6sdYNakNZFOCilxghGTBWZFQJyiwI3xjKMY8HsPSrhGHjNWp8MKowWMVUu2cn7tK
x62rCIPPQ76oJlQDxHEOzagmxsnuSzejMaeo0jfIEqiQHvIheqxVBeIas1BPYWdGxqMwJiBuCEJG
6rV6HlWeMyDDcjEHWxGHrm81fFXBgh5FFDi/kEjC5aqKQItY0M4dH2grSTDFCRX7X2N0a/NkBbT/
eBmuSY6nqUhjv/ZTkc7n2M0m56GYTTU5oFZZmmc9CPjLhJjmx9GITYFgRFK+c7S6fIsnctV5mdK0
z0kQ6a/jGCvoq/f5+M2yKPX72ggT+IwbV5ZCyOss81F1gkCHmkSKiTU9NP7T0jqLikmP2cJiix2m
mdnDlD0oFnKqT8Tahe7ZOIi8miIU6EUqYVeesrmpETvp6+BHb9lzejHqoPtRBlrxeTKxaoDtPhoA
Y/gNl6c5nNX/RYmVPM/KFHMVWVE9eMZkN/TT26Fhe0XduO/bULBdy7kGS2ON08vEXqTh0uqzd0FY
IWk9kRI8TigG22ccg8kki1Ir/tcm1Deggw8d+gMYzqae6Ov2wbYz3fQaAu/ilAFHgddEWd5fxswO
Di70fOOYRk6gPcBNKFN5KIYfwMR6743gda8u1hrOYWjy8SE0nfFjMwhYt7ORBl+tia1yKHBybR6G
cIp+kW7PX02jturDkOsjL+VsTkj686WVQ+W4Ivczp3dfO2sYi6MWRmn4IKJlnJDEFOgYaUVVh0fd
GRX1oJu9snjwMQzlkuoUuY9dkwa1V5a0RfvjjPT2sVELgRPnoiy4BwdV6BxapSwUrymiBHa8UvbJ
SxT1aL23cT8Phzkt8uESB8kUPLlFOTaPsUK3vxfZ+CL6YTcNw0PpiAx3qK4F0ZsnFCsuYp6q2rMj
RUzfojicsg9kuMZP1RkjTEaqqCnfwGDQgNLTpWyWdy0/Zzw6+gwghu78lD+rtW5PZ1zMQ+eJxUeg
3pphngvfrf+PoyvbjlPXgl/EWoAYXxl68BgPsZO8sOKTRCAkJCGQhL7+Vt/Xcxy3m2Fr76raVZxt
z0flyXQ/hMgOvYZRnPxTEFuIH3TkC2riceiIIge7qOD5cC7ytS6/ioma6osmx5ZOgF3tesDNE/a4
5Wc657DWbFwe9uhNZzmr/x5oF1VXzceyRud4HHwSNfkxgABtfJIabFlFqprVgT3b1R1xK+O5mM+w
0Dfjb1gkx7zZSKjCnyixVucINimUvgw0h0/3/VDVqFltMtVb/L75PfEfkCUOsA5LZOKe4Js4bX/m
PR3Tzyhjht9HOFVICy9GOvxbCRLl95OqbgqeM+ajg71AOZu6R+/HI9OYC2oIrRsjkkiybgXiKP9O
dUiXBX7om9zf4HQ+yfvZO12C2qsC8rtXsdEfcG3LY4XHJ97pE3NaZQj3o14+UCD2ENjsIjfkvUrh
dwsgPtstRKSOKPYa8cLMtJfpTBjOK70NlYIvA+Snb7huMekgR0rNcwX+kkZNMHC3hF1NyGh2tBgv
c2k/OcHiU8/ipTpU6wFI+6k5aOWGy1bM2/i0idqqv2IKN5dIR/DoP2XaHfkpwbsBIU4M/1s43sRA
bNhfUCaGrp0liOS+jpigaZcOhXiyqd+2y4p4PQmqPrPqvpJwmKVNLeDXQ9pCKzk8wwpQwWIwKcOR
Vc2iXA0rHzZmO3i6TPLtMQuHqh9HXpa0OcRuBgh/yAHDqAZppXXxLsyEmwJtWuTmudl8vauzn2vm
L7PYs/Qiq9xk11n6HBvisazZSRWQxzUZvzWzMiJ8aYPY95giaKCm45+qDJY+KWgc0ybkAg50VNsj
a+J9h2uUiUbwiyk5jmdzs+HowsDRmCpOJMKhUqeQYgGHWnHavSRZqx0crzRCTLep7hAnKMCPz1MS
Y8N6Qb7HgmSn2ykZhrFD9BjM5PNk589QgMOkOewJ+xg3KL9babc8OhMoGp/rpaCkSWVU75216fYZ
h2SzDccuILI6Yuqu4OhgJ72spQdnNSF5ppvmgjwf3JsfYPNdaPcsStYGs9Dg7xZVF0eHlZYdOo9J
p1MPzwtYGxXlxqE/G1L8fOw4/RI5LFZaVVu6XI488AdEjQrWEa/k/RYl8fg4YAfg6IMdxmeLuocL
B0nt9/wmrRubkM5FhQML/F+7LZqDjSjxb1vBdjQHJSuhMrMjMNWWrTDkgwEQYiiaJTYm/qVmI0DH
bfWqGrSKlW7qoVTkhCQ9W58rGGDkjTOLqrpyk6jMq9LwodbJbhA8EO/H9q7E5vR5mkRwX2gd06wB
w8fZ3zFyDIoRRCW482CwDuafqBvJfAo0uBA1rl6c/lEtfIvLU0B8dgqvtyFfe20Kx3ud0Dr6Suwa
/1Qr9vdTmN7r4xq71VVNAf013quJTWUfI6k+ag6s8wjwPlW63S8mZ5d4yKflziK3rWoSuKPtL0ns
4hj9d36ojsbDEvoCE916f2z+8GfvdbqhsS13gUedbVmHnDwE6CaiBjhbCB+wRJNYB7PkvApX5DuN
oavlkie9nVb0ZQ2m6ZU+oRgn81PqinF+mbYlWZ4PCX+gnhG5SuxPVf4Nhn0Dv0CpV14nzUfVqmFS
4ZxNANkeatzHc8ZDjmcjQ9fbw0zUzy+yOAjpR6WrO8Oi8LdUkDl6fetLFz4tT3Mu1k+OaC7TlDpG
i6I9CAcIdZ0omopMEKOWgfAvvDXbV44djLhJdVDFgwqb2nsZi+JfUe3U9KRwWtyRWZb/rM3M2FEU
zwe5wuKto8UM2bZAgyvaJJd86ryuxZtDmXjNjN6w4AjpIM5pMS3DE/IKyNqYfYbTCzyA07GDu0n6
6tXEZIP2WH4LAqfb1YwpTlq1sDDc4Rxe4WQ4Luhit5Xe3MfKA39ElY/aP9YIGHuc1c1Eal0jOzco
qVq2Y6QXhF9MwvyqlJhfUMurAJJ7ER9+ngHq4U0Y3waV45fuBVYyWw9FLzozGx1r79gEizBLETPY
F9uBjzdwTL5g5cCVDahl7NrNc70s3WoijGPwZqtbo3OOVWg/xC/jxHKGtipBZt1WGXlPvY3FJ+A5
83sYtITq0CZqvcM7WZ6jHdKjn8XI6Qi+WzDWIDtk+LCWWd1AZBdMV1O+xg0avOnXVujtFOl6UU1q
oXh/D0UlwoPJVDS1QIG37Y77XX1ZUgf8wVgahOiVjJW7bBmqgGCy3k+6XC2/K6YyXOcVd+tVDtX4
kFhUxv5Y05Dc4dUclivQDimaTCNT5MHtQZtzlYFCOM16QdRDVE+FRuOwWdJvJZLuf5jUzcuPxMXF
0sCKbWEfTkRF3UZBZqyZ2aJhUbKQeoDESW+/acSh78Dkw6asFW5XZetr9HfAr1M0uDCTSMPJMu6q
u3El89wKNcbrD5hqHlVDy2n4kaK2wnODU/s9Y9v4M56D+6xCpj/0US5Ph1DhN+gtxq8VSodvJosn
uUtFbsV5kOPyvRy3ARDohIu3wO9n+x3tJXENWSHxdoWuPvRY1PZCN1N/VcMWzDmng81e65Vlea+P
NPtviBJfdDVb8uqKMo6Smk/oVNcw8+QhL6V8GAs0VQ0OigoqV63iVyswsF9gf5OQp9Gtm7k4xJ+j
yJSDXB65Cft8cZliyXcRdrV+mxP0uw/KTv7MhGcKggEb3eFO+v+yoK06Z5F0yzeBxpQ8ZHu2/xsh
zVy7lWMluMmqmxfZXEkj210yZOBtOYQvj+PEsXSewC4xeR7SKprhMJdXf+LY1+8cuXLbFWDGlDaO
8SV+3BEcdXXTXA1dHmWVPVtDBrRiW87PgiyOXiYZT98iK5y/L5Z0cxdTJcNpBCSzPSyO5dfCJjJv
qUtDfC9wdRA3fnPbg/V9slxBvhbsShdC3gnVHM0F2WYo6teKfCZxQKDaJgHcNtEGJPG29cOBERiS
zvh0CFEbbGVjqJAINP2xu0EzBNPgGWUqHtJep4l6hW6ULC3OzOher3plnSsJQhMyjQ9uYOex/k1F
NKBrG7Ypgx6aTzta2y37mXs/i2u6KngVDcVK7rDiwcrWYvYl37zZq9OaltVwzoNIebOugW29Rcii
a6zAw9ShgqK4of/z/yXZOC2d1DaKm4pW01/J1oP2e1H4u8nBx803PKEE2DEiW/0Dl4Ncm2zfABWR
acpxoEi2yFN8QFJxxpC3wXmyisLoZJMsSBxC/E4ln9I8mv0FuSlA0mLYvaOYYC1rvWUr8/s0sPz+
YKKMmxhYdfLCpNHhBNArzU8W1Pon8XV6tJrBtvMUAymgdylbttBBewsjkiGd2N9lgCV+A8PAKDnj
tU6Ts0WPIi4+gxPsNaPhmO7Z4W+JNdjHyhq+wSwZM2A0Vm2Fe6QvmozleT8IFihRdRKsVsA5KT/R
YR91CxV/Eh5hrmm3fqllun9sEfrEPuDP6dGzYn+dQkMhW6vIPAJ/w6CDd7SmOczMYmAnBh+tmykq
yzeaDEvZTCMVY0PlDqSlGqnGutG8DFGbwgb/eYqQYd/MWNden7PxKC9zzNnaAbdKvqGI8x8QOYxZ
k/ps+RqjTNxVewoRbiSmeL4qhz4RZo25Kzo2h+yVYWfqF/7aW5rEjHz6MwNG8RMWIORd4O2zZ55q
zXv44uSfS31MuiHErY9bhsPpn9vi7DsMrhPTQ4nPnnZqq4CJpAD2Awjt+IVFnwyJodanY+tYGk8P
0YqL1YxWuquSxEhYY6bJy87mOLqMKyLYHnKwAXsHh+fifsH2ydzJZarVCXo28lqJaK2hO07Z2hRF
NKwY+v5/b4Oroz9A6ZR6C1WizHOZIdmy13tGXZ9lpuLdvibmLUeR+BssOtUWpmIivxJu7Pd4hct5
r6B8r/sKx02C6l/ZB4/dRDz5eE/Os6959F0u8/4V0tLJbuMj0ackc/y2rpWF500rw68Wm45bg/OT
fIgkD7SrxD4OF3Jkw0tIpcfrFEfokV0U607aESZKcAnFls5oRmwVkM1T3+xh0wS3leK27UMon6Fo
BnaIx2dLG64hZOkOyCsvzsKspkkV5PK9X+J47bIZSyvoxvYF7g2zPH5bCG5Vywbu5mYq5QTYUGzj
K4zphxkmXGigL3AgBo4z52Z+2RSW2k5Aa9f3NZ8hLYMYcVtb7DGB35zGtfqD2cZfywjzYwMsQZ3F
lAJ7qDcu96+tTrU5SRMTdb/kdI1+B2QG/qvXaRtaw8fsYVi5+lMBGJ57drjs+74P0zWkA+U9WoZ8
anI3Ime2AoT4j8wAz/pxX2F+vWrj4E6xDGDjG9z9eX9dZerDacMCk+0CKsU1QzPNe2wWZu/1ID0I
uzEyHzVZ/KsvcPTwAzhRq+mavMtjtNmd8Iq/+MMN8WuBpmA/RbEDuXlgV2A9g/E0zxzbCbxBaV2e
o4Dhsc/0ulwrkIBp6wN6yMfci3B2MAHEnBASLvp0ZNtnCu2zucKelT8pboalKWm+2XMSGX6pvEyn
O3ETkGDIyYUE2MUlWiecEdiMHpz4cwBMPwA5ryJt7UbQzrvBYd1KFGEbuiOt/GeFsFbezFVJvkXF
NGIe9FX8qBFDufVlWvvf6E05a+MNo1tXosfnLSyN/A9VD/k3OBsycaZzmX1fqwxgnS0KFpD9cNSA
gWXFfu92ut3qNOR9Efnl5432GFsVFpZhW3APL0smMMLBwwLWuyEeRtuYQPU3rLgitVS4cseLoER5
qlw2uCdb6JpCShG2PrC9ME97FaFjopWeH9HWHFNnpim1nS8LlzQ1oPN3SRFm9jHrWeAyIRbJvMUY
wH7C+LUKrSJIX35Sx7Q/ZDCEyfE2YLmcoeSpjDQz8jL+cQma7Xwcq3rCxlgRwAYgVuOZTAUeOIDN
qmEpuzXT1Gl5posxPVo5yO1SIhB8m8K5+22Domy5z+k0XAxOlDcZlvRBprf4srTaJRTCoh7CS1SP
KVZyEOvUeOCZMB6KI5U+0j3KvwAO5uqKOT5/DFoW9OKCxpoltr/IL8jk568BFQsoNnbcHo6ET7JB
w2U+OJl4BA4nco+FkxFefQRzwGn40BlpM1FNpqsGGjNsVgi8n3hVa9eXEb4LgFdfPhwVLbM+gdk4
xM3ITX5O8hz4xFHvXEOnYKq4AeKURU06VuFdrTk6C30c0BEMEQEfYyI3wNw+C0lLE6VoA9QDLw8m
LWCg6Dlh+lsSxLGgfQCRcc3ZoWJgqCFlF4DU9g1ndJR08wG5al+MwU4PRWJw7nj0bfoJCOXBHqys
Mf7AdzhVV5HQkXQ5S4/ngQXxi+kSqzI2R4wqqRCF+JQZhssGb7opame18fDoBRGfNkcH9sFFsf3m
dsrzV06IQajglu/JQ4VE2LvDZ5PtHZJi8EYNZMqApS7FHz7XNGlAmsnxcVSxe9yMAY9i1nr/kdKp
ZEAgYaaHFPhQNisWTO5VAbi2E2L0T3Jgdn9b7TZVPQwk1qXJCFVgbhBHc0f9PPLv9VGn++22FvDr
d07+JKUW49ViEo56Agf/d+29xROLeJ/6i6wA45CvFNMP53j1iWVU/NGTgG9gA09BP3S79LvsCk8G
ddHCl/6eV/PycuABPe6IUsP3Cjl32fsiRanbERS0/1kott7BdRACmBATEbViTT3wObvWyJZEzd/Q
L+GroKJwWPFjcySqLwNg4uiymIhEj3yCBuHxBiX+LhgpPCwiCrQlVpk0dMcSr65zNrdHH0WM/CL7
ZqImierFNIO3ejppBzatCxlZPwDp1NFlm4/1K1lAZzwpItY/xRaz541bgs09SFvTdksPLHbOiXeq
Ladav4CIx6ZWScf6esA5LH2f8wlkUkJgqdXB3qKsPz1YtPkCRNnbh2oqzBsXYM2+TLbvrFXJJlHo
C3F0HFPAgfkPA3hjgy/y+7TG+3ShFpHfD1NQuQLsiMXC6wGHbv5uxnGdGjQxegTBEwCnGgx4dTuP
lky4iuUBMLuYn1zusuWldpv8h/TwDKlYEHihmgoarZcNPKG6IK0UXwjnvsGlgYwsv0B+Uh6tXPPp
ckRDJrsa7lY3CmkY7kH55JgHpqV+hIVOMUFvVjNYIdRa/yMZJo6OLAapr0XYi3DbQpEvWMTxz5rx
1bcKhocDTlCF1IsCFBXQbxTVvaOVTC835Rf8/1W5T99AucKvDKT58F+MiR0mHaKMwO5uxRraqkjW
pwlRnWszJlP4DfoXFCGCQ/OhgRspOhXoSdGz3gwo72VhJbkYNbPPoqpROQQL9D8j5CB6zNz4YQdh
L4xwsZsXGrUDPT8xUQ1/QiHWv9mk0Wy7OZnQpy/5Swa3R/2kYZqyn4wiUY92MhpPetLL9pJbpy4J
+rsA9JHnshlHTEwnYO+5OuO7lCmgL3G8EQul9KvG/K3P1rvoo+bbAbMhq+vkDC9vra4zPOJNM8ej
/1aBdWH9lgYJpfU0HA5eJQEjC9CkLUbAWYI6GIxJjh/k8BpkYr14DKcVxzKAR7S4b0Pp49d99OXv
XY8Ja8P/n48FSyC88xBWgwMPLpnhT57WP+I1jAmYDMP/W5IBdtAykljtHEVcnG1l2NThV7I3qiOd
vNULgkYalxpuTvWqiYGZUHkA4dkJaIQZOWzFCXRZxgDzx1iMcJBphSaXg1ruQD/BFRFZYn49VWrK
4m6mkh6PA2w3nwM5IMVBcYr/LabkDxxi7/3MY4b0uLnwRc9QUm5QpNAcmhW85mONZatWrS5l8CYj
gLDUvlUPc16p6EpUIlmPSKBFPWL0pHuDeR+DPBHF3IHN8+qunivQzylGU3DVVWplb3EIAECmEYA5
+Mr9XgmZwfpWy6b6cUk1JpU9VaJZrPI/4bpgcO55ws+QfdKA8iqy6VJPlJm7DPwmrkNye2C58rQr
KFqvaw717dSS0gEfM3KAYxFwFLgQwFNsyeCtlhYSnhhj7ZtZjjXy1HBAQUlCAl76aMHmT8/1rp70
PIGPhLZkrBoMJuon+md2NBjUedEkJVqyboEe9XWZkHV7z1yJKSgyOfIcYMFNTljCEWsXltKxhzzX
SvQ1HSoAKLmn93UdzcdDhBDIB2kcNqLWLQWFl/kRG/yG6l1ecEzF32Uq4r95eiCiYrwpVIHkSIEk
cJ7MeN6iwc/t//21ekOJOQ12XpaffuFo4u2cx09mowL6d79g3TZL1wT4anSYtamwt300JeJkrnAK
AbOQuZxnDTSb49s8ZTw5bfsALgvtzX4PKtuNZ5NkoO1CQvHT1ECHc/UQ8UYQ12ebagIcoFcwnId9
pSCjTMsF3fEfBgsungRYIR6iZNMJPbODN26MrLsGc5a71secly1otlnfPDvCq50h6u8oNoKqCx+x
gXGd4An1ocFP3rmwHbKV4OopWqbd8dOhlihqOIaJW6hFor4L4CofSzgCLNTcTaJgq4Jv3TAZWBBh
i5zpuwgE9ZtG25R9xzRo1LeMeF3+Be4+QiZQTiBvBAAh33E3JsB4oEVE10ud/Jr31Sjs2RrsrGGf
ZbgOgsE5zhxzNl1J4s3RQceJWg3WfDj+FVHAD1oMQW9QanD068QE0kD8E2M00nV9mqoxL1FPxZFe
OFfzG6N6+kV38MjwapEUgoWktgGbnQv7C04jAcEQwMVNKOe+MqcjqC3tgBVACIF+HLJFcFUFfD3r
rb5fjhXBeCVCQKCQEjk0RVYq9YVJAa1AqEr+nwRvZhs/AYXqE5HYcH/MM+kP5LtbLLqkussheldX
zBq76TnFZkGHLMLiLs1u6gM7opa3kF8cOOHy0YMpV/kSt1xmYX2WB8whgI0hZ66RCqVNc2gOLnaX
qNfVWizfoObR2Uuc4j79KlTg4bKjlleNie1YvLFKpSU2zRgobA+3lvEJvAdqHZhlgHCpydIaq74w
WmsoYC68rQVfALOIxAF54+QDzBGOfrExun4UDmX/k2cTxwh6O/NxvpOj3evNvEPqP8z9zRJr7HCZ
1ad2e7k/TkucsitQFrD+4v9fJcQVz3CD0eu80IlAbOBVYJ+HOkbdzMJj565WlMFzd5oYwRJ2UFfv
0fLcpNZz1aZ6gLWLgfHKjwxQBp4siENE6xH7sZwSkeGoKvE/f2uX5w6oehW/F9JPf+JjZLSB6CT+
kqYsxvth1ciZA3lXbKfkUOrdrYf4Wym+hh6uTsw9qF3sNXLNKg2fUDLCljfscAa+SxJD/4nIVGML
72gYOWKZMX7FDAT9+Qa8m+LaY8iyaQUlFsuTDee3QUlvFwSduB6WcPS/HdKo9w1KeocvwJKiqzIN
GHLNsijt1nqh7pcqjXxDVH0NkVIwlJ+QT51CVzBORSck7OnhIqI1TIniZIV+IOh6Q3heFsbpwfAy
9Q2b4bXVEWoA3mtAkw8BQgAoiw6f/9Olhc0vrNf1d+S4rTAnWavjTRQqSRqcPQTM9Qw7xYegUBK7
MmwFQkoBDw+PejWA+I32UdkrOFq6X7td4qy1bN3jR9Dvie6zBdZtfRoN/LkyS+qBVHGcYoPZg30p
XFQU3boeTt8xH6FlWOc1eywGsh89rK62sQue1XGP8qbiZqxyZNFo0DW9rNQaum2ExO2Gzx4PS2WS
4mQPm2RYhdLq6JeIFQV4voN/RBbyQEAEO6757KAAfBmmskbB3lVxP6BPeBtIBsEXqSFbtcBpsHAy
6MKd6notn9GGyJ8gvMj6VJmZXbY49e4iNX41zDH4/JRk0sLDTCv1HC1z+a8IHF0CCNdqOYGHz55X
tL4/QRbIvMF+DAQ2MAKHUahWvqyafIQA4jpkQJgiCkvrvzMZw9EwqEPAjjrl5w5dJqQvJoACUcJk
U6/1YmM4xsLNK48pq0B4xBiZGuhu0IPGCtLvHkG3OK+RpLOhE+Uga/olFxQKMND5rxrLRnm7OWL+
DAfK2D3bIM/ohoQntlO3SRKjLNvRWA90et6NF+v7NEPv9xAhge/9JioNTZUd4VIAVTY/Mc6aL1C1
gjxtfPCig2pmyPsInetDkOBR28RF4WEy3mcN9BB13ozA9/cHGEOtb2OeI0sMTzJK0LHlKH+I5FVP
MhSIKoX+4uCNdYf4VYg9n+9wnuVfbtinpwMGOu+10QXcxo8canfIJebv8Pe3Q5vFQFyhZIqrb8D4
s+1xLHDwNGoda3j17YX9E6YMkDwcemi48HScH4+YTVBJgcsHsLEayCEqzas7NOlk7MYEDEh3FFS8
O4tA7BMU0Wv8zEaLyoNZcv2zHJ49i3WI8EguqPbtNvD5lGxIZAGBCCT281jEZhobIcsZevjheJIu
uPW/XAb/vKfEVmc090PSb8Nma2gYo/pXUHOOgRB+/0CVoCpK/isJtIL9bIk837IysJ8myIjWz9X1
2KIUOXPPCPUb2APY3LW2mMizivL9N45ddyAzhkjfp1siPykLM/RHBv6el6WOPb1T827AeGpRPyVq
L7L2GCpQyzAC4+mF1tvyHbO3ACXtJ/qMIqDLboTG90sdJftJLAUYfwPHPjOhx3c2SFK2FJgRvjO8
e/AwznN1GirkTPRliOl3Ho8SbpEbJEdQD/GBQiQnUVCpN/oV1EfdDA7BwVCSGgLwyUDVivahGn/w
feKmn6tavQ/TgKIAxUD+DeJYCLkSfL8XYfI6R6mgTDT7qjPzuIuI/gTAitDdeJokjEVrhTJb0Nnc
kSz4o/VygqsjDPP8X6B6WNyEZX/g7c5AcPewRIN5bKKLer3NImX8Ou9cppCr+WSEcXoknkI9kx87
9ivSO1sl7g5DW4ozDaeKPadZIOFlBvj1m1WHj1q1l5gqMGbS4jTttvwIcIxmT34KKcUEy5ef+RGV
e+8LXBLU2ClgKpmMjPvyKDcAPyNn+4XttcQKLSX0CiyaLaclKdh9QaA8BifOcaTy4wDKHwJPf0c+
q6Mz5Zzi69Q6fWQAmSM8pW5VXRgrgs850vTHYQgvztD1u0uKIeA27q/6W+WidOxNnuPJrCDC+gmX
OMCijpIF0nE+vk5rSWmr9z3/TxQlFEcC0XzfE7Ekb9Mc2QgquQLmPq5GtGyrS7Qep0hs+c/Sbvy/
aUrsBzwysH1eSFxe9GlRAILFatvseRn+WUhN9nNa6AhT27KTBw7N4I8JKj59cqBxSqg7brQzSLkd
u4zIzlYQeKNrm5ZMHS3EWRRt8aL4/TaUbmlXk7Lv2UCSo3Vwk4nOQdwof2T/2BcBbRS4k6HkH1Dw
ZBJqhAQXKp2KHJQx5ohvU75RRLlOtfttY4ZqAwen6mGIobA8ucNVrgFWS38O8x5DRRvlCdymCBdH
EzEw72geYSul6KRYD4xU/BAQMkKatSUceUOZhOOMufnqXACQGlT5xKRADRl9GfBYQ1w+RQAqzLpU
kLRkxQKP652kl3FP4uWik9w/F6A0WLtB7FM28E7xrIHRzLre7ERK29D8AOkSZwBev5XzEL1CLgVR
BjUb+24tOLqlsZha7+CUMC/QV7kJomcsdGNkQqsI4ihS2RlW1tnRbWtZa/xCCjkd9A8yNBIi4q0Z
10GdAP6vIAzrY8wwS1hqf9XwoPqPZUP5F3qg8p6sOYDkxKGvh05nKuquqvdx6ynxaXoucQ3ey3pK
sx4iuP26wy1ne0LS1vyf09EYP0GMkds7Iz3fn8dEVS/gO+XSKrum35iDB9mdlYn4tUD0DclVFiM7
TkRuf0KAYeGaeSfTA0Qmm0YAvIg+wBCO0B1DqN6mqsBJkTrBX6SKyi8H59z6P4gNyXZiUJ1n4DMd
e4RgHuCj2rP6j7QVYCUCZVm/YqUU0R/pLKe2slsWXebDsgD96hGWu3wbvD8LkwjRrVAXZg8gQ4Zv
ewX+/+TXRQGGJ3SIT94wkPuR1jNiC8gEOAhT61sM/Ss/YbAoTusxxv50yyLBhkhQlYVibQexOIN0
W3pfQQryavXuf1Ij7fNeVFSd9mHXIAiKVQ/YJIzBps95lgEJsBFZYSCY5vfUQfrXxKaWMPvnqD4f
bsnm9Qu27jjnDqFZ1AXI2uZHUh2Lfs3F5HwTKzQLEO7bOWn22e9doTHk3gJwpqQpNjDacP+G7uKE
9doSTIzK+ROtbumeEMXFJ6SlpNiD2Lfjni4WpR6OEJCGrVLQPxMWows03YBn7vFckH5xC2ohCFiV
QnescYTD/J0fcN3O9ZdLK+wcDdKtWVtgYR2gT2X3EaeGnvX3ZEsB62BQBbvobrsGkJLrTZwRWSfn
y4DE61eK7N35Yc2mfUFPzdw9NC7qfxydV3ejvBaGfxFriQ63uNtJnJ7J3LAmXxJAFIEQ9defx+f2
lElig7T3W98XQtQvS5W5NoBVwbEmOiyRUFLLNNtbz50ie2e1cejdR8MkmoOxh6k5tqoQy7YxTMIg
TQDBiU0rEhc27rlj5yPjxmDslgizlF1+sRR5mIu0PfU7u0D7ghQ/p2cVpWV+8SsLTigPc8mTELnz
fd2Q47ZDiNbsRBEoxbobtfwq1aw/vX5B79OOtTrFTgurzBMBHz7xbfRPfZshxNSV197HLbdFkllL
HiQIR3V6jUa7QDCULl78mMfU3OzKgV6C+3BkF9pQ3hG7J1NldcO4EVTjNp8DttES8dIddLNSBzbY
4ckfPPRpmYfhOrHTyNEnjq3esKop9ROFAFuI7o3hIF/jqNn4qJnSvU+hEbqTSij7NIBO0PoQcZKM
NIG96qIqv8MQnmxHWRovb9j1wx8LmN3lNGThS1BhZsteITWjka6VZFmV9li9OUU+5fu6dIVNziKX
687KWx9iuhsnbpomox0+kG30vqKcYCCPgxz0Q85I+yd0A+wTCmFugTwXyCwd4P/zSJTbZUxrfzP5
y3gl5aGdd7jTC71Z12GBIBhNU903kEdtUsSOVNtypRY2WfncZ97rcpm3kK9oMYwVWIeRU23c9xTl
5Pt89W4ag3lKH7x5bEGnrTZPk05M4wcR1/ppUtqwNlJ0WmxapPc+lCVGmcSvy2LeuOVQr6eJpxkw
t17SPz4/8tF1Q/NS93RF7Ro+CBjDcERorKtQt2cXpOQeJGsgU9S7JSw4XB1XPa2l3Ed5GxLjvxQz
FhzUj3qTzULI7c3HD23KqfkVYhpwd0FrppIgZ0eyjg8zfTmRonQ2KTyFeDb2OBQQGXYpK/aIKKpD
gzMQN1PLF2ssQn0aUl/cNc4QAa3ZOBl7dI9gB75yg4sIMWHhbZjkM53tPQxb2PSXuRxDXmpQqq8y
FSrYA0Dz36Ull+oGcMK8GOaONHFNXFwBFPxoV8y+W15Dvx1epsYV84d088w5Gaon469mDOZT1bva
gqxPc/G9wJTph0YTibVF/e4ReW+XlTmkzlweHMT68semnyr4Fa2YVYIwgIBU6fQ2jeFRJx6pRACo
a9fef1m1W9fvAWuyBo4t9O1RX2+PTLvUQO+Wjg78lu5yxAkxnCu3zoJj4FYOIttwrXc2iNi8w6Vb
V3BP5DOeMmxOM3+Phm1PAe3+ZFnD2WKhrP9tMk98kzmI+Ih83uCa4mECal8yHIwSqCk+DBOw9mYg
g8ZA01YDMnIhvQ/QM1vvWuLUZ2jY0f+OTYudBNkk6mkbQfSnaVvxN9U6Du51Na7Dx8RF94drZI23
XkBs3QY1R9ZC6tTBF84YYFo9+bp4GNlYs520u2rZUPltRXwt5XT0WugiFFF5GWybrgP3aPpWvOgc
jvPAL4MSkoWl/aiQBPdb0Fyn3zm0Mckdi0D102NXlL9WkDbfZYOC4yD70DVbRWHws1/Atkm9sv+7
wCa+gWrOl3fBY01hcEGF8yaO1/UqkfkuZ97urn0v5hARVzKNavwLTNKZgwdBPrOgeoYqQow95q0a
Mkc+m9YnU3/wA7T13hrX/9Las+9cPQERlSGD67aOSIZPswk02V6EvVyQIFbrRq7V8GzCBqMHd+d0
bryxIZzfqpFIwhjyrurY40R2h4qzRw8meMyDakbKbmXRfe8qE90eGAPTI4JVlpvM1XH+p5ZLJhNG
SNoYYG9s8oUKvg2yoLJLgaRQn8wYdmjZ+4CFII0a5lDKsjRjclsv09bycKgk0WDrhYnFZbbgl3Ae
Z9glcxgLMb/ycunxKKWR4pBx8R1hyhBSmc4498Sc2svXCH2Q7viQEYp6pFOjdRqG9i4uCTbZ2iH7
0GnGauih+KHWNpnV7KAWk/a6/jMeJYRXh4qr9DDC0nl37VxH+0qOjr13iEr9nnCr3wM1IcaeQYB2
vrwxPXy8AtI4nP5/FMsxB2tWw68R0fpWaqSsia2H4sUj72raiqrXV2vxFnVoggr4r7GmmjRePwOj
c1dedFq80Qts6aJX86a0Pb/5asK+A4O0u/QXkKXEXOJ0Y7nvehwjm7LgIWPCKbM/eSUg0ZhZp3hT
Nyt4iwzBnTeZQrBynhZwoqHuQWlnWwpohhZcnr1Q1tVRwmW5j9qa1ismC9xlkwmWS8WOzpUsTM6t
3YvcJCsua6Y1r8ZMWYAmBg/ziMkDtx0HQtQ54hlhxFxtbW7n8H5sddOdFhossZZ5PJI79qv5ykwq
y0QW4MYs1rgRwX7JOUbDFbvDFv2t8LYkt4XOtjTZ+BpJRuazXeYsSu5kpZeW+/Ik3GD4aPsUTs6l
dQQfv6wRoJmIk2KfWo74mDQjWlLLbnjxceU94oQHP2nGtPq0zJi+CiBkcLjFlGrTdTr7BttjmyoN
MSRvgpngP+GCrgLdMclDuVbLY7cuIw99iTnmEIlGBNuSu+kJ2MUH3h6w7x6iKPXfFlc21lss3ZRx
uA6jD6Xa9Y9ibkRlsRZMXaM/E9ohGgKWrVEgLdR23T9UPKjVLsywQLKXTUFxl2X9AmfE7wQoQWHp
GZTEF3tviMTwVvl1mJ1EZbLb91PnWEby2WWAZbKDFPFdSpy7sHgBjEyLI6kS+Sf2GDGDwzUa/tDH
srTnjGiaa1ML/4HunAL9KFGFr3XZWH/4applg0yuflM3Tnej3Cz8GalJ/lVaMN4Pbuv6W7NGuvoe
GiP92wnqTArSuBVv2qGE74y2eW1e4N/9jJPHRGA3kniqb82bCVOXBh3jr8xtBrVSOBviyEYEWYtF
Y/wYleUlDUd3fkZ6654HTVojwXEoC45N01rd0ekB4pleo8HbgyIUKMYnFENQqTKGkdbelxFuxT1D
WhaRbvlkHglAwuUpsaW/9oUQ/7l9tpz7zC4BNSu4cySC6/yI9bd9Qq6WKWAN8mWevNzr3grlWO9D
XWl3MzB3XO1eWOmx7S3rHo1nat6cBt/dlqDS8UjvPSC2VY/ymSnR7fj6stFJMHiLS9SpEFluzBOU
OKBPRAb4sziG9RCqg1tkS3fwlm6cd5kckIdGrfHlY0xPafHpqljHV4CBebzXmuFy287BIbZI8zCD
89dbpfMCrSN6Zu5+8Q95Kpzi2GNsUDeyy/mlVCMFQ22leQIeK/MjosbiWi7rmD8CPkR5UqzB9EO+
P8dTjlt9thJi+oph7xV2qMDpmmLd9GnIDd00uMM2rVd44WGZAZqOfu2H7a5aXO9QG8rS93lGn8an
Q3RkTkiW1HDOEu0Y+BZQwHZYIlzeKBxYEbfLpPLyVLVD98PRnb2urrHGnV1JqKrW7fHJSNqZfy2m
8Auy+WW6qJCtd+MVEyFvg726u8lp/XLb1ZGM9isRkLgpZhD7quRzpTGFG9j3l3qE5q1tjK52arsn
nOrFBxqSqMRkGcEVMgCl3au1WM0Xng3onxZglGCAZWhdjCIan2ehlLpUWWeT0mQoNDxMPV7td9K6
JwMVBoYNd6+KgCHe9xiUqwV5UO3RnoLgzvyXgZ7PrOxNib4c0zLwuGMhTsRjgCS3sx1+FT1HxZ5i
gtZHeT3GGViZwKfFODr8gVis/rpcAjYPGAs1ImSZ7f2OWNybQiB8hYbIH2ZMOXnSVJ2nDpHfIr4d
g9WF+o5a785mMv91mnCx92sEv5B0BMX817Pe5yfIufLHKXxUidk4jl8cIu2Mxp4xdI9NTv0r7CKM
8Llw6CR43BydLCuG2G3FXoiTx29SiGUvDv9ik63JBSnqyIZJqtVXGOKZ1uCt4UYy8F3SzERUomlP
/8cogIZMTZ4fk3LRqObkopR4biip56Ws5tkHpyzV7ziI6NMbsDwQjASp62Qz731sedyMbd+30UEv
AklrFjTzF7S27I6I54IH/OfFcl0N0pMjyzwEI6Hz64CL0ohvfGeAY/gUsnMt8JIghLSrajPn7mzv
MLBiygxNEF1s0LdqX60xVkMSCND4eXbk/LSrHX4Muh0e4GmByJuoGd8M73HNWx7UF8wwiN2aAZeU
rF04C7GUxXXqXU/slz7zOEoyjdI+R9x9tnxunC1tYfpKQnj7FRW297u0XXlZF/wA0GWegtHD9PhL
sZv76rKXwpZSe2Tti9BQvlWOoIyO26z1dhzI/0avmCG+4Rdkt0UysT7yVuv/UDwS/983MFHH0m6D
IwMAQQqNsnAjWX2DDpG0SLnNO9fxP2PWqGErM79xNl4T58vRNasznqaqbM6NL4p8k1lN6B3hvlW9
yYgaJD5CibX/49OGYZ+Qk8O7k25QI15CMNcjBeHBT6awme/Y8or4bLMi9fcjEuQnNXt1QBJBXXCf
R8y2u0gQyZdIOS737nSDYGw5xeF26j2Pf8QKm/JvseJjOQCM85hHpW3pZzKJPLXxUhlfcsu6AW5p
IK8+fYo/AhGJ4P9ehBeRR9lfNoF4TcIprYITUW1NdWkr0Oxnu+is4tSsuli3KYp+BK5NYwMRYXMJ
pWzLR11O0k6AadTfOo6hnbymgUWcbBoIdyazx3xb4jZ/wASKXZG10sOsHUzzHR5LuPeQwcNJWqce
kKQOIcGUfVl789ax59Ln0qSsdNP2w3jnpH3x7UTGU59hPtv/ZnihRm5F3aXNDu9R/hABb1WHSS0x
qj4KEOKN4aC+IsZwnf94n+r0UufKeeCczDmclT+ZO8WBgKGx4u+z7yqgNfdcEkQlTz6c4HXKzfgv
RI30Ldglnw3Zit5uXmX/J+qLbNzlnmmm5wbB9zbHdotrv6N1sYmGMD5TlpkdhaonWM9M57vCISt4
G6KozvZu6kX1Ccy16Wjdjjl9+f31zLg1lW9D3AtzrcpCXkKenQXeqgNrSEdqLw4DIDCBUVVZbWwU
9XjyCIR/t6eb8BElevzWRPh4k2AKu7/ZmHs3DlpSOqYCavA2MSxykXh+mf1TDZQM6gmwT/o0oCu2
XCrzi5IB71chsWMmFueaPqUyHf/4zKuPmV0ppgfPmb59W0+vs6R8gyFzcPcxFq2/Uhd9vUU8Zh1F
05f/Im1YyEu3MQlslkOGOtJld5tDYo/71CtytaW8WfxB8aT+Wb7sLzwRHTdiLsPnui1EenEoPrgQ
azK7pywijXuPchZLJDFBwzNpyO26xbiHIaUlTyS9sD0huQlrCP9kgXjoE+0Eg8sepPxPSLk4P9o8
9lyBZVi/AyP1412GPK/aBxSNjsQ9iuaXwd13KSqIHcEt5ZA6j9sh8o6aDQgbXd8pLCHOnDkbKW9q
NVVIu74jfW6c9mVsXBjcplJPNSwk0JAtI2T9c+qv941khGaeGQL31HROrJhanDLdLz5AxW4KbWdP
ZlfEXgwHgTgurbtNid2X1s7SLLg8F8c6TRMDym4y0FOJAB9BUUBhBUET46TYtkhK0hcz3gThjsNt
Q5J0HyKnSrGBoc+UV0pl4bJcOWuiaKaRprSahs49udwrd21F7ktC5Jz+O0199Zr2zVKfq6VZrn2Z
Dg/MwZCVrucsyCZ7r7tL0Y1isbbSniHctYarg9PfwVflj5e+UfH6jvt/fQiFaXNWfwflNMOsBnBb
I4zkvBLPc0gQ0t4KVrKA+VSikIgXTqGzjLjtD76pq2lvQTVy2SKkkztyDOornb+8tFx93jO7stcc
05ZUEzK4uuaPrtLwstoc9wmDbf3eubK+H4ldVtusSs2eLSzCyAbIc2LQRcFUKkWSPu1l0d5nDA9Y
cFUAbR2G3frdKg/VRLv63dYUafpAoInJ7oAK/VxudC1i/qxufLfKzD+3mLz5VKHQDnO1eOOuR0Q4
JAq4FGC+CJ3625koGLgMEsPbmFiFN6uPioiV/+rORT1mGXt28LQTeT+Nnj8njXJVuGekY/iRhAiU
CdmEHXRZuaBLhKC3s109puKi7OBmFcLoJxHUWy4yhJvqcVPOyM7xwDkeKK0haTDR7bz42/AGwwDM
eCn+OXzqa9KhRDIP1oJW5NqWYfDVmtZFo8+AoHerN8figxuujc4zxXsr1DmHb5LPSmMPmwMLPYQv
13NQwsc0iTWNxtq3HRPh1oiOE7xB07kRePuzTYx8Efswd+NmLqLxAbw85sXqmOv2usSnekswn90L
cirKxQEHOiSHhdTfaTCY7A3laN7vfZ6jdGNUR7pQBLuFub8cNM5bDIT545A67TMyohE/LLtgtCGr
I/7Pm4aoPIUqH7/recnvh2gMCPVpa/9qub7v/CvJQUIdnaNUSVrYjWF7G9pZCvIS46Eel2AiMWC6
uciWLHgKBFUAXOpWCxDqDH3/VJe45/lhDbaxKJiLfhcVnfec3qywTNzCq3fssB7u5B5pBg6mXIkn
xBVI40aRqYeb7+g010g9gFZqEI5a59iburjoelbvJiwOjE34GtxgeQla8lH/LhkOsHGMo/pxUV7e
nPI0183PZIH6J1goIPcVPHV/RJ8b3qNnNzBjnYO3IQZWAwZKY978GungE+w/g412BnJ/AgJ5PnSI
eyRxF395BQv3nvSg568CFvQzSNfWfXBLuRJmwwYMONM2NVNAWP3aWbb8CDicNDHr0L+U/EI3VAT2
d1vmuBPZxQrxp1dh6rgJFS0Rr6bkrx2hzNo6hig1yke0z5wEfUvc8UYSmQEjAZKxszPKg3JEu2aP
c0icszWwC3XgzND5maPk1giHiDnYOegIuTWFu36hKRrXLQXMUXQuSyDIjefp+dLV3F+70imzjnAq
R7kvQdXl+hw16fBPwXzghSJQ5f3maC2IUijmB05E5q2w4HLe67wGdtY92zppG+gsdqit8vpvbrWc
uYOQOj7JfrKf8oXYxaPNe5Ml2VKOD9YQL8MmJnqBJcPvmfz7Tg/jhr0e6yicwIR10yZ8GK2/an7s
nMjBpI5L3+zchq4qorwzfGH8JSnwlxNkdwbR12cIoQEpUOQkj3smzONtRlZKsZGlnB8VjQEfVr2s
/atxeUJ4SnnjUYW29fDGAi+HjzBAmo4FdjVvFjE9H0A9N+9+l6vHNCv5a6BJhzuSOTpKdKgqa5O4
Mf4LuYRkEEyFXLkVWO7RQ2I8iDaxFNE1to3GAD6j9h3hDQrV33mhG6HUsDPz6KZhoPc2GRUflFEG
//i4Xf/opatgYe/xre6FLufgiMRWnm3aR9XG7X0b0AxwgGAog9p3s1IzDwHO2hvdx9XMOjyqiH92
CYIlunRqme5UlnX9eSrSEAYtIiZmA4gUAY2APGCB5T8BIoKjV3t8ALiERrqnig0WkAEXVynWacsE
S3RHvji8bcuYpd627HMEuoPOkAAApTKytsQmoxUgL83ezfiBDqgtumBnYeVjKADlE1sMlk6drI2H
mdxVjnjq+hQnNkek2uF9za3NMKBR2BT9ujr4iCKpj9MUcL7ISmXyv5rdypC5Q+VsMi5T+5kva6yO
aPu8IBGmy16LYMzeRkzwcJd+bPxdVjT6H1AVn1eUl/1nXwkBO4SpJEzwEek7aHlYAaMXgrgcd86j
A97C7r9yIKaaMI9oSZOhaPB9pDhFl/2gxulppWM2TUSDYpfMk7p8IVVmtQ/Es2NISwO+hnOVjs5U
ca6JW7wx6XMVuiTLP0e4g9tzUYVEEDRM8/2BrV2+LD3H+yZDw2b4B4CSdyFW/mlfNYSuJFFBGNzW
zeP0ZaiFtK+2qoMTaoCh2JCzk+1JYC6r49LkprgguuNC61GyinNMqK1KYM4M/oyY/EBEScEBNlLr
O5uANXsT6VG99pMXv9qYqL295sW5md6VdRjaossOPJ63U36wNKf00JZ7WN0B9dDshB99UCMz7GcL
AdPo8U7Gg+Mdpm5Ar1EVTh0dRtUPwXbCUrq/0bX4XLCf3hBKDygUg6No97OZomdLK0QfhdeYahuj
1f9cSO4KtxVa4WeU6LBNKY5jpOhUN+pkaB2/JhAlR8M8a42nx4IpiRGZYsti/CpY1GYfBSH2oplc
tpuYMO/sTiaGOLbvkTv1bVYrWQMIkJzuOvGzHuwV/8SO8Awr4+dW/XHBMmVdgGjdYDPjQp+Q5pb+
KcWgOmyrJgcw5eSY4gT32v/P4C4qHmvpAHx2sFOJDdeYXqZlaMR+qBwyEcjHcb2fPvSih6gzeoKO
Jz0HzZzsWzvBvRyKTZHGwxNf3lhBZjTqK6YH+E+LoCc8h24qxdGOxRIzNjtOc+fOwxrwtvnOX+xd
4Ts3fGnvBhSfbLuFHX/Z2rJfCAdg++3VBM5Ro+zVGBe/465fnU1NnMxwXtPMzg6A2PFPG7RtfrJd
kRF8DghvbSZ3aNddRwHRfEfohFtsGaiYg2s16o9Vp16eaCtSGJit3EbAEvnM7CUajPFkB7Xh9Ymr
et67ChPBts1A93eBT6oHeXsU78L+p1b4QlID5osgQ327X4EWAfX82TvZQMAtRIxH8JpPluJ5oPHb
35A3Rs7BPPczpX7CizhCECw+yW6WHnz0AM6dIxO+uBHGdvJgeUW3EsaI4D7Hmv+RsJK+uYHVFEfc
ZM4XZBHBnIxnEzGcg+PsFrA3exNEfa/guXzMw+VYkjeX45PhLhcjhVP+eMugRjjMwBei924SIoCb
Xw97lzqHPrPZRtZc/TvavsJbil+OT5P3KmbpJ39keGPY4ltSFDauW28JbfkpuqCfEa21BKJk+Vo/
ujGVkIeZKZgnHFygfiajU4FVrh5YQsmx8Meq0Jwfkcf25EnWIYAi7SMNOuzGCVK8xqHgS59sPupr
paEmTgwmNKezTc3lGdGOuDVGjyXRo36VR/h6I4ITMGVD/611x03OYbGul7AaGrwi9VpFD1hnTfMA
AB18hh2U3KtFCky0W8Dt+IEWsi6CLdYWa5RbyfUQ4FAFKxuKrPuKkT2ea8xbyx0yN7Ee3Anf8GGM
tB6v8KnpdVBB+SUa0xfPiMDRLfIMLkCUOI3ZIjqXGhMxjH741wXyl2ccc4Xc9nXGRFHyBSoMng5S
sK5XxjrnTirey4X6zmM5zPJVKEPEwajUhI2gzPAJRVFRXfhgxse4V6rYcf2o+kv2zDy73irW7jD4
xXKPnpzo8cXWwZ+8RF44837z2ma6z5HAhtl8bW7qShCo6FkQT4Xd13HlvgPtn6BcIBCemyxAfIGP
oBzuytidw72w6uawCjYgPLqiI5KCb+Ni2+3YbchDi4PdKL0x2o9kqaLX90nrx3Yhh+Y0uZH+JP2z
haJw4a+OzUwy5G7qWWyOklCI3SJjo66xb5o/frGWHxGRgexAdrq8LquU6s6ZkdPtGGsiZ5c56Je3
2bxm6dZECyrMnEAm3o0MrRbIsg1TxCIIvz9HDjLCmrLqnPig9TITIDQcVJyV3obPrxzx9mYzD6vS
zXNlycl6Q15M+24s6Wq7C+nETHeoj/MYzkywJNnT1FRHdrhS3/dW1z+K2W3H3WimsUClIHN/ZxN/
+adEmVXswz42wwFyJafcNmbhmlsHlQckSc1FuFpy3A1x1965rmo9cmTCtTr06ezwFvuoeNk7rHr4
Z+IZ9VXrkwGIBT2ODityxjxhn3DYJ1e7dgl/LI36mLmTkHvYlqkTDEIN7BmY/IzLypM1sRfh0CZI
Wt35kXnQaTdkQgLkRqXyz45E4H0atZqKU8t3AUyA9LW9Qwk6TbsVFdN9GY2Zf51MGZf301zMkNFl
Px+Qjxbfk2WFgtIuyZdmO6tzAj0j7MkJmtsL3lv+b5OP3fwA9xvqfV/VfXyeLZyAkAcTJnCoNZPt
bOI+CcLqPfFuKX8ACVkDw/UfLoA95OZIbKNBEeFW8OubR82imigyjSAvcIWNBHlzMvvat3E2kVMW
hP6uJeebI8Ewde3tFsyIxCKC+VbXmr5Ra/i/pdL4r6NaYjt2lVru8b3l30whbX2zvZttPM3o/25n
+ZbVZ4aVzefsWWkJvot4A0RQaOFKSLZG/5BXVnyxZEEgpcx7hxAMIL/DLdZTvo36bKCVw1TDSzEp
9jqTu+lT2dnqezL4j0lywFi4K+2e6te8XgE17MgmEz4E7YzJcnCI2Yo4NLiIsDe853WnonOaqeF9
bdb1hRAN8heYxn8wSykOn5B+Y0IY+vjo9qi3COtZl1dRdv5NzLCgCAx4up56N5dHKrWyR9YmCKjA
YJw/V37PnnRLHVMb4sGIUfC0bckkMqMdnlpT6u+hm7BIOhpbPXm0Hd6lCPRhOQrcCO17WxFCu78V
hP3zy9kM54Z394BbOTWX2TTlL4hiLxCX0XvmI9MwxI/iQfmNR9xSIHkofXl/MwbvMardbkconYoT
7ab1IZZxRk1UDRBynqWsbEi/1QG39XEqoJppyweyyrLqgZAajmI1lky5gQvku+0qVsbbEjum50hA
LO6Es4ZqJ3RMZq3f4KNLPOJk0WfibjcPijftr6dj892FKr0j+Eegap4MepC+7exbjjybDbN9UK67
NcrtJ3KgkT7puGqfUEdAcfd8zceeKDAIfHbEvwL9e7lFxkuwM8mxxK+vaWuXO6t0g1++LG1vGjK4
85NXzA5oTUsM4ib1q9K/cNUN2YE8Ii8/4KLkK+B/OR4j2VTcTL4b9ncpkugeWn5JeQT7JvrImVH0
MRPEWNtNY/34Ii3X49oMhbOf5bCqm5umfkLxChbrTZb5J0gIcpFpmPW3ronZuye+Rbv7fBTmP4Ls
8x/2mfmhQNr45E0K219T2e17GdnuG4de/FAMtfkT45McdpkVR1jkaw+31uR8ZAyS7/66TlOSkYNg
WNNWSbs5OdinElUTirhCeFznYjH9tmTPwNUeRaj+TTsQy5x6qX+tkNlbHKFy+I99Gfaymgr7X4FG
8+84uOGnaEf6ImxJ2BHLdua/VM6AMErR4cs1VQbThXyswN1UABNKfEKJ1elJqSyadjWwl7eRmJf1
HpTLelnTYv3rCK31loJq/xOYnMecUiI2JYJn9eNCjgERBgS2QH0jR7p6GUB4whDjMCo1dvFgdegx
k9hkatrFVlCBnMEFbXtdRAOEOgwEclVn+vEWWT1S7puicuYKI6kq9XqEcymNyxs/nGZ5RxaneDMj
c4E1VilFsuMMdCkieLbJDxtrk8ZuHDxEa2yTutn74jPA5/CEeifPNyVyVApIG1rkycJKhyOMCDb+
prOiD5pUQ3trMQPuATPJIhqqkbARSp7mfN9w46EbQIu3wR2l5Q5PGDimXxPF9ozcXuCVI00E91k7
wFzPNyqigeTFalHhL5pWxzaHHFnBLRGgr9i5CjjgpPfhBkkOQzx2Jr7QObgUuHbXPpQEPiDPsZxD
Zc/0K6UAkC7q8Dao34eA6Cw0zfzsJx30t+jcmt9o6bT5zgoCdCDuJrs9M0upOzkZm4CNeWp/lsAS
dw4YDVA+BPm9WzrtsI+WGGV1yQvr3gETrnLru23MqetyYz/YC5KJ3VoXVr1vqyH6YDeglk1o4hYT
iCXu0mJZifDrpDaExTABTvs6Whm7UzdS+sYtZ8XWn3A0bD3p3Ghey0/flmCpfk3DlP7r28x7e5JI
7eFSdwTcJIT8kZE/drCIiSdXFewaaiMnOAagkyQvPP9tylsF3xA5YPuyK7CQwwe130uw1jPpjGU/
bQvMrmNCGlnn00PvBD81Gr+LXnrxexMWZYk9shNw+oA+JAPpgjfPEZJ9ImGX+MWus7F8nKxoyC9F
3wYY+TDx8zpqTK+dUhJblM7Moab2lUBRL67YP611/SqAdAi/U9reqywwHpBO5KEPNAQp36cdOToJ
7e19dZxCH0QLP5rQSWos/6UgLvjbBGQiE+EST9cy1mm28d2eEzYteH/3fo5UYV9pf/GTxW3VA2m7
8PcW+Szkx87iI+jd/ssQQ46ixmEMPUTBKH4kbUbVA7etesDMRHV3nwp72Fk6FQilKwyK/AGZBP8k
pfscTUa+En8CH0Vknn5rvY6CTuxA438kdHUqGSlo/NGeEumW2AmIDBLPokdTBTnTAactWXadJ39j
XkHSf51Rwjp5U3A3MQDjUcqH8L+aCNuRvCmyc5KKVTBMSGHiEGgqMU047jV+uhja9bx2jBusXjOT
Adk8wXfQI/HupdbpxqlSbg/l6vAe9TkGF5RI8Qea8vzo6II0Hl1PWJGlTyD3ju8DSQiB5QbBzhyF
N5otR21hu13ZXP/H2Znsyo0r6/pVNs64hEuJag/OvYNMZbca13K590Qou2z1fa+nP598J06lkMKq
jRptA4tJigwGI/5GpIX2PQcTUFwcBCNTNMpr8Q/OHorcj34moYxmZhOdBGj1N7o9pM3J0byp2ycV
vc3DiJOOOIG6G9+Y9tBCWxl8dXDT2Cj+Tnw//OIBZPygm86A0NtQcZj+wc1QpCe0n9p6Z6bCF4Bt
2vZtiF+Ed46qOA4vYB3IqQHZNRdbz1VEpICPfxqy0P5kI61P/tJ1A7CXtENlWp26v8NUkq1PTQ16
L9F5cgKINN5Ptm5RzESWCxqigdUKPZgmDv5UFNX4oDgJXGAl1pPZzZMad4uCgQlWIq1M8MSUnOY0
AH/n/J3RTATFooBpR7ez7uqj2WXGl9YvTOjl2iTfmxOAQhwTfHGI6FOD1EBbQ6P3rPM65QwFBnqj
EC1c4MgWpMsCfuBO0BAND+poUWbSOyRvd35KaHUDamCHHn2mlmhDp37fWYC+34ADadArowmEsrWA
BKGFe8ZyyoNo+zh576M04iFzPdB8BDvpdAf0duEdeGY80I7z7DE9cyGHvks5RE/OUoKmOxRaJ7+h
/VuF50IEgLEDq5FPqNl3sduC4Ce66/hBsNkU+VmtfPO9x9vWPshUnRIgStDbXGmB5XBB7ZCmwmDM
nwbsUj6m4CG+tXmlZLT+bP1DWo8dKhlwrylP+IX6Ge355C+7q0amD8rr2UGKosJH+TFOxodSmLOJ
DkX4nxmxdQTxlgc2YopdQc0dCWx8NSx7+JB27fC5nAC7K3YUA0Gup+6xCgdqzFIXIVq44Ls/JODw
tMcBDwJ4YeRYs6wANKsTnkzVi9ppbJAeSN37sZA5doU5qwRmCPoyIo09eCq0xaFgmCA5lSMAI3Sl
GkwQ3yE/52tfDbOmZt5j/fUmIIp/11VfG49mhDj1swK7hFrx6NgR4RWFd4qBqbRf9CSAftBC4CgP
kxZAq4yCUY6uDwTzwo3SJgiS5iCna0U3/mpTo+UmS7icCjik7S7USiUmnzSrB7MLHceNssAiSUEh
Rh6soem+TtYoP6rBmGluTVcWj66utNnWPoZ2Lis9Uj3OINVIYEfp42gIKSiyOF7zJeihbz+Rr4wP
8Je15lhJavo+IQGKPe179MCh8+YvYD95otK6DT50eIWC+G59Gbm0g2wK8x41D5cnVfxZQe+j3CNZ
OVrHgh7v5yyozQHxGWV4+KPkYcJriC6TlRjcMiJHqKOrSkTM/ygDp+/LLMGJxpapeKrwEfkm1SCi
CpwKeiedBzcBae5SfvcbSKfQ0ICvoVPQ+38VBh0dXF0iyn1ZikYDZRjRAHRp0QX8Smm8tV/KKsja
Z1rZGjl8Xvnee7UdxORq4aRf4BqFKUybMsh2fzi9lGNGbueCrYke6Ss46Iaz1ePjH2pBxaKgQOgG
lmf+Q6+u+ZDJKJwTKGBYAmbypz+mCTKj6CTsX7PWPNJaAVhRAd1KLaRIzeMfkCcbR1hecshNLZB7
weX5IGJMeM4RGOZxwxZqxc9Im33V+CuWQKhi9hz6zRlLFT7iLrJo9mCSRpSmDEAux6FvBnkeWj95
msDYfR29eLzYFA7c//rP//l///N9+G//R/7y/y1B/5O16UseUvn6v/+1ZjGk0/smmdd14agLr8Oe
nMYi1vH0gd0BdAlJWsp5zuP9UdZsk5DK0wE1gjBx7IUFoB+NFZZBvJ4UjeYqKow/lbap3vDOGB7u
jzR7aF0ZnxInQJ3rQvL2MVjQ68Xso8DP0dTCUrZSwsd+arUTl2m/1xV8IYxU/l2ZPQLnGGw81kb7
/f7g8zQWg8/fULV0rF5NutLXg5dB58fw8PGOyKroUogQv0qkOo6138AQ1LsADZ44Odwf9GZt6frR
+WM4AaBOcxZfcBqLvgkMUG9T3RYfhUQYOytK5U/k8MPXeioyMcfQpS3R98G/bPEZaZYNDf4GEMyK
oj5mlpO5UFUbd/BwVXrtrHSVmopqWDrKhKZYmHzpntYVaOAjNmmZ7yonSp4HWf7U0y598/qBeEvq
uNCrLKNYmLIlqmkAbEItAJ3cejdQEfhTI6oe6YHDzrw/1o0BHJPRbUwgHXz2bKi61/sDhi2GK6mj
7y3URtGSHrVdLHMaFqCEdxhidK893PN4zvy5iCsaXLnr8aKi8RE6Y7wKNP4JzUfloLdT+vbVs8LX
U3NoUghKG/riU6WlP3Gb2ySc2JHtvTxyjhBGUcZtBOInsjc3fBFvNzzS2hbcXkez6Agtj7iqwINN
BRi8RLT1XjNMmrkl8kR6b08fXz012JWawX63WEN98cG6uTSQhthNTFlifoiKloaDVeg/GwQKT+BV
g9fGSUvH+RwsH+UBDpg2T/23q0DBD4ALEhSdghjvefJzMnIgVHtu7y0/xpVVZFtgYYdEkw47ZvHV
0DhoZuICgjPogJ4xdOEEUJ3Zw11rNwwm14dCiXb+z2HnX89K82CmwCGaz7Je7hQtFBcPAGGlRPpG
gFo5YJKYQSwEakv0X3yvQgNkOARMpQLHAEOXB3bvD9EpMHoU16Yyen2UYjxH6KZpOCzlIvbi9dEn
ncNWzHBBPg299F0dz7BTU0c/7+/E1TXUHInUiC0sLuzrNYTkj3eOBTE8rmjLT63vHaocg/po8Kt/
MykJnVKwhKYhF0P5pPS6Gg5EqV5DJw+lgIvhQbtA+MHacI28va3xd0bWk74aAEU8ba9nBZQc0I2H
pDBaOBlg5h7VnKNPPk5DHrvQn31VAddrNIUuyAQu+WF0JA/ef7G0trAdXbVtaS8N2nMe71k1oPOg
eUqJBxJsc4qV1VnYfbQRkH/9resMAf6ywMTCFHR/NXWRngg/bXIaYnKfTVnwWano4OyaAWujApTZ
nyJI4pewqvRHmmP1E2Z44k+u3OlAq92+AMWxfoxx0f0Alp3ZvO/BZtHdj89RqFLcVaC/bFxY88m8
93MX30dRgKnGpi33Mf0KPwvowHoD1gcYXRyQaxf7dGxCtIYRCrn/TX7lnfdG1q53BsooUFx6Rq4R
bwTwgLJcav9pUjjbl6rZPTozJIAiwU+vktWTCNPgXLbexq9YO3QEf76XOQcue/7338Ix5CE9kqB7
YPqhLemFaIzXwP0viISXG0PNh+pmvggocMKBAZvm4tBRcolaqHv63mu+GmA0TzRlMtq66MgWiAjd
X921weRsLArSA/qDtsh5nCJu9Fn/lrZj5qv7XNWLJ8WKqpPRDwm1eB3W2cb81LW1tKkUkJFopqUt
3YwdONZkEXhwIuBSo+2LFwEIbK+4WKTrlxG3L8AomnlELrB/Kbgp6HDhCXCgNBJ9UDTHfBxBfZcu
/BlxLCmWn+6vyXw1LD4ApGIV+RSbWh9XyPW3zublz5HQAhUHsdIuwdvrtN4O90dZWQWuJYeElgtK
E2Kxrb1poPuK7MG+HgWSujoCKZah7eDej8f7I62EVsK3ysWuseLSXOzdpJcdaDtyP7pD1WUKMu9S
0N3ZU0aZWxBmdupqNUAL0lGecA6pXh9USaiJdSY1b6LqYoulA8zPsA+MvaPkytvGFHArxFjkT1Cu
k8/3p7qynQ0sjnVeCmwsdfmABiEJB7hkLIDCswuAxKeWOh1o6qmEWIb12cbarnxFk5uRT4hBt0E3
73qvYKKDmKdBSR/QWv1Q9jHaf0VjP1Wa7WwMNf+pxbZkKEfVSGt4OS8tnHHpqTEG8riME4sWUFKH
LRKlYYAIOKZqh14X2jPOWMpGhFidoa3ZpgHmxjDU+bT8FvkAcVYR6kwookG6OFLnBEVSoIkOqyM/
v/rr0ZlAj5wzbFvIjV4PZSpoyUMvJcmdPPFOL4uIvgG44zOsytgBh9eV2kYwWp2dY/Kq5M5XLXsx
O0M2KjGQDSN8vykPCqJizyibGJEbQi1//XOFVeQTmrapSTLg6/k1PJxQg2MpUVYxQRqR51j4dR+q
Anjn/aVcmxeRy3Y0HTtYSy7mFSOjnYM/NvYQzgwMhlAfVhI8alvAhxsbZO2Cnk8AjwdKOnA9F9OC
qy/MtmVamDxZ/r6w884AJmDlZ4T1FTSMAySHk97Jet5pY/+jqsrugpdP9TC1Ksn562ducpfRPCeo
GsYi3NQJrlBWj04mprvWuYUBdRyc+kPbQ4r9FyM5DnpY4Hu4LeZg9NvJ4PWGQSm/gGxRw1AAehhS
Rxq4VxzxNtZ47exb8/sMVzX6vvbisqiHCohWDZyiAO57QY+RLhvuVW5FD+cB4WjlAjXR/hfHkfcF
/FsiNzUKeT0/30LncUQ4G0Rx4sO0BYaRBqb6ZdTTczE53saLd3WOtI8snRQLPcvFh8vhONjaiG6T
F+btWyvUoz0ePNMZRY34CZYglhNoFb7+mUjsljO0SiWtMxdznJCgA1+HdHsCVlU9zKRRcIKNpb1x
GPubEQbhl/u7Zm2atmWzN9mhJtHuelVRQtO9AR2PvTka9YdhQmi8yoGzRjiSfuwDO3lqe2X85/6g
a+GAujKKog7POd1YhANRZVap9yglQIUZ3HxUxr2ZKBAE6BafXj0UdU9qMlQF5yLQYkVx2Z6ZZvQO
oP+qbkC18omycnxMSq/buBFXZkWZHJqTsHgzkuNcL2ULfQlSVo1SrCPEMQZZSS8kMZG/tn/en9T8
lxZ3LzQ/NiX5E9UYsfhog/C8Oi7Uei+BlbypMK0e4HpmeHTeH2fe4zfjSB7BUOUEU1qEUtsqszhC
2ha8S+WcOSv5yRxqE99xieDUZFofZAdmoeA6xATBir/dH36OWMvhLWECLKFRZlIUul5Qu8paw7ck
J14Y/TvLE9NfoLqRLLW77FiOmbJRcV05CxZep1TIqXFJexlBW7CJVhDTUrQnH+ZRmls/clH7+5D2
PgImsz0lEMi/Xj1JYjbyL1JKIXhIXE8S6WNE+8Fq7zsHcboclYg/TbrTR/Qg0TThRbnxTX+t2mJV
uRTZn7Y0OIPWIng7ST/SJq0RVmvj+JsRpNb3OcR/ExaUTrhTFfrsajAEUJgmSB+gufz3KRVI070/
8dvVNizTIaOQZFk4iy+OC2QO5JtCCqXCVLS3mCYmP2lJ4IAKAeERqQTD2o0QbPTd/WFvN5VhcUyZ
P7QQRBvmU/zbNWmiLxzamCrhX4jjWJzNUibYTF7gs/xgE4Ybs1wdTrXnHpOjOlya18MhWahCXQLk
NGsAvgfHo1+qBF78oAyQsoMcmblXz29eUXy+IMGrzPF6QNucVYnzvob+o9CWjGTavJta3bxEhtdj
oJk3GzNc+Y4YujGmxT1C2rq4KGXZhSkuS1A/nbQ+h7JAvR5rB1fxvPgcBIp3mRRF+/P+LOfIc72J
qekTz3ni8IrjeXU9Swq0OW0kjiqeHqCbqgGTwZiMx1KL4h8zKMt/oqbGPwCS0cb5uY3y88gmmQHv
cRP41fXIOspCY1UaXJjolx5oPVuXStraEzo/+UbLcGXvUMFVJVU5SrkEweuhFE+LikDXgTgUaDZW
wzgd4FYDdp6Kd7mHk/f9NV2dGV+QuhLoOt1Y3CpxagXKFAI9geKcHXMySGD+nnJEOifZWMS1z6dS
4HFMh7aTsBabNNIGOB7prB8zQQDsKsU/6OjuoPAtP9L41U4IGs02CYOykdXNQeV635BfMaTtkEay
oovNGvcjzkRp1UABob6k4FJ0DCl8bByJ2w/H+4PyMfuSUHNzBjsVTRKI382+riMkdSAFuIjQFEeU
OlEcwhlmYznVeScsp2XNjzM6TxrZ8eI4VKJAJLmRDU2nUn8TJbwggyjD1EyXZYhri1edRFFDFjBF
ei7LFKnS0GkOTedLZD368lkgqvbh/na6/cYm+n0apTw6z9wgi+0E8tqHgsc3rtMEdYiOIPvZj5vh
hE6Q+alpYGKeowF2oQuOG5Dl/dFXPoHDO5Osj//B21iEeccyB3i5JY39evrqI39M4wWT6RFKEyHw
eH+w2zyJKKTSpuXcGFJbtp9nU1wEEXGnEEC7zxhyIbJjTf3ZS7HMpbBmXXI/RUyybZroYABFeH09
2OIQMT6/wkSQfXGeEkqkAoGndm/H0T88iOpnHNo9hGRj/e39qd4eIEYiIYNCyt3NfK9jUltizRcb
4G20IYNxXAbNKaTdubGhV0YhA+OBOacG9CQWX69UHGS0hceCTg60X8x/HhQNqdT7c7kNeNZcgpxn
A72F7XI9lxzNWpSkB+RZZzmvMZDdxVSjz7KfptO/GMkkw5O87KiaLTLZDtEy2Cs9xq6AkfEz9a2H
FPFh9D5kcrk/1MpepHbOI0RFpZrO+vIDBTa2NOasHYPvYw1LojWO+qD1z6pGvX6Xyjp+n47w9mqr
Kz/Vvfn6SjLqc0CGNAAKJp3OxblHoJf6TgqMCvPC7Il2+HTIe3QpYzHoh/tzXfuAv0ALzq/Pt2wI
ogHTtVar9cjxlNCkYshkcN+jF9QOtzoT87JdR1jccZnRDGQRCEovdqTtYVKljrAtSznJd+jdFZ8K
xdQ+aQr43l3X2I6b5ln+6uuKUUGu8aBUqZ0tPyZyPcOQ+Hq3H4BSPmKsVLhq7xj/4hxgcEcdcMYT
0Mi9Pgf9iDG00JFoh3GILugk0WqVU7XHy+/1RSqmwnuS+EFjlYrg9VCqBmMZkDWwJwvLEguR1gNO
eMbOl8ixvH5zzLWUGURAB9xYnDmtqjEF6mS3L716PE0OytgBjeJj0g3f7o+0Fq1oxHHNzPAqmtPX
kzIbmTpTgttGWRXtpal4IWc2SP/7o6xtdi5UacCtRRXTWESrQnqU/iK4l6WNbQiq/EhBV0Z5npq8
27g8b4ZiEmTVvIQx+QJhssiSJnSWarPF21UYnXXCHmU8l31LjQEW0uH+rG7O1TwUK2dSJCXT1Rc3
l4KRN7wi5I7iLPXPwJ99JIia4AVPtvqL0+lQUiMcO/KNGa4Ma5LlYi9EF4FrZhklaWWzDwq8MLkC
yKqbz9gmqqckjbUfSK7aOSJQRvnac8aD4fdBF5vfQAon9YNhQssuh5ymYbCDKkdzHMO+O99f1pUv
SCfPYYYSCI24gSKFPIE0NBP2BcKbDyCWUea08HMDAK5vnLObPG+eFdBJ2rWsJYCJ693vAS4J5RDP
xpzJgDUb0q66RIAH+IJyKjrN/EoeFr8brHrj2N3cdIuBF1sHTRdg9Xow7ZtG7Y+8A1EvCg2omuoU
FQ+orQcuSl4w8DEffqKxnG4cyNU9xGXAwaeDQmX6euKI7E1N5WB1IgJMqHahQNbS9YMke/KQCIig
aJQog4xIXGxc8esDSwPdKbpoZJzXA1eWigQrTlt0+eLuI6of5d8aNkQnqDCWWwprOsWYQL7+oM49
cqqBXH8AwRar3ReKo2ZePs8WEP+eklWdPrVNlvXfpy5TXrqgjhQquHn1/f5WvomuwIp4BVO9pYAi
gdddz9bMJ70cUcDZI7+gTLBJWlDxOBZb718/DkmnJN10AJMue29cF1ppV/CnTcpQs6POWHmPQQBv
ZePzrU2I0ErlgiOHAeNiQmEzWXrixWLWRMa8Ncd/Yaq7rf7sSgSwfh9lcSyDGI12hD/EHjmQ5mSZ
HirugTOrEFmvLonwhUjW6ZFAzqRBs7gu0JEq0y7QAN2YufYlUEb1rdZadLvAE7n3P9LK1rdIanGt
N+fe8xJHh1GO7WSJJ/YovqG2h2YlquD9eKk6YZ99nHV3HeLsGx9sJcKRr5gm7QMV8U1zkUkIK7AU
TLZUJObS6juVl79RRJze9MSERyj4mWtMs7ecYyEqf3+6ax/RnCtcVBOo9y+3CmZ3fpPG7JI2NccT
tHSMGCNYfhpaOxuX09quJGsH9kZlxLwByzr0eirfQCKEAnh+ykVeuhZFhY2YOUeJqzSarUKxEAif
BXvRXnYOLR3Jz3LCxQ149Yh6pFVeZr/bYznbXfblqG001NYWcK6IzOBOi9fxIkY7A5Zx2Hxp+8rI
0kMetOMR56/xBK9xqw66OpRFABGk6wbPyes4JUqYUDSbtH0JKfFAtESYEIMydCetLYjs6ipy+1FX
pDRIq+J6qDgErZ9aibav8cS8QGLQLwXuKQ8DzMU/e0P6p/vbcO3U8cmIjBqZGu2t6/FwToiaxmRq
UlY/YuiK57CBNRfjkOs2GEZgXj3lG2OuzZEnz6+yOTWVJWSgAPDuZwNhf3QasZ/UMo7csezTDA49
PoyIUGdP92d52xlhczpcbaBnCC7wZa+naeQmhgCjQ2COnDbcJeEvyevBUY8x8skI16EaRpyzj2Fg
oEYH31A9ermAZnb/h6zFG+bNEx7YF02aRTyNLRWfqCAE/xbZ2ouCIYsAo2H2J8pp/fcsbwyoS8jS
d3Ult+Bwt2Nz/gmwGPlRzqeWdL0GheKbQzd62HXlUem2uj7E6OTtNOcIN6l2Sz3oD01aK4f7U76N
PgxrqOxlfcZkLR+6EPapa80XO97q+sEaI+85RvvufH+U2yM6DwDam5c0N4VYTi62pxEjuQEsrWcQ
eHzMtJB7OQ5F+enVI1k6UWB+U5OjLZMJfNEp0g2WBjtRagcnnoJTbzvlSZ16c2NSt4eTRvoM3LVN
wBg3IDPfDA0lq0Og+Q6y6jLLUQ8XCrJUme0dAcQqSA3UW0Cl29NJ3xlQKO9dHqO0Qa63SWtB5m4N
QHxwN8OzXuJtW2Ezdx4amLd1CI74tes5l5N4zvNOpNe0XM+si+Ma/ylksoKphes7VESGnIfHUwq+
ZmMz3p6B68HmbfRbi7BovaDvZwSRVTUIUds1WhF+K10xGT1WvfD2rZwQn+LqvVHvWQlBGrAvxBTA
ns+JziLS5sJoDJ/eJx33yHrGxrDbK4H+OVMM3IoKZE8RJsU+dkDCtKxwPDZSrdsIg7ef1uTChFA1
s0sIAPN++232eejYQSPU0R0rxXlQ+tE/jYnlneO0nFAYGrdSuttDyXj0oaGxMCAVmOvxEiQckQBy
Rpx0NOeZivOAGVogXV9vt4oNtx/WEgQZTdVMnsUQMa6HQk1mmNDK6F2jqDpUDbu6+RA6aLarbRO3
UIYH4yvGK9Wjjxv7xqa6XVbG5qOCbNaprCwpVsmooqc65L1rYxX+3MOgOWcUZNG90upTINR2I1O+
XdY5b6QRTPpjg2GU13PFMWdQzNDqMUQsCd5ONOyQ08DoVFSf75/NXy3P66TOmgGuXJ201uae1/VQ
SVA5VOz90cU6FpnGPgVPtKt0rFKB+sn2Y4dm1ouJ0s6foHJHtP4jmiO7WSAajwIMdnd9kpobvdPb
C8XSCMCCpHm+ypYoQMSjWgGMGBUVT2A6iJxPsJd9Nv68P/f5Kl5MHR6XMScqlABu4iA8cVy3VB11
Bb9GQQiqu9gD+inDk4rvKNg0CcABppTtItfZyF06opt3/yesfGiKLvPoFOsQg5g3/W/nVXc8tGNj
m01tiPiJFKE5i8oQDwDm5cZDaHUo+mlQcIj5IH+vh6ojSRZSq72rTUqDF1oWqPo+qGsUny3ZtxuP
n5VgSLGYB5cECTe/9xYzCzq+hECyBCWkXsn2rabCl0ZT50FCWd13jQpvXY7hCZaw/aaeKv/Fn9Qt
vufaF4bGSofIBsYNI2g5ZzQENTUf8BdS1adRk/jEhFTusnRCrxA3WJQuNcVNEvj9ZDHt+/tfd3V4
zhXBw2A/Lx+8elJ7QUzgcFU1NtCgVGkoxx20aDsyBvQSwccDsm5ReSiwiVWsV+Otbb4BjeWZFDS/
DhffoDGBdrRDNbh+lxbfChwLT9JrjV3flu3GkV2JkFw87GU4oVRFlqQWX23tRpv6AZmUGCkNHJTP
/QDIG6mbENUbrTndX9q13QzwiM4tnUyV5On6y0aYYsa6xfYqO2d4bzKAC8OxeYyKcAvJsRaN5uLI
nC6B9Vru5KYVGEeGYB1jWWj5Jchs5JYwQsN44P6c5lC7iEfUKLi34bzCsF1SXq1k7Ao/54bLS2k/
Yo5qHLwcGaK8baZ3jYHoNXJbzuH+oCsLycU912NmZIX2C53wWwRC59Tq/RhBPdMvekzE8ApyCzmb
BFU14l8bYeEXIm45R3rswI1gkcz8g+vvNgI8TjMxYtkM+rhX0TvPHAz/pkxYx6ns1OnQe2GTo7uc
jt8QZTDQlkduFcHfcpaj6amQ9rtGRMiBxrhavAGf3YwneqKqf+xbpOQntDa+tsLCYBbpNr4RtjHm
9FZRfcXbGZXf2QeU2ofmIdLC/JmJ+wnKzNqrOaPsFUm+Q3rkwHTQFmWnLMirxDJaRPlQxXwn8v7B
75FbxEPLekh0rBRe/RWhw/HaBCRrUDCZv/JvXxFhv65OkkTnids6n+3G8p9yBAq+SK2bNtLclQ0D
g96GMQqYAPrIYqi6L9FZClrdLWVqv0MmJn1shJGdzQGhw/uzWjkQcyOLqoxJcnKTzbZ1AJ+sZSga
4cMjybXtqs0UPEQJDTp4l9qThvnRxvxWIhnJJX1OVpIWmr74cnLSKstDksxNMzN7G1rhBRsLkrCq
BxnfNFsYw7U5/j7c4kBkyfykpq7hTvhdOefG9hFcExNmiTun5qrq6JDiRKMX4nB/cde+IxKZaAbw
+qREusgxQ6RTkRukyNuPg/gSU635XAq//JDE6fRyf6j5nlkcejosvBB0YFWgehZzrFVUT3xadG45
TuJAEREz71b+xGQHE69B0fY5BjA/y5oGxf2BVxaXgS2gm3xMFVLO9bEwInS0Oq9W3bix0OHpNeU9
qKmfeSu6N0MDrtIc1WxjXVf2j0Phh4ovfXdi3GKyvV0gnWwxZudVNhcFAiXPKSDAaFdruDRlo20d
789y5UtCExczYIRuCwXa61nWyII57YSAaY8W0hdVNPWbUY+w8KWVt/G+XFvQmcTN1ySIU+a6HkpJ
oIelSD4gO9oI1EGbqrebt1aTWfRBGk3ba5Vtv/QFbKHXzxFqo5RoMJFJGfOq/xbgwpLSjySJdCvP
w0KoQSX1fZkoFfJqTlptJDNrC8pmpaA4Z8tEguvBKktr4pDmuptlnv1J5mOOsUSIaYRph+NGjrh2
Noz5OgShD1hkibiJse9rsIBRXcvxqhofOLV77BLbQK2LhyjlmDkS0PTSDqgCtBug+ZUE1QHwQ65B
dZjRFwkisXWKykrH2sAolO4yWol/tjy05vfl6IMTaxJN/yv1pPk+7Yz2Z1ZTn7r/XdemT6VyRtHT
meSHXC81vqCW0deldM04RaY9qY1oOOl5YvydxJW4GJiOHwKQf2498kjbGHxt+tRrQDvNjNIb/ILU
hnbIzV4iFhZkyWG0pF8idqmV72IHKK2ee/EjhgGmy3O1O0CF38J7rW00nrcoMMyqQlym17OP6bpX
CqpDIDplhhBuI3Zh4ehnBXmOfxEkYAjP6Hnyg5sEPVDjKLDQK3fTPkDPMbDbU4rH6yUtcDq5/03X
IiBDAHriAU9muTg+mp+pyJxF0sWvXvr7nvLJj6wHkrzD26V/7LBrfv2QSC1wfqgxgktGm+Z6IX0j
L9AKqybiUt+9tHAmD/h2Yl7D/zv8XXjolt2f420gtNG1Ql1i1kmaJX6uB0RgvDIRCpzcRNWiz+A1
ULnyFHUXC+ycUvwSd8gwDxvR99fdcX2RQjaWdHFmsQdKI4vTMmgCD+i4G1EA9UXuDt2gPva64f3d
wyp/l3hj8NT4NYrYY5GZ5yaN+ucYx+PT2Dnin/sLcLt1yQJJG+jpQ3e76at2qJwiEqFQ+cMM4L2A
RvwtAy/4XGRl9un+ULfHlCxwBjNxpfIqWqYPmqQ3HFXR5LaobR+GVHMOAX61hyKtjfeO16YH0YfV
jtvVOtfp4B3uD3+7necklAhBh5VcaQk792FKm5TDUMVARDFDtSFGIi8C1UByplXlU9c51caHXtld
qpyRE5TBQKHbi9vOhiXdYVg4uupMy+gSszrIVnEO2LRM3/BAKk+xZr29P83bSIyCM1V6m1uWTHNZ
OsakTB3aEonCqg7DD0mqvdSenf9FJFTOah+gOcrj37VJhjfCxdpOIviBFQaFzRt0MVk/xbTTCWKB
9Sr6R82g+Y9KArY/bmJ/42K/xdrbNpkL0Ar8fthJy8Jq3bRV0hsYXEhAoQBq+wiF+RgjQbvy8jds
nn6XYDHrRlo/XCzVH/8KybveI7eKF2qTxM9aafnn+wu/9rFpWlKtB4ZFBrA41LiLRZgZEErCCbIB
pqA2YHSMm/y9h70F5koIDV8yx0D37f7Aa1+cVIpqDXw5ENTadQyLcsy8oqGf3Loo+icMg7SPuLUm
F7uW6T/jUIljjuDBUY31fmN/rx0pwhcIcY33MSXu65HVHH0sr0Q3mXp/82ao1Zy5qsondLGahyrw
vY0IsrbFOMScKQMsLp2v6/FSgLq9FWJPCX20PQ6oUu9J/TCKGOx842KYv9YiRBOrWE067sSrZUU3
TzHinR0ykcgdmrc0KHQE55v+w6s/HfWa+U1FXYp8eHFmSkQAR7uORtw706Hc41doXcoMwRxViYsj
kptUkeqwwV0UloeysW9WNiyZGuxfcmSeVkscMOXcsqupVrmTPxW4Z5XlxSh67U2LNdkj5fJ2N6hD
/vooTDrB3T6Dldg7i09o0PI3wjCbFVRrPF11HcsNfKGPojM+2HGone4v8C+8wPI7gtYlf0H2wODW
vd4yEjVbLcbc0aVRGu8Rf44PWFWOx6k3zLeFbPOvKsrP7ohnymEQuCIeqkqYJzw04/dhW6Bbj6Kk
vndKHkUbP21lN9NuJ9pSxceNfVmQJJWjj1k3o2vmlvYSO8p0sbq2fAf0Lfvm4wp3ECNyqnFfBZ8L
Xo3fIyx/BKKRen7E8TI8TPgHPDXEorOIo35jd6xU/ime0LeaX8E61f9FPIMQXkyW7Aa3N/IaaZ2i
7xM3RGbnSy2kYh0tBZ/UBxOVjO892H9/n/uZeEKbGSWCjZVaiTOcQFXQuKMpC4jo+iOmEcXhIKf+
b3S4VOKuF/vHFoXnx7nTPh1Qc5EPI3ZrZxOPZATPnex7O45FeMjRKnNLS8mewcXqp9Aq0qe46jHh
a2PF2NjaK/kNUZBECk3KuVkw//vvb9uutOB7icGNvHygRD/p4aM25ukjd6XzFWl35HVz1N5Zymws
dqIZvY/3F2rlRM/kAZoFoO0lEfn6FxiI9eEYKThcoYG1n49d9gO+Bt0HM7Fp3nQNwtsH3Prs198D
MK4YcqYtAlxZ3ANRU2odHXu8+pS2wG60wib6R1BJBQq1BvwBo3cr1S6vniz9cVWHbgWKTS4fvYan
Yo4V9sLFcagqvvrKGJwjup7lycYrINz5NW5RDzjdjK+uLFJNJGxTOSGIcdyuVxkQoo4tUkZlqIqL
Eh8cB6cWGZcJLGZPmc441st8K1jMcXERx0CZzUqu9OhJexaXPPRPDcp0jH59bqJ6p3p9jMVgWzw6
3fhNgkE6RqJ9GZy4Ow3orOxpALfv7i/4bbyiPAHBjnse1AlyeNfz1mU09QGVWhekmfaJYpEBm85A
wKnO0PK+P9ZK9AHXIkhjZxQGzd3FkQ8c3jti4rBMWl/njykBKnNlElhf9Laqq+d0Gkf76OjVqOML
D8lxX3tocONZk+ZbdO7bXAAwiPWL0EV+iy7m9cT7UCJtAhkDa3bCyq4u1eA0YZmzcXpvo9z1MPO/
/xY/mr6AW2LL1gXeZvs4k9rtY13gbICnR/23E3X68f4irw3IgaVyBG6AhthiTzWR2RpDGnd40UGZ
tHMcg7AyhUSFA+LOA26zkSGvrSOI+flzUlBAze56gphsqgAS6s6VXeU/51OdvdeMYevKvw3DlCpQ
y5BIN5ElqotlBDPn9FnadlgJlPURMmZs7hwsaF7oVFUvk+F4L2WsyOe88FPX7IT+cn9VV44JY5Pd
kKAaM97kepaUNgK9jxg/SOvMxXsLp/Gmrp/HaSwP94e6zfypekkgHwQiMqcl+wEx61abING42DrF
WKQUkfIpSjXrwVdVrL1px+MEkmneD14G8VbV7Va0b665URpCf4h+1U07oFSwGvC1homGmFvscQTx
Hq2+jh8z0Zglwkco1v6yVPwc4JW89/Si/diU7fc0aOT7OpySQ1wEAwKDnfVEj6j56/7irO0DyLhA
Zmd+KWzz6++QB4OOpVDa0cpuCyraiAz9pZh5cBqVQkp8o20LvbuuR8IokuIdou7GRvK5tt/JA1BJ
JYjxTFr8As/OdK9y+AW9gQPrLvBSALuRXW9Uf9eOMRxPoP/wTeHTL8JTjLVep+Ey5yqK6D6UuYhx
msSEdTw501QeO9rGl/tLuzoxCmfmL47Gbdc+rHWcBDIOMhfzJzFo3htp8ki5P8raQUIgBA0mggYM
n0W4gM6d5XlAPMySRhwaxbPcMO0wB8uV1+N3KFqAiqdigtYcz/frveKFAdE2sBDM6OzolPe945qB
CA6e7xQbudLarBAOokZCKYpBF5uizdU8CaXTuiBKUXpt2+agBRrG5kGwVZFZ2xgWcX0WWdQoQC0X
sGkquzCI7yMGZ4+aaCIX4+8Ms+fInF0u+lcD/ckKwHrNOBXA98t7ksZGVrT4EbkeJCK0vtPqVA2l
76rYuB3v742VyKcJkmwwFjxQSAKvPxgAKBn9L3tn0tw20qXrv/JF7VGNeYjorxcASIoabE22LG8Q
tiwDSMyJGb/+PnD5dhcphth11zeqFqXSkEQi8+TJc96BetoQdo6L5Gy0eEFcKgLwyNBe6LHHJUEx
gWuOWXRmU5+4UaJMRMgDi7TWn44FqxMdfBNtoD40laT9VGazk4aYcjq+lgLMu2hqT3tGZhoHbBUP
tTlIRsqp3ELNcjVYx5SK1dzjVsYJdhHXkBHD96fmxAJb8atUOKnqrrolh1NTzW7d0kwbQxOng93S
5M819kDohdtnAuyJKHAw0FHcaSOu8GMCmnIBNzCFqIhgWWJ0Vnum2vf2VsMVFG4jaQM4KDoShw/U
Y8A99grLWF8WdecNg+TmqykbaaIk6Kql+kFBT/DMoKdON7iUNp0B7lNQ7o5WmE5boDdajEp7YSdV
sCgzRsAGmqGBO5b6d6UuVHQs1M4IBTfNEasXw7wrjbq+r5sZRWoiR5+RRUXxleDauWPHTE/vv+lT
EwOKfu26EVHMYwGeDDtC26xRThGaYj/mmLJujLRXNnHmUVoRkxNipm2ficqnBl1xgHRVqd+8UeRE
VR//VScaQpfFfCGS6msOzGnTYU+6xzwMv9cI+uf7D7rGxMPLD50JTgGL8KIRoo9WWiTaBbaNQqbh
xeWzXQ1fMgQyd2ndlddKN0T7VHOQyppldZVF2ev7g5/o1pAdsx3BP64+KMfk2todo06z1/MVSkEb
Fq2sPqSzE3v+XM3WLq26PCgiddxOqVaPFzIHLjS2JWBXmujnGE4nYvp6B6NfA+R1xWQebgZ8LvN4
yDXeedHme0Ls9GGM9W+dI+dLe2ra3fsPfyrOos2B9cua4QGBOhouwzlRafCeWBar+4nTD/zlrqit
jTU2+LLjYJpexUjEfVis2jtznJx6VJe6Dy1tGkZkKYdjL4YqKiy1u1BrZm/nJSpO0RY6J77nyWIj
m/FM52R9luNVhhYwh8l6tMD8ORwvK+pE83rGIzWdNnmB57Fiy2qbWU5/5o5waloh01L2BQbPfxzl
G6Jc5qzATDVMHX1MN61r4UNHMRT7rra94KLSvaL6jIcpMG396f1XemIDrzzGFdQLSPGtT4seV1kR
M3ZfKva2V7rVgQz74BuX/9sEZim6y8lu3M37w57Yw4B3aHoSPNYKwtHbTKwmZ2tLGLBxapcXmaqO
WJYp1BDSSJnuJ8cYm92gK8bDDJYdXYXWPHdjOTHroEEoAttrUw4Z78MXbGPm5y5K1IaK22Vbb84f
nHrA3nrR+61ae/Ue8f0kbDm8z+yiEysLXMQKcSXKoxF0VPSOUkd6Y5d3oSJS9yvetOYun/WaJlV5
TspQP/mQ0GRJAVAUhvZ0+JClurjRouK7M06O9V1iYHxJZ0rfySEf9kvXJ2ES20ngaGn5uccS0YYM
AUxjUU08kDI3GmIfesK4H6bJCMsYOCKBtUTdGeR5+6WpjQTPpNL+OEZLaiC4vgxfC9jcI/O5jJd9
njYBYcJyfYpSuO4Ju7lI5vSct8bJp0Q3cS3+wWI9xmW6boKlbTt2+FEp1aMyjZc5qmwzFFNd+vTW
ZwXfymm5oebanLn8nAhLoJe4+hCagC4fL2Qdd8NEOm0XdthVPRM5HxqjilvAr6ATrET/9P6+OZFl
UQFbuR1rvH8jOdI3wk3II7vQbmtu0fAVe90vynP6KaeWKAAingseG2ppR0vUadpoKBOlC9Wmx2Cj
zIoUA7m6nS9rF3fP95/pVCwAUrueYih80qU+XKO4vgorHxZudoo5f5KuKcu7pYuglPdja9yM1KNm
LI+6AW9LbtebMcOi7/2PcIIwA+4CIQU6lwiMU9Q8/AwKXgvDYGjwKzWrmRD2RzkWvYi6ja7tpQTv
ImNDfkYlxCxunGTWV0vwIUYxpNNesnrOXrW0GF/e/1AnQjM5Lu0gEnewjscBKmm9vMkNXIyBWo7X
hcC+euisblvE5bxJZasnPmo654TLTowKn3hFL3nkVvSjDmci0TMP70mlCYe6tZ88OGZ4DjaR+aDW
ujn7NE28qyzpq3/+sPSNgaxSwDI4c4+OW+nKAdwqutiDcNU2yGALXWcVDZzAwwllg7Y0UA1OqjPb
99TTrnKAwJ4pD3IkHT6toaZaYkcLfuWl5T1ZjT5xkTAjAS1AxvVW7cp+a0/xdGbYX2XHo+wC1Ak5
1Nprxabx6BajlprMXF0BlZ+xt24MrcWTfjC8/PtMDf1eeNLI/Bya90U/m6XtaxkdhTAaRaODdE8w
mnWRxg01VL9RZYS2gIZZhzWZv1RK/Pr+OjwRDH7dHdfmN6/mOBPSrCwZa29E6EqWOg7EZu6l861t
oMxRYNvYy3MB4dSAhHHajFysCa1HJzMItpqiOspaqlOD9SeNzq9kXqeXRYcgQvD+051YAWwu6hTr
EmDJH62AfnJbN+G4D6NIWE+ttD9V9VLcuDgKh1Mz1Nu0ic9lACcODXTuyPR+Vb9Z8IerbqZRaWa1
04RzpWAPI/LWwU9czdGftZvxqfHG/4cyOJRkaOTrRWEtBRyOiDuyuXRdISlkJWMGf0Is3UXiTjRx
s9RDL23RlOTGic2xuByXxlSEX0pd//b+XJ94sbC8Ecimz73m1EdzndJ9iArZNKFWADCeHWn4SuwQ
xxIM7bbvj3VqjpHjoQmO/gkp3tEi8nIKAmznJkyEHO5jLZ8/ZepQ+Azt7sqlTs5U8k6sI6iT+ESg
uEQacKxC65iUOsCgcCPMteYOuT+cQidVJBPylp342NQRGZ47DOfINycyglWxBqIhiTQ6ZEenp5Fr
wtJbWmMp6JtNgiZEqLlcjt+fzRNvDmlJytf0FgzkTI/Cc6p6qeNldRvmWV9BMTfnS4Hre5B4WfPP
J5LOF00Ecqp1zKMHWqq5Kwaj70KvtJrGjzOAXVkVu/fMwCucImcLwyHe/OPn87B2hKZFfxHVs6Pn
AzCtVrqLEnNUyuV2mHG5RSpUAQuoiTOx/8TCRCJkVcr662g/GsrNMuT8m5oUru+Sn2NRyI0mVPUa
CpBzX1b6OTLwqfHoNnC9W7MIKueHW7/PSymRvO7CZjKdbsPBKpYL5ti7IqXSH6a2t87Ft7eEMJoP
kM8gHsOWokV69IwQI9N8mAeKdHqO3MHoIPKwHamDF8JPB60SYdOqxictdZZsrw0Udbfx3HS7eFBJ
NM1GjQzEuipL/y6tyZG7WLXEqxtZct4WaFiSD4xSFHcL+3EVjDCi27gt4x9JV3fYwSleBX5zcZ/y
yi2KwItKPd65OY3AM2njmz3PTuAEB0kEzpzq81FU5eo29VYqeUxwL3eCIyqcDKn6eW0uF8IaXpiH
T+8v1LdDQsinLLGqu8FFOVZESRYQkFlZWWEjWne4ApTE9c3M8a73qRHIZatkpDmXPVCec5nhm0hD
95TeC1dXThAaaUfRuxW43M1zbIWtQGNiE69O92nEAvine3Edh0DKfYBGOx4Yhwu2dSM8FBpsaFA2
GWd/Rko8GJXcuJ4nt/j+/nS+2RyMBeMFROJK5vWOxVXQ6SidHn32UBhRtHON2vkipXHbK0m0qYqe
Y/Afj7dmmmCAuS+qlGoPn013CompJXNIQalQer+xI+9nkqQD5ts5S/jBM0p0D94f9M31eMXg0tqn
+wxC9k2lA6NqqWEOxaBqjDa6KtpwqUURSpn24QxcJ7DwGvqox8Y5h5h1SRykuYwME2Xlo7HgUA4+
fNwKh+G+TYUdtkmjfBpigGoXAumMQI/rs2aUv1K149F4l8iZklqxPo8mt9X7XMUPHtqJhy6r33aJ
ed1gUD76ZB3iTnUhOfqRHutczxsdmWsrEcpHrbLce8xkip96UyB9wIiFEcKRWVaQZ9kn+0xI0l4P
67AbNUs0ZCqiZLrsBaQpX+9U4JJO1FXCVxWE+ALen/hqV9n8/P5bfFt5puGh2sB9qJut0LKjO6qZ
WCRseKSFdZyq11AF9NH3Jquo+JhSSH+c3N7acLWrr3pLopXpzJYUvjKlTocvieEUF+9/orfVpfUT
rVR4qllcVY+b6mprJpLyZIVsmJmOG15q1m5TI16UDSqMOg2PZeFOUrYgE3z84fNXk/sO8pAx9nnB
IlS7DSRe7dJXwcCXvo0odxUuk2qq2xQaQhakrRC3ZaPmaKYb9vxMvduq/Q61+mxTYXLyOOsOKlh5
ZuKOgUFzt0+X0UuxGbA0yD0Q9V/ef+a3KxrhDiTU4a8iyUIl+nBFz3kD42ou6xD2nx3MlZ5fyKID
77CM5zpdb2MTDCTaOVyFaOW/4aw2El5IjCJJqLuyf04G04bAZWsY86Dt56tcBs/EiZMrjC4Xd4Q1
VUCQ5fDh8KSLixUFG+qdGDec8GBkc5ltSIzgdA6lDJXGVf1ELNZmAcBxUc5RFCROlf4F+PqPA6/5
9pf3/EtVzzJF7/3oy//6WL+WD518fe1uvtX/uf7qf//o4S/+1036Iqu2+tkd/9TBL/H3f48ffuu+
HXyxKbu0m+/6Vznfv2I43f0aIH6t1p/8337zX6+//srjXL/++4+Xqi+79a/FaVX+8ftb+x///uMX
p+Y//v73f3/zw7eC39u047cuLdM3v/L6re3+/Yeh/0lyioE2Qt6rpdiqfTG+/vqO+id9GYQ56PXS
iwPv+ce/ykp2yb//UHTrTzgYhAw8+hy8g9ZKUou+wK/vOX+CcaBkCqmVqz1yGn/83w93+1ds/eu9
MBm/v/5X2Re3FUz+9t9/AG06iPjrAQPSCbHCtUlEGD4G5a+sHr2eIsWP1XjX1PWjOSnDHJQIks47
SenSp4fvbOjcmX7fi/IjJgjpFXWN7EuuZt7XSXfnFyWRbeY3ni5Cx80afV/V6cehV2x6bPh/ZWVH
QVckT66dhvWQfl9r31tLmJclcgK+EbmbYpCh6KxHxrJ2VSn2+iy3PcUK+hzeldD7L71sbvvYYA+D
tQjNicqPPhSPRk/d0Zik+blQ7GaTqGLOw5irs7qJFOwjd0budskjuKrohwQ73gap2eXVwwTXUA8S
3IF038xy96Eq8mRj5ct6LFjxHBSj2nyISwe9yFR2t4pVDOgfzBCfdm40DvjJD1YTf9Yro+wfNaUd
UTBo5JxuujHRhh9m0/Str7TDQJWb7QRuQ/EUxR+miAKNX2taAhSzG7WbKtGa686OFJ41t7PhCTr4
7G1s4QBkz3QuoHUdq+VGl5MOLrbu47vEtMabpM2S3LfdyvFlbYwRMIbZLTa1EsWPi+Y1/QdjKvsd
Ft0AuSrVjW/Mapw+69HgbSrPLm7GXNsx9h0o0GXV40r8eIa8MCJ9dqGPVXzN0qF4G/EWa4G5dyW9
vaL2pPp6G100bhqMY+SXIg3jPrkw09ncJk6dhWPjmFf4AWzqLPcbVVx1MntsHMoyfiQfPKWjRjMs
y51DkSxQlfQJVF9yoyeJ2OGp4SmBKGwdWcTZVGsiaCK1JxchreJTohaEVh87viqGROIBvlegVze/
Jdb/fzT7AxOyvx2fa7Q8iGa7Pi1fv/09lv36hb9imeL8CacT04pfLhmkh2sZ7K9gpmjWn8iREsTo
v9LvXfHNv4OZpv+JvgE92RVxQPtutbv4HcucP9f+JbGPdQToHrW2fxTKGONvuSv3nPUvcQ1BRXuF
mxwXq0Q3xb1RJDeKHOW3KR9KbMdcd3gV3VLbITbS5q2ltXoVQmmO+k1bOEN1lZZCfLdgPM17sK3j
Oc+Dw0z+r8+0wlm5PfDvG+vnoiAV0qf8Brhz/VDkivVc4x0GPM2Msq+IDY6fvDH3vlhWr2nB397c
idB+mI38HhosLXMB+gGG2WFugOCKEg2OuCmBlW5jajPXY4EKELcZ9babteT7Px+OQwm8JMkWGvtH
FQSjmDjqcnHjmjlgqiSRxYto0vIr7EV6BE7h/Hh/vMO87q/H+/t462r4G9zaEDT3EVXFk2NJNm6m
1nubEsXOFXz5/kiH1+jfI1EaAcyOfNQbD70EekI1L9mNkpfdjVCyYi+SeTjjHHVqoSAaDNoPkBR4
yaMujtKil2q36U3l9hVEYaH9lE0qr2cBTESPuuZ739gI0eVQqt9/ujX//Z872O+no42DOBbU9zdy
wm22qGUZJzcxqYqBG6lpbI1sjO/dhVtWCUfvasq9AbMnW7mPRNU4/vvjn5xd6ocsUfAUJDuH79ED
+ZJZKuNnFVximY67eGzOAURP7AVAN4QYsgdgf8egv8xyO9FVyU2KXe9Lj8/PTlMXcTdlGedOzen+
/jMd5eW/JnVtAq5l85XPcwxI1Sd39ZGNb8QEpklOtfKlgiZ3W6lGdEcXaXr25qLdzbZBstFnarsl
ScydQEVdb/v+RzmxTVZ1Pf5hW4LnPdomQJ6ImlF80/W5FnQ12kRRD+W296pz5P8TI0Fg5U7511X+
WGi7lwr+E5FzTeM3/mJMqdjTb7K3YyPEmWvsEbvk1/QCZ4JFsxZ+ya7XzfS3vV+gYRyhbHCd0g18
7JjKr6Qd7vcakdj+cnRi+7MTJaIO+qTIvpFXeVMwi3r8+v7Untg51LpWX+JV1Y0uyeGnmCysn2vM
UPW6n3N0C50ZV88e7v2S1ZtCXZYbBCuLz8ucF/siN9szHJsTaxptFEDInCswMo4tZ4olEc5gGNcV
yoUXOhLP2wx+DYwFEudIK881Xk9Nugm4mlIM+B+8TI+KNb1nJhy8+jXXksb1C5lZRYCFQmX6WeP0
X8bBmK4lghZPqeJqFwo+dE9SdOdKY6cm/e+f4ujGS6CPqP/p13Lq6o9w8+MPHnytVUDQvlOtVr0r
xYzSQoXIXmd4yZmVdyJYrZ0ArtssOlDZR1HaLrMkHRftupuK5TLrdOtCo0Z2Di95YieZHG2rYhLg
PSLj4cLqRhmpda1dK5HabSJr0HddUqhBq5XdP4PJ/tpJ5oqap4kCao507HAoJ14GxRq0a69chB1g
IuOgzItjw1YxBtfxoySWN7PajvtUn3X4vm12bYEoVP2ysJpHZ6yqD5bZGB+mnOudr1vSnc+cDycO
RkCb4PohBCFBdswAdss2UUxrutZqOV+PsjU3Wunlt3o62rsZK5j7xZHxa1Q59f797X2kUrDODX1I
tLJAm5E+accCKl7SKUOj2FfKnGYfozwV8DLNfmMPdrtTLbyeEmc2qa04XFjKdL7jMxT70tarrWND
//Vryu9nsoQTm1Cjl8d7QsSLZvRx5DOmfqyAGV0Nssq3EU4xN7jieQ9pUeuhjc3svXSc/oJaHpBP
bdS2aW8Nn8/My7r8DjMGilvUmhAAB/wBX/RwzYikWbyqdK4UI21vKm1xrvU4ij5YrVTAcznlvWLW
JjRGoV9O5iCDojTKW7saz3kBHWG8f72gdSYAgzAZGKUd7UbRT8ag9eZVVLTiR2RbdRhb017LSjvs
hzmvg7mYaFF1srkw4Or/XP2fvpjS6wMtMZZ9gtaIXw6m/ECbxDy3s9ZZOJol0EnAujl4SRuPd5aW
6gUTaFxZdA+UwOsTK4R9aO71fupvmuIbVsz5hiSrpJQBinEm4mLLHlVXEZi/BiTpMHNR++/C1IkL
wRFm6td8QcBe5WJWtDkiRIcvLjY7qrCzeoVKfB8BQinq2yVtZVh35B5xXef3s4epcd+33+jvV77r
Vt4+Gqr5LpFxYpzJTE6tZT4OlSxCHaiRY/x7PbYiTRzjCqhQvEPtz9Z8OWlUmSbZbZaqoxRlztX9
NCgyNOvygwKY6x8HF2g86P6tJr9EwGOtz76jVN6O+pU6dM42TfMOXlmvZmHXGNlzP9tyP2rtcwZS
48xBciq40BsAFk/djaL08WmalmZPCV27os3TXJhKl+6GuIKVD0L6LscS6as2ufLVw6MHoJCaRvvJ
y/eOcE1fZ3rCovC6M7HlbaBFg4R5ACUOigxo1+HqyEtliuQirpBCW75hW8JSXea48u0sxj/X6Ow5
8WGNFRd2JM8pbb89V+kc0kSkUk9ywcl3OLaSjGZmeOLK1WpxT/1s3lGcy76fWf8nR0F/Fw42SCW6
wIejWGlX6zinXC3OXH2Y7XbYy0JBPkgOKc/nmNuc5bBDrTCFaIW3XmHVIBidxJjCvDeW56ozTWA2
dKU273+yE1PPUYMkIz0wDv1jqlwe1WgL8cGYHf0ChcbiQ2F66TZChAePbViHcxWVAZv2TCg/qv1y
wgEzIH9lJaKwQePicEKyjnZfWSiXrp25eThVLq6+9TiU5Qa8IL3xfIxiFtwYT+dufUeAgzUWcddd
MxxyeA7Y40fuVqLQMiVX0rGqa6NRVFSA0i6whPa5rZDs72yt2RTLdBcPjX01jtLaWsrcbhWuE36t
yOxWNkUa5FbUPThm8xFnreVu0Syo5c2AYeEQv0i1f+xHgbaEiMSmrBsvkBLbDZsvz+QKb3NxmIBA
7WiDk6IQXg8n0pFpTkx1LvVm3R+5lG64JJFB/bzxqo2hL/Hd+yvm7VJeB6QhTeDk1nXMI2G5FFCH
7cvJwbAi7t1mC97wnxEQ13dEHYLohOq5td5wjpaHmop6UYR1WeD1cTs4ZhH5TRmLYIaePPuYwykP
7z/V28SXXh3kQiD2dADsY2hfmY2SrENednOThl47DZucAv1Wscpz6i2kKrySv5/P1KhIeSkX8t54
wOPGPq7j/SRyPGiWzOy2TWzpVdBSZn9SS3suAzcd6FvaaD896TWRy19YdPrGGY2h3NttZN/oo0bK
aykt+i1jtugXkAQhDS1Tk/Sb3p7FR21s0yIUpWvvcseboj1qNtWPvlqKV2UC2v4wmzrNVWQgojpo
gQ5/HmWeXQ9G5720TTsnoaMl9TdthQHRQrW7cWOCJh8RZ3bzF1n3WD7XUdKPvonp7oea19Vz5+1a
b6v3epEFciqsjWcuCuouMAFeulhfrgutGduwdA25+GnVqhEHLhxNf6zz7NaBf5D5Nj3FFza//Nnk
y3SVIUA18LMjJPQ+7/OfLWrqXZgYs/1aOULcc0NVf7blpN8Z6QgoMqmlgxWqrmnfSzT841DJloWm
O+Wrb6Ky9cEfFDX6ahbYwfpVmecGSFn6BGVmZnd9nreuj+yp8kgRQE92UZ7XtS/Ssp2uFlzrxwCt
TGS4WzxyRz+OUK6elEgweVBz/a7uq73ovTLQsfl6hVFgfOoghkR+Mtm4Rjf1TKPZgZSs7eh0CnuL
+cKT3vfwoT2tG5utSOIGT1UzShYfZqg3+HMnnDTQbYkBddFH1k8jUeWlCoP1iyyzbgwNDkqXvkTJ
r1RY55qBms6z5WtdXEtfcY3xqlLMJQ17qr1t0KnA54N8iDAIU+y65+JUJnirlqsRLhpHhhe2hjte
tG1hoO7aJIkS4tRSVIHVWNHHQg70apClSZswU1L91owKJdlJMYyXHeDJxdfmGUUfG8tkF1kByedp
1DaPN5GNRmOQZFk9ba1IuFCyDbsVPvz9cpcomftiIchtBmXZsbZaI52AUeTl8JnNoFTAIy0UyT1L
tt3GAFK4N9Aoe14lsmqf+BN9761kfTFlDFKmSOds3+uO/ExohGwWz5PxWJRa8gU7sUlusnYyftg4
0UELSxrzXuaG7oTgMsC4IA8yzcykuqz1qpJ+WY8668OomsqzmxgMj1NxI4Lazser3AUzshtSbs2+
7DDKxMVOeullmnjoyCSZgP2itD2dzKhzFMdXnWx+qe20bfymyEusS2J8S9Mxw026dpYi9nMZp14Y
V0utBsBsSwtoSmX2V6bAz2oXC4cE3dOrptyN1WSgDSctun+RLEiXitHDYq6G3pMHeVH0fQifNCp5
DauOexlnw3dbDI7qIxGafHUW5PJ5XUaubj05xNfmqC47b7LVzMdPPnqOvCJz/biM8481KWESpFWh
2X7sApUxQMg14VhacbMHFGNcTHK2K8Q21dTdLGhiFb46lfKqqrMF7SJe8rBBUDf6btqxqDdGprrw
PRGYt2jZFUp3oVd19xy5rug+Ol083qPuoeeY/6ZD5xtMZExZwI0+l3WW4qGbVY3pd6Nau2FupoSb
aOybLJSNQQKVL+7kIqPqqkXYpUOfkWupleEPre0UGw5M76We6XFv8iVa28u1U7jX2VwrBlCfChSZ
yDVS/kUQecyodr/H+GaRCFEaf1mcTL8s1MZ9NNCk93ywLmD4qixTih3mFrqEXWgPtJ2zWHcCra/b
BxsfF4m0IWUCv9NcYVAsK4nTedOXpLX1mmanqd5/SvvMygJtpAVNzVuQl/RaOX9YCmX5ZLgtwSce
9OIiFtXicqsblZ9OalpzMJp2qvm2NSl3Ipq4XtkziXYgZsKvjx/gcNPPil4SfqrqzjZamfrO5I1P
qjaMz7Ce9BtmykKuLHHFJ14ACOjIUR/0NFeMwC1KWvLQSFRMdYvKFBvXFl7jR8bUev7kaUm51ePU
eYBlaTtQCuglBK0h9GvwgcszPi6O53deHvW+MXgaUiOWtqi+K2s1xuB1bPB8HNylCGeTk2Xt6ho/
0PyF5iBKgWEUT1hfWMqSPIB/qZ8Q/9C/D2o1vUxO0dugdpTik9NHBCIhvc+KbY4fYpr6hh8XkBQ3
ZavaPWzBeEl9JCC6KMjnxqq3HfJPd2pi1bnf5R5vxnMmyw5kbXq8jbjVFp+0XLmtXL3jAOxyTPM8
QzwhA6y9UpCNbnOaabNvq5N9X0UEtKBZFofuGpn2dS54c6Epl9TZkdzXrj+MC2clmgRRDOldbX6O
KjniBbF3qPxR13qxqd0coaC0a9FjGViUYLd6mVWXrWWNX7yxtS3kygYn3wNwQnBWINgUsq/6bo94
tC2vwCYoj7PiWBul6eHa5WirdX6+eAK4Z1nmnzJt8Co/aSL7o6o0eR70BUI2vpjUDqBQ4bh9ULgo
pvlmP2vXpC6U7XE7qkFUzgqx27ISafmoaeBdbU5j9TrRuCkDq+LcDWY8evrAkZY37OspKy8XQToB
ZjP7mI60Vl4te+gvNE6c3i9Vtewvp87QsyBJjQrqqFa5H6VZpbmvogxTI4pVG1/R782akJRoqYKm
NOYshBQ4PCO8m+5HcOyD3xhGWQbToCn3ZV40MVKZevbDpVs2B1Myef3WzU3Hxc5Ik1FQGkV/z517
ESGD50pQ91bx0trDhJmAI4f2ZpxxyNrHuWdflE3eaj79VdMgoOXWS7JE8YdusesXtGYzGDhln92Z
haN8rwwvHiiolGYRtkotgQn0HjUgzczNDs+zpiHgeOLBsLvpA8YzMT0tsnYOhb6TiS+juFV85BbU
S5U7yXIZRc6oPBWVNWU7NULafR+NqOr6ZSmj1h+tSDFvULEwyQxnrhW3pqkNAFGUHD1PX/XwPwsn
VtQAB7jMDbRyOlX39Yql6U+5qDQ/6ameI6G79J/tCgkTf2jSmlIaTalNblvyS9toIgpjx4nFVjp2
8pSq0v5hRyPyt+VA8uNPU6r/MHtnvLNoFrqwMnLIfqYl7bshcjQiYBFntS/RIYTQCWuZQ8olm/at
ZeQ4x8qvVv3BiTXSItewviRKmlzPse0+LEs8P8wUXh8NDbDJXilX6XwuX57jF2qENp/bgX8J4mSo
MZ4QMg0dg4q/OWfzqyXHrg6h/1mPU5tMj54bG6lPMZP4twBHQVFJraOPCd0beKdF30X3DZ4gI2HJ
6tY8y4qaYDSWdlWBc+sBmxeBg+SaXt/AOG5qHFzL9eyp5HDnjHPytVAaCJ2AGm+g8LabWsu7ZEdG
T0wZx9YV/mpv/0HxxmHZRo2HcXDG//mqVxW2PMmkutMGcKh1Y/XD8LhYatHshWq2NZ7tc3GXW5Wz
I8ik5Q6xCHPZxJFNISDSE0RBzMqMXiOQKfd17gB5Mcum97vYzcZQHRfOSeyVzDFoU6WwA1PMzQLe
HU7edik6JdmaOSj7ja6CsiTR7b2fWtvUbjBFbZGFRTXw+mav6LQbLzP1eIsseWwHpduZIBr6pczg
rUbWQ5kP+SfUmKIWP5apNINBabvnAbSs9M3WaYorN4rnJZBdOuOEO8zWDzFXAmTbVKQUjnknoa25
7XfSXcw7oebG5babOwo/Q23wTvLZrfrQ60znS6WkFAWwHise1aZAO68ayNg31kA5eqPaUfyEnoZ2
Q/t4+Tq5U/bZ7NB3dPM+kUGtj/M9TgHuEFRD2+/sKcNIRqvR5YCAPMw72DBFdGEM7eOAENjOUGSh
BWlGsrUzpK5sSlIv42Zicu56R6Tiok4t95rz1ky4oeDbnYYJ8sLkQmIopsSnuVHd14scHkszVlES
s9WlDZHM7r4XZjU8z3k53xcsqjwsvU6UgG/7qgyhSHf2BeE1IvWbNTUD+5o3V7RhAMp5lJt5+3Mt
NeK2Of2QecdySMx2ulliHmZT4+f1DLIuVnyhxfqPaY4zVvRk1FvURcCreUYXPSgwB/MgbufsAx3p
/KcDvhanGmcxv1S6NSQbJdWEHsRaVVqXqZimMVTqeUKiwslcjetV0yZ+1UhPBm7dZIOv5FNDMdGb
Ojs0aiBxgfJ/2DuP5biRbA2/y92jAy5htkAZFj1FSqK4QcjCe5MAnv5+KPXMqIp1WcFe3cVETMRM
tEadBSDNyf/8phdWDhlDna4R0/TMqCEQ6SYogjn05izIV6JOwp9AWiRac/Za5Dd1yvhsNUlvbm2p
Br8wq9B3wsBIwivYj74sTYnbqJumeMdXkGv29yJcR7o+fnIblnabtfmdQ2wBElyiReS14SjZI2kG
tnthE/AbrQx3sG7mFH98n9qvlf5QT2SgkXr/DRqhGvpmVerWyo0gdBC5EorWhx7eL8YtSe9Zeq7c
95C9Ow+7V/JUueTIX3PaKP2mmTQl8yGEyBGkwrW/FPyTm0nW7YcW1437LODVeIWe5qa3EPmfkdLQ
rqnaztYg5sEA9FBn5Io/h73yDF9pqjmqaXhvpKHmv1K7UJ4QdCe8u96OM8ol9KJeLbJ4KUI1J/Vd
ESYjGb/ZnPl2Qq22zqXsh42Si+JSNHRoN43oqZjzMp5wOaIqXWo+kzK7LSIx3DSVgMlrlSOWSKj9
3RdTb4p2DfZSpRwrSnkXNqFb+g30OxwY1Ka6ndnjka71cOr8clSmL11j1IafddgqbyQBuE+wTptm
o0V6+HEP2LyLKPd/knkPCMBvkoOX8f7NFf7/Qftdosz+3Vx5xZNbNzFEZ/ovvynEC094+Qu/eXKm
8Re2IAC5xBaBzAF0/osmZ1h/0anCApfWsWMhdAQI/hdNzvkLBZaF/9YeATMEf+lvmhwMOiocWhQC
8h0cGe09LLlD4BAx4B5exw4Y3JVwrIWN9yd1gqDbLI8U2gido+gbGWrWOh2Vc7lwh+Aa/1raKfyH
Sy4CR9xWjzpNMFNLvZPC9PByrZ+5eYwXdlEOl1FOOBh+ijJf/fH6T/S2DpHD/YAGgL5JQBy5iq8j
GUhBz5GmCQ8PHe4RI91gbhfdJb3Ac5kTr96gS/efqM598wZGzfLnf5BPJsAgeiWl8LjsFi8tXsB+
qFTR09sPdNSs2z8ROPJiN8IrpC/C9PpzGI2Uz4goAEEV7lb3BWFYlFBSaR51Ran9KCvLnwG6y4iL
AlzqUbP7TYYo/bk1LHtjanN2hu1y4g0zd2G70G9l9hwLksGCsOzo+T0JjKfB023Elthft1/DHvu7
tx/+5FgCYgKRPMyl485giH1FXiSSsxfD/Luqlv1TZaMvi22Sj860AI+U/b9fNDA61CioS1Dvlrn8
x/fkHjFNpawsL8Ii5VJr3ODJIuNs3ZRKeYPJRHmfzqK+jNRu9GWjBcQGq1rnx4XO9UOBNZGrAxfr
Uk+Gq6TLpo1ZBd0Zrs+JOQfPZ6FvIZNaeFyHv3ER2M5amlsAVkqxDpaAHEIQ39eF278J1LQwEFXc
53SIvoejYNDU25GD36pdY6HgUYg8kSmenBNAH3a7/h4G5T6bAx1QWJWHw8TUfzJPQ4ujfO421tyH
u8TR9O/llDQ7I58ULjKwvtYuOcBnGgynVhUsTsz64Uwxt/aUgj8+tm5WMunCyPTUJioBlTvLvnBD
Nbc3gx1odyIJAR1AeITfW040YQPXYOiEhWbr9Ra37UG074sq2L8OZh1G1PQjsDQ4DsMInaJGfJay
V+YieEgrIi6r1snP7CcnduRFp7EYjy28ueN4CyUiudd0E/Z9TckvZE7MhIfxtsl1zhLzBlJ38P3t
RXxizjJfEZUswdR0+pY//+NVB1yl6xLlpBc2TeLzHkNS9IRYvX8UtLwOcZ00R6HsHI4i9Viz55Aq
zE0t+KNz1tAsVZzNPxgFFY/OymDnP9bNzTmy8jGvBbZW1XC/WICunXquz3TgT2x7DjvRQmVhk0YY
dPgsio41ZQXi4C0xsluSl4UfTMgHpYJf/7sfaHEDJ84Hohka4aNNzy60ylK6XHi5PQUrbmnBijtB
eWZvXTaM//TY9lOb4pjShQkHzfR421LHJs87tWMU7LfZJ6Xtx1q6NgJrVTb6I8ZS3CwN536I3DMb
5olXCa+CvFiezaC/fbSVOaLJaoW7oYeXc+RVos03/TxYBOMVypnD6rCJ/vshycTgeoyUykbMevjV
7Dy1u5Gj3BuScpP1mJoiCfYjNew9pdAv67Y/R4k7sbLo/UJDtKl4OBWONlDhlg5gaGd6xmQgt27z
lnZRck4/cOoVmktGz+KxgD3x0frVLcLqdWmbnigG46Lkhr3pMSS5lX1/Lr/+1DxZooCgaHMEQ1E6
fIWhmcuBfGqTBpMV7tzQ0Xf438st+jntOjG4kOlKmj01czjg9GaqZ/aQU08KSxsGL9wQiAlHT0r0
H449nc4eklscewTM3Vhu090AplX/YLJgioykW8OYB3LY4ZMWdHfoVgx8ukbekbr7YYqDBkHK/MsK
kmsn7P+WMnFhOi3wez1XoAjTx0fh5yyBZUevti/YIZ0B4pQMcmOTpIF+Fcf1ueyMU6M4i2cd9cnC
RjAOH2tMMekOAhSCWGjmK9zV9E2ZwQV/e9N6/Z2WEC4hYAagJHrFQBY0KecwrEyvKWvrMVEj93tf
yu5Hhmp5e2ao5Rcfbl0QLBZJLfd2GHzHoeF6Sv7FoqTmNJE064LYqfqVQZSAsYq1QdwBJfajHzmS
1kEuBgMAjP+ZYXYpVYwCzSF+mQP+LZ7llmnhyXYwFV8AzfyK6RvPmxGRXOsnWp/rnmHk+ZeUQMDY
wzqtGzal28Q3E6SZFGHvIA0vhnP7w0WxaODZqQ600lmyhKWDEz0FwHSplwKEl14Rm3lGXyUW36DT
db8MDsU7IYrkc+lIhN1Vxa/m9+qWvBJaYT7R26Skp/tStJuQH/wlUmaS3HDJE9dEjoU8olWHl4Ht
ROmKaW1nnnRbhZZWaIrQ7w0xxis1y03nDH/yxIzCExcffoiBcEGOnUuzkY57FKJGHFqh3+R99eJM
WrA785Vff2SNABCqjsUNEP+aw2mLf33Zwv019paDV4mhFxdO5ZLYgLXDuQl1YigU6NhwCAgn3L8P
h0IKpTaliPH7GvNsm1qEGgEhihBEjr7GmXP3RJmLySwxckj8F6dD4+iEgDyHsTMRa15hV/Z32Qu6
8mlWufdoUWTuUZvRHrXdPPC1RoXgkDj69MOIWprbY5o81MLtzrzqI7LuckwubxJrJ2K46SUcAw99
ZZgd7i7Cqzo9u+wqq239wIjFhZK4BU15IphvasFs8wyR2I4v23C8bQfcqTz8vTrdIxQHJtxoFNzD
QNqDh3p01PdFFf/9KxdFCcidjWXA0f5Mp7GEx0LFEtS5/o0ODHnzlSJ+cenXf8pJs27DKOl/vn8a
UvxzG8HuC1OTo69lR1msRngRexVNfHwDidrO6Y1czJgmnwkbeF2sICwHUKANjLoc88TDaZhqScL9
CkKDiLjIqs4MJG6PD01c/pxEcguhfz5z4p3YtIliQIe4pJ2iDzqa+EaQizwJF7ikl/VFWwn9U8Y/
9Gc4Ie8TTvz+esBNyOYpJlwopYdPh/dHSRHWUqZrVb/TpGL5QhrVtVLP53Qopx6LERbXxX37cfnz
P243DqfdPMDp8eZOkxd2rjI7Mm5uHZaL758dy1yEss36cY8TwuWcT0hauEfh8GpsSs5VCCNQGDYl
l9NzYYSntl1MDgG4hK0uW+PhY0HHdkURsCFJFFU302jOGy7M1re3H+nEKDoH62JwALiDsONwFFRR
2qC1bE9RreV3KQ32i1mlm3DmzZ0chucguwOCA34nh8O4qkxaRTIdRmCNXRHpxrUVj+rF+x+GqoSi
ZJHrYNdzOAobGQgYPHdPkI3zAJWO/C6cEM4s3GXjOapHiA3SsQQEVAa7PXoWIVXoQOiHPW7yHIpm
/ivQ+nv8uK7xjzxnEn9icu8deVivOHlhLXL4SMncT8FoMBgHjPGslTZRTWokt02kvx/ZAkrl8g7L
dAlk0I42pNFUoLJIS9ASDp3rdh6dDclw7/MW3G8M6B6WtBtquWUlHT6QaKF4JTN3GSdT7QtHafrd
mI/mY905uR8aUj8Dlh5pG34PqIP+LzOP5zu2xBpd1IC8LXCmqghi3y5S/bPQzO5SAZB+ICV+/hGn
s/aoTUsg8xD2w4Xk923fnponJg0qIdYX89J0uO0fPjZuayPOR+z2MAvmizrRq7WdKPqnrotg8Qad
PLMUTo3HzqHSZCeuHQerw/Fy1kiQzTx12KjFriGgcOPKKPrYzcHssWErD28/34l5SkeEdB4LCQUm
jkebcDOMgOF7nBh+38bpXW2FHg9Ckm09/4ORQM+QgeNmACh9+GRxYqI7zEZKZTXSfSk04ZPoVVxl
/SDfDV3YoG1ISjie9/vw4VA09xQtpMsPzGzet0Zhf1LCer6xHLRMbz/U8vmP9hSKRJKf6C1RZh9v
9phdu4keMFKjD+k9p8KjYxMlnZkNTZrItvLVAOPkAkHAOfr/iZ0ZiAuMi2xKJuhx4d10o0zpTglv
iEbnI2dR4OlZNJ+ZHiemI2oPjizQEu6kztGqB9JwHQWti+fYY+Y5yvxsoxz2Qi362Qby/Rs0+AWb
JQDCYkx8dNGujZmLmc6euXArOQugUYgohZNFU39dgaacmSanXiGdlqWTSMuLdt7hNMnmWVmudMJL
m3r8kIV2tpV9dG5FnxrF5vCCJo9WA+3r4SgUW1mlF8z7bI4+4gTTr2Vy9m5wchC4+A7NNELJjiWe
eRCQUBpwDy2zaLqBnSZuGzRj67dn+6nNAtQfdJWnIY706KQpSqPWcMMS3sRtdmvGlnk51mayKrXk
XDTvyQdiE0QNgmkgZ87hW4vMzqI2o6CfK2gTaTi610mviDNw8fKDj5cvVTzYDt04MNaj3RaRSUpd
ywwYYSVfhI0I105rl5vBmOedrGH12kp13aiSSVhaZxGSE6NTvVEecG4t8rnDZwxjbQp7dWAJ56n6
Kava8Gvcu/pdAS/z3VcIh7JnEdaw1cMvOfpyatKHkCUE5eLgTH6rxMNjVPbZdjSG8N1bIkPh8rj4
4y3779GJIms9woluBrFG+xtBQhOF39e1+Epyi915wwKWOwWMuqncvD09X2/GSJ72/h8chLzTo/Xc
wFy1FDK/UV2KYJtyCX5MMTr8yB3UwW8Z+v+aai9ezZNOF+ftsV8vDS6EFGC0aeii0yM6/JZukSVT
zu3C63Cp8JeL2UUH23s3lfb7wjiXwmhx4SPrnBsh1tJ7XeQf96YgcBpRmkBattLb92khu13QDe8/
X7hcLAo/AF3W/PG2BchaJWPGA5lT6PpiEorPbzlHOni9zBmFLuZSFLDW9yjMH8/ilNHExkw5rmeQ
5606X/jK+I69++Mw9dlF6LtzbT9uogiLMHOtgkyNFkldG93geu7UhH7bmvPu7aGWA/FwR3HhQRJq
A/K2ABJHO8oU6TKX4OSenrfxU9j3zocp6vqvocRYgT06Wg+Rrr37IGNQmpIcZosQ8Ti/IAhtNwub
EZAzDMKXcYIkXgxK+O3tRzvxrSgzoKSgeMS+wj7arjS4rLGtz8wIrtGbdp7MFU2hafVPRmFL5vrE
ne94lKokiAG7KcNriiRY89mgMOTZfGaUE8uVDWq5mi2d1Ve6dzjXSoT5hIHWZJjXwJazjwvU7IP8
yDNb7wnYjt1w8dqnpKHCPpaxS7pmCJmY47WN3gURGEZ0ip32rQeMoO1GToAvMeKHdash05ZSz39w
VYXkjHl1s82UKFtbjZAfkrbQV1Kc1dmf+q5IBi3OP0B6JKWHW1djlZM5Ui97huzzC7O0VX5JfG7X
el1J8hZYDwA+tEt5mYejhE0QxG7KGgwxl/ls2HZxmRLPWvqZGuU+B2R85hOfeCyCXBZn3OXlgxof
Djg5nRtWNZ+4Ci0Voz5j3kQimc40VE6NQjG0AArc2vB3OhxFV7qun2PEjamdGx/5Gc99AAvz7TVx
AoxeNmKB7zYumDZdosNRRqbMJLqli1FW5k2eONaOiJbqsW06+Mt2HBafcxRpfpMX5U2qhtmPmbwS
bASHpL0RdpSf2eVOLB+QhoUpBvYExHs0ZabGEenidOOFXC4/IB6It6VVd49mN+tnDvUTQ3H4gN0t
2wGRNEefEU+nUG10uB1J3kV3OWZe19aUtRs5B82ZhsmpoYChoKLAEuRKdTSUUdrF7xZcXTo1BpsF
/lIJAkMCDOJzvrMnloNY6nTAQIoyYI7DL4rqaQogwoBuaEFzUc9jchsp6G7iwVI27RSfa9CemKf0
TAFa2fOWa+HRF3NNbiCOBmk3qAOxTso4vrDU6ZxJ2PEb5J2Rkke7lLRIyiDj6KlkJ+rObhhl6mkE
1V0Exd4J46eExMR3Lm+cwfA8XNg4Jp+KAIPDF2hNtP3aNKPhTdfOV1I1WY9tV50p646yTpncDAMU
jLsivQWyto4KZxxh5yEdGMZBkyJyscXp2jMgLs+j4feNvZ5d3R/JnfbQ3ZPGHnycVbjNYbPKUUO/
vQ28frv8Fo54UHmSRMxjBEXPiJ0nHmahE2Slb4SmzjHfOdsSLvy73y5gEBMTI0oCvtg+D9+utIqO
jB4YGU5eJZeuFbVXLbEGZx7oeFIuTDx6DTRa9x1286iiMLIMAwKWvle31viiian9XJvF89tv7cQg
TEmShxwKMmynjgaZ6j6q+lbFi8K1i1WEkNAnF/a9ZQtQnca+DEMd+3fW89HxZlWyK0bJC0sNp4Z8
Hk1XonDTc5/FPN43lnEgIRjcrNh86e8efhhUkKhjjdTwMDQT30sYjS9Dbmcvs4V1EtIgu/rVVe74
Ma0C96shtfqrEZM15kHa61HyQl8biGTNi8arS3u6Z8MTNeL7zL7MhlG1n9J8qlLfKioSKGI00btw
Jib+wiZp9L7XBpvEy5Z+0I4auLguiiSnPT8OxvcpS5V5HYeTclEMpaGtlHkyeqRqcdYCjql6ux7z
hszgRpf1NQr8ukI/EHVfjCagzsuzsQ8vMM5ApccZ4lxk2Ex8bZGfpegq88T0R92KxaZQsxRD+8zB
tuzCCRTV8kuK0vAODUV6m0329GlAhNf7nSjFXcTCbTdZWiT6Jssb9POaOs3NTjWzOvAQK+SfSxQC
j84UV5PvWnN8Q1SP8aQ6nfa1krrZenZWjxJFhpbn25HSJVg7Yuyw6LTSF+l09bjBQMvUNo07au5N
nQTse1Gsl8kuwVpY95EMmuE2cBKz2hiLlb2HCAkdtaJVBbLe0SqcVZWIaNjq0K3Cj1Etxw6D+Cq3
YU4O2VU+0shfYcON531Q91juV4rSVL5FatLXSq20TwbqjMFPowA561wU7hNeX1a7i9py/h4ZFpS7
1h17Ag8srXlAppPem0ODYLQNxvyZsiVOPZk0ZeCjwTYtr1tSmnwiPqSKRjqrb0ikNPFoLlrU68JK
P6n8b+Y50VsXrZKSNuiOTt1v5i7BgHpwA7b/BFZzturyOaUwwAIn8goixVvkRVWteHGtW9+CpNA/
DUHclBch8he0e3aJYL22Rf2jCJsouIFZRbRAbijGU6iiyVrreRJ8tutpCC5srYo+2EPv3FdBauyS
qXd3cWTiKDBhl2VAm/MkXOyXSQmsT0D4LZoVy0aRqhh4w/kBSYW0gOIaRy1itBHyQUvLx20LsvFD
He0Uj+1cLvGujhMrbIKN8o2zLX3GO8+t/KSvFzENlI/RJ0hKfmjEQJ5aXVFxeq1d1/kl6FmIrFZb
4DFuv6nqTeFgfxraMtGQvtTZ92EYs3yLfGe8Llynab26c5OLJc0hQElrJnzupNEIInTq8Uc3ZvY3
2cHsWaNzDZqNUeEFPgI2FPg+WOU9klwTEblaNqi/tdFBLk8Wual4U1L10Zp2xXzdEPA13sGjsL5G
TSyylcTStt50qdV16xK7mJgYGqw2rhPdSeQdbmSG8YR6do58y5lCFkOddaFfkBtBWASJl/gyWCh6
HuBJtF+ipUW11TRsu+DjoGX7Qlymmt/EaIkG1HRN+twQf1Z54ViL2S/qePqctSjVkfSnSGxe6lmZ
N5obj+V1YaGLuqhgHiIno5f1pYnmqGRyTBn7Q1cMmp+KKkLbNA7Nc6+OaL01UY6ey7vYFUbixJD6
Wie+rESvz6tOC23Ly/HulJgGUD7D18lGii/EHnLl4FXgoC1uOkgU8xAM1wIxonaRxH1xjTosbwgh
TPh4c2a+5LmlPrL/ty8VeULayjFqgf55qBb6UlV9qYYJ8xADI3V3bUT6ohqVTdr4Ifmnd8mUoGgf
VewdsLrgXuEJhB2fojgN74fJijt8MvS590Ja1Bm4tzN1noJxz6/MLTehaWdftdgM79OgRuce4wYw
bYMx452EalKQxsz1IPPxMzHHVT07Zejn7lgH6y6Mjbsur3V91WWzLH130jFtmOPJlasOsm94kdtt
NoVrLCF7fQcummFSM7uFfJqaYHgItR5xnB01jvmpNofJ8RLRaS8BBvsvTc9WcEmG5Gh8tayCimo3
BAatzspxgxtyRRTpS4LVvijaMBTs/zGOAjA+U7FuJ4FfCh6T83VtNG1M0DCWxN6gOYtPjpu1D7Ed
JcTIO2nvbPWW241XZ66brjGOmW4xRx3mlRgoR/1SU+txXSPcvFXioHqKZxv/B4hwtri0on74CYUL
Bwc1NuRjOo2wNT73RVZHu7przI95vqqqxrrsVSP/NYVNNeHbiII5TRG8e4UbINdYGk36mqXR4hDD
fb7AgB5bEs8NVGzcB0NLL40IehoSb93ZiU5RtVWh1uoLbpe1uUqUyfmmRDD3eb4x+1mZgd55uO3p
46YF7CYkIDdh9sYlrnWkOUUf0cx2uScNpN/rkAUFFp5lcePPBNkwgfMsttZQj+0PONAND3avGeEK
Sn5waShoYbErcfjtZoh/whpZYvUtln3Zbx24OMXKMmvuHnPex7u4c2S0Meq8BZxFAwo0685ahCGM
m4+eHIN0W8s0fug0fDvXHGEN4lxnEheDW7uPjopAmg9pEf2m0n8SKy1ky1ibbHkPFXngi1dKXyGn
LQ2FtY82c/BNVVOu0rEacAuZawIfRRK5D3MwjLi+pHV922djc9tjOUDOE3r1NU4DpevXZWvdM9Hn
cXFXEeV3zYiiwDdB8YfbaYTld9OOaRnczYEmxxn1emD/MjOhKJt+rBz1ToMWm6xbJCbmy5hZXbZl
WtvdndqbMXuHxiy90a0oIep0tiKLhJyWvS+2rH7aRHFgWs+tno7T2uyVvt7qiFZZhe0sEoyt9Un7
4LpS6FslDSJ9x5Wn7HfRbGcVssFYig0h7qH0FTeTX5uqk/3dlPQGytogCCZvzCPTuSgzPADWgR0w
VbkRi+ILkkTj19sF8atrBIbmNpAIpD3+65UsykjTlu18QscwyRLZaS6QcofpnW3J8P7toZbb0Z9o
KNXq0lxZLi0Q/+k8HFariqHBGzEIFbJhmXIukbVsNWTleGbnjpuGbIpLTCr0XVtN87pt+2L99vgn
HxXSAgDfQoQ85hDIVI3SKG+5xsSzu6k7YXyscfxYOVlTn2l7vLpmLDbxXEN5Sk5aCtrDR40IKNMn
B1pySWbGStHMiSiQbnwnRMELdUCbVIKKaa9AdjscRbHUAlMFTi4di7c10ejYSfVmB2lKrc9cfU98
O/icC14AjYluwxEaMqtONncz9F2ChlTgbANyrIjjyXMiy7hlI4s3CZGSN31iV5eYOTjf3/52p17o
bzN3CCcAQEfj10j8cVLnckiqW72dpqBaS0Eb9e1RTs0QZC+gFkiHoCAd3e+rPp+5SUnU+E1ZrQlu
QShsU1hMMnDfPUMA52lm0IGASvXqith0qMebwoHaEbvJeqYrcGO1wvn59gO9fm3LKOgaONlAl/Za
vT86KpqtUcGAOHk6AWuePhBYJ8ekO/PaXuMihFTA7jZhxSDCBUQ/nIhx7MA+CBlGaTN5x/3bXifE
u/gwoCs8bNvKuR3bsafSGMZbK9eUdTnhLoTZWyJ3TjsMAM0hjheKW5xphixL4HDPoZNvAT5RYi90
0KMlkk91i8EZDBpzttSv4SCUjcoBvOmXyGMHjVrnWTi8/YOPq0EPWqhCILXHNqiBO/UlR+qy02mF
3+YlRfwYGWf2s1MflxaERkuOXj9RIodvfUx72bFzYvBa5M6mzTE/UsdzDYvXEAPaVIAZXARRHfE4
h4NwoMVOaHE+wN93vajT+ucCHzFPa1P7Aeus8fdD/VcB/z9Mvz8W7ysJ/M3Xqew61vd/JPD7v/G3
Bl78RaeXCbzAb662z4T8HRVjkhRDthWuo8BAqEyXRKx/5V4tWTGcQPxNPJOXmcif/Sv3ij9b8rDQ
faCb4U9V8R4Z/OE0WQamk8qpzkEEQvr6KKpxtTBSHMqwDYq2idCM657wuQ25it8DSIEXf7ya+98L
+M+YrcOpvwzH9gzRafGedR2anIez0hwpoYK+woSrDXQ/nSySkAApziCSR6zDv4cRQKz2Hi03j4aJ
MmWulYxEVa12Ka8HlBtpoOJHwWNdTUmYboO2LUil4h7jNdIZbsvR1FdnnnUZ5T972O9fQRlB5URF
QdDq0dnXjLVKxSpdrqxN+S0hw/JhTrczrqu/yrIUP9qeQkMps/ZyiXnyKNeHTaIQersumrS6B+nQ
X0SM75OG+6G+TbCf+9kMefZASOLw1AvJ5a7s0uu4VTCbUstMu9K4r1i+TQaZE7mBQ8XcmLsQkMLw
G4VE8jpSAyoONS/82ki6773IiKfCE47xpdVCpdb7l6go5MvcTPemWwW3VoXzlpNF5cZ1cvlkY96G
F2CTINhwcnqttsTsc//m/ruX/M8iCHvDTaOLuNvHX//cS5a/8fdWYv9FbYpmgS4G9291YYv/HaG3
3xKwgKeBiXYfBsu/txLN/It+EVsP+wVoLvLLf+8kxl+U9TRXqQzpRtD+e1fqFI3Dg+mOuhQuy74o
WlTVlLj88D+VAEk2jWpn4TUUpjClL4e8Efd6JWqFM0gPm0tCMMIe4nFRYsWTqliH2qshnZUvbdMA
nDUJDi/PddSYjV+4VqhHPtCg3lxhdpB8MaQ7RJfRaESUG1z8aUll3BjX+MJazq6rkyy+bPoywHM1
TzRzC8kZix5RBfcAqGnu62mqVStFTPUAvq7lP7qqSF/SPNVsv03bJsTuWpsfATXraRU3NK0I60sr
3KCcihDSbJTxA2Yy3T0GPhEFEP6h41bFrKvEWywVxNDXksS3pKuaK93tQnGZTNwavYy+p9jWhai0
j+TJympHSUz5nU1uRk8yLcJw15SdG6zw3w/DzZirIRCEitnOXWFOSrPNBYFxmzQocH2cQ4AL37Kb
AhMyFiFybAoUCsi7pIRtAc7gqDGOh0E9SUx7ExjlHrVGgxOYNatRtSpsoJi1KJvKkh7i5wViGhNR
ef3Up+H8iFVPiOVUSgdr3sWliFrnm67G49hfFbijqP3DYLdRFuArrUSJe9tL1WrlB13JF1wmb6Gj
5btxGEULOh73JtLZD7OV6GkPtqLW4NVpWzQAiQM2Gq7f9mWoIXlqXHuTlnlLqIRWposUvzaqKxyA
8o6g6Cx9gbBYJtjb4nrl3GN0pmXox6Kp91S3KYbHMGO9rM2EC6oHFqMVH8oa5/obDFLbdGtng8R+
LEvIZQCpnyPEiT2wjYPFhYXp6QxD0ADP0ndzR2Co5QeprGyfoAY3vpiE3u/aoh/bFf5sLqZlRRkP
q4bselyI4evYGxxK6MegyVWNS32K1PKmnCSwzhjHxZNb5Ozgo5Z29+zD/E3NYM55c2qb2PNldrvt
wtm5j9p21FYtcDc2SPyrrvlCyV0s0qK6IL+302hJxeOzbSdycUR15DJvrWCIN5Y6JuMOSJoDNbZ6
LYE419Z4IyfDpG9H0UGHxK8Vo9wxcwCNpCA+8QXKAxalDl7Cy9E/9PWVO+pD4hGcqKP91QL8eh80
jKw+uFol44txUNGP1L9hjqHBFv8jZ4Cab/U9KgJQB0KCcSxoSZgtyEngYsWG2eUeWBGT3RL6Gu/R
FxUNApF0xh6iSTqcnJ9pzgLgTHswh4AqgJ1uDtUKQ9w97hN3roLvcPcbFtpDRGIPF0V1HgZ++RtG
2kNKBCWDLtVD4frGgjn1AwG7OOmh19YWTEqpNWn6qG6cB3wLAK2yPYBllq1yFe1hLbmHuOJ0gbvq
PfQlFhRM3wNiBCVPYuWEWAUh1FhAMxvs/7FfkDR3D6r1e4ANKWP0EI5GumVUALh2D8b1e2DO3IN0
Vm8O0UZdsDts24Hx0hSuwiqRC7xHfl71DQctQL84WECwWXWTlHAfxb109hAhAuDhwVpww4jwCAuQ
moUPJtliLmfiG4/bhA27Y53v4Ue7dMKPyYJJEl6vEoub58A3ktpi3ODvzFpo0jgjEnYBNokvdr6N
e7izXJBPaw+C1lrg7EhyBhqVC0oa7AFTmMSAp8MeSO2mse79oI0cnVjNBWzN9sArWJx6SS8dOJYV
kv+ylSK7ahbAdthjt+qcB1H5OXVr+Wjt8d1Jc4eflMegvrHRaqkXJgsYHE3mbbVHiK09WkxjtJ8x
lwREtkaHw0DvVfprjmO1zjbaY84QMZqHGfeFgIKoA5Vu9gg1Jxlodcqed1/sMWxjLlhQob5g22bm
al8whcChTcN89KERVaisaVUGZkI6iN47d5PCSq69LAswoCHXI3S82WrdrvQrVx3FuLJTg0/QYPdQ
rRdVMCedY0n3c5WEIyVvx+bl2eSfFThjO/REEoiMI2790sV6jWzqiB6CYlkPceLGnbExrQwFdaqK
2fEy4uw/NwpMy0u81WNyKfRORyZKdWb7bmFqP3S1wRwHwlBbXFb0HdE3ormsVllBkPXa7OAZomY2
tB/40c4NCKjb2x5AbtfjGZLGQbcxxqzBz0cpgisskzH7lLnTx6siTY2bWi+idPLaCttAzF0tUlDx
3DT6j9I1+8dghiNKpzWr71kCPCuCC9ofbqMMuzwOeGySM8vPs87coIdEfik30rynJtVDt7+y+jml
FBUo89NfRRTbzo65Uc1ezt2FsFjSLJcfOTU4XNGzw24V2mv2yU5bTOSGPurDJyUSSnWrxp1Zf0ta
NeHtYm9JOncaCLws193cpA7NPwdTlhWcxETdVBGG8GscNsccl9JKUVdtwjbtYw4DRp9JtELolwLS
WEou0pM/q9l0n/LyUi9fXCA9Jei0wBeDG6XrFIeGr/z/pk/20LkfpoS7CMTYcXqS6mDfyjZzVDpc
df0sNNxfvWIcbeNylrpTenMj3V9EIM7hKk374hblXvzoTmZ3r7t4P+Oa7c6f3S4wX/ipwxdcLecb
uk4lXZ0mrh4yK2qejKHC0zA0gBk2OQbCZNzFmDgsU6xM8fyLSe8lN9a1vNGJIaNFbkvseAvgRSlj
EIyLOj8sWy8bczNay3ycr4N2aWdrRR5ecKJ20p+tId3guh7m28hCzFXwKOio07T5oIhR9n5sqOX1
/7J3XruRI9nWfpUf554DenNLk0ZSpnxJqhuiXNObYNA//flYPYMZZdcpof/rGTQGDbSkTCaZETv2
XutbHmNlWtOu1XyS7tSdxyTWwQcx+Hhw81Z+n6S0HoqCUXOoMQJPosVFqEXWAOLzoE+VeF8iuO+D
sZ7q/Qo/0DlyVLYG7kir2X5Ggny9U42yeQb03V4pHYCdUJdT+71fUwtxRTp3r1RoTM1rLzW+scDO
bMUmdhRUmUW/MJKKu9vUaes0YAol5oDnpKx8zYuVLTRvmA49rrUqmOia3CxGq1Nwuq36jeR3umAj
LGHPBzKsJD6teDX3K2HXT0iHjPp6rsCjI3dzqXnquukNuEkdgVle6i4KTZnRflO1gmn8YjR2fZPy
Bd0Ip13OYq8MgHhhnZpttKoF8GYkpokbSodZvI8YYnyD+5i/5oYm+LNVumwIW3vLEKaAkYxnhmoI
R9xTfTA4q/K9G9xM9XNzEwkgxLJLv8twvYVVLRGM2v3iPm+vP0VyjvFg+6UhehVveQ0nnmAF7PXs
GGCc/Slh9sUaZwjt0CTTXO0KZizwO5iRhmTbGy0xYDPpCGlTKafBaTptr1ANZnvbA1jst2huZJik
g3qYwezIsJGVGzVlx1G1qpTpYYpNmewXOBIqA3ukALb0maUaZQDy0vrRcEnq4zTLIWyRdNSfmg3w
5vmxaWbeHoUJ5wggcqv6sOlXnadOEh8TQpWSN3FTjkpQ9X17r/SaV3F5U/fiiRKWxD6DzCt3y6p0
rMiZ0yiW59tTm80nMeltCRS7jikAl4KvfE/yQbZau8IV3n23ei4gyppnJEuH+SG2ZdtQULXaDCWU
OQPH8kmgo9ERr7Oyq2YXs/xXVAvCrMbQrCRY6GRsl0+gQrOW5AdFS6MqnWoSrStbwn9HufOFUPOF
x2MpYXVlblzudYxjdljUkJUROXTJP1vD/z2C/8+mgvu/j+BP6Y//t/9SfX1/CN9+55/Zz5pBXD19
af5h18Thxn/6V/az/Q/aWsDcaLzy3+jr/fsYbvwDzzKTGCyh26l7Ezr+i2pp/EyM3kzTjJ5RePyt
fp6mv2+xbS5y2oKMBhjZGeB1LoNOW84RC2qCe51eW+sryA8+1xzF7w0EZhmM1jyu21tTo6Z+ckZP
xsEshffEKXX6vrYl22iiuvnV2tLsYR93yxdjAQsNcTf3jqVsjBfkPrq6N4RqgqbN1gcsVRywVXQe
6ZXoFEe5EWAA8sO0DNnzwEjrc6fRYtuvPLP9zoIaLk6ZkqoIk6oyEUFHGG8Php16togHPYTd6372
MrepWWETtD2ZA3rZJw94hDM8rnYVmNlUcQ6uEE0xHIGQ4SOcMiPb43sSuJ3SEVc1jMh9FxfYP3Ng
VCE7/iQbYysMleG4YILjNmr8Ta4lNI1JL0gGIFQlJUWo1po4zI1h85cgAEIZZS61by+iGnfS7tF0
xMmEDs8q5CgCBTZUG/TjmGMIKObxqVV789yz8KKIFJRDfkOfzwtW06Oq66yOOobomXkJtV4o+dEw
0yVS1E0kYvRe9VLkvcO0pzLFCx0FQDck2CtZZM9zPQZtl2datLZ6WYeGQV/Td9zOOWcKS6SvUyK0
vjrR6TwsTl7owTIhlg8StyvmA0D2dAnIvNeD0Vz17xY88wStKzUVeY4dATTCaKgyUXDlarC0E0M0
qyz0CUmD6iTEXAwIZt1ZWZ96QAyq9kly9mP/aQvgm+NqFf1B65DF+Z1NbDPghKG8IQ1z7ndODOYw
IHyhrSLA+PPDmKnJFcoZrUTsROFLQeKtbiSbnp2/yLV08Bk168mf867/Lmr/g/Hjd6van3H2aPKk
/DL8Z3fx5+/9e2XbYruAZKl4KIHw0kX898pGAKtuMxZHQsdCRW/vX7xeRhXwTJAZo5nV/kT5/mtl
U//B/ALbP3Mo0Cd/a11731xkVdvICNjNEQDA1WItfd9cRP+0jFqc3yaqYi+BLXtDQZBaq4gyDYQe
s9I90xDUPjKwXkwS/nxdRnQeCzP2Odpe71+XvJFGjG12y7qAIvU0WpIGY88CMoHQqH6YJeeGmKAI
1Lyv/3GHfjEq+dVLw2EDFbCZGJBXX7w0Z3tRTqK7HTOju67yVowRhKB157EE9IEpSDk9uWvW7IB0
Uy0hAqDLxc9Cx//gnWyd238PMn5+COaGa9qcvNh/trv/n51dqt/ENpf0NkPhqfvMbfUylKWppmSf
ISrzXblqhMrYtfZ1ajq5lb2C5AIN3S9MYLL1rvUci41vUx19JHD4xYPBpJjuNvRGLPzGxegfdbZi
wwg/QyPSyP8q3ZqQzLGrnpe5R+SDEFttrke9r9sPxjvvlRV/fijMdpyNlUdX/tJaaS2uyTEquUWG
rH9trKH5OnOoCmP23SuExtrLSOf2TvFE80m18yT4/T3Zbv7lLcHsvIUVEleIaen9LakIZbAt6Z1z
RLafMnvuvzJ7S3dJr3/kBP5LPUGqLIpO0EU8ipub9P0rIc6a0XTG5zg11GeXVIaDVg3a/u9fDk4a
vMamA/fQuvh6j42VNElsnOmx0Kcwk/l5Tujo9qLvn3//Sr+6HJfvMZxD9D0ILN5fTjnqRGsYxe2g
2cMTjgVx63i5OP7+RX51d1wqRMbvDqq8S/XCFp2kyzK7rTUPcj40rwq1ujAf6NIvHwglfnU9AICd
je+5wQkuvpsIsmMtJpeZfJ8hGntyqslHGkDy/f6Kfvky6D9YxrHEWhvK/T+XgN6bFqcvMj6sYn3K
ieq5kVld/7k//5+Mxp/e7oun2mL1MPDrIIxjbPX+Vaa2SVqSg26bTNWVUDj0cXd1LD3Ca5zulcSc
/pGWiaWGoMl0Vt7crVxiktA/7O1Ym40P3s8vLhosB18v7LjQki8vei3txqpK9yz7ujsyHlEPIxVe
9PtPdrumy2um5+XxODKNAy3x/prbqsQ8IbSzroMzzPEdUvrULwj8v9JP/kB49osLYkLItG+jCTqw
TN+/ltNbFWKF+TzFRXIkqGoJCTiyPtoutr9ycUU2A8cN3WKjGtQuVoy8TtEclfoZ1RDxZNKu/apr
U9JVXJKTTFUSpKabkd4saU7Nmluvlr0qUWfmxs06KPGRrK/4SYg+f9TzhNqSaQOje4V8RYs4ww9W
nu3NXL5ZaDZo1DZNF4XK+4/EHHTspbp+tvVOuV2bsf3KaG+LCjKZ2y+Jiq1GtR5+f8t/sXWwb/z7
NS/WoD5V54HBxzkHvKAGGTVykM5zdd26RBamRmvHPrGMJJFoVrnc2NL+iBf0q+cABMGGNgM9A8D/
/UUPLS0/FpUzMqo5QtQvT3OaZh88bD8RBpcfLTpH2hxgiTYQ5/tXkY0mtLpXz5v+xYiGudGHUIdo
TkN29cZXi3Hhm9JK+Th4CxXNatTuyOHBrZlXqQpESKO0FX9QyCb+4It9IXz7uXkDTMSRyiRlK1wv
vghAv/OWDsyZ59gN465JH7Q+K782m2qYCJXskwATHmpSEmrIPj6/zrQ4ozQbM/7N8+7oZGt/lBWt
0N8/GRc283++MQoZ5KGU2UhQ339mHKMIV/PU85Dl2pWTAtMP6JSPV3KU5qEBMvo4kFP4Ztdzc911
U/ZCQ9ZJMOOQzuOX1PCRnXT6cWa6fUWicfv0+/f3qweHjO5NZ7mVBZc2PJA0UuWYcFY6q97Lmni6
vHCH0+9f5BcrInATtL74r7hHl7tnsmgJTe3xXLXaWISiN9Nn+gk0fNe4N3d1Pn9khP7VvkPvBaIc
BR0dmkuxXLuOmP40eZ7Vob/Wek7OssjNz5096XdTV89ElWkpeQCLSqCTmWnzAcTayLADGcQHj+Yv
PmG+kjhKsKtukRcXhR0emsZI3e5cJgQGrtnwh6rP5Qc1wy+vF1kI1ZyBiRg3+vunrK91Iy5Sea46
AP+TmzMP6mS3H5rUeMiWbmLrTSXz/GQL2xgWrycJaOlTdEmd+kGp9IvNwtnKFmRh7ArG5fbHHJDR
hQJNO+WsUOnaW7sOPyZX/RrjFbDhGUvH+GiD+tVnzPJmsAEifgXN//7yi5YJodW0Z2MiroqIPAi0
hHkEaCl7n47y0azbicvWb+ZyfVG2ddIY7q2lj3qt+ZxsNcfvH/hfvp9tIeKRt6g2LlcjzKaj19dn
jynpkcebhv9i/T3S/bayID802Xd+VgB/Ydso2PEmeNHnatbT50zN5JOWNvbfvhK0jmBTQH9xZkBV
9P6TbbSF/o41navB7L4Zk11c0RdqP7h/f62ueREXYhsEJA8U10V9UeOrUSx7OvfqpD+2/Qo5Z11R
FOSjRdLr72/NT6X1+02MQ8kGiuXuoHm6lEgvtppPDGTPNE/rxTddM7lPGWh8MuQ8r9FEsFugt7nx
rMYVLEVOLl8WTU+vYKyfEllaaI4c3JRbCJVkjNojn46kIdsp/OB9buvCf75PPm6YB3jp6Y+wQv9l
3bCseDFi/dzkTGN8jCnaGkI0zq4tyyYn0ZUWMwoIcRVzsUkq/D/RZYeEzNvybz4D2zvhnLCBRunZ
wHl+/wwUDI/dVDCTL5w1oAwtyBhl/PT76718BrYTqbYxlPFybkaYi/PI4rqJgpzsjCeNeO8pn07o
YKAc1fkHOLsLagdV8vZK27mXCgbu0GXkxdBVxkRsGN+bHimBYpMDu4EnrtAvGbsMTZevLraz76b0
HilSeldbk/Kjx1V1hQN3ffr9Zf+lprp4N5c8lMxJEltv+jOmJnliE6nvhD4Nd6o6nRDa2ZFIFjxn
NnESw7JetYyGd4s7awcHQV0ZNMQHfESKvixmL9/RxWK6cYryLu7O66TgXmGx/R6XsryfkJP6cUHk
NHNMKyoKcr21VvzdVW17dR1VMgwgXdPpUbx/2IY6Q5hgybNTaVPgih4NlLSqDxacyzPCzxdhqYGY
ZKGXvDQgxaMiyKPnEWh7/QGBWLybxHLSu00BSJryMtXzB0Cav+zQ20tueRP4nbYmgntRBpRKna9e
L85Sumrvz5Ou31RyWR9dr0EyoWv9QK672iSUB272kKOI1EIOzUDwkFfgN/7gsds+xovVxYXluWHu
VMgql44l4o97SyslJ5bEu15Hxqh+Npp2G8S58sr6RuIzR40j8hM1mD2AmQP52jsOBvVdU7Xiywdv
57JC3D4d6hawK1RJFv97f9f7sXIb2+jP/bgoSqg3qXzTMgksfaWqzIOh9qZTIxYpoplWUObHTmv/
aJOlF1eEoZAauJou+hwlHoZ9ni3GTGSkqo1X6BWLHx+81+35v/zoWJhZElkMKXMuVip2DQKim+o8
OnWykjVu2mngqqvL/ZpATSKS6hWaGIlMBXmjKoAGK3F+GOvEyZc7Wdkf7BSXxcb22dHN4AMEWgP/
8WL37MphTuyxPSOpXDNCh9Vpb5MqOf7/PDKg51yAK8w7WTzf36PSNQA2ZNt1Gxh+tzi+PCg8o6So
KmoXjWWFx1s0xuqPqH5EsKYFYDrGc+U5Q1ZVBXE9kZ35+7vxi20DJTQnP4gleKsu35Tbd4m+ut5J
uot3k9RmeT9qafo5W9vp8fev9IuP2dtsYhZNU05Llws1XH6ziEsFKagzH0385tFcCOWDZeIX3wO6
jAbgdVY/WmYX5ZZDUc7E1D213WAeYuLWw5p28T0QKQQkHvK6w+8v6i8zCVhRJDNtoFwO7ZtH6v1N
rXH3Elo2nmSmy1cyN3szWFHnkC7sDmQAy3SdN6ichwoVLHBZshpNy/d6jInO/f1bYd25/GJRkzFv
wguzIayYkbx/L5ye0nkY2pORmvh7i4lpaGQwZ3idUWW8WiAinglIZBqRFlRf30xznNRAoa8k72Za
V2CvEvSMpxzsKgGkYGUAb/zMt668BJ+GrjWr8qIq0lmvli0OWxkMkrG9YUvJHjqLxOzyZ3q2bhOk
ra1t8ShyS3xjHkDONrPNqg3k6pK/7fzM4saVmI6RVRHRPWxh3ePP3O6UPfFbT9jrGeXV8s0Com5G
jdjSvqesdA7zYm0Z4FUxy1Nvb9ngYosJX34mhvc0Q+G2/gwSN7dMce9nvrg26PGwY2Y7IFXbIsgd
IvoSf9qCyQWw/joYf+aVqxQvxyJvprf2Z555pitkmxPBhjLdGeFu4EUn/XxULAZcybq6t9nPfHRe
nKz05s/c9JwsRCbkxoBUimkVcd55yih9ETa5whybWdL2XouIOJrcpUFy13eZm33rCxXshkzYRUIk
/+wnJCIv9c4oXGUJyH1xq301NoXHxH9MUfvxW06ZwNFQbSVwFGNwDx12COsUu3a6opyas3kXD4o3
33n16O6NWPLjntn1w0EasfZHnWekCvfGRKLfuBY1znLG+MJXt+XZd4kDSXygnOu5MsizDPTeFgXB
MqDpws5GDBeaRUl6Q6yx+j/3+VQOYW6axZM+Wh2J0KNEf9vETV2C8uDgiVbatkRk9MmS+6Pk7oSr
l3T3SmWwbep2qd/bU6lrZ1PODmtgPKJrqCypldEqh6E7bOLAtwK3uRswFZccVNOqjoNch5zBdjVg
b3W8TPsBvSXhAKTMnxG6letVDU9C2Sdm3H2DwijXM4iOugq01enLoEj65rEv0feFiwnOxu+NXNMC
O9OsO6AVxUOyChLq1aUUKPVEC+I1JkTUC5rOa5KQUShPNVJEScI7mj6EUZaRz7tmqdFJVJ2BHwFD
ht4F47ygNhkmDQlzAk2mi4gTNo0bvRxyxFtNnnwx+7RXd2jlnMfGXuYnY0GmvTOzHBsUAy+kogjb
iyd1li77o1pkKeAHOd6N8TTe4zABCjiw9VdRNnv6dxsBKwAf5A1RtWbjNb7ado82kG/pNErUakZq
HGOLPxOITfY/TW3+bDuLRgoMcrunTNTaDSYX5VrYSVr7joSY4iPfG+xjo9T9Uz942e3cxxKFWApz
xsfd1X/qVbc2An1OvTIa1slkDUmETMLWHOd/Rm38V77wPyTU/cfq/xeL5QF00JdueSdc2H7jT+GC
rmNxchwqGupzWvXbpv6nbkGz/8GuuGHB2Yr5F5ta55+yBdP9B4luW9aCyw9Q0vLn/ilbwJiJiApy
KVsqdCIMyH/HYMkM8/1Ghbtq42XCW2Xv5JWYpL7fqJomh4ngeSKQrvI5nveaKB/TeO0Psimtg4GW
JyDYVN25cg5VPT6PgGtIUllFmMNd2DkNkH3ABG6YF9VzrC/2zplWMyL3HRLSNBHKBdN7N+frFA1a
YpxaQ+8PrWV/Mdwsv3M2Z78NgJvFrAFVU9pvy2R9H519NcRfOoBwUdO6w3XSxOsdEgxx5UJ+CQgI
ZGyfKUrUYhPIgEjN3hVz8ORuThrGMT2MDKyMx77li6qzfFiK9zlfakIG2/Umm+YbRZsLX9F7BY2w
0kbxoCm7UVFIrbcVI1I5UxEqXq9NGLuxs0NLj5hYlcXDbCdYNQcvd5+StBGRiocnEpXqfppHNz4A
hDa10JDZODEsyAw9tLNBfWoVvQJp0ihPIIJpdcydqANTT8aXQiJDL5G1Tz5DD+PgDp3L5ThJ6WNY
UNdj63jK08BPbB8nTI9otvB8D2pvqVE9r0CYKnOKr9GsaSF6dy0NNLXPfAioSUj8OxnOibRIIVPS
unn1gIDVKEgjgozaz2sxJzsFQjjUrNxUpG+PTvFoJqMZ4/xcBxkNGG6u0A4nXqRwoTk1SKbcMB3l
9DyW1RI4a5ZFMZFRPqh2CFROl6BAo73D+toCg0Tp5ugv4zIPxzxdqqMoxHKY2/IboYg/mnI99dlq
R2VjLn+UpQcmPwV7EjR5Lk7Tul5r7b2WHHKtr8K5QCxG7TECe2GP4XBEwLuTDsvrooEOnEnW+KIM
6rVmwahrUYQnmTT2qwDK5y7m44Kt5yhH65sQ7V5RlDf2tSNxql+bIiHbZt3XRM5UWvWA24sLKHvu
arLYdwO5IT8kOnLi7FZsglujiiXYDOeelo5baqFOsHtkixEZiQvtRau8O7PqQ5eiZra6aIkPXuYM
N0lrVHuXc01YW91XOCaHtTbUL+DazCzI0w7LC32ebJeNhHIAf/bO4Ffn2S8Hffm06AN/DnOMsvP0
GuWaPXcRGJt7KSAmulPrPsEkqO7nZbCDerRcXxsn5dCbUGuwSVW+ScM5gu6UBrUNNxD3oOPPyd5z
tnHM1CQ4HDI1KvNyfu5EUmzspexmaEsn6oQaH23KlSOpIe4rIDPjRIaekjIObsdA7dvnvO7enIH2
9NxKOwn6PIn9YbQd2ESUQ6LogxxBODVM4xud0PZebrghtpOMkqJ5HtdOnNXNakhlKMKiTGgF9VBH
ZsPKbpiyA/4bZiwnHe8rzpc0GNB8+pZURzdoTAKyNL7XPSm5vgfoN8jgNIV62dgnypvkYZXtfGNJ
RT2Ug1XfFKlnvzGEflRSGFGg0h6ztObcbSD4BLxIE5Ljn9GP6cNUMsp3YOgdaVLeNrW3b1KuelPm
x8xg2v60bn5PY3bsa3eYxKmidsu8x6arvChHSh50iMpts/jDWnOESQozu2LU1Z3lJs1tLNQbTrf2
nrbIfDRWx3nIDE0jy8d1r1rWfp5BM4msonJOHApKP7NZZxMlWGrQVBOAuNE92I1+8rRsL9x6X2YN
K4Q9HtnyT3HP901O39ACGwGQn90y5QJpOOiMgFMSTsv0xmrvU8WkPJZdtA4Ar5IMj85MsvRN3OE5
XLQfwp0QslXe1bh0FfadKQnHtGyfuxpnkSrth6qtsntkXxap5kV51cYumYm20Xy3ABn6ZVtMd1aV
5Qd1rNsnS+2irJ7DrKADCPghUIbq02JS63ZoZwvLuqpH6stae1s0laXCda7JUgLX1GSdDyjRO86I
4OC+2dlTCrOQOXSt9kdhVVczpSD5iW6kT2oL3wlvQMAAbwn10Xme65o/D2QvIvGPe1Aw0W4GmfL5
1yccGVnAoSJmaLbagbF8l1o+7dWhxT04iPlAmOTLiNWX3YEcwAnW54vlkbliNCOpCpOceIi98S7v
qi9WMiQ7eAxtlI99hpfHCrpxmq/SmNObg3Vj8drKhz15Xhbt0BuJcqctcrmLRVYErVbfVqv76Mbp
NRZl3phahI7M7pS4fZuMOYvaHi2urYvsFT0Scv2s4iJZfQKHsld3OCHg/nKvmLmOt7YCaitdRGiu
TbSlZCIhsI39Mhnrycu1+dOYiP5QluvRnfJib6Xkh1eDOoSp3g5AxtRIK1W/GG4WF65hXosc24Tb
avt48aiiBdYQfCnXSd4cUoaXaOra11Euuq/07WMlO/eqXjg4pBr7JjbU+Dh1mdzjv8UQKRjhlXl9
X8s68jSrv6LK3leNLA8jpftVv6zmU6+dRz2fwi0OOLSgBEUpY/eoYQ5yI/O31a2VcCHsBzVf0z8Y
vWId4oVnq+uVl1QW6DmMhr6yUL27oVgyloe+ZQDimoeSJSSAJODt1LqlaucS7D3iRCSBCloO31KS
nN8efUqzKlyt4QSnr76Fw/ts5NnesPtImPhSUUlXfpPeekn1vdOdUGArw5UTfyv5LHxMsW9l0vKz
OfAUBAgxEepZ/CqUcXoAebme4ly1EIkv2n710vmmV9veV0dbfE6bboz9au3iiD7NmkU5y024utmh
WhMjSCfGf95mBJqTYcey/jKJfrf02n7JlGvsSzdz8ZpAm5vzV68vz7ZV3tJshDvU7K0cA0/HGNXe
ADLGy9wsj3Vu3SfFVw+kpuGVu8TzPoOiDLXi5MW42Y1j0Qyv+sDmOspw7JtbczAOiM3DtnAnnoTZ
jdQFF19h9BhkZvVK1HaYaNAxM6c7oi18MVVlpP1rP4gx7Q/p5HGg7Yy7ZobzODaRgp0mQqEuo4wz
0eTtGru8MrPXRVi7AQf1fqrqL8Vc3qpSD8m5eVS86bVV0yvLHBA/mbfMDe96Hph1yia/5ygYSmOV
kXSyLoonoGBMao4KZWtQa0sWxmPs+WBvk3OZJoe11Vusztwjd2yDsqo/uwVBrWnmflaKCRWX5HFx
e7aHsXE5N/Ndm/E6OtWOnQz5RSHjKEamdMyFrR+mot4Xtfq2irYO6A+vQTzHd8JRsoOJADVEQLTi
7jIfh5JbWajLEDlGJh7ajr9lizb5xrT5c5qOeaTrJTs2VsJr1Jv1ns6OiycedXHaxbusS0/VovzA
FHzCG8HDpSC5F933JfVOiy7oeaSh16e7oqcEE4YZGVknA2N7W47oXinY+BsqhlERZi4Vk4Jf/bXU
eu5jPlavPGiVXyrtS1lM58G1v9WD+lhxjDkravmD6qy9ahAxvhqdcV+pPe+qxOufAupVHs1Ku3dH
yaOkj/GthgFfpNrDENf7jsVANhuAlZDjwZrr/cILHXCoNl/ITswfiZiYj1n+Y2jMQIc+RGhufVrB
/u660g4GUy6fVTOtTu5Y6H7Xtt5tVRYYFtZKPPCdunOr8jvYxogxueI3SgUmckESB+9eKX1QMmbY
ITi6ofvCBB12XSTU5LqRstiMa84jre5UxTixLM9u1jpfGTe4ARGtxU0s8jRMEjZ4sTgFd8rtQzCG
LOaNGEJIgIbPjBuhNfADMu4JTG9s+xYQ8BIhZqPESNLj2OjtTdMU+pmT0hD1TfEGCv4BaXf2Fnfp
jcNO37ejF6UtVbidluK60mS7Y0fGNV3wHjXEFxj/B/OL0bT6oZoQIDmxrhwb2lK6j5qY5TCBeIgP
X1wnnBsUnHh4FjWzgvtQjtdZU+SR5jQgJ+gRXjVT2z3O6Spvsc3YPuOJ6klZtAI1nKggR1Z8HLWT
eEd2S3Gtdl6yyxhC++R0QB4tk2yIvML77LZZssOk2gRgazBDTmYTYHcDgi3RTCVTg73VawbsvrTq
hKl/wc3nfV/4fozELuUPGK3VKBd5HpDeo/qTmr6lbmHsFDvRjsj766uqGVYN0/jQAQ5NtOdZs9eQ
nm7DQ+p13/R4FDtcttd1m3Qb61XznruBfXj0CBc11d65MlY9DUm2XSLXXRffIdA3GHhXnxRyh5tg
EpZzO6csSfqkOYfCQdA02MSQja0WKwdXx0HLfPxlWgAhJADSMcAxl7jNvZY5dTG/pWuF60V4bo5b
SCziZC12fNsVhR51pbPsF1bKqG+V9VQM0gvpyAKck6vx2ZsafTfY/XSFVVyy1pisxKXQ1cCDGesr
kOf10aY3uNbjbqiluJKep1x5I6diXa7PjlaoL9Ooa4Elh+nTSrn9aV4SLZhWzMis7tVec+vq4CT1
EDRpVj6oMyhhWMFCvYb2LEOtrueoc2J5Kpe4CFH/abdEY2IEdfLuj5FWNU2pQj91Rr/PoFfM3ktZ
p4ru99Unx2maL1paxVHhCIWdPNYPulLCC6rFN+Kqzf1Etg+m8iWe/DZJ272jzsZNvlgxPgnNvCME
+014ivWMf6oL5hVnYc/37GXRWw42FubTOIGaHKdt5ye2Yp2KVDzlwJAxOZjWkTjRiqe1eusrnq+4
m8Oly+WVXQ44jiSl/NKp7rW+fSPnwvsEZqW4Hwx13qmi0OiDZXdGIv9AsEtpZ1SgeB1rPnE6n+/E
qHkRg8xXXBXxfjST9KYdiz6s9WllOUqma0dl386nOB8jICtx5jdr/kx/cwUSnqvss9T6UmmnPTvI
moImcEfdPE80W1+xi4nDaPV2lI2xtfMathx1cpwDQhknAINCg93G5Wm5ZFFqXAsN2P5qRHVyjMfC
vjcSbzkIZ6z2zUK1G9ZYuV514S335KTpDxRq1lfD7fpNM5YNFIHGdCtY01mJUvM7FKfANqrxmBit
iEQcV/eV/S0VhyRr70SvfUsmL6zEURcPaYNlzT4Yff11YU+/qtYBN3LTVgfPkWLnOcKj7Jxy5cYT
BEeWOk3oBKTtJ8Nkq4X8VH/jiZxpJHTKoXLH5EbBqm8q+foA4Tl55YPPr2fDKX6YsTkHIGWsvVt4
5VNpLSysuQ6NV12fcEhwXChjOMaV5r2SR8W5ZdLF2zxm9XGJjfxzZ8LvXRn2suyM3dwFilM1h2XQ
wqJBgwhEpPze4E6B1GEh82VZ0kB/d8MyqJGSNk5Hf91Y07fKQMxn2kl/3adMGCLbhVq17zHrFoE5
m8rDTFHLuW7sklfTTBSM+FY5vEGcrmof7WzzUNt1c1dwjfuyoWwMrGTZ/Nnm5ERWLbRb0ubUY2ZU
osQBKKDb4/nWTvrcGi92llfnudRnqgfNVDwgDsh7gnqKp8dhrqc1NHjJlBmMDURAKz8prWYeQR+u
D5WUnEw1SCfHznAbL5xTET+lE3J2n5g5585cC+tHPKRzWFISs4m5ILcmWaCEGMnyvoZxCkldH5Y2
ECJ1w00T/tUqHd1X51jZFQK5MetSGwFNMsKFlj2HBTRaRo7QcnKa/kptByfz6WiI4toupkYJOMJ7
X8EC3FXY5p+bgrNFVQt5reOzvJ45Wvlsc54TxvTC7CB17S7MxMKpWitXuddj94uVNsdxYCiuDo3K
as+wABRRcZWSagc1p2lPCSFiR2sYr+acA1OuXNf/y92ZLcetXWn6VRx101c4gXmIKFdEY8g5mZyn
GwQpkpjnGc9Vb9Av1h9SskuizpHaddXddoTtY4mJJBK599pr/f/3h8ptXUuYkGRIEAH0cY4jXdD4
V8B6y41K7QVAuWicrqk5uc/ElVt48ydzXtfqsczExIlSdkifIUgybLFkPKq6YUeT6gFmCN1Or7Zm
nTvQiHgMHivQ47EhrTNrcDpfd0xA3+1wEVC6Xk+m0biaBpIJwYQNMMdhfLUvoJtBv0/ZYoaIwCUx
zDOv7mNHHO+TVL+CVOvK2bCKJvNWFRkhVH7vDONmSN+Thg2tBzGuR/q1NjfFLSfDfi2O5gdxMzke
bg63vam18BuViNZIX817OMP6jvAC3YnieGWKwZchCN8VaZoOapRsCF4DQCRBWJjkqbcjNb2newHP
gsaiHfsqw1pzWqPuzdeY7fc51FYskdreVLQvZrPUdH0UujljUCp4nPnL0VNlT7hKwllx4lx8n2SK
b6OIsmt2YM8op9GRYhqBxmDaglbS74B0Z4SqvKKIOmXLgqelIGV8K55cExAU5izqPFEzXxQ4VhFZ
C3T3vMxi2GnCuRhrhrmFXDlj6btdwkE70K4BpjMDC7xsCB0/at7k0TghbDhaHOOB/N1h8Y+B1qjh
dc0RcMUD+lLUDF6X57GQJJDg2nRRBBNnEzPgxk48FXmMh+296a4EeVqpQ4m1N8BoRuqrlyqFB07k
RtUKz1y8A422H63g2TA3VdQ5M2iv1LBuMSvRGzP30uAzrZXdJKOSNcr9bPaxq4XmnV9q1xV0BLuu
I0oO4UTiFdrX8QXO8DGI+Y1bGSKioXvqND5j87OpG1ZjChIqzC5i/1DjibKbyN8NaX1NpXqRqDSJ
i1SPvdw3n6pIG9x5Wtb04LrPuwpwsUWClS9viUtE1WH6aD+01pHV2SUvYp3HSkN8KbIdiyOMXdSV
umXXv4d64/h0Ht1+bA6xWF6Psxuk8lbi3M8Z0S1ErSA8BqFsxIQD8tVMi1tVeBozj5yCHa0aAKq1
wfJTF5dMsZJNG4CNsQr2M5EEobYkgUaIWa97ZzKLzWDkB13MNpNySeeRsn8YVyUzW9UfQmC6GH5y
bg09sHaHiAMAVVNCcjR0J0UCtakXREEp0sEaDc2h+Xc5mOmqSVq+a5qBRdrqbXoQ5FRU255kX7rt
17MirvVKcAP9ZRhMDnq1z2ZuvRlFulZiYAtp8l6ChyCjam6PYi6LV3Uz9a4RliytVZ84Y2wG91Ym
q26hytGm9Du82rpKhEMxvaRYDnI15OkuhKOeseDBw7HNHoBX4MHntsUu34VV5U6W+lTX95IZOL1l
nYi8carIWhmVWjp9l6zm1K2lylbUGz864CR3i76OSKfwXb3cWYPkDtVDKb2bkfRCcY5zXqpqT2hM
kh0Vfxto475ImSeXVTfvR2behi9eZm11jDVarizyr7k4njiBbMGcPDRjfRCnB0turvMKUAsdJsMb
GkqCRkke4ihehxxT9JIPhfgEJyVDK+paNtxRuBNkzPUlM42RmWm3FzNSf7PZndF4y2LratlhSvKt
EJmbvJ6Dfc3fG7otiG8nYQ8JplXRr4X6oNKnoghSdyaOGz+9o+9gJ/5dNVz0OiuKMd9Ickenv10t
4A36oiWoEH8iQpkmyygajp+ZR0Yqdtjt4+qBpcim5iAFhrFGiCSivo6oSEd1cCf8vBA+LnXtzuwa
R5KftOk1ae4Yt3DY4zjIfkD6M6XfCDXKyY1y1ZiPjSg4bSk5Ev0OcSkWkE+3Aj23LrFJiplczpMP
cKBBVxbpfhYhHCH8Gm8bdVLcLgC7LTOtcVLZvO1DC1fBKF+rRjcdqwYdxSD7aMTad3U0dllSeKrc
nVKOeDAE6mSnlswaqF9cITSlfeEPt2XZXFSxsK2rBQY05HxkoLU5NLaNExrFfGAa785KoLhxZ2wA
Hx5bGdGJOJlX8YxqUxemhdfXcr6b9GAvS91zrilRQL+sM47Y3m5FAmg2ZqtNB9pZyJaUtH1nC6L7
YVDJqGF3IDYTxkuyrOTtZJ78uB3XWElKZwb5rbP8MtF49ANYI5zmm6tBvAPEdZFA10oHhe9yqOgn
+Or6tpxqWrjdjZrQHdY51lQVWwdAMBeEy2PbqtPBAIRPbc28rn8s4XoxEzVWTVEcZPkS2pZXy+sk
SqZNM4zWCp3j4IGQvw1nthpL2YuxeCrL+6Hu6XBnt4lg2E3funKbQjgSpd0Qq6shY8KWz+emqTwF
qG2DYaOlpr+iFR5vMqsEl9PN5VEVR32btOUxEsn5bUo3FMPrkkYubZagt63cusrmNOYso438LKWY
QMddVMoNVAJ6ShapwOSoabYI8N9uGiqtyYrTY+DvY1nrNmk/BZxD/AoMX7Eg8YzHOAqibdNUsSvV
kXXKDd/fRUbihNwFRzNK42hVGbSr4hSGq0rJmJZK5mvBj9manIoQcRJiehAoIFhODGmT01tdS4Se
2AKOmk2hRxRAPIQGcK8Z0aKt6MKTRm2YWEK4oXhoSZ4E1MH8IEVt2cNwMymOhtZDe3Rvdu1FQNF8
O+m5wVYdU4ca2fUYWy/ZoK4luT8MuhmtZzV/mFLhglbCHX7VDeCmjVSaV3McqC6kRzpWVk93X9vN
oXmlUNZ1DbPaFAxQ2BLCm1XtXVZllwU4bUeZW5Xmb9SSCVINR6lpZU9Th96T+/EjpISGrWHWm7lI
XkMY8EwC2K/6hLqqE6OX2Hwx5urK0KKElgNfJ3E6RoF6R0jTUaD9vo4UqqYA986Ks/y2Sitti43B
cuISuF9dVjf+IBQR84g53TVknq2tJvySmozyQG5AdtvJgXgzm+E2nxnDFxmVMBIX8k9gjJgjT7df
uHA3D4KhTCwxAzME4GfhDpDFjhYbel/Yeeu+8nWXPJPUCVSFRKQZilrN35kKcpy6AV5mhU8mncW7
IDMBTQ36RS+KVDd6aTnLCaUPEco2WLfsnlkrsUTLyK26Yqcl1KskcdjqKh1Y6PBedrQoOj0u0Ekq
0mpuCHKpE6nygkmrL6CCnGCJtkS08MzWYJq3bV1mu6BSWG9KZIBIWjpbaRRjo0vtsx/O5YqGBcGj
tR+6QpOtRkG64ct3WUe0auhjhVRXsuRVc8tsd6YT5ovJ+KinlI/1MA2c1OpqP6Ri/KbXarE14bTu
5iKgsO87lQ7eJK8iKRJcUImaF81dRC5EOGyrUWu2gm4iB8wzNGNJvZR30EHkOO4cAYmzq4xj4+QF
agcRrazTRXnl1YH4lozRg5BR09VxvJZ6NAeyMqSOXgtoyMzyEZpmdylz3HBNmlHX5qjmHm2j2JGr
VHDRIwpHZYZvWhe96GYxwMbGim+mrr6dQMOmIBNWeKatA6VhCXmF0XeEhRoJbs7hRNSPBQfgCPne
XgiEeispenxXzL15aLpS29Yd/WzgAHSYJ/ESZbp1ATznVMBxBibVFm+knnSbUa7FA9I763XCcvFQ
JPn4GIn5vFaLbqLvuaDzswq4aa5z1JkvSj08kT18LfTy0pTlDZjFXNyMmBFpfjKxiLEj5mNVu1jp
35JScUNEnp4h15VDG5riJ0osJAqUDBm1+GwXsZpuYSKgGpAH/TqIgFxnRokuknqGEBzUBarfe81o
zpsgt6bbFiH5xkyy5k4WmmMmidEzQ5R6MwZkzUn1eMx07mGhxOs+isqtEfmaE9fxkRQexkNGRMBO
mRGmVnrM4RQPUka2BYUnubUyRFvslasCFszS9ToWflqfhqF7IUEz9ZA+sKI1M7l+AyEtUGWaxrXK
emeJB1y4Ly3dg1CQVkITouHLl94U3x6Un6NMdoZCnLGl3TRi062LNC02chkpX01z/5L66lS+5zdt
/f7eHl/Kf19+9EvBdhgFYfsf//7DPx2jL3XRFB/t57/1ww81/3H+4+C9WDRPP/yDRxhcO1117/V0
zXEn/XqBb3/z//QPvzHpb6fy/e//9qXo8nZ5tSAq8u+1VIul5a+JWOvwJUef/35+P9u3v//b8te/
Kq+kP2BOw7sSF7cmQYYitoFvxBjlD7RV+GawMapQocmX+Kf0SuLHUOzqIv9akla+g9urfxiwJkCz
SbiHAONb/xIzBrEWyqrvtffYR4mN4tUQYMG51j4Z67Ce9WlovYRlwQoUlqJKmBvfUSeWlEhAhiEL
uCrIabfpS5e+Aw9zadvSZwtgrRXlNgsVjnJtZdBfrEtReZKJtY43dQidaSfNdSygK6EXZXcTTWG3
9aNCufRxwPW7hsUNgG0Wd6PE8hLF+b6Jx5E2VTBRT+UVLby938spIXV617pRWHCO66ySV0M5T/8q
1Q2r3zH4amjy5HF7KzAYuAohd7Zu04rvsl6CYRCmtpMcvxrDeG2NbQU/SulEvg6S0e5l2JnJZo7L
RntJGZWIF3M1y+XGtPpFixSg5oSfqnQFslKp/zBr0ag8Oni9uKVcaZRN53NjXKPAIGfThNMTVj41
JKs0TDmDWbW6Lg3WYc9EXbqkeuV1s4mbMEdWkTJItEupizAFBb1+AEfGKZdEOe09l3IBX1quM8xO
lYkGFwgOeNTizBmgYQhmz43E/EuvYgtlbm8VGy2pRtGD8FkRkhllL2Is96ljmuyXgS9YnU0LMLu2
5mFmKppaILqnUE2YJ0vxuxpkQeEKkNePpWhmV4ZRdnCyZqolsgy1sD6McyBUqyCf/PcOco3gpHju
76B6huhNWD4bxxrEmudGTg1tjSgt0hzR8uu1oEuJBKLC8okLbdX2VY1VX3TQtxo3ohQzzRIj2Rdc
PxhZ461C7jNvZgzlb/oJK5+tZIy5NLUhilEN1Pq1zdDuIa7CaeTIlpA8TXORPZcG0nG7UlowP6h5
FXL4RvIsczGkvMkgwLAr5Fa/ygVp2PpjPEyukjO7RQeSCydZq2f6hFHEqEniydoPSRDJqS2GUbhN
aNDjBewxhdixQJS3LYUCgwcyKnsGMCzLlDRJnkVQxLrwcp6t+FVh7W+2Abal9x4KyuxMmty+6qgD
HmtFR9MmUE9kLkMmsgbokQ77spmL1wywmOK1eVRciZEZG44wadF7p5c6hIA6SD38HyMyi0ylzTH1
Zg0esWb0L7QG4LJ+MoCH0jUcE0dRBuPOwGCBdivtG5pPidkWe1DH0kOqGelFoSpzsRjPOBvVTGUg
ZvtdclPWDVMNcMkFY/DO3+sMHl6VAeqZE9DCeUSFN+iu2erTjPaYkRvdoVr5EMWGBENTDI3OTmY1
Iq3Y0uTYTvS4C9eDGNVvkcWYGmlS3dMYmjiQOwwyWsPp/SYgr1Tvgg8UzAKVI5qLloNLxgcaiU11
8H1tFteBYs3hdogSP3GaqsDBqZMbOrkMhSxtjVyhvpmLooOCFzYyU9teFWH5tToaOjWZSR5LrOgN
xQdk/VqlL7yq29JE7l2rA/KyYmxQ//vCTlKH/MMPIpqdQpLLb75Bj4WJhTF8GEY0fISVePZLCMXg
kmPuR1ipTOmReb3xqHVo0pYi1Lyvo7rXvEEksVbVYmIrixoR6Mxc+COCoBCt/Fm2XibO5FCOsxya
G0hE66gHfvCuNGoJJ7OUuS86j2TqCAryoowZxOx1dDBsX+Bj2YKMZ7HJ6pLzzwBi9XkWmH6UpEBN
90Gmmo/1lIq9O/cLqJgWT4zZgtawQbrroDjk64TROrWgamzyrNTrazwL+vSU9n6CwFURjS2rBgMl
rTB63dGKQoGDTpvlgWmvmV4oRicaK8Yh5kfSQIK2846zN02OWTlKSST0jFAi61WSBzNfBej96FVg
rz5JpcVEsbbifMU8jTYp70/BU66ErGk5FwNiUNDunSahvTQ5TyuOQY8ZwrXWcvJIunHKXVFLzHHT
1D0uYcwB+i2ZmPQj+rYKTgyzBtRzo19f5wJJuSCDyeFktCswcSZZUL0q44VX0EeaLDthO1dLymPD
SRBDHpxCcKcg9vxBzjL6xnV7G5tGYjGAahKVsM1FsqH56LX43AuSYEziHOs2q97YDMhdxiYQZNyt
GAC0hnKioSbPtXmFTRedRclRiGSX0oBGWkw1seGWUNDClJWIXm8qNbHxKJtCxSppqEJLqmQyhNuA
53MgO66Y+boVlLhOUoGodZu8Uu8rX2Ac0sXwGfeDOvUPhozVxAl7MTVXiSSFJCyIZfxFH6KgkGz4
wkF56GG1SvdjksWEemcFZ/s2Jb/uij5iLC7IWbVy06hvH+Z4GgemCsU80EGyNGG0DWHwOQ6IEPiD
pGJZVpQgfCYgmWSBVCrlq6Adpo+REhnFQAjv18dMUmXPQZzKG4l+QHeRS4KUPI68LeU2ZW6U8FSQ
4IcodewmrwhM5b0qR82miaKvQXfFV/pszOAoB41RMd+1Q/aQtwodTAIautvGIHzLxhczRoeaNbfk
CFphUCCdB5VNIc3jh58qvHU1HvBBQXYY00V6YVokdMVIhaXcDx8KMUhfG5rmIvEVdMyn/LIGvVBu
SM6ob/ywKoUDx/RlyfPN/LEC7osXCMmIYSmu5DP3/ojleXoC/au9ZUGGXmaoVP0QgI0T7SyHvMlF
a1/6avP6l6ruv6ylf6i4f1mb/19Ydesap8LFm7BwGTD7ngNV/roMvyjqjyJN/rZt0pf87ft6/E9f
6FuBrpMZY+EOtFRsggvB7x8FOmfTP4iVwwMK1cACpsCffLNGCLLJD1FMYxSlQF84Gf/0Rgiy9QdH
XZLR4EQtoZDmv+KN+NEYAXsDqCGvBKoWbjee+U/leWoGJsL6KnzodlNtk2X9OP+OQfQjFuHnS3B2
+YFbJiltLc1cwjXvgpf+MT31qGbtwUUT+92p6PLrqeL7aKsfzxo/XeknxzY6jcSiL/JQePXm8ndQ
hU/Oy28v/xXYQliXdgYDfJcISBGTk2QxhA8DaeR2dzE/+CtcDxfR6te/xjkr8b/OTD9faDG2fnch
VRrNuMTQ9JCrRGhgprKNFbY+6zVcbTne77Rduyv3/iX2N7vbTm59oXhsf9RNq2Sru8Uqs1aS4f36
XX3iIv38rpa7/927Siml9Tmdwofa3MxslJtV8W553ar1Brd+QWz7PNL4/rb6/DWQbnkCf3Uzlif4
u8siBJTVyuCy4o4exu24nQ8xTryH5q7fSzvfbi4bRtOane92xu1/41dGQY3bFuyArn/23AvAgXU1
bsMH6Qv9DrO2i+fC6Z5M1Ay3NePSU7KK6LIOdvL66yv/iDv4eq+/v/Cnr6Ul1/StpOVRmzwGMFJt
z/dfis2vL/KJq/HzVT59MxulDw2V/3jQGQdhZXmCHoEZj1YoF8Q62oV2JDj97/hKZ0TV548UE5YK
WEHDmH1+X999pH1ESjlcxvBBZU6RN+0qCIitHUwkVKUmW7Y6wGQjz+8q05iZTTgHRIZWWa23e0Oi
gu8io7IDYigcxEnFkbHQhdUmiZuMxk2MtFTIzfskM2Mv80kdiaRxncvCBzbwcGMUHKOlXohWI7al
JG8e5gkZLUq1wP3N3V2+pb/6LT8btaXQII5LDh9IMj4RPXQcryNHukClcz+9Sk/UpL9jSi2v+Ksr
flo38jiY+l6ewwflRjUdxLaCTfyMRzTCSYB48GjKv1lwl23ol1f8tCb4xMj3SITDh8rLXqqNT36E
03njKj0ghWg4oHv9JbJTN/NG9JRIWdwm8CyTo9kG3QYl37AJ1+m22aRr/jk5QZLY+79ZuP5sATHg
y+kKjDuCOD/dFTQHSE9a3mN9mPfWRebGz7/+pPU/20RN0BySJhL0K34Gmk7oYxW1jqIHNBmOvmao
dkyui+v6rS1tlNCO4H0heqm6M5/mfehOp/YB5YPgRc/tfuqOrbnSt9OlfCOynJfO9BC4vseInJGq
sRVW0g0yvQ0NMv89dqwn2tBvteomknclutVl95Zc+nZsD3uORrSc7eDyBT3Lb5z+yvI5fn6yvv8N
Pz3LaVjht8MY9KDZnYfK181Pgj2vGOSQAuaK3nCNzAG90g0BRaiHVwxFbfrcK/WVcbQTPmOQ5L+r
m9DjIOp2v3l7i1P0l2/v00c8TRP+fokae1rHh2mHP6q5Tzbdut+0BUFAttmux520Ew/hTrm0DqX2
mzdwhuP+6v58+h7knBNF1MXRA/qCg7oLn1J33nBU3w+XiXNrbGJ33Jtu4jzUO3rqzvJQVLvKaXfN
MVzV+/Eqf718+TJepV60Sp3YeSSszVWezIy7hdAlPhYP8nWzx2haHof9N1fzX+6xMk3in++fDISO
SpC6xvp0/0KkowJMsuiBBqqbb2sMnWvri7aS3HwVrwyPNRn33w3dgVP01jrtXeB+/Po79Imq9HUv
QpYOgo73QL/60x2Uw4DMKz2OHqJ7+V5+F67VNx0VEARFL5kJ6bA1sk9+ixb7kQzz81U/FRcM9RJN
obX2EK/Kk7YR7MvmwEx9N+x/9xX6hBP6+VKfLMh1aZRk2nCp5CKnZXhkRcDisM09/4KFs/jNovcp
g+Lny32qICrFIsWvyKMHde3vRjdxwUc7rTseiBt0hIvxlTytJ3ELhMBF2LhtbpAVutHDbz7VP/1i
fvepfqowjIl0JyPjl+ZLuR7W5WZep6/hKXy1LoKd5ileeSTxLj76FyJr5/rXV5eXVemnbyVjbISL
nO2s859/V2fkaT5Kmc896DxUXm58St1on7qMXx2wOx/DU+Uyp7XLnbwPMFW5R9MRvwUe/OV3y9D/
bI9k1KJBa4Ehb2ifIClTZwVlQfDPw+P2NbMj+/Hm+Hq/ii4qO3d54hqn3xf26/b4atj7xqY6cTPH
k21vtybKx77cqk7mnGRHdGjR2Y/6+rmx41W2vmUNCVfXXuJsDqG7QinG620vPWAebm+/3germ8w+
+Vt2YWe1d+jCuugV7CNEDruxn6+OxmpfrJ+vEvtEtpet2SvD1lx1LdpXiGcP4+p46l3yiBzfdVLb
WU/u5fvq8un6izedGOUAaV1F9vEkOpotO4W9J6dzdzqq3vNt6Cj2R8Jverx/div79r7if39Be+qc
jqjmtpm9Kezb1Ob6trRS7MeVvxW87HwDpBUKWZdXbXjV2X4/PRNFaV8VbmbfXEz22/F55ldw94Lr
XZ/s2j6kDm97666udvegMOwjv88b84fV3eYtWJm8udQp7c0dqXjO26Pv3T/7WzTszqXG9pU6N7Sl
ncI5cS+Xp2Pcv/J5gDixCSfiTwR7q9lXxxu3d4/b1r5dj/bztH7eO2+jq/B/PaPE5/bOrJrs5Rbv
vFmfnjmpUXNZzipz1vhZVsmxta91PtXpUudV0Pa6fO9WvH5re/A/7GT5H188zfPWpu2MO8Vxbrzd
hW4n6+3larSfNne8VcVZ9862sS8jW+W5PTxc3OxT58K+PMw8zofNznLwIbve7rDzrg+mvbPcx8re
bzr7pva2mnfgIg6Vlu34PF4fL6RZOVSkM/dn/cTwgyfuMvDanWmzvB87+yK3vY1GLQE6yumcixvZ
3nih/UavkRuq7L6E7npYCTtlZ8urF/vibnKT28B+Dp1srXPjvGv+q7R3UITtm9i+t2y80nbuoJiz
D++G4+3Ktb/3dpKzvLP3wlm5Ig9b7+iniwMX4n06pXM8Ra734bm79ftS6HgXb8fO2WHJse9Y0FB9
X3q5t36fnXhTecdudzU5x97tV6R8rlp3k9ibo8L7l3f3fLsnHqvj6bZ3V5MzebV7d388afbjBvWT
3bvmWlx7m9Y17Pvj/op3nrhUZF7p5PZk7zvvdJ+4duF+KPbN4xtP8vI1MuyPzPU2d/eOd7mbeAAv
1k/cvsz+uN88DjZ3d3Lji5dDbZv2xVPgPKFi9XZee4UOy5494vvWhYvLfO/b7O38e53bFHGrDTe7
3BHk6/Kqy+shi3A1V1je0J13x7trvZ3v3Fw9vg72fnQbbgiYJUdZEeO7vb0X+cT0NYwv58pw0ztE
5Zvyot7lzq75zSnyTLj6aZX9bn1b9tjvVllZwNtFoGb0YLC8PAr7x9l9PTY8Nfd8Unxht6FzxOnG
rS+c19t162XbL7QNqu2DaR+W2rX3qpXi3Pz3qsIFxMlJUzIN9dOOW8a+pAlCHdE5yLcizm/HX5db
xJ7pTbxipOEOJ31jMrjzFCfngfv17iMtL//Tffnu8p92YCu0ACrkzVITylfPxcW4ZfRgryNPufA3
+klflbvkVP3m01he9PNFLVGTNXJiaCx+/p2RT0e9idDjoSGN0As1/9KC4G4LUvWSw29Bz4feOBhr
43ddvj/bay0alvpyntd+yrzKwAEOksCFB2/eih/mh/o0PMqPnEjKIxkct9+Avf9SV/p/dk1bv6TR
S/43cF/vL93fio+/3bQvbdS00Zfm/wHdh7z0Rv6643xbBMX3febzX/+H8MOgbw0tVgK5I4lkw/yj
ryyIf0DKFlFb8C8TmTTd6X92lhflx8JshLlIjg+EDf6oYWoZ/v3fFlKPrPyXJgQO71lRg+Dl8usj
hlbmL+sejPU/PIpkDuGl4fXPOhOw0ssb/H5dKMUZgnL8YUSJqq/zIRUORkye9rHrigUbgXRhfimN
YrqgALekQ9iMNHuGyAovBNLBP4xQBl6jpLp/iTfOv49lRXwOh6S8KyLiDbAOdwqzfa1CmBwGopx7
utW3L4UgV8oiMNXJluRUgUtYqnAvJFrfncoWa7LTIEk08OEYCKqILSwulVStu41c1WLpTUKlPBGl
qU5fcn+qpQfi/fxwXTe9Fa4Dgn7Ho87gcWsxchLdIZb06i4HSGahFA4k/U4RZPjCJaG8K3VKBgLG
0wJrWG8AM4sR2ZWS4hlDyZTOgLTRbfVJ6st1XFmFBFQil+JrprO16uAPDOG/AJQ9iEGQLQagpF7F
OJA4/PcclRDMNPWrEI9ztTL1Nu6wpBXJqSBOA9GxEUWXvaTGYeBMvlSnntWOSjavBubG06nuGvrF
Gi222mnh0VkujjccPUhoNP8wRSWUM5quHcMzDVoXNBbTWs3VJDbsTkXWN29oyITAkQS9vNOaUbsA
eRF12qoJIx3+liIH3ZWhkG/LLJZJt7gMvdU2D/Z9ZjAJj5eheHWej1fnWXnZL0QbMwveVN+3kAgZ
GsQh6zxjF7NUMiFOLLP3IY/rG/M8kdfO03kml0zq+/PUnskJE3zrPM2fsG8f2vOMH7k1JobqPPvX
Jj/46M6KgO6sDmCEjVJA14jIJKzditmkCKV+a3qzQVdw1hg0bYzeAB8k2oP5rENoqsa6Y2iHcbaA
R2CbcYZcAdUu0gXM5v5jk5Z95MhprL6giNqjes/LNd9ItbfzRQVR9QXiAea9SUWUc4pQIlk0E4w/
xQdCaJtin5xFFUzh09FGdGnc6Uo3JA4RMEgwyARFjqEsygy90hskwrOMm6qx/EW8cRZyIHjVL+ao
it7ns9CjWTQfsEAjxSsWJQiDn2EfhCFEFP8sFVEyrW08KIv547hoSWLkGPPitjHe5bPYZFp0J4EV
h5e4FxCjRAaGSLg3ymJCPQtW+lJnhmR8FbKcRS1JqAfb/pvW5ax7+SqBOcthwrMy5iySsc6CmRgT
7jae5X6VngU12Vlc052FNuWiuSGDUBTsFp82UpxWT5+VRZ9DrBX+zTFKkO0oi4InnRSku+qi64lF
IHX2dJb7mGfpj3WWAZkR0h53PsuDWkHWb5SzaAhGV/taz6ZVeYZKgt4Kq2WNpqsPkQqfhUfmWYQ0
WSIOTP8sThrbVrhrz5KloY/891Q0rGo1KcRCHeazwClnAkYKcz5mV4SrhEc1LQEZxEji38dFIRWe
xVIlz33N6D7LroOJSFK7KScdvtcisuprMX3pFuUVTwwiLJGk8mKTn8VZSuCXO+Ms2VKY0NzJZyHX
XJgjpvCzwAuyh7BXF9UX7AilsaVFC1acZWHqWSIWneVi5Vk6ZpxlZEgykJTpi7qM3F6EZko/0qg9
y8/0sxTtvK39S7v5/58zZmlpVv71Du/8r/9s3//29j8AI0T1+/d7/fkHv+71gvyHaoH2Yo7Mxo3Q
b4lY+6byNP8A66wSQmaxw0p0z2hhfZsiSyJaTlFG47lMWlR94fV92+vVP4icgVDPj0rMgA1mz5/2
9l/t9VDlf9jryTKSlzQvEjeoLQBma0st8N0ZIE6Rw6TV5IC+Cdrb0Q8saLPdXBDwRTiKmEW40nSh
fgLln0fPXZQltDMDoF/1VgwqCZLYYAVtbL6NlZAg9g/LUivehkyxuu44LnKI2a9JcLPOKgk2m/qm
Omsn0P3ll73cm69B06ev4iK0MEMDzUV/1l900TDhszzrMlA7B3TJF7mGdVZu8JZRcTRnRYd6Vnck
Kn47m+FUd9t3cwxNqpI6zZ2HjNkmxofkSlTCelsuCpI5EPvJC2tJVVxuipScprPgpDiLT+SzECUo
LAA9mpo9E0C2KFVQRSFbCRcFS5hLMiaiGVnLjLDvWa2ERYO46F7MswRGtyCXguFKZAYlLKUatpEZ
vq2LJiAR3bGJtPlq+qquoZEpO0ZrdtK93KELP0SlEiPHQQHKBFkqDEAj+lm4o+LqfyDbRv3f3J3Z
ctxItmV/6CINcAwOvMbIYHAeQpReYCIlOSbHPP9Rf0f/WC8w82aJlErqvGb9UG1WVpaZGoKBwf34
OXuvnR6nNCLf2kTocspeBT+EO6c2MttXIZByy+EwvwqEQPQjFrJfhUPgOhAR2a+CorLCWLJGno3Q
yC06pJDVqwDJexUj2a/CJMJwEClZpZ0SpPwqXpo0xM5Nb1sV6jeFT6Gzs/JCv4qeUJ2qq+BVCmVn
dkZLg8XzwXgVS9kzPFiQZCY6fcNJpgfpjKHehONoOi+oktQyLQdgAyHNUurI+QthmqvFjKWF0NYK
BX4VNfukw1+wwnuTTCvZdgnX3LX4ixlwdNfc9EFvi9SE4ZRi5qwpHLoW2oZDlvQ2sbr8Y+1nAsDM
TITJSjai9FdArIJTDo6LwakVgoHCDG6slCEVDpKh88N1JbhnqzqDVbdQjQM4FlFDZrknDf/LkAU8
dFmQYaOntO3oyDqLxzyL2lAeAdzmaufIObgBlkvJPA5NswYLFYBPALuO0CvGe4pi1Rk/+YYY7yw0
xJ8BwhloFT0Vx7h8RKh2Q2e6dDJsG99Lr/rwc2IFiE29LgpOcdXa1drHkk8Gi+LvqMq+eUoMnd/2
MH/pZhVN+jWpBFziQg/xsxpjcIODPwzIGuvxjHLFgB6Iv4PXZylBG3ISZkwAPn3WpM75Zq4dPBpR
ok/8TnlTotmMthQL7X1Khu2FRrDH4MpCprcWSc5eDvVP5+sR/AC02iToPyY2Kr8VOZfAiTrgvyCv
sex8syoBjsDm5V7XjSMGbGRzRVBQOrQfgBsmM8wQvCWv8DbuByXOlTHWBePtpG1e0lma1xnpmnIz
QW1J1302e1fDSDEH/Cg1aZFrtMHrzsD5GAIQ+aznMTG2ddLVQH6cNsErqOETGmMTwjqoQcpTJiJN
XguVTOceOKOP5tC0z/Yomxgad+dczU7bgy3x54oRdhohIOhzUz9Sj5TOqnHzzD8oVbcXqWGYzxkw
ZXs1dlLizzELfcuHOmRS1blRIJ605LUwMerAEXB56Ky2Ojal9J6LqUIy21X8uVWbRtOp6ThaNVVY
3gM6iSr0gTJ/VL3Z3qHjtY8j2EnE4AIxdSHjtkM2GnVPsR78eZWrKa/Oyzyumh0IBvdjlrQyOSDT
Dse1MkJ9ix/dwB6k9IR2vvIruuqVWV1yhi0LjM6Y3Cr4F8VGBbq713Y8DmQGxPV9l5e1v4rcVh/5
3gVkBCOa/TUfhVW1Diyc0X5S1frSlRqUUO3np8rQtbXWDSzxDY49c9j2KquGrWsl8QXyUExOXspa
tFZUKuDPC1Pj8+RI8mzYIF1WThNJifvXqF/SWidYKTskh4hHk+zriOWfg8AchlfarFhL53jq13HX
DSBUSg/VD/zseiW8AsYYgW3Ri5Bj0q+GtG9xx5QT+BmvqyzmvqrzxEYEpZRbG0v6XjRhjdkM53WB
lEGk3wSmg4/Q0oGg4r8B06GUuVjjmJE9OLYjvRXad0yzRtmLywYkdr/OfFxeq4RS4LFNQxv3f4aA
1iQX9EsQFkO9FWYePSmV2Q96NIdxHTpFc8riKT0A+yHXUKQjB48krcJnPVSixMBv648DHBK5JxUO
TnbnljxWY+x1p5rb1K+SWSJpbhFPONzq1AeVHuW4nz142E6IdnUDCqUcd7ClQQwhM9VwNss6cJZ/
dkFY+rJU6yap8XXkjR7OYWNzlE6MWNzQTooruBiGzW2p3PA6hxsLYKmKImNT850RoxjmANc8tYNN
YLOkrzptqmFl2HmJ46BkN4Q/2s3rllUU45LvL/AzOmDH0msLuq6zj84zh4fvrBt00CDHRyr0VdMW
4IbmPvOeZFPX51kXut8sr0aFkFvQ885KmJszZvMQ/K1vtUO10+YAEC712nnc+4QDwkuh6dhcwvGK
wlUelPYjvAfja5PPycPg2cho5iDjm+HXX4LcaVLy+oMpwLaGf8o+WpmSwCyCQET7PG+MB617XoZx
0i6XKs8yezOUEangnWGGn4DrCo6PRAp+DtN5Ztjf8hdsiikVz6qs5bAW8QBvnWsubkOnArcuyWsk
VE9+rUvgPxvdhOm3hfRFZNxS4K/KDEN3aXX1N1na3csSiZGuhtJLbnp43gSKSGsO8SIm9cxlb0Hj
RU0zX6hGpC++M9MA6O3G3QK7550LE10Hu0CROb+2PSu5ajmw45BAmME5OfSzFwdmPHxkAQZqK0ZH
sj1ZUfm5waIcbQaS11+Q36YXbZXZJ/Y+mRx5/iEqKQ13IIIzWMKaAUt5DDrf6fY1Xr5bREPzl8Cq
m4e+DHS8ifPMAyZRUjEVOGHytapxCaPwbpyvJccZ5Ah2NF5bTgnp2WX1A2MylUpz+M+B1ETWNEwr
XJ/mfdv5bnHeRejJ9wVnzGMMws3duEherrN6AS3EPEM2a42yrpKcd7SMZ4I2Ow0zaKU9axYEtPgW
e0I0VMzqOFh9BLfiH+si6R/jEi4I+J482ed6HjqQtXZKMdrL8qZOKSA2LHsYVvj34dh0oiOnsfYr
Vk0O7oLKQlJrLel/3hAQ6mnFbJp7RbrmBz1MvBpd0BkXyUiewNrBSPW5DvhS5zWtqsOYmvZn2db1
ncrHUGz61sEX3ZiNf1+5E+J5Mg8btG6OEXm8VzW9DTWWGMKl4bpH7vXwaNVO8C2Y8gUEF3uOubXH
Ke32jtP18A5D2X9yAeeiDWkNnIRl2IpzafnDRzVNNQYas8wfKlabe7dt5xj4CXIl+iCERWdDmZxl
hrnFGU+/ZfIM72C2Ivtqlyp56NIQxC0QRuMDTQr7AziT4EgDpKSNhc6b8Na2wWliKg+lRJvNw7mC
n8ZX6ZQ+WmMCRd9QvvE1KT0qhJJmR7BJ/doN4bJkOMWVE9egstMJs07eRAqvMw2wxaHQ3WkVoSTJ
DW++8IdajZt+DhtzEyW9SIGczCboEw/K1K7RVb2zIxoUO7cpSndVJiK9qUUnEPINec+8UsQU/UEV
j8z+eoBfaw3c9q/5xz86U/+nKbI53nIaXfQn//7IfPzcxXWcvjkr//3H/jwwS/+PJf4MNySGdMfk
dPrf52V+xXGRaGFHpGvucnD++7hsiz84JHO6BkqPWps0q7+Py7b1hy+Zp6BZxEe5qLX/yXEZtfab
4zLta9wV0pTvQ5NCQPBD0UzhXmXDZePNwFAN1KsRJ9e0z/ZKeDDYcH713TqO5QEOHWuRPi/oGBo0
u5V1OyiIdUnvAf00w8/QCDleZiLe5D7EX4CfgAkzRueDFscxK8Saf9jaTf6UemIXBLes4SDb/Atp
1XuycB5mp3u0MFThG7yZ2wqRnp9Ea5leD0bO2RaoEHzhte3fCTf6MnogdlzZ8d+axzTJXypNLgpB
M1C4kuKCy3rlWc1FixsZHHkNO18zeqojbH22PCY08tgQBSo35SUbEyIV0dxYsLOlOV0lQKyar0Zd
3gXZsMdZgeuQ7iiOweNAId+r+Rq2yVkVfSFyY23kptiapryfQY22yVMYfesavZ9z/2mIXE7CFMQx
gD/bLbesSZ/dsLVALD/WjvhCM2Bcu7a4tcx5C3tzOdskD+hFgf/hnT8f3el6UrWxbVRWwIOmJPen
9pO1WDJZ8q3tJIaTLt2rWdrDOfr68klOwJ5GnfT7Vtf1pz6J170YmYezyMotEIkGpxWYv3Wo0BOv
Rl/Au62jvQBuA2hyBlKDdau6ArrFb7SaB9bY5hwj446Ui+pII6X4OoVx+agNET96IPjOrMK8yIYM
ilM/9dseXOr/q47cQ6H533/AsA0r9K/Wlbv//b/Iqnvry379I3+uKa77hy+8ZVWh/UbmpcPk7M8e
HL/CmIukONKQvKUw/1cLzhAmKwfhcbTnBENZQjL+XlRYBv4gNM+jaUYrCje2bf+TVeVVjP7d6Jdh
Hi0+xyOTjaYf0dLvRHzCn1sv4ZAB95yAgSs5YEJc++xjBjQoVt2dPS3ELYKwEqY7kKBazFqTMRzZ
zCFB4Y6dCcuBRjaDRykIbAjnPGgOFjXEsO7JAs/YwyE9otGOTN6JaqCeZQLJM9iQ612uXGCQN3nN
zr2hpwDj0rEmInIsLesvyuHUwjbX2XdtyvEAX2lJ7GVD0e5B4uqaMwfTIKpHu3xqOq94UUYsn9m7
iy///Ln+T9sVhc2z9u83xIeCbJbvt8PX3/9X69iS9pKlwmZDTB/QLZOH86/WMQ7/P9B6EopCU5la
3uf1+G8DkuX+sfxuRHMWY2aau98/t84flmfTriFLhY1s6Sv/g+bxq/76X8+tizoDdR7+K5Zcl5/v
vclCpnHiRvEIigqg44XTFs0hSLSxyRNP3bnZ2J8JkqoeMEk3FPXQbM+cXIwHCkkUxWZfb7p25rmO
rHr+jYjy7TbNT7bACxCNEx+3GH6W/vn3XW2s0IxeY6N9DM2o3oRt31FzV9YNTc50VxtO9uea+29n
5m+Vgn99HrdDWATK8a/vlIIRyMN+nlT/qJq8W0rhHngBMWTfPRx/Teq/d0lZbw1Zf37MYnyjXY8+
gBXt7deKwjK1wjzqH0Ewp9sly9deigID/mww3MGKZFNO/PZCM/PftJICxajq7ubXP8Vy7d7cdd+S
qEQ802c9xexLhfb9tY0J925CTi4nPMVQqoQwYKFP2cbXfvcBnm27haIIXaYqwM05ob359cf/eBFI
vA+Ye7BaU9UhmXn7+TQrmpmYzvGUtyAtwwIzbgdy8MY2gawXruw3nZuIo10141UyOk8d3Jzf3Igf
bjexqabF2BfbnRTsAm9/hLxNjbnJVHuqhSA4TouGZDbaPr/+pssXeXuh+RTeXyZAbAoog95+ysho
FYPG2J4qz64PIk5pkEadu4ec8VvJ01vJB08W+xzyEsFb7KBV8Vm2vr+pc0mIOyk3RLnQ+tmosUM8
jjrl3kx94jWoISEvlpEFst948oba22e50Z7FBhLdUIVCAybKvN8ok97KsP78mfBWAiDB64g06d1o
Ctp3leiuHk6ebXzqmOhv6zA/S0b3dswMEPilvf6nF5xND4nNYuv0OH+8e73Yh53eK7PpVIxJu+1I
xtooQVM40rH8zVP8w72l4rAWvIsgSxTf/bsnqOW43rhZ0Z+yjjgGHTuShLs+2o5OI37zrd5P+Ngk
uKkWpDiLQh4h89tbm5dVUkbh0J066LQ78uiM87BDPkKKintXTB5ZGrKmWVnAHPqH13P5ZHgAHhQz
8oXfW1STtotKJ63Hk+ZcdWa1nbHxiO3aOe4U/eajfljw+SiXUsiVi82TudzbLzmSOhcHsxhPoRNe
yCZ9smgtr0YJnyNq7Odff68fHkw+jP0TW9LiLeSivv0wWQqZ9X3YnYjNC8AgSJmv00Q2Z+Wky4s5
NvRxQQD85pH5yacu1lV2fVZvV4p397GGLDYRjGOe5lSHz+mQvxCaQOIHyZNnRtfYGzkZ9rdff9Pl
sr1ZgigwMHYQvEZYqE+F/Pab8lM4fR9UJmxI1cNxgbCBDPF3yag/+RQhWOSWYlqSff5u98x7GmFu
G84nr4nIF2DoQ7rJ+Ne56N/u0T+k0fMicN1ck8WbIxuVy9svE4Le6ku3905J6V/qDsuWMtcERN1k
cXfR11vL/thKdxUkZ1F2Gk2a4eZ0NkKt9hTlw3j69aX9yQqwVAouLyWlHDXc25+msqPSyArtnQgb
gYfLXLMYkQPlu19/zE+/NV70xbRJMB9tmrefM6Xk3fVT652iaCPiw8Bc5Rhf+vcDoRu3XARxqF5m
lMpfgiWu8jdrz8++5Pcf/u5NYcSVMTVvvFMeXDrdhZRXKvqNd/LHjyC10GKbQEXhsnm9+4jeJmUp
M5L2gz2a2T6DoLnTqWT6kcFl/PW1/PE55SHlxaeuRBzJP729lMagHSdKu+BUDd6wTRkgrbyqKH9z
zZYjwruXDtEH2dzLk7GY/O23H2PJpCav1QxOvk+IKwjyov2qhgxlX5jIBIzka5OXXkIFQznT+7Jt
o29VnplEYiytUiKMHOcjEEoGcVboRemmMJz8i3YJFIJBbM2kdjpRpZYwrRjPFBB1ZgVVmhECb7fT
0Smr/qbuvHxiCg1cawJauBk6ozAh8Fc8K43ThgRdwX795kPN/t1C95PLTP4oRaZwbDQw722frgXL
nUQAecqbrNiWmkDFumyG3+wYP5SxgaCMdTknBBxkUOC8vcqE22HV9pvgNIWsnWlo4RMnKVCKc2Lu
hkNUOVN70Q3mfEPAUVptrSbTV79+npYV++3q6iwntKW/YKM1eX9KmQ1fNmNsqJM7CNLDRggmAoHY
mTEUOalY6T8+pWBiQjMEI47teGmhvv3KhYPy1arb9GSCqN+ATTFJeMJ9/etv9eOF5VP46z3Ol9IO
Fq7d96WkGC0oWqJJTxE7Na1Pu3R3yVSFZ+nQuze56uujQnJxsKsRgZ9S5W8WhJ9+/nIsxT/AEfh1
QfxO0VRProN1LU9POCbjq7LtPxpVLsiWocjxtBFshnGUEdNl44nkn9+FpL9zC7KiLxfZxRBp2ny6
7737+iPUTwPOXMIgzCErxtizvdZHqcxqO9pT+YCwN155U5hcdFCB1l41Z2fVhBH+13fhx5eInHpE
4RTQbK0QSd7dhbB0mAdzF2hxzfsxbuktd0Wz/x98ypLQSo3DehUs9+K7az3MKqgqyRNVVK3eInkd
z0vocr9Jav/pd2G9RaFGAjsS+Lefkg1a5i5t8pPXGkhn0I7QoMak/uvv8tpme/s6LrUcU02YjEuF
925H7sK+DfveTE4Tw/J6lRbNpeHWQGdJKIVcoG/mqBzEKpic4EMxVNFlpgP96OnBfDGDhkwlQuQX
xQA4sLH/Js3OqODYStgIxpxP36zUEHtntAkEcEFNbrM4dT8x2AVA2Ft0j3/9bX7yFvBlYC4s32Y5
rr+9ZmiqMLiEXXIiCpfYT+SG6zGk2dIYpDh2k3DWRghWLhe3ZU+Uya8//B2f4vUlQCtEP5PCkbv2
/uhW6CaLS87dpzyr3S3XLlm1EJIOoDHaXVpayX5CVHM2ECG7q9zBvSr6cLobQzPeKVDS/4N3wUVo
6bGdCtd5fy08Oj/BoPPkRACnPDRmXOyGyMl/8y78uJrz+FAbvH4OLbZ3tXIfyLFu+zk+zT567zAd
I/DuSh9irefDXLjjbz7vJxcZ9A8DKd+00YnSCXl7i9GG1jyudXMKhv5jKV2mpZFwV4PlTYd5tL0n
q+2feodA7b4YkoPVmSZ0+b452jUI99/c8eXDvn956MNQXdNYRO1qS2Srb3+YiHDOjATj9qRQS1Qo
W9rmnIMSDAtw0nue+uYDFy7fecohCbKM1IkccPM3D/0PHcnlp2AvR9FKd4bz7runviJ7T6e2bJeW
ATyLrGo/UJ6qw2AWHcw90iR0roy9U+t8N7lp9tx29vQAJ+1rHkDjnto7ENHBza+vjVwKtu+uDXvB
0l8BossQH39P8L6gKwDdaT/snxhuGReqK5Mnr2mQWISgnZZ8DV/3q6ZuGBoiYnAvCWCsnrxqclrC
M2bM9BOCyqsq78JPkdWagEBl5l56MkIS3hPQToawl9HGn1VvPUCAhPpnTFFx3UL9KUj2DMwnoYKO
IV47ML7HsGIiw3Gzm2ZorFvabXoBS8fOg2hKuOq2WxEQUBeq+qTiLHop2FEfMg2AclXNTc4UjGMa
Hp1yTtqVcMPqjjDf/FOOuOs0+QGqHSIBI7yudghZ0PKS6LMwW9JM/CgNjgVemcu6qNVLr+2cXckl
wMGep+KhsFBDtUhNbHROWjzbvR/Xa+GNzrMVqOrWmU2kWmUOzX1VlibF7MyzdBG3dvRSBpjVV/lA
cW67pHISkxLUDwYxFiOd2DJAShjNoFQKoi8+mrkO/zwa/KOR/f+fMnixmO///Qjjfojb+Wv9nqv2
+qf+HGQgZnegtHkBraClc7uUnX+N3/4I0B+7yKQ8XKiUKfzKX2MMR/7B1IOSGEQnRyAsaX9P34iY
X07wLDXsb9SXVFj/YIhBRsKbt5OyhW2B5hGIY5pk/HXvllE7JoMJEY5YCWeOnlInQFCM89JbLSas
YmWC9VwH6QyVVLQggCLEnNZgyBsCssJDNJMNWEYB0GBLNVdB05b3kT1+KpuuOLTEtl/rsQiO0EvV
Baqbnne7LbKNaJLiMidrBKSl51z2Qb11abYgTw88FGR9Q1xUPPsHP1UNARfUVCvRW8PRtY1uT4pT
ep7UbbuzmmImKTyxNmPv+s2hCIrpqHrbPeKPuc+DIl7y4uG1ytoO+GsHe6UaRb5m6I5kHbfNTpTl
bQZNmETOvN4sbS2kTTpSe4necZs1Nkcjp4tRdE6olusodveVsDvYzHE23iZQoYn68SD0g+ddtU7l
7G0nwdXStsM+U7m900L2L0M2drvadr7WDdQtApPNdRE49lqkQUIYnsZ+bSzBDGxol1aj+nOLvJcS
BZolD0MvpN4OEfmnK8tW+IWyJnoy88l4RiLVblB5pateZ93ateLpfMRP066kNRof59oSz/R55Fnb
ko27AokcfERmm57X8VTeN7gQN5PTk+vbpNm3UQl1lhJiOIZ2S6JHN531RZ4fIso67O+5vW9rMz/z
dVk+DnUzr7vaVZfKnuWxidzKJY6i6c+QdTfzSsSZeyxkYa27sp4PGdkTV3ZsxgEHkGIfFGaymYrE
gJFvsx+tZiP20HEs6UZT2TC+cL+x+HrHvu4GIu2L+XbuHfdW5IKTQ6n9Q9HZwd6vDBxOQdMcKTqg
+9ipd+4hRtll/ZiTXaXJ/eGmPorMGDZhY6U7PJ+ChISmXI/KJ87JD91NZRvWA0qcTGwcEt+ERlDm
uYgHy1HusQdYa9Jq86tBl3vCIeQzKYD8rqJwuXQZAeSj/BAIXe2GloCulJTGlZlU8pyZsHOZNxDu
OeBHREvFGuFuRqCmduVB+zNoe0IwzsrATVbeEOw1pczJps/z4HhhuxsCyzLWAQLZbeZlPkmHXr+N
QPI/FVkXndWtgT/UVSI/YiNZyJwN4kVd+HA3nSaxnhCFzfsp6fsX1aODgRVL6qw/CLFBXm8B93Rb
ipQ8xhmakZqkMhcYXi7jLWk6kJFiSQBkMKGDs0Vqb7tikcRN3MseYRtRDy35FIhYs/GTqGeQF200
Pucich/6efiUGkRFZlZmX1l1f8xUr7EpWtbeNlzrOoDzyUFpMvaDp/stQxVzl2suUdt71mVF5sM6
B7p75o0BMxceNFTNDeMXInjImafzFHB+CEl+3YZu92SgaX0UfV0SG+wMpMjonTmOGMwI79kIgwhd
GNtPhd8AenJk+IFXtQPC52e3OhpPMgzkWeca9tYTy9M469q+Hp3kjiDUdDW1Y7wz4hRMVdeFGydt
/WqVDmN3RfqmA8cBMSSyuqLiXCbG8cz2h+66tXv5FZ66dZx8si205TVkrAk8RXZFDtbaGk3Gk+TO
GNtBGeJSdC21j1ZDgxzYC/KrKK1Qj0Z4SnAD1PuC8B/MtPOzgZrxEhb9/KUi3oriQnvTvizhV4+O
N+4ajDfIcbLgqxWSYBHw9+2NdIJClGlUl2lLaKk17cosfUyZIJYoFxL6Aa7RoWv2u7gPruNismcG
pl36AYeSeVUwl0rWiZHPt6R/XfoKeJftK3FgK0M2LMYKr9LQFDyh0skfxoLcrANKUyTWYUqWTiLG
LfsNJD5tnKP7HDbjFLer1mW5y6q+nDcxBPutHxsMgVrvSFs/eRCdBwNy8C/UgNxS1oXYtIJHNyX+
YY+Mi+ZfqAi6NgJ1sJfkIoSw3kqVjrMXJQbjIO1f7IrkpKBL9MHuJniShE0hTeYJikYS/jLZBGsA
80tkRzJfxh75oH1MUqcGVxw4+YuX1h+zRh8A6D/JLLtyzOjeM2IGHZFKup2Xe6jphWUh+UBcetam
5ec+tKdLYyrUBe1ufljbrs/MOGu2nd3aJdQCZZ2VMytlMjdXU9DZTwZn0a3KHH0e+Tko9zEsH9JY
Tp/iSvvbZPJGDKpdtq66nmkAGV4fBTUxVO+rdAiu/ZYFqu7BtNUoNluBMZ2FcctqMeySVI5Xs+Gg
eee2HjK3ObYSbPPkEMSDvWiHKOY5H4zwQ9uU0QbpbrxR+TyzbQckOQ1xAu2ZuKJ1GnXOIUzYGw3E
QHdMOdV1xoxk0/Wpf5tluK6RrF50KR6GtcsGTG44LeIzJw7M+7KXKX6TAuAlhl25EOTDQz/kFfYa
ToK677IPpNmO57VvzXvfm6q1SSjeOvRl8dSVRe5ssCyBYJCFd7BEaT+HVlnuLC+PqfNbVHnLAPFL
EWXiOsg0k/YyksA1+VGvHZVOZL0058LHxjJIFZ6KfnQTWmCIBccwfLGGITsn43Jee8V4q6Rl3xu2
kPuFW7xTeG7IwC7lgaToAaK7G32sptgNVlVpGx9TQ5WH3A3HfGvm7oFY3WHDukyoW+K6ex5MZIIc
do+uGL3rdDKnYa2AP9+qcZafc5Hd9JZn9jvKqtlistrkl9zisFq1EqzyME/dyU7ND03BGzX6jVrH
2PABriyI/U5lu6Iu1dbSnf1INEBxpqrejdY5padcpY5ZbaqaImJVBka2cbPSeypjn32wtOtjaFbh
pSey8iqqk/6uVs14sJq02kRGBexF+ySLEs7C7h2Mxgs/Y+asLJIr2Vd6n8FFFVr4rpdcpCVWih74
Wrg1Gk2lw4s58ux9lBk27SmRgdZPAx2tiUOYdwGYe6Mp87OiBx3mJ9Yq5USmzntHginqI9NaJdMM
Mahz0q1sI7hGfZ2G2yHsnE8tw2MgJD4CzDyx0rVvefJLLrBt+STOXAEIj/az8ufzsbbqh4TQZbYQ
C6dJb/lk01lmddNXRtmeZUzzN3hDEvcsSjwcY3EWWp984WOwV76FBcHQ/r6IldrJ0DdwdgExiIvQ
w7U9eOWJuI7qY23Tc7zI/AGvtF111n0U5pz2CASfdwWJ8eF6juWnOu5nBg/YzMQuR4SzbmRFNKeX
+I94Wr7VNkDP1rPvhyD0EY0QKhax7cOxwkH9ObBxCW7MLKn2qdsGVzW5clQg2j/N3mwkG37VOGd6
srf8KKMiiYp7x2nqveTIsKv6dL5zl+CIyo9Rly7Jp11b70xCl31qrQWtroXeOO7Y7lpu+LVreB8c
asnd6JrhTisZbWd0F19J/ZMbn5PxoYPrvpHEe56ZTLO33InqbOzn+TEf53bb609Yz8CRhwQfIeX6
QgmRXuQBlZjmwDtmZJPpjzSjYzCt8YXjzveq9lpY+Eb/OWldstbb+qbJUnWgTkEuU5E0B+6njr6K
IthCGr+rzOBrns138ei82KnYM4ahcVbM4sKlWMLHd8gyeRNmpbUdJ+swznimZF6muPCwETqRd6gV
hplxVAR8S2xyNTj1FAcW0b17MWXz8wgmg2VzmCjRgpYI1jDymrtppGt2RijLUB6SrtDGbSFbV94a
afwiqWBvhYG/UzLX6Mg085JVTtTcraGaigvBKIlJCihF0BX3IZnF6IcJpuiq1j9PUc5sB8JGrgN3
mkzY8XVPmRuH3tGfcQ2w6ymFw8MYbunYEKpI187YRF6d3KmO34KvJKit6dIcSuMM2yKZS+XMaSHK
2F216UQHjFnGjcTD7K9xssxXTtbHX03yMDhyFTid3Lq4ikIG2raM3RtH1PVWliSVAp2bTRZj29t3
VDljPO6zrCEBVBIau426JQwZdm20tQEBUC2VETONMN/iOuqZrHGD3Zj1h73Xro5JK7AL+YrYp9ZZ
T0P85BFlgFg6H41DDryCWhviaNiRcIfzJOWElVg3kANweQn/Lptbcka7p1yrNZsJ1rt4xltB+MWZ
Z4f1zgd/pJQrwSySzR7Zdrsf6qy/jSpxkTnVjUdY5rbxVPXBNGr7rkqnatWJpNnkpN1eMnWIts5Q
4YZNmCDWiVQHVxjhvjADpNWU4NcyRlYdoSHdVdpz9oRIV6spkdVtonm8ZzEMB4TbA5XFeNm7MQF0
vYUGcDAOQzlnl+FU6ZVp5kGyxfup010b9/pubscvHe7mMyytpFdaBgHaEyEBVNyoUy5cXju6Yg39
dnAt8aMUA6+sUsEd7p70Qzdm5NXTpFfOdhjM5qH2g5jjgw6WMBou4gUhXfxfGqvbOBQ5ym4vBwxT
48mJLFYEY7a8tYoWH7eTPym0FleW4fC09croL9w89hswIMZTTeTRVmuSD3GGmue+Vczncz9zYM3s
s9Qv85uqB8RUx4lC/h0GW1Y4fee6c7uLanNeV14p1zr3xue6t/ADtQaPHR7z6ktZ6uKD27rZgJ2N
dWilaDE4RVxE68EN7dO4pBEWiZfe90BbNgNOhF0719lhlHN6iff7gYeB4qdrJ/N8NpoKDnPp6HUx
GtWh7cJ4K82pYH9OuL9R1XQrzh+ghHUWrbB8jtd6av37WpXUhCImC1TzYBwb8sDod5TlJTMpAM71
ND34s1uuZTcaz+E8gV+Dh/XNaj3/ibzN5JCazfjwX4WrCb1DsEJ2tBUtb9cSoRfaZy72Gzgj5mdc
CcPxvzqZzDQyHYIi7aA/Myu0BpMKxqsy8a6SuAvXDH8U1UJ8y7EzubJGa/qzCfuPGnQ/17sjIPlX
ENn/XQ9v/7W4+qy//idwqmi8/ap9d/F/2DuT3riRdU3/lcbd84BTcFjcTTJnKTVYlmx5Q0geyOAc
JIPTr++HrnPQtqqu3V420IsqoGCXqGSSEfG949euZpP8UYP8/f/4C7qjsMAVmG5WBJu4qu/Gmr+g
O9v/F/o1sDsHieIqBIUs+48CmQoEojtXQsJEvIf0C2r93+kVhmP+CzB8DZsQaCcR9f0JdsdfXwH9
/wOtB6tEAkaHX9KB2+GI+ga863wq6s0J/UKv6SVWGQ55XbVyk4yE9jravGnK9p3ltjv6T4rrwrT7
He7Gs+moT6ocTrE3HFWHOlmgrDyIfNjbLRNbTQpSpPwpjQpJ6DH2G9lj+Aqxrb2spSzJVG5Ukp1X
gKDQ3gcsxNWmcXsqKyUNibK/5c3c+6BOUeh/CZQD1m2b1O4V+7js6Y0sTkOffUpcFqac3pVN4epV
z1rR2OWIlo6m9ikmkij16dOWccjpbxhvnSq9wu1PTKhbX1eFPHhGd+eh74m81BqiSi0n9GEcH213
i+4uZVa0aG7T3VfhLJ8oQtnlWZCiNRr3yhi+qckb96TIRGWyvGZ5cevlfCyjKYqzqyjW8rNPK1yw
9Zx276fVN2PJSNys9ce2Le/0jMM/hIqIBXHD68kmOcn0iVVoWEsPOQOsaIEWCyqrMbEj2nawIvQz
QWEw/sb7KiOZgeQmStfIIbD8d0HukezaZSpqlqqJhFoo0CTUuJgINqU9p3CckrrL9Mrp6MNxdHdb
yfHeHexbBwviYgPZWfUlDxmC6FdZsb9iEzbTOcyZvnqzuog6riKL1vLdRJvZjigqc09YR3Yg5vY+
zZpdkRcHirNYkpd7Ny4uTlveGKFz7lo6mHyjeWg1JxAgMZyIRr2nPioaXcP/bEzxneF758ln95gV
fzkonHaDkgYIggl3O2BLqTgudAYh+JCvSH82i1cfu7K4oZshspxG475gBgMLeMjbkBjTGI7DGqmP
tvXyxBZ15eb1g2pR6WyUegV7Jb11cqxvBmVQ0LneeBz80OekPMdPMrCSbeVggiRfwjnZ83jWWbbs
iimNo7JQMpqBlWhemNQ2T9yD53V3bRt/U5Zz8XTzocqBgtvaZW8X+a2UnCiAGvb24Pv7cO7mvQF8
HBF8dpHtfJxlWG5F75/ZVikLmvWNJbp2b5hFu0Xe796FwfhCuS2Z44VvbKw64/dSAO14vNEckpOS
S5da9FRc57r92Bbho2kUF79I5z2VWiBp0p5uXLowi0Xo7ayz51FbpCK3atiZTvNE1xVvo13fjM1I
L5obwzkW8tXJ9IX0FMZGn2p56ZjHMLsU7qA2sXTHU58lmDc1bYKlO1r2xp3qKyNTZdR1AEtuWpcU
NoXlxp8ALVM80HhmOCHKliojKoe3xLZhv8HSFSbDtmfshw7gBUdk5yfYpv1s+hxWtNb2mvkmFua+
6YzIbsuzPynG9Emtxt9XzMfEC8gcnKOotmR8lVxLHEM5tbRIz5ueZre0uCXBStEQJYmfua9iJtDw
U2bh+VMq+5yM1wNw8BYx6F3q9joqCJ7auG5bXethXptwOdw9OPbQHB1KcK85YXeRoGF01y4jBICZ
pCeqoE4t2odPDB/jfrZi6+MYtg9C05idzHiOJg5/bpUI5DShoNdBVJ9x5hKqUGlvS9hPdnKNiSGa
eJYJNnoXlCGnV7++dZbpki/JWTGPHt1O5efB4sDM63Q3hsbV3AxXOIm+LP7wPsvGp6IUUVumhAZP
xlfpDeFOlma8M5P4NvGayF3sszvMV12NXtITQL6eR8rtHDhcqGYa6HNzM4txPHS1U15skseIacGS
SYJoWY/H2hju0kDfZLTJRhatTkc9khuQYMzWIjjT12dvm7DyjgvNqbpEIESt+MZWg/k1Cyg5CwLW
rwZY5ZUCuPJsVvXAoDttg6Wdrs2iqg66ZMjs/GrcZt0k9o7y9/NQPUDYPuctamvnCPRETCwTFYs+
1a0DkQhLXkBCF4gEWtZvbQ39Eygz6pPEPlfjslt0dU7nsaOJ1gno4BbTshkFeK+WzJ4yLn1G/aX5
bOYsn3Pu5ZecMlyjmbD5Fwh/mFzTXVP00970k9uxfLHzylxjf7DX5/NNwXn/ZdDNF5n03aGFhY3c
XhzJ8DimtQGyT+8XJMQGDR7BFt55TJbIt+SNIdE6COnt0qE850Z+kmD5pQCMpiCT74d6ZeyXX2c/
ILk8Ka68OIhPtlehikkYjquhiXIaeCuTPUbpi+yDx9ZjN1jLBfPxi2mpCH1RBA4QtXGQXpDrQiAV
j5YfL7vabQWHbR6mWhTl3ktpCpVpRW0jLXX7uY/34Sp37DogGTUpfSQxT+6dVg9Rr8d37mA+w7AR
mFKlVEu2L7lpUF5tsQCMECn7zijySxiyA4HoP0s/bmgU6wDxVQdXY/agMlPAGDa3C+o2g26yqvPM
o10Zy8dpWT4EHuF6zghhKBoGcrIlJ3ppRXOcRI1tuJqyM3xP9soEMewJZIAFEn5KCTsJXBsV5zX1
2FK/mqlTnhZmn6ORuvoDkMr8xNBcP89UQt+budiF8+BvW3ErEgQNAk4knJgXzQfHcD+UVd69z8xh
jBb/Q9WI/lTHyt2nPWmGq6CU3ZxF1sj9nsZRopK6Mf4Udn6wodXZ3SSkZsAJpfsurM8T+TX0rn4d
O8+5jgkE2FIpSETmLF6yLDwMlU+ruGWYDyrpP9izx17mv4t9fQCEcT64CQXjoqVUGsZmk9iqOo9W
X0WOsoZt07FbFnnTn5zA3M9Gu5nolIzr5LavsjPU6kkjFKxLK6ptC+1UpY49a7xNgaElUzin+rrM
CCCCuHIL8eTLtRfSA44ocC2Gm3jswj1Jmh28mHSiLmiOc45MIlxrcsoxRdOAHiWeRrgL+5D26/vo
JdumBFBcUVlFeFTms2fW1yi6djgNCHzgZQjj2yDVD4ntfJqJ6wrxEZdFSw2luZeu+4gWLnIsOrGX
DDqCeBYvI2AnJENAh8WuSK0bK9fs8yNYPNnQ+DGobv1qd8Whtq8rM9hKJBazHjYiT46uuEsq+bmw
m6sF12Xj6TIaJs5LCS+CD2xjJIcy1qA1FL8q+1AEXcSxa68970wARnCwwFg2SWXQejQnPrkty7u8
ojq0HgiwJE/mADr7WAPM8puMgjAurY9Kj0/gjfCC8/cYGe9W0/vVCPM18b0ry2Q/6+bl2zCMF6nq
bC9Gis8rYsotqAlp3/JQc+STdbQQqQX1Sg+8tytKF7o1vkjdvrbdO8McHxrX2+ZdvG2ch7ounocm
+VDVFqrmYA8vflqM4rpMDIBm80aJcjsZWQvWDF85jRPtFkjGpk45JPPM3+o8+CgKtirWhtxTz7Xf
fnXN+EqMxGrE9XUni8No64Mh3UOa2xshG2DG8ctAcpj0RjDZ4XlRx9BMDrVKOM0TB1GG105+Qznu
p2G2r7vk2nTfUad1X0/hlS4I3XK7fQAD2VKF65mKlxdWLLVYyOqpvcKgOzHq6ovO5YvHWTef8jJq
w4AzU1O92so+eth8G5LmF0qUidQT2zDI+VwVP2Y2vW9gh9TJ9IF7PZN01S8hCG99Wzvt/WCIPevH
xfP4C3lwJyb6cdt3TgdabJbTAFpxS4IQYiBlX0w5b/vWJpjGYDNRJjwpC84pnJ+nwdzHXvFByuLi
clAVnXXl2/6TdNPHpnJR2SQy2c1WD6fJpiX1HfqhZ5mIAl0Z4B/ha8dZO7f+/Hlw0m0A5bFM3Uyw
gbFpp/Ckq/CphzOKVL9W1Zn7yXbag3aM+8GxHhUe/ImCYy/8zJMkt2Wfv7OTutoMHiQbwwhYYQph
ky7AoU2+twsXYnlunEPVlMdlsm+oe74bvWVXrsm4eA1i+MKRUgX/qycFfaJ6fpIGlBeQV0QlPK8B
j+UQPk+clTK2MrMyrgtizpbp0fG9Q2PkBOyGsos8d3hXyWFLeO6tmqwosfVVzh6YGlOwcQe2AD2J
Uwwag8P8eRggYpob8gcujhE8hFCmeet8dGNEXCx77Blti1GxeYTMzL2XTBhfF5wYhrgzvZ2nEqKb
8vR+nsWxW/Slxm99T9zMlwkNR22Kp9ISIhLuvMshHkZ+uzQ2bsQod3nQn2132JH9+y206vspWVnl
j3bmf0Ufdizpzk6kOd0kFkj9GN82CqyxG5wzmzbTGnRHL9NtnvEPlhtp6ZMl16ZV70ul6jxKu/pk
1A55FIVvR8bYXchAPUh72SUKHp7MhDwwPrSNF+VzNu2FSatu0NoEPbA1wL2ejDG5gScZUDmw2DiM
6RvZgQ5laU7IfTXuDNToUT4OBE6lzTecHJvGhvRNKvNdbgTBzsfDACE/EO/fj87JGtHmSrgTpwje
w388N2XOYWuACrXsm0apJ+iHcm39Hs9N6UGpzeLJLRciLvNh2TpO9to37kNtOPUBI+dLirFy4wS1
OnAyfRyoSt7YsToZ5dwR39R+HGL1XOZ44jnAk4aVTmVEfu7nkqE1apfJPMd17e8XHaDmCLzXZKzf
EbYstpYO7lqyjPlpgNNz3RH2pi9L4t3AU1WbjPzptX+WN6pbxC6OHW+TdWG3wfzwbHgsA0bnlkc/
SMdDRjAK1avTcjCDudjLoaaSuCnVJg2nMSIeqDoXHVy1Mcv4g2Ul71NFPBXzMTyUSvRtzkpMmjQH
ZLultMiWw6Y1VoLdpq41gMAk3EpfFTEneKNN7omIi6bRflcFgOpeuIslIRiFGGH81VfHt+6KdtnH
BeqWGUkHCEiSN/sWIPziS5thQmV40VCnIEqaAUQ9qtm9WvoPcnBpkTKYsBdM4HbJDAkGGE31dNfH
MCSJN8TXEh663DiNYV+5uqr2tHkrctPGCjgRAbGdE0wilCo+xcFUnuClQecnMgd4t81sP7s8G7n/
sTaC69FgUOrssyfKbwF7rTOXn9LYDI71XOes0xnOzskePpVyfIqz6mS4SDqCxDkvHVsbsWO04zrX
9sBjPuEf4GhKpzdr1bYlQznH4d0Y7rUnWOF8q36vrYbOtLmABXZGIz2xtZQG2YmJFbP5ofIM5jrY
U0orX6xigqtZY2NCZutD0oPBTKkeSZPBqHmSWYHgySThLGpJhtiYvH2sHvFVlsSXGUXWplULMHaB
i37x7Sdq5l91mG8BTa8Gv7pxeRLJwH5JeNQq33gPqO2jkiIuOqPCuK32aUUD4rhYO0HsZxvPMSgM
23JW1jSBxXkbiVjvKheAWCdHzyJtutWkwYTIJyxj2mpy9KJaVFeW5cBfURpiV+d2lF9Rzu2kO5xD
6RyHMr1y1Su5So8TGSmoVCN4sr0OiJNqNSwKCRKaQBU5dJ9iYmEw17y2+XijivSqmJ8TWL+6mu8d
N7kln+qjUTXXhMocBYc2rxZRGcozsQn3QZ1FjsSR1BrptjLGa7fO7hwyzdDf3SXDBzVl73D7AbFT
kC2C5iOognvyORJzYKw7tlgSLRE8OQnJ1b21R8Isr42U42lMpktsb0p6My/xNNwWdnjPawkP1b13
E/IiF+Ory7lvcfSHMVXg7GR/y0q+yyc7vBmmzHtSujWRDhHvvdTJRhIK5xCkWwwV6miDdbe2ro2M
RLuYfWozeuFV1mWPQ5cAZ6lxOpPIfh87TboTpiJFtlI3/YAAzNLLw1KQhzXqnKBT40NfWbfJFPuR
XducLolHjapWfUQEMCfoNN4ZYUcnZFs82TUsOxags180HN91uM8He0MImsMJJf3W5W19is0xvJCI
NwPlZI6GFgyORDrd4dViWwwYdjUqo+DJTdAdhaycQ17OV/Hin2BxLgBD5HSVqcfGQA00U2ImD7bJ
IccmBF/vRJKgmMS+Afn9QITZQyaLj4PiSP0dw/4jsP//Dsn/fy9QBKPH/6zGff9SLS+VfPkRz0dz
y3++dP1//5eLFNdFU4572QtxEK9w+r/xfAJFcDOTmoNyB1g3xC/0Hzzf/FcYYKNag6qJnEDAHvAD
/wPoW9a/fG8F+xHpYjfih/wJov+z0wfRPmJREnBodTYJ7iDmArj/Bz8RbQB20hvwbjqJs4mopdI8
SlVNyW+8Ez+bRtfr+JaNnygkFIwcH/+N+W8OEdwwMLH+ZDyYm8wZ9WeWCLr6fLjyH76Bu7/IiB9T
O/7+mdDPcLPxM3rumkH082fK7ZZ9EwPGxpzSYqtLHWyXWBe/8Ui9JULWT+Sbq+EHUwiZJ2/8Xpjc
wxI1NZ9oNux70eEW2IS2TG/zgBeODcEsf/O5/nYP14QZHpj1YXHJWHlzxdx2u0C1CA3IA2EjKaSc
tqmTMTAwlEy/sd7+7mJvbqIy52WcHVAlgMQZWt6uncc8cUy5VVOi9n/4jUF04QBbOao1Um5Nmvvx
KUx7eGst2BycRhmInKEfklG0v7nKP3wkkjaoNyKMBwtdsP75D8+6Vc6Aiymhh0EzZ1e5hMFvc5+S
E4E5688/0GpaDuDeOCu+jWyx2Hv0PDEUpT1nKMGHiXihx9+8VH970LltSOgJsifNnkf9zctblFoU
FHqiZGhc65DroIisWGS/SQUhW+tnyo/anFX+j6ktJIQYYvLn+2YbdEKYZl6wc6VBs227CYEwN7FJ
+0MpBrpG/KUfukszCPVCGhw5wbmulHWYVMOcXqJybd/bgHR1VHWhqvbxpGPkQUNVXGZCT4F0V+E+
DSFBkkT91HsCiiSf6PFSdQt94Js1k+1oJd/GTjrxtgd7LiIxZOGLV/iKoGvCcJeoEmX3LsxMpU5S
LkuAmqP2nxMiy3/XArp+4h9J0PWO8KCafMEWa6f3xnvFapB0qeESZjnnqN0EmR6bEJXsfY3Z9503
QLsUvbb23WQKVMtoOW//+PlCF4AXjaARwlPe/gJ9N3hoyMjbnEwjIMOQI77JKfg3T/E/vDBMF+jF
+bTOqlX/+YtPwJEGNFaM3UrPkT3Y4srpQQFNlXuff/2B/raasqRhJbPW/C0slG8t+JkneikEshTi
S6ov2DmRyVWwqGT8ka38gPzRFn9kUmRLWi/J2+mQKWetIVI/fzrQellLRG0by2JH0u407KUM5t9s
E2/fUazfros7z4U4JwvPfHMV6UCOO1a8vqMGJJoWspswoDF9/2Z3+PuFYPfZFdYNyV4fi58/TpuT
9JIaWUkwvJeerUVYGyKXp4dff0//dJW/Dgx4i3j01u/xhzW0nqo1cBqlEbYzZ6Nx1iHRpsDnj69i
U8fFF7M6mHgCf74Koz4NSLam5xTN/lVdg7cxnRl3v77Keut/fIttC1nE6mmySCvlX2/uWBZKrRLJ
4B52S3MvrbLcGtqev1jlFxsScapSe/frK4rviRU/XZMzG0ETbHXrZcnp+fmTVZOXiNHr1GYsW8OL
OrMiczctK0MDtlmyOgWkIH0gAyaOt6AipR2x0gDce8JWBwRwepXIFnZxpAig17uBcp1gq7wE6C9r
lQZVdZ0x2HVj1g9Rq8v5tQstWFqrhAqNoIDzb8w6hbsdPMDJbQCrk+09Z8mmTej0Xbv1zCopziJ3
GRqcJkMoaDlLYG1IGDBu7WKVClSLDyQ2O874APnhfko6vqC9nlNk80US0/U0hc54bG1ymjd135Zj
VBlt3BLTprqvs9WMwB6j7eESGUdI6bnxnSIKLdDIzcSm+d04DXLbxEX6sQgUUKMVNlkWuYEiIr9Q
Vqt3XZCWtD2nVg1qT+tHikbRsfLzopMxjAo08/4nxn4vj+ohaMx9OUyIJLyF6GIt49a8kD1FamJD
idljaOrAJxB5dBNnE9fQqPRRW1XmFgjVPb2czZBOrY0SVCR9sMkawAMRT6y5/oI6PJKzJZpDWqkR
hWAxje8XNiKqS0tvlBElHyPDazdWiBVsHQTGNm5a/Eh1OGDITjonRdfRVM5nh4eg2BrB4L32aZmO
TwRExS9+PQBJ9AavNj7RYCbz1TO+TLlFFoouS/V+oJbDeG08cyEK3wEH7DsVlMcaHOEhCcSQnJps
rMsN3rpy2bVGqIxHIpSREQeGtD72RAB9MuYGfLoJ7eZZwXvEmGN7HxtzNo5+vqfqoUkjVfmgUkSr
j26kLPxMe3ymJEFHttLKOedkq2Z7VxvDp74azOaTnyPD3BkD4fD7rGA0OOilcWC/PHSwGwUgauyN
bqWnym6J542RjRl2/VQxIoem4X8yags1XUUrxUB/QMJzHuJzeFeYFKdFJB6q/osrDRtymsAS4xQI
BcymTGCFCE18X+xzlS933Hcr+7Cmnpif2yIu+se5rbvuqJWFI8OmXsrazvHsf8S6FdNJNjTZQwmu
5yAZbbixVYh15FRiHXA3WTkkJojrSPOLmnPEqVlHOPk3rzTLnHuGE+9z5xeTcUNpWQasKWtHnqnI
6rNrpXViRaiDh+a1M7o17rcijB++DNx9OQre+OYLad8SPgAriofuYpkgyjxLNvdzOKa0X1elIcEt
ZjhoRPhoM3KrgCmqtEtoApCI223VXKpHy05ctarxy+oqnIYAWD9c/GQnsBxTrTIknIFrFwHuxWOO
6i6plHlZ7ULXH1GnIP4e0a53DLT0VKCUNHnGw2GNHJdU5lVb7nSen7Ffl9kWQSz1Xkm/1OidsOqU
mT/pO5acFKXDALU9b6oUIhQvWBaL9rnzHd33X1voKKIV8SJnovZ3kBFJkB/TtpJL/pQFOSkhkE3y
dhiKjObjJsOQAhlvZUhTd+RyKeCkAWzV6q8Wr0yQNRVL8RJzW1cutdXTrmns8H2Y4NvaJFJP/mac
e/U0BYAfrL1TQqkxlRfVvh6LAQ+B67UItUsXiA/2rQ83FC3gDncFRPiGdhx/2XSwrQT25IwLR6MP
BWmaReHpL+NCM17kDEpjfMkBZOlQQP1ymKcB/NBNOKfumlzOImpoV0TlspQKZGfITPeIWdSUOyIC
MopWarZs4YzgvlmfiOa04ohVpOqgKSN7dMK7AhCo2are4rfPOLVMQORZ+dBPIhjfmV7CGEPHn5oO
Hh5xwHTb7VmngfGmyMO/fW8U5hLTTTKCQvOoJXcZVtBbJnKj4jQdywd+hjehB5hMZHKt7PKrGgMO
U8Xc1TFKOY8c/hFJm3VaOnOq9pQ5Bg/cKRsAGSfOxxquM46s2iu+9sSUINEebcGkuqyII4tOJc9O
HcSvcNVEYDRMEs7GQS5kwKAbzatho1sFBkvz945FmN1+koMyT71lgdrHwhgu6Mcq+9B3MsHYmARr
yHZC6tLeZ1V56v3ebLZm1to4WSpmyMYaUpB3Rbpi1KGptnbLvHgvDVsnEYCmjSs2RRD9qax7iLaF
lqUTSfOAdnbHJIQETbNaoyBDEEYai7O3+zQdI0kpwxUvB9x/ZlbNxYWsXlkvU5u7xY4ReqXghx7x
jYGTR1NbdnzIXiSPOuuglMpqbGG5J6owvkp69tpHfk1Rn9qS+iAeICMTH5d09pqrvjR9fSW7vkQy
aPmq2OkWhB69JXa4Ty7/m95anfIbXDUWfEMLej1uQ0+7tBalPUV8mTLt5EFPrkBCXyYB6vPWJupY
xEVuXlDf+B3yDc9Bth8YAxS2yu36HBRV7UeIp3W+q22FAToEUTH3Syrj5TRnYThcVznOnauAhQd5
n+3O2a6mlE98Iq8ftoWofpGPJ1ouWmdPx98sn7Tpqninept/jwq3IULRibKSCD9Ya16jgsDEuDb/
dcG9SFTTvsZp7bU0IsW6P1Q0MZXHhN1hoqxibuRx6aw5oEymwUdusLZYxzBU6SN9EDEFEoY3ztHS
BXFN6ktG3ZKgurGAHJjhdr0xhaNd5h6QXbleWWwM2YrunNEAVsH82qScplomMdIH7F9Rz9nJeS9N
R6NHnyrkqlXB7H+sXBePHsYSdOqlLbR9ykaTgglhQK5tVYoqKqgd1lCpmAZ3lZezhzEk15xhZJ0M
Z4FfvNogPcu/zakhFmQq4bhawTzrppUizrC7DBPyjIV966DzmrD0bPLrbzPLbBAFMk0eyZlueSZZ
KeKrwPFbmhRiRb69YVK0CofVhZdk8OwkUgBFVGhaZexurdnLHlPTGp3t4nSiowAiL+WumfV6fwtl
PBGhwjsSFAVG2QzBxLJnb8CSX8CfkubRq2tnLTPahek80JM5TmsgtXDmJ90Nxm2nVODR6NN63wK+
NBMCiWCMHaR0bO6G2I5puogBDaZvyB3EM00V3vB+SqfJOJgx58/ISIN53gyJwClCzUX2wclj8VkK
2jCu80azyi9mheHKc2jTODtjpe3IRW1xoKqm1miiZIUjE29kjtojFWOkm7WHtC0osaNCkiJScsDM
jxl1RmGEDAh2JJxau9wblfZBHOLaeSD9mxTYxHV8CiZborm3tI4x1PtlQcpWNywCyL6jI2FTG3jB
I1FjRy68rH7F+DtmB5XECwgTKyrm+3zBEEvrlOfvQBam4N6vwHX2XjJ0/o2oMvZAK5+KHU5/CJ6q
sNV5kXBUm9qprff08zTENi959TL0fsX96Sf0fmzErRHltmptPo8LWAc9jBeOmaCiykwo54tWrW/D
TBZutbHSEuaBnITmYzvS2LbxioW6QVnl4RzJoEVLaHnoy5gwUrYixv/c31WIbO/RDsDk2oOezSio
UmoMis4KFaxSTgqB8Dr3qdEm0jFOa8UV4o42oNCjMQsSCvDGr2zkfP/rUepNMQSzLoMhgdOUYJBl
sUZ2/zxJmXQToMHrEVD3HHrO8FBok2Dt4vm6TtrY28u0N8LD3KC92fpyRHiq82W+W6x+4iwP94Jq
jYz7eZvi9hIH2E2i3V2v6eu7ggCuCslaRzgDvaxi2QeJkdlYxjL7ucecPOBaYzW8Z9RelY5zJSlU
rRElIO1P/fcWfQcn0VfoRwLdJE+unU1P2UJi/O1cSMs8UFCceAcjjo0QdYProZ5oRz08//oevQVV
gO3swFuDNkJgFWE6P9+iVGENSSr8tLQ0Wo/UscRHMuvpYBFlZj4W7qzf//qCbwGj7xcMSBLEcUBp
5sp2/IgODNiVzHym2YfiqOLzYrTllqGDc3K9UCrxx9cig4m4W58sT1iSN+BU7jlDX7iSXrfWdHdK
VcG+WJbktHh59Zux/W+gh73mLK0gqLCAW99GLYUVhLwoE2L+ITTh4ObLTFDOb+7d3y/i0cHynSda
WR9//fMfkBXU3aXyBroE6JLLvpWZnd61JbWSv75r/3QVtEQQUrwznv8WvymDltGGIQclQzEcLUll
tUU6z+HXV7H+/iCsPx9IhXQ+G+PJmwcBh0seiq5tNuuXVO86AGRijgyLyAqva4URBdrs1F0sqX56
hFM1hoeMUW6VzFt9vbHn2UUD3wnlnWZtzf6J3MDcj2K/nMLtr3/Xf7ojqOoCMEAoNeJ+f77vToiq
gGGa++737xwI91Nn1P5v2JR/vIiNNxMcFST9LQpoUSFh980MmtkxhnCupaBqOzdNMG9+/Wn+duOx
5bCvcSEPwo2w658/TV75g2r7BMW7R1yNMaZ9vpEqQF6B+bD+01cQgI6AZB+sjgw/+y0hlS4a4Eos
FGs5S7tb8GxGhQ6eWrs2f/Ml/Q2qY/1yfSAz07XJXnu7sNhui8rUnNf8lkRv3LkekdCX2a1M6+QC
nR9iRwrNP33t10XTNmlgJVsT39+be5kErba7APJAlg1xHOSu7m2Xp/n7N/b/qfP/IhH0h4d3+9K/
/K+vVS/7ebXy/fd/XcvX+Sfe/Pvf/7cPTvzLcmG1QgsIeE2wgi/+izdfezgsk35nQhbXzo31W/k3
b+44lG1giA8JnIYbWeP7/02aW9jqYNNBeYX460//hDP/eVv14RBX1gcwDfYAD9x3jPeHlbqbnbJL
W1JhpgFJWNh3E+BtZcg730raB47g02+A6p9faphsGBjyslbiFzea66x//sMFRVeJ3BtSFOJTkW1b
yzW2nW28DtV/qoz+x8jut/4+f6WUYCJpmXD4cBwb3vAVphsUWdBTz7s0s51YOyId4tR8aELHQM+F
gHxgAk19G1UDSYOTmS0oUEuSYwprX7YeMD0nSlYdScomcM0RMIXx0rfG7ovTueBJpbEgcqow1V8X
ntPc+EZsRzGiRbntapE/6J5j8r4IJqcHjvcK5zqcZKFOVL+PRUTHoA53tVFa9efJaisEkDWBGwfP
J66A4AbmanWs2K6TPfkNXbElbjfusd4HeFe6MijdG0TyZXfHYY1kLDIy5/ySNcn0WTeyu2rl0vgv
ZcZ0DkCc+HeJkPGlwWH4ucCXJKNKWFiwhd0187SN/XBx0WFm3xM8ljAv6tsiM+NLvUw5+V/SZ+KD
AkZpPG894v9xG40WsjR81wSERUbnFOPWYlpN0cBPaFKP6+P9meh3q3iujLQniHk0ykxdTTPZilu6
iRyboq14Lq2rgGG4mTdiWtOG4M2sxSuQ+nudmAFBOPU6u8WiLxDyvi4pEtr0kvjpbKtIOxlJ4s1G
dcH0X1Xvg7GGaPnf7J3Jct641mXfpea8wQbsBjUhv159Z1meMGTZZt+CYPf0tZg3bpX12WWF7/iP
yEFGpi2IJAgC5+y9NmQh2x78gKIBZCh3nHI5472xJlmEbhrR3dp6FKewXAOFrHENOJNWdeS0RmSS
WoiU2tG3tviUu0WcSKVJGvem71unlHcA+lu32DT0/1Uc6mNU4sgrhZibHkCg7S63bt8aVb5J0UC5
5c2iXKXfR7Jqy+c4I2ZJbucmMTEJLAhiX4nCqCmc+j2HxDsuwPQNYo+lskkFKIWkvGI3CdgqMm8S
dsdosuy5vafyKMvbMtXETdTbmtxJcsqQt4ule27jmUnUDnIudw3fL23Dc3QqPF7Kp9ZG/vKwcWjq
55sF8kJ5GPKOPLYJYwxh0W7ZvS1ZI5dtz9F02C96Y8WfVFfW+PP4aToK3BlfWnyjESmLRciMShg3
3Ot6Y1YZObutiygUnZ/P2dOpRnZAgvBFfx/5dnqwRrmU9FzjgZJxifPKzQcq8XhduWEVphXr22jY
Y3MaZWnX1wbNeesSJFlbXJDIm1joJvUZZaQObQ8BGF0eeYjadv2jxQQfweStII5Oy3Vq0lNC7Xcr
PPqtG3xNuX7IsIzVQYoFofmu14XID/iY5vhCOhCWQmka3VepECIEuZ1OpL41Qj81GqagVcKK2W05
0Zda6x+yyzlGB17kL2pAA9BrTrkDXGOTnJlT6NiD13DjTR8ljbGXUp8rPuqksQZWMjcHc5aOgAXW
5MSYp2RvBgn4L1wGFC9hBtqtzHdAfvRw7CAIHTAyO/ou7isctk06sjewtD73b3O/8YmNwIfySJHZ
ZPPAi+zt7daErhJPgum71YpCZJ/qOpqcg9VPDa5kS1R2m71MlaYVFCvpVfVXjldFq8YImNxhlsjL
N0rAaQt0J9Wd0MrIe7+s0MqDxzDhi+4R7CbfKks41HnoEJkcv3OsoaafxKuIHbXiVOvLQ2oUQ7Kz
nQa+FiXT9iJfJo+i7DLacKOQfAzADJE6UPynrv3ArBzdzZzYiXjC6EbVHDVFESMUFJPPYv1iutSP
833X+CJbsDGhKLmPEmOVR2jeNNdfkgqfhfliYInymZdjxttM76ekFUFdAXWaiY2k7hdPjd/ilvTd
1gvp6kS1/DoQRMyOLLTmQRPjt8lMJO2H/9kf9fPx2/9mf4Su5P8vLbx6/fYav8q31+5nceE/f+nf
myQbcSGbfIfasw70mR3PfzZJgp0QVGACPgyTXrO16o/+Iy5EP7jGNqxFAaGvIXxsoP6jLTTtf8EF
Bf7DAR6Sug2J9C9In+eHHotdGsIHfkPOzkSfne2fvSZSpBYn5MQnxXRcPN4NwRv5l0cDfj4Xw8EN
8jspVeeJKexidGOSWUX5sb2g8v40qOFZgduscYcEneAj9tNTuP1YXshQqzRTrIoY20ZA+X43BmAH
lnyMn7gHBX7D2hTtfXfUPjjInd88gdyGPRjHKnvtTXpngsksj8txzuY1ty3B5a5LeqM0GD/YWa6P
4Gc5AqNQG9JpHHNeRH5zViHK4K4X7KIk381JhEvXBX0Z73KRXtJ8epyy7A0ETPfBpb3fP3sGulUf
RQzXhwJdcIZ8fwPnJY77kR5oKNjxbAzl9DuXPvzWpgJwyb6w+WCGvN8+r+NZBL4wksUZ1aP48X48
Ekf1yKNdHGqW+9mNahLtmxk7Vpz3H4z060MjUBI0BsUEmmEof96PFNFaNrNswtdqJ9NpXkROh5mm
/l9OQJPUFZviJxt0iqDnQTZDPmZO6qk+pMCHv3uNetCYjC0x3X8e6PzUzY1DTUS5Yq0l2Chx319O
JnyyZBMfH1rBtg2PV773B8wAHov+rtFq84fs+/Lw50F/87Q46qABYzPIYnR+2NHdyFlqxeatN0W1
dQRbfDx92q5qG/+DiXj+uDgK8oJ5nmGvSk3i2N5fHyIdR42tBS9zjLN9XXvWMWJv+sEoZ3dxrVGb
qwBMZwXUddqF70chKDepvWHBOzBHIIt6sYeEddngJKOXBPLPjz94bGfv1zogFStOzQRmOR4A6PcD
2rRGmmlqilBX84WVoLzwB9890d2qj22efBQm9bvhVmU7s5GXixi398O1ckSXo4wCcLhjy62+tnmh
NrP9HIpBg8grCjRWf54kZ0+OSySCiOlhmJ5JA+a8jGnRZ5AcZkDAjY52bIT/kLe2/GAm/nphJjeQ
oh03EeH6+YOj5NjSG8OS506jPMZ6KY5sZLNtErXYiUar++C5/e6i1uXJIdOAyXL+3IS3LvqlhirF
MtKdchtsy36s/RdX5a2DEExnMfVXbetPxYTKwqHaQIkKpxzublTBbaw7cw7rvpT0T3Jj+9ePiu8Y
U5HnRULF+VW5QlMLrzQ5ZhHUe5bOfAudcvq7jzITgkfEJoN/1t2Adzbn0WcVAzJcuB5N6mz6ASVb
rmS9+/O1nK1N6yioOamrskkyCCg+G6V3SB3xFtQeXpdg9eFfSb6GuNNboBj/fiiy0xDewnJnrp8P
ZRqxu4xuEU5L4dCOFtMDLTdIfOacUVX7v9vK32xofndV3LmVDgVgUT9/gdWCOaxZ/CKMnPixUdF0
MaTQypp5VH89FzD0olWnbkfjhiSN93Mv0o0+VeDg+D7GyIoHR2mAWmv3v7gg1vY15tG21st6P0xi
1e7YY3ALnUyTV4sG+PTahA0aX4PHaz6Qx//61rLPXT/2/wh9ebHeDzZmVet1iN1CHUtowNs1XOl1
7P1d32adeaslaE3jQafCZvr9KCXSI3vmFeV423TbTC4vYi7cD6b3by4FZwRKaIu9Egrisy9VOhhZ
EhkMoqmqAFffiZu4b8erv55u70Y5ezpmAy6Q6AoSTOFTg5IsrGDpW0J8Sf58+NuhcDQ5Jv0JsZaE
xVmP2B61aW6HtTc/mlQH+RTmmxzN2XPhKe2DJ/TrW0SVmgXOJN+AQ9fqAft5XfXzPDdHoYOMtTNx
kRNRedlT1HzlLPGX7hImA33C9dtEuChbl/O+yxiZGpZahqpZV7d2N2tBbiLD+/PN+/XzJ8gRYt0G
+MZJ7p/UvJ8/FJk7Fh4B6WESN/EAOLyuP+M89vqLAdMuKBlTK7wPZuCvY3IIwd3GdoJ+CyvF+5uI
jKREn4QApEGxH0S53m203LaRG1D2FBbloz9fo7E+lZ8OQNxK2uJ4AXC1gM4T5tmANU/HSKA0w672
Ixm6VuNTTPYbCHW9P3ufNGyi+Z5SsUKnPPRy3s5kMLxQ/5Wfe6wrDhGBCtxaU6H8Chw/UTdC+SXY
LQwsxR6RpdR2SmjQxoUVf/nzb//rlEPuz2Z5PfriOTmXyXeZjPGS8jkaUYYjbFmoC3IoWBDYoXS1
P5gPvxsNs6BvuOvZhlv2/tnIrmimrmGfN2ZuP5P5aJtP8HP7Dte0DxP6z9f2m5lAs4/IbboRHv2e
s08FEiEwlUQc8dRztPgIZ7NtNcDtDdH2zUMwNHV39+ch1x95NhcMbGHk9LELY85b7y9QBzKSaLmD
UdoHKaOc7/Oio5nXk03a4roTYnz484C/u0beXpolbFjwCp4NiCQO43vL5xBwgIYD03qm1XHVFmDJ
8wIdzp9H+83z42ZSKcKShg3zl0Z3MViu1oEujTmrpMhmZPOozW1+RBhmfeBP+t1Yq++F6vo/rbL1
S/PT2uE1djfOK/CIkJRpC5FAu0A7DYIJrff2z5f1m6fmkrbG3cNOu3bY3w9VJVXseLQKAAg0iGPb
3H0iZVKHV+UZW46QhKrgy/7gG/brkyPWxnUonPACru/e+0FrD0pgmuq8C46UV9Tnoy2ycOMIHRcy
EU3N3d9eJHFW66Z9PRhjijlbpjST9I3EY4umxglV4VBD4VVppy6LZNRP5GVOt5oJwuLPo/76FOm9
IkrBq4KeVT93SEkxi9qFnkQTain2aNXRF+cAu0BXfTQ5zwpRrMOsX5avC7Y49A7Pb6iV+UThAJgh
uqJSoEtmUd62PvkvgVUt1acCYttDLiHKYLclfOCDxebXObR6kgVHdE6TVInOFpsi5YtLfN4qj+36
q3qF4rWCymUAhQhltl1kj5GNZvWDYX/ZbwkKUmsE4mpEowZ39lRziMNzBVmJhkJJHKkXF5e+lXgf
vPe/G4U1VFic91CenC9rYJTNWW9TzuclMRxuDhUHtb36YIb+MlcofPEirHdw1VWeR7n3/QR52Wbv
aHRkja8bssCYex5XMi7/zVDUVP7pUOPBXF/OnxaXYlFdX9oQufCiOAfT6aeN0GcIHpn2UeTfb+4d
GyybrxAePtQD6///aajSIBc4NSHQTI3mIhlntYGDWdR/WVOmlMfdMykSMf2peZ1vQ0ZTkh5SLRyM
5IjSk1yN4ovjQbnb/PmN/mWi/zOOY3DOQ8DwD47g5+uJtamjNW6XOGtNci0QSA9osRq/A2yB8mmq
NVPuepNghj+P+9v7yLrn2DiiqQOdLdK5ldkZ8caAuGy/JQhDy17tfDUr/TfDeJzSOVyu+X/vH1fc
LVkHT6AMOYAo2H4N5J5Qoxy2//M4/5R+3m0VuI8WblXsqh7Nkl+ux83h8i48L/A3sTdDXI8fiwRU
aWkXx1q3Dk1K8Qb3Q+C1ntq7fmV+8BL87o7+9Bu4Z2uHX0zSVY7BgVBpzoCezqmelVjs+z9f6UfD
nH3oHJlOM61Y6HfWBFjf956ssh4+KEn9fpB1+ViRDez+3z82cxho60frXmuOc0j7etwANcHE9cFj
+93sp/gA9hziBeL8s4vBiTvkqjXL0M5aB8/PZNxLYY5UpdjxiaB22+jSSKqPDhm/vTwUPCyK7Pao
OL+/vFnZta/XDCuWtFI0f7PluYiV9cH29XcrMOq/1cq8Kg0t8/0wGA01Kpbs7yK0REFTz2I3uz1l
FjFa+Ov+dl6s+ixe5LWCzuplvR/MTJUYRptr0poRLwUpjwROwer9+zeacdhEcojHb8x38v04NoJM
JaDeh5hQcTXIQcR7e+rSD/Zzv947Tu6O4eusiUitzk9Sbj2JxhRrQAWxZgF6k3lD7iBwcKMuP1ij
1sn8fulgS2Uy++ggrkLNsztXYAvTHI6SYTKW0S6rtXbfdHN5kzhGTRxeKT+oTxnrLXo3oMvpHaGa
wQ5uLfGdrb2Z3dizqSngX0i/sxsIf3b9WrAjw+pm+V1/l9iN/ly5vV9v88YtzE9uNiv3yJ5Bax7+
PG1+uc8rip5yjKFTKqEZcvY4u8rMiBQbJiCirbZLXb3c6xQz7hKCQT6aof8swj9fuMfrJjg50v7m
u0rc+/u5E6FViPoodcOirjRWyrnSBh9qohDyc2UR8Vhscm9sFVg4AcWa8BCSu5ebbki8fi/4dGRh
QRn2sQUhmb5ms+yqTVrGsODgS9nXBSete5vOon3KJ32SOPxHYyL8wrU+C2JmnIupLX2sBqT4TJCo
pzZ+AqXp/tMdSUeEucPCds/ampgk4NaKqcY7HpROpfNo/MlU43VK+lJ3D49e9BkYXaKkPpV64R9k
mYgph2qcp9FX4YPEL7d8pbyxCfSFIJEE2NVsAYZMDXeNsjLn0p1DXD9ldTcn+L7asI41o5CB4XX4
WTBPuxKnfU6s5Fb1RMh2wUjAkHUl04zYJwitMlHb1kJIdFkOeQQmm7zXciI7hTDLJQ69bFHAE20y
L064NYoozCprnt4IcIOyHSxJOyKkqqYhxVki8XZuKn0ps2drshIBoDidI+feHWrfB4zdVfZtrUbf
3bWzY8ljzwM2w36ufWPrNGLWuXQBcH0z1j7BRRgZHP86hxwGpEuiob+M8radb3BmFtqTFpemvIiI
DBgeYcJZkAKxYJyGOKnsAIj2Un1vzWj+ntVKQ3SuCK4mODd13FOLL325ckSedUezI+v2GMc1PnZS
QYT72cdnBdZlGEm9IfIr/ibYVHkrvXN1wGUt+O4La5xgeW4oBibpsyYSAGcozdB3DfDC57cKwo4l
AvgQSfaFty0nbq61q+ghigrPORl247k7mZuT+VJORpoRdl51zuvUJbCvKYGkJXyVGU9dvM0r6ZVB
nnSTfh8nBJMgIeukc1NhDxq3ZJLrXM9Y+T86VOPfu7qAq4luv4wPltIT7E9tQxbTSKCk2MW1joeL
A2mOwXRMp0dLdZERFlIgOzLnwe6+t2mkv1hWIt0ACzIo6MVsSGxY2rRqd11ejZc6EFtsLeaoL8+d
NrRQYnD9IpiKRreHR8DmJTC6PP1sdmZRBiSr2iKQkPDajaLIqCD0xXW8xbikM7exIlmbRJ+sN2Mo
USnZPrTb0Kc9hhvPnzCEYSTObmSfGW+6KfN0Uw/zYu3HXJse/ajyuiPaw5FQISItJtJoZC3CHB2V
symLprV3VaOb32PUcdmGyEEXFR8HcRvT7zKNu2jM+xc3Ky1xFc8eA2MjBQKAEMTxAvKt53rb5fi0
mlEgFKxF7Y9kcducubokb/KTFxHLthNjFb+NOMO1rVmaFtQ4w+m/uEtm908pm2EVdrE2cuJFeNfh
unfaB4lOdr5y85i4hXYkIozaK/kvNiZuqKLXTa1Hcoc62CbhsPQSHRD4UEZX+H48K4yj3sPV2KqY
aL40sx6XXFuS5yV1Kh5GlmVzUKYV/fWsN8QTC3/y3PhTdM/abeYrXhuTIBzAiuWGzI/lMLJm/sBs
07/YQ9kROOf42Ys/yLS8mHXgeOQItc60YQ8eaRudkIDv8C6Np2SgUR3QweoRzsbmQBq4z4wNxymq
nS9DPaT63QRtWj6Xzazf653W3xiLQfFo1HyxXLAOVTe47VQBI7Tx64MddTnx0q7RPjT9kBerptj7
McyRXx/J0FTt3s+UmV42iaG/aIlux3uAT4W2RxkUf7dGw2gC5Ukfg6rf4qKHet1ogDeRou+MtM2y
S4i1vnESo24/O4kunUBD2vcZsHeL5zT2AKDwsk9eeppj3bsw5rlcLhuVVNVG2nWuoZONLZwupCMO
q1g3cYCs19K6LSMtMTZ5K4ng1PNFeNvSG0dF1CAm2StZEvgVWCrBUcla4hLM5JZQrqWWLXdY1Lrx
S6dL/YvnRHH+hOQpNy4KqTniMIuEJb+NbWvNoTR6MzQUfPg9a8lg7kpPNmaMTndxjE2srU50aU1l
/LkwpvxrM7Tms0PkX7QThlYihiC0kbUh5RvQbSc1Di31GCtu7yONlMrHIrc6/xkCaUpmccHrGkw1
RxFCQCzz3jIXXYQm6uPswoh8CyBI0pH+pKP5zTZua3fJpoMNGm0qWLvVTQyTvnh2Vj/tPvcLb7l0
Y2RjT2CzMJyPTcNXMk+GArUjbUKPiUgMc4gfH4x4P2Savu9mZvmLRkatE8I8USeUs9N4FAsPb+t7
KXpOZDl5FPhENeeHqiRx8UdHt3/mzDSUr2Pikp/qO173NuWjgQBqQEqwTbUaPAFy45ZNAlRb+xPL
xpoyosin8u9YrVDR1qUVT/jpOfABAekz5KBq6nE6mWvG7bPZOm0Kl13pBpPdc+YNWGCv2699/uE+
N0STPOAs6cXRqMGFLmHpKVFuPZii5aOnL7VPdgzpCcySJUvrqw5HcX6STecXhzheY7OHxRPQRIkB
aLvnSuszIlL8fil93PHY2YcvvU9X/9XuCaG+TwfA+G8WYlJeoTRK7OsWSzhMzWjgY6/7vX1KkW1g
2s+MGZ+3M2jpFtaujWCF7JUcxYDjcYfDqp7S9hM7IwJ9AuS3gwvHoDDEoyB90rjpSmqJz47KZfww
cafVfh5Aztx0YmmNHe3FZNhn8WwBkLVU8TxCupzvcRFXq4AWrftXuq19TAL4LBRUVxMCAJCrhYA7
vLmoW2fXOtkyneXnBh1tFJpGVnZI8r3lItOX0TtUbkbxfDL8qg0zORglzMxCHw7dPIDjNrzUaG7k
3OGYH5uRZx5K0fNiBomuKu1LWebauDeSNh7JVGGES2Gmo7vjXFkYV4hu15SzfioJkB70zNytmnoY
JvFiTrex1HLzE4Z67brtVO1ekgzu9G+ND//0WsRzTbXFzYUhHxKADl1QytEkGFFzG+PWRSvs7fVe
+K9ar+uSsOARCC+GVN8sgklpyt7yeaIiqmlZLfD9Rs5MRkA/Jp7+2sTzSHpGHZOZYszl/PTPvv1/
TEr/CwjTT0eYX0xKV6/F65i+E+Cuf+HfAlzL/pdPIBagSYrH9P/XU/C/XUqWSeoWutcVDYlEFBvk
/xPg4mBCEMuRzEPFx2ZrbW39R4BruP9CXUJLj9MaOsJVc/QXAlxKoe8PXDaKK6RgKyWOMzqKiPX3
+LngV0Z85hdzge40eW4W8olsl0sJDmcX5VH9Kal0SCpcw7hNgDnspsKzjwmH0NvUJ2im8szyQppd
gQM99XZTrnWn1gAOUsWNcSl9g/gLBxdAvEjOP0T99CcsSvWRdRvDi0/kyNhedM7IVqEkawH2fTmg
aF2i+36ptvxyBMCCZ9o4ZLiipG8+iV6f+U1I7DFbcSoYvVFG2I9kcXUTCehNBSjchw0e4ygItLwh
5GAeLvSORCLH0H5opv+sMHbHC34DvrXHGQ9QgHwrUMB8CKJymlPDFzdIWFC3iw+XeQDKMOdd9Ni2
r/NskReQ2geCG6ddDBviomnxBZCm6Fv1dc8xcUdP8JHlbh831SaZlkMTEY+R9RufaCYCHfJQ4X3d
DqOUAai0GxjJIJ8leYjQWVTqXAktf4q0rQS6LcrCvzGK9Dmhl99a5McW6bbOxSZ2mi+83aRr9g78
Bcv8rkuZvNChrDZ6b5MBZRsaCn1jCVVbWEfcGV4wRX44+eDbx7g8zGVu4exP8vuqAwxdp2+dbpUX
ue9pW00R4l21AnW00t+sXiSb3v6WNM4p0bW7pnwky3BjlzuKZVd+TzRQMY6vnT2S1wYe+t4zuus2
l6emJ7jqFM2QsDNJX5ZmGWaSsT6OvfGZGcUu2RsuTL+/r8wKvSM1KGswycpQzu1Szd871wceJ6sj
IKwBU8kEyn0+5D0BwW6Un0aVLPDey29pqt6AON4sDnOJzQNleGwTWaqRrTWPP4jTo2skqiP9GcIj
RtjU+mLtaqGyw1QA1HLtbNtlE7FXA90Lch667CYjNZyG61DAcV8uzcoV+2oc0x2VsvvOKXaSImCR
sX2JopQg2kZecw7CeFq0b5Aq36qaUOp5Plq5OoGvqYLIpyPWGWwfIkJ1iQnJblWef5epfWd0yw+T
bOHAjXtE6QbYbqAovgmxceG8ajfEjgAMevJE/5Rn8jpu9BWps/Ox5QAjmYmVN9mE4IfbulFyrJf2
lDjVV6nShWNRTJCQ6L4CjPtM6lkObybjC0ysQ+V3j35tQeeD56AVNvQHM8yi/lsME8gEUAlR9CHt
JpI1ORsElkUjKtCVcchi8y1PLPOUaHiUq8nPqCU2zibTihMH3lc+XNuuXJg7HPrmo7+AgUhvl/jC
hoTgSvJOUy+YjUNEpgaJRt+c2T6ZEVtwdcL2sxhTMEx2vOGsDXUGBaKT4iQry2PV7elPh+VC2Ai+
xnnqvhhr3XL0iCUiRJN6xLCZLJ0gvmdLPtQTKTwlUc6iXDlbGbgKFebt6wjAqsCw1jwPnvMtIW5v
zXd2df4QdZ6mRfatU+7g49x8GftxldR1Va0REh1xhA04eWW4p4vaVrT/2KTM9x7uqfk0dAt2Assi
l/vNzgbILzvBqgM5EuenJ45+NOnJFz2r/mk/zG5e3emOFNWNaxAc8FJzVifdKRVRevK71ihrQqvK
xj1EM2b3UPVWlF9QwMgdUHFmbG50nNDkqgwJLGG2Q9bXrim9Gx12Sbcx8MvfkQLCJgCBfXOcspog
Q2spBzvsM87NgddDadonrbCeSdkjzWec9abbE9vivMV6rKdhV8Gj2MpsGFids6XtLUibcQtNvMsE
sTFV0RLIEVvZsJFUlsttr8BE7xa+N7DBTAV7qm3iyA+q3tLBnVtFfbsgqthGsvNI5hbxC/n2QTQX
vPCeHepGEoPeEUN1FXXyiPVpY899/plzTfEqEegRUHiDBFa7qmVlPdYRtiLOABkOJGd+sIwGho9w
+5e686rNWgcDv5whnFDffCGaQ99M5Y3RD7w6HBk6klQBVB4I7j5BR/dP7bKbRxn2U37R2+MVxb3A
x4lXEnEG3y9UgzwMWbaNc+Cmen07WjIYfH+fE9rRIWHWGlA3rLTzATubMVZ9iO8P1H95NVB74IDQ
P6Yw1JA9Ry/SSrd+1LiX48B/IAtyEQWpEqUOuS05lClZ0vD4W4zNmylLUc9A2FNZGrSWqMNCG3uA
Nyo6aaCro27cW2qwv7gIrgJzstjVsp/cLbxFRydWn5wEUCHdk1CkJxiWmzFvyRYYeCXNNrl3sK56
TbzDk/tAT0APGpQ9j/GclJdkCMMy0okJiqe7AjvtURTFRdnlfUA2YARuEgbgMEZ7nuZe1apBDSq/
kz3xgyq8ESDESg/JMDcbA9PrwYpnRDOuu+0KAnYxpW6biXdvGYutFyXl7VjOO8o2PzqlXeIA4jgh
wYvp117yYolZUm9KL0rZ3PYVSUicC8gRDeY02+OYrAoH15vnfyID5rJplntOquDsOPdvuo6kZsBB
Yd/kewSsB1fvfuhzf+taZXFTMfDq7dxLo/O2xqRdDra6djvqqB28GztQQGkefTG9RuNNlK8RNBm4
mLE0dklKf3S57Jxyo6phM7Bd4lPqDd9qu/8kMiBMDZ6SYz8ZyVYr2cAnE5QrTv8AlNqn3p1OSzIs
15FGcjRRK5cO1EPOMbcwwNZiFYcmbcKIamOnGET2uCSv1dBvy1TthmU8su2HSKirgAS0UzRlL+Wi
A9v0Qq0GFRq1yj8aPeitmmgad82qdtN7CeOlU5igWZcnveSYXMdh2jj+Bdk6P1wLrgYow6KrDwCp
ApPk8nHCjksbG9sITdmWCaBmle/zdP7UmO1uruNNrBuH2C1fIHpeNXVyaOFRxaQnzFr1PRs4PJXl
Fs0GyF5GTev82bL7g0PiWh9VN3mx0oh0KJGePVVHy572Vlvjk5x2Y+J/7XMXoMKtjC4T2tBNC68C
jDXZ6nwyHiUFXHJe2N884TPcRrqz78fn1pIHaorFJ9XofAVv/EX392WPpSEiZsXUggmUE858CkPO
s96+DqX25ucJn/5LTrj6d/ANF2YOJkrC9ZqwhEf+XqXaUwkRaxtnrrmvcq/81Iz+szHqxQPvJLUe
gE/kYQ9Xta3v48L54WTWVu/Z0rT+yOpLliGfyimsku4+TWQ7UwAiX9punjVUwXDWDCLlx2pv1yJi
Dw3WvGMphPrBji8KpHZdZqSL+F+ceGvmFzK9K1NOeYMNXyolPalOl/h2bAiw9tJrlek5uZ9iz1Rz
ibE2dRS06mLo+WTo9SsdrIum9679nEZ+C2AEZGt3yDH6LWGMiikh3AyEXNHJXYl++PMIf5sv7Zem
wIYct0a89cmRVO6eWkEaDvq16Cl0QkPwDhHQtqdsjA5+esCQ+3kpnbvCwG6k1eLFb78OWNOVmRyG
eu63c+Te0XgfNzoJoFYsqXSBAA165Pi7zIncDVWMEANvKDLmz4wNtnaukQ7sY3+BRkf2Bnuisnuq
q6pwMdOK5Y08EWKyeOmGS2saso1qJ4hMvYl33tTyK1mNxaZtxGNHjn1gNPQOKJu9LKZcfqQpP1NR
zjKs5CpjDm078JT9+LQQHEvMzcld2mMBMo0MeISMRh7ObbrJ5vjSQl49NM6Ouv/GbgnsEwUOstLV
7haYBoFPGeNTkSyP5Vrz1+aLFk/btoo6clQop0O2edYi56Jzo4NF7nHXd5vC0wooM/6lNyWXGcyS
xEdcVHnPqpzeIDleJ9Wdr+yvUZquH5fP7WSAT/K2kVLbjJSv7Rh1ziNkKu2wOFQ4pKAiGncH6GAX
RrZcmVkMp3cYuQ6QCqmqtoOtP9BavSFwbjdF1WZBhxRMHFwBJbTdoaG9GUjOd2EMZXO03dvG0/aJ
EOTn9SQo186B00MSyr4JYQwfpMzCRtSkeTXcPGk78G6HfD4YHkleuuIwV3oiwEPyCOv+Klldx2Z0
tEb1xEbwpGoAKpEkg4bezCkF5qAbz6gj/BCXvnlTSUGusXYaWb8gnX71iVbeqiLaL3O67e07PiuP
Nn+pE2rcoh0hSacTYrXRB+MQqVMzqefc0kInVddLY2Sh3Rk/xi79Hk/6TsXZJ+WrS5VQPyES6LOQ
0xUJ1bzb/mHmsTjRoS/AHdRfIneXdpwJBNtbcuH5vurbnj5gCFcb60pRPbe18j/RIu1J6fUOonSn
sC0U1VP9ZgFIQ24SSHqgdf0mtsZnp7G+VIUwNq6fXpNk+9ou6baryqekneYwK31yaY1vqgdabLXu
SQ43LW6cyO0Obdfqoa61m7ERt56bdA/0lHZA7IBFmOxOG7e5K1pvNy5gA6x0/AGgj0uMzJolArk7
faE20H1WLF8N23YyX/Uop1A7W9+ixOmCGoZs2E3lQctheeJT21hRvwPNMRDPxeHDcofyAm8tu0Tx
KtyKdcT3OOHb84O3WF/jrn7keG+IkqIWLd3I3/VK7cg7zjcyd3eiju9H1cAjNO/HLN4Opru1R0CR
AAsq2R28Efd61Hxu2LgXhEcraL8r2671LvxC7Lq+eCJBsJLlnevbVJ9tF1YlVTzRr1ucoCGECVVi
Oj4rFblXHUQDwnac7Euee6SPGxGUNy1piQ4Ek7kGaLt+8hYnqU5MX1ok32NLLVeZyIj/1OvKODKj
NBCFmeIBsyEJkprss2SIyJhKPfNRGmZzqxuLfonOvyd0sBVhoaeKzE+8ikiK9WPhUuLtZg7P0bJc
tSVbXNG4QL4hPu7YzyecqJnAKViVjeOOcr8sSvKt0HfwCb5GIiFOT9dj45iXhh+2djv9H/bOZDly
JDvX76I92jA7sEXME8ngTG7cSGYm5tExOPD094uqK6nVdq/JtFct2qysWZnBCIT7Of+4J0O12HWj
/DTspHoh6tFgoYvtb8JI2jdFLtoOeH3chrFId5VsaMlzA3Vw86F+YIW1qDMypj3lnB6JD2PCe1+2
zjZJAueF2GliEWFHKLg24tl+9BaZefz9NWsOQV3eM0mmCeA2KgioNhctJDWiRN6SE4swHzMKKEVe
n7la8nYnsqVYTzeYQ+X9AP+UWPeVL6djWQVpuSUxef7lQyiuurnVB06g+hCrZD6MsNDHpa/YPXp3
VasuBjBI7e1shsPGTIR+y8OlPHhQoO+qEfqWA19zAfAyH32ywv9I5imaOz1BROgo9yZK6nsty/lX
7oUsvWaJYL+u6PtSFYEaK5GxBdX8ZvWZ1JZkY9XNsuuTWKP8jIOdwfPwFQ/K34XenH9zkB+BjpNN
u4zmnhAslIbcVPq3e2u26sfRC1c2QXTPk9/PKz1U7tlxtNlEtXTlfgzqdG+2rr0uWdVVRi668m5m
FDLU2X9bMH7uQ/qnYdi3A2/+payQMZux0awGa6DcbBQjPWY3fLHhKPGdJ0AYiY908e58uxff2i6z
Z7PMeb+Qfma70GyMbWOb8nmckvpUZ41zLtE8rUvLPOVGSgnbQr47URguf8xk1v1VuI35GXvJ8EGm
j8mZSljNlawtFpJgKovvGIKQ1jZFIorNdLsXbU9YYUatcutqlliSNr1flVmMMzFjzkSNrOzzQ+ul
3Ym4j/zoGXV2JuKke+/zaT5kg+OdqDGOu0jI0DdomLXl0eFvjZagpyq3IDOFcb1unTf2pxp6gUtG
moJGj2rTEz/rhf7VguqFQAof9VB/UV24azt5nIhU3CUWvYdUY8Cj9WTvlIde4lCOZjWAANSiDoIV
4t751JBS20dy5PaPECBkf0Wv7oKU3FYW+fHZJ58eospBJy/Y66u13wuP3aOi5bg3zBUShGZHtQSk
dOYL+VhPVbIzeVdmb6Zgl+/AjtihmPahfGDZiSdD7kjJybYdKf9r4qNQXgRi+gr6+m0cQ+vBMLXL
HFCdCme6oDWtIjunCzkPw+xqLYu4UJv2WLslZB4KDq3GHSUo/bCv23aMiRYZxEWToVOuu0LRkVs1
n3ll3b6pJMAdyjRT7spB1ikio+nSU0vqAFXYOUcqnFu3a7T77cl+Juwf8PUSe1Dq0VyU/pkJ2dpU
swHaWjo2CaHp2LdHcp/baKh7ufO7UJPh21TNr8JewDwX4cd8oghiyCnurpPJqG3b7FIMIwRcJg1h
mdEyFAunH/kQEZElraT5HdpwaavuxVAtoUaCP/co444eeUMUZwoHxn1mx4ceUyY8pzlcJrsJNlBc
9rPjLrfRYwnGw+QS6r52hJyPSEag+LK8URctaYwdLNc72420O44QK9ySGctU6kE0A6r0/QFQhupz
1sCKGGcS0mEWxTh8W+1ALtXENpz5PqE7bb0J/XFrJM5uaKdzPdjTo92XbPeDY+ofURBT7kGRGizM
uUfEKmzxKuMSJ8cwb3/T/pFsl0Bl1NmN8S1O10suukw0MeYKuMS2k7FdNUMdH/25fqDDqGH4KePu
WoSO/Rmzg4VRO6BsYod0+bZlaEwsTmwCRcd7WxA1OrQvea0AFvv4ao2UyFaG7a9bynecmoUeuMPl
7aW/ubY6nm7nqbd3SyenjxCdz7lwQNoKURxtzlpWm/TTsYxkPxXdh19mD5bun0dp/eEYWU28lYyl
7OHk3XeCAMWZMFhcMuvWVO/BLPiRWb730io2ZBJN0MIZz1IdrM3aXxkE0nqMbF4R02KM6/7cig+7
dp9Akqyd7Fo3CgvnYdJijsyppmhIrFROo2Y6ea+K1sJ1vLj9FZzpAUZum4KtZuazs1jiTIrYt+b8
s4oOvNfw3PYMsddeDXK2OIJhNcl+JlG8Zzgh4nUXGNi1BHgdle/bxJb2p5zrhEICsr2mZRQvaedv
AgXjNpjPVFm6kQ6Ce62YHLyw/Clc+850ayolJW3oAwHQrpdR3UhbxI/Hs9JwKq9hOu9Ncps2CfnX
QUkrsJieCt/tSYuqmkeCiwLMKvpMAPdbtTg/qve/+uxF0TJoEmKdLqOzK8RbXcBAIAMDc+pLTGs5
wWKW94VWhTcxFS/QuJdZk1BmAADAd65AEZeoNS3AlExFTT+ta7AxL64fRlA+/GJ73TQbftWtx4kg
YV/K3tyyN7/qWXCvl+64km12pA+0pGaMNCW0T4+irSSwafc8DcO9DIcEJRqAF3qb1GRfSAvb3KRz
8TtRUMtBLx5Hs8320P7iDN6wp+cphUllyAsCZ+sYlXwg0iCLKM3+jVaOluG6rjC0BI/EGMyRj96M
R8R7wjN4nAlOWLepCDe9abElT3s4Hfd9qEe2gua18KlPB6Zf90H5e0qzaVckTb/mZspMku4r4wV5
YnWYQumXO8c3PkAOTgMJyAjhaN+2qQ8XWu/NUV3buf7VDEOKcX1iRKvLPyomcl+bf3RlvRF5QIcH
QUk88RkNuwTF7bogybcgKi9TCmpOtfQ1NlH/AD8vFyOV7bacYrV1C/LchS+Gdauccz3rT78oDmFM
VA73CkWzZf0MGk9EdUnXrZ+SIa1dd6VmBXkEmXHwkGPXLsHvkS29+lIPvkM1hr8m73xnOtJcm1bL
OydpPqGMgPfZA8vR7zPF5utqDCnnWuyLQX9tRN3vdNWDRXyIyRab0Dg6L7W7YTOYoZz7nN9wCbhz
kbe0xVU2aUAfu/0s7BZ7B3rSz8FLpr05mVSbV3GcorKYs3ts11k0YiKkg5V2U93/CjrlHRYjV0/z
MuYfXOSaWp/kezFk+uEucXAnldzj/EFOb/isJ+SQm0sWr+KmRYZ3RGonN6kMSKsdCtpzc4fvRKDm
M+5MY0taxJpgzrMcqlvJyMYKwi/dAtgBexhAUhBjoTNfeo+iBz39tjmX2yJ/T+Bhauih1ajzPfT9
7USTSD5rc5Mkg3exfb6nDdWxys1/IVzdVqh/LMa8SExySxjcS9v1/oE0g5VrAVRbubOhA5cPiYhl
gz1OOi+pYdDTkvQKPLr/k6n2fcnD5ByKbD3HwiL2mUuFCSNyyBHY2Ygjezc7VmgelOWBanNEJ2y4
5OSOn15rdKSnI9xDz/ayTM7PKNKTkWVHKxP7rCCdJWeuwi7p12qPvDjyctmeU7xjd5NpYSoMY8gc
m6M6NOWyhtKYI+xz9cpMQw61jF8S7KpuKCtZDrYKCqbWwdtb4blC+bd3myI/5tIw4qihYoAotudZ
lm+Go//AYvHrLve+XWG4cG8TQvIeAjANQ6HXTtkx6k/mE57OF90ZDnbZ5OC2iEy0PMnKunidT+ky
OXmwfqfUnY5cjAoM2MrMG6+57RGCr8mjYbyA3chyB8TRDE8FTSeRvXhvaul5cqaJWjrtWUfokGcj
xLRA7PuqNdoPCbu9HtE2XnJ+k21NutoKVU9GJDtzm/NaZx9q+kMpzRrWmDfFWtB0LKn3u4/9z66/
NXa5N7mPBYFVAfginH6pPac8eg1fWDu+c8bluU7Tr9rsPkwNrVDKZjOQPUUZdzsWfKytP0dLkbjb
LA6osmHDDC0jsp3BiCTjGWMDaZtooiJPWdexpcir5H3IUtSHMWW3CF1a0zz1MR3VRJQbzMtADXlt
skDQb4BKcuNZ28lvVypb9iGBj5FCHkgXBfGXrP13pS6tdeFZMF2pPmocb7ukdIMXkYMvU06c4LQW
6h4l9c8A2zEqY3ejOEeDAC/flgmFBhb6tmb59LL6ikiOCPlNiRl6vRQuC0xRP7e8C+cltzjALf/Z
ynl9c8aVt2Djzi2SInmjee680fzjmz/Z2E3fPfzh1hM5f/mD6eOxomgkvCOe7Np5lJQL5542SHSp
Tfma29KJ3HBh4h6fkFza+wX5SxgOXyjM5oxc/+nVAZDNWsqc5t6/0n2xX3pBVUC9A1OF1EhcGHKu
ds05blqPJPURv8eXdemyl3ahET6dnD/+skX7aCOgpY59XSUxCtVsixceZtGOr0sJ2ai1dWzj5VEy
grhmAu8MRRKXf2LcwyDaaUQd07TzMEnsuWruWw550VQ7J/DW7WBHdahjKozkKZ7Kk9NSzE186YA3
r9yjmj5QdkUtuamKHy4U8iJDt9lWhtrVKei6qutujYASfAYazyRK8p6v1i09cnlkF1rRsRBSYrW4
675z63VdFGNki+kZBBi4a2j2KL8iy/rF4L8vE+NSNez2mSh+ocq++EX35mKE56MKiW17gBFakeS4
yS0OZBSM63huzxVDYflWIIe2qHoHKwJT84f0tbSKrbPMMSmelnwM8uZncopHqsgi0uLNg+v3gI/p
KWwQDFjxe07y66qxmj9ljRxhNuJdzxVCHHl6o8pmQH8vniN7TC9lYn0PuV+TQdBJlMLuyYyHYV04
aBnGZBNW0/zpm2X3ltJDuZsMwD8BKLRmZtz3s/FBrOOmoh9p63rTGh3ItOoy+nxEfnTLX0Um72is
WoUzhdajfk7ceB2Y01NtIeq1+z9gnfCZJq0iSs4vU5Cln8NYPcwsq1MHQN2Mm3w0WIeC9kRw7onA
r4dq+YjNZdXQw2U2yJwLcQW226F03w0y3dyUMTbPonS6nabYhc105nRWwZY82EPRcyY5s1qXY0oD
NY6AceRfgv5ONVzNpOghV7iHHqDYy9rq2vkxaDOIYpyrFG+dO854Or6A066jrZgzkXRU8XDvVO16
dF5LSk9iiL/QfaLn7NjP5jFJbqOAO0lMXj4boLmmHizfB8a7gYEBdfp4UmJC/TPvLEczKalzVsst
t+w6GAd1oKphZYx7MygZInn20mDXz8nPrOaI3grQNfpOePtw+1MPJ54VWH5ey2I3uN6WgIQVHOKj
rdq3ZCZTL483CWpu+q3aNRdk8seJOWVvclrt5wd2/KgrfSqgkDTFfXzo/PlCjivfLJu4zDx+M43x
mFtAK+WVcXPaZrDEGvFvVGI57Cp8A8ZzXxJTNcabBlG7sbA3OOwWnQVtYJ+Gzj00/tLT1+2A4pY9
MLu3vbXnUaZiJitvTPfVghJA0+ehlp0l1bGkmw5xbSSL8ssr3LdRzPdgbsVag+371WnsyCQmh3bx
2uRqqEqiNjZnvRHmDE6fNfNvW7I6ydn9o2mDKxbeKK95NMP8afGOYdWv58J+SqvxboI04WDv2Kga
tdFh2m+yPEcWUe+gGnHbksO5WgKe7Jn7cVO1+Z1TtMuLYjy9FZ8AuAKnuLF79OZqE1BgFS3W8qMY
nNIufwqL5SlQ0z4dAnjyMrxkS9CeW3PI7pAkLfc4d07aXhh15K9/UtU9/O3K+efO5n9xKf0lVLMt
wq3xB4U2AUH/IlRrwnGRecWjQT6fdz8jbsTXUQ35r0p0xVurJ4DUtJrFWY8NQbgIM3p7MxVQvZv/
5pXcXIB/v8BbKCdqvpvyLqQYlLQ26pbNm6Tunzy/KcpSv+xv5V+2p77CQvJJW2CCBRL7Kn9sS8P4
BWwfPBdDrZ6C3pm2EJeKtGqqJ37/9WL+V3eJ7hLZ43+kVP2/dJf/orrkx/9WXbr/sH1f3ML0ANgw
cdp8gH+rLg3L/gcWwZu/zCN2QljBf8ouiTY1+YdUU9/1aKS4BWr+ezq8Sdg8xjTS1Umm5M/1/iei
S4ID/8sD9FcXwi34gmxVXiFZSv9iZw0so6dhj0VPadPb11mmqnVB8nP/7ky8si5KUVZVoE3hEqzS
UFsT00/ctqcwNIZw5/ltMz46mkH9Uma9yA4mTo7xT9LatTqxeoybsBTNcFCFnauDDaZabePWJ2PV
DeImiSApEgn+UFTDq8gB1FbaWSZr3y5dba1ZYJLwHWKhBv+Sc1pNT0Frefkv+BjyODnYROKv6QQp
1S+a2NL70lFdsyZPe0p/aWXfBBR+14WHbHYn9x49EnhKklv0kpmZK65pQjVOpKsFJA4GwZLPppjC
v1Qkek1X+nM/hT8YZC6M4+Xa6fKrdI0zJb9EqDlIjGid8tw+2JXY0Oxbo08PhAcBHLyaZvc5hI0V
H7QrHZO8QeC6xRQvbpq8EUQTHpc2VKgwPE0PGqaJoOS6HQKawBpnBHqKhYISIhXv1a2VRExBOReQ
M2qS+DSFeXsUVGqpV9fIjGWH4U2t6GAap9clR/wVA3gOXXXIuXHvWRvlecAZrrb4PfQBCQ3TY4XU
66Bsv1Ck8HTWs1K4RFZJMlJzFlB5LQ9LbYQ1gIprPTolNiG4P+LbMyrzEv2dBTrV21qiJNvpmbig
B+wH0lkVcai+bWXJO0dmi7iSxpHExLh0nN5lPtsfdjvMX4wPwK2pT01lkVwmibNJgUPSsx20/mNo
jC9L1dsHdirnN+1NybLLUOgoFkLtU4paaUIKflw9MHa7icqznefOerg0mWYVoe9wfE/9IOA6n1W5
I0WyKz6zVLfzjjREVoys75hO5n5q5SPNHOBjvWVmyO1Hilt+pwSEW79zwGH9lAO+TYe5U2F3V2gy
FWycbBhAEPNYoFr9zqE9qaU5Fu9V7uyVgMdYImFnuXloTJ3aPyDuAgORgeso25hDX2Jc6r1FfHCh
milDKy6y32zeGdKIwKGqIRq7sa7GnQpCDA0+y1jAaGzT43UBC4Fr3ZodX8rNTJR8tgE+VfV3KKch
PnjkqIunRvdd+oKYQZkTKBh1BBQ4LjWbeG+3vXpQZpgWd30AcNriUjML5I/IjqyNYOJ3Ii8drHC0
Vo5g9zOYq51S2Ae/nupTnvnBLvfGbmdPqroLWrZWYKELS//CmDRk81NPD8EnJY7xSWaWvY2FNwLu
+zh9QpF/I3jVUC95QGDVjYKHLMApoaZwu+RJBbWbl7sMAxxsO3Y/Bnu4wWqVGQ2lC5NeTvYYFBTZ
zlX+HEDLUYM7Dzy++TC8ErTSnTjjMhQGi3+sMtYhGU5/ssyN73Qjn4vOCh6pNouPZiF432sCM3nN
oc8nOvF96KhOvy8b7TwHhS3AD0mU25mchMcp8HIEuDKbtrMxztvY0v6L6XXLNURodiyMvj93czeu
MN1SyopqedcXTqJBUZzxzS1dpu6xdfC5pCGHKRR4Z+5amwLhXjnByQwGMEncWhVNW8G4X8j7/bCr
hmXGTl0cNixUAkhgjNwU5VDjyGBtQX8gJWOfxj9oHGya7i7DqB6snpEsGxRp8hXViUu7ABjJ3Pcj
3eH8tEFtnyHohnWY9cNJdzqk5ziHordKc+WPdEVpQ397I0Ss57XdY0/z3J7Wz2BF0qTJ4GxramVy
CWxiWCc3hWGfkyl5j2cKjwzKLdYIoLottarykJbtUy5Qx/o+wtMp8OPdghseNTwTWkr6/zkzOpRI
RpMextRHbt+x/kf4UYxnysC+bS/stqmehvc4EMO17TvAqRhJmNXOlGgm086m+PlkVpkNSG2G9HKg
XaHT7SteRqq2LH749shbl3gp+ZEAcNkjI2Kt9YDPrAHvcOlV2xihE+4T258ONK/aFw1C8W5ntn9y
g7E5jF3aHHtJPqzdqfVCUdHtyvI2Ne2We1eFtNh643QZUJ8e9ejJS1wncucYng1YXXdfM4aljaWc
9uA3mUSMWg77cOm/BR/hBqGd/dhO47Ysi+Scx1m1t/zZObmLDD4KE9AKUhhjsQsfSiKD7KnTYAh8
aCpCfm5epA87TTWzXtCykKZedcCU5zxQZAuwFUtofrSYiMLmeKpe3cK71gBwq84w7UeD4Ka1oZJ2
65vg8lQlF9dRmE9jxx7qlBlIErFqqxKQYYsvDalR7gTHCSPzWzgLb40CaY5iT//gZuNoSZ0Ou5LR
yww9ZmiwmhUzaHwjM+fJzAFXbeL7O/7XHB57vrmbZOo65Dx1gLjXwqwt45YHqDEuPXE/2NCRxbMl
1v0dLCm3uGt6VbIyMll0WygHcaW0tD3buc7+TEvsqDO+4Cz1ch4CWgmtMRL1wGzcoaRtLBzGOzD1
wkGX6wdcO/H7EMSdBRsDGTnSL6uU9I1NQm9ei46LIou8I2ljxBhXUGtMS56QwwJ4kCWOefvAO1pm
CPuxlakP0+BL+iSJXhvuAp+25N+4XHz5ZfvDnIMqx17/2SsL7R++Zh7eKsS5UvekmPefRVvOKxFO
2T5TXvoAb5OAiSTFc+5VBRR/ujjm1hQOYp5w7JDxVlNWroagrB8xYnnrKpfWJQv9ftN1XuOzAmrk
m71a9jm05XpybtJH0eCmFznax1ENyaoPaIqkjmE8GFRHn5fEK1+rQeN/LhpR/0w0ucMV1QD8pJ3W
awmnvnXa4gX7MS0xriGOTkrQBBKc7GKIOPtq2tJ5MYZmMjZ97w04qqf+WExgxytEsPSeBuH8phRm
2LLOy62eFu93RmnayrdTYxcv4ouOX6Y4NuhrMBbhMSj9/lEMNccGfyCPTTaI4RDSmWhEhNOBm9c2
9uvcf2oU8KSXZTTBeLMR/Ng6VVStTOKl9cp36hX7J6RaYRylSSauyh6dbXs7tEwCyOhsxx+5LfrJ
608Nco5wrePOfppcWeLFM4oq2y1O5VwGkrw+tQ6frDIJHhqm362fDEALc5I9tJlBVoAelWzWwKgF
4qYKssWHRP7Uo1te0swH/IPIujhzPKwEzd/QPKLY18lo2/jMg+E5SH19xhdDzoaBLh0PhDcegmzA
zkKrHBfG8m2EIGH9aCGxqNzqvRczBgY5hiz3ea0piLZrPdGdaWG4oXL45rCFhb36S2C+D06LBklZ
DWFl+Ej8tylo3Z+lNNULN+NYITVfCt7AIUfVl3CGa8c6ZH5mPSdzYF88+o5eS+Tt33k3x3odD7V+
GRHl7YUub1d5OSU32t2+zHFBQbevzctNqHrM+SPClWs05nkpF/+5svr25M5OWkShylHuWbQuMgHP
yYsIrfjiEuCzbBfKT55Ga6I62QNXxRyqdbBi1pDqE31U2pKKWrvTb41c55FXimEfnACQ59Z03jWp
ZX8Hbdt7qKxUN9/P0tTxW5uzj91ngzUG4Hp+ACJDvso0PGNuSJuLYdSkHbhO4Kh1gqam4kRjgwHD
L+o8G4/UHXKfD502vIs1mlT8xKWDDwo7PuCqG0+i2ooxzMGC7CCP94E3gnogMUKdhMFDq1TuaWU9
BE7LhcxegNezfeP3ajbxRJdx1/CNwsNi4o8t2uZQOlN7NiaUmhMay5zIvMu8eOFVtXiVy1wlUVmG
4PQTGRr+4JH2JairQpjGTGEZ8dprslPiIZEQSYHGGZH4gQYc/+B55Qcioetgjy09U1z66FQ/pM2E
3vCtXusc57nrxeHBRyP7iy+o8xRzdK/cfqJMdNLJi9WG9KlPltwhHfQvHKa0uhtoE7YGGO+X8slS
13J0vswGCwRcTq1/tKLyau92xpywKmmyB8eZdXBNI3yX3THF+59g/eZynEYLgZ6bFX2LQWLIircy
nfXv2HK5+lJtBsW+tPzxVrAleWVVI+x9O07ic8BLilbIlSHOcNTp2HCdQifrOXS9AyllvB9Giuxi
tZQWmcQmRjwCU/LMQAshfWq4TCdonE0g6pTy4zjhERYlk9lhIIfGRWDgTep+DhCEfQFISXuTgNn+
pH7nIPBr6wkjl8PVEwWNKAMY/FkkX6Knov0CmyPKqyFG3rogjjGE5xTwbojzp3VhweiNr8EyNfrp
JkVw7OoGJ5fnDLG4FhI5Ann/qkEd4RWCgvaxa3C0jBK7WbmgLtgY/FK/R9+r6ruA1c+n891YvO0w
LnCUeQYRADhIogXWssQ9J0QXgJpS08Kyquji3bcWZvCoRFC/N7LhFc1HcZSuG26ceZDbNAvNe+qp
0i0+SHdvy6z7MZc+AVV2kkiQ9v2GkXvZNDBNO2nIZpdVFRemoEQoam2ixKKk1MX3PEqQ3spxir1r
FvYp0FW4aU3/vei8kSffFOUx6ZRxjCdbb7wckX4Ow7POKv6zuGrr79Eu6a+jE975QSXmYxqxi3BT
zmVRA9AW3d7wuv7XXCz1kfRp+d2AoHAGeo0TrnNzIV7KQvcTgay086rql2TZxC5LYGY6zY7Q7Zl6
4yE3IMJra4enqb+W0pKn2YrHHb3L9sNsVstmqhc6leP+VdTzvBWFb22QqXansUYPg03UPkMi25c4
z8SN0uqC9zAFv11Qq307NC+fCoDPrbYJKi7zwP5lNH13SgKfGJTZtpAjtwEU2ixg1ixum2jwhgJI
OMHGbbsO+ztf+K134wLjBXU0UTBXZ+7YrLUjTxMRmGvW6/wgEkf1G5m74bnv52wtPek90Xefv/Rx
nB8qTIfuumSmOSAmnyFabMync0tTMnKNUzLVEzIoK9/3ZGxD9fXNphnT/mIWQUArr2ybD8xAN5O9
MVZDeA/5U/XH3jAIPzZsj5gBAwpU3CO8ps8htzqIsAi1Udj/ndz6v4jjv9m3osb/P+L4mZbfX98T
AO3fJZU3MPiv/+T/er2dfwAeUi9EXQ7Z8vZ/er1BFm1qAYjiJqZMAGADGP9H2dKtUCkkwMwm08QX
f/mv/93rbdv/INDMMgMyZPm/zf9Z2RKhz/8Fdrzh1gROgVgLunzAQP+1FoausGAOoQIjq/a9YT/X
g+yrJ2zKDFIXYo4ypP0d+bSXTCp/21pOfaITpXvWVR1GCpEPgm/f2qL9rGGvU4y81Dt2p7QhSbHC
XzesUjjTWQRvXuidhLL1TuHz2LWBF4U8+GUUBG22Ko1uOcGawnwC28T05/24FWiLaNSzqKdgOwwa
KG9CCyzNxLgG2S1RaxCtJkzCnasfnATFYXZxH3U+gIabLNUh4+XvG37kqQHjHDaTUwcnavr8nS0R
6lfQJ6sq9mr0diA0BWZDUniad9fqv1GonBy/vPKRmtE4BB2rHXoimNByH7hyPPGXPgwwaeFcXRkd
71pys8iyS4aTmJE1rec5r9rdgjAs/YOuEfliGSdxfmOqrZ1ba9xITC/9sWMpO4P0eF9cnyrKNEow
bUKztRhypjmfboSmvYqZ3TcVqvFtUpj7VGTkU3AmiW1nzajwJwFn56CEMNhDt3oZf2D+pmuDeBMa
GSWAWWbhne9O/jpgIbnVraDxUfJlqNAg+00DgNrXHpE1LM2rIlEPS9g3hx6VxoFed3VvtczzCEjr
E4eLvxp03q4sByotQ+S5bqvYeh4DSadeM1b9T0fH+nZKlYXpZ3RPs584n0UXGrsSPfM+4f07kNVU
8gGmvbkhJ507rOmrZt270o9CifqZoujz0DNVJdxBFNnJbptbSdoi68PvTTYGkHWfNS4ZpKHZY/5B
SjGlZbdCHKuOcya8K9FGxl4ghoHpIgajSZr8FJBLGZnIPPFlDbyHvq3xfqlC/NQknLwHWVnu8wCp
1NJo++DSdPicjUJvywXtKnWqnPdlXh+T2O5OqMEwAITomYHeQeFSJlpCvuJbBE0flhttoTIaEss9
E99knPwstGBkIcxvO7l3kysW9dc8TeNu9sikQT5DFKi9kE7rtAGGAwcYPwIExzIQSqxFXY++JgEF
BaPOT7WaoU2TFAkffl9qskfnJxmNb2sOd6KapYwyNRmvYYH+ou5DvZNDHX7VFPG9ECnmPvHgLDwp
iCiUl+ura9XeFsW2GSWiVz/IJI0j1Y7jI6lJBq6Y9K0qXbHzKm+IajOg9CUB70DomJyn1iJuSJa3
dqfFIuHN6bYebPFGezX6DVJJEjLGnET8aaeWmKWwck+EBV7jEuOVTe/PtcLoN2rjvoNk2NGAuVeG
V96BlBEXUHZnKun2QMTVk8BszTWW3BF6/ZSF1VcNFsSC0O3R0qMpZQzlDRs/Zzs0LgtOEnd0vxei
a6MhczuczXMBcOPkT5YRihr3i3UXdNa70K7/SpxktnUqc9jbnbsfRfmVS9vcIk2y7kgEIOHIWH4c
Msm+p7G4z2X4DKm+a2arXAe+uw5kfJ8sy0sZKuyv+ZVB7guJz/s8ihdZdmtVGSXuM8LjRN1tlK82
sFWwNt0f8tDjU21671Q4/ghM71HVTnKji5gEvvaeSJ/kM8WeGNULkMhi6+S39JvHMBF3/4e9M1uu
U9uy7b/kOztgUkzIR2DV0lIty34hZMmirmu+/jbsE3lt2ceKk88Z4dhF2DKLBbMao/fWW5wZp2xS
PpUxGiP8fF6BxLW1MMZO8cGK6MWzJ78WhjJv4rj+NIQ2TieD0iUsh7KKriNZH9kgkJNVqEfyOyoA
YtoF8OkdEteWhJpqq8RhsqlXxAVeXarMlXFndaLdZcnM1Ci1Jb6fatN8q4w621KGuGPvjy3Mmk+U
b9VtNAaY8ArnHMLBcOdiwh24IKWbJXtmgwIum1Fn2izwiuz8FWx/RY0jbqAORpek79J3VpzsOFul
OOZIZp0wksj77YDqv7PssQ5fSGh8bPmyl8SZvsWLsjNJhHMtI7qE8neME7ZwE0dfV5o4ebqEdk94
bw/Fnta37gJERBIYXOpl3eAxZE3pGvkN7wt65sK6wXV4D27jNDEyXEmZ4KlXGE99nFzlg2z3E0Ux
T0biZhQ4PJ3xOiPI/S0NIw0VXWdto84BJIDUOYlZPRMLXY7kL9guq3rHov8uY0dlC9lpm85AH2CY
eMzJ31R9schTMg0DLLjlQaVz5zZJBQhPL3IWrQ4WUI1pcNaXL32rDZsgsbNvdtZm9Gx4aDroChxL
JTmobdJ1O03k9YuN6t6NkYUiOUib16UdFr/kTneOACdaSsWWfogHJDmNGDacm15avODL0qEHMzpn
3HKMCM7lvHbqgiE2NQxsY/a174b4rqr5pw95HVuTHfXDuO/nMtnW0rrpI6TItCiROnVYx3roaS7i
ruIosjbwnLYeNjlnwNgQ6UXexdKl6KrgYTBitFd1seVhm+fErncgP8udUtSLp4k63VowMzdaN03P
tZpb2C9BCmzUZhV1hdgBUBfNlZiOLep/xR9iCI/3OWp05xiXYVoD07MokrrW1CvV9ZTEdB/SZZPD
J/DGUcu3SKp6xKPxHrOiG2MZMXssPU3oC5yvrCzAItLPas1xIxrUkKqs8WlK+o4KunmttqYna4r7
pQq516w3Y5xiyAzPgZH6TgYmM4KnpnnVNOAKibWTms1fqwFhqumgu5vUmyqhcgxc5VrTYjozKitr
F8DMWYaaewS3VQZp/mars+ZxUk45uRaTzyOEcTkuzgRnZJz8OsueE2s21pM1jQOwGWyGNgkgXLcv
xD0eVcYmZX5mlTLbmqPydS4nhLiU4Ha5oz+VZc7M2TqhJ8yCzpmOOHQurYe4ni8593d7p9ZLt5To
rzKlQcOj5tUmoKvgGiBBXexbCyeeeTikdqwDMVAHdOlmMPsphZrLVAmjE/rpdJ85Dab2eeZ32+Kz
Trtt8eRoURIIUEduqrELLghmCM4GzUufoO/kcazz5YQHhgKVhHQQ1fW2LmzlAkTuGx66bV3zUVRe
SSUfhwPbMOtL0mpy4yRGh92kwUdXRs5Wa8pdKxdeI9s3LHxjM3prGjHhBqoFkvS5OzmK9WQaq/Yn
nJP7PGfANwAUeQVKmzaGwSJIJfErQVGA/fJ6RvcoCVRBXDU810njd6txtuq6FP5JWRUr9VtQUgZ/
IogmNNc4ZAX4Gl8AcHBrn4Y8j02iKMAzBGnaKctBOOND0Gp208j38NcYPvCKpTmV3aRbvj5rUPRJ
OIA04aXdHNcUyClF0t+aIhgKIqRxMxOAsFEihfg5aqcgKOBRpsAaVJ3GuIxn9UZNNCxKuWFRq8/V
Jc6uMfjp2pdWp7Rem45OLHoTzzn4p6RNVE/v8L2ctUqF+ccEO8tvCMbGiX5lpAfV0cnk2O0g/oyv
ZRfKQfEtkSUIhlWnmD6pjRW+TVqoU9Sf4kbJM0ZRQlkhpIN21PugdfymF211pB/AllCRqnUqVDWq
v1YdkcI+9T9d2y/o2RKvLpUlfqjY3B4rC2JxSvDFatCqo3hP24N+vNoaRzoIs4uueOpPLd5Ik0Ip
Dp0vFhc4xapNjoKbjcPQoJairndq0ii6b+Oq9Y2iixFzj0V/mucBFWwfo8ydG91u9iJSTEyJuZNz
x70Rs+xDDUZfwCWebTmn9QCFpqeOb9VWOl5oyyrSrKBtirMJz5mTiVCa4aCjyLx3UtP86iR5CLnB
0uyK3HIr6an/EL9ITM/cFr0LrB3oL/b2RVwnA2bEwwCCpPHHqbJZu6Ki/UIB2DL90rJjxUumSgP0
2MeVeMJFQMsAEqzFfFQADvV1zTHQfdPOb6p9OFFUvQUFSyc4Rwff3haxVYM1kC0Ttk6ZmwZI5ijd
jjGmdohV+7HHdxuXXeYmLG0dIvEwVpBDQobYFZgxCrYASKEvpQbM9zghzMg2oRZ3mY8Bn1ZoxszR
vOpDN7L6RMooWZgm8yLVg4V1L3DwJXWF9tzZTL9uiUv+wY6zOfdZGnIMqg3Q0U5TsTDMMp4uR3Np
9wgjFu3V1ge7pWc8o9fzOo0qPty9mVzLZUjKs9KxCO4YYtZ4xI2GGnOylWRnRI09PCptpyIaT8gL
ulbrkYZ3AS+KiDYKLW6GqkRSR6fPNqO03/RD8IR73bqN1TQ/xGsCSLeuOc1KNy2iAWDOMKW+VSTO
BnDqtKfNzPFOiP5g01C6lrWaXguVjnU2OjzXBmKMpCMv6s/OGGjXDhYOVOjRA+cm3k/snSAvIixo
nmDweegD8qdxsJIrMulpKKkdnvS5aMCc2JpFCzeaJxUtmmXMvoqEjkIYvO59zV78Eye+TvGbepLt
scpsqfrRMveneiosNxRtvcXRCBHUQqaBIDto0MkMjl3A/8BYc29N4XOXCqrOJb3hOqC70NvGeRED
iWw8AKSjgAVgkSZRctNCko3spEqOuSQYmLOsBtcxTN4odLW+DMvU2c5VRIMMTv2mxiLqDsNqKqCa
0T8rhtH/gKn/X7XqvzikkDuKtOzfV6w4GJZD+XO96n9+6EfNSmj/UAyi127zSgBDdyiA/VDKCfUf
VTNoDTMxILsklON/alZkhwsCSMF/2bYhiQghR+BfJStD+weEIBEl+prdbGjGf0Qn1PAp/1Kykmv4
NAF9RPQZpiBL4H0WKdLrhCYWuTsrjuLWROfD0aUND3WT4PhaWvxHmR8VuORhZ6pb9MzZI1qL17DM
vgyzfhR995yQ6bjBEkXFfK7gGpcD0iHTggeDjOhmQr/j9o4z+Jlon0O0D4QigD6A2QtSjS6mUo9X
YdItHBiDx1EOuNpXRATUAUXTgRzZs+KNtfDmKgRUEWpXop+uc5VW4TCUoBMV7dJuYnHXMAPZ2hHm
SnhslOhhirtvIqkY5fHYnwsx07cqBvjePchsC70dvwEHyoqCrzDI9pFVnwtmzEmmT6Q7HI0hD0+h
Uet+l6Ozr3L4CU56EQiz93rOjEIV+Q5kFqYBBuKefKbz0tbiAKP3JGVJzTw+UbM0LmMQdP1MFQr9
A9otq/RmBxxBTRJAoszZZmCJ3jRle50runI06Ev1gAyTQTF3hqYXoJQh0qbtTpZS8wQOGbcKdXcS
1mNH/WVpHK/RATckkv6bQ7sUY8ldGE5nCimeY5SImOdNjesgZr/aLM0hnqDlVPqBkI8L9iwbVoQL
3B0e65Qb5C1MLrrxvAlwhgP+ZC0fnBYgexzoj7NEO8fWJnOFpe0cGDFiEltzhv/TLaK4nA0jo/mA
KaBFkxjofJgxfEkbJHhy4XzfST8tInGI6soGWbgciii4y8kULHKOsQbEXC+McHy0eg9rjJRNgAky
lwQH0PenaHhQ+nAvinpfm0yXZB/GqOQKWUNCMACOh+w1KlRaY4VmT0l0x1Ua+g08jSdNq6SXFghd
aBt5jWZtRYsojtgy16iCDZY4SjG1TiEwljsCBV8GQ7tIHHaMWsshKBXSq9hXGtBSeHWznSqAnMkl
2ic15y1Vn58zdf7ijOFutut2O/fFxZLlrIDpdW71V7Vm+Wk73Ac5B0YDoPFUbDTRLa7oOixe2i6u
8EMgRJ98spy/1lm+m+zUAAUiFER5BfqnMYb035fHUapI27rbaRC0A60LvYREpiB3GmbcTBhkdYq4
erLl/XkMCnlWFxRxdm/danbBjYzlhRJDqy9QxKeTXpFVUmzmhcN0LIrZM3vHzzvTWxKRbyojvKsK
WJ5VucEf8WkkOJ6vovtaxwjzl+jFEMrjXBTUPULDnwfa71I+N213CkX0IqlVecpk3otGZi+9Fd+Z
TQB5QrvQzflCz2M3BWfAjlp6tGn8EftmYoFOJCtIUkRzFLPDvehclNkEqSW5CWuxiUv9rsYCVGnK
bVzwtjjIb9ZzgmMV9yLRNcAY2tbOZsT4CwKbzPlENcLvI/0Mdep5qXm9F72+aezSh/t82VXVfoHl
66oJfm1F3Wvg+CCEQeuoylfZZYfEfhVZaLlqW96NmsIeGvlLF2JRaRpoijYRA2FKErzZWd0+G5vC
s3LjxZZsRKUh8201PeoqwsGw9NscXYzZ8E4JToz8DyCJXm5AI+D+Ep95RSkXp+JM2zvfJCtNBV/G
Ra0oR83qt4Eusqs60YqD1Zhbq+zv66V9EGN+NWik9TRTu0tLQI3sJ3M/IGZxNzp6CHAxerCV0bfi
mHOU8ylGEWqLEu2vrWEeiff5aeQcTc2ueIjsh9yeFioh5RaBEQKqUb+hR8bkv5CpiwU/n8Qj8WW7
zkH1Zc8v5dx4nREiT1ndOHHrJPu2m8SGHrjXhQr+8visckjmpSd3R48tGgFoqsuC6n8Mao6h6ybj
4hOL/GDK4lqaDLZ+SRglgqI0ZHFASa1+MPv+cwz/wcgWrxD5Hu05lbj+U2+2vR/oZgMOkENz3jCt
5cY5InnDq5bhtS1phOJf0V29TG76afiCRNLajZzDeX72QzMW6B1HkkWDcrWnrTTyGI9b3tyUtUql
mloXHgSUV/PwaaS6gRcFAR4lhHjfKc7XEUWT2086zKTimqlgcvmuP1mpttwNU/QIffIrUoILp6hf
ZkNch3n2xHROvgasmoH+YQazP9H6R7WhVIrC0Qv65iBLlBpDvBIPZoE4mjwc1g7Q/Vahujj8cIvO
0xGy+VfF4nxkRQOgJImvKusuZ2G/ZMNU+AM+zo3T6I+FlUP8sjJap0l1NY0GK1PWeFrovI2abW1n
xHvM8lqPYjwON4m0houyDr9Mo0oJPzsuRr4jVYgGVY1PL3TkyzINJ5o3VzHKVHcplGpbkfjhOiuV
R4bFp0JLEBOF8XWsz4+5qnwbIJ+6ztgdjFm77WYLUKsFd9ORN6NML42yuwZZ9FwuLKrQA2hiDWcY
l16nc65CrHmykbe5dir35Uijn+W83eSTs++khWKh6rwxJk8g0cWrTMQ1j5Pza9hACar2yK8jtKJ2
hWirv5VjNfCA1IXhzpQxW1SD+unbFGp3lK9Kr1OGU+dUZ5aOVTeGWQ6dDfg6Wmpdy6lHlNtYmW8y
CoIc9OwawFJ6rdnGMa/sG/h7FHgWhInOsJp6DBC58Rh+bSdUA4OjXOlG+tIK+xjRgOBksSSX7GiA
lxJ/6xL++GkEWuB1S5u79ThvSjqFbhWXt3GVP2l63bG4Z/thKOhPO2m1WaxmY2vDOV+3XV1/IbLs
ISvbN4Sfewi11AAKHV/ftEGcexrsaDnkFcalflR3BjZfXw8hj/Wi1y7j6rOFobiHdsch1Z/TgbQX
9Zx2zi6iU+CDs0eerC1MD+12BUlmM8XryOkOmMJST0uXL+jSv1K870hhASjSm+oV3f6dUy2f8ZLu
Ows7YGyVAEvRBKZ6+twKNK5k05wof3D+cjBbCFqVXQIRoLIF733L61zoF3GbG6vWauXF0omcynzY
FdQiPCc3n3Ud5FEXj5dZsUAMsUyY+3q74wzZegbyZ7dekgcTBM1cFy/1YGle48SXdUhdRcvHzmu6
eG/pxQgRPzL8xEzvlVi9EGaQ7JjI+k0wEKEYQtrfhCWxWhFnS78KQbA25P24FIiZbE3jos5zYJkt
s0aiHecBA3sUhJ/GCbcjiDt9B5RR+LWg3QXYIdxGJlY4E0mIW0a1h2BM575t6EjluZDi+bugA45x
tW3n7sw8dxr0gVDKcGZKjC+lXTzLjMcVK5j5RhsmBo6ODXoVkEx0y5BtK9uceG83TSZzU7fZFdpb
Y5OZ9kMn5ltcop/HZb4UeXwBTO5Z9oB6Gtnxacx02NASS12kljoao7jmxFqxFaDY46kg/TdaSGFK
7y3SEBRqxOl8NbLiGoAleqO+rKtAJR5svFKEnvhjrd90ExOzVqjnEZVzZ+gdEplObnpFucvHaTdP
3YkUlmNYzrQmYJJV0tBOchrvlsp+aMnmaEgVGRfD8azJNL2s2na4HiMUxP5igrLTHJ2hRYkvy1nC
KQfo3likkzeUMvPp4DDpzOPnmSiD3pCBGznjxbyq0ZhMSZmoBh+BdnBIsuAW5VTGJhmrtNMkz+nU
X2haSxIIJVV/EeMZ1YGDrTuB4RO1yzYPi32qGqzfdX/D24fbJhCvEE0egoBW+dz7JNUgL9E7eBLL
vY3CBE9IfV+0IU7eWYfoPj8pMGVdRccm3kzzPcbhi4mEmDywrmgr31KgOvEOA0BVx3vSJBFvaubX
1hkuOzWB965MRz3JoB2NJyPSD6FlUHTvEnZc0tzMCRsqo+yvh0xG2DWVb6KsgVuxGV4qSndD4lyh
4M3dLhtOY1GmHq1SwUuc+Wq/oHfJTKS8abA3Feea0uqha8O3QI/gj0sdgKX+mNB5IW2mNI91Pn7C
+5DssjD/0itrGrpzgC1jX0DryuGDQuhOI+tsOEm24dtDeLxs0RJdVrW5Z9u10QEVlHJi1lGxVKlZ
3u3Rww5batb9vq4cCzxcBBPfZLrGtI+uou/YjTOtItOn5Y2OfQRgVRwR4j9g7DkR6WS4dew8Dz0b
1zbr2OAiacd1eKx6JXcLIlu2MTBltinqjDcEfzaJPo1HewNbvppubUONfeR0T21G0Yq4uuvIoF44
t5hdiBPw1LT9RM32QpTxo10XJ7gYOkEdutxUVvqsV4xGg7AUCu/hdmqckZ9q2AYOpAbpRbNNAKbg
jqIBUDfZ9bDErRdHQeFpYx3fNFHylerecjJ685ibQJiHmilx0tEwlmGzU5M+8GCnhBsZqmcduG8U
mc+oSqHNy+TcKVTR66bcKmYNdpsrjuaNxOGcLvbZYBfr4hPagcJzG4X2h10+CQ1napCH4IMiPSHF
ySnYPePnHnQvz+MHhuuLsCU+s/V80eQkas7Nq1PFREQu0Z1VvMw6CTJ6k28bPYfJTVmubyicz8S5
bCij5ds0XbQvkYbtxQZMt7E0mopLBYViTqvsQjjasxZV7OE0fiqPLZW6S7S6biLm6GgB2kBAAQEi
vjWTkAp4ptYSVPxGTAHtgjSopyS6ydkIdpl2MguNzKi4uF86DFoioraKR1wPJQLB0Gvj4dUmdmDG
LjywBdEP8AOuK7pSeVfhqQ0NoMrpraVfOUVSezX1G6z71PnnlkiF+WiU9dFSV66hbW7j77S9yDo5
qgK3SzRPaCypmgiTSbG36E6gIGFFN2469WnClnUQlbEK/dFr6ger6DvXsBHMDmaMIW15pMHHLma+
DJi9g3E+4/ZvtgEABkEttHTkzinyw1SONwjkTU908RlKzylu1UvV1C87tmBg6R/asrnPK/POSctH
Dc9hG0UdlK12D3YKqsp8TxmBrrXTXsOI1diZCHZBAlB0Jj4HZafRpFoaDrv9U5KccxQOTW6qfogh
bS+s+bVZjGONznlrsAMLxvUYvyoSwPS4Kl7D1YUtUJCg221G4Ah6QakT1NWyes5DxrGr09vpsIor
wYsuPo1MiNCyb+IBFe0QZk+n3HIuywqu96AdCfzhcD0EV1EzZAfTDo4F12ngZ3ooTb+1sr6oVNrw
hBgiOmRbZ9YXssdUAl2fbSaKmee6vzarZ8ORQHDSwpfKsO0q9iQqbZe+jVlIteCQ4+xveumaQXk7
9ZgiijjPfXOK7maI+CeitTofzT6tsGFgry/V8yyN+zK1H/RWoEbiD9DEaDQMCuuWcpPp5au5QEYB
2XluyD9cRD/uejoDqqWdK9hgWjDsraa9h1aK92N+NhPzWdZSYm58S/CRJlQS8kK9qqt+OWOsw/qo
vGp8ok8GqABVtZ/o3ZZ7AEGvZcBd2MM8nOcZZbkBM0tY0eiT9WS7XYyRKHPA21ROgMozzQFIRFTr
cPgrGHW9kcy9nUadT58KPnvJQHGKWLw1Eek8U8dGxxBQ5oRRJpeDaSsE/8jkZHW6hiaHMsAocL8b
gbJ4bW/+yKr8v9ryf32Pifn3dWUyb17j4Vv7c2X5+4/8qCpL/R8LIaOkbEtku6mZ+Jt/VJUlqTcO
4kNsOg690O+l438pIeU/qqPrhJ7qOh4qpJD80L+qyor6j1QpAvOTpsEPWqxh/5EB+9eiskHcqcFV
8HE7hDNTYOb3f/bvz9McW/R+oMXeOhb+xBCoZseZBNuADucT/iFEo58K73/AF/wa8Uspxdaoidu6
AHqx3uD7qFEHPXHphKrf1UWKBt9B0FGIbvP3q8g/Xma1r+N2IuxHI2/o51vTgion4QRAh2lTmWAz
pAf7FtB3u+lnrIyfgbCD46+AhZHVsWxqBwg82wWf/vtMVf1hjTKQRys7Q6SjGUQSCDMuv1A9AG4u
BFo5v0YB1hOs6eXEERD6qG1yxbUvkE5JBAqbEcEkWzgyOzQgDB4uB3asr/qzU+7MxVOUjSp89qhJ
7s8v8wuOIJBzSbglFxGFnh8vJwlNKrxbOERM48agNZpu5MDU5Qc/ekMv03+H38o/PJNf9bA/nomQ
Fn0MYGprg+HXLwv0c61qNDg5/SzjGreHQc4JTzibblOTmd1cwL7Oi/VBDPOfnpGBFJfGimQK099d
Nisw35Qhl1Wjctqq65G8cNrq/PdXQf8VMvDj7qSgDWPqFjsW+13aM6EE81Qb0JQiiaHSr7E5FLuo
vRxJnC2HFwOlgkAT0zznxWObnTXzKi9zqNRbm9cfRzwSeBfUiXZfl549XRPpl8rRY86X4qjJU9xc
xdSTxoWaKYcY/cHCKiCHz2F/JjNwKD4YP3+8nZWcQHAquBhG0a8Pq5lh/eYyYam3Pc26KhEfSc66
UXhBcgkcfDqXSYfIjmSXYfInFMvmeJ2Y/C9vsgpRcEdJKEekhopueTbjN4V+em34GXDupn2wwgvA
9+hPDuiFIpomydkxfFM32VJS9E5vKHHiJHbxxP39OdFH+wkm8uMx0V1TmQt5CTX73cQQtkswjam1
+NmAOlknhySe7IncYQRLAVRuGsTGB+89GWG/X3PNJXNMJmlhfOdT/DQB6uaSRwWQO9oS4tKJn7M4
Dc4RtYLRrPAV1VbgxSnoWPiaXl/p0c5epP/3215f8v/PUPl+24Ykc9oycTBy3+8mqhLdiGwKwkB7
WQCkIVa3baiaFS/j3H2U6v6na9HV1hnp63B33r06hiJ7tWiZQOwYQdLETtCWcmsHZcTzVoft3+/s
D+OOVYylz+FFVTV1Hf4/fblzpZfYCbmQ6IA3JjW9xMQgSFVw4KGy+ZhSnUrSdmMn9gdD/g8TC1fm
qM9azCJrvlvXpmmqUzx43GISFe5IIjT6DYIj/n5/f7gKCzvZtmTPgVF5/8IavSoKg3v0oy4k7bKg
WRMY+vzB+/EO9/P9BQF14jisZbom1e8r3U9fYxrrJao8kuQoVxKRgXaFBM+Njg6CWYbSZ5aQnEa8
sjJBfFIQwP/9Lv+wNpgaV6UFvgJj3nslFmfMOsNCNRlTwLQT9RmV5OSr8zABep1nGPec7mTzwVX/
MBmYxC0wDdB5VcX7nYlDgLJcebc+as50Fwni2yj1bbD4WQF4CCsJqg9C0P94RWZVqQqgSqq6ThU/
f80aSCwERTDzyh5IIEd87IvoZAI8e16lEFC0JDQj/v7l/mFAmjpeEbIPeZGcVVvw80VRvpRtN0wz
2PErkA6ERJAB5g9O+TZTqPhfXAtTzjruGYzW+ll+usHAGCMQF1yLtJztOMfKppyI17YSJLizon0w
BP90Z1wJqw97XGabd19n0MVZmPGC+Gn/gN1yROBKaVbMAKkWzfjga/zTSOQ7ZKdn8YuJ9Ndbo283
iZmcWp/4UeDJE9g6E37kB2/I77eElUmu5C3kALpw3s3UfbiMIaYivsB0MDYmuooh/Tqb5KQJPf5g
Zfpt7nQsrmOQfGkaSD7sdy9GXDukq7cIlByD5W9MbLTFPWWWMVUf59Zx1UZbDmuUYGtFx7+/J9q6
H/plReLaFuYsISXbJWa2X7/NaJ6rXh/FusGIX5aGSkUCQHkyiI5pSTRJ1Zoyi9j0YFO3Q9g2fkN/
s47ptP79g/w2IvkcMMWkMCWyHHaIv36OYCLDsR0b1R+X7lUwOjaVauzmgOwlpNAU1knD+PsV/3jr
bEfZCBCxYJrGu0cMD3PJJwjTvg6B2QVERHncubFq8rhrh1KcjMUNurwRSAMijN4x3qAEb7q1sf3B
J1mv9O4h4NvCqsZH0Sw8b7/ePDG+iIRkzNFstS7FOYKIUKzulFp5xEZ2hRV+JW/o9tZRs/tpAn8w
qPbRdKKzgjXmg03nb4sAB04OiQLcm2owH6+//9PcoVIpjxeCc+g2VLBGoTMwG3t1Mfv12FjuLCJa
a9Hb378D47dhjUkPMyBFZA4HnHbfvYgitCaUsTY6vrUFlr8NHBDC8KmsvjFm6FOuNaptUCDxxVuy
dZbHnOp1elbbL9nw2PcHoXyJnHNcYzGo3Jv4yoQLsQ9HhBOpt3IcaEOZ34ThTwxh+yCJfsOyrW0q
cShDUms+D9Fbbt+M6eXU/rCO/tsDl/Z9/vv1+bLTXTd+uhBsns13b9qi0Gub0JL4SbM3sKFw+pTm
62xfA77eNu3nupDeYF0FlAGzU2Bzar3H/4T/No84wpjnZnzUwtEN6xujr12AaVa/6+STXe0LjrVA
4At3dlCE78xDbrtrQyzzFHz2ihduaus6HDdNdyhbBPDbIDlkdPDETdHfKCEqistBnPQK29SlMW4/
w7fEYyAtv7dudM3H1q4/TZ8zse27T0N0l2Vn0e3N/sLhDGW65VczepriJ5L2LOUtjO4W44DIBV+D
Qy6CiadtQ4S1Rg4uprZ9QY7GbF5jQxYDcJKH0tmbJe/V/fiyNnPj2wKWdbgjuB6Ou3iQJG6r19Fy
Zju+Zo1Y23bZOJUvnS3HbFM/YVW3iWwvsPYgCBofZHBX482QF3LYsX1R7MO6FaVhW8sT9kZb3Q+f
23qDIQe1MS4ExB/Di3YBQRgtkAqnJ8Ve6VammytHvITJ/GJp11GQbuPusAxf8+gr+qBZukV1qa6I
gS1BlW45wmeHVmJDIbAua4wAkGc4jG2CieirPaGQgXGYYq+wP1jhf58weacIJrQpLYGoEu8Oujar
U15INk1RqYPf1hIYS/iYQiX/NCSZ8Gzm9Q/WxD8NUeiB7H4p6Ri29u5EAQCmbJpp3ePzHx74VVCf
mZp/NBt+rwq9Hy7szFSsp6xMiGJ+nYDqeDLrWZGzPw5XZDistWRxowdugbDhhZa/rX6pmvu5v52M
V9341mLRJajSrojZVQ8RrAeEinTvK7IkfFxXCliKeGMSYqjtJOg8PIqW/ZRAZir6zTA8RTcIC4Jb
haxFt8IBu4luOLTQuevZBp66i/CIOEZQxt9GJ8RJpo/IrOQvrz2ghJfNub4T0m0yz8LtH/s5NrYb
SgpA7GptF56H7KLq91gHndw9IGUjoiJ7GTpALHeFo7vzG303FSKpL3pfKX0GfcUpfoZjPMbAycxP
1fLSkUwfnLDcaOie53PcHpSWcKOnpjlX0V7gSNR9PMBUBGzE1emmm+C9Iza5pOW7FAwRF/iSYR/b
9rPpzd1NsJCY8JAjQzYYZYP2BXnOylY5dhpMOLw3lvK8RnhVV3pLOYx05aa+HvJj2e/RjpJZ9Pe5
/7e9FmdGlaWGEqVhrf/+9Xl36Oslomiet5UQfxoPL99pLCRUnJZgDvz//GqaxhpjO6rNmePd2yWs
AjiRMc5+MWJ5JKXLRceaubINNL8gt+PvV/v9REfJl1qUDb1VMmKdd3vjJm0VHZ3A7C+2jYkqB/4e
6pD10gWRDXgOonVx39o1PKlWu8MLa36w/Kzf3rvRxDaZvayp2Xy/38siPy3nKFDLqE+532nB55Rm
MRlBwmk/GLV/usqqqbbIW+Ew/v5E1agtll27nnyztF/jFb6XO6CE//5l/uFF4S/XhaVKSuIgAn99
UcBwDLrRhpygpLnNlkZ6IKdrKrVod6S9iA+e3e8bofVaFItWMfYKEfj1ckldOnkPLc9vSqveJ8rR
USmjcdpxO7OAVmWyjNM6/Q9v0tbYBPElUmugWsp//XpVuwqW2sQX6SOC+VyVxBaq9qVYvmLEUz64
wfcHDy7FZQT7bp1tt+68GwoJkrTQotfkj5rTX7K8VqlN3nHtEINGIT04DqQqSz2et39/ju/XrrUr
AIhBpzegr0iGd7eoKYsuwEG1fhIw09Y5frpcSy0ac+ZIe95XF0V+cMnfxqGtsVqCuqEsLKHdGu/G
oR6pWm8PksI69LJjrzSXq3lOjgDLVn3EUoBoTITY9X19mNRF+2B8vH91uTwZTPiKVZ3dLQe9X59q
jDqoVFKMlQ7CX7zhqNJKtk3NTK2hW5zbv3/B79/c9WoOCCmDYhV76febA8pLVpApSeWr01U7loGv
EisEznaFEMho29v2l654+/s1f3uogkMsxSud5yloW727Q1wzHUlVssCIMzU06bGESXJY/FrpUAxU
/VsK/+qDF/h7aejnyc0WOlsfig4cAiQFwHdvUmy2igbQAwi5fb3EWyd1oOT8P/bOpDluJM22/6XX
jTSMDmCLGDmKTJESpQ1MI2bA4Y75178DZnWXIqhHmnpdG5llZaU8EOHw4fvuPfc6UI9+67zrFZAd
yYkR1Zmq97DhEBxemNU1/zAYd8tIJuJ+MY4p2Vfm53R4zBF4GcgJTah08rpvbvgTk+9uDLnyIjfF
mMD/N5R3vfXI30EaGX+Bh3iFs3VZrP+pUVUIFq6X5vH1L/fF9OE5AQY5HLyozNEKPJ0+wdC43hzQ
Kp+leo9Qyti0EteQnJoBBap03pitLxYGajjMnLWNEoZUJtbf+pc9YxrlLLBWZlsOBNu5r8i8atHt
V5K2NWHXi5M2Gw1Sdqjdu9cf9LcjY6Ph1Oc7a7nsdOTFyoTVNWTNznnxI4UBvcNG721IaTTI8eMU
pZdNYO7sJXxj4JffMI9MQZCKOYcDIACnA/d2VoDOzDO6lOZhJkiBurnPZWsmgXS1mbz+mC+aEcHq
FOLc4661F2quZ29LSWSr9NBw4uTRNKo0wmchjpWeLrxRrCqTaV8TFINRoE+2kJNxZCdv1VyeS+On
bw8VZ/qhVJv5LDRjTp8ZLoI3VWoiicZKoqq8aAlASIZHC4YX+U9YMTPwZY+ENVjJw2DQPaXDml2A
QT7UJVH1+6VBAW+SHW/s5uJLhYkhBBqYAGnB68YLUr9H4gyvZG+Ku7C94GLPPRTvck/oDlF52y7f
x+0Xmi+2Zu1f/+QltJBSKwocMrlYyg9jtoexzJm4jHD9x+Z1zF+ddpxF/7g/xE/irb8+6whNSnoJ
p9/GkANNq2JvoAx9m1kT8g2v6q5KLiLIEi1EjEQl9o23VQl0007DBfPS9I0F7cXCvTbLkRFQSAWQ
/gxq//XFM2Mv61p0KfChEaQumbnDuRnJ4YM/+ZhB1LxbEmP/+lx8OfPZiYnMw/D23Jo9e+XKoGxR
n2HmX7pl2/c4UZc8I2LKpSyCnPX1wWhi8DWeTDqHUhfFYiQSDMsudfo14zLGgGuM3da8d741f7O2
mB88h9vTrkjuwdLF845/NL7V1Yauh6e2TX9NmomGzoMiEr4QvpDH5Sq5QE8PmqQiRsb7zp/99BFA
GKrYvD0E1t5Yde+rwtX5MhFwzxQil9yjxHqBhSHzolLtavvvZv40uceCbKMkpETOxNtAKuRixJ8k
lAiB2haDD3Laja62RNiGLQUZqg87DywGFh7ES/2RLEfs3EC5jexAFnSV7ksDNxSWpY3TEhCLvXSz
2tzvnHfLXQfjgFSeB/8j6BgUCOQIzcbRAvGLONs9uMn3OthP8kDtebkNudKRNPdc1LLfiwTX81FJ
cDm30tsrtVeI04GWQgDX+8461OZxXm7lsulmapgHDaoXFtO8Rzy42Ie5uyhqwDUbQf7HZ52/c5JL
6xOpPOR3pNf27fQ0/qyuxGf7YFzXP1rqLIW3S7x3SRCN83XjdBHemsJ5jOdvqn2UxbesuoehSBnA
upMJxudLM9yiQSYEMfye3ixvrNAvtoZ14ti0p2CCrV2NsxXaKK3ZrWIiSEw9Mw1CGWBVoaiDbz+y
Jie9XKrSJWXaTrYm3dyLNybub+ct3Q0m71otPy/SZh7AAZT53dbDm9WoPILRuEWifDB0HvBrQaSj
R2BGBfzwaByq6o0t48VryuMLpADUfKCpUaw/fW8sHjgXKmGqGUSroB/cirZ/Xy7taveY3hjsxTrE
uZxCj8feZK7L0dmaAO/f73ztwK93VXLUc3xDhX4vQXpEzgz2umMyIGce3lgdYLu9WBwYF7FQwL4Y
0Ao4fUg08q1So+i2Ve7FB2uwV/0G7Foo1O6BVbu6yjxn1UBYG/QD07uuFIAphwwoQ89RpeKYtmvK
9GoZqQPVvf2jWurgknObDfDKG9J9lxlrCn0Xb7qYBPvX58jLb40jBJNzPeG7JiKr00+/0G0cjBB3
BsFHVwrYHC047CacGXtdokcam49j/sb1fv0lTpdTxrQ9qvVrNywMznYtgcsFNHiHRQR48Io9PwjR
Xw6tfUUjh9j3uXpLbvVyIqKhoJaNQ9q3uaWePeUQd/CtBiRRFD6gLxtfSxxYAT6s23FuH/70G117
QcjI1mkIb/xsHkKFHrSfqQZh9uweWpNqnD/RGQkNPFH9tk5CGM5FXe9fH/bll8rcwwm+KogEpU7v
9IckPygUKPBrjkFDG2lL75DbmIcytuddaZlPRQ7W7/UhX54ICY+nIkUPTqytx+CsuFGTb0cOUtFs
rQmrNj0gQDcDNU2xQLjHcYpoWaCpL2SFML63230dkCs9WMUfL7MhWzNnf+6qoWuf3+N6WcAAx3S7
NQsE7p1nU8kp8QGDhY/bkZhhpjDRGNvJW+5f/wpeTqzTkc++dSyH+F6CdWR/609BvBvCDJeJ9vwd
bNbXx3q5mZyOdfbaSOrPPstZtdWt8XkOuO+nvYMMkqCX7nbprl0bu5zl0QZ8fdz1XH/6ujIuyypL
AVUyFJ+nM6vKai+UPcnZSUI+JuaFHuwa6KHXR/ndN8mxnisGGwWqyLNXNFm8PDGg8Gy9igCaDILI
jO1bqyTbkOz4ltjgN1MXQN2qvOSW6vGe2qcPhTGMKNSmrLf5VH7LRPGzMfRmHqz4ZmTnaOKWeLb6
Ni1RUtN5TI60Qi9ef2D75e68fgSPBdBxibUXZwtFomhWsjlCAhw+y3Qtp9fkI6JnrK9jCWkDm1h2
1RhjGXWu9cWdDeIlaQSU6RJHRWeN14rCBux/DHx97yFnzzlzBimRtKmBQ1un9R/vsHxg314lKFy9
+NpOv7Pe8TBGI4vdprnxTmJ/txLSN4QqtqWY95SrsJZmynpjh3oxMVz6y5SEEONScvfE2RkqMOIK
FUpebDuRDftG5p+NcQJI4H90oAT/XwZzOOjjxSFrduXM/nqZaeLA7QYNOiDMyKDHNk1Po7A+9VIe
NH3b12fAyydDH/nMmqXQTbrIOkF+KVmgWzJHhVVmJet/Va2ujzIIDz0229pqxRs/3u8GWxVnnEWB
ddGmOh0sJtwAC02QAv9qj0RrHTwQlZHN+RTYk/j5+pO92Ixc1gq6CJzH2G/d87drNrAHdxatpZbm
wd7PgaC3YfClholpVf5wUaWjeGOVst4a82wzMiqaNQOJPlAf0T4Mojg0EmJgQQr8Ezi+HZUL2tit
BbJUTBsrVccktcNLSKXghMqPxBDWWzEZYDBjjLa147+hW3lx0uI7QSxAnYaGkTDPhWoTxHDWP7xG
3AKMbV865buVgNDEBzz4M7HP6V1QjvKNVWb9WU8Wb8Q97lqXZ9j1Dnt+Op2EcuB3EXDNi3RRGstX
K3yz/v/cRv33KAHVIOz2KPWpV68T+VxNFaA9SmyoutuiTOXezBqEvWCvINyO95r/6WvdiXsgGNZx
NiBu96H1XRf90+wuVziJEJuPiwSjmn5h4ZUX42qMkpbzXisnf+M1ON1E//mkAe81XjATaf35atI3
rhpjIyWzWYobOLG3XQtvD1JNfiG544bOpzRLrvFzum/8/NbpL8HINiV0Kur0gJzgZTk9rRO3px20
Rp53x3wSeLen+ajgAe7nRtn48bqD9lAUx1aS7eYpJXf9qmouak+pz8m4fHj9FT3rLjx/HqDQzvO2
jnbynNgzEc3hm6rIt5lLwBgxXYhMtkbiqx2Ylh2hT81h6cInlDcm2WTUl18f//R1/dfwFI1c3B2c
ks8VlFncm1DSGH7QqBrmeXowJo2ZwLxrNWx6PZC2/fqIpy/g/4zILc2jaeu8uKiBvRYzTQVeBdBf
WLwWH7DAZmkCHFqAHohK8C+cGNfr87D/MR9hPmLHes181Kusy3p96j7iv/nHfSScv6hLoOAmVviU
aeWJv9biHncKmrNcT1dw1f9y2M2/KLFTzCDekT85ifzbfgQLa71V2lwpLfo67K1/4j46OyMGLNc0
UdcVzWUzo4hydiRdiDuqC1rdm7qA42S0/vQooEcSLkwg0Gbpxn6vdSu2edutFuhmyb+M5ghRuU3n
N5bx87nLR+GMsD4VKy1aZ+90967DWUOCzWbwsYk+4pBZcCBiYfYlvD4crGl3j3c6/tZO7vLGa3N6
cKB14wiudmzj/BDUmc81hwRJGqN2FtqARvohWOUWcT39gIm+B8f5Z3qd58EwO/DDrbo6Nq6zTVzO
SnhGAWaxNBBXzGmPCdooDr9Mw7t/9qVfE2rPV2KeaHVUsA3wWESXnA1CiKNKSs+QW+AF1oXR5MMW
wJjz/vVRznca2hQi4JcK10dBIHo2e6Qeuobwrm5bDM29Bw0zmpL2IfSXH4m1fCrY8IKhuoPA/sYO
5/Jy/LLl8x2SH4JFz8Ywx8U8PO+kNiJURtIRQl56ZFRu+paw3X1BqtHHGBRUt4/tZTI3WWN+gem4
3ExGEz6Afy+cqB0a+pI9wcTrKZEgIqcdg8d5hgVCQymcPmbOAF4DWhM+UKOiKR5VAClcsD9Ltwk0
8YAdwYwPqcIuPZKyQlukEEV8gRJzuZ0nDosXdr+UNvkk2sbdpAx0SEOfBOFFqJUPI1W5vQeUIzM+
1LnzQfGVJUdH9aKIrK73rR3+VthRjtQ1iiPhdW9tEi/mBj80CS9rsZZakPW8JvxyJieJip73QCut
wohyY5hxv1NZ6P/pO8VJjxlo002wHNqVZzOwyyZdWR2F2dGkDBZ2yqadCyTNhT28HyCgbV6fi+eb
rcvtiZfK4TjOgsv+d7p8CNqgkJJVtyVygl+urx1g4HiqSP6BBFTQIbJmDs2vD/pi4WBQx8U5YHsB
lTfv7HpDwgytPIiXW7/o77SSJKakuotGJ7yrZ4Rir4/2mx8uwHqKQ8lbz6Dm+ml++eGow1iDsgIM
YWnebyo1WhwzJ/XGMz3bnX496XKWxjPA+uSyPrEcnv9ylkTDz8IFZqyoPwcBD48ESxZh1DZZAMNc
Xhs9IN0tB+IC3lwLuqvO3LWcS1vzAbys9y6DOBr88/j/OWVwymAzfOWU0Sxfqq9Z2/84PWbwH/1z
zHDNv2g/oNoRq/ICfTiT/x+Ts2P+ZVuUgLgecVUVXFhPjhnUOVhH0Yd5XKHWnt//uJxt8VcgmGQc
MFZNKVkAf3LMWLfuX2YUeqJVZMcrgqrJpfBwNqNMP/eMxCtAHJpwMRKj8a6rPsjvW6GD+o3pe/ZK
Po9FBZztj0Ie5+6zdaAY/HAARTJGQTjENOmA6yJZpxH1jQiU4cohne0t39LZe7kOGbDKWcSwO5SK
z3unXhFUeW7jHobs220HB8hQzfbwxvnoNw+21n6RLVJ4wLt9ttaUvuO2UM3HKE3COr3wOUtBcwjI
W6SkSKoNfDXYh7/Ms98cI37zw1H9ZjVgKeDK+1zf+2XFSUsSIb0Onm7cz2GUuHO1prQsObVuv08O
rw/2uwekl8CZhTo3raazXy6PndayiwCem67lrQNZ8LvbjAAsjUECv1Zh+MZUOTtxYiPCiiU49q0W
dd6fs+MLE9IcGojlEeEDV7Qvv05pLK8oNH7QkF2uq1pcpa1+6+xy9i6sg2IAZUR2LC6HZ+9C2sVT
IyaoaFNuzVQPKNTosinfmCznUxLlgIn+nGstB/uXDuWhlZWxmGQlt5YcbjPwJTet9r++/oOdzw4G
oQkk8E8Eq9TdXb/fX2bHNNfBIhUGe+lZ6jGEu38Hm7m50FZfHf94KM4qvNB0QOg2n580IQnCNx29
OcoTwtw2QKywnsDMG0mpT/vljd9onWm/rlc8WEDVetUArcV682xijFnTUo+tgeDm5J3lITzPVA79
R9XmCcmWc0roYs4B8/VnPJ//z6PShwgR8uPFd9d//8vXyXm2bSXEp4gwj+4+i5fpKg/C+tqR8H7m
uTa9N+b/byYJ4uC1arNag91z9eNEuEVgVg0wVcqJu5BM+yPs+OmN1/r3oyDcQduNg/X8tc4815iy
ijM13DobfpuVbKfQeYuf8Jsvj9bgKhKj+MReZ59+ecT0+oR7kLc5KptQkcIzbuM28y9t5GI/U5zB
d6//WC/XjiB81umytToIgten/uXHIhBeEKvQkijtLEe+ZWCJS9hGTdc/SZykecBJtFPWGxW237xx
66WRGuraJ+C9Ox2VJoJdqZrcmaCb/Z3qvWbfYF87wpTpH19/wBc/27pG2R6meLgkqOTXj/LLA7ZC
GhRwsd6w9wFqWKCWQa99q+H3YpQAXx1oEOocnMud87bmYrRm7lowRwuSIrD7V8a0lV1nvf/Dh1lX
KURkzHJ2aIzcpw+DqTALg47r3ywkftsxDNihEbb94SjE2T2XUdYNGozC2Qsc2kHnFy6TPCQUeGsT
0rnRTe1vXx/lxRxY7xkc0b11JcSdeTYKYg97CFZrCHoU45KYrOUOh8G0yYXO968P9eLXeR4KByxF
BOTK5zdFcnOzecwx+Cjak0DKqt50L2aJmGf3+kDrgnqy4NIc5MDirWstt9Pzy6Iagr7p7BXdJEVs
saaDvz5mpJ+gDvPnEeWUPRcExrV+iTrLnYoeaUMeTH/8vKg1eLOoQ9Foxsx8Ok14X508yXw/IsVo
Si7nmLy3g+1UoPFef96Xv+Hqx0blv6pDGOfsPTYgySeKQnpUTk29T8OWKJx+6Y+JI+2H14d6+RtS
28K/TGIjdlW0hKfPJBb0C6qaAsrNi3znQxs8AuNK39i7fjMKTmkuGT6jsNavD/zLajGvjgWnnIMo
h/K8a2CLRnVPKvTrzxI+G59/nSjkR5AaybWUky0nm+CsU+oRq7UMKMc3RJB0065k/yIhZ0zb737Q
xeqToUnCgzbecj6FdypjgTRCxW5ySHSR1u+F0txW7altWT4Ju0H7ilfd2tox9f/rjMy/7743OKQ4
5XOhCOQqG9DYsQtpdoYep94TNT/4JLTWptpRPZ1qlOWJVSj4azEJubSkiUrPLoFP+l0czdYwe2TD
NWnhhrcs0skcXLR2Hmb3eTq5wx40biKcLftZO9x7uPgAGfOvXZwPdW8BIyRmNbJkjlGW3KcQ91ru
zf4BZrNKr2Bwyg9e2pgHpxm4ibc8nXwXu6Hhf0rVOJc3pq6oOK3OXlKnBxGbG3MmlO9YZKFVk7Xo
NfPFpEGa3xuxmyGt0MY0XXPenlHM134/eRGB8zI8DPUIEAUmgx2zpxZe4+9gV2fe30ii43RP0SOA
97l4hntfVKT2EdEdt/e5tSAWdbOFNdGTeiTUV3O4inrKn0QUewDhnuwkTkzyUDwkjLQV0yVBP6+y
8gv0AAEUJSA0OFoSJ6Wvanp9te3qAAunconK43TbNLj8xJh8LvIRJxcJK3axrcCtPZop9vSLIJSG
vXXn3MXuYANnvvPnVDwGqV3OwH9pR6Lz9p2fix4mc1s6EjsWATGN4lcb4NRtiVRJoenGfXpPPrAP
acpPK2srmqKsOYfyt9+nSN0y9i6B69SpPLjbaSlIFxB9VXa3RQp44rKWdnnXt70jHmY30POFBnjt
AaF1q5HMRjUkJDhuZ7NMyLUcJ50aX4Nc9S7dG8ec9K3CE6euxoz8oZ008kF9z6p5uVDOHMQbR5LA
FkGv5mLmslajFbYzZCF74tk79V52bZ99nZUn0dKQuEcgG2Je2Tn6WIjQQJmp4waSCtECbYJJNmnL
cPS3eEXM4XvoNOi7gC+W+kdPa0DWmxDe8QIli5imW7Mi0vOSgOp02g1KWO2RD6G/FSR9orQN/ewu
qMz2p6GFhvbcZJ1xhf3bB3zDAbtq7lrLsDqXK5/jDN8WIjb4VXGIhAZ5rosYvppjZdeHpA/LbmuH
LeInQCu4Oesmh9UV5ioH22kugJgg+BjTBYKSEoZgCrf/fiodjJQWSvXwZupSqQ9pUjXfaTJ0A7xm
3uFvlXZSdxMYgElhaJrzdTkRSrEfAzkEF05aWOZu5uUZkaR4w203OklyNfVBV/4dlI1w96rCnbRL
jRbgvuWkybRdUoWwhRjyYMZzUgxAbHPUervWKargkOYx4hVWUnawqadfFxkzIp1IEIj3Dgao9YGo
SJPEaf5Kd+dqg2mv/TQtdgGF0+bY2RmU084x+2bjatnGmyAfIGPH2i9+LJ1PLOeYljaOIjC/1tHr
R+xqXuG2+iJddTrHjJgHTNq6Sty7PkxG8ZH4rz77eyQfS16IoAyWg92MPYwQmw4CGuUu/Nh6XXZj
ytBIdvTZmx+YtnRyk8o1nnHp3DrbFWQASDqqblC+b1WAMs0wG2v9gfrxi0teGgn1RZM+YMwuw02t
fNgFBa//LekOeOl6K8jmI5E8sOgtTcchygUX/uNYpHi1a50OFXxipYDfGnr9zsrqXveqNjfFVBq3
BYFX71n4fXtTOoGRHBx7YNWoa40MG7VQ8SCLFrOAnWCCOiRT7Ok9xk8Y7zNZmym/Xyf0XmfKqzaZ
YwTBThLqgbSvnlSwdy3Zqg0JdSp+IssFE+XUtCnRDGFnqFtrDLOLhvXCPTaWh2V+9u2s/tQlPYEc
db+En0TJxrmxIbML+mZzakaAJeqOUGJQnVE8pyPM6z6ojGvRmlj7SDsqxeUyWtqLktHsEdst1rzG
x9Ztv3Ptvpv3NJYR1qZx5w8bqcl1iaxwboDXmE23gE0vO2uvjNzUm6Cvp+6yHRIs95OQHgEpALhz
XCVkf0VJWeb2Y9cpWn6T7ybhpclWPiOKrbj+EgPFYQjlU9iSOEPhZlfY0v/KstaaN4IAvn2feIjw
eVmkuSe+3itIL2lc/zNm9yHcTEZlFpdznySk/sK0pd6REoUWyXnhScakb4iWcOcMvN3QeHAElEty
KWhbcq4QEoP4twZw9ov0HdAJ49goKnmQVTeLJTkUylCoH42hYrVzs7kcN0wowRk/dMbjNGhVRZBS
7RYaQOEle3LQ3c/ZrMb3uZW5HdHPqHQ3ZakQehmxb0W2zIcxKuk20jbLQbFekjBhKIAbRjaxdrkq
3/spGt7t0E6FS9PLz3/ala2qTRdao7/RfTV/DWSrBxzMzhjsCvwbrO0iwS0ympYOEMZYut/ZZmmX
R1ILwRxlaFkPzUC3Z9ODliVy2RzWxIh4EB/JbU3ri6yqjX6nU6sC30V2olijF+d7qn4zCRpaEjGj
bEMG+0bk5VVH2w9rvtDuB38ZanSi2uJiqpPSzLfO0GNHrxDD01yVTXdPdGzh83lSJORekUM3hqxb
EbRQF/jy/HIhekQj6V55sQL+MVsfrzxc3hpHuvJtqo6t8z0Fn8YGODqUtfRAVymie93aUVENrbFR
C5vBVgV5XW6ypai/zAo6M2GwjUV4c5iwFZR2SyK1AsltGTl8XZLL/J2fDNq/dbS1BHtqC1PAAakE
NNzKJA6jHn2bvZOtX+R74qbj9i6JzTZ5N6elDAnUCKrOWfWCw3jV1vni7AzW92zjk0eR3hRFOdlR
iWh2em+TFQ0zOCBS4NbN3WU40EHMp+OCTrSF80wm3lXcFWFxJTlLdA8oK2yyl5PMhc4rnD6RPs4q
DXUTLjwZmiDPjSxwLxqgs11ybTtz5n1TI0cF9le79ZNtqNhIRTSsRMZiIw3HlZ85ttjNivHROFvI
4Y23rlH1x4wNUR8ApwnvmCUIiyJZVnEHrdn3JMAzsLzsHfVAX42b4FNrzEl/qdDAdQymwDuPjT/f
Bz00o22GJqmMaHFnxV7FAkHWEiQZTe/MURhwJ+UMGApzm6+/5SvY8ct4l/DttT70blfemwbeWCCN
HpyC1EsazuBt324Tpdy/FXGX4G4LKExIDfrrJHbcfJPQ6+42TkLmDpGaWqkdkZrh8NQntvM0c7dl
utlhb+1Nwt+B6ZpV0e0HzH0JpPJwwcvjApZvE/GdWr8A4YDCDAmr6bRAxk0w9R6fnLwKzda4tvyM
W1OZvmDKk7G+yZuZEvlATSHZaSvLn0hwZwUxUFuSyOhwSIwcINewvK28/6LY1Ec6yQYgysEGxb5R
ZTx+bPMAuUEy2iNxwpYUDzpfynJXWxYcCrssOuIEGyJGNxxc1bAjU0QNx7mySsxEGG8fCAV2ACyT
MNTtOfb5d8JMBLF+ZTkla257/mTbGX6hwBsmhziPkoDgWsYzo9Ocidp+Cv62xtyotm4FFn+7mAnR
FGnaDj/KzkZhlcyS1zAn0k7R1u6RSgMy6D7ofk6/NYWiZLrADIFiJbzxZx3M8qPIcnF045izlFlY
3Ja4CzQaTH6hr4kb4131lDGt+01Hc7HKKYLSwPYxBGJfbr6MRudfLbU7ERSa5KXYTaWX3hHhUMlH
JKWt2Eypr5lK/Vz4W5hN1r6iZ2vsVSoKsQdtSkLW6iknh6sBO7sZbIKXt8WcL/d9nSddFLKZEq88
JMllmtfGYysS33yUgU2wi1LF8A53jXM3afKbgKS7xBvlYWrshDmAIEr7/ro1B7cHB7A2fL1CNl/d
OmnuiCrsJo7YBSmo2hbk+bpkBENDtGpgNmwH8cpu7nOI0oKLxj01j/FH0tb1z1IO+IgqQ7N7Zl5h
q21oTfWXCZ23y5brEii0qeNhxkBZJF7HNdgntATAtFREeAHzHptcX/msNuEnY15IzClMI1n4iGnR
z3s/C8zi0amrGo2NtOeE5jhh5nb3Lq2NkrfSkKZu2w0HIP6Nb8b+B/yhy+Po83ph/a29Yd9Lp9Tb
sfO8p0Tnw4PLVZBQem6hztZaajJjiWyYuw3ZrUGwBzY3XE1A4ydSsReuIbyt8Cg3Zi/IbtzZbpf+
IE0TU59sguXL1Or+OxKgdICtzq7DPDUczphG22tuPGSJgSco6iv87Wm6r1CKdJu4rkRM/oHmBLwQ
XfGhIQPnA2Gr0KuaFVBzCP2yP+Z17RS7tpzMW0iOZcXvIAWUL07q35M+bgiVD9LiSXqlk267ri73
hXTRtAm8xk/eRMzQnV2IEUIbnXpPfu2fA5fLiibZZ75bWFKFMbbzLp04ekekVYhH8PkhWX2DQUAu
iqcuIxUJbM4+Id3UvSIr0ntwBcF5B3IEOIuxTrddeG9Qzsivan9NqxZ+Ybg7e9DmgYJs+w2bGQls
cFI4rPhdH3tclIuJiBBhcSBvSH0idKqV3BQGPXlHjwA8InI4b+rIsKblYVmM/nMiQoJRmsK0noKZ
zLZ65i8h57Rjq8hGMWC6hefBy2G23o4Zx9mB8inRfEEvEZqgysQjSnlYdlsSCZPy0GrpAzIph/ob
1I+FlY8u7RQJLx+tTY+R7NKpm37azWlIHh4H0MpC0dIQfYk3KoO/2mCFzOfAVwfan3EccdTo/1a6
gm9rGcF0W1u6CnfEZSDBUUs7/b10mVUclnooWm7PBr5Lyn4Oj9oHIB6sZRRHH+P4QC2CwnNEiJjV
3hK1HHLsDkrhXw+VlTzVpCLE5I3INSDRq+wHoxErS2vgsBvpSaxnN7Ksr7KqxyTtL8Qyc+SbOYCm
7KEEuHq8/HhiQPMptybi1+usCgdgEBKfNvSu+uY3yagjZCsDdR7fKsrDxF4tERCXLIcNSYvWziBd
N9mWSW6u0WNZ+bkdWWYiPbscsxeS4h4NUHXv4jyZfqiqXXjLSRTuLkc5DN+Zlwm8a8RZ2c9lLur2
gIe4MC5jUmhJDeiWlP40Wo7yGKi+qw/4ntg5W7Qdzp5br2l+rip3IfDIyUEAK7Nbvk5txrrTV6l1
V8bZ2FwUxqI+YVdWHJogggQqcpZiNuIbYw4mu3qfzr3L+9X2c34YJUeS/taUwWxvC6zM1rZZuKl+
o3CQV5/NXED0TJSl0ecmkjJV1Obc1R8KjnEtG99oC+OpJOkjfU9T0XfBAcul4D1NPbPUfyP09siE
ExMNl7YYM3kTxGL8SYy0AcgDfCjrtB1zW/YL7iuZL7JrIjbiH147VD853Paf5BCm9schln35M584
fe8BFGOOsURjWxezxizyPk0TSRp7GXTpg+hoVlMFaPOPXdL9XRdzoLhEdLA0PKaGU0sOu1h4uBZ5
+AGkZ8P/rz8jSbpua/Wubtyf3HeLbSr973VpT5/yMCApK0jCg/DHS7A5e8eQ1iGoJtJdrNF2vyWB
O6dX/y15leKiJqIhVQS7oO3NjDtD1I7GfLwa0ISE/499SHefKEt4XGWAAPG59ei9+++gmWLCD2Bh
yapOpihpcnOgUZT378Lesd5zM7PI7+pTjqczkUV3Mmwm9pi2Lx5fr6Wel6CDZ3LF6oyEKeGgKjqt
2IIx8JiZwuACkiOToES5Af4SkgVkTH9YHOZiSN+FHhJaAkj357Alb3KmbpFjHFlGVtwkbINbt5un
P2x5MwotEVTWq5gFRc1Z8V7D6+8abDsAEnx1ySWovkbY4rwxyrPM4qQCvSrnVvIjnTGMDue4NZ10
yrU7bQA/NMp4rwp2nYj4q7rd+boAA9a5we3om9wpiqQ1HgM2vJ+mcDj6/PkPaJl4Eqy14emeu8kG
zC0WWdJ8EMgEm7Hzw41hknJat8a/2hX/UV7913PK7/9feXWbJT9U9uVEdrV2Qv+RXVnuX4K+JbQE
tKirzpZ36F+JxfyLgP+VhiA8EdS+tKP/pe62nL+CAOARjNP1x6PX/7+qK5csY8BLvCE+HWWf9uuf
iK7+4Qn9e6qiA0MpRFdfMB5STwTOp6+4X5IdRwJSVA55JskQM6ccvavdmCEMD3MObiURhFSFhqxI
bzgQdN3W6TixXbCnBdx/pKg5zNtCPfh9nWnCD8ZkfBc2Xgrl2staO4uSvgV5KjFCsTfiDrLLNWe8
MDl0alJPoUiZRrYvbF/lR392c28jzbwRNy5YWeLmoS/RgcnMHrxjZ8xW1IgeLtEw5X4e0Zch/FLQ
86eqUDYFoAMumDeulxqfCVWDdNn2I8UPz/PnG5eYSnoAGQVEp4JxvKEaDiqiqVwuDe5YoPRFPe7L
owv4qCI/d6yWTR7bebZxxjykyiOmro1SwsM7kmDS1tk7g2gEt4pMNhujLcR8dGuXUEqf3FE3dRv8
VkmZvFNYSL6kcNGeCFIIvsvYDonHmj3uhymn3yKa+94ST7HNkB8TCyh6lLvjVJE/WYbV5TgUZGrV
DY2Vbb8qYC7csp6b986SY7hf5DLau8JfQMP5EprazhzSOCV5qg8+NKQeWe89QHLLDbse/E8RY65x
MMHRwMp0v1yWbdzqd1rHZnnB7hR0kRR2cWULlmQq8ONEDlMc9HusaylHomEiV5pFdHD3I4WC6qjj
VDkgsdvc2bWZbr+quW6I0GwD/xsJSnS4Tfx1H8bK6z6ZFPc9csKK7tCz6rWbVNbBN1oLjdpyMh71
QS0FKDHTWiPokKxxKIO+p65yz1tDoUQ/Q8/IhT8T9ZfR0CAAegDs2VcOiUQWH+vgaTENkeLacewa
w/ieDiRcUqzMiImIdfq30WX6J2rGxy5LZBGlmj7vpuwCKWG0w3bsxwbHntMV7b4soVOQyqXAUYnF
dj7azVRY0f9j70yW6zYSNf0qjtpDgTEBdNy6izOT4iBR1LhBUCKFKTEkkInpdXrVi36KerH+IMlV
Iq1rXndH78oL2wqJwjlAIod/LH0bdCAkN+LG+ENBUVxBWSCdY3JpN4OELqG0auwRskzV9IHWes+m
DdrUX1xNRfY28thrbhaBC1sRgsBnc5wcwtFrEDrKeljKLbBH95C5VfIlAWS9RtbnfM5p4JUHXEKw
RiZU9bATAxtG/p2PnxDgAkTZxna7Y4JauyX+CFZmY6Z6ufOtoL0evGDdsikOhRuk+BFhHOyCiT/N
FOqezM2L5tzVHaRsbtPDtk2Dnr2VTXEWlV2kCi8fZImzohqJYjrCHLgc5TC8EUrOob5/U6d0UO7C
JIblGrRbvnKKwL1J5ra8QB+vk13Wlfa9UoNLamYupgoQsCDLM0jFay0wWDVhKAEMWycEKpeebs4y
8LBrBdVBm5hka8grFxYQIzpKH9yeoKdN0CFO4jep+932KkIcEngNxG8yTfLtmKVZzFSWIXspGpl+
NMX6fGJZ5P5m1jRb7MQ8MvVNuXQdEOyJpKLMi4jL8p1UXcZRUb21Xa62T4h9e7fMo5ddD1VPkrJD
UkN5001+l+w82xLlLomW9OS7mRqPK5+v92knJolOf+xmEKMG4s6juo0XCgaWBTj3Zb6JqYkjvM5g
u9lY7O1aIjMcmrLaocjsQ079mWH3V67fLs6JGLX8hlCDSg75ZQ9m5G8aVL1wvwvRg7uo8xLqZ8FE
Plp22HysfOWazThaLeCActNxp6cchYY0ERChNCmmARH24lr29fi5hwR82U7pIsnTCWoMo3M7tbse
I8wNA3Zy9nNSyVXf6Wcjljwl5C4PMNjuWl64ekN5KPE4iW+8ejuLqCD9K2zb7DrJ7OysK01J7Zwb
pjc5VlhNveNiDjVN05e+8nkEVOiSxValqq8uaTyrm5ea4xvc7Vyk0BmsQYbCvaCoaMGodLwXSVV/
yiPFoDB5OtVbreLwpk+sBLEV2IDYSc16x7Ce8o95bueGzhRITTAZJ79FVkcH85J4zXlSuURElOzB
QSJpLtcQCYtNE6gtDS3GCk3/RluVptvHkZbirNfkPQUZbvUu7+kY3IWaAMqN4l8gI5PdvnPzJgbP
NiWDb8jtOttK2tg/ZsA46VZSLrbryPInFdlpkQgSHu7fT3FuU2NgO8XHKEiEXZ/5Yx+M4ztqCXmh
aSTunPtRV/WVWZa83FCzgB2/Bzk/JrlbrocheRVMInhL1sTyURq3+5JZzIVb6B5xD5tgITNobPvd
1CBUBNHsmq9+GmQcacPmpXQWKmcd11xSaUaBdEbzYrxp4XGJAESoUG5z1Tg3s16c9wAD8DRV2KD0
H/npD4nyxmaD92e5KeHSv5aWHqjbYRrYdjAox1EW5L9nKK6vfXxGiDNXac1mQIGXbWyVkYIHZOSc
BSZkzBiaZZgaeWmoUDQjaRp1PojbMrXWE3aXcLiXNAwSiVukrdn5UzdC4ASlfZlJhXp7wjS1mVTr
+TQLIDV5nXqLI6kpFJ531WsNrmSl0UgI0VTUVUyvYDnk3h3mZ53xg4t2zMvRTavp1bJUAQ2ArhhN
dJHGzlBeiNQaIM+ZQJP6VkhUF7sxKnzGAOa45GRKq8P6H6eVzWnUCqT9ugNcdACoO7kmY4i43pXC
4+DbqEi+rHUmOjrvC+cLzaXjeO/Mc6qoZyf/cccMXDEzUbtFnt5YJt76kziE5Zx5n1MCIsetZ89V
z3lJ+HhLIO+hA5ZJ28kZsK7J3mNFAn8icagubvU81M1OJoVdnMAFUhqjBbM8nY/BzI2JUU7x2JE3
JJ+M7/ceapk6hqs0TRQ2myGWa3NvA+Ov6kMXBIP9QHELH94iEo3IPYGHltBiFOIE8AfIzqILcliS
+SsVJHZ51TNBdAftVVF3mZdp012SPFfEZ1lMr3ewr9hbTNTC2rUtD9nYmpAG+AIG21/SBm5k8GX6
GYtUF9PgMtk8poJ0ty3UCh/UzUwCkZcggiD5a0o9/95M2sjztBzm8lUYxCiBO7bT1rHulbbPk3Ym
sYHC7yU8SUXY1EHZC8HlDFPqbr1F5M673kYacUxVyFaYgUwNajQUdbSpg2DMoV5clEEf49FxPiAE
mNxjRQPBV9tgbTjWEPkzs0Q5Q6olNt2C7sJg3umhMoD7eGs1ye9dOZ+tajU61Ygy7beiAzi9Lph4
JBXOrnmw2EZfRlMSfgrr2Q4PDoUy+cHp+t49etEQz/uxztd2s9BJlm0TiDTYLQsYMTdtaK4IFrK8
/Wwcu902IkjTC4svtlZLeejJI7baVGW1ofrMnJCbQzD0EUPdsXN/m3rjEF1rlPtoaSKKF/c+2w7F
bs2kaJASF1JWiMj+qih2ZQcf58Rii3JR3l4YFz6vqbMy2QknpPggB4+TRzYIfrdRwcT7lgC1tJuW
dfOtT0QM/4tj4bbx2U0fzBzqYNuNo99vq8SZxL4N8+KmpUrra+0KKsblgFxmE0/+/FJTyrLm+0SB
xsgMK71puh5wEyPqGG+6uBLRuZOl3OIutLP3ltOu+KVAGY4yoiuqbR0YAlwHVdrZK890qcFh3sDh
UvNimpe0aKBjnYH+my2Zd0V9isemDbclNCFKFGPK+lJNHehWIyMSm8iHnSU3r6PkAB5kyGGWnNGi
p46nAFItyGPzkRJl25K/bK0FVhlBVhBy/aZo59psQRvncDcW2QgD3sfjl8FaJLvoPmse0jaXqEMS
oKzPrYQNp1sAhwxrcp9ThbMIp2+WrWpCNJJQaZosEirTtJnUZgnC1iEvJNVxIHdhkFL1tKlBrQn4
nz3tUktch+E15VJecr7UuuiuQqSAxXsELRPNuDXZA8TddGz+aeicxoKK6LRrK718B4D+jR/8zV3d
c/81fvAmf+i6u98uHpr64WcQ4duPfQcRLAeL1iobxkRLsqTruWgrv6MIFliBt4YSrYY83jswp3/C
CPEL3OFrRQpmWPwQKyjxw7slXqxGbqY9fJdrfPT/i3UL+wPZBWskjeejDuLzPUHVulnXpPtFZ0bS
PDxXPhqOUhv92fGz5hlo7bGG9NulVgNn5KGi9gHXVsTyJw1pT1uCUgoJV8AkMZJGh+aAcq2f7v8v
HE2/vkhIvx1IJN78J9/HbV2ll3w6ax385QFGx71VqPmZi6yf9F/Ay49vgquIuwbwQgry428yGS9a
VDWecXP1vWC3cGpcb3w9YeB6puPp6ddZ3fuYARDok1RAMvkTIbGo0b6C3Z4VhA1Agaec47Zt2fS7
v3bXvl+GUgsWChIAn9ZEauZd9untWZ5o7xaXbbK17Vqf/vwi6135+a5xv1aUmFEdQOezO35814p4
MdM8+qegGuejGTXEp9cLLdGSOvbZ7LXqGTfFH28ewjswKaA4Ql3xJj6+oNvHXWdC7yQ4cqD1Qhlj
td1zjSC/+la82uQ4INcPgqcW4VA3hB5W3mnI0Xq4gUo29ugDSVnUpkcsEc88qT+/HB1Sj7+TrLpl
WCznZFVxcLALN9hqJvRrDsr+gXlEPRMO9826+eShrUEG2Cu4hWDiTwTZi+iFaab6JOex/tSgX/tM
C3OKZrp0CpiT3JlhXauofDUJVCzorLsY1nUy3Vs7jehJmf1gQNVVy/AjvplZ7ELycawT8iN2/wsa
y7d9pdYKkD7rTwZ2dLijLCGwXiP0dbksehln/+fj8OnbCxfCZLdGY3Ga5wVmhv95HtJxtWqhzSkj
QO0YxmNHz0jkn2bauJ/pdPrjw6L6gSwPpiLmo/Cp3yARUWfLuT/Vqbb3FsXrW9PNwwMnO+Taemmf
c/7/6ptxGXb/xDZgH3oy4KWaQWXT7lTnYb9b0Dcfo2gaT9Keyts/v4d/fLX4ZmTc43BEiRQ8NThM
RV8IsOGTWBZqA+vG2klOe3+JV2Liw5XEDM7ix4rBevDkQbFPE3ORNCdvCq2jHwIl52PlHP78m/zi
nmHtxVjNMTJYDQ6PRwO9cpZjwupE1EWL2rTF4pCmI4KbQL38v7gSFwhsh3My0pHHVwpSUvSsqTnh
HcsvCkdbB/L52r0cM++ZdNJfPB3UcZSakc0fEM6wjsufVlo12+7kWNVpdi24xapcOdnsuTLZX904
WiRC+spwvOLteXwRdDLKRpV8GmugzzEQqK+1wxJSm+fS6X/5db7lEODawSL65OuMVTqrZJYnK87n
YzN6wDB+FT4z2Nbn/HiiW7+J+60zhtf9KV8q7KXxPV2cmjC+C1o5X7ahaS9Rp4ub2h3mewdI7dOf
D4hfXhJ+lg0EBC1U0eM7mNlp4I5zQd20ylbDS32wR6c6CTD40zxrQG3Lovf6zy/KVusP33SN60B7
iP2GfJBvU/5PoyMMjU6BNY69cNJoP4jRxjqfcxzqednGtXoRvZmeNT430+qPHrrNz5AFARIND5Hf
np2sfdWiVL0G3VjmTSKa7lxMovtAOG9R04GVgpJmfH5qFf0+OQygVNE+K3skp2WHhmyrWvoYX/eZ
618FJQUPr4qhGTgkE1bU34i8Jr1OK/zPO+pmKNCMEwR7CqnXkN0FhVPbN27uIz3IGTQ+rjE3uXY7
p/gKqKn682Tmdu+7xGrI47Jo4hzc3q5o+RtP9qLBVb0psy9t19jhvlfcjG3o0MLk4U9TnJvpXdj3
VTLsiU6c8rNB9tFV4xTJR0AcZEiVM7hnSB6Sr8oPev84lXr+IOGkSW2WJbHhcCnpA+mVdNWgYCPh
P8jD8kDw6FDu8gwLQtRoKBY3TAa5pXvViB2glVKnuFXlAHbXwS+lSOx4IGEJBpUqxNInVQzzuENW
QS+D9MMZCQI6CxetVYAPKwkX/8NgZ0jyyx7RRUZY91XHdEbssqepaFMz5qA0T9oDSFWptlY9Ofd+
OqTWRvZi+GgTjLrsHd+dLntSHQtqwuv53qL4goN/1RfFxmRVQrMHgMJLPTtgejMVJ8EmUQTjnVIO
3qSAxrrAZWIFmdwtsFxQLMKAtpT6M9Do0u+A0lF1qKUbbos5bG6yNhmzjYYtCwgvm6wZtMUdHerZ
VR5EFwiw8+I091X5ekGW412iq0EHmDlOc+yiiTjqBZ722LXqVliAb6doZs1rlUatroJRjGT49+aY
JROyFMW7dgPxn3ZbT9feuY7K8t0cRMsnmVYOiM2UvsfSN5V731o7k9nhI67sTF3dpkJb3iZYVPih
miOae0JW9HxrZs1Jpg07CwaooDCOAan7z3OCyYbwQEdCRRUiv8MpENz3OqeTL05SkEAfM0VFUnTJ
K46bakUCx0l+TbFtoDKXkvztQlfZ3TKljXM2tEGSv22tnru9BAL14UhMcb7zZVe8CcbK01uLsySw
v/bwLxmmlB7VIs0JqCfRFAPf2MtlGroSDqlCl9GmNZVRBphmIpm/s47sh1LyHGn7eOeFVersEhOK
EkuEIuco7fS8HIhebClriXNeJNvMR8xbKGIyGkXkJpK57bxeEseyd1kkuveoiprmBCkDxTLPMnon
VQUgW5OT6B9if6FcWQxl/G42NjyFh/IJzAOdZbsN7LTUuwyh4Ns25Kc2Onb6AhGX8ae9yrLqC/W6
+RuZL0G/n0dedEjusAIdEZX/Vc5NXQK7oPzZLBXgE+2VgUIBzbNIN6KK4DMHr2QqyYM6+SL6PBXb
OStombF1Q4phK3rX2yDeh78IRTbond+405diZVHwP4TfuoPcGXw8AUjZqCyQ47tpaAlN3JEQ3VCh
IAddJBfJ7IVmMxPPKTbIgZzsUri9/n6g/jfsAuzC1vVPYBdzf1c/xlv489/xFi8ieI99DznPa/gH
e+/f4RbXecE2hWO7RyAO2/GAs9MP0YbrvkBKAeMFUkMhibMeq37ALfEL7NFEnwHFgOqwj/9Loo3A
Xhf1f+0zMOjifqZndU2UJYgJMvjxoo/RrtSLFh/6bjHiFp23CiOm+KKwu4uortLwgVcXpwQ+yAWJ
7ydweYv88xS97cwZJXdstJhNchD2FJct6bRV5MBT+XG2UD3hLzKnuMIDHbzyJjXX7iFBGYigIAsK
X0IaMA5PZaUM0HOO93tnJXijiktSRVOBK2Xy3KuCNF3+amPl9Yi8obEbFjAlKifDW9VH4nOaZMVc
HqJmxoGFmc5jET+FZecNO9VLjBJSUGWGxBJ1+JY4A4B38OLYbo5RI+g35tw65ZiLglkyGy8pXqAS
318RniNYS43EHTAjhiScDxHtTq7P8txizxDcFzWpHpdN0BGLM89z7qDNyjCoHUK3p/qUfQZbD0T1
cM1N3TlA2kUNh7r4ho1U2HTklbWMEAwWUasvVZMuisIZEvRrTAVF2X71mqZqdjhdK1yWNkc29bkw
S6auRAr7USNGIYZnu8xdiTxlkgNMY42AC5pbRWRgYNSPaEClm6L8OjeUKKDTcNPYED9TmXKP8hZn
DMIQFnpwsuZ94ugp20SdNZzBSC6wqylTIr2WUr0yaojEZop9Q8PqEpi3ZPJr76Wy/LKEi6uNd4n/
E5JJlQt9fK6akpeFSXuxRa9g6UOZLiMfz5ULKosGYqQ7yrp27wMdxnLbRl0n9yUDmKRCk1HOqgfA
wPPKRqawzxz+ICYPKnIV8DLdqnOBsbcuPfwnAVvG95E9wOf4hctP5oGD2/SQL1X4ukG+ojcdplcc
q41AJr21dcTNrEcCZWiAXfjCDluadhMO9RK/d2TlhzvklGG7j0pvoCRmsdxgombAybBBJpOC36tk
klJa1/gSFj1rXRNdi7bMoX5dtOrTbq05ux8TLxuPIWJNzz4bHISJd+lIqv4Hu21SjMS4lVqwi3jx
1z1c0y9ecRzKMRl3k+4aqkflMqJvSlvP3Zk0967reFLJvluiJt06RcqHWvKGPRW9YIT3uXkiSW6p
4nY+lpFFZj8i9OyVcYL+3jcdS85SRDOt0nGUyC0Alw2nP4tcYykf0le8sdM7Ri23cbR72nTzGaXM
1opGfd1lJX+1m7n8ZjEAquybgVLywyo0+Ij/jdiixrjJcbSGigy8otOf0OPbb8Jk8T8tJHi+Yx+J
nwzTSX0hO7YRRL/IdLwwWWZClN5ujkmCHIpxlxmBAnXxCwabbCXYVdDRWLSJMVgtO+RfcX4OUx4h
Wx0J//EDSaKStqfhJqri7oMM2gz4Bpejw1Zo5lPXSclQgTcZPiqfKQZ2HPPeqbX9ubnoFms5oBGX
0Sd24Sy6NAt5yXStEc7prYvPmAQsd6xgmOUU9fU5kenCHJiqZm9XNG6g3zTApfKSHdiKVY9LU8Xb
tK0DiyhwUSCI25RNVYz9lizBcHmPs8tahUMxCgpkXmMywQ2584I1Fw2I8i/hHWs0JL3bJWrnQZLl
W5IUgvRIXSf7G0ZpaaPh9Ufb6egojOKKhtzGy/d55Sjx0kotn4afJlD9JdxtZL3kvc3C89FvMLLv
xhiqaWuFjS22lmt3EVkX0VDjrpBiaNIvhL5lw6cpTrpmE4yIf5CLNI71voa2dOdsJ9sOFn3jWkCn
FHX5MEKfgeuipTyrCyt1sUrDXMENxyOIzNvF7gnnSyucBzoN/bejPYTyIu1T3zu6Yui6YyvNZIvq
A4EETGTxYNXeXG0zZ8G4StUR60Tkv3ShpBdk8aV+X/RlaV0Mxm3NTU1NXHuWZT2uGsELk72pssHr
WJDQSewmL4e08hp4b56+NvFBpkh49q6mluomrXo73EZxol9HOF/ZQpnESAwNVjEdYwx+yU4VY3WV
DMqNdjVJOHeRLbPuUCUIoTZYGCvYaF803LilLHip1iFpUxDkbuNwtc/0o6jlZYDpz0KBJwRJIqsp
my51WV4NnrOwmPY4nc1GxIF7rXuZzEeFsGc89rCFr5Imz5JNETfjfIYZ1G62ttDqoRei/SDqZaHQ
KS7CS6pJ28uUtWkdGrZ9XqVEAlAbbMfFaSkTfBgo7Rb7LBcYKzc46QqXPGwmlQMIlkgPOGSFJOCi
xbx6WGY93FlN1d6nMZrMSwtthTgUpm7VJili0W+JwXccsuBHDkoy7ROPhlDfPh9pSOx2ecMC0ADA
9gmEqmex+1X0p6J7gURFvTlGASh0mDovc0/NiJZgBj9BLAk8zl2cSardMctwsA5XbeQgU3xuUYtq
ZHaT8twPU6SZ88JJaBMwXE+ljvvxkBZt8GlqOVogRSrDVu2j0NFkKGDVXU42x8flRqg+E5icPO84
mFw05Lslk8EtNgk4/W4UbyJbtfmelK3sHtuZiraW0fO5K5M62rWdGzUHr22H7srUSXeeesmNxG/J
X1mN8oo4Jtz3kTXXd5Xp29uR+IFoPxGAoTDEYM/2LlWQMsbytHbmt7PIrGzX9nlinZLeda/xa089
dHPhFNcyKxf4Fc1pljr1NHvNTOJ99BoY5hOZWvlDwFPmhlaF535AHeebtzUJROZoCextVJdhbDiP
Bn+wj3U4cIyvdYjzq4wrpsXQVwEyUlGp1no9Ba2n7/OaQo9xK3ToFltc+ctl0uXu50xN6RvlwTNj
NnXsLwlZdbhmpDGsNsSVmf3Mvb7B987ZhirKcF34su5WjI593/nGIG7JaOnZTLa3fJETw/2AuabC
edhLV2+ysA7vygkQCgQjw0YBGOm9tInl4An3c43OjF3MuHdBl88CLJVUede0z2xQ3A2XWer05Gt0
rU0Dp3bGTdgQgLJJC80+0VpaPA2jSud0X2OXYDrWkg9POoj6XHVpqDc4M/Vd7DT6nCx/GH0kLTdO
JmZ3H86lXzDLNcNl3mAj3DAU2Wb5cSrqfa610ruaFfasL+zqKy697KIneOUrjlAqEdj6tcd58IKj
kLZB0Zwvo9o0aE7dM20hdRnNIJzNBCvzzkag+jUL4iZ5j33KK1nZ2mrax0OZuR8n6VbDbSNoha7B
XkwdHnFtOvaO+jM/eq7n8zEAtx4B0IWvmZ0RjQYUKjzB/eJBBbnFl8KN69JZHkctjtPGsfvXIEVY
BHs1dH+xCRfWOcQ4Qe4iCZ1E1T9NYIIxCIaoz8MNdqjqpe+10XEpLcxhybTsUSg/F4PIKevxMYfr
QbMQzr9eEOLv8TEnsCZ8tAz1TTOnrwXr7ZZ7bPZOscT71CLaA1nisHNNHe899oh/CQDnDgOzI79f
s/ZWvvmbyeMniHMp1awzp2T33Ah7HwutUa3X9z+dOV99P7P9nMH9GABfL0KWFaWp/spRBBw6H3/F
Qrd1NjGZb6zBF9t2Fop4ICDmPfqlBs/BP8+3/+1robyBBSYU7A9MklP0BDw0YmPYdO10alXv1Rjb
FwZn0XMxZ84fxidfbK2Ehw8mzdW31y/+092zyGdY5NTis1bMPmIOa/atlb3Q9KDw5uGj3rfsundq
KtR5WHnRZ0yTYp95ig1nmzIvjJH/fpqUvmtBAc8XaNfnKPjHnMD3m89DFuiVeAS8UY8/I95hrylH
bn7RRM3ekAqD8r9IDt9u+78Rlr+5K5v2zxG4u9N3vz3UOtfz1V318Pe/vfnH/2x+u22qf/yv3+7q
+99edf/43/WXvH14BLqsf8V30CV8gWMWZaigI556XRrUfwddBL9D3j/4o8PQZ+phsvvdKfNiHV9r
StoqPnHt9bf6Bv/H3/9m2S+wrfH68g/hdMSbYXT5K2aZb7atn2EXQB+kweSVR5wOqE55ArtIgO2Z
eJVNg04uHjWF1MAr03b0vZMt8+6yTNaut1EXyMzxLSdnYUUXCpbLzDsHFx3kripDNOWkub8KEnZU
RFDMyyfKGK0d57vm1hcpjMlP9/wXb72/TiGPPjV7uwgTmMt/4fOC9U396U0skePILvw4BC1m/mRw
nFdUuwD967Iv0MeyDc44TLzmBAUGVAFKXstIqK/0QniXnvT8c693p3cWDM61nEQI7IGo9SU5RET5
IzYfPw5VW98yVmx/zws+77WdiwuHm2htItrTv2AzGB9sQhRuxnqaDoHxhs+Fj4bdSpNwP2TMfJuu
qwsKu90DaAiyPHAGCxf7UvbEWKZL/zUok2jbsrpfeNIKtqbtredIrcdM2ppOGzIpwkEGbN0Jtn4y
Y2nqNKg54z7BwmDbuspoDIBqajBxh5SyOg7p9P+eGfR8dv/3v61ry389MRy6h/pL9tvR5Hc1a9j3
OeP3H/uheAucFwInCVOBjxoh9Hwm7x+KtwBLnc3xFPccjwrGnX3Dj+kgeAE1zmMU6Ap467+FnP+Y
DtwXDkAHrLlHMjBlrEwv//kfX6b/kT40P96i/smvf1633W+vzb9eK/rXVlcfSiTyQkNWbo+J5+fX
SmlyqFU9guClyVCeGWshpoLYthZsqC9p1gV9JFrJlQTSbJENjx+9LvPNcdQURUbJsOp2OY9DVi2q
obK4sSusvmSHHYNodvyD5wGY5gWVKnsdLOOJ7EvSvvpujuJNDsQ5bluTirtsdrJyo9m3X3e8E/mB
0GxArrTVltkmbpuRI4K+nxaAebHOmrHrv+Jirt4NLRb9TZG0OjgtYUI26NBVjdpXlUnsoz/3Vntk
X4AXCXtXMr0xkyPOx35gvuPmdx9ZBjINnhWJ16qZvNcoa4fqVHGivMfQrW5KOy4/xmBUI73kmfqQ
uhoygy13YV2FwHin0V6X+iJT80OF3dClPqAJvxgAgQ/aLNFNAH8z76omXNwLH1rIIxeoXpJtwwH+
LVL0oUQ/tMaOxKNV3TsuXol3NtLX6F0vF0ftEmuNBoycwbsd6moKtmkYWpqZJTA1bCR8Mq2cEwd5
M1uiA8B1Rf7KrlKC0sjxqbBkVx7xCXP2LXOlMJa6LPuMyENNiE53NHWXx5s4S9U5gcbq3qWUIUdX
7lE+2YU4zUkxliQglUkH8t6S33ZVmRGAhl1Yb87xZWKuMy3hSee5k4wwS4sh0kpXwloz8YLyGsy5
53G6eBRB6Gtyj5as1vdZPLndhcESkZy5ldd9mG2LSjl39O8FXWN4y0Mxv/PBdd5Leyz4NjACau+2
0KiUgirarL2KlAM0gGPfE4zDmnrph8p/gNGrq+tS9aSxkIuIN3UzoAR+q4n38dlr1wEBW5W3TBsX
Tjbb1AKnNicw0DmqQXzvQKS+ETf4fqC1MEXZZ0AFEIH1FE7FDlNOW4HDqzS77ZqCSLoNwq+R9PGW
92w7BKb9QFgbmbXgItNnt8kiTCvDhKc0IZHrQ6UmZzepDtdSh7gbjDhvLPyXCzFvIAcpTb2gLhbO
SH/82hENlJ+TW0CXmkafGvESJF74Evyog02fHQxpyJJgBTlgiORQV5WlNh05JOW2ogGP3AktQQEd
mWlsPGFNnJLqlUTdg7KnOOJMyD/YtcgeFOrpclsLMDWgQxuBZed5I7VImdecpiCtX+ul86eDJ1XL
aCoZ77s89OnCbhtixfftVEfeLi/GIdtZQ+x/tegewBdUaEuQjBe5/YUYsvoudHrgTLYa3Zty9HwL
p1rntlufLsNlW5vYV5cmI7hl71Zt4lBgBta1GRrXnI/d1EARV8BGjtva+Wmy6uqIiaLtdpm0h9dL
o5IPQDE0qHf4IK9A75Nux8ynb2VXZdWOE2F5m6YxBMvgTuF7HC7xTaul+8qere6y8BYoyxSNH3lU
MoPZ9uNG7bqqGqERgN8NL60Sn5gh8/ex7qc7KgpgOMjaSOWWmRpoyCMXY94mZVJfj5FFgacYXd7N
tC7GV7OkBA/EwST+tprRq2/sju3ZdrGCOGGIjpGzi9zSUNhc1OEpXQTURjZb/XQuwf2GXYTLj1E/
kN60BwkNf5wj/n/s8IeHTpvu4bfLu7b/7WDq+zudN/V/rJf60rRzl6eZ/s/Hv2RZ+vFJ1h32o1/s
v+22X5uHbr556I3kR7+vaOuf/O/+5o/193Zu2bN/aUzNC3HzQKjXI3Z01bT9yYqe15I9/qO1nB/4
waY6sKlrJC9HTlS0qPB+X8rXojKCGDykbJSM4CBgkf+xkofs3uFS2XB/Z0zXzfiPlTyIX6zkJ5t6
30aByYL+V1byJydwZjcc9pwO1sIFQm6f6rA9r8izuA4YcSwGHRhlNMIXpNnbuPF+kO2PdhE/7xpW
Ye2/9gyEpcN5sJBQIQbIzAb4CaCB2RXjs87zPTEY/mdjqh66pBL+DkkiG+vAqnGbLCEb66CW5eVP
T+QXB4FfXpyzLti7T2GPt56GfzoH2H6KsAY6bK98K39ZWyULfKy8nT8khMpVXFpjrjwnoPY5Sema
ZPDH7034Qbhm+/MJnhy0PVoMCZzwSOr16G4rLIdix262jkXTjlfT2GLrgz+qX/apyo5zBdWclmtH
VlOKrUHprZ45E30LJf/Dg6BHBGs3t4NP9vheWE5HqlkaZfuCSK4L6TfZ+VIE+sSQXA4JG7KvVex2
0SayDYKjvCwPblDGryPOV8/Ie531tj/5KGwkA/oVXIYfGNrjj4LipauWpsn3eraKS6KuRIyTXMVn
5BzDbRgc9q9onouyg+Wr5mMszfJVe4hOiMBNaYiEGOsukDPZ8a6IWeufu1Xrofbp5/tWocYZfH3j
nhx6qWFw+hkN7V5FY37j28NEVNdCznoXIZCrs/4o+5k0HdnVBxq5YZLTpn/GwfCr50XcBZgAS+Lq
cXnyISKUg1mSRMU+I0ftWuWtD73eyStaF60zND7hbkYaKxDLdOVFSWDammNaD3ehkM9VI/9xvgAW
pJ8IbRLoFkvZ4+eFQsvEdZ+W+7ov3PuOMKgDSRT6qNMuOf75G7s++qe3/qdLPbUFtGy8U2Decu/a
5IWSEWSZc2UlyaegmudXRjrh4c8v+IuxuN5dpmo2iZyF1ynkpykid+KCWIi+2HsZQrT+/3B2Zr1x
G9G2/kUEOA+v3WQPkmzZTuIhL0ScY3OehyL5689XOsC9aopoQnmIE8BAdlexatce1l7LgPHYNMs9
ehx521fL4qKAjnUMkLKA626tlNB1KWqvcqIEY+soLtQ4PWByZu6YFLKtf5yMZv79lWkbnw2jUoJQ
uiDqSLdGU2WGoDWa0sAu8uI0FOjQpB3OsMiV/m+zGeKTRSh24gIgFYhkDXWcSGKSM9X5BC5AP2tw
rEVEvp711zJOXbVzz97+PhwA+haIMWkAetZgePxU3iRDlQcdid65bGrXn/JEnI3GDHdMvT1WJMbI
dqC3zr9Ue+VxKhwdiYgpvzI0a0oNY0PID/sTSm+pAOlEO4X0raVBPmRSNKHxA9L/duuLqVo6Evk0
gDA0PpWNTYIDaO9q1+qe6OOWKXJxk7Xx0AK1ujU1ZOAMlSrKA2ZkncBs6xz0JC3KSUx7WO+10DaP
uavyeNDt0tBKpBxxayszgdKoccPtzDzSywIw8UM1ismCYoJiVSrqGQUKpmY/alU7k7GZtHwhlgHS
G3q/G+LZb8lgep8a9DO+Q8NTB5XSM/RqFoOxM8T09sZx9lVKf7JAquO8bn+qI8DKqZB5BmGtVSfR
285BI/Y+4d4Mnwa1eupJII/3r9y2UTbIAAzFp185yiVjhrcq5yxIuqqTSWcGOS+X6tIqS/m7np34
Y2YYys/7VrdOgK3+P6vu6p43rr5QAwImFXu9+Zi44+ccov2LskzvmxKUwRybSl2IU4YAHuTCt5vq
2nOmhfwRGFVq8gh65geYgd2dgY8Nx3VrZrWNwqppIjIEBn16kz/EjKzLKlFy0SJVC1wjHchMHVKs
2R2Ub6B8LaSapqkY6Btn8YMaZ81nBcYeH772+gmUmvPp/oZveRMpIAYeEg4pQ5Xl51dvxsjQ+TzG
VRaMBLcXY5iioO5d+48h9qpvQujh5b69jYCJDaEPSX5OYw6GgVuDlVr39lJqWbBYjfOzVz311zw6
NSWEqbfso2B2+ntPyvyJ4pz72e3NYbrGsHnPh9xDbhZOkFD9R4wLDLt2Avx+56XZ2g+YvnR5d+gS
rIfrRORx1OCiD6yhF3/MDI8rBwv6y6842+yRaaS9kdiNe0YY60Dww4ZQ3pSP+qsPIIcgHeHAtJtG
GnPtCKrq50R3sm+9w3/1Keqfx3Qsvc/3v4M8d7evODh32MM0OVnKP6tzCVW7JuaC6mTGoZM4ijBo
Jr06AU+qni0NaBgMkvlRM6IJXLaj7RyDjXsu2xmorku3Rgn2dtV6MzPxV1TwC6Mt4dvwJflFTfUG
Oao9asItU7rJmTPoJnHgVu8lFKdQLvcwjncOM2pdNXaPad8hVlALeGHu7+rWx4Spj+eE1rALwvd2
Wc7AIMxgZ3kAmGs6uKXmnrLchNyBzMHXwL+ch0FYO556Y4FMePFEM3kqux8ro6PRLeFYJ1EQt0MM
i44Ds6pY5schU9vT/fXJz7I6NbSg2EsKglLAbuUtMpeCIAQrUCoNqXGdNJCCIT19lOcBfDIlE/vJ
1BfXJc5+v98wfLEvcQ9wCdkzeH1LOK6Q4msGzCp2NH3Ptbj7Du1yfDYIgg7dMOhB6rrZXzL63Uuh
NjwCkQJziAYvhsnY8q3p3DThsk/qKFAAWD/nTfR7gZAGuosIZtnKEMH9lW6ZwxpFDbwBofxqi0mz
yVEomPtR7sUfIm12vqH/VX9t4jL/ooWhvrOzm/boydJsJcPnrb9dXmODkNMVuC7qqe+eAEwDCjWJ
LqMRliO16HdywbcnyOM7QpyIMfk95c955e5SSspjzJhJsIQAP8l++wc6mXkAWyF4qrj9hJbOH2Vs
NTvb+qKbd3t0MSzHSAHbyObvqniTFBlzVh5KIJ2W6pCv5cXwzHCUPZ0dOLs/V8ZUlsEUcasl9TX8
x1mnzAgCOPZ0dVJCwCNY2fhRp/0LbDRW2/+BDQqKJRQRvK9OanjPQ7QglMksPxTRc9TPVDEbqeg4
gbD+NAuP3ovJeJviJ5Gh/q3VYepSX53dQKu9yNzxRBuBBwLPtorur5SRo6d2u9HgwSy9XEQSQJsD
Pw6jiwFMlgC9J6r5zJSFQFz7MSghrfHHOYWhyIXDSwFdfdLzRjsqWTE/xooGhh+FjB2XtVER4Ldx
xi2dpwePufp1kDKkifDiJIBBUj/SIdO/VNqA1gu8FxeVrsQBefP00OdMD+hCDLDQTMqxRMtop6z2
1nlCDMBsDhwOTMkCtb3dpsLQZjNOrCiwNeQ9ogni+r5aomvBRM/Om7f1SVBkkimzbHsy9Xlrq/N6
NFtGjdnCeVQgp56N9gEwn8NcIvD5g6f36V9WN6mocDfR+K+ixAZC45Nwfdte3Ae76ZsjHSe01emi
nlKEjpKdU/P2/aLASzUV7I9pkc6uLgmg5zyu+ygO8pTPUjUIbY1x0j7VVu0GukQEZkhO7OzLplG5
K0Tj0IKsZ7yjzh1VU4RRMEzcTUpmdXyh/whTWruU2XfhchkZK9j78tJvrxwCRdz/b3bl121FFZPC
0EOgpiK95q5BC6ot59N9d761OAOmC7BhvJhvuIQjk05Y3eF2ksqwr9aSoYSUiTFgDg2yJGZZggna
uZ3PuGIwlsmNnCsC6Ec/nbrf+vLrSwz5UGXGAboHFQx2EZyUDNX4tqUsXzyQUidXhvZZCfASdWTG
XEiQdz7rSzl8vcH4HcpE8NSqKJffHnevDklc5I+ADM14Ns0pQv4pbz/aed9/5tOO35xWxNA4Z8UV
Ms8C3kirehJZqTygR6x/sCxmi3Z25m3YCxBR9vwJuKGfWb+umk2G2ToUjgjE66Cb2vJR8RxxSibX
OdRp3T/1aVGc+wRpn4GyrH//NGyU0iUQkmourO2kP+v0YgAEPiogdYIOePRpJMFGS8Gznrw2FnTE
9OmxoqnKmC7qIpA62sYHMEpO6y/gXCkw1MbOc7zl/oBoEmcAkaSmt3JJmtc3Y4MyFDy3qHNp4yBO
U+R+dUFO/5ed51S+VCbpj69OAxleYUBPzEXIMuuCPpD5Y6SSdq69uWOYRMkgnBmEcdFKLWYCYNJ/
3N/6jcCDLhEsBYBRmXjX1ys1EoglcwKP3KT6B5vALwP9xT+hIBwuTh2nVwAEoLHbNvrnvuEtPwPS
hN4JKrswi8pP8CriKZZ4csTCFudqLRDY9fJHJ6QCft+K3L71ZaMXx7C77NKB7rq1Yle0qxiqiIOh
LtUA4kpxjDsLFRMkvP402rLYKWxs+TUpUQyijpPDW35rT1mQ24FMlTgu0ecHa2lVyB5DpH6ZXveU
v4ht8pOKnE27c4y27MJpAReNKjlH1rs5ZdDspbGSBEiNJedRd37Gyqw+2yL5bSiJdmls4/f9nd06
OLwSYLwpF2J3lXrEihNKDFsStIgj+N7S9MSoM9qjI92gb5oN5wlqad6nrmh3L83W9QTOxnLhcnGB
Rt3ucuK4ZeZ4WRJAqlD4DDAaPlTL8QVWMHPHE2wdoNemVs9hWeZTMQ5FEihuwWQiGlDMSWvIbCFZ
c+pAJe8c2M0PSSoDEQURh7NGGFNkUVAobZIghLaZ8SHX/QCvtnGE9Q52yEwNwXnk4nz/W27tJ6bo
jRB6coTkt351F82u6wREEkmwmBGdzBa8ZwR6/ESOLnYO6ta1x63iUw3J+rbmRsmGNPMIm2gMUmI7
6RGdyZnJw+D+gl56Out77zDTTNiGc6MOcLuiDJ7r3mQLA6dI2gdAa+GJzjUNNCVp6kvuRk+jmrY/
NMetvzgQmp+8pu5/980ynHUmpi4EgcI3xtpAREejP6XDcGsaBfy/ulXvuOCtT/5/tPeODueItTrN
zlJkWQ8xY7C4gK0Q5LQY80HstFVhvhzrajmbhW38sbNDMoJf7RDQACQdgIlr3KNVhD9PDowAbZsE
he6VT7o+fDP6ZPk6I6h+hI/eO2pDk19acHhHd+mvI6M5O03ijXXTqgY0YBpAHmiE3n4j5lqRfGXe
L2AsCTpkdVok9W1y8QzF9EFRJmeYZ6adzd5KsSjSICSuAVawQcjfWu2MyorilmwD6cb2HNe0wfzR
iR2kJsue7tSYnRbNLD5ofT9+ROYE4sqlSdITE3BMmN3/CBv3jt+CigJVVXzZOvMZ4A6ekCNlOMiO
1JOJ7352RghJDWPem/uQB379uS3wGRTCJNx8XdePolz38jmLAq1H+ewBJb34h1EwuR409FjOkHJn
v1LDkUKxHqJEomzb6/3Fbn1uSoB8OEI8kwGx242fzDrqp6ECvUj19bEcKuMq7CG55pH2u2HE6gBm
ejjdt7nhvamKsWwCbh2C8tXH1ibS4zTO6NZoSXY20mi8KsngXh3Vzi9DncVf79vbeBShL1BVmBJ4
Gd11NcWZzJB52xJ74BcC4HTlCb0e5Rj73b9DbU6I/6jlzouxcYh4K7hAlMUIor3VGj05UDSVtFJ4
jOcjc8XWOTdUMJaTlX2+v7w320nCAgciDHFsJeNLK1NgGquFLD4LUsUcZIbWndVKDvaZCqSwodrs
LO3tZeWo8jCB9JcDEZi8PTNQqOhFk2eKD8a4u1KLsIJQ8WDUr9UM3dtMg3EYsHUQ2aN2yoay+jNO
0ZSG+iHfafduLJ1GNnhXg7YQDceVs+qE1YzI0Cp+pS4AFJlKDxrUkmlWVW1xur/Nb95IuWrdkryJ
shS0xuynDV4rUrFVqOGoHjS7mCFjqWtGo+8b2lwU+KUXQ+i4yL9/9e5HfUahR+0VP80Ul+JcKNmP
LJR5tZERvBmim/v23j7LZDgcVQ6pByLjzaxJpWr9MNOz9SEBqM9W69Z+C5H0B5BxgE47OrhowJuP
kzpNP8CN9c8mWvE/ChXN9Kgb9ZMD7cChjpLo0jRu+QOYavuUoaTyaxzbYeewv7nL8rcSENEOpxMk
p2xuNseL4CkP60QBqDuVDzqyfz+XUR1+aFkUocBrte0PWD5gZmgLZWef3lxpadqAE0x6a5Kk1bG3
imaEO46GhdozmTCmjf5np8Bq2Xrp3nu4cdZAGxKR6YyH0N9bHYFp8dAQNBXZSZ2jhyFPJ6SHleTr
/Q+/ZYVu1ksvTw44rALMBaJWEDepwoiAXl1JFobHoa73evMbVmgy0YCBq44L5Mk38NVxTgFDwwg9
h/5UmLCBNJKIgsGXy7vXYr5UrcjaVV7u1VoSDwSN64jQ9xC9uaA5lZ6YNGp38o6NI0BqRX7MjChN
6Je6/au1KIMyUMMC0J2IpLiCrzVOo+XmflsP2o4XeGOKcjj4RdnlgNaCbPx222zEdQpqQpYfzVMb
TKaRfMvihQHutIj+vb938n91E4UwO0nNDzdKqkHLbGVKmMh5wrWBqTbVHlrNhEIks2ICcvRq4TmN
kSW3/ixEr/v3DW+skTlUOYD3gmwxVy9X20PYkAKL9EXmJs95GUa+WQ9ukC66uxPnbJhikAflK7aV
UuMablZHkt610zzfUicAM/1Y1TQCZ+dx8NJsDu6va2ND6e/R+AO6B6nzGjYw2naD4oXwfHcCAX1E
s3d6bEMwPAel65x/hrKrv1kIDxwH9Aby97opG6gIqZxLhEjnaB1Tot9QwlwLL37bu38n8NVJxoeZ
Ow4+5f3LhBuZwh6PMJJ6cs9f3QbYaEyBgwIMOukMfHT9NEPS38dfTCh33WMxxeaDWXjltyis0x/3
bW99T6Y0AYFQDCRZWdlOrFFJvdH2fOSnAey3jhMYY2/5hhbv4fneODA2FDCZHPQi0AB/c7vMEOCp
UeZSilB4Gowqy/gwKHa3s6A3r75sMQE7NagwMMVsr6y4kxaJArCHT6BfPtj5HB2n2Sg/gtbSL9BY
2e8/Jg5BPyhiuF0ZOFo9MRaIgraCt8Ivklrq24LEpFuuXLyqtnbema2lgbgHJUeX+C1SDgFOPVaV
wfXhnvce+iotLrAj9PmhYopOh6mmH5PL/ePxtp7PdnrEB5LMGLNrRNiAEBYPhef4Tk856DDOVYEc
0ZxrAQP+45dCsxmnS/MZxufGYIIqLBT3QfEW7ZgZmckIfoXIRKcmf93/XRvHlp+FQB/3xaDZuXK1
o9IaHet3edjj8m+VJ370owgSSDRSl0/vtgUGQO47tWQdm7fn1qrMcJ7KCKF12H4OXWU4fgF5PtM8
hX66b2rD4b2g/ogIQZUid3lrqo2dMCr60PUZaypOcaqhpQ0kpzq6apkdY6Mdv7rD8rnziurXfcsb
G4plXi0dJyB97a1lZvhSRGRZ5JKiZNuMYXOpAf1CETM2e2fqTXGGGpxKPM6nI2GGp+HWVob0uqVH
Nle0AGTZmJ12hdhXnDNhalfbbYrTbIzhuTEBY+rIeJ0izyzf/465pM0SA4FXYhj09jekixbT9NRc
eCqBPY2LMB+grdB8qxzN7/e3duujAp+hTvfC/bFOriLB3PmcNK4PJEp5HpPZPQ50n08hgki+mqYW
uS18cWaaZe9GKLPTaGYxvoMiKkChlXNCahygmde6fljUv4rFEefIwDKNlmWn3LV1fojlqbICFAI6
Kp3/qzesMb1mjobeJfDwcoTyaDSOWfUT+iJv58u99YKgADRZzcXdAmBcpQ/IVzNVSPnYTwsAhFXi
oGsvWhM20sp+QjUp37H3dmXYM1EBxdUQ8KxRa4NdIavWKo7fi+5XG7r5BWaj56kxp/P9c7JliMIK
KHswHIyVeLdbWJHvWX1t2b4GEuaiQjPglyA1/MbZe0g2LZF7vVx2REBWx6JEZnASuWYDiNH0A2fR
ukQwtcq6mPIfFsWbRcoPd4dkg7hdFDo06azlre3DMkWyB4gfeOMIw1HvDe9+iWnzSX51w+I9pohz
a4qhLFkXrW3I3KDRzDoT5WNF6QAz6Hbw7k/FUAHZGOOhZDHrLKlWoFPQltz2LRTXUCaGU/dS62X1
jNSl+Hnf1sZ5l0U3OvpyWUDSbpc1oDDeMSNkozDofAc6Oz2PkTb4C2RKNLQNa8c7v43SQIeC9WNd
snW5pp7IoThuSk0wyOp0YYCKtRekTp68t+CE4+dT/R8yi5u1WpRHCjtTgrYpP9C0hMZMYk5QqA3T
vrowBkEv4/4uyhToNje7Nbg68ozEdHxHzqGWzfBQmgpjvEhRHpR+MT8mcMsHHcLhO3spb+zaKBAI
uBD4ftzoVeSwTGEI3Rp7CZm0/QGOaSXoTQjt3SlOTjnF1GOzTM6VKSTzWpSz+Hp/zVsnh0FN6h6E
ElDcr3wyaeDQQONl+wryd0ehIZmGaldxKviqFzC/2nthVXxUw2Veh8IBWbC99szVyM0z0Pow1Nb6
kYaMQ0PFJ6wHt3CrveqePCFv9hbGQyBcstG+LiM2JKgZM+62P5U5PR0RTdfcqeYLMMr0vW1v1sWd
cOih2SxPXTnm0hlEES+N7QukcJk+MlCPXUTnq7nbfuEBTz/lkO/tPDtbH4/xG/nw8O5QLr299lA9
jR0D97bfzF0GgX3V+94UdfzRaoiIpOr7vSfZH1USGoqUZdZRrunim/WERdZ9AXW+7UCsaJnKFfbe
eCfffVv4lhsqB6coAFOdWfuY0mhy6qIcFNtUPFgstCE3j+24hA8mkOaPjoO++tQSGKnANi6T1vbM
gNvmeSbD2Fn2lrvj8PBzAL+5BBW320y+moXjaLDsek7p2FrCr5zY2ImOtryPxZ2QuEfSFm91MxRY
EUFLjBZcCpHrk1FB8RAb48Es5/Fkh9bodwncc/ev/9u4U2Ic6Q7TqiH4XGMYzMZtgfnb5PL1VJxh
7AWhLib7hHqlcuznWvjwf4xXL4a8577lrbMrMwkHpB2oxHXPdy54G9vGsHzLjWGnSEsY0sY5oW5D
lxkpWZsqY7Zjc+tDkqLS9CVXQ69o5ewqc1aKzpgtH8RRdJr1Sjk6OeKR91e25XVeW1m9WyHI7AS2
QUp8pQo1o9IhhTp6C4ST4x64Z8sU5XmABAQaOv2925MpDCh4l0SzKJMbYMFUyGdiegNBWVtJcH9V
b6GD7BcTzWSd+DcId+T5fRW9L1OeR26vWj7qiIPqT1Omu4fICt3vmZGU6TWFLPFcDBr80aFJNTi0
BcgN4UaTf/+XbH1FGmHM20uiAEKE2x8Cg+dQaRolVMtgZGLse+dDXLjLt/tWtt5lGSJK3S5K6Wvt
n7YIw8hTI9uv+lo3D0hUho+M2cG0KnqhxEcTBoyfU9nk5TFdwu5h8mpiu/u/YcslEBfIoX5G7L31
jDbvYl5nS4bqsaeUftlPy8l2RtH6AK/qc6dryW8LQuti55psXU3Jz/RCaQAeebXBRmpVfeRSDp+m
BUZ5GktHLfagKXFGA6kDHXHU/2ARaBq4Yqic8AorD1sipJDYCWonJVzInzpVQam5wo9HiEgHfcLo
547BrTMkYcVMkVk4nzUJpKKM4dAmve2T5iKnbEbVR+FN4Y6Iz9b1dKWnoZLByJiz8jdNHpnObPBe
AmqESsWUkjp5URxdZJb/vH9Utr4ZFUsI8zRGhohjby+FAVmoMQocuR2HTORais4cLiS88FYZfjsV
886b+Bawijt4bVC/NQifk4b6MIcE6qHxEXU5z4dXqTjag5sf0XL0jibiLidV69wPTZ397YrWDmw0
To52PyQ7z9jWr+F9phAPkoZqpL1yTjYywqVnk2wtTdn8nYCShVi7rWHTShSr+IUw1JIHMWRWjFxl
WqFwipPiCdoKhUJEqdTTZV7gQ9o5ZRvfH9o5Sf8gY1AEclZ71BmDhsia7c+MNgZTTy20b+2neaqc
He+8cZ5vLK0uUJOaEGVBnexrivatbrMSCXDF3klVtpdDiCLbwSxo9dog57eoBlyBfthaUGrCv+Qz
Ei38LkK26f5x3jQFvhE+U+YhSBdud26xymocBpXvWaaI19Bleaiz5s/FmOqdsGvj4uDgaa3A+4ZH
WOdfAk5vJuepCDit2Z9yoTsnFdjbxXVLMzCsNN2xt+HTgePQ4sDP0Vpfk98OqeLWRoHnEQ5DN0nn
GMcZ1apLnLoofeVVlv3lqDHI+/sburlMJsdcSiyMHKxrt5rwemcqCact1IqfgLfMnyhPkFxmS/jR
bK1l50ZuPJ+S9pbqGxUdlx7Z7QdEV7UtTSib/ElD03xSqiWw2gEiHm4EMmDlUJzbaHY/iASZpBj2
kx37m9v8yr48YK+ilXQc+nrBIfrCNJeLnilZANe1+9C3gPoNsORHS0oh3d/kjWiati5TFUQntB3W
MYOrRlNpTjkKTVVXX2LHQYa5UsETNF586cIuvxpahvrIUOo7939rucRExPG4Gh4A+fevljundZs7
uBWf4fD4zEsUHowhgVtvrtqPSzY0l6Fo3o27on9NeELBjP4nH3vl3gBwZDzSXNLUpTBIslD4fQ7f
J450j8Fkyx9QIpHk2NQqSOdv11fMbW6MM3XPxY6YQB4tOBnh7zmNdBF2tnLrprw2tfJyM6zgo4Wu
jF8tbKULEfwl10LtMNcmOl8EQqf7h+bt9JeEAbBZL88pVdBVBciJYqWjdkd6GYbKr0bY5oOXoerh
NCHVmHCJi/qotp0zHNN5HB8rQ2HuK5uTyB9T0QZKYrbfsgh1EGNIlz8MoTjf7//CjceFY6Ua1IIp
2DCneLv5rjGj9bVoDlp04fBEZPyviJpmp5ax8YV5VnjCX6pQ1OxvjZhqM9SOGBw/FMz3hZaSIp+H
PA/KWnvDym+pBiiUvra1qpskcz95Qwi7kD23qKJ57eJArWeX87967HW/kmbqtWeGBpwiAGOf/bBF
Z8KrGDWZgmKEDVLMob3gBMU0wP5fwzP57pdW8hDRDKJOzQO4diSOp6hDCCrGt1OlfxBKOx3zNtGC
WDTuTrb69uOSXfAiMfJEVYeY/3bfFahAVTfNLX9EpOYjQiHLFVbL/t2ekSozUYPM9mWgsgpPFbs3
4kVJSVQJ0k7uVFdXojHqOlk+zYw9wjTcCWH4Oh2H9+KISJ/I4Ai/aM3SSlxdr7ZnToVOnuWHPS9B
p6FpBDZ+Os19nvn3L8rbM4wpmmW4f7I2kovbvQybMDfQQLR8x0NtJItT9bKEA/rSifL1P1gio5Aj
S4gxrKsnEo8Ng2bFV/OUHvD0IAmXOsLaSdtTJHj7tPD/Jz4iZiBieTNIoFYVMPI8NH0nLNNL1CU/
8Gf9Ce7PlIg/E4e8yfamF9764Bub5uqbNbMCp0eHTYF0j6+6Ebo7tt4cE6RFToh1Fjvh5tYleLXG
9fFcJq8X9HKwB59dsDh6c4piw9u51Zur4pWWlXbyzjU73dI6i1GGFtD+UWRH1H9cxq9HZBCyZboo
thud7x+STXvUaqQCL557zYMvoMAfoWUy/Rhlzi/a3LknV4fHCPFK6noWnLL37UkXfVtu56vRlqQm
Q4wJGvv2+A99kSfUSTkpmVucVKuDgCqep2dmzOOjrg/ouCh2ftZbI915PLZWKsc3ibnogL3JTOy2
S0WXeqZvZX10adOJPFTpy0s7qe1Vm5Uf9xe6UQtjdpWWOU82HoVk6HalTTvqDRBzy9dj6HqB21QP
odUvhzQVMFNZ+RCEcB4eeLuVn65Rftcyda/0t7VkQKtyYMaW7Gcrv81LOreaM5F/104WNFbqIBKG
0Ni1g4DiOitI1Nxf9JZzo/ZNyEdHnQRhteah9kRMR9vyBxRf/cVl5ru36xkx3T1Bi82lscFUgyT9
0DpFanJUvZqaWgbEYnWgjkl5GB2IvgZ7yh8rTY92Ts9GrwFr5OkulU0dxe/VwTX0dhIVNCr4bQnN
ikb1BK9uSi110A+6l9TXXEENFFpj8xnCs+5ceLF6NOzM23lAtnwtLxUdY1hLAWhJP/UqjIfGt+vp
NlpE1A6KtW7EH72q+WMjAT4NU90XpneUfsfs9nmWxV0XxBTB6Oow5dmQZ5E+8G3b3qOQ3Hb6FwFT
97WnTPKvMSjK/1gzPAu5k5ifUCcezpNQxr2i3OYJA90gR+OkGs0qSLCTzpiWqKbu6GXDpaiy+EeY
D39E8H6f/sNZluUF6NMQ2lmPQDGhSjUgJBwpetf4Es6D9zSYSnddKHDs7O3Wogjq5Q2l3Ei3/PaT
NqodzYqKKX0250sCncDRGdL2NCf53ku9aUp6X0CiBOrrufqoVswOrTFOD1nYMWay+vuSZakf2mPy
7/0NlAdx7eolAIXYA+ALVL+3q8rhk24XS0Ne0PPaf5CE430x471R0A1HAK0OaFfgoBKjtNq7dtF6
baAn76ciRlt8QO7CndrxSbH1L/0QzTuL2tg/6KAkkpeBNCq2K3N6LqZRU0zTz+eagbDMdnyuoYsG
2wBzy/0N3LTFEAiAXky+IYRi4FSYRZlwLJgDYWZZdx56y/xpeEv2131LG68y7zHpGwm6RCauPlVf
0j90UAJAybM2zNNgGdFnW4syIJrD0hpwFLsJsEVPeWC2V+yc/i3PYgLPllVZPiPN3NuD0lmZXncz
MYFQnfQkUrP90CW96SuuAg15lkOp4KTwtUf4pYcyHeuAwfTs2/0t2NpseSk4RfAm0V+9/RFTFULc
PxEt9+gxqqh9J/VD6jJkAgqh7nZ8y9ahlVyr/1fdo056a4zGtC7UsCDVyVDQjFJ6Cwdhif7UDiMy
7yiFI7v9H9b3yqQ8Aq+ejSme4UCfOwvF7rG/dhraZb0Wu8+hluzRY26eJib84K91CPbWuExjqtQ4
b0gXp6qETJV0qzlDPN8HVuY6yoFCd/YXkurtV8UW2k7YtWUbJgNXNojkg71aJh0OUTU4DL8qEu3J
82BLiXStOHp2awTUNkUwRMU/SVTnO5906/xweHia6LNSXfNW+7v0y0h91vTL1lHPThLnhxEFnTNC
H0vw/k8pZcnwPnIk2V75oNKE9WSxKUfbVf8/pZNZnwo7784Mvlg7i9o6p6ZGcZ1QHdW3Ny0watsw
4FW2X+Bc/bEbzU/j1DLFOKuSccf5eX9hW0EWCBka/RquVSKlV5sIdDjNJULGbcL4nxy3d42b1Hqc
Qr386VGs/XNmSs9H6wQiLEVYn4uZ1nFWJd1OV3Wj/MP0Le5Qlvzl4lfuIPFGfbBb4kuXbOGgtMr8
VFfA15dW+1HXS01p3k4eG7ONrmUIqNNTC5VDZtfUODMYwqKchqhl7GETN4I/XCTTCAwhAa5bD6KF
lWUNoeD5zhTYVgCJOL6qRsahi4gZxonhNCgo9yi4Nx7yG6Mrb1Xn0B6G1HjlrM54rBy9O4cgz3ee
ga2zJlE8SOLx9alo3X77IvTCRIjE9pNa/zo4iXVeenAClpo+aaFafr5/1OR1XAUnssQkK+EYpLxz
a21WdMGInGb7alhpyMBGupQWER8TDSmbSK2nIEoF+jkxtT8RFsmn++a3vIVlcQDADDHrsQYDW146
OuBnQGUlUFiGXdLBH6VHRyuJy/N/MQUMwmbaA8zQal8XmL46U4J06yqeLpCplwEZf/OcauZecL75
CZkqoeKEzBKVwttNtcKsLuAcpZctEho6ZaQ/N4PQfIj6oI+qqz2szuYuvrK3OpjQN9adgKHe92ol
Py1SGIQUbgk8xd1r22wuTUrNMbFOx3Gd/bjunEwdBT0/ggQEfWM3nw5pU6PRnZfN+MEyk3dTj8J1
QDGNSTzcECMzcvGvHmy7oGAX95T8me12jsWQ6IcmtJeDl4bvHqVemVp9t6bzkoElgXRYhI00zzD4
XVOOO1XkrStHgYnuO1VkqiKrg9h1o4ZwKuNghuJ1kmbeReY21LyHXI/UsxUTAOa1Fz5WyVL/o3sT
+m/3b8LmD8Cr82Kys0wX3O5oF4ZzB7m97UMk4opDmgG4MMbR+1VUpoIcBPfdNkblpChR7mtuskcM
sHVckeCgGcZTCifP6k2pTHiRCfCkhxvK+eDVNVJTbuwaf0xLkobH/7BaOWnEbsNmsb6MjI7mpRVi
Te+06eCEYnheoNb04x7SKjtJCqgalejJqTX7w2JNe72arUCMTgGlbvpWFIRWZ4p2oFYOFu5c8+Ii
Paii/DGoqfKHZoX9SUfh+pCNdX9si67bcXib+YSk+6fyRfIE/vz2O09ON6jtBFLI04bl39Gc+hOF
+OriVqN3aWBRe0JJuz3IUgfYVEY+qKbUe90MeZrXD4wUOeBL883t9WCQoXQMxs80l6lhPTd5CD9m
FO7LmWz5JVqecL5KUgvGS2/XilBVRQsBPLqldr/NvEO+q67Tw5SbfUClYm/mfnNVLw8J8Eh6Nesj
XOZuEvagIzuzTY/LROfJXua90svWRZURALU2BrsJBm8XpUSdl00DiW+jR5NxVPp2/tDm8FyeZsjQ
kkPX6VEdcNHhWyVF1iJ/cPLpP6AZeZ7Bu9OkgQIISo/bnwEpMLInGpW2UFui7yovzWEUonxQKif3
q2hyEBoZ6pPqVsbBLPLqYtRDuIOF3/q+r3/D2mmqaZNkHejNZKbTrCxx+6R1hX7JBi07qADiL/e9
xtYHxkMhxQr4hCO12np7mNBkjCgZm1WF8KDV6xcPkYI/7lvZ8oSUGuDyZcwGO6sbKmKqljQcLV+g
tvFv2DdmcXCLfERhfgzHPVzLlity0ZOEt4EiG13d2++oDU4/lwvxq2KkLVOmyFw/1InI46MbG8gw
9VrCWEFp92l06CGQ3qvYbq6WuAF6UpwBHIa39s1WjLnStZQWLOGe6qKbLwuYJcYZJrGTt8iNW3sd
jqUcJyL+AlF2ayoTs10u9G78xULP8KBlvXd00Ln3e7CcQQIzq5/Nxd4MxabVl86wTn/lzaFpSkiL
Ctm5zey8ulZ29mfF1NlZhZThURHQB5YRN/X9R4giHIXgF4DJuv1dmSSjL8WxuJqGD22kLn9pY9Jf
mDjd1YzauhQyoKXsbmjU4dYfUGfMLXJgHMvbtDpV0Op8EFoV7Vy9rWMqMzawUKCD3PWKxrw1BwiF
LT+udOO3VXal8BHlE+c5KU2fucLkoYd7DbhQLnYmU7ZOKK4WkD3/cPFWj7U5RHpsMfjmT0M8Xrs4
Ry2Y3XhAjnGPfmTbFCMMREBwbK3JpjytAbcXUQaGS64IZqf/p5vCMYAYod8JgDYskU8iGwV3Py/x
2sm0YkJTKgPv6QyINsMVEz6MwrXyg2kPxvndpxHedbrfTAJTPFy7mC7SxgktENvv5whZV1NTIGl1
5w9xRnZ539TGi4ApME4cEfps61lc22QgCqVRMpFqUH6lqD0cDF2P/x7axgFUW+wBVDceY9pd0n/C
eUtYtXoRHE1kiWrjUrTKLZVnUSjqn3UITdohF10tHtKkzt3T5LYmU4uLkx+USczf76954wK+SCNR
CQcdQgZ269bcPDIIlqn8DOb/cnZmO1IjXde+Ikueh1M7nVkTRUED3XBivTS05yE821f/PYH0/6p0
WWkBanGC1DsjHLFjD2utbWefR29Yww6a5s/bVvYODIV96J0UVmgpbN77diV7RQOR4EaLmJLXT+m/
YlBqPyIMOciF9kzBE6LuQK6MD9tsalF7HcMHZ/Pkekl7Z7jCfqliIhtbPVR32zXFi+CinksXa1vJ
WlSqyzMEsZMzNmsYe1Fynw9QuRkDmx4EKzufSfYpPCTjuQigp64/k223A3RS5gqNRjozR7ZwLqlD
VeP2Z9q5AARjuH46WFL1Z5PGmYMLpES+NqTIfajpQ/O3O07lv57SfXf1tD8oSu7sn9TkwO+jhc+i
Np+qdZ0iqimtomzSNe+ZlYQOrzdMoa5NR4HK3v4hOSJbWczM0rYwJB6f3tJWmktpq2t3rhiHUMS5
ebB/+1ZMmLkeMQn56PVXikTeN7RwTSKBurojJNGfXJhzd7e/0u620fUD4gHlgDTw2kru9UxbE/RT
YqasnZV0XMnuR/Xd6GT/+31LEF9w8jzPiONv1lOpbd2jOkPlvTPNZ7Va9Lt5SZjfbtPhvG1qxxei
5QMLl74wtMPtLMKyqujldESSlVZovhE3hq9FSnKnJM4/BvNvTZ95KupdO8zIC1sd8ext+3ubirog
BEt8sWxNX28qMRbEq4roHB6weoHC+bk2a0qXibEuX26b2jsl2GAEK0QhqoebAqkaVXlZIhlwMkXb
SbH5BWkJ4enFwZL2tvS1Hf16SXmjTwIiHLd56YavDuMt79fFFTAcs+IsnLW/jGVjhYlSR/48dUej
PXZ3VOY6IJSpO2+dSZ819tR3+Px1qoonnTkWfznquvhWpH26vaF7lhihKcNIuCdv5OrmdaVrkuo0
4IY8v2MUrvcx6cjSEc21D/Z0Jx5nPciEEEtK6J/8tq9Kh7M3u3XR0etDcaL44Q2m+mD1av6/GEDD
A+pm5bM1G+MfXHiaEvRvPRoU1rYB1gGTKDLkNE9Llht+0tMUGZmdfeeBNDjd3krpcjdZjnxfZGUF
4UeO6GZ9hta0qwFTUvQzyUweDf0lreviMTGc6Nz2VvOCYrzyn6fmR2WdvceH143GEKAqqMcb062u
N6OSJPQ2cx0qY03Dp3LW3OeNMMJOrdqDwHJvqYR51DIkCQ128fVSldTuF5vgHNC+bt2PKPv4+syI
7sqIO9lb1P26r9owTfohvL3Jew4AciNdEKnThv7uteURPoJYuXon7InAm2eGiqteJQ68954ZYllZ
q6Pg9kbNS5RmlpaN7Lvnpfm/mvkKl6bQloPIZO9GEDJITVa6E6zoejFtApEkjtAjW03xUpe5dWm6
Urk4jVKB1raaIIuU+uBC7K6M54hzymTVN6O1+sbodDNlZXQFi9Okwz4fV+/H7a+0tzAeI/Te0Hin
Hrf9SrWSeHSSUJXRVVou9dT7iHR2AfF556dF2fhDnQ4H/mVnZfLxk2hfiPdvBHwRvlZrxr9Df7CG
YfSdTG0e2zmdD1DZ+2YknJiQH0ThZm1pEjM6uqBez2wC5WezWMVnrXGOuum7Vugag/vGnYBZuD4a
SWnQlMhh7juNrdzZsbJkvhgG8+AE7rxz6HjLaX1U1YCTbRZjlmOtZgNtOMvJzOdKU75HaPkiW288
FCCy3vft+E2dme+gj+5RfWbn6UHTkV6SlK1HinCzRK0BFFFGsRRfi73HqhMoypq5PfutNpvOweHY
NYYcr+R18QZtO6sCterWTGWbp1y8FzXqnVC3StrF6tDUc3j7+O8aYzf5ejB1iQCvP97YxfECxtI5
1aL5iXMUfzF7lGEHa3rELto7JrBZWQ8BLUChjSWzUyqkESL6GaVoz2iSTKu/MLPrqKe5o5Rn4AlR
zpDFb6m4cL2kYlKp3Qk+ltqiWNksevI0NlUXposz3hU1/L1TMa3GSdgpMxbnMdZfRgT6zym1+Tho
p0JAhrRR8T7d3urdAwyWmEIKo14oKVz/Lg3Ff2UdYPjoPK3f8jYZHkiRm8EX8xCd2Q/XQ5oGLTpf
GGqeBnZeNuIg/t773JQYQdnISi509+vfUGcCunveArcgEXgHtX94ylp7PreTfhhr73hWcPjopoDL
pC62jbW11IoGg4IGVdvEva/7Wrks1tAGNkfub9QC50CP0+4PzjM5ugShEcm/0dpQM7tzlBJQYd7Z
yxd9YnKtpxXDt5KE5g/uKfVoKnAus9uASl3vZQvIuUA9Gqego87tR3rk/JfrRVldBtGq5vn26dm7
Pgj0QmiVA3QAI1xbGxmZkcUxpycBnJ2/FG6DWrUpnOUPaBoknGgxACDigGw9woD8i0IGBUdsbd47
reb+K5D3+e/2auSv3QSgTDmDp4T2oKw/b1YT97bXRhE+TqUW/IiUvfYSQQcMklQfGBw+p0dZ0t7B
N6kryvoDtZqtzhXzm2MP0CDiB15rn40SGF2W98N5qKIj+fFdU5RwCKxpgFIfuP5StKZHjUkaMLgV
ho51vZHftaMYw9pNjtBMey6FBvX/N7W5zkZrOnUrPETdDPgJvU2fwp77rz3TNFF0nj1/WrU1TMy2
98vMaQ56JXtHErAeWmjgAXG4m2S67jNLt2h3nczOtD7kME7O5VT2B1Hg3naSixEqUbrkE0o38zoX
K8ihpwxsRb7E7d0SLYxdB6L4hJz4dL59KnefDkjFkkT3K6XdfLosrsHMixhUkdAi674tyGIDXR1b
z1cQ5UR2VcT45zmmfPxsrzGTUxitUQvfXmztK4j++aJXYvox9aZSH/y4vd2G0w4YAF4TGdTmW3eQ
mArNkHV/s2w+LzUYD0C+fwCaYcg8JTSgTjI/NK53O06ayM01mPNDq0WhY3b/q1Wh3MXa+ifuU1Ii
CRxBIFEev7ZERD5bkw40Ev1hRlnYZYvAQaFqDCbNqSEdKALsniJKdZqGsBZZmfz3V6dIH6u50XIp
O2eJ5JtHmfAuK1T9Ux4V9kFpeu/dk3InVA4QIEBa9dqUCq8i6UuJkoFJGupkvKfKnahP60vsT840
Pyh2ony+fXTl/3TrUKXMExNB5LC/bU1SW6rEhEjDXWz75Gm2GsfHtTaVL7xOPTXdeISK2zVINELi
9AsistnQiAELblnPaNoxTB0BEM37LhyIPWNnJH8ntXHUINrd1V/Kx5wMafd6VxHIUbxFpcMWM8Dw
uTB667OmlMN5XI0CzRORqkGP6N1RNLl7616Z3XgEC2Zrz8wmPOyk6kGbFg2NsOaI1Le/mbxNwF1o
amzr/qVhK3oihRwqEg0yTktjfq2FxnQAtYURZ+SG6J/fPjF7N0KqZWu/cjY8yvWG5m3ejaB8aFkm
pv3cLaURxpPpvMtdNz2IOvc2ESwotAACJXqzG1OxyoCRmfbTyRrSPPFLFRyXj1bCYZ62d0ioazF0
ifgVMtDG0EK3qdJK+O3dWDPlo7b79Rxpk2jCWa8YtF54bugNov/n9lbuPcMOGFhCGgBTZKjXWzmA
6YlzcqtTApXlkrl9/7+1zcBiJKnxaBmKfbbBTQRoyrfwXk3vwOHsob7pOuPb4GVSL3mTgdeFNq0g
cOgwCmTtINjUL1bCqD6fKetae2rXcXrqzYap6OYwAbycgMZPfjO4JjIhrqiPetR73wEQOu5IBnmM
mbveEJSy+biFjLbqwngCzx2fSZnzk9erVeavjtBOqALVB/uwaxXsBn/wgIBMr63Csh+noSeozAxV
VhRr42eWz9kjAo7rc51SfoNeeSQturv5vCtS6k6VxMbNx6cTxVQpNPVOCYivMyptXdBVbfKC+osT
JGCHv3pg9J4qHjvmQKg2sUKU/u12yG/dPoV7t0zSjzgJQK7MbYCgO4k9MmWHTR+T6EKugESdahxl
kPtWoN6jIUw5dct0UuYC6O5AGm9Pa3Zv6FPxZGeWcuCcpFvdPmdS0IYzRMMcTMf1p5wzxTBamR94
U9FRdbHtSzbn82XK9PW+H5zaryOk7+2sUS+3d3FH5Uq2yCFRkZsA0dumrc6goUTb5C5W8+FFdxU1
iIpy+YIe/DSECmzv4ZLnht74o+VOT0w2zdFwkx+8nK0XU2jZEex2dzPoeCBypiKNuRUgrCOBrEPn
OMQu0fLdmFU9BezlMqFFb5C2fTC1GA2c1jCfkCQ90hjae5rIAymNUsWmt7+5ykwK1ox4lbMOonLI
npWmK05JpSvvYzMX41c1ic2j9e7dY5lV6CoVHDku8vrjE1ulVjex3imKPOud3jvOB515heoHfRb6
S770bdhZwjhIZ3ZWCsAfhwXoVhJ05cl/FSLiHpcMThnK6Y6WvS90rq+2luWPrlX+Xq2xOjC382gw
zYB0lPkYmlQGvja35HUuKEBxzgbDfimWloFCEEu/2VFlLMEyeuYjijXaJ6+SM+JX5Uhfem+5lGZ+
EQ045ludzqVoY0UvTFe2YqPGV0ZkC/ycAuq3tR08GVK564+DuyUzws21JvtG4kLKm1lv7lZbLgiu
tL1zmrsm+dKJUb84Ux6/wL6xf6T5UPqL3Te1n1rKd2Mx+hPS/PqBm9y5TfwGwDiI+YLu3na7Oztj
usK8UPF0qvXS2g3aAvDR7qLVKX3bhnoHG90pz3lbZgdebSfkIn2jpw9vhiRrq4AxlJYNUBrTS5ku
H0XfuF9grrr32uq5/x1stTytb7Ya7DQdDdmv2QJkSoOSR4K4yWn0muyZMMD76TB7dQ68RGfEbJRp
ek00kLfPzhQrjb+olaqf05jf51dq1tVhSlMJQcWuTHB1rd4cfYj9X8hJoHTAw7ntHNvKkJRDniLD
GzlLwcibvnyiemzc3d6JPTOUyyQihP+YVXB9z4RVl2qdcua0KEnq05LWoOVEsRZ/3bazd5/YbRBe
oAtIMzfRhzXUWe8Z6JIB98rjQBsy8Unt9MjvSVbQdYk/3ra3uy6oLSg4MNYaf3m9Ls3Iq8V1CapT
d6n+AW2g/nDs4QjrsrsqCXwCbMyaturXXVOZ6uKg4lSu6/Rs1hk9DyS4T0Jx+g/IVRxdkR3fjzaB
yb2kzAFsYuP7a5eeX5bNzqmZBqUIVDQ3qrNhJX0cJOtQxpdaA7weMgw6+fv2fu5apk5NPuvIvzYP
nd241uJ15A6ukmefFjOKP/FWcDD1xubdLzUqhrWynG5b3XsF6PNI6Rj6gG+KhaMgCFcygvZm9IwB
YNTavWtyPX4PgQ/WrZYZijinqZH8TNrUSwJar8sfVGKQpQZ2IGV4wbdt9txetQqhb2rmZqcJmk1q
FX/1qtxbfHMWR6yavQNFGQsIEEhZhihsrknnWQNBHOFVXyT5mXmbuR/Zi3iq4uj7SkJ/sL97XxV1
LwrNhE50nzavrGtMk05T14XjajytkdHeVYP63loqcfEWQOvtII7wnvsmyXWRAyAf2BJXokKxSwqE
zA5CXgx80yRgw/fugkrj6n2r7ax8ZEKSdYBA3rMqVYGAVLCt3NVrd6AXLmPfEpXukkF5olQSJVSs
uL+P18z7bjPNJGAu1KGoy97XfGV1GyzbSAojZkZXQlk69cVDAew8l+rybanMRg0IfSbdHwadOoad
2s+KPphngW7jSeun1UaYCZSjnajGZ7ax+yvO6uWZIQL9y+07tucp0daSk44YB8ibf701hrLEXU0T
4pTM8XqpvSp67oa5udy2sve4o9stL7PLU7NNjNolUnOLHtCJCQggmMvKDNTcVk/EcP35903BxqDC
SHuNurj8Kq8iVU1lSpPXE6lq3sgwaSUz/YwK2AXxqfTg/uztHRAFiXRE0PTN5IzSJkirchdIb1bk
Z8ZRKedCd8aDw7u3d5KA9Qu4CYJA/opXC5qznIHYhqyylctPAHnxnd6u36gFH0FK9gyRThJV6XLE
8HbKXqNqQ1MI0GpKS+Msyo0pMCv0nPKYaP+3PxJDimAj0LIjbdq2uKo1z4pRQh1rSKGPKOLnoQ7u
PICq2B6EtDurIsYjvGELyVy2egamnptw2AHPr2kaoUs/5Oea0vr3Ff34PzBFRg4mjiYEbYLNl4pH
VAMmiLxEOU5zobCfhE6KqkGXaUcV371uDPmf5OFI7ApCONengjwo0fKscU5FptYXTRdKkDJeMlzG
ePAraszBnDsi7Nxx8aMlhk5XauKSrHPlJ+qw3HeVVRwganb8HQ0vpphKCXCav5vnZHGrotUrlq8O
qTj19ggDq9aIj3U7DaxpOJKc3bWHBgg9Uhty9DZ45clmQJoAnpFMigJ+VLPWcGln48tiRMZdlLT6
QRS7d5Q8agwm08xhaW8HZAydgezhSBSkTM30M8vq+H4iEgin0hMHgJ5fHZ5NikIRyZRFYU1mwpvN
zKciArTHk6Vo9WgHdc/WPita26HCRW/9A+Oi7f9SvWuHk4I7jfyVyBq1FzSrBHzBbB79xSJhPDEv
Berx1DnNR2JhzQmTtS1Vv7O89aWZwDgGzaqPnzNYEJW/xgUMd/g6SesXxPJJUJpK9ZwVUnFEVYde
9+OYMSE/am1WLZ+J9oN9TgjqYwi3YqSmJ0T7oVib4ac+t4Xi942NjNmyVKoI1Lavl8BIRP5hWuuh
uSClZ6hh1nS6crLbsv0ry3Tr31XU9sekjL2PbRK166lDbuyop/A2spQ9PCZxMVeBvveWDWUOCqhh
bQSe4OrNP51YmJiTWv1FWFZ18Rx0ORuP6LbPIo3nUP102/u9PbjSOq8TIZAUWtk8UQMjj6Iml3e3
i+J3zG3oO5901HpnW2NnBlOiuz/+wCLIIoaAoV7MC3ztLfKFc6M5kJZdHPKzDQokWGyjftGcpAm7
pncPPOHbgIs6K4kK6rGslKLGtb3asxJ9GWnz9cx3Q8Mk6c+G7vZBzWwAMmhtOWfwpg629e31xCgd
IhTGofcC07g26uVZXBp4vZPd2cWXfk11apGj9RyBHD54k6Unv76dmEL/h8IjxWSQn9em4mxQpiUi
v0y4jEGZKtH7OFOtg5r93jl5bUX+ilcvf7oYc1rZVM+bVXEeClENT05uFEEyqlbmG+gf/clnowcF
nA+iDc/mtcHI1QplwsOTwfZ9WOtrEQAsny9F1oL3hOV6nzGJ8rdjAfZSgjAl+E32iK6Nwt40LCg9
9KX6pPtom2nkD9FYvkzikJyyd0KQAoNjgSQp1YhNMleLoe8Ui2s/mBVqJeYoArQkbR91mCNV470b
wKRkKYyCkhJP9fWqyCyk8AUAr7hnZnI1Wl5AUy76jER7885eJ8u33fKI2r53YH6xyqma0h3YhlXp
Kox21dnKFPDgdJm1tP0wFq4eohUg+kAYFXoEtz3L7jqligivIopcrvz3V2dURc+j71wAhUKk+j0T
YMcTXEXxVC6QfgwGcFzQJagvf2KUlFwSdKmVbq6f2bspGkjAXrpCrSHv998Gj7g7UZQ+UJZ8CvJK
O1rodm9hPUtiDKEdTG/c9ubsIDIDQzHP15BKbHXq8pjx5VGVBE3ZzCe99NaD0tz2ifplj6AVKgD+
k9j1emOjvPPUZUzXcMr79oPsOV2yfBq+5dEiHsAOupcmi9UPnqijQNcEGj+393hvvSyZ11Eq7rzx
pk4z0MmwZ9brJN+crJ0/pNDKfduc7ksjmX7etra3Woo8zMPEfwMm3uxuQ2q6JjSXwjjSmXW0iOQh
ayq1OjfdIv5SlQYunra0X6NhLp762dW/3ba/u1p6xPBrocYRwV/vNqP/lLHtxjWkQOEiPWHlJzPp
i3f2oGm+sgxHFM03MiLy8yIIiB4ZhTza8vIHvbo3E2MWx8iEM5n3lXa3TqvzQyZll27otdBcyumk
NIoeDotQH00tT/5KwKwdRAVbd8hv4O44AAKQuQWGunkwZ7oaHR95Dc3CW04TMIogs7IiyOAohbf3
d9cUJ4n8AIQWdfvr5a5TXOo1TZMQbZTh2UwK9dxXavN5nKsjnuOOKa4Ll5T8ko7zFs249qnldh3j
PoA12h9toyQ1mPLsscyVg/3b+j72j4oJilS8JeCKtmNjxzhTgG/EaqgXdnJS1BX9v3lRvseE9c8Z
UpOGX5lldxAV7K3PJkknNOUPz+b1VhpUQPWKcWOh06lOEKFC40d0Qe9Fdjh3cO+UgijiXoCegJO4
XWHUs0RLU9Zw9CTbY3bmhcJAZt+VND6+LkZe/Lu6i4MYr6WftbVxVcRwUGQ88EU7Gy31UCUtF4zM
G64Gkz8Gt+0VNezz6YsSm8qDRQ0NUdZqOSfrSIOmh7N1YHRnn4lfZREJIUT4KPLfX93QtbQKXS1i
LSQ90S5aHCvnxJrTjzOZ78F7tuP9SKboIwAZoPa7pdSVFZV3zc61MNKEG7r8dXE1RKfTUl9CYTTD
k+cikcggjupUD3N+kLi/XakU1oA1yERz6Qc2l9NQ6llVrEoLW2abnOYyTv6JvaI9LfG63t/2A2/9
rGQ7k3TJqRLULTZuLy3brGWGiBaWwJECpyyGh0HV14em8RrfaLv+8217b3dWUxlQACYcfyA5Ktcf
0XVb2IQIpYczPDC/VafxrnP6f42hyV8srW4elc7THlS+tL82VXG6bX1nY6W8JdEmXHzK3ZtXTY+K
KK7NcQpRhq8elTT5r7RE/OJ0uXq+bWlnnUQnqFFR5dBkC+F6nYs9LO7i4ormVp/D2tPzj4jvL/ex
VVHwXvrusY6ZbKnoWX0ys8k7KFf84me8TohogOFrEWfhpIJZ3WJSBkFnvqvGJbRzPTEuhh3lqk/G
pyNabsfJu45ihBcwpkv/1220bjrLlmAWpGqffShIncr3LdM4Mz/RY68Jeitlno9kmyyPPbF68zjY
ZU8NC7Gq9L7osqj1hXCpdOXOEF2Kcqqag0/31uXQnKBDTBuLtdGtuN5QuuNCi/ua2x+59cVs3TnU
GlVuHnWTIm5SvGFU2z9vf8Z9q9xAXcopvhloVLYFmtYqVtNy0C+w7KZLvwzzs7dU/X/tTNpejlXy
v9tGd04pWGNXan6ipE1h4nqp9qRU3sI0hdAqot5noIZx71jVHM6dax8c011TDq00F9lBlcrltSnw
fUZr944apl1jXhoQ0AE+WAnQkSwPPqB0WtsTSfRMToIdsDkbUwgtl1Wd5GpY2m4eGGm2XOzITX1V
ce33XuQpoZ22j9Tv2/D3t5N4jugOnB3ogk1UNTFFbWnA/YXqDJ3Q1vmaWuIw1E2z4oNrt/M+c9t4
oOUTRf9mO4OhwaMDnsmIQCDV3AOv+7qsXnsuK3oduTqLu77t24fZABXvV20mAvCW/cF6d1w6N57s
HUw8edHWxaZObEOjbDk+KjOus6EcHtIxS/5tgYQ91QJxl4OHecegVFGRQr4AhADJXx8iw41j3RBi
CQdzrj/FdUaFO46r+5RJcKFCCnpg7+2llMxGGkpELvRKt7M2cpt6HJ13NXTtNH5UKncAzmZEyDEk
dneui3n8tHSO/un2MXp7fgl25LA8h7iHzqX0+K/CD3PoDTep2dYBwFEgC1tMoFeqL0nVVo+QSr5X
tQSeWcpBQ/DtFcUX0GVic/mcpJ/Xdo2coG5peTF1q/M+5H1OgzZPi4c0L5KDK7qzsVemNlc0ngcz
y2u8gedmJYA2VCqL2HLfq60xndeoaQLNWPuDCGR3fcCMVNjaUlBsAw1Ra+ahJg1fU6vN7B+Q1+UP
x+I9mZLSO7gZb02RT+LkpC4cXOZt9Dw1dmz13dKGA3FfsFAoerfqyUezcZTf9qvgIzguILu5higb
Xn80BDRSu2tXoH9RWwQlypznunNN30kV5ePtc/k20pBQDHwNd17KWmxeiyZFEhHeGqYcfbhvprH3
Factz9qcUQzhPPpLxXA8NHMgvy+/P2gVrSHVRLOWyg8wGNh410udhnKtGWndheqaivu+mu0vyegY
PsUi7bnW+yogSOruqqIZPvCIruceIuVpBG5QBPFMx+PAO+x9ZLDtmoxrJax7441chJ3bCIX0sGzW
CcGWUv1Mc4Sul+YeDWV7e19cjXeTlBanQMl0c3RtJkCXxhpVYWwZVYCQ5Y/JbryHbOy7sB6N9WOy
9Edo9bduSNokspTxq4wvr7dbLZxIFAR3Ya5EsRwDrfu2Mi7vlrwYTqmcBCiWRT97XXI0Ufatm0cH
A5l9vjbUNhq415ZXMI5xWel1WBeJReSqafdN5s4XZWAW4kqg9OH2wd7bXdJLfD0hg8S5Xtsrsiqq
e82sQ6uc3DBVnTxACiwN3bUz77I2/5tq5lHLfW+NFBUhl0tJTBzvtc2coJ2QT63DqJ71IHNEAs4o
4TKpcxbEtWv/tvPj5ryyt/ETk+V0Xp1qdTibTerronHe1UtfXVS3sQ9ik92lUeRiRgMPJ7nB9dJq
Je+aqJvq0BTm6CP6SRGhapT3OWIZqBN7v1/BY2mkP4jyEohAF7q2t9RdkZCjsJVzHt+5ef1zzGum
ELdIU7aD5R3s5N69+IUqYBQEcfPW43a63Rq5O1QhQmfWl5iOf+A5aXqqmf116oTmvLO6Ng/yzCgP
XhW5kOvAliYdGv0sBoE3WgvXCzXhORcFlJ0wiZLuPdz05ckux/ygyvQGYICffWUGRMi1mbhpjEVb
rCqkrZ+i5tzHJ8Nsuyc3ij9EjCZ+SJwyCRNA0kEbw8tKMnbbnIbpiTlyPWH9bB7QFPdOFP0hQj96
b0jrb75w6zbk2r2Dwvy6TKHIehGuHcPMVbFOZzfpj2qWu/Y8QgSI0bJUujnB3WAzyhRSTtjqbv6j
VEfnn0bXJzUYl67M/SStx39vu6B9iyQtvOCysLhxQXbW9aTpfNpZdKbfUtsLhzQSZ81cYqDo7hGd
feftQmTIkmU1ZENIc6+/cb+Y4H9tswq10tVPDEF2A3f1qvumEf3BedrzrrJMymNCswi+1bUpd6hn
hEhcPp6beO/MaZlOoqqdv6KunJ6Q/8LnLQPgt9sbumMV3S3aUiirSjGnzYaOFCOdeTTqEJXc7r6e
R+WuHIHL1gT8wVDbWpDRrTowKi/g5oJKHQt0Cn91qLZKjxno3Gz1ChH2mjNS0TCjd3ll/rBGYzgx
RmV6SCw9/jWo5rGbtOLgluwsGSEnCk68JmT0WzXLDjWidTKQMtOmaAgqAW9g8mIE0fUx/+TYrRak
pn406PEN0YtXGhUiikCG1LB9s9FVRWXNNhr3BFC4sUM6KSuywGK0vhMbm/dxb0RLWDI67n05gxt+
XLI++ser47Q5zbaiHLw92z2Qv0Z6R+SlgAAyyO36sC0m7c4y1105Y3K5z7phCNdWZKHVtx39NFRM
o7o8omVt/TJGib2ZiErlBkjAVj4ENVjFSvIiOjlJUn1ht6u/l/aQGb49XL+sAEACsUsJ9Q1IT4s8
amBjGSGAUxpPuqKYX0vP606REQ/3czsW585oLL9P0/qxGt0DB7V1GNI6FU1ZIzal7oDc+FdJqTEM
FqPhTe8UD836lFTGgxGr40MzUay+fXP3LBERUbcBiCAJMdeW5rY2JkQpwH6T9Uy+VVGS8qFjiq9q
tVYHcI5dY2BxJHn6F8lpY0x41rSuOvB2a827wIzsNpjojGaBoa/Lp9sr2zsnkn77/4xt3u/OW4dF
GUCUt33TAHl224sDTObyB1ZkNkhzhLBo21Ko7MXQolEibmHWnPW0s+4St3c+3rayu3EAQuhQ805w
/q83zpka5quCmz8hc1h+iKb4M3i44bwwkfdgPW9KXfLoSXFMsD0koG9aUShdOHrWGBBYQalSEDWK
b8KsvIBHZHhs2kQLRIRqNjK03cVoR/eFQOl30eu/fsMvPAfYJmqmm4hgakSZuh34fPQi04dZzzVf
1YR9j7D1ctJiZX1QenM6eDm3QQFGib4gfABgx6VvCdS9nZmJmmY4M7sZTqXadlOQVXjSKNLbi0JK
e/BR9wwSQsvmIoVTVBquPyq0lijNUX2iAx3BdxJQS9lu/eSutvKgZYczR3cOEdaAUSEESqi1lWcY
46LJBtNDNLjX6junKceHxFzss0PUfrCXu6Z4oaj+4FqYvHm9tCoaC6+aXPcU6VN10oxG9QXl6LMw
Yfn99tWgHioFuyXPDKjmtalutskCipFVZWK6T5r4ewMZ4IPWkQjdtrTzJEBsRukGNSnUgrZBTp8p
o8bsFxQE2sL+sIx6+zf94BQym1V9Io21H6tojQM1niJq3lN8YH5vTxnxzHsEpBE098YHRO0igG2D
VC2prJ21rhWXyc27U7vM328vdMdzUkyjBEvdCQ37LUgkYTaRM8/4NK+E3yxMxfuq515z8BjsHX+g
aNw5KL0SXXT94Rq7sq0WSZZT307lX31bJvdpnI2B2Q3unUbrLri9qr3PBwpUdingVaPecW1vYMCo
s1o0XotuHC5LEys/ysUuPqhaZWZM8Em6iz261bvIHsTfldPFR2NX3qR60sNIfUzJd+UCvik1p5Nn
U+j1TlDw1fg8WW0URGIovgMtVz+3SVOdMy2eulPf2ObMQJuuDxl26P1FO7dk+o+XOl9SLx7/4GA5
pNYMDpD50BuhhIgGX1+tHpqvq3GGP7P4roHykKAjeHBZdwJGKeoFs07qfr8BO5mx6maoUninVaA9
gKdrvA9LMriab8XW8NxknREOwjo60Ls7D9wJnLNs/YPouP72+FnD7SBdn4o6ST9nQk/uEK1q3osk
ti9kRvXkG7MuZ6U3auzHqlV9TnumtYP6H1fKu+pQf1etMjrC0OzsBxeNoib4IF6fbXWjiM1iGCLh
ndxWq/2efbtbOwwmC4XORuvr1G+Z6nq+fRN2PAm+mQkjssApqzjXu2E1Io9zuvknWJUr2YLRh5Nl
jQwSntfTbVM7l47iCegOmzkxnH/5U14FspMFWl0reeOmVGlDxmyDe7C7BnJ13gc9acK9XVSfTVEW
YbmiZXnb+o4j45hBo8SPkZhuO1h13PWZ7SXeCcCicdcyw51ccUoOHMvedjLEE7EPqS5DXnC9RnO0
VyPKeVehzv+vsqr4c8wZfGRM6hERasdlAriSMEGpgUugdm1JpCKeq5I9HEGuBbVAwaZGXTVw1k7O
8hbZ3e3927MHUZ4HnFQTOurmbVVTUbaq0XlgVfoSrnr+qWPa/UURdRU0RXHUSv7V4Xud0XNAGPcq
O4DI9FN42qyvG+Ocj9R6p6FKqnOapCOSzE4XCF1vHpZOWe8S4Y5+yzhJX4759VNEc98VBsfWmzr7
brDsHwjs6cFsU0Rn9t50sCF7nxr34XB3+AL0Za4/gD6ATfW8woNWmRoc59j+0JZm4QNcjMLbe39k
arMXBa9mV1aYmgq1vM80p6RpZ6QvFlIUB5d055oQ6xPyQhuk37v1QkmcDNmE8sdJmHl8MdeKlu+q
1AfXZOcwkSOhHIn8AGpdW0WNGMhv3zAgFJVXhe9arW7sO3GnhY05wVvqXfu/2zu4LR1LdwP+4VfB
TQUKsUkA6byukW2jWRUxafez5lKPcqLindKkyz8L5b9nxBZ6v1rT4mClO5+OKI0y3y+EDrSizSmp
7VL3JouVygkGLloHvkcz/dmMRXlQhdpdo9RbwqAcECg3/ZV/TZaF0qkeR6cR0Z2fEDBQW0sUtRKo
SIvsn8WK9WenVaL7VvTt+fb+7i6TgcKSGgfKZEt2kcNtDAeNEIL8TP8iFnBGi2tFhe/V4xGRaM8W
fk+CL9A+Bst7vc46c4zFnm08g1vqPpNQ3Ycszx/cFXrT76+KwovMBOkpE6pdW2Iww/x/nH1Zj5w8
2vYvQmJfTqGopdd0OvsJSicdG2wwxguGX/9dPK8+KV1d6lZGI80cJBMXYN++l2tBrTk2kEFrpVej
3QNoorG9MBVltl3euaIu1dsAPWw+IVD82RScXq7nJy2MiHPa7GYr0K4s+kR/T8POwPEr90tvZaD0
NOmXVUsOM5Y+roZBje9s2AsBAL9hg1yAor414l/+BtqQGESwAc8Mz5yvUH6WnyXqi3ce9UKyg+4+
xsNo3v3H7Xu5Ci5OT6QiQ+PO9n5X5z0VYNaBYSNNsIshLpTsvUAF/+qLijCApgn2KFoayDjPVRf9
UDDWxn6zW4Mp+Z74c/qpm8mnf941LxY5+4pFR4d1DLCIi1QDygkOWygo2fdynv+8vdSlZBZrbRxb
KLdD+PAsvDDVNyyLTAMR8qW/YsQVU2kyzT+HIVt/Bl7aXi2eYwc5R90XEnauAsRupFcqn0Rfah9g
eGsX8d4m2h7x7PJGooDuCRrBwISfDzm8mUYmXoNmZ2jQHdDCdXuY5G3GS40suXxPUuXSbtoUxlCj
bpP686olXwKbwGIAy4WENqycQDkyJdpkqz1hYpZ/cBbdqjtAKNR7ecqFYAQAHxJ3nBd0bl5Nk4fY
FWBqeLu8iQFMgvT9Yyu5hGkWW+J/zzj+m5NDQnzDnZx3/jwv4/Mcabi180BUikkf7eBW1nPQt6e3
N9alD7iN5P//UmdRIAC5Phdq9iCt1Uc77gqzhzyp3Ree0dWAIu2d9S69xgQKZ8CZQBwD+MOX8SAo
ZDPLZPEghyMxKW+C+HfYuq99YNIvbz/ZxSOztdIhqotr/xXG3GaU6CDEF1sKsfxcI+iDlpE//TQS
0sQuTMPHrWyHpi+nJYQzshM0T+JS+kDHKnSS0IeM5e7t33TpbW+AV/TiItBUz83Do0Z7PPN8b6ey
AhQuMA/tvYQ7WzlA3+EE2q75V2/2LRBmG6YH1Sbq/XOgx8JH6fmL8NAQZxqZdKaeYmPHGm5Yd2uR
9P9DSES3AypEaOKim3T2eVvTYKAQdHjn+dAfu97ATyYH/6Xd/K/ffpeXdlIGlg/OJFDEr4aeSMkZ
mztERJDGm8+8E98AYCn2QUb+lz0LDCbIEZjCId86i71B0a19mzpvt7ow+7ZY+jDF07xr2/A98vL2
L52HU6ArAKYHKgjY0+2Z/8rsloyycSmwP5gL1W5ksSobz7335i7tQrSCQU3Ci8tf6cejxFzR5cEZ
jNNlOuRqnr8CHtiUHtdsTxgI029/qYtPhZ4wKBgADWfnFbnnZ2aZN6lGw4S/c1knH8zSAZD+9jKv
NwQKGaAJAGkCmetVX8VfoVY4QNKoTmgqvvIJAOJqHBbxwOg6qneypwuLIWsCEQqXEf7nfE84HTrY
bgpSr0G/VpEuioOfNFlls3B+J93fks+XmwISZXBfADhj01s/B4uMkBsAAyPGmZqj7AnsNXIYxtlX
JXwjzYkCx3sMZGKSck3iwpVNtMzvnOrXHxC/YCPPgMPyH6vt5baE5UlIZ1l4u8DN/NrpPrjqBojm
v/39Xm/LbZWNYrtx21/x2iOrF9VNnAB7QyBA5bX9d8iK8q6mcvQ+ecHQhru3V7z4EZGXQv54w4Sc
N6qaZYQtE9MEbaipOHVr20ALQsY1xYzjn690PNxfS20P/9fJNguZRRFPpJ4E4zudDPpmbFA2hSRt
Pr79VBe/VgrJemyaEHnEWRMBFgNh3lFDauVyGE8HSj36pOj/hwfCZGmL9VtT5JzXZGRcDCmF1Kto
p+JAk/EX6YndtxkMod9+nktfCQ1kjFm33PcV6GJqojWKXEPA12zJKQ0a/+Mwtr0o/RYt3H9fC0j/
jZKLWxN32MvPFORt5zvteTuZ+mZHAao7qkW5OgWy75/HZVBW2YpOfCPIAZzLQcZ9NNLF03RrhfTH
lUTkOAUSdlOJew80c2lH4EIGqPe/BsW5AYyfziQQJqQ1KKm61soFm5qd3P/7u9vkDbY+PwDT5zTU
mAxZ3LSS1vPEMtD+U12m8DQ4RZK8F30vhIoNRooWM3rMG1P05WeyrqAzJvxtjXE/udFw1dlH3pzV
su/5Aaik9MPbj3bhBYIIgk4WhoDgYpwDdQFAZ0EqEwqQSzzfw0aH3MHLOXonAL6ubjZuEiwtQKXb
gFxnjcbY84iMpqKtRdBElZkiW6UADYNw33kfwo60dYv0+Z3b5cKrfLHoWbQgrJfE0qyt00kIgAsG
+4E5Nl1n/To/5aPT7/AhL7xK6CuDd4HrDOPoc+8OM4cqDAmieq9UVOFLFieIO75neXShw7Kp7m3W
HVClw7Y/2yGd2GQnoMFdr/7q1U2Rq8plU1MLRJMq7bzwZIeBHDTYoVf44HDNDtlcv71rLgQukL9R
e2TQXd38TV/u0uL/7PEIq5dkpDu+CnvItddg4jgU3/59KVTXiMW4nwFnOPuKXGH8Bn5AVzd+P51G
57XlGoxrpaY8f2eX5vjVZ+nIZtmFXidYppgcbn/+100GUl/YC8phnGHz5QrbZHqAEQk7aNym99Lf
Wg9W8BZ5Xg/1hLcf88JmxdoAB+E/MD46/6oQz80CkvSs9oiX1tHqRAlZ+aCKJC7xcJzfEwW99AX/
Xm87sX89qyRNvyQx1gNhWFV5N4sqJ/F0HZqIv1MYXzj86O5sMBRAG5HOhS+Xyude+zwqujpcqf/T
9Rjyu5h3D7KNs6Hk6AT+QHXXH95+oRcfEAUixoIIOq9ItAZnPukgvVHLBNhJ/D1+BGAkuCqkoe88
4KWlED43zSJMnFFGvXxAX23FiCzw7eZ23jWka7+EHvAME+SX31nq0rtE7gPWNZrjwGltMeivzyam
nk8K08YaRg8DmLJS7IkPSxS62Ph+nZk4pCArvJN2Xdqbfy+6Pf9fi2Y6iTw4guBcZP54lWoSVGPL
xZUwpr3Krf5XERyc9A3Ps9VTINCDuv9yvZhC0oc1lNcg6t32/Yw73dAD0q/00ICjXIkify+PuPRe
cT1hnL5dGajmXi5pw8VPZTG39QK0Mew0UI3ByDVpduBhJ7QUCEGHdsr/fdYKoWZwgACk2Dx7zk99
ynziFeHS1npQprYTTB28ItM32iS///04AIS5cQM3zeZzl2ivE8AlNn5bgzafHDsIWVeti0w1Ck/9
DycP6vYAggEa8hqDGZpmsplUbc2nltwnZOAnYMmX42Kj90b/r69c1I+AlSIn2zBM6dlnM12Omfia
dTUAacMHQF/FTazle9a+r/c/3lqErh7AdPGGt3i5OaAvYRuzEagieN5CDMDs09yAli78J7m00e7t
L7Ul4i9vIQyMoaSOEgStZ+h4v1xNBetQtCOQ2NlA+4Nceb4HuOc+MUyWGbXzURWaQ0NPN4codu8N
cF4fBCDC0ISHSuBGsjzvxlMz9yZwYIaxpkkg5meXK3hRiMe4MBqqwlIBOVlMD28/8usACk3KEC0v
4JOhfHU+KM9Zl8VDXqgaJZCtGFPqAJtkr4Kb3L9awGPeBjIIiiCsB3z/ucCWawpqvcL2NUiRsInt
DIGcOFFDIcowzbp3EOWvMwqs9h8XZFMEQLw++5YFAlk6MehrNpG8mgE7263QdqjCDKChPh8+9k0U
nQBUOb79Qi+tC/Dz5goAEhz8uV6uO0zgcuoQKJSo67Nb6/Pufk7hhURm75H2oT4MHaTqwwVb+e2F
L3xJIK827gtEtjDMOVu49eGLgxfLazJN8ymwbD2FmTEApOXcf8+d5eJT5misgEgJvfZzCTgdOZka
5XitwJvAtMIEqsxU7++ZWe6ZnOWnoeiXitn0PezbpcfEpOT/nFRwUZ1919jZEO13j9Vj4iMf7G10
kM3qTsPk9+9soYtLgZgBYgjiF47Iy08JQ0BE0VZtbzSPMAkDdyzxJnIfy3F45xheep8AF4EIDJgk
cAbnkUd2Be88wWuWgysJGqE6jJ4VYAeHwRcbjeFhCROzAyXkPZ/2rdrEc7wMe7j0N0IsOmXIpc71
ipWdFWGNg3UBvIVsVKL2CODtNsJNrlQ06CHW1vgNrZrILQhC2A1yZ4gU8c5zXbgj8MJyZaRXl5ay
8+RjgHlEAw3nSIpynuf41AM9L6sBvNSxzMDk+TN5uH/rYYnJ05KBY1RlhSv6UolCSlBW4VFSjnGm
YUMKR8u5WtoFN0vY0xbrtNTNR5AZhhH5pY5+WM5kf3K2yeddqE2kKzPib2IhBo1Z2gOpXM7TyI5+
wnpV9SMJv7WQ7Z52WtPlDpoSpDsYYrwfyZIUxyElTJWBa9v8QPDUdWhaMOa0cCas0I2iqo632LIr
4Li5G71OgRyppgCQIbzCk68E6UsonUAUcS6gmVIqqIbdqpbGfzqork6V7mDdAPKdHSU2bRjQMpee
15W89ddr21IvgspO1/knD1ga4D0sKr5yEWhdHpol54+WBFBBbAnJDizW8PtU+Vj8jkNP/QLIim3N
QM2vTKez+HqUeUvLOUztXDWxZ09sjGRwly+pf8NSf46uqVvJF1QD4YNd2/nn0Lf8OySrp5+A0oy2
9FTuF5i2ROymEJhp1Y1KANlqEi/9GWQoKqopy2ey9yfUFyrwl3tcM9N4wOXcPvgKDOSKNVYeY+hQ
QZxatymvbGh7ubMSStWlD0kEWq795P2S3tCZkuqxCYHxm9eTHCM+lQWkDcbKM374QUfAFh3XteFz
pbmJstpF2YAJAAw1YWcQO8D+FLSD8hJKOvpLQFVzFyxMt7tpjPW3jnpuw76yjFS5s/xWok55Djtk
gWU7giVwtIB3PvlmpqySwkXRbWhIB+stwiHcmeRsMLugFf1XOGg2olqK1V5NiuhxB00CcbLRkMal
5zcg6o6rGT5zSyCspWTjdNVoiS9BuIRTGYAT8TM6WxyYIXCJpzI1xH1NG8maqx6L/QKPJuor+EMA
aIRaGdkAkDfL0wx5p2s2yPQ35LVwi7GiWce676EyWDOoJrE6yoz4oIrIy0rlF5NfklTTvUKbOyu7
JjF/QnQ9f1O/mK/mpGH84Htr+ElnPSyXPDGkCu+k8ZGZwkptj00MdZkuJu1SZSMvCLTvvVbtCbVu
2s19H7T7xbeDgORwyPoKEmdieVjbbk1rPpO0h9yXSG8mPpu8RB/K/0lmf8B8HfDa0xyFDNfgyNgv
K+HRWS59713TyJInKL0sj4kO0VOJO7cEFUdr/0YpQAAqMHjb+JeftUX2YWFQ/xvRg7e7OJMaVP54
dLJamzXqhp1jYqT7pYMyMr4GSu5qIBYQGGNSeEUDKFN8j0cviB+a0EWwAVEaKMFSZ/PMTzYMRuj3
eUpSXYKtkvzsDWyb9mOWcvEHkCFAeycIXfj1iNz+3gSd8Ycq5rSJK/yIRlwRCD+zss00ne8IC1Zb
AhUz32QT82JILAtADGdvmrpviRcDYOGCYZhxlLzsBF2dyZYm8JWqMt406pN1cbQcxEQMK2dvTZ7h
90luociX0gjizsHygTCkQJWclUfKfJwdQbrKe/azAKlsKqEnbbp7DSOMfCqFzGjwkeVoBVRr2rWf
RxN4RZnFrWVw+AsskA9QFoKe0ejNAEgqp8WOEh5FZb7QpT0UkTVfk4Q0aZkxkodHt3rI4HDnZ3Tf
L60L9usKdY39Ar378GaBjk//bNeANI/RRAf1UTQiflwBT4exQxFrcZd0Ydje6hxamb+51wTDNQQO
CnqX+Y6H3yBoF+a3uR1ZsEOHzfs4jnTkCAgkTgHsVFDXjVIXRlW8sK49KD9lzwXPzE0ys1kfZYBw
s89GaMgei0xIpPWtoRJSVVKs1ZB2KT5i6yk4W6SzPkS0mbt9wkYoUPRNZp5p0PrR7Zz2/R/XimQF
xSbVEkFtMOFt16/88+g53VylBFzn3Zi2+cfM+EFfY5bWT/slNuJParIhBQCLLp89bSyvDJLB9obq
1qX7Ar8n2q2mgP9cvAQjufLTxual49Jrj9yLIbdvcij2QHJJqesobhPyc9FWdLtpSNZ1F3M+jqWv
FQs/KtkO9AM2oGRVqiPuyar3sd3uMmRiEJ1vM1BN+MLD4pCOLJVlN8WRBm+ZZNlH4Bo8X1apMn2z
F7r13M5CCRYiZIpNi9pzPIy8HRUBItZvDdN9BR2LOSrbyaTXaJfa/ljYNSv2rd8vCJueM+iiNXDY
i+ucyFb/bqOVfNdR0qmKDDLPamGS6DPP/Hm66UiYt4D8wcDpERDvtNsNcQqrGMgYmwj8hTykZnWQ
KyrUiuwkp7hNb2029h6oBvDcLgjE+Kgr/gQRp/4954FvvwaNR2jd8RWcbIdxYxLt06Ff8/2k0plv
4NR0qiHNCpEMpQnAFfu5Dxb5zScQ+PRKCigS23vKs5D0GmLYzR9017GxjIG3756RNEL7FPczutoS
hnrygGH0rD+lnj8tlRolRVSEZGiwm7NBACVPV4Y7L1pMgSMfiGjf5SaTgOpN01gK4LHmMluz0f9R
tHknyk2vKoK6uBsL9AlBM68QvYa5JHnkxsrBDwENaPhNZZUfMkQA7cOTa2uh6OUGNBhI9Cy2offG
pv1SU9Ms9DZ0o7iePM67XTtJfhMUzOuPPbS9/SqYOXmyHb4hZN5yxoGtByCq6loZok3CtSlKAECT
ZUdNX7grHSPIlWtI5rVy3KlvCyRN7u2wFEBMT5lrKjO0xi8b8JhOjpA5hghvqxHcbKi/GksLAzuR
lERl5/RyP1ideCg+/ZBUC0Lql2Ke4M8EXx1+D9VzhNwe+Ci6CxAKWJmYOGw/tL5GaRPErO9LRnRb
7ECRMIlEDNNhXE1xuPZ7rXzBdtqbh3C/NBzFNIOGGN9F0bLcKzdMURWgndaWgqYuhti55rZCzzkN
sRlXS+4IqDL0t+o77XglbMOAWUdXbqgSniMhDjpoa5Y4EHm358Ily82YJyo+qZhG4ZEPrnXHRAV6
PBCv0fjtgJb0C6wzpr5IP8lxSSVDCmRUUwCkLjNSxl0yFLcyFlzfjh2NDX7bCHprGWbrEuflEmee
/IZ0VY5fMzmK5r7pC4IY6COPn0npJcyM13YOV7SyQ6f1MWjS/o4AukF2mWRUn+ImV2Ta4b+89nmi
pE/Q+R6U3VlISg516sGBsey6HNkZgkMfl2QKMECHKIhqy6XooeTnrMnFEY2Z0dtBez+aP8JCOf4c
4F9bDyuwGaR0XjhNdY9zMO5Df8l/inQdmxKO3CI7SkXgUYBSslV1VDSNvZ7jQn3KVrQ56zibM7Bo
BgLngy5RerofNff80qXZf2h9DS+aDAGClh1PFCKRB9XuW4f0GZKEuFrsLpia9lfisnzBeemSH+Hc
JLKas4I8KOQk4Q4ojPjopT7UyBZeYPCG8oZquI4ETQibs1jdYP813iHqwGItCwwo7lVUCHcYFP5s
yGnMdgyY6T/wRoGH5YhZ6cc2nt13PffdneQR2sQtA3f+ho08Rv4hG5KgnzkbeaS+IiCTCDBTw4Y2
dpcGLKI1VMliXhejDT4njGZTqeMFiDaQxId7WHWAR+rxeCoqEBjCD9KB4VCCaVXoA0ow+XtddX9d
mDwfj67n8zeoBBa33VLAUMdYYNiRPQT4f6S2WNSxZdlesci7H+LBIATTKD8Z+JH+ZnB0HR7y2YT3
2JjRhMKBeI/AO2QUKR5nV4A8NJ/j3utVyVBNfGxYQ/xd3E7iEx4rptcZHQiWaXP/3nlLEVSDF+jb
InV+iIRXrc11Klz8VfnIYvEozaKP3ZKKaKeiBGIdqN7Wr3DMwImPCrPEBzXBTvIkc8mz0vX4Prtc
NNN9t8gpK5npCFQThMXb9nHXXftz6P8aYsJwz0KP8QmeXOFvTxCIQi666G6dlrjZcmP9tuQW4afG
UYi/dVzqoZYgx+dVr5OEVy0qnqRc2g4cvzjXaxmQNjjlU7h1keacQPAs4qoqnG/DKoq1yWoW2eBG
tNijkN1Omr7sFF/7Ck3ZZjgWcxwP0BqAcnadhJ13hXrCI/tUTOkvajzgfFY79S3q6ZUz3DAj7pA1
Ggp1h0zMDCUZVBLsFW4AcOwxhHjWi3BwGrQQQjqwhDVPejUdagXTRUkNvH6aliIEVClCnUvA9KHh
Vk556fIYqTxAvgmxjesxVPi3gXrzObSPhyGt2Lrww2qa2ZVD20fdR2MD/xdMGVNTEZmxYd8nDud/
Qind4fxCyAz3Qhr8YlnByU4kAZJ81qRDgII+AZpCoG/pKp3ykO86OGqzMgB5bi6pG2xccQGcMZpH
Fk3WdJ4BUPeGGDQcqdKflprJ1bi2icLFzGVQBoUv44PokpDVg5OdrU2SQf+kFbqovME2Cz4w2ixH
2qWiK4NpMnmVxoROd67h410PfSxdQiunyG8bFLtHy/voK0BZjSnFrISCo0oRPXYU6GZ0e9p1R/l2
N0QmhI+p709I68MOfbHKmcx8TGMV0tKkNO6uBokBYwnyd/wJroxqOaqxK76CaBvddBMJfviKD/xm
baE+hjt1lWM1Dzx6CAf4pX/ohnT82cUeH/Yrstpnt+Iyrjh+4h8BQg0iybJmt3OPiVOJLFG3xyUU
Bu8z8lpRAtQcaqh3iLYoVb5JFYRtjIxlWNMf4+AsueJqgI1jOuexrcCzSzAsi5M+g66TU9imMP3G
FZYqXtyZYV4ytHPQbrmHfCszJagG6iEkfbPuZ9+J5565xVZ54gpkU65J0BMKYvq0VSS43BCx5z3K
XfsbF0HQQvBwaCExxw1eSJq7dp9IB0dx9APWXU+EV1zHmob3AD8Hj8NY+LTy7WJOmGhSVE1Z1j0M
cbLYcgwhY1am0I2Oyzzh6nPQxO1TGE3xs3a6wGy6GcXBaWiQVSjZUIrHqH4THMFCXrF8tarUQw5F
zVaMvEE8D5ZnxP5cwGzYzD8i4Xsc794QDH01y+/7TVsSUCra/xLxrOdD3BdK7vBO4YiSkjT82Kwi
DErn1qgvPQHd90PEkQuUeMfTz9HvBlN2NjWuBCxDfMpyoW8SEAZEOWAn3E+i419bSLE9tzRpjshk
vRkKtX2H3EOlJzav8ttsQRQpR1mgSTBEske/HE6omNxm2uuRMLLgSre8bQ9RHxL01ia0uEuYOzrI
aBUEYa6bp7k9pXAvHyvMhYCjEdpHJeD3IrzTfbbA8IcaO+HB4+CIlzEQ2PdE8Vjj37CPcLPDCK7r
I8l2ZJkFdn1BJ4c0QI9PaLhkPnIR4j52SN4H2ApBnajs5tT/nWC0TUo6djwHY4mrpx6MsLQcpwk1
q5tcfjdNk4CWbN8Fj5HnBz8KTuegcnoKf2leiIcOG36tEhnaq3whY1Z5GhnIKTVQJEZvMhFX8Kgr
8srrdLynC+pamL762VyyIHdpnY3N7CFBm/sFwWlsv0HBh3+VRcC+qc5H60H5C0n2uhnnJ2Wp+Fh0
Av1LVaQq3CVjkn5vqON4aWg2rRgsR/5TG7PoZgYMbq586sEma80s+Z3PAvmgQe2EOBAm/vc0oiNa
WsQSpE6zVDcp5Ns8FOpsvYEL80orW6zAZYWFSD8FqotPIbPs25BAlKumKkmfkW4tOI2eTB9VBmXC
HfUX9hUt3O4p4MliwAYT9mcAlmuItsKKHCiFHz0FIcMA5QUnc/G0BEBol1oX7gsAnL2uoM2SYpfC
RyisySgCZE9Nj9ptVM4e+gZeulDtS+KjzFril5yJBT2R3Hh0x5ppi9jw0r2XPHAEvbIk/+WoVM8W
zDBVDnkO35dIo1leZVAq+ggSa8arRUn5y1eIujW2VfK8ICx/AUxcfGkTFaL70CbIIBpPIIByLsep
ylrmzfUaBXCPElmHX80m5edoQmBaBz3Bwno7V6Ryuwrz8TTaGaFgNlF7X3gEWpZppucds1COrGzc
4hKaURA9BxpJFFidQ3LqTQ/fX5Q58RfdAbhzlzAUhhUubJ3heOgeCuqacgfxVihUnvy2deGHIc6w
h1YLw8mKznNyj7EntKgiQ9v8OKHbi+pOpDG9itBk5LWmHb8aI2ftvvc9XZRB7yeuMqkdgyqHLwYm
Fy5ObRmqNPsJ8MWEz7I0JkTLZoAMXoAW86HogjmqCOYaENJhlF1zGKR5t1GHKn9no8Iby1xH6NsU
JImBdmBRgKzc5gI9cdXJx9n6rN0ZETtd6r4w9B69e/JDh1DrBoOG6Q+6TwJA6dYhve+HkZMTxy3/
UQhqwVagSP5rUNuFKRVYbApsdod0dQhEPFWwDwgOWpmO13Kx/eOkM5SqxmVI5htkHROQOmlxK6CA
DT1Rrec7EPrQJyrAN17L0KS41xKeZBLJc7SyslezHMsA3cbHcJg9eixU131HPoQ60GvGDILiBZoy
YHj2CgEJM+kHMkTie5vHzWezuDndusgQhteYS+TV3KGiqValkqtsYKOteiIxFCugmC1KhwStP7g+
yd1JoFP3HT5J8QPxMtZWErd9URKcfb7z5yAw8JNuzC2JXAb1KzRfghKaI+iwDXnifXcoL+7pmuhP
0i7sg2AjkqshF/knHCt8pDFv2LWYG1T3YEjl4Ue/8Lz2BC/cCPhcPQ5bXZFa/B3PXiuCecsScEg1
KB2jJoxRRHQWWdySoKrcNbkFYg8uwWNXYU6UHGJiQ5g8DSwWuCJT8YDoMXwQA3cdbgUQqHZTkwR1
lMghQh/LBrdI3yyOEghVSX4zjeiR3kyo2aAJCEmvYzI7+5DMwfLDDEa3V4VWCIPEqPCo+pRm1bxZ
n1SiSfJnTybBPUGowREeiWY1z1zxGUI7Afqw7ZB9XxoJkOFc6BwbrDHZI1PT0MGFIgVDb+inMSvb
Ano1Zc7GjB7aOTTB3s/RD8DtJgkAlwPvG/TzEsLKaMqM2tLY/MAF2nc718ngk4lj/jkhJr6DHe0C
Z63JR+dXELccgEuIMYeKhm6EGqhXQFmroPTbpE2jjsDDErjiFPzX0oIUUco1Q0EELoHf7/Op4X6d
DkVyP2iDw0FdhyFOSmKHxiZyTX9nUzo+ZBiL/YlDaTsoECMRQmRHn7XMSQ9gAl9J8sRj3T3ByE4S
WBR05kjg4chuxGBQaYa4AlC6pJm7QusNStsTyVT7MEQbwS0ZJvEOyPQ1gKIAVHGjRSHpxRj8DCDV
+HKSkPTGONrESL0K6u9HXwUwl6TJp44o9/ntKfQFjCQWjGHgkG8ym9Aeezk0VVxDdAA2HDDSHJa7
qFGuYgqhkyi4ajUBQzsNRcWp52reUc8We9N374krXxC3w48ANnIDrG/Ca2fgFGx2DX4/7YHubqbr
FXvk0RSa/W7XMdM1dNWRSVIClezSrhT3D/hekuwSCPBdQVEFHdq3X8prrAwGrABUwccMHUHwc1++
Ex0GoqcSXp/gVw83KOHFJxn17Tug29djXIyFAJvPNw4JdKXP3/wSK8xF1r72CaTkMLWcEQDS5JoM
Kz386wMB+QOWfwxwDrLg811FMRyVnBRDXXBblIaO8zWmHP478/cLgJiNlQp9AoBxYL247e2/wG+i
12uUux4PpCbEgD7jz2KV06ekScFEXeFrN3nSPb79aJfeIgYcSQCQ7+ZFsP35X4uiHz0DN5X39Url
XIncRce4EM1eUTG8gyi8eFYAt9uI6EBuvCIheDBEW4GgH+qYki+jAZQ3slZVmOQNNzDiaI4hBBP3
EL1UX0S0ThXnoXhPUfT13sSm/Os3nO1NEnokmnWB53UQD0I6xYcb6vHw3wEOmxc71JoBNICIylkc
8jNYIi/ohdRYC20J5XdP6BPDdHa18ROGMUgHOmbpd2Bq3pNQvhQC8YI3BT8YP0OI9uUXBSlyRTzq
hnrgsblpMwkM5UInoAqg5qc9DJDf3kEX14MMTwrcNORVwg3r8dcOakdw8z0+QYXW/3+cnVlz3Mq1
pf+K47zDjXnouPYDUKiRMymK4guCkigMiTExJn59f3Xs221RDLHPfbHjhCSChQIyd+691rdKFdOp
nyNHE+52chjGjWcs7++v944nla8QJs05G9Vj6T1/xf9xQRyaqa6cso6Tqmyzg1BcKWpMJ7lQs1tc
ycUa7vqe8VxNtg25zTNTY0toqxua9uTHaVM5x2oU5uff/17vPlnQzcB6AiN332Lwxtqx8gTOZEzA
snjWRizlGqjn8PdXefduE7KNehvhDGfynz98Ni4DJ0ATVdlKDyAPtOZaGDOTaU55l5Kq4oO1/J1F
iaQXFlogTzSI34riM7frnIkjQUwoanAwx3HYMtZ06Jqh+dKTwbldPdlMf/VTnnMPoPvB64GjbL5F
la6dMGyq1jru6zZ59ZxCPGKKUletsawHZWPI/eBj/ro2/XlFPNWkISEMfOsazSpgALnKmthzhgIQ
r2M/2GVA68xfvShH4x3VJY+3UgNtO8NDQlGhh/n9d/uLKur8O0BMdVHPoot8K7ke5GQXhdJ4sHXP
BWW1+kdhn51uE/32ukzNra+3flR05fhXkXJcGYcGtxzOA7/Am6eKMZo1JEUPm5zU7f04dGmMEKUP
WzWTDTXZHyHCf3mKz9fDsEUsPevUL1UTO6hK1Vo1ZN+YxYufuW258ThGfV3hrXaRucqPUjV+eY65
4tl6fI5IQc/1FrKwVAFDQFTe2Fgm8ug8t7+eMsQpOTE8J6QN3hX6Ce+DJeGXzfV8UWTwHlwmdLZv
87jzcap9YHBNPLZ+HQbBijeSySU6wfKjEuW9z3fevrnKWa/wK3RdM22mJHWce3rZhY5WddUebJjh
h9aqDzsODuK55ubufv/M/vli/KSm4zOCFEZCz4sKNujNo9NMCEmQA7WxhmXsbuAYS08sIBG8LGYL
SBq82kd6fUXctan/GT1yzbRpStKLDC0WIwmEXXGGnuM+y4zED0uTgef/YDXBKnWuERlD/GL+pfa0
psxNmthvm3qv0UyL0R23Oz+g95Otarr+/T157+mmn4rWnnLuvA3/vEanQTdUNqf8uJ07FTmqzLaL
ltknmHUC9lXxkS/2z4f37XfAbng2vGFo4P9+vmDrVkxCq6GNk9mm7awn6w3FRbqcEgKsrj3lrkMs
VWZ9GTTTuyr0urpxzUkmYSVX+7btEb3/9VsOaZPlm50qAFxzflz/Y4+ehrab+jppY1Jwqzjom3ZP
3yWLAXMZWw+1wwfr9ztvmgF+g5AKAoFwNb2pt+hWWHWqz9zywsr3oxy+OspNYx9izvb3X+4v2zzl
HL54jlmA3bACvLnSaieZnZpMSwqK5T509dx6hZT3EeDw173g/PxA4eIrPcub35xu0pncFrK/uljU
rb5F4QNc2rK0o7+WIBcd9Bld4lkHTgwf0al+PU2ebSKIc1lJsIeB/fz5uyMBPWi82epii0kkx2eB
JsPzss0Az2qK29F2D0Mzj7GZUefYQ9BeZ93YP3FC+ih099dvlXBEC0G74Ri8SW8Z22LmGKmjxwAQ
4Cd7bZmXHwGOnZt5cLrxgyf23WtRV3KIp+EP4fHnT83M0Uf/zLX8Th/CcrGA7hrFGi5Kifj3j9B7
l8JUGRAmbiBBfstXq0enbVbf6WJd9faGR6w8mEn1SRhd8cHq/OvDen4LsV7CEgZY+XYlYlRioXMN
+CoXsfYhXWEkoVmftukHd+8XKwnPDEx5g9tHGhj7wc93D7dYN9tjQZKUVI/94D5ouB8261T0seOS
P71atJ+8s/ag0zrxwSv53v3kI9L6ODN42HB/vnjf6JbKVj7lrJXBVjKhOSBGyvdCru0Hl/p1m/0z
FZDkct5/aok3nxPXgdGijpGxVzjDtmx190ZROcW6l7ToajgjOYzaAvlBr+Pdd9Jjbvbf131jAzDd
LtMFEasoyFgT5m5KD1XlG1uzbvttTRrlBtChPFRFELDDDPJ+taX/UpNZ/dHK/s7N5qBHh4iakGbI
WwfNaqcAh0UtiQAZ3QhFun70Kqy5nQw+ssq98/TyyPL4wm12+Wrf3OyKcISM87mMFUPVDd2m4dTQ
3n7+y2/jmb5wNo5yIfouPz89MEgN9sdOxmR21bt2UllMcp0ZLrWxfLBL/VoYYC7mRMPpDQcZS+zP
l2og56V+Z/KWdKWM/ZKMzrS36teFlyr0Fwg5H7yW716QCGidz2BiOH6zDWf+YqAH8SRTJnCOM27q
TSmc76gJcB84ovzg7Xjv2WDxhCoGPgZZ85u9kTTmjAyYpoeRkFpRXjt6CNZQjxQ39YM34r1nwyHG
FachuwMM4J9vJXJpbykD0jIkd/vWmEkA2wRuganr90/He9ehqubcALXFhSX283XIh2szIVIQvIPv
x0EyXGEE+Sg37b379mdKJq+Vh8HwzUVGDrRamswynrMAXCzDgm3qjevGqXnPf/953lnAiPI6Z1ZQ
WvDB3iwkveEMk1xa0uBs6xz7C2ovyXs0LlO+XMKed6Mxn/4yGpLHHl8R/cVzB9Z7m1xG1FbWTsXc
x0bFyT2Qs9xjU7lpVW98sOG9cydZB3T/HKVM/fQWF2DgKqznoO5jvyD2YxZE3BXYhqPZZ+j2+zv5
zpPBbYQM5J3ZBBgKf34y+rPlm/qpj0vCXG6YQnmhPTjTB8/5O28w25pBYULXNHDeZnu6NdCvZbV5
zkuh4iJrsn3N7I2sBcZ+tJL/B2UQhlDawVBlWQzfOlDNpLeMUo1D3GQ4vkciYsOupgwsqmz5V9Ph
f31b/nf62tz864DS//O/+O9vTauYh2fDm//853X7Wt8P8vV1uHxp/+v8T//vX/35H/7zMv8mm775
Mbz9Wz/9I37+v6+/eRlefvqPuB7yQd2Or1LdvfY0Hv+8AL/p+W/+//7h317//CkPqn39xx/fmrEe
zj+NAUP9x7//6PD9H39w//7jWTr//H//4dVLxb97zF+H+qX65V+8vvTDP/6Ahf13+1xFcZTx6YGd
affz67/+xPw7OxTHHHTQsMfO9XDdyCHjitbfCXMigITOFS0SWg5//K1vxvMf+X9nGMb+xqHIo/XN
EemP//7kP31H/+87+1s9VjdNXg89P5h1nAf7P06blMZUeuyX9jmyCnjRm9XKGyucRgWqy7bkjEkG
aifM9VPTWkV72U/Kma/HhdHe44zYwrqqOkUjmhmwyHQEP6jCpIGsKfUM3AdtFpwyZ5TfW99eKzxZ
mciOiWwH9ewlWDKuAp9e+SZLJBJhCqt0qC+m+ZwqEyJtBi2fF8HIXD5f9I3qBp0QMkdHeJC0cmGO
UqAPOvp+3d74yVRdB16vzbt8xL62OesevnaFJ+4dV+Uz8oxJm38gC9e92MO1q1HS0cq4HgZeTGae
rp0giuOjPhHK7k2fWivX852PYpCkT1Gao380vTJg1lsSeZSFyK2q/kEfu6Y9SByQS+i4VffY2a3r
7BsrX919XU1Je+H2pK0fMnBr1W6Y5uy+a7Q6OUx6wc/30N+0Rw783VlzPvjJiR1OwM3W+tZsdkk2
98vX0UiJ8dIrRkT7fAk6hJVaKYLYdoStbZfGW27sCQXnhaZZ/rTzBkmeo45g0IlUvehllKSiMcJZ
6at9N5luS6Z4Nnuf7drM1pPtNPjU8DSoknmmrtHQaKyp3VQZerdozAb4aUZhy2zvYKymT5n0DG2w
MQbc5Kl1zLCdZZZdDPiDUdRq6Ui6GR0KgRJSacR+FHLSmmPllqMdoZPmYNn43hyEbb6sC3rUxKnw
GmmGivwqWBHDcSAVIUPoZvisNWv7CjNuzQ9L0SMFx6bC2WZth0bbFeQDQvxNLNP43mDWK7aGgYds
w7aoVnyKxOtuz4fW5YCy1UxiZ8mBwyf4C+doqlPbxJSeMhSrjCJ7SSG/GhygzPVlyRAsIQYQTvbY
LDJHyrIu2SOmTao4mQyl3OJpWasTyUPyopts4Xzpi1l9NVB2iENlpWTnNTg1M07PaNqipPCG6gpP
ccFcfU3GZisXt7nPztXvJefrpf7eERbUv5Kqg/GuzVCcbw3ss82R8b1uH3FU6g4pBE53P2VrOoSm
tPVil5NAMsRMG/1vDuSc+mR2xuI5mIGmQlxpUrfnR3tGGn9CmlT2B7aT9SXhxLhsW7PLjN2CGc86
WfWCq25QyJ94uu3cuFjXdFbXk5Q6WnLJyP2mspzM0Lds/j1MRGfKp+Z2KgdTfKKiyTGz5nbfM/LS
jXWPFa7udYbQklgRNDlVHfgIoNICdQf7m1teNStbzoXVzyYMHnfi60W6nGld6PfwAh88pHm4C3t+
pRIfqT8Y0HmFvVTHWo7BUXRECz+g90zzASHXykoglrQfD/3imMYGm1DWok5X6YTxUibNCZORfy+K
EcerEh2Sl2ptGwkTRBrm/Wgp+6VegaFshn6d5o2F7sy571qCFx9V5uKa9HJnPVSr1s6HiZE7xquk
g9y79mOyG5FZ4g9M0mWO+mDKfSsusWzI77mzFGXoLgrPZEJWidwsfVulkS3HwdhAr66SCywT6Rrn
tiuqY1f6GvnFZdZhwbHQskbl0DiSj0PC2TZpzAbtTzkVEIQ9Qxkwm5Ymi1K9hCxXrIiOH8YOVGW4
jtNQbfF2WOXGr3TrYcVKvIYWWkb7aFoI6Tepj0ljC/DZRjDQFRI5ia+68zfBYHHvIZQSeysPrNeu
PXs51NoMp0TXWw3p5IpLPc+TAa6Cpaft1qvQOJHIi1UiXO1hxq5joCjbTqUKspNbMk1DhDQyCtCM
1Xph3sRXhOZflXGtoQejYR60z5YCuhaeg9VeAnI9qEm8dCluVbfWUywUpSWKKm/4xGCIc0BrqwfD
Sy6dQA0hYjo9C3W8caNf2HkkzOBTNeP2aew0IL1SWQju8qtymO4YSxxSrJxHoeVHd+78cJB0TYSk
c2xZxVZ2dUym86Ohj9qFDxveqpHKIar/bqQqvTadWgPVWiaXvl5qT93iiY1W5BoLsZZvOEW0e8eR
ctM0+WOhVec0G7deGbnUBXdoTMSPogPiZaXus6rXJ8sf9nBrqiLMp7G8R7OM1cOa1VHDKBPDUgtp
yd/mdf0FpfgLDicI/c46iY2jWd9FYbs/Ut27VJl+l5bueGGPQ3DRVGohOafD6Syry2ThC9aW/El0
UA2sEbuPljmQMT3n3utmiLq5t7MhDizY9EMR9J87d7riZBKPveVuPJRNGi7w/RDUZpw1mGpx7m3Y
yMWx0LNdT3EAkw9RUVVbENkLZmiSOYibzjdm7pX4F8YLy8R2uaxD/WNEN499TO6MwnPjrDb156bB
rYOUdg41HotorRN04ea3dDZOUyHNm2nsemODO6RBnY+plgzHg1aRLrjqTrwOyxob5EtsAJd5hy5h
1+iyPiqd6mSAa944w0BkTUlS9djXzWENjOqUniWLm6Rmih0a/VxFprJPGKrqMrTnvguXDlMNreZr
UzfHaOrsDf6II+3+7uC467RDwX7E1YEDuydld1A7a+m1y8Vbiz26uQ24gTpKhXlqSGBAn6mtd12R
FyG9eIxVirlEMfbbETNx2Pf2SUHnesTxN2yhBa4hyGd2OFzKBz+pEDtTcYWLMRFX7EjxI6F9Gfss
+Ggv5i/27DUXaTI5n5KgTw6t4X1Tk8B5oAuvfsW7aInImZb2aVFu/d2tFwetnetPMUOk+8BYh92k
a4jw8qn+zA3Ov/btWm2ctdzqVm3eOfNsP5QAk+Lek6dK66qQF50NWTO5Z6PqDouS2wW93LFOh5Pq
SidEIiwOepuNZ4yF8ZLMDaNVh18KgECnW694Gp1Ib4w6rOiPnOhgmdQasjgZyo7dBvpc7vjZWR/i
RFi+861cDUEMRf8q9MoNS4LutixDQTi7qr8kLfuqJP8YOMGstpyvljBV+aUurS/5iCW+xZ4Twc72
DvZZ+hk2urncdjSjeRxzdKR1xqR5QrvKQk4ALTI8m+9kTqI+WV9A1XrPpTI+awu0/9U32Yi8hbNt
LmiO68GjP9mHJi2+6hT6Gz3xavpjy3Wf6c1xBJO6ZIOBhpRk11nYN7mTIY+v203aySYI6aR90nkt
93Oq9/GCpC0arTRg83N/TKWb4lbIutslddODLLvrAH8BvSSoTpatLniVETuscerLLzW++VBX0o4q
fnrsUBuEyPvQs2vLD0x7R9bCI7tzGnZ5M256m36e5xzXLr2fEDXv0wYTVdIUuySRx9SerhzMHM8Y
Re3vUDdfZl2tuyXIL/3S2gcu3hHGhDQolfPc9lg4LE+POtdVL8JcbNSkZaq2moe735yMjl9QmJEv
i5j1IjmsapRbbAh9RGk84SODlwH6BQcmWIJagHIkyzog/MQmW01/wdP0gMdJO1hj9wI4wH8y7XI6
2QWDr1JaF4Ri3fbKpRCjOvXoauxnj0XWLLx+d4aCRG0QqBhPtt9f2tXqXIyjd70keP2EWTHAxPvj
3DaoFlEZ5zZ7UNtvPA85JrZ5zsNa8wCSiUF1ja+NtpN+3a5LunP1SuzZBXBfdsneaNutSBMnGrRV
fa4s/3JutTGqxCQfIB1Y33XMmRvR1uup74JpQB+aWF9QVOzzof8yl/1Jq7SWe58vR91O8G0l0xKv
Zaq/VubkE/7uZPNeG5eEqBR06J97AcLbsO6IoVBkoJWgHM4WT0o8ppCDJeqzUVJugrYvIQs4jbNh
kzw0ffXE+uQfVVuNkbEuPxpH3+MQJYO2c/t7lWrWQ2kI4+DmzHpDPzfdlcaAvymWvvvUdDgRCrfw
r61iCS59Kwte8rwMrlOQIrea7Wq4pQZG1vE0adrNYuva1aQl5QY8zI1v9JJVzdZvVdo82UXl496f
Ynco0q3pU++Z2OX2KsEJLKV/osT7eoYfRWWvKXOfFtbNOK/XnZY8iMB+DGR5j3c1+Wy6oP93+GmX
byxfeKC0busWmTqpxC5kJFl3LqliSiyd+a5ZNOMRbzX1DaXzA3yF5AdrwXwNGUF/Ve10DyZjOyvT
22HLKngNR/xJ20mQzFgY3+vJ2iOeePYqz/ri66yqwh7x0TjjdNFmOk9UnXXddYXcg4rDV7HABZ+F
XTs+dyvG/gBH0Ia7mR3SxU+/DUrTCc9U6X5c52/Ei1SnDi/r2ZDlyOfRoLjW7QGyEpVfnfkjXNP6
TrntbYGSnJPUGA4zdnGntw6zcba4dejRvf6h7oYLK52uMXo11GFt/ykHdo90yNM2TWrdY2BmQeqn
yAQVE/Hh9J0I8gcgmVQdLaExeMyLuC/qHFm08Fx3x3Al3+llvy3G4gvFr0+pbXY7t5sS1rHzq74M
XweRP7hTqsXTQN48vLYdEVHZq5xwTtF1DKJV5tm9coXCCZ4ny7dFOcgBhDI53yc2D8Ccl19Fb7RP
AgH2VFe6EcHp+5ri/DsVzN5R2nZ6uZuSxNuVrmL3SaaU+6UvxfU4DOwlU4LKwx2ay8Em7WLohy8L
pdAu96yneSUsawSogZ1G38y1cbakuls0CM9BJdpN55ferqu0LUf7kNr3C2YkLu+HU1Lcity7yQGo
RUkA16KcLoWlRw6DikJWD+6wjCc5K3LGFg63Xk1YSz11RzWw8JdK1LtGF8sxNxaRhJyk7xnpgPJJ
dZgVsB5afJJB2jhI6jmvibmbwzZYT7qpqXAWSxA1OKpSRz+UrnFwSsBAm3rpD8rMujhx/a9T3VdE
awT82sKubllQToZG0pknPssCpGOQPWam/qPnfIsHqz5QJulH18FKVomUe1YYdbT0Nc4yA+u+zW8G
m4e12su9KQkb3mdsE02vLhvdOyy61X+pcL5stLndgAO7wYBukuIt9th55zutd0C/NCs1d91n+U7L
iCLzuxoPypCtPxKrN7Z8fcdAFkhjuhJtlancqMMpHbqlXl70zlw94erZwRxgSTWta+WSk463Oix7
sTO5iVsVwKzh5EQtYUwZ5phcXy6VXLKrTtJqcGpjn8o6ArL4pc9XecS6pkOda6djh5N30wZu64Fm
RyUSiqL6Zon0OGbZt1yneptS9iVvkVkVMifwTkmLMRMHDsATI4lWo6GQWLphQ5QphpxeOddi6Npv
AabyLS79+aXBPHxi5kxGJ991grejsZqI9lq1rV1MnxGz1fFUKXZidvorlfWgpGy/dKlrA7GjvVUc
qqWfDzXEygnXPYZxhQ+gaTn2d9ksTt1oNt9Mu7koXMXR3rH0TZubpyJNh01C2+qqSjk15TT+WV0s
9TVRFPu4/9ynnFIVI5M3HwF+TBedoS4lBPlnl2UnhEN1lRoKI2Sg6d9Gnts9a9Ajibj9q2mrJNYq
fYwCrSNWrneXp/JMbikX71D5Tv/ouB3HfDVjaZd5Hw2Bxu3J9F2n9HaH1867NXMKJ1epfmP4orqg
d1hdITmrrvDO1pHuoVu3BueZF/2pbNMfbdF8ARaCjn3pquWhloJlSre3wtfvvLxVR462rIjpVw/m
xw0DPBFjiYJ6JziZVkyl6JlXMvmRV/NBQig4Q3LK9XqumuZCTh4U7AWXdZgJ4uiHyrT2TeHaD3Ty
gs3UJxc2QcfQhYiY0pyuO3a2XMPSbT9JP21AYYwBgb1Jei/lqnNCtcSCRQ6NYziZibaxZg2Yt541
vbepMcxq8B3M9DQP5hqVbdN8tuRk3jR0OeJyWi+wDFcXfrb2R5zO0I/piMS49pstHn28vc5gXikb
FrNXB1mIKZE1TvRPi1TeEbjJ64gCeDt2nNDIed+VvseTmKjb0p/d+zPVeTNLd1PK+VKuA8QHo4D+
UAyBXUbFWaAeqkJbebwVJXg/9QBX2jS1D8tQy7vMn8s7tB+JHS6jJZ1QqNbaNpZWbFvVDlO0lu4y
YKTJFr78fG+3BbbUyqT7yN5pNofaz/vLRQDHiVLZaFubaFnN1lSxLdLEfxbgXPap51CHtyCzBtBp
kecXn5U7fxtWTX+o7RlkGX2d4DtgDsOJ3UoUV465PmdCu6uJEnqqRJPFFIifgKdrscMh9CZlTB8u
pr9L3LH6U4cdCfTQqWyjUWLpRpfXhVaQ7yYPN+4sKbp5NUJtcObYpPhMIl11fAQMiGEwdj8sCohr
TYjxiprWvtHqTD74bfWar3ZOa8xb8LrUSXUAUbNeNbPh1GeYASea1T34vTneNcOMJTqFY3Jud1CR
Oj+GptwXfcahZqm/upN9F2CavRoGcdXIDObf4iBpIoC0CslwfE3ted33Keb5OdBPuQY7hpn9tlw1
gyK3Pvh8mwROpjGd/uJh9Ioay5ZCiLaZPO841MLxozVY8hvPlWyUVqdre3w5tRM6nT1+Z7SVmDh8
bLcOsUdGLrlc1QG3vbid/EV/pWdYaFGZG5jdm0Ir5nBVTXWjJbbeopitzR+5Gq0vbBaltbHNzo4W
v5oODrb+kU3a365eA+FAGflzZXY4+K1hwflkYuRDP55tFBQgXiurTBt8hwZLSZfwLoSi5ygSmchn
Uuj/5aaGtYyF0Rlbn61zbm8XWzanrKaDKpqBlrhu0+0dGLHGcsnZmERbUZkmBYY7aQhC8Ro5XU3D
2forCAZzYgNlw0NlFjkOSBcgBRPZfJrDSTj4E9N+EMu2BMNwAw7osfXL7pRb2je/QjPMmwhMdJIa
jzQVlXZjTYttR1m7WPfA9PTHzsrHVxDkOYbIpJe8IdlUThgEHPlktnpdh045OjAoTKyCTWYADGDR
Kx5E47gnwQGC8kNfb6Fx5msYdBklUtrxMHmJmTy5urpCBgrgyM3b7eBr44a5CntSExT+nciDGvge
a2xc03HDEjz35bTB0K8fQMNRSupefwXHclMnevs0mb7KSSjU6YDlZSrqDb177M1qKe5EMtLLIqF2
W2fFyTbl8sxxI9g3nV5dOUl25bN7xMHUmifZ8CTqQn+oOv9yKPOTVsgdT2KFFba7s72kj3nDk31d
2/anVdWK/6mGPWJS0G+FvfGcpt+2dJNTd9S+Y9n4DB4liB2N5iv187dzqbSsyN6RyZ26RcrQM/uc
1oxIjVBMQ0zq0ArJUC12FmccffbCckEv1Hq7NxdwnSZdmtADAXfRWWZxEJaZEiPsuNwlsPrarFFX
+KkffM6D4Itc0iPW3W4/uNbMG+GW8BJAEUhQcRejr6wd1Ew6EGcXnaAyMHDF+lOz9QxxtVZ9DBLx
CABh2qBkzKJ+gA5kD9SfRaAuXWhqbtLe92tlnbuW9db1W7lXRXefLfqT3dMjnQyKewyOxIzZdn6b
VvNDVwh5hwIz/0IAAW0MdyURWDRn1IGAyJHUSXqj6WVghPpYy4cEiHFPgzuosqgrzmjvtli1O3ty
5ou5nLODJefh1pZi4TxQuhPPV6s0NjwcHVadofVZxcED3xJLB51cPvfKx4g/wrfx2z7ZYeukm6ya
ef4udBfEnF4ppF/LueUT2oE6c9iN2sRh3U4QDVl/+ilUJJY8myrpP2Nv76udmyv/0p6G8yApdfsL
TTLaDGciH7e0/LiIJ4Mtk65Cj5Bs6ILzOtsA0D687Nk6c6Q361NilwQzYlDjMzi0eKGdLCzLgMIg
48E8Y5oWrjmKH99D1GH4xjPagRLdD+OxxwzFyVPLLPjSPDNtNzrt130/jLQ1htooYiNo80+IXCrk
+P2ivzj9/G3UiiIcA8kGR1tN4yhY9dXwtSz1M0Fhtux1x9bnY06nqLv2C58MaVBTa6xaP49MFn6K
bqvoRYjT27gpRZ9kB3NYgcbkVOa53xy4c/2t1Oflc0F6GMAMp89fBqM1t4VsqRm7xlAn1wxolFpo
pr4upGTf8FvmM41Ylvqw9nQrWk0hHkqGhjUsqfUcINFuRtOdT8gR6aTzFICX64Jg3xqFmW2yfMXE
a8li3YOPqWBekPKD/Cv7yjnuOLoCwW0JJzMSnBTGGJAEzT678cyjy+l0o5n4rAyYF3s77Zvr2bGL
g1HSSYogm646fuFJe0qMRFyCeXN+LIXnXQZi6baUhObryHZ84vGI4AUZkKZG3w8pwa4Gibta6PP4
4Gmol33DR0tlCLqDgBQiOtv9JxrKVcm+auonFuBo1QmtdQY3+TyOKyPNdfCGe03rku+pLkpvM8hS
O7/Os2xCb9D5eeMKPuakQQwUEXWk/1Uf+S6PJOwkWhUXFDuo3usSC9vCrHU9Tss83cilZ1wVSGpO
vSiXOBdzc4vSV/uaCXlI/Yq7TO8rdLLJucMf6Vxmbn4w2ty77b1gjsqZwI2AUZFB98MoB7Zwh99l
0XT4s40TZ5obRFI56nsdGAqkw1QuFwXT992AyXWOCDl0P5V1Jb4ONrOfjW01Q9y5zqeSVhH3qbnX
M18/jsO6g6QG9m/FiYcQ3NAYXk1Wf+cDMKFOzdwrOuZFCLvgBfk++KJch+836XTHWlkCWmpmwgCY
fmLqDyKP4iDmAP1Ut0twlXkW8NVsZuyhg1owysq84IVfGVx3ssTcWPufRDvfiVqZz4Mr8ytR6xdQ
YDcOgKfY7Z2DjzvbmxaENXA84Ev4N8nSf/a9Qr8UzKWjvra/64zoMNQr73VuzC/+Ug9sSPIlILyr
0rsnwylATIyMFQwwtUDMKgOJPIFFbGhQdZIFmFoLcTfU2arikuNv3JZ4yey50GiGOM4ZwuBHCyv/
fcFTGuNLWjnpiEFcMAr/YticqfBjPTYVbf91WM0ra6oxo3e9DXqIoz0FgTEAJ/RofRfUR7bWxnJF
OL7TKj+n0Vd011MgvxQ9uAYEHqDohNMm9IDb0dPDqmMPiuj90v1rFoNG4VDoPUWJa33S1vrUWP2p
SVf9SlOaTdVIP+2OgyFjzxmI4KdRzktEC+pHzSZqXRr0WDvc3zqoDDhHxXPTgYJFmwe3xU+tDV4A
ym1C7Nzj0Cnm/7xie0NL4Rp4icFYvUE8ydHWSb9bs7F6IUgTsUQehxR2Xd42qksqDCnn+wIJPWOv
AclAliX3JvJghlcjD1pS05Viejk8Gr6GvBqXgMVnaJuDpo1XSSnKS3OWIxsLpQ2bifU0oFXftIqm
B/pzdeb6PoFUDR6zVGPt0ul5uSAtYGtYhQY7WdHARBMYizQDMjxnKVOkvoKTSqg9GooJtEVb3ND0
ENRLwEF6bTOxxpNnMzlbineP9569lyH9NQnDCaxVVxK9OJkbaS2EC+f5MxT5ZQsr19kmlc86EEjW
JMdOPrPLONdVtXaRTY76F2sx5ZPl0jv3NDd0POlEHKv0S+Jmzbs5rYLL/8PemXTHjbTZ+a/08R5l
TIEAtkDOZCZHcdAGhxRFzGNgCODX+0lXdZ+vqt328cob11YlUcoEYrjvvc9NGNyjR8r6Udn4ifkc
rOPai/ht1KY+NZMlmRnETwBLvm0tH2LDPYxyQlSCYPLNME/B/h3VfAu7K3mAQFUwnHIbnvdyvWDB
uJIP4k0GkeYoefd4CpLHwSzGhQ9iHHfr4K132oe4vOnAUfEqmXHzA1ddFs0kOO+mcXwpbbd4MtsF
XarRU8WvcKFcwjR1Y/ehG9v+NtYjdzV/tpgq1jmsxp0QwyQ3qvEwK2TUccntwuWKhFfbjTpC1ki5
VxQ9rps+WYenEfHECrNOFxdhrl0c1nO+JMC0monx2qTYAJTA8X+/AO6wb+PaHdxnrnrguLZSS5tB
Vj7WoLKlDSgEWEb13MWLhTmlhAizcb2JhkZdOsa+GTyZRRNNLmDi53aekcmp+cGAYYFB63jDPh0x
WH3krSbz6nrFvoNyoGZBlZ5VlDfMPdcYZ/Dg3bQZIETuujaxc3cV3S7QvH7brPdKN1q1NC4tJqRy
Q5cIuiBvagJlmZTOj0VTabJxGt+5TCJxfhmLiZg4+8Gwi520f8FXiEA805iz0fE43npJj0WgmRfn
vfXauroNktg8KoCT7qbBdIcvCl/FK2N95e79eFx+J87s3EHfgxVbVBlni9Yd1+5+Kk332K4CBDc/
syTBAp+qvTUtUDYHJw8cbruj0X0C/Aj0NtUuL3OTUa8KZBdXCOaXsnbCoqnJCfZYFkEbc5j/zCS2
pbAaKtw6TmUCqkF8cDgCjxPOAwZhmHUYhQUhF9cUPvREBzB/ogzerFkoBIeZ2feGwWnzpvpivL2S
cVc2oGrFK8AGEe8M0F9zWE+yey86m3dtKeYv/hYd+iRrzHWSFlDcnsSGZez8sUUMAeNL8azlxhy6
LWiuAD1lGpihB10aWptbWV8Who3u1Psr6dWk4asOW6Gnegfg06v2S+Hr5Ianmsu2icNjhSXS+Rdg
fV1+6ElcsJD4vuGdTHCfmtI0i5NSks9gWdvaXsRDXpKTDQmHpd8Qg/VzMjrB28rpeoI3PXfdGaCZ
XR7abs4eR8ep/cPqm4rbaG/3C5k9PfxihRtu6aHGCyCvQPoK11zLeLwCVE8umg1iguPw3Tk4ij/M
oFEZi7H25l03czmLSM93LY2McTBvyjH1rRDLHJTAXHsZGD8usJq7+VsgE5AQ61TNXjjLqjTDdR50
y4c0OmRdKwXwrDV7ohvSGkVwmTHa3eKpa4IDnz3mobXLMrVnvtKoyE6SFegWVpryA60rLZiC1tbw
uMwEhbZc1CcGqNAh0qcY5jzwt6mvxC/ALrJ9VHOGIoqTJ237jy6wMxsBMjZSpgTuWj+UamKFtnGY
W7vBqsdlK/pxgdcoZiZugKUzDsr2YGb/hzTfPxzTfIwOOS94j9cItPmfsqpu6lbNkDTLUdxkJxb/
ePM/vZ9/2VD/ZrH8D2/rP22w/6W59W+G2P+tWfb68/71z//r5/8/tcFK3Mz//d/Npv/JBvt09af+
29P49fF38+z1d/1phXXEH1eSAS5/+Bu0pQVYTf+0wuJ3xR3Lf1SrQAUGP/AfVljL/gMYAVlPTOc+
echrmPkvKyy/iei8g0nWBFpOLsL6v7HC/uPBwCBtEyV2rzEg+1pOd/31f8k4JqmfatmX74LTzrMo
IGvWuixPTb0MG9uNvQTjDqrXv3xEfz0s/+q/5en7u/326ssmChcEvmv6FLj/M6gmApz7Szm9NFgG
8i0Y3kTvm4Uzg9tmLaYic2JfW1RVPgSTnIeoSkf5bCPCfjreugDPahxxFJYJDBISZW7t23EQ9ov2
clC8tqf015Qt2Ul6sTJ3Tg4LMMpJpomtGged7Fre7XavfMc7J804vcWoxmZkLEsvmICtjrdVfrHc
JQkfA5daT6i9IUfM8Zzt/F9YRIPiDDBH+lxogdajx/N3GaPGaFthYDETRvk9ZKaK3+XIBQRmNxXR
1/kLn7YN76tYNX6sGmtSdlz5ilV59HVveG9pUAAOtjgss10y+OlFjvxlj8EvZqwxIthq02NiZ435
Oc9W/g6Ts4UbyGIjHv2scc7u7M/JC7/E+hhqP1gNHF+Zo6OZnqKeFTcXT4016hcDvmAazYvCAxqm
k9PugtS9asgdt1UT9h244GSPQVY/tmUf+7vGVGRHaEtVmzQdzUPHQ4WhgDw4BqRZi2w/aqO19pQt
GOcs1wXgDDD9jLdqCGMbSja8u2bu52pnrX1rHXRyXRX9xmBIb01kPbZMGONBhgR7RjNSanTnhxap
IX1OZfVp95x12L4FlSFZwA1/rq6gzKIB7gnKkCHLVQ9M8ZNh543gVFcUP6yDj/XN0GURxRXKbgh0
rXOoMKiKN/La0zvX52oNx8VacLhgbEUgHGCMbU1j7BlJcIpkiKJzZgdVttbmjTmUGES7uf2RoRvA
G/ShMU4en9se59cA8W6koI+jbZl6jL04sx80f8YxSNwEMxA+PYYO+e+R8dBv8B3cP2AoUriRKpH+
VubCYTExOVlKLiybLuVd5Mzf2oe2cZIuaqumRA2zXei5AltlHxG55ICsC+S/xRWI7uBpEL2AeGRf
9Ndrmwlk3L+NK03GIV7U9isBId1vPLhkJ4x/3Q8Xl2y3AwFvu6HnCIHZpppneSSCUu8rVwRDpBcn
3mMH5XlZ/TxmtrS0ZrItkebcjcsVAhBjq75ogcu4EcS2YnBd9ZfMF82La04e0VeD873B9jtEfoHU
1whrxsRWzMNJZl1S7claF7scqwFeyVbLvdUPCT+40ustQ+wVv/OKRhGWTsNt0JdKNlGw8vNCbpUQ
EWNCLt61NIFChGLhRseha1YDdi6uZhgOdcFFwWSEErbN2D/7fYbZoEg4NEGtX88dwt67Fkr8bJJg
fQVsjQyv7Xy8F2jUT3kx1iif+Lw3Sz8H39PaEJXm05XOycJ7t3IO77o3F9Kaea0xkRer1Msztzhe
Ym8agkeXqf5LMa7lhzsFaYELZmDoCkU3o/yBIy3+U7gz9w2aHw7xwACdT0VBYWDbYqpFqk65dMbY
dWJtTDPF4B0wH7a3cS6Ka30TvYbZxivhzkGfFTkGps60s/Ybf978VIhE9r8zZ1mRQeV6hTpzn4/A
m6L54sFFWWjzmt6Ymam0HfYjjzvwCr9HkLIVtDOGLXW2W7mSW4zQRC/GXVHzTz0zdhLiC5YdfiuV
dLBKoXDOTk/D6RrrBaaVnkGn233Q8qiaOnGzZOevK9Z0X3ST1AihynjhS76KI/3k03ALidPbonDj
Qud9snE358Iq5EE2S62GndFKPpedMSvf+0RMh5Ll4SyRxY4Gl2LmNA+kgqXIToQhNis6qsrPDS6P
eqPQhNcIh7GlDhgzUwZLTP5GQGKadIfNH+0A0L0ULqNZHvnJWwIQ3eRTUz4Nuo/aDcfgeMcEyTQh
5cliOcTGoJs+ClJYkqfrFmVF4Llp5zx0+dh42xWzP2scp+3c7G/lkCHrLlS9lNhGc6W8Z0CU1Mph
F+uBe7Kq1nLfeh7mxojZbzU9k5NI7ffebCu9pXnEKTYoMX38aiFZf4OSj19mgprcHYzJ/N3YurWP
NUf5a5WIORYRnmKBqyR12etEar6x2sXfq5qvQQazotso9o/5MDD1T8h7AKrJcTSEeSM4lesWkKK/
FG6+SRENEBnmunn0wNG+MkYdToaZDrjWBubBoBi7TxdQdxXlleYfPGGdodlhbSFccp3I243XsI+H
xoQfO+z61vzB4tGn0WJPDXMWbSAlMv9mxTVSdWTolM9bNiEbEOPUxVYIJc+5QZjj1keo3beZ6tby
o9PceZEkWuCBlQaWvhPYMX+pmL0/VO44Xj14lfnlkDl+ZqQBsMFhowPcXxbyMdFNOW5x2wxlZDst
f3kYg+avHu2BqRS39CdgOvanXnmmQ+a2/EPHBcMlYqYx9Wy6nl+nO7zsqYg8BrasNmmuITL6/sta
dMOwNbuyElgYuPRtOSxcL/CNU01Rr7qKGuA8IUxYwu9/nx2Kr8ImX1LYIcq1WOg6wMHRYKXyh1EJ
opRBpbx2ixvDGjZBNjhM8hpZljsQ6fm7s8wCOyl1Al+a1xp+8jqS9vB4f8LKrekA1UnR6tBEMMkx
rdFuSTJl5bfTuCwvjHm4fNB0ib5o05XMTBzhfwpZglHhOijLNwElHXRD9MCh8C4W07i5ti5652rq
S3YhiIlxaEOhYefy6QKIsPvys3vPbL0j6B3jtZgdvDJiXRiNrj2NaqQGXByUBB6YlPtJimfUDrBr
hR6MyyFa0UfbkBpVvWzwvnbLfsVA0u6WhvOPhqvdbwhjFOVRzSgsW991Jcj3VYwrLsEkw7JfS+9E
vKk7CFcYdCTYMVfnLB491iXiN2E/e1MWpUiFtzX/M1f7wSCSFS/x5ESecQ16TQKn5yGBDqIiBWvt
dZ7pm4+41VUM9skAfI2DIa0dmgtjCD2nyxIBB8GdhrPDvb8KMg/TpI2DtZqU7QVasH4kOEfwyhji
omgbwKOVMuthfMgQpizWC4+m/gmjILV39ObBcwdQCzFjmuSdqT2mVWJJst8tms/9vApc1botjFf+
5YCv/TyZniltgv+NniwGJGNy9HhTfPejkU3NFkXggax6y9vpxlYe0eKBHEYYKLnTlIv/ZKDT/1r6
PMkjSLJBf81NJm+a08J9HM/pmUlZ8cq3NULyFcx/pd9hzyV/137X2brmG8Iu9nPfrRbTFzw03YaW
kX7eYxhBqu/UKK6DcYbtU+Pn74DrwAaXY2Xp/QSdP+b9N5CPk7hpABqbEw1VTVeLagOVVz6VOXfY
PXZQDGwc8ROe0EKXrz5HFVxQBUsMgMgcV971qM8Klhm8SaDcMTmxNuYxA9TpyuxtnUSAH+kQUTIA
0rfzmKyPokzBEcdYpyuEi8BWu4AM833mK+Mbj4txAnoHAXhWlnyreeDvVZm7D8Ew+MdJVkLx4Reu
FRFr8vBkzoZSR6xriG4U9dButvRXALHrMFdmahf8rqvE+Vmx1kyRSg3P2Jm1y6IgOIIXoTQWuryC
ouqsI3e24jbX+rr1+JS17qoG90IYZKuPE6tgcQiHqaapNjcsKtr4rZxCu6GJgYBUXv9oZWVlRlmc
1MF2HsT1f0fxRDvhQDfsR4vZWt0Z1/kGJgzuM0HT3ymvoO2HYiTKbtaapUnWor6TsxW8VZhjkAaZ
puEiWeruiAMkdzG9KK/ZISAZv2sZM+jzs2SsbinOVelG8fOYc/nAlPBxean35JuxU299jomQPMjb
3HmmRx9LjOkWSaqn0SFU+aTELRM2Bopx3tE+1ufdPfZrA6aigxGGhiPviqGyixnfxyqCLysus7eK
l+CHdrqgDbncaCJ4cqGIuDXi6jPxpX7PJsXHzQzJ+fRXe0G9d+1BbXi/zZ91GnBubW2qEFkB3B+9
bcVxFBtxcz+t/IWiAtoyhGTiDp+Fa/KXsKc4eLSaAiuUylv/mb4DKTdzj+fSVZNoOQvR4IF5gtK1
jbJGuhKVvfYeqZi69yIUSwykIDi49+AHX28TzsiwhpxxrrYGyyrzCEMFXpTZo3OwDWohWFs7APOz
k45txJsof6DEeQrl97pMZXXDbpi6hon3b2Q7htiFoXTDZgwv0qwS422s/OUhpwej3PJGFROqIgVe
UTxD9iXCYwiuWd6SE5cuVZnRH+IwNsnnlGI5KQhsOsCtECehnMso4ejih+BXMVhII9VviqtI/WdI
/f+LS//Ndkk//9fiUjj2RVZ//NvuQzV/C1pff9uf6pL9BwoKcWif3lwBrNZEKPpTXTLEHyTgbROh
CNQk4qoFXuKvpLUl/jABC3Mpuqbj+U380l/yErltyEl00jJAEARNCGH/u/j1Nxnwf520Rkr6R9Ia
ggFOChgCFjhYvOPiH0nrskgrHnsOBjO6rTVM3XpxKrYhds40nBBEQ4RRHrw68PbVVNjvdUKkdUoP
BpmEyIZpaIcdWUCev20gcwggRkq/BcYg7BeBvFnjdCEBhZeDmNOOU3tGpnuFRr/ggRni3iTyeE1t
8Tb3wwnMQYuonFK37cvuMPJu3TQqpzhw3c/YOMhNJfEd2wKln4G3M+EH9kucnFsOo1vfauc7hgEo
PYFhhJaRlTXf4fDI9CthvBc/LMvyGtd4YQwZDZ3cVXTT7ahpTl6DjF3LkvXtYqXehjstXu3Vs9+w
xKZ7YkncuTqXs5FCq6E4eqKCS/2oplzc4a50jqXDzFp61XdVymAbd7O65zy7fpPK+4nJqeSCbJWM
q4r8aGcOZAx+6B25cvem9ufiwYPacqxSmoHoppl+ZLKi42WMtXUSFAERMQOV8+gmlcF4R6C6zJul
9X4GU2l9kfCUJBBzXc3Q5FtiDrRMJBvGw/Gtz5WD7FrjcocG/HuGalE325lNeEf1iP9N/pZhf+qA
jBODZPwWkA59JwUF0p47haIF0ZavJbE2PxyzlRswR+aLw1vBCLbCcsPd1TkqrrHdPQt0fc56+U2f
d+aGMR/htLWHeTlSASv3eqnJwOORC3Bnky9KgPHntQ8KRE2I6k49s9qOHMk216Hlm02pjf5UFONt
qIwk+1I5yo3wIdjWc2cm5gX340PtGS7wPyujYa8sC246FNRwLNZM1mn+pDVoBWaUOzVutZLkrrZL
Bo7EPglKZmDjuPDdAQK4uLbJ7gbfXJPmYuMkabac1kS+SPrNilNmu1jpLfcwNdSQEp5edklt/6zK
dNOAxY7IAGavGVDCDfnngOAsMoYp6DoXDt42efTpFL1bei89LSv3NP4XJ3loTXcJK4QLcHq3boEx
oZAh5ggcssub7PJzAtg38bMb0ub+BoF6m6TJduRsT08tQ7DaOKSLtUlz7vw+aXykyP46qjlLWdw5
E0EFbjKkfcjBqWeZ0w9g2uWePFqPY01fdJJFAzEy53FqnjrRX5lEUWL/Ql3dQiPj8zTfTDoFH7Ec
38X48TWdCCxH467HAmrG9k3Zu6G5xMD8KQbFjx1C58DnZW8HmAPbYPUPWZbHh9KkOaDv+FZppfFR
Q498VSRz9U2JX8anKHqP59GKxmsr6ew5x5yqntPkivUe9wq5hbzQ1K9cEfaybJ94bW6t/H5JbDL6
P7PC/5FSE8rxYr8wg+zG4OggGAZrfVyG/M6miaYtZMTp7sZ1XVxG39SaHqS20qNyMv1j7h2PNgnu
hnm3x07k4kLotzHXOnpCyfGir7DOqZ8x3M/bFH9GpAvag8ryvkRSC9cciXnEBcKE7cvA87zteBuP
tjveYEbbEHa91J36uLbJWIZeD4NjfS41QfEz7YkOyXDFpYgQYfnQFGZMeUNDWNZcG/SLbi/NJcPN
bLcXunhwvzZZclT12nPoa/F652gPNxigETgrKheSH0lAz7Q0gh0Q9ujapmyYsGQVeaUi/Z0Z5me9
8FFZqV88UK5IMRatGTF1rzTsEqqWIwY93HFfzto/4t6IH/sqxngDzPqSp1NDNKwMcLlN+FjOIiZn
ardGf5jbRhISHstjgq/gJbBQF5tKNW9U32KgvbrHjXoNHus8vwbfrPWD/pHg7DoZXnF7iCTW9C3p
ADSExqNbSrhnstRPwDioAsz8t9LwacUrc32cA4JH5WTe9lmenVIUgROWyTFy7by9jSkzIBXN9A92
LRH3Z6uc78tu2qQIlxH+8/KW0HZ+F9cDa3/6Qy68GY05vHZVs3OLD6T5SKTJkyT6S8u1+dvPvEPi
xScmwIcpK/bWgN+Tmm19k0xAN42i+wX/9ewX469KkzuIlYs3rSkesI386oyerpaEw+FoZYdKWwZw
Q3vbesU26BcUYk2OeCUhRYw211vKADNC0bVLk1iNwuB4FUuhjc0qZhaOd+oXRqBiVw71SZtB/jXN
pb8XTf0V9A34od7cSeb+lcDGW030tpm0c8ZkHKrsjswrXUMY9ok1pVucxwSzqVZGPKjdF4sim/Vd
CSe6UvupXnnrKcK8PnTot6/BNN+WPbva4ObbYaRv0XjPjHrv0PUcevb6Kv1inxvvXq8OYzefpcv8
2Zixf/cUi/OUQAHAay3kniLfh76cEDOgYCQer4PtRa6csMu3d04y3mS4tsIsrz8hQNKQSV7SXs3j
qHpUbncD2uUcdO6PuEvfMOacKKOhe6p4aAjUJkN+U+NVG2uLDq7E/IlqdfGq9uhi0KvkeZUjfVDG
iZM5tEDXwkVqXMhq/l6np+6K77aonqT6CJ13WtxvL6aykS6Q2P5wx2Ljc2cLzSTB6ieeXEe8Leob
Yv5hqpKzR3kdmABWYjO/NKV1aOMe+Lef3ecjJJoxvQel40Z+ip1ZLCavuR1OEonU99Nz6tzMDkS/
qvzVmdkxaQW5kZawNTmBhTzs4M5YPX5mvh85fO3UZghnu9jWOYina1bMOPqmOpY4/LCYc51erjZA
mIuvKX4CZ3ld5nTvV5iW9RIZtlWGuTm3J9PWTZgl0+PUBQcAHA9TOtWoavV2jIMvXtpNqpx9XNIy
BWqQWTRD/yibjS+vbY9pEOz4wKKrtA9s9ogxiK3Q3wPRAN5MYtB7Fkb/QWc5JSzGZmXZSFB3eAH7
S2wytaiHRyxakcQwUhsdseecTvYAqxUWChzr8FosRnnFmRx9jQJYvRfqNzaei67VG6AbgibLAcrJ
TrQrwvFcRmXdbEjlzUN+xGbqc5MzgbikoCj60uHrNb0N07qNEClLlXsrXZqTTby1ppU8jHLkWuYY
m2p+X5lEQYahdnOq5I3G+Mk/NFhOQ/XFV0m9DJ9JQ0nKWJ15tUKt8g14nBPJBTCMU3HpO7yn9Swf
CLxTuERz+tYZxbmlFBTvr4RzYz8mbaz5JtQjymI4DdO9kbItagsrMSmhK0AxYG5nz2pvabHx5pH7
o3rSji02XOBpqvOrdqPqbsSSrafDqty3IJjq54l6wa2DWf0moN6XYQZuQ8Km4pmOaCBCz8GqL0Pr
PDWN3ojJ3o3G8JD6HfZdG717Ri6xOXG6GJh6dRqAzyB/Ycy2GVZOB21nP2fTvx/GamcEt/ZsbNLV
3NvAFvA7bq5tntXsP4Mtm5jeDF/XBX1X4UViBYVSwBA56ocfXW0fTYIG17PpjnaaADqA/yNI423v
UzVFpbmchp1cXl10IGpQyl2diZHh76nE7eeD2JwIyW3pJ7e2ixA86q2Pg5PrdwClof+s8YfuOaoj
Drmus63s8QV31jsTw592qeOTkJRlBTZLgMV6YeevTg3AOvCOzL353mAY5awL08o9n7QqO0dGn7Aj
449BTBHN0heHAjZOJ5Gss8jB6sNEi5ZPD4HxXDnxxU0ucfazRrL13Tv81PupNo5Cde9qokoMn1ZH
T5zRmj+dpNwVZs6dB+cVyJUCQpJofJrUayPszH7XVP4GtjXDMVl+dJ6zp6l962d8IcJ4lvN6vAZj
UX32XFsZW46bxA54eEj4UMG1r2sjZrjLrpEzXyqFt8WgH+8Htw07N36U3U+iz4TR/FruYDA5fuVs
RUekFoDdDsxvyFAgmjJhHXMT6UrKWy54O9qnEOmZVfhl8dJNwyZb5AEA1EUsFEMZ5Wdgqci1PpR0
7xdXflrJr9L0NMk77HZdfhqtV6exP3Au88w4z1lfUPwDksG9aji5gRaBi7rDq9s5P1MM2u9+0rGR
XksFjXC2kZV7LpKZ3aDZ9v1Tr2X8kjYx1urMTpaz0i3u5KzlDEH69jiMCRsmtYy0MHC+Qkck91ZT
pO0Wn+QV3yBdMfFImFjg6+SR9KatIrZlL85npWW20Vn3hGyya5p5PTHEfoVQ9IiZvH+l+YBgCHtp
XIC4qkBvzXvGVg9iobHebrNLPJpfqjNOfVYhT9dYMQu5yeP+C7JIRGYJddk/2559KV13q8rCiABW
S/AkzZ6df0t++TZhK73PA657Nm7wM1He/NIGfXBYlLA5neK0zrY0k47kLPKcCS43XWM31YFzHOdC
PIFCQhVl6vGGBbH4GTN9Y7i/0rrq2urWKznWD62x/jQS2tZnovJbOgr884R17BAwDMbSabeTClU8
e7uBiBfgFB9Uj2PQvs4UKauajVWt7vdEXTzacl7PlyJ3RkLCPe51gVeNF4pmJAgQaiT1m1h9mm0s
ak+brcrslh5Xzrlzt68LY8TaRT3g6G/ob07ESwVeo2fuOCX93iANcsbbku150ircltAadHa1jqwc
we9bKhxxbbHkRhRwZ5cgc2Yu38ZwHHrcGZOaiDgVZWqdfLsH/jWUCZ7Afi2YlrSNS7ccFw7oNIQx
SbsgfyBxcLB4HVlHM743m6soMDDvsIIyUxzkYobakJaQdeOgJnBpJRigcfG73m4uOGyQglcI6flw
8PKsdS+yIyUS6hzP/apIIoeKedth6aGYBGMZPDcVOwF0G1oYCtlQZmt2CU90Ubk5eiIwtQtsIyPK
vACsUckvHkZOvwBc0vqMFs4/fqTn6wEJqVz87QxwLr/zLUN4u75Q6/os3CwrNosWBjfI4JrdDKzs
WHVc1zYu3cAvXd2k9Iy6vEs9RluOnfBdvNxs1Q1ObzYwKWlZSyJcU4b1y2dbNo+DbPJ2DRsJB8Y5
5Gth4tQQVme1Z2OCVmNtMp8P6hjXAZWs+Yy5mNMuk5cIRB7j8LDDR9tfSsot5mO5Sk+DGxKl9ZsL
XCp/k3Jn+ZlV7Z6o7iTmi6FjvqVncD1QhAI1ItaAmnSPo51BmGc9du5I6SsrgXUTW/Q1Q4RiULwn
hljGezHgIcDfWiJUdKwmrGdt7Z8xoxJzYO7GnGPSmjgh4VtoQWaAnSbMXThh2HJzdfbUVCYhPe4r
1XtFIT4b8LBJVA/BMJ5ijdy+M9clPvbCoc3d6fQk9lUSX6NrA1atsBlNeddqH4HZCyzj0VMl7Jk2
GD9t27EfFkur39fW0E0ZFGIz9G261/WiTsjQzXtrWaQjdEHa9DibCwiZMYhlxmay2NtakBja1/ba
PaZZ3p6mPE5Qi+M43fjdiqnI00m/8zLNqHmhSll0afaWlbm6mXQJuVKZQMfMmXIRRk/IWN4ac38g
yPab1EpwBJUTPLWD8B87skBne4BRYgJp5O5Wz9apV+3Yk4UVwStzBfHQ1bN9vXbnBaESoXqGWZ1a
EDbQp09eVdEVaDJgRhDJRHDP/UnAhcnzo7IAoHQU5bnAewvp7rQ0/Vct0uHb7H2e9Tk2lyhjAPdU
S8e5q7Pe2HUgG24qjDoZK0nGfJt7SsEZgsRFdcR2xkpHrgpekcDC/QSjJXgD+N6ecqtJnuKh5zxC
9AgOHKZhiAYcxi9VZgdvalzYvasMJv1miXXyUddUZ0wVd2NcANcO5hIa4jBZ1UteLAKZEVxJmLdp
c4Hr3P+2kvqO54j40tDm30Z+7YEmdTQ1ewYXbDF8zh7DoexikuyhKo31hUN70o6PORMZSPuETd+d
RsV9WOJD9G+H1vdeKSnlNJNIFRJ9niykH4vr28owpOXxwkgadkKvaH5DOv9Ac50pwpvN6WAFfYKB
2uWQ7N4RQ2S5Kh1335o0iEL4GMsdNYPqgAznHKmgFPc93Hsua05zdEg3949zz3QxxvV4i/K5SKmf
5ORkp4638IS7z9lhxm4EpcQNx2fDyn5bBa63SFvxcrLLPrlPEt99Yp7MBcFl7mDXmXrWV1tMiASt
dskooACPicu1tX1cCyp3LKwSvFwOkMCJ+xWf9/BAj6XJsYPOp1k/O+A56A1O2kMZdPiXQS8yW2Gq
5/VIknwXJlFOx0J/8XvYBQ7DxI5RfujNtRlNdKvzd76MDEgJKR4Wke95raik7Iu3bhFPhN3Cudkb
OrjRVfJVu+VegRM1ONpIrH9VsBzGAIv5tdA6W2MqidbxdvYVlAq8jVHrNjYP5zXDKRGcLaK+Z5ee
ypNLhIrLT+F8edVgvOaJk1Y7s5m9l6K8Tois7WTfM+bL3jyV3yx+12NnqNIzADXne+bgkOMaM6eb
rrWLN0iWy+/SdUoiQYN7iqG0+BgQtwTACxpNY/KKhyn12+DIQFrlnAmLWjMMgqR+nKhVeaPeIf+C
dJDeFcXq/HJXj7xMJ41sK6F9/oD4ar3jA2kvjjKdhNJPZXwkfSdHhpYaeGgxPlurBWTEN4LpbrGT
9WHGsILsbg7eZ967xcmGXY990NqPYjYPpna9r9Yq5W3KCcnaznYxffQDGdl8Hro7h0rKg98Jc5+t
huTOxQi6JjZkODgI6LROxvhmWchVl+T6oinV6dvSV9Z+TrExBARNIU7dkT9YNniLvAiWSRLGsHmO
DC93isW0MzGUsZFfu2Kur6TOhl26dudprq6ECtB70MJukLXyyAeIt3VLy4qmBI13HQPvZV71VtfO
obWN9GugH4q8oboZiHdviUwMhyb23E1BFfBGG/JW0myPxTF4qsiSRc2gpoMCV8xZgcQ3gqgUV9Zn
E0MLcPO953r5bWNVVx/P4AEeW9Z7qZp3nfW/8wnsGlGjBEwOl6y6Po1I8ZE9UURcWMmVP/FilMbW
oRP0Qy4jwlJK3SPEgXDsxn3iQ3Zt/RwhZvZ+WBT4XvoplndjnaO0GFW/u2YroC9zpAN/FCHw9nde
K56mOcF7Y4KlZF2NP/8He2eyJTdybdlf0XpzsABDZxg+78M9Wmc0JCdYwSbR94ChGdVv1O/Vl9RG
MJUKd1IRL2dVq54G0pJSJByAwZp7z9lHyPxAM2LV27j49EL7XJVUMAuyHWiEZxuvVPVSozvUdlhs
pfoe2z2HCw8tJFyYJTbLOz9wqoWV81wIhHfXnVRP6FxqvmP7mqJN/Mj2M9kWtlI4WrQtiPBkAUMz
4a8Zj9KMV/SFNkEaFhulvGJtGcW4K0xlX+jSMS48ir27Ma/V51GkGVvrmmKFGWi3qf3JlsW26fBE
Udpdj/PhxnTGO8Cs7UYF8aEbyYpGoTErA5MJH0hNVvEAlWaVpAhSG0vcmHMLeIhgsCR8S4WkqQ11
Z3b2yP6bnHqbggeRKdNQXhgCnNtI3bB3E+OYhi08ELLMRABJS0NCQzfmCyngI1W2kh1T1z5ZCaXz
yqs2fi/opVl2f6tJIrhT9mGQvJxkCc2NL9AYwIm2O3Co3TIOo/oOWarOzna4pqWA4VI68SbNuvQy
q5PyI5rkK1rMxkWnZfeNMV6KYPg+DO6+KquDnNzLuIwfvZdSXw/dqVQ49AoU3KXhDt8DCnciDuvr
RkntSxwlLj3/BHXrUBO2ylq1ttM0Pcgsj9l8cDN9V4AIEDhAOxe4KF9aSHcR8dJslG0SjFFNcJ3V
4YNFEV+Pi4z6vWBnDyptdgc3yR0twl0m3V1IuvMS2gOrEyxEx8x2SVOvG627yW10lkP8qUX+Coez
w9Q85ndxU9nP+MTk0fZECjyOmY7dkp4evDZgWzEI637gJEC0o2rWPTTf2ikw25nUMTO6LIhZ0/ay
RxwqKOItld5fN37TPSIaJ9NZaza2aKOjkeMRHVtJzHSJ4spQKBFCTz5XFW1F/LKjuOp7g6pOo/wL
jFwUxGARp/oXdJzGLid8WEaeoBDYb3szMDZFZ953TCWrIRjqfZdn7dchxtrptEnJoMiPJlHfwEcv
peFAMzK+CjPYpkyJ+BOWvNG9iY9feB+TnK5NEOEq68UFzhVCQkk7z9mfe8WXcuxRGKhDr2UtG/G6
XVllkaybiXJiWaaU1pnYvRRsQFPq3/CRrsqUu4nj6juw9mNZk51M9HcaEtodRwNCbM3Zcload5B0
wo0S6SMKoAu0rRg/M2+Pk+siT/p00WUvZUE+hCEUzeMwxs3TAN86QYW+kiGE5Bq62cYg3fng1tXn
OAgPaNtmKbLnTjCahm7jDiTCsS6DnNf7T2iIn6ARfOQ4mz5wO3OWRI/EGqFJOQOnqBgPAZbyOLg0
7X0floeYAtJt3+nRBjrgTRx9F2kP7DhuqMuQqr1x8ZgOHAhRmIjha10P9o2K+vZ7FPSIzprYHFbD
0M2V9KhCTKfxCYJQ1iiSomG0vLsM9TvbYDl4jwFHEO1Ah1y7MUeZfy4C237W55obHnUsTvgl+J4k
jiZtyb6NBAly26oVlM00WwlMC2xhcmiKdFOMrS16qs5+o24Ex5MVqfP6lYHKdILuMUdUp/r0zQ3Z
YlCPyX6wGQ3oI8Zq2bop9nSZGkFwCDB30Sbzf+izqZF9UNQW/VawMVuGrYMCsevH/srH1EFxs4lr
jQbiYKBwbsef3pH/FoP8B1/AW2KQQ1RHX5/b6LUQ5OWP/BSCaMg/PqD04BxjYOiWQiLE+KkEMRzv
g01uIP4v/p04Y2D8fwpBrA8O8Q/oPKSNZVwYkgivP4UgiB2xJznz/0zKk7SJRfpbShAkJa+I+1zC
0ZGB6LpJzQe3kTX/81dOIztCMIVuS1HG6+lSF+jcEjV+V2nUf6+qxL0wqpZqtJOzAukWnG2DZZ4v
xzqIqjPWrx7dbxxI4lSVMv8ax5QWhgaCyXiK8kyVgm8vRZsxJbd9StGh1lDy61n6yAlRLDQtr3eZ
gQOji4xsA7SOZSI0YEIb3g7L+hcTu+eibWS2qjLJ2cNM662qreoCQIZ+1Q7+cJkr7xMCxPqnzw7b
27/T0/zyFHGFmTZEEKKwdM9GCPT6KaJiZD1UWnxLLeUizXXKsm28TI1GpyVm0bSqSVuhb9LuEeB6
t7jpyUYRCW2M0u4PrJn1ty5TIH9S/9oe9plh/Hjnyc6/4F/JCi9P1tYxuqE9sgnGlGeOMlVQgMS6
EN9mRqofLY7ofyB9gR9UY2hHIGIfdAn0btLpIhvo/1cEuidoZAA/SQ/lRNNUN1Zm9Xck3zbXbj4V
M8XRXPRaHyzoF+abAeDarpCBflNRkL30BvrQTi+dlY1I+Z1QUft82JqGa7gEv9CAFzYiJr6d1w88
6mK3xqZd3yDspwqodATii7GzLRptGZTICAAIrd3p2NiabxxAMH2ttNa5ieA9tstIjWz32yDdIi6I
kdlTE7Bb2AsgabuaQOxS+0aWuvSXmUP5oE81Tol2fkvGffeDgo2YiQO5e8/22cQyjzsVxE8VtVu6
u2zVqrbGyuFPYFq0Mi0OOHWwnMjSTJ8ct8Ig7mnq2own8TTFg4U4sXHAB0I58xZNifjYL/xpZYj2
B++Lenraot9a4LL1rl0eB2FElL4/We3Q00NWfrcHlFW/M17mD+3VcMH752Kzc/CN8fkztM+mBT2x
qyZoouLjZNAeyieD0rCkxvn2qJy1bm9eZjYkvpp9LDOj5kRH92M7ReUWaEO4Taea0iVQDX82Il+V
RviFERiihAiyR/BR+T0yzPts1D69/VtePJUnt0wrcE7HZS5Ga/BTMff6t7jQUczRoTaBtmjd0fQn
LMB2V44E4NRh1l4yidfI0UINtHRv/DFi/rtEBpAeAJZOi9yV1h62zUw6np9Z3Ku5bdLeUCGGR6dV
5veBCBXaOP0uC3q+FfxpBwO4+M7haI9oU1Jfyetpl05t8hTqargKhrG8qaUcFm4YFzu7bPRbL+05
b/SYxzkpVo8EyMjd24/iLIbFdlkIiFvVbc+QwiUgEfXi69cCt9v023Dwj6UpUOxNVzHPoWG/Puke
rWFn71Dhowm/iXpkRJnzczPx76fTX0YfxgBpErGkS9CVrn42WZUiwsDCcenoT1aFFk5zebr93kln
nrc/prte96OPyBLUuo8cubBmd4RttsCU/KjmBJWklwng13fs2r/9WbNik5gaXbrmWSxThJe1M5vB
PIJCeqKcbECtDq2Ltx/+2UTNs+feWYhN/kNgmpnTO18NwzFMwDJjdj0GBDpsHXKECeyoL9AzvvPx
zS/xZLzLOWaPg5kr2JUQqXZ6IaHHsrHMpDhOMdkQGhJqXKY06mg4j8Njhjb/nVVy/gtPL8hETfYn
t4cy1jvPoK7DirABw2yPAZlTuhpvhsZYtpmDKThZ0UADpk9b+O2n+ZuhPCfGvWyVBER07+ydUSJM
yOVW5XEgh6Cf6o/hCJqw7rYoPL+6MXEYHjWKygTDFf4hRLZ9+/q/3jNBpwKHOVZuKgLW2QQXOZnV
hFY/HCnVBiuFGBK4LzUsmt/9TdOKr/wksbdkp3ZvX/jlab562lIXOvs6wWN2bQbrywr6ahxZeUfR
PjHrG6uHEqnjLaBqi3CIrF8EV4qybAqtFi1YUWzoLflPVjizy0gp2VWd7J5ZjopbbKXinScyZ0y9
HgZMLYJRPS/abGyxt897wFc/LIF6njATOzccw+lMSGXvSfgU0Acb/+OEhdgZUp92eQJvsvQObjNU
i2Tov8tEQZOnHb/r2LRswgIs2KS7/SrTGUeV7bA8lOW0eec5zgPk5Dm6pDuzO/YEmmnbnLfir3+u
JtKYtuyk3eSzKcSEdK66S8O+8syRMx2VqlZsemTHfjq98wrPxo5EQW4JyyVqgz06hcKzWRBvSB7j
jhxvRpSssh2dHdQuXluvobpMDXtTVGQ/wOh/Z/o9m4Ferms6hmGZLpQDPtXTOwbLLaQVhtON2UfR
qmkIXdRc6nOuJ9t3nu58C68fLjp4NhhMBoJAOIPBcHqpbuyN1o2c5HZMgbe7vXaZTxo1Tpd1pqDs
Ho7W8PmdF3p6ezObwSP6154tnIjpYTmcXhPBnBWNfj0ddVzyYGUKuaLPgDRdM2uDJsQswIXzfWFW
nXsxNs43X6+DDSAlY69PtTG7iBR0plhuNQBk8eLtn/cyv//rkbz8PHboQmeZMSgwWPMi9OrzsIcw
BraUjscsbx8KmizrAIMf9aDRu+yUacNBQVCtd3r4KY7G/pLad3MddV29SqK0P7hpVKynAX9o1JfO
WjpjiivLQOQdQsj+bCkSwXBtL2UcuUs/cspraKTTVZ3AxGoH61MnJ2OTENiyNxsVvzcbzz/+/Obg
JRK4avHwdXm2rYwaqoB6oKYjkTLO0jOj7mD2PYpUggg7OoOEiqUY+Pax/NplkGhCxMIEEWZ3DKKH
meIINjWbum9vP/PTD41HPp9/sVswDKFtMGGfPnI8ZyrpwDod45amjU2yB1Zkss4qNCXrMNKGzySP
0uHw9fd2Or88D65Mb49tlkfQo3s+F+ruYBV2XhjHyHfTTR1qAR5nz3hnpf9lxDOHmNJ1GOs2W/nz
+yM71ekhDNVHpji1rU37qWqIvjMNR3tn9J5+z/OTdHEhQ7UxgadYwAnOnqRTW0wrRX20yVn4ZIO0
WNu5dxAGSkt8HIsIAsSfPqT/6m5xviiWGJAlCB8Ee3f97CxI/OagWA3oq3KW2OAQE7dOldOBLLT2
Y8zkA0tw7B87QVKE3ihgByESmcaxspVpDcEuAgq2SsjveG+mOV3p/vnD5m/Y1HXXOK9mTD19pAbD
9pGAaTYgkTC+YCroDr5vThfFWPoHP0lROLlEAAm9zPcsLdTZ80TAyR0uQ05hm5Sssa09xWKfNu3X
IpA/rHxmRuaUNt/+CqzTle7nzxU8QyAwOsPEO/sMBIFvhmaW9bGmNLmZqn7AruPowdaFxiuBgO75
SLOt5dYWeqNuOCp46TFyrSn84oQaolXhNReGMYWXPs3ta05Z7Ve7arOtjc3mkEHi+0FXONsHNV7e
pAqig1dSJFBWO5OTbY+GoczXVheV13Whf9GTpHpkYsBxQFXMvTbxgu68qa+vwx57n6JfvgljWs2d
YaOhqJCUhiYps1FH7/PtZ3O2aXl5NkwPUujz3Dzbck4HNt4S6KRuWB0JGr/3xsLf+WNl7XtaRDut
KNsbGlbaTvWwKYppegLe5332R/UpkTUgfhLG1omDpk7Y9bgcvWS8hqoY7vPW9o6yhIj19s893dr/
/LXEcfJLheuylswTwqs1BH9iBltEK4/paLU7nC8lMAOBgGBIkZ1M9rR++3q/fvbs6E0M19CDmD/N
+fe8vl6L7jCw/fLIUUP/1I2oUT2KHzWJKatgxHDi2fS53r7mr5OapKhquhYhmRRCvbOtQ+ZKCjZ1
UB2hVwJ1AemF6JjwRD5p/Z1l6zeP0zVwuQiLmCokcWePc9CUAgbEpWSG1A0hS3BdzNKXiLDyfUq6
2t++nudY+AAhSXEWp9J7+jjdzAlD9iHFUTaedg9gx8N7jZ1u1Eu1NrS4vHr7Uf6y/rEnd2nReRZH
JULuz+6vARZdRyqi8gG6fzcZNZKGKFTIiRpnUTo+kk0YNxe1js3g7Su/1JFONgRzpcGyDOflWMiJ
5fRWB6dzytjhViMSHD4PVTR8LY1yemxz+xpyu0kXTUc/HOniWqsiewPC1L6gUdWvSwOFqEZTciVV
3n1KBOq/wWnMhaVhzwe27/DX0tr5oqG6WviyqXe5ZeKkQ0D21KUqeOpQQ6U5MgC+52hjVi3yKyqD
/S7t2+5QTMU7ecu/jNj5Xl0K/vNug/iYs3sta3+EfMMwCkI4tbIi+ydjCmWTm467t5/rLx/k2aXO
tvCQGvPJN5gAaEahQE8bgNNz0mWPgCusPomRHMi3r/hS/Dh7k5xUON9TSrBc5qDTN2kpIy5AGqSA
h0N9P1g4QWnFesUnp6jQXnYQ7003zNd1L26reiIYxzOLaz0jSbJGrILQSbIWahILiJWOa7L20q2m
tfXGAwm9AWDjHKEQ1geyW/IFTDJ3MWntj/losXZIeUVSUc8ahqmY4kMlp1UFcwMxf/7ejRq/LJOS
ngsrALMddfRfyxjaSKSG7JKjhtOxZTa8NEZ04mpCBJNn2rDyBusj6C54E6g+kY8Mj28/6l+mo/kH
WHSI+BmsRuc1hbSf+TxJnRwHzQdEC6fA+pH1eEfYsLcPY58l27cveFZE4V1yRXK+6MwAvsO1fDbX
6jlNoDgMU7rVlQP1wt+YnHYJ0ANk2hv1LsDBdp2rGrct+iJ4q8h3bCif763C8/bxdIyxgX3ppDlU
aYV3NlF1NV3jWgTpEWYVYDM0rlvwjgXaJN9Had78EAgidwgg5NpXDXhaCqpNidCEaoJ9p/xaPgOD
eed1/PpZ08njGDvbqSltyLOH0wGAaiREdJgOtnxyXbolU+9EazvRjLu3X8RZf+zlRVCR53DImZka
ynkxwpM69SzODMeywTBQSOJkUPkOOhIkiPFrFWXwBUwoFYbkCyPuWWzotHf4q0O5x4oRL20LWsFC
5jHmNiOAbIw4iScnqMSRSHrhzhs+xEG2vfN9D3Db2zfwmxcoTdYa1mtEB1TmziYJQ/NLK6TmaEHB
mKNIog21TvnOXGTMj/xsnEgqNUxGrmBKcs6KfswGtiT8szgqLfgRKXfXR/KpqEwCpiMbWTWAFhIw
Iv/O1GBcaaQYbeE1jQ8JhZ5lOptl377t331AGPttGvcOGxbOQKf37U+0xcjIKI4acMFllmBZRNUa
74H13CPAm67y8aZBeXdwq+leZH23U+8dRs6mLQo5DFOHcs5cf+UQeLapCDSjExrygDuD2sEaRjum
okT/I7Nd9DFuU2+JdJUbM1fdGqfZIsvUO9Xzs9MQP0CalukwfE36u+huTp+BGQcJHT29PsIqcZbl
1KdrLP6Peaw/Bw3pI01MfEzs4C9BXqve2WicDbyfF/esuYDHqKCednpxPUWf7ThlA18KhQggl0sK
4tn926/Z/uUZz3vf+Rlzk67N13h6FceuFRg1pztSXpVb0+qDzURnesHrKOrFaAocHKVTHAwRFPhX
QihnUd+vNUDm9045JcekkNOzA/7jGivMLONM/E8jnLbPAYz8LdCZEEotohlytrqNJEB+E3Zi2oAo
z4Ao4tZsew4kGSGycIGonXaqOQxkVG1d8PnKSbOtOQAq0EckXyTjNZwze22Nats7TNNQXIUDslo3
cON7NSCf0xuRblD2eOQ1KqJLwuILVMJiPKgRLK9yreoy2Lz9DMXZ1oXv1tIZ8pJXRWWE1eb0GZLl
kQBbMKdj5UXfkNn0S0FA2D7NvMjGYzyJ+VyPeB92Z7/1g7H8EoTN56SjZlynSfS1LLL2SpV1eSfD
1sc+HzZA5DCNqliC1s6xnthgFm7scPSWnkLeZwvfBbswa7tM5QuQdEG6m6pJf+fWfhmDEsW8w86e
QySFpvPRYWYaidUy1I+cHV7QDdpdHoX+7d9/gLRZHJp39G85tJw9QNLpeo8gL+PYpcOqGKJ1MLpr
jWK5E9YbaaABlM5OG6xtxLQ3U3rwzdwa2TYPHgHT5/mcCDlegadeEEmCin2X1u19gvRM9tFydLsF
H9uiNPtHmxX/nYnyN2+fyqxhsEE2mK50MCcnJ0nkSsHkeK08di7mS/hrBCnJgq29JYb0YjKRYtUp
KRd0MApClQStwgXC9eLKqhpImRbVHfUCFop79GWq30+h/KY8t9zane3tgSESHq/TZJAE13xPvDrc
sArBoxLAM4h2pdUpRE84m5e+s3a/9NNeLUoM7Hm/xhkS1rAUFPRPb80AdwuVDlfIkJgjPPZidtUF
t+lEEsVEcsBVDXn1sXFA/Jp9RyaNi4y8rwBvFSPd4ciKNpVOUNiimgR+N6aUmA7S4KwSGaWrtwfR
2Z6G3+roLgv13KmhpPdSDnl1oHfxEDa914ljoc1eaFxbF3U5QUbQhPbOUeW3l6JmSM8T5jHfxulj
Ccae3Fl0HkeRxWRwqyrdeggi1gnD6/j2XZ31xFj25tvivsQM2fFYhE6vRbSd0U8YY4+IL7pdYuFe
ysYAXICpHzj/kpZZRLO/OtiOpEC0IJp2nu5XqzYKppUw+DqQtL6zfXS45umwoJfssJnzTHRizAun
v8kqPBp44B2OUdj/wV4axPtWOf5davbuO2/1t5diEeaFUhiirXV6qcTWQ9dGh3AcjOxB8/QRd0/k
rByoVHh3A7V/53HPu7mzW0PWTtF5LtOYdPNPrxfghkhDHLZHrzOLr45G4IhBPg0ZhRbZjBLlw6eh
FwTFRGG+m3ypfccISMRTlA/YNInqDW9LiJUWcq4nDW/6xRRFCK8pgNJ6g8v4zhf668pD7YPOkrQZ
iB774tOf2yt4s205xR8nDEgrbRL9N9MozR06IZOGm+guajzK7+yKzreGjElWORRj1FzZ1dMrPr2q
AoIANjarPjadgMqIL3Cd5Q5IxUwbb+oWJUhOmvcz03K5AqZX32AVCdcW6refr+u/JZz/wU7i1cj9
BRa/iOp/3D+T9vtaw/nyZ/5ExVsfaAUydRDAKnhRNivqTwmnaX5gkUUr5SHUMIUlmLz+lHAK8YFT
ms44orHDG577fH9KOIXxgb+Hf0hXmWP8/Mr/Dstr3rr+6ytzBdM0q8osbTDZ3RrnS6Ylsa7KaTQX
gFoQkANtMljfJta2P/ySOPdmEcPPw1hgxElrlEs7oOmBp1axIfaWjUac3QZbMaSpl4f4t8bT/2ux
Ai9SGBNJJooRhwYsLfi3Rs5/fh1/RK9HzW///J9IuL9GjXA/zF0W16ObgMCO3tVfo8ZALDwPKI/t
L1pN2tR/jRrvA6cnSt5M3RzjZkLS3xo1p2sB5kmKrjTcYXDZ1O4hy51OOzgA2fmX7ZcxH2gTMx87
Vb1k56vjjhkSugpLC9EvAJCG8m9tjsQaVwbGWmJfyloeG/jV7LjNWqVl/aVoSAzwF32U1O6qTl3k
6CsQNJb77f+DIcXqblpvTkBXz+nz+PyPA3389H//z//VJPN/29bj8/fnf/yPf+yevxbZc/SPiyZ9
zr83J8Ptn3/3zyHGbDJzB9ne2DbFBn1uJ/+pNbfsD9KxDI8GLfMRhaq/hpxlfqAibaMmpy7BWv0K
Osg/ms/rqIfoTyOypIH5NyYqxvvreYqDiIPmgl4N2ZVIf/SzEUfXq05xrNQPjl9t7UrH0+usysYB
yNSt+MMbRtY2LsZ3F9h5W/Nqgny5MHJ69lio5n9V1CEHEXCfzfahDMd1Dd6wtayHyEvW1MVjuDAw
RXpgFOOkrqoAbzRRdWQFNFg5MuQW7Oe3cwpMYzV7a3A4f2df4mlEF1DucqGOca0D7ITKoUMEqMrb
vvhqZPZ2zKDhAu3L0uS+KL+Gstk4VXYJxXrdZM49QAOI7zgxPZpxyVBcOLlDZ44jf+x8Jv0A2bXl
3etYyhYmkJCF38dfQ4DhepNee3SvRyt6hnPRXahawitP10FdfkYR9gBxGeVKuwI+9j0kfy4JgzuH
tAjldJAvVOkt41pe96kLlGM8zn9l09YXquenABS4SGp5A3SAoCzhhxtLOCtCd1dDy8NKmk3n2ABx
tH0srFUrHGvtTMllrvvfRmyBF0QT7HIt/g4xPd4kSW9t3b785Pn+usRiPGCRXwDVDTf6QOr9TAl0
zAfdKm5Jg6oWrolpprWc645TGypYmOr01SgYzfFdzspN6fCWzgoc7yXpblgncXVH4zp1unc2yS9F
5LPhgvyXAzQlb8bq+S4ZaUTWwe6qH4gGWemDfcBwvPGqcU3/6W70u3hhOv0NEb73ygkOoZeuLahl
xDxeR0qt2rDESO9uqnGYM0CbT0E6PKYtz6sot6Fm74QPiww3cQjz0I6snZuJO84k2wgb/oh7GXce
+Dinui18VJiYjcOQ1x47+J3qT4bfcTikYBsMhwpjEwgI0ES8nYlRXBQxmWYednijOyLu5Z1Jcx1B
E1ykoaIZY2+T0FlZYfqFxBMMhfZl1ZAZpbTsS6+yZdYRkWRg/AWo/jm16z2sOBTn9o7g+DtMSLeZ
wE2YDrhvh5uyqj6SFrZKU+1QJdZDGEFS8sQDTYCNAbt99LNbl89kCK3rRNQb1xquVPDNcq0VgIDb
ANn9zBAGhLCqMC6VRktPIbuQebdngF6Gk//eaeTldHf+YkFCMPmxVaP4fHb8UQl9JsyxzUOte/el
493HOoygVG4IL/xU6zmR2cZwEw32umzjq7YHsVgXR9BbhQWH1x5u4rHa1lV8GSEp0QvyauJirkBc
lTbS0ry8Jbvz3hq7VYT3uZyqi850QFVxlKEFeairCuO9jXxCXWUDoEI4Q63br5uyffKZCRs/W4Y4
9nO+t9gdDxHIR2qFgLlq0BPxipDUr36YXvb0ookwi1dAGB5rSRBNZ/KLhjVBhaRbdqukbTd0NLd4
mzdiCJajLkh0ULjtsqU2zI++vFUqxw/fXZUeaMPS4RtO1i6zUNHmwGIa6I7qJgM1FOP0zdzhgH+O
KmWziY3+KvOgDpXEZLZI4iv6+nwSq6IgmbN6hMV9A7F4VyTfYeMuJhu55ADuRn6rBbcgtD0vYd81
5Y5Q19s4JOqjLZyL0mTm97V3KmEvsoNfXrhtktgoOFpjFDnd48SAWR07KpsHnvVV1zKlBPY2GO1l
Y+W7qhpvyK3ZSUAaqevfgqha01rftkRbawOPkcFR5sVnC+aUZ83FAVhh5eRsCFrb1Ja1wwe+bPrk
WgISG4ruqZH5BaXvB/q63+avBFI+ruxmUztq6Y/ehVPI69rzFq82nLc/7+Z1aNPZPm5e3FBtsajP
3i0qpnPR8VWlxkpF5WIabB/C2CWhkWv2opsDUTDH+u/q906LNexY56uxNaV5bXPkOG8EKq02NVqx
7YNVtHvKqBt3gY6sLUnGObSV/UAh9TAq+5L4zuWQA5TD1USpDvSV6+frd+78fF0HWjzfMNJcFIXs
jecNx6tbN8nFcs1egcGA6DXF1YWG85Z9LHiD3LlUQGZLgrthcW1rF4prWe761l6Wtr3J+J7A8ZN/
4VzHrXndpqyoQMPCzr0s6I8PVETjPDhUzKhC5ReF1xHWXNzawruN7PrJmoKDquxlHomHTFNHp+U2
87F7yrr42tSGR1B0lzX4jyAOvmdZtVWBvZJjB4fCRmwa/WhYtYUz0PPhImyBMpl/JCFHzTQuGgVu
1SwlwB4EPgOGh/JzkJl3Fv+HBU7SdSG0+0Z3LgczPJQp/N+3n+s8Yl5/NdjYaBGZOpBqAwXqufmj
NHyLzgSP1dHMXc0qbqb+z1f3t46G/7Vcun/7/5qv9X9ZJp09ax7+PTb8P/P2uf7WRt+eX2/hX/7Q
n9v3uSPwc7+uoYz/a4euOfoHRE4WhSm20AgO5uv80w4q7Q+IAFABUKxlYaPw/3f26BTaX/bh/3r/
qHNd8r0ROBBNiGmBdtnpZ1WOekKQggSZGHaghGqR7ZPE8CJpoNwza18YA8aRRdln9AjbP0q3iVr9
1rcQD945GpnxgAGKrM7qHuoocCuxpopvNtqVGQYlQolUel1c7d0xniz/Wo8GayA+A9UIJONmJK0L
kKOarOFjQyc1JhlZq7pB7XPTybPwmpCQMejxUdegX2urq5CP9Fpr3RTtYAxXJdkz1mLy9NDYwTUY
6+9606psPWYExH9rrbm8SE7OSMa2muoS1UlQi205oPou9jjnA1KWWr/RwIOSNiV1VkkCPQf2276X
xCzI8UwqH0Kz1Vc0+UgF79jBX6bgYZPrsu2aaN9EKWlHCwLwquIbbqGsfZoKvFS8PG9FRbRzQ1y0
vQiv/Kbw+qeksce1IYOAnVmPSUUFo1etQ5fUOmL27PKBK+TPnleV1wNUsXpB4lCIGU34Do4w3x33
jTEBn4bULsKtX7fqe+pxBDiMWejA5/ZtMHRjAz3v0pq0aItjUqpPrZdWF5iDjPWEEvY5QUq37KOR
/Fz6lHBVtEwvvC1pcPqyo1fzqJQC+Rm5lj66yzrpg5G6aNwSzN6aJfBZ4pCXicJh7veKk1JLKf2p
B1O8artRSwg6mCGbXjfYS21yp2bTN9g0yYnLNz4IJH3N0uyPu9huwI4gtsSr97EOGT+PzTRp8R9N
R7wJSiZN42wGxdq90VKop1QZNJa9Gg+OuCBxsIt504RaH2opquSr3lnZVrYGOXdRlu1GcrgPSljk
uQ6O91ERJgu3G0NQgTg+cleVk2g3XW9jehAyWzZQkBYkyXkQIPrkdhr7uodiyflPAsLfDAW0cgra
UDwni3jlpa5RYKd4Mle0TdRIi5SIig30XfNiSBGdiaYqAK86I7wsn/LIAy7l/pZiD7gC8KbR/VQP
KOxwtbbDH4g1ynZtk6ym7nLbTZaTKPoGooHJ61xrYqwKfw0+3Q/XediMUGcCgOGtOWTYjs3WuIQA
pK3DKaujK5VhnCOFGp/JIU/4KzC1uzX8GfTmeEn8sPFAmCVaKkmdzyLitpFuquKRQ1aunjEMmxs9
1Ked3492CP0hNKYlOCtf/OALxi2Rs3RmvDrtMvQLq9lB4SWNJCdo8SWvrX7MZknj7RAmw4qcLHPd
uAChmrSdCF0sLfWjtwvzyZuibCfsVvukui7xCdGbqCkpnMtX0KLTjx7aoiX+XBRdvteFm2LSGwZn
J5Ad4eRobgjlsnjzcBXpGXe+lS+CrmzhI1RQfFZ9T2re2uv6jjgWPw+m5UTfkGU7asx11wEun/q+
XKsBOwpbWjORV1ZpBPqdrnc9ZmE7dYNvGOrqJzhTaXmQRSUHlE8YKjYjSIhk3cHWCmGlhtOuxxlk
LAdfE/7lYEXplZISuEg/FE+VCoqHdhT905iM3gpIkK2vmCQCMCeC5BT81SERQGOBRGadF3a9NoCE
cxajYzs5SUDWMi7gbdA1TrCMZVAQfF/2ACfwK1+S0hdfsbo7tEFjr75qlKdI4in4F7hjBLMrN1Tz
sTozJwbE6F67VgAGrAa9B6tEuVdN2MhqZbEhKbZK4IFZdKPrL1UHzX0hu1ou4ZYH10Q1ZSn9CEts
gEuCxa+tSXlr8KDE0BsFc8dSNVp5o9SEtbXJXc4PJMrByAh6iP02yyKBWSp2r/pK2Y++ZPoGGTYp
CANAdXDZVKK5yjUDKNyAc9/+LOoivp3KwOtWfuIYSHkQ/oJsTVvlX2r+kH1EfthcxrU/fCxcD3B2
ow3Y+lLbOIY4S25yLfAxEGeV9seUkQS9GvKC9LCxygIHm4c7TutQjKm/Ak3nY0ebRgKgWcki6CCr
XBWT/9hkCOCW1ujp1W3lMMUsqrhuik3fi7a/o+0W49HKe7Vtosj+MhVuWC65Rk+yVJAl3saBN7/L
w6FcGXnA6zMJT1vR8yLlbZkgzPLmPnQ9jAu++Ihd5aAdJrPMExIt82hPVg7bas8v3GFZEqd+59jl
SO6VabUrBUHlrqDVRNYgLvg7CI7M5JL22WcibXoOJSZJ04v/w9GZLcmJa1H0i4gAMb8mOdc82VV+
IcptGzELkEDw9XflfemI7rZd5UqQzrD3Xt3QbH8Jtws/JecSxGxhXT7mpjm5t5epqNOkJSkk9utD
lUh42Pg4SKupYHU80eUq90ArKh8KExiSNKN5SQ+ziLUiLmojMysdmt49E3BKxnBSjoAv+Z26/w0I
5/YldMvtK+qqOIt6hDU6za4td71vRLNL+X+KbKouJDhzEF7F9T6FwQSCu0Kz06bvJD8RyINJkbwB
CnrEokKTHYr4TjBHUO6Ytze1cL9d4zgECIIvutvnjdOpowUVy3dkOOOZaWtAJWsHT5OTz5dy70nt
H6mTtqNBj89YKvWOccvW0WSo/XuPpHhvvibTZNnMCicqLgXuK4gTQrcAX3tS2od913JBZwBGwURw
x3vPtnWdhnu3iJcnaqaV468i72HT/LSKpqTmqUI//J5bFSQnqF4r4Qtemzo9DPjKO/vdWHbZnNb8
bGouwo6EH+s0HylCGJjgjmumTC95lQWVUOmRXq1+dJaWIKtMrQzMPNkRSz3mZd1dPFmBbqJ8nJYT
V+5yYQfM/Mxzbpm0AyRtcKfE4+7ymxkfdJOcxutALKS+qHDz4LyENviv87axOBdY4FWfgUOaYUS0
S/PAUrN+7tKbpcYXnbLnzvWRXfaAbF9ogVWYhaTobZnXBdVPyAwaGmPATfuR16v77qqNb81UQfrh
wuJKMuh53asklZ6RVON8VX6ZqoccPPf4JDmqMjICl2Wn2qpKdnoj3PVAvMr8PCxby2Vcw+zLkriO
y5814IzfpDsGUUY4RzdmZP8Xwb1xhOnIxXI8vZvHkfT8bnAjyDWEO/7hT0oZWkAPf8WLP9iTjQuq
kttg+RNIruvOhKBo8tmUu3TNIRTuZveJ9teLdtyQfOlpW+tM0j4jgk0XIkycdKuIIeOW+6VMXIls
nPCSHBeXScwrGuGiAYOe2OVtg6T7h/32+rl6HSdkN1sN0dMbiNiKgeK4u1Gl0cvsDMAjJ+kp+7FW
OleHKdxSHl/21imiEjBnx2oZ03s+Yk2cuFNH55GX6gUivfi2kVKEBM1M57Pa9KPOwGqS50rUb93s
gZ0nzm40wQDs3Y05wssgmPEQSpaf1LlVrK5jZFvia7G39HcjUbDOcPK3bYugCqdL3p8aJRbww1W0
vK8mqP9M8USkbWwbByPpNDvkMstkyxAbK0rwRSdvswDwd+1sUJfMXADVEG1cQW/wsJL4j+t2S1dt
JjkAlZ2S8aFvSH2n1p3z6UF7Qf8NrCmiBuGvD7gSYd1v5nyFfg47RHVXHSoy+BsN1oKnJyR1ro3V
N5OwEmpsa3AbOaiQhld8CNvw0mzRxiG5kZNCIqBIyHLYYUMOPwZsyUAYw1HeTbBvkgwp3YqWLrVI
b/OR5KidjJPld945oXe1WIm7TA0dPk3Tz+mHlmlKYrPXifuQkstnWIG3lwxWp68O3jLLaU/QR0Q6
s16KZBdxJdXHogiD+gCstjyvc5NaUj4IFcv9UMUB05S27mCL4aTUdrIVOLItuQyd52J9CFxiJtEi
le5xYLTe8HEwksnxMYc8FmKpj5DK1L+SNGpURmsUvve3GxUkmSoeK2P88ityNg+JUdAJe0hChaOu
Vht5rQXIH3mNO5H8bnXTDzvYifk1btoqIDtAAzDkVo7KLHAq+YvE9cW549qFNl0XYzw9J6Xr/2WC
Wneg/yoD4Zc+4RIPOjZ37uYU37ZX8m6bx+iF+BWnPIJNI4crQXn2QNtJDhh/OtLdfhK8FmtPI0Cm
cJkGpNQnnXe3Vq3y92bqnT9KSONfE1O49e+gGbv5j1vkrUF/OfpjT4LnQsVJDP1vaKzriWiC5m4e
yTuN0GhRqBXF75gMFDyxUxv+9G2ig0PlOvKHE28RtB5UhgT/l/EP/s6sZyLFebCDkT6snE3TTAAi
djGi0PNef8yuFvlDE2qSBjiVSPUrnLH1H7zUCddjXNpm+IG9YSrfa+PPcs8iy0Pc767teG3dqOz3
qi/o+bJuS0Br2mJx3YfF8jwclJ0Ks2vzgfou4jL79Kt+Kk7kR63vQbe57s0mg9gwYlA8Pwob5b8M
OAjKXMLcdAWJaFsLGJ4itHunh0ryd3G1Cj9sVIvp1N5QBRWB+KdyHYpXs8XuD7KqmHmxTbq0brmp
HwF4vP0YCf1FtJiTvFRjh5N3TsKFZ5qcEaLaaibguZcM5G3qvhxP/YIKCHiDT9Z7R6gM5M6gfbJR
UZ/jsUtOZejMgDBlfBp1nT94FiSPm9feD/zWLU8lBAYF+3CYOHQQuO6qmRJuH8ZtanYR7dtztEUe
RpMSueCOhC1/Ow0kY7Nni6zbEAw9gckGSZ8+UOuaL8pQWezMDQXhDutK+DRV0A4dZJiCTzLilgvf
lyQMJGOEZdpgoMm4BHmjMUz2zU/Js9CxA/BoKeyNzHNO243iIonC6r3N22k9NioQNMILk2D28tUp
7yZ7aZ2k/q+n5t/noBnfrEu4zWOFhekQwyl4slh2HwJPdzQQto1pyFfX36FfavPvxGvoXABPT089
1l7y0JOyu4Z9YB8Xj3T1r95fi2tYJQPRvGss75Jkmu9MM21/Nr+J44NevfaxKYL5ZFNWMVlTzaAl
k465z57cp+21I8xsBtxZEs8dpVa/1WBeYcESJgnQhPQnAWtITn+2UI4fuR/P0XUaewmLhoDwhfYx
TtnziuLNSB+sTU33ckPfIDTLnRGCvQm69Tt0Vu/NWQLvB7CWIitGxNKHppf61CcCmCLo1oXSdhAU
ZZjUHyf8tHpHitYKdbtmNVZpdpAiaiBbpmMEPkMMtppPTieXp5XAs1M640Hcx6V2jnzBKbmQauND
qWJ2cG+ECfOsHEnK4CkRNSQJ23pZWd3cqRB8msxV0wTyUuZO/RlWDh+cmyB+wGhP7f/iDVSxzzTV
Sf63m7E7F0tIz2l5Sq/4+/rXiuDghZZ8UN2eOlB3T71HIvyusg2mJaFd97q1vkvwvW3Vfx6Zb/Gn
duYo2leGZf69UzTq1qqKh5qu1b5yo4W/Br9yL8lKNDNxyGX72aV9sl5HbywzQdj2SyJu20iDPegN
juaAjnK1PbRclrvgwsrF3IVrLvlhL9CxL3nc9Z8bgsGBXVeZPxebYV1TwoKBJMxFQoXMjX/e0jn5
sCkv12FagpXAIxnrmaTx2IF2IJz5m82W/+BHsCg8fBaPyNrn/7YgwMPVM1NCRZxiIy4x3YFEAS5k
BLmQme8V9r6YvfCsx77HeWHX8K1dxLgv4wLTXooTeHqkJI6P3Pepd+qjYoMhHxftsczbnDiQMLDj
C+Emy7DfzOiU0Gg7nhxPOwvAzHWQC3fzELEol1Onn6RhmmCi2pdvpMapzOMR878LaDV3GCATsQtJ
OoqvXrcmb3jlowNvS3USYVFfgiLOX0InSZ5xMRbLbeXToqPGpLzXCGivaQiuncGB6I927esPMAzt
uW2NkrutoOk9miX2QeeRAPYLCF/j/dBRvIg7NaEo47AIehgV/qIvhqOqzUoIpSA+FP51vtSY5ifu
yvQNv7Mz3rA/xOuied9eyGmqfjl5yHl7Gzc8jHlD85+CjQDLrtOKXxw589mpAVvvhiVxviipOoLT
o7T7o7jM9k1nFBwkMdKtO854lYGwDmZTppBUDmmfX4eODKGMcaL3AJh5Dg9D2CviPwOv6caPWDfK
PJGQYrd/EDTsM4bmaX1EI8E0LOoYzy2t3z1uuSPnnyDX1ZopuQB4AiU+HMawKetqv7XRMh7kyBn1
GFe+bvZItZsHpcO2+/BlSTpF5FuDQ5NDKlopiSdyfFTpRMx8RTT+VV3r/kLnlgD/Jo7OHmUweWwv
m7oW6ctGOGaF0Qch1HOvAq3R/eb6WNQ0uYAuZfhjLSMc5kRy+LsxnF1wAcRLEZOxTt09ZClYtd5i
yPxnSvmnYsoCJiqm/z0uZgPugl48vafIV+dIFN16LJlSP/Eqrx8tRoxXnRdMAsZykQE9eUwuGLno
zdEDS3GC/SURUoAmhBDmzMWh6vzg07LUuycp6HYKstS1mbfygByWVNbJWSnYyODRfPhoouRVQ0C7
NJ9DIdp6NzuJfvZxeH7IZiFKHSRfUF8Sf0X6ARGmfG/lPE47u5o53Y/Eu9k9e/FovkeECygDlNCv
ZqrLAKAf0dFASFZWQauXmF+zStrPBXxaBrISCT4RpRSraMOgzluQK9GwmA+5as5M4w4Y+/0hAQcY
BXW37/MpXU8cp13/ktew9cAU40t5CZqU8ZtTpBzeNh2S7wp7S7HrgTQWnAKNehK1Wk5tpLpf29AV
907UrvtKOuaQIuTO6kimzJfmaPF3zEDCcym9286bWTgscRXXf8zQiiPDNJLlqsE5Jb4mZMZoe8Y1
HF6i0SMPtk/dX/W4zPf8vdSTZE9NpvoW3lV9J+JTJ7Ean6LVCf92SU/UezNrouHXSJ1WP8dgNiXB
Rz2AS32A4mHn3bSs+c+qbbqXAj3MOdcaIU6ewlryJj+vAS46S08ELmGBN51RTGa3UzJQ8BuhAZta
LAv4K4PfQ+1MF9jU02WIYortci2ro1+v1Y+bw7IjDn2ZCWHzMDr/EgzjeY3i3nsZ81CWV0aafXAt
cSVUyLxNDJajK71k3+pqOutk9oZ9mqw1LFeZbv5RI2RoTk0w95iltZj8fQNqmcu/x32wQ/on07t8
9aOfHSqHILPBtjD6E5Vzbyp/iP8yaCRePbdJCtROuPl8bGvD6HnkNNvJfklPxElwRThWPRZwioId
49hiQScDwSerHH9jdRBEA6sWZ+CVM1HxMldGgySNunk5bBsIJNoILRi3J6J57ldjPnPy6N/LQUag
AQPJIiIc/5846a3CPAfokDCHU/TZbFNBy3StkWX5PHtL/EI2pBkfA9W24W6cVun+49zLP0HVR/01
iisAOdUgnpmw8xFg3TmPRU/AhPD8CG55HogryoJKfYGuS74NtKmHvOljTJ/18Enocj1BWEuoUDdn
Ts6e3xIxAqXFbY/zchtbutOCWoqDxrlf66kFH9DkeoWTKuunaEual8bKlUCQIWmDXRmp5Nvn9fYO
Tejn3DK4uvelyusj8fLJnkXTxgU+OQHAv7LzUP/qgc1xXdcJd0sX9AkekoWcdTLOE/umAQeeWpGE
13Vopu9tg5rHW+obwucjJ9mnks1vmJL3v08ip7yDp3UjoTVm+iV1su+H5TCva3GcJzF6+zrQ1SVJ
N6LQOcPXo0p856/xV8Ypc8dBupUjQxnabDPsyL9u+x31/vo7ocgB5zE5zHodZZ+8uQn+K4TpsV45
5pVzxe4hubT5MZ+d/D4UTtUcYpY38jRVA2SOrWNQcAiVqRBfraoivaCr4sPsQzc7DqPLmGBrbJXZ
xG0+RpNP+3by039upd3XgvCwn02xyWNVzan6WWpvvrnLnLY+uLYNX3D0ip4DxHP/jUG0PjA69/ur
Pwvq7ogkZ8tp2AT9eUiLus1odDZFjACTtxdGI3akjpDFc6xkPd01azrZOznNUl6oZfSTnzoiee/Q
igzPIXGkOfd+6kTP+DZT5D44Bk5riRH0Fd7GcqeDUMy7IiGX+pQUkPuqgADbnTVhF+5H1i6Gtgqa
/UknvCwcwjnrrggD79GdTeJ/ydQO8aERrUco9iZAKfekvATIvzzS75h4kuSfMaqI7sbSbbeMCd+E
HIJBJl6rYFWgORdq5P/wsA7lYzPOS38JFOGIe/rhpN8TyKagvi+1/JliwmIBQ4rNm6+qmQxMcEp7
Gkq6rjJwep7vlcVQNNfVm6zl4u0HBw+Ihp0y7yO0xAd6Qg0zKGQmt+0JXQqZSTugGcVuwuAHiNmC
QE93oZMu5QyQkOkutraBsHXe/reNyCmNHx61026duxEsn3YKnuRa/CZryqt2ZBDGn/xe8yprX10s
6pITuyXzvQktfrrptL4n1W1NFRB8p7FUFtpkAvliQIVkbXfFn7o1P8hRIKosiTs5vIRBwdZTlEZE
LOqi/t2pVYTksp+7a10Fbbfftim+X+cBQDU1ZK9eOjLwY8iRYgJ/QBLvTTmtYvOVT7nofwUFYWR/
t8lusHTimPY/8KBkghpRdfPipwuWyE2CduLWr/XyZ+yAMmRbbgKgUNZUUWbZ4LHNDFl1oMNL8/+Y
UzEuo2BZvpX20/jc8+PcEeNAOHhYa/m4LhGwUq4aplJGGm54f+o8kDdr2HxF0xB9C73SnKXWq8+9
k4+/+5Udyi6ojJoUGq56qy4jY/ICwE7rX00lTJkhNGHJ0Ymx2ttaxw9NBEYra1cTTnTTMxiPmgyU
k6+Yirxz0cQjU54objK+yZIShamG+UB5kG9XAEnECK2zjR4LrVLWlBVJPe3ORzo5PwgBNOviMWGc
jkkNPIEBjed8lLXgKd2K2fyzSmziCiKsl1c+1OCOZYOH3KaFM7efar0F+7QJW+/dRnNvyfUZhtut
vPZfOZt55qT/H7jfvtMNEYAw+miXxSxvHVCvA5qN9VO1NY3RCuVbXoFS+/PFDuUCsAItwiUanDVi
W8ecAgLfUv9muO4cTKoI2Ux7JYJTZPr6YQuhE9McqWVfG+AUfAr08iND2zunSb3XNWoc6M6StzqJ
w/ksmiE4GNe1l5KqE4CHpUXI1RBP7yEoz+Rgmq50MBZ6S3Mh7ctmoYUptDQeuqhIqp+rrmPeXjuv
6br36sF78BacozVhBwR00D5QB69riApYWsSwY7AAqbBd86EtsOCNtI083Ddsh0gNxxHwaft6wGPL
bBDAHyENuLxU1HyAQt++XSM33h8UCz+495CEpWwo2vLe9oG7eWeKG3dxsXAyi0Y020rSURp/iJ42
uis6ezgp67HqQb290anGYqdiSr9zXjDTaXfENM/br2na/HCF59eq8r4wtjUH6ogqjQ5TLuni7lsj
EjhnwahmiA9gbcYoRXMepflXHM8LXmBkzjr4bcce1hMFCzMYzbRzfnEl98S2L8zUFhdb96WMmVZi
F7sGoxdAOkiLIDR3cm500h/6wgtEd5G8mctnHZaFeO77OYb4UxJfiwhgogVtM96MW/LzJgg/xHYa
rPspgrZ4WvsQMhvhgrV72jwXTXrHnib9EpNJe50hdLjlea7CVZjHTTqhYCFaL2WNy2D6uARGIcGp
7Di9DSxgwP7yasrq3fPrAjdHi8F62669VE5tsz4MA73uZ7X0BdCkrSkdyKkj9d6AETMaUMb1obec
w9WhwnvsKj/uf3c8NVT5q936Q0mJAKyWrTSzJB6XIIQgnFMtsGBiWUaLwAx7eG4JcbfP0KurdsiG
ocmLvVyQ5cR7G7jBbHb+1BRVtbOKMduZ5Je033ngmkx9KsrGo0i2DOe9LGlXbc7AIPneTTDX5V0t
+kE+cXJo6mlWu6wDW11XnsKrMvVLmPFjnELYj94A8EssSzOpY9rppa+veWMVUKmy1HP8tw/iMf7w
Engy9zSyQ3tYuojYVrLhIDKUjLC3uyE3Ddejm+Ok5v1jvvyjdyp4M8nkN92BZT+HWxciHbmoofDq
RwZpvj2melyWC2ZknZ/6Jk/TvzDywIruUTCBYDynadT7+2AN1zTM4P7e5EA9qKtwAcIM8vAa2boN
PdQ1DjNB1sRFSiEhbUKnbtemqvyzjEs53SEg0+RXRDTFlM7oR8o/Y8Vu7Fasd2R5UjznrQhPDWiu
cMHHowpveyOWwQ9PSGnYxVMp6cA9SaYxPtU4EpNxV6SDj5Y33lC7ZERh3jgUSaDhnTuDrA4yR74V
X9he6P4cp6RWn3TUu/5hrJu5RiRc1Iyjeg238OSOZTTmJ86GxZ3Oo8tLtJ+cgXVwU6/O8pcVDDSx
o58YB5IxwSrjBQ+pO70sS2ndf1WSO8y2eSvU7wG4fOr8C0uim1gMdhC8kNQTpEBeli/KvgIPqdyC
m8gNuUEdIHTO6Pwd7QD0OAFVVp8a9CXj0ZGruzASZhTMUo653k4Va2NInAv5jqUYpb3OyRrBRJ/W
GmnrBlToOfXTjmtUqtoJVTapperfhrjq03/OFJXrWY7K7e+bElFoFuaYO9gYl1J8V1HrsuxCfFp4
cFwmR7BKDcf439TGaw2J2+3gCDFcnmpAU0IQjAm7xTzM6NDfXUGznI29lza/K+vq/rjqFQvgREg7
w5OO9TGhMF5/2SxKhHfj6xZmUI3zoHqsGdajBR9YFBxM3JbuidRnlR7Qhpnis28ogi6BdKzz67Yj
iDAkMb754ngkMj9ZGlX/IIl7BRY0qBi8VgvOb4YQq4rtLiVOmSgBQR6XOpqSs47bwlR2vjUTiTgm
W1Gq/pALsheP6VS4wb4ZGxDdTb1J+51EUyG+NMPQ8J5BFMXzLnW5At6AbTrNqaN5cCyBNWraQlCN
U7U1nFgxi2S2gmnKFtVF79MA0zSuihjmt22DWLZzE90d480rmuFgKHvTK7OcXl826uPtUwX0tdeB
/BfHRUs1DuleQQYAOo+2C2CYIS/tH/9cabTcYOn1I/FeHAsXRiM0Z7b3quXQEkvKSxgteVJdlqrt
nCNgM5ujEWep+ur25Om0pqNL4Ex0UCrTUtmZrsJvloQmJudH89ixvkp/RlBUCaUw0QzGbIkLv71O
SBfyk/A4q59txL+csdKDNNpV7gRtZxcMfUKNlRLNYZ71wIWZbcFYjAx1VjHml2gp+vZIWnzTvqlO
df4r5weiCsAHSB5Jomhls1/nUnOcT03brveFk8wutTdZQmvmtXFnfgSNdvq/cyvd4m+kBqKvOJF7
NlEqIGRp5KwR96Ojh+DIoLLWP2jBkuK8FUyYvuMxp1Q51oLZ1BMP+TJ8QM9KmyPG/wBfEpBnHdw3
3qIBaNH6M3iMttLD/u3Fa/u5lj1b1BWzd7FdN6OIgCMtsvb+BbFVMwhPnbyEbAIixY7lKS5mMSEx
qUK+SewabR5MGTXrgN+ijWdjj5HWLmxBxoHD/D3jOkFiRg1jcp4n46maxem6yuqOMYicBxRc5Gw8
rVvC57TbUJqU8j/iFrZ5fpoNaYr/ER1CU8gYqux1lDUzdT95YEkdWqoXplZZOQwQJQQE6GXnmTgC
jjQXhl2U8GrPwTnWBvoVS86mxGm5reffBCEw6iwNNylaHNs0Qu66dOyqr2jecqUOCfiiG+xRyHmz
x9plz2MzfryD/1CEngFE6w9tM6CVQbjx3KPr85B9IN2qz7f0g2bXcocXn7kQ6y16VxOBwEp/nm50
tXmOE3ucAsMXBYwlXiow3JC9SwFlna0GPL1haD+wEoI4GLfJ/yMXOX7N5RS8tI6MwFpKR9+bQUHJ
C4No6rJudKv00fGlj2C3RcdPbF+qt/aUE3AFwTlpfVrtlgmgPkTu6PY3ON0sX3Phj94R4lnd/tUz
Y78ntFxi+RJmEdhW9FAEoIHBxo/jLt3yqD0hmTQ8tFvteSUtrRus954dg0fbku835sO6sDFyEHWW
NYI518tBdU9O6TAZ9oLxuZvy9JwnAzv0UQ/yvHXb+GjRhbVQzLXOGB/2e73UmKcb4kVeg6oIniTs
lo1VzFB9jXUVnTAPRtfQj8qAeeboX7zQcb6iKOC35w4THsCrxQ9l0nhfAtf6ptwMTphpPTKBoHi5
swrXzHITHU3P0i/qwuA6umFDHEFFajP6Yv+5m8lmktJxcDtsxk13Tp1HLBaJCwEy1u2Fv/kP6Vq4
LI6ZQV/6ZG7fXGtFFtkufhVCOoDP077JGNWKgaZ7ReDHCfGjozM+xGRjfMbIiLO+LLtT3Cpi3Yak
zJZ8ma4OZgyNnG1UMDuCjuGZ40mWsmmX37fe4KSZEirOGDg2n1XVsVaOO/vPjYtofWK1A6htG5vg
DOVA/pmmpdFZyDN+Oy2l+K8JNvJRU+g4p4EclPHIr0fcWciYtyIsHxPjV7/awqBsga4VfiCYRZcR
rBHVwWz8yxh1SdbmMr/HW8iI0SkQpoilbPmESSbOOF8VYsveIKEhFXlENDlOe6mw+MAkFufq/9pc
xuopg38LzJlLwX30LW0nvPQ8fpaiZI3W18v47pIoxYBkG+WDTzy9IHKSB7EYgRLWNXOZi4eaBMJk
3vksReNN3XKLxJIl47jtU2ddHyM9o5SIw/YkClcevE4jxeFSETwag/V3Mu+qDKFPEpy7ZYhO9ZoU
bNsIxuHSY57IVphRdwUODCI2rhI6dYscPpRzgO6WoclpjGTwxSirPvpThbcUAtGRLRnDQkMkJ7Ta
qrxYNBlPawxvck0l1Xo1RxvzSVSs+l5svKY0d+1b47C0Z2KQbOE+HsLmTq9wT9ahI75S0jJmAPdc
BpWyReMV1cbQ1dQsZ+W4WYQEidNtAI+YGxE/IKYDm8Kwe2Qi6d8tImBLUcOV3ztCJc6eZp4Evc73
LyW57OfZrUfJ5kLkl5yz52L0qM7xVuuLHJhKNkTd3pX8x0/Es90bbIXmI9kCfz9rpsL0DIk8l62/
PA1LXd7niUwf3C1fkH0B/nv05oUZtBtF8atsUyRlfugE537unWse2+A3jOqh5niJYhVcVjJH3KOP
wOGjz53m3a11/wHWLb0KO4pDM3ksRr11K85UrWw18lmG8l6b5EfcLBSZG1mQhfa2e8Xo5N5AWu1Z
33je/VJK9VAiZ/lMBnCJh7Gt/UPXksqY3QwOyTnQ6VhjQAtr4mZj3kLPtO3TCPn9Hne/ymTA475r
rSfvR+QsJRh3DzT5nBhzDVC8ZBR+ZbdLRqsfazZ6nx1IxYONw/5MY9wdx3XrWaCmYoC4qrsvnuf6
rszhl2cV1cZhdNL6ATZVTC6crqJHzeWEtpM9J7cEO6kzNi1et6jT+Tuj6O3e0KF/ajdormy1x0OP
mLTY+T3TwUKgJpZ5Mz+nipTOpsJiPTGmPYZ+FT9ChhjuU/g3+2BrtiorPQrn52nRw4iFYKje+jhZ
nkl8pAvJQ4HVlDPn74qWVR3ERm81IJX7pv6C3dthNt9DDXJeO4wdZyAhNLe7FuZutg22/Flxz36V
zVpK7htHUTe5bNuIbbglsjWRLffzomdW+VH4H9mt+ZtUY8CshMKFScs0wDz12XpgdVUTzE9GIUG3
j9ltPdM4LfQDYfsxoRW+85WfvptE6PAyMcs6mXhb+qcNmYu3W9LAfhR55z4W2FxYUKj0xWOGdHHt
uFx6Fglqx+Q+8Y5r7gangnnzXwSYYfhs7aTfmEBOzrEogaLuDbUrLC6vYHy5rVVQ7POpmffj0HZ/
Q2+bLzIKnSv3fzW+j1Xrp/u5dIf+Uk0IdQ8qVsl7jA4T4E9jPdoITGB81TkU4rbOix4bEUw+ui1v
+j0HqfdxU0QkGGM2eelz2WI0rrv25A6pXE+FyN3ts9WKcMHFWn7/mR984++ZnwXmT2ElHlLZlOwB
2eyj9nGtwBlSxW550Sta6YMTpM20sO/oA4pBmU5V96TzCm94hBKxfslddg+3Dt/Lo3gXwvLW+9wt
Uv+O624JOI3jFqFBvpqF4shBrzIh7m7KvRso4lJ27VYWRmQ9HmaYksJqZmb+Gpb3Cd8cUgT2hAsL
Y371T4TkLdVKbQZzRwWW5jtlIv85tLnpX5y0CdyjEydjciHIQAY0kJyFV25Bm9nQoADJY2wE+6FI
UqonZ7Hol03BZNspwrH5IR0Pp31BXmd61Bw6267WxpQ78homtIhpOn0FZUyjmPR+eHSqUuk/M00h
1ulu0FfOLufbpdQY9hh6+ds7PcXPhPCTl2vgENnVN7oBIk5i4I5BFcTynIMpvzLsL1/wFWIY2SpX
B19KD8PwM5ElioZtceCeydEhDa92Ehay3FOUwDFD2v9xdGbLbSpbGH4iqhropuFWs2TLs53YN5Tj
7DAPTTM//fl0bvdOJRKCZq1/zO4G9Jn5Js7lTXk4e7Exd7RpWv2WSi7DUXlrZP5V41g4SAe4/syq
hmP/FPXW6C+w2omsB4XotdI6SnmVtGXxYZcSwW00wdLu+qRWhwSNr/nBU9P2vK2XwH1pO0DCe8gX
Chp0NFtNfNfc6Oa89Cmmpr0YepyOW7UQZnMGhezeWEq9FNMHOd1kYxQp2nTh2qd0rnuCBdp4apBU
Gd7/H31eaX/XLjgVfpTbAVcWuuIHWWHQFxC0RFLA3nlZdGIGcVomKMsJtRNTk4EUay+W7cbBZhrX
+Cti/G4tsQ5Y9R9hR52D6rvip/OTErm6ENV3so7srGsGhrJJCxV3+KjqFz3WMxXKt2qMqahtdKLd
sDkMA5Gv9w7gK0EsKRXi1JPg2/8hU2out3EeV3ctfR/6OUZ+8x8C5Ck/Y0g19JqWvKBv9jjMF02S
/FRkWPDl1gIYbxbBSaog/y937HSBXAuCUx+J5R7173/C6pCDKteZX3+uc4eHDvhLVdMhQKfabhO5
aj6zhvXi4DNOKh6QWJHknHIBkx+zSmWPg6MtFnISCiSGNyx39uQvaRyUW9MoB/05K10kToNkld0G
eBvEoapk7CCD8caZPRgLFdIs6pvK7Kme4JuPFalX1W+nbxdYONNFa3EgpzJbvjIhpN4UjO0tPULe
iFvLM4b7Tjf9f6smUG7jVbWccf1NCHLAzlcEO+nicPz4A1jMrKxl2+u6+qcVbjrfoYvW+DuipFfO
O16PyKsYZqYx+ttCPq7XtuiR+3RThoZlQQJWXNM6zeqdGJOCbN1k7W1zFBIUZk+uVBwwi9oygodG
eT+fsq6Kon67WFX/MWsPmHeZZjSZ8W4KvMpelFNF8Uokqmi0QBiwFrJSr2WyDMtyF2inA0Vh7BpW
b2dikG/EKVNZzw+pxa3VbCEIpdFIeEg6wcADDl4PW+WiBgbpFOUuyFYKzKxt7as/JGW+J6nX5TZm
eglwutfO2JXnoujlz8qVIgIUxWky75UJne6z7pAdbNQKRd8h+fcRNXU6XBAupdpvu4Od2rrfp6RK
kKDgVHKpH91GTvyzA9VT7rUf2tl5Fk2aB/IdsCoP9iLs0uiYScB1NiTZd6ijF+KlDVUdGMruE1TK
PVkTOEirf32Rut6PG6XwmPvaIPgVo4JXQc/+bMoq8S8svi49ORpg59mzLXrUBg/9dDdnXJ7XDjB8
3kuUr8Mmjgt5VgUSqI1obvgUpRfi4HYApKjj6b/gVGqbs4Pn6o4zKdmGI9zUBZ0+KsI2GX8KWMVd
gRbJ33kMTHiapvyi03gShy6q5cE32r1vkLWP313bcwbtrZ/H3UGlw+RGh1lKy0sUV5q6AR9LOp3b
NlXO1uPzFfginODvmjfYcVbV5V/a6fvjOK2EX3t+pRVQEUAGN+kCt152aXBzqtKVsU2WkBybfBoO
bdl3M2gPP8BeyaG/diW2Rw6FhkptHcUXr1XN64I0Nmab7OYHih7M756AccJDvUZuxiHByQtR206P
vtOhkl26wEX+hAJ2OKO3WO8K38dUgha3TDGK8ZoEIgYhGDdjFTX50YiOWm4owv7cUeHxWETUovr9
7GVPoPvE4comHrnzxZQ9E2yUUoxNgtTVM2hSWKKhTX0oUdIw7GrFYz1ApN6oTxTrBVvwS+uOIWbX
sqNfHE2et0nKMK95sG0hzn7aeOG+whhjDqTqLWar47TdtdrLfvkujYakXIYuO0wBk1YiNncegrW0
x3JAxbaXWdwI8txRwCOBIVklC8FaNja0SXuopZsO19VKtjisbnZFrlBARWEkmvm6zG7RJ12R7ZtO
q5BMbdw5nIMmtuuZXKHRPfIymb6XBq8BHhxUOm05pu9etIhmK3qnRlWGB6m7G1FwYQRdo50pxmzc
tSXB6oC9ZAHHdqm3vpNCt+XQ4B/BlIkQc/Gw/JcqHLt3RkfjS5VOyp4JmRzf3CnQgCwONTOqjdOG
dHD2yUOle3myWe7NrM9uJR8tSMpTXWTmYuRk1IPRfXfJS5yCKmWq7qtuPou1jM5Tb4OzCkr1Q+j3
BD5BuPdWyqJ9Yjvm59pm8VB1+wBnx48ekvxU4cY88aike7YVWt8aC+h2oZBrNmdCgUkJmWjTjK5t
h0jwZGhmJTDIX5jfqtSBJ70F3yOXiSeI9SpK1VGbtNuLjDmVl+Zo/uuTmdWWHZ5+qXmdKFI1GS3h
4PI8zW3vfEYptM2rSy7EuItHC+BBg/gV/0YKbcx72mNpqPtjSzHZtJtGC9XbJy1T01h4+d5TSAhA
C6Lh3NA7U+wixoHXLspBdXwTg39Vmn7uqq0Mk7snosdmsuTbwCAhIcj84Hlx81s6xrzU+7JOCOFs
Bmd4iqkVoYePxveFnPr9JEd0R0O/PFeYH7cOwWyYPEZKIJeywNfCY2fYOEvq79wx73bKMHjAF2tz
WJRXPRruua0PwLkLPZEVF6K34p2LrtdB5++g3QwAzSlBmnsq3TmYaGTvtTymoYO8KcvG4Ea/JwMI
sF+iKgLoacS5C/vc2QWOiZAVDHF7XKG/Lg7SHGbvAQPwATUMAudV5zy+WdE02wpLItYlKt/FJhU9
fLI3BGo5ZQjE8VtPQ8iU4clo58IgnHox3crHCnCy1I2dvxjF02NUBlTAdmhyN2ss/LNHWv2NENWN
3pCyjPzF9+Mvia/oQxbV4Gw7VFMXHGbNIVWD2QtJx8dnTw32q/JUtqIQgKX4MITynK2Rrn+oYYvY
DDMv6jfcHcQC0OtZ/nWGIXgy8eqUpwoLsNjWdCIevbaYfiqDb1Bienyul7bYVaiZ621qZ3QNLc0V
WwNDeybYwzzlpHY89T0ZGi8ZrOhjO8C/IGcI2KUKBEcA+bVPkPFoE7WvWf+aTeYin7WiYQGc6sr/
CaZ6ib/ruonvYRN4yura1ySSDkmAGRuI69TnqNaqTY/s9HGomj7H9I4UwllmKENOg/wtNaLOTwMN
ZnsXTojhZ/B2kMkzcBni6Jx01VepXBbgHmsWQjB6bf9Nne3FxiH4ptyUfsKhinnF2YUDJsPU+Is4
eOgGXpd4QVwLoCaOne1CAluzpmLJwWjxEzordjAxhlvjGvsocjcLaBnn2Nia3KlBQRg5rjiM244y
riV+uLVzf0yGVM1N0KuUCxRPPXJpEC6vZt7o6BraTkExvrD0puFV931yrprOvw+9bs4vEV6K6GAa
uPtNMLa4k4SsPPMLmiRnQIWl686z3831AeNQhYwXepUQJWSriBVwBIhrzP1hTigPhm90BOWd1Yu6
+UHGAW83sXs7Lx4bynFMpsEJcvmA1qNMNqk0oGnJ3FhiZvL6u/GrYtoAmy9n/rf/4Dc1mll+Rce7
aABo99piV3uYIje9OL6tTk6v29/srnV/v5hoXs5TOyoQ7pa3KG4SLadbJrRJQMnJd7j0t2W1agxe
r8aKMT/beepBnkXxL7M120U7q+4fuaAx1bguNywexwinFhEyo3eJXcaKt0n3gkFBRkkT7Ks2zvAF
FDBb1WjQQiCdzE9l2BVPjmxkcqyqm9tycidsVC7OOvNu02XNxGahxBV1WbW4qv2LacrckfBhly02
TCSTlqwashCQrJZ7NNxMI8Ibe3PEwdZqei3bgmGwGuwJ/i7CU0NYyI639vTI8Np1v/GM4DxHoOY3
55DZKTytckwu6+LMX4EFLl5aUaESiuLf5YLj5/kGIk+/SUUiOljB8jbbgar1z3wBv9iwvq7vLooa
7mg4XtSLMfvYg5dWrtgV2BkQyQV+duoq7YUHUo7GO74i6QtsCN0/2pPid291iQ10KAkHe808CdHj
kkmACJPyCFl4vSb3LkWHT7RAm+DTQDqTYENEXzTGN7laOq2fHI4ZHA5buZ9ATeCehXCH8TwlM47p
Y0Q6Z7qjjAHxHY04pE3YUvpW7syAEeK4eln3xwuG9rlHk7BullICOnIrwPyXiEyfi9ANXurSxluM
gsOurxd377Rju+d8yXeLF6LV7VGSzW+K6OEt/XL9ES1dZF7CWiTpXapvqXM+L4Ac1LVY1vOkiPDY
Jwue3x30kndvK1gqB2/MufFTgeFNNwug7wR7EwH/+pYvRrrE8BgjtbskAOM/DhEyv7uUIAJeWmOM
UTlEZVPhNTqIUdyOzZQsBxYO2cD4ZM4hsMoGpzmX4x63FKfO5HhdtVuWFTsJETD4Y+hFGND9Dly7
BrvEwt/Lc6/40g30wm5IhpAiyTicdQVUQcaOg3eeiemIXmP51rGdTp0ZCRVgnCXfRt58UA2ih/94
EGtax4Okf2Ct9PzNEMryJUIX+XdyZ8X9BNC66epyPK7N2F9RtEDu2ile9zgC2scVDOasFm88mnkt
EeYODQBf4kFe7rkuzmvfKzzT6YpaNQ9h/IF2+mY/9gHXtWQT2NNcnP4WCc/mv0W0Vnw5C5JJr18R
ertLxlSOL7najXo0j5iOwrN1BSBSMRJcvgkSoSC6ksiijl1nMJt62vZouV87dpqTNenINpPW+TED
EUbMrxZEoW3XOc6p1C5zhVH49Q8ONrh+txowcezVAb+ssqFifCpW7jL+M+4WO3H5yqh66MbaXqng
Ke7RDWEwK2NXcd91GIrTpcKcZhKsJjS3VRfWTbnHEhL+tYPCkdpZ6W9R4XTxfrIClpTAjQgXoJ0Q
cOI0eFOV8tuPvKUkBLRNT5sCZKU8Kd1ixC1SS2UDIn+2oaWpgy4nUDIjoc+VBAiw1hCHpiEAyje3
6xXhhzW/HlQ8LMNp9LUN9y79ruV26P00OlVAyc2+JJ4F6YuGVccLOwaRcZFzTyn+II8kFchmVSbH
1jHCfcJnOozXAT/JY5UW7L3hBMj/JLRFwY9IUqJqgFc7uk6SAfbxyzubEPuqIf+jn7d5nq+PyTxZ
/ooAIw+G6l8zZNkbcyZiRinToLpD1pxN92JYCgR60+Dlx6rtw/DQhMqx95nbRu59twrSAWvXQ3Qf
9405KcCbX4hV8685KsYWbWGIOJZ3UfveOexRgnd3ho4PXZ4l5pR0Tl256ohHFvBRwZDifW1nhIle
fkdHavGZER361w9l8FwmkfKuq1tN2R37AEJG3u5ztUvBEgBewZ4farJmfkK/zCgqUGhXeXlh8tZl
HsKJefMyboNBuvGZ6BfPf9Zokf297/Ud+Qxg4j0pM5gYtsGE5gXyooQWEmxkZjMyent0wvfxLUc+
YTSdu9hhWI/mQ8xf+F9ZkV8Da+5EyV4n2cAu0LlYGfO0j8LDkjHx4XpBYvKhZ+TqxzBG8LInG54M
zoFmX1+m7WMzmGzg0hAusuPT9FiKEOedbT0tdMwv6/BrKtb2XxCaudmVC/Ua5zpgQtvoYlgekwZR
wXYWlJJtGxRQ9zoAdnqYk3Xi6vgNilPddDDKYaoBsuMYCft1DZPy2dFtqa/O6qNkUdy0+uhMqb14
q7Psm8UNLqUfxj9iRuzAKRxYfacaJGtXMq+qdbcIcet2tXXZXNKyF49lVnc7KMv4uWlm+1YgKbYb
FSP5umuYL0ISk1YJRVcg9QvWDr/UNqocalppBQc3S8C0p69h4AKVNyNnjMRdGVGdYOGnxySPqWlG
pt/sl6RoT2qo82sze+JE6tLi/YasD9FVF0wONG8NuJT73vQvDhu93LL1h+F5ydV6gtUi3Y5cJfm6
yCGOHhFHsNG1DTZfqrYrZwXqd/xdNeJHsHMEF+65KOsukyPkIXc8RFVbJybg/7N0Zz9/62pbz/Ci
9ezl2LEij/m44fvCltNQi5HLpO4bbh4OBiQOnnfnDlH4UMTjvLOZHSow+gAWBFte8IrEPxqeUedr
lnQ35RgIQfFgKsg/M8+0Kq7mDr9ocavIEZgD+FW64p9gtJPvftU6EXq8QE3Rph9FeDdNCfk+Tdqg
qMCS31tOWvrL9mhbpvqvK0d70GEp1NUxPSoVvFBW4REYqhUaawNGRAL0hiQpD7lV5ItsY/SwXHlQ
zF4pS0ZROUe70ouQv2diGI6rA6K4qYwkRaj2oyI+oNZQl3xhHvciL7ivMHZgqlhIecW326IvcBkS
AvbOaxl7wfcU5qaWzAv4VJ48B1PJicAoHANEH2AEpuYOWT8Voy7JteO10FHt7TU+qG43grMT+eAu
U3Y/sEGkx8rvgbzzEfhr0xR+Nh79xsEPnPdG3xe0vk5f2GQUKZr4r76N4oOmXVXnh3bgEMQEbUlY
M5N7e+HoYI/afdAHcFyxniV40WYhe7a/uIHA7TiRSXdPdi3ySoJ2JDxHPS/qa5inwD0lvWbhRusE
w5FaIqkxVdbD8ncJi/a1g+BaiI+aLGLCbV0WAPdLXRT6X9nXTf4LAkIkJ5QNefV/4hutiAlmiVBf
5XTstD7bLk2VUu5sOVQh9Lo2Z8lEASPttbZaqXpub4++xNkSiqmK7liC15Hveut/YpW9b4as+xXD
SmVPelL6AXBoLYj37cKOPB7Yr3aLH8P5r5q6zkWfo7sLJCYnGdygc1/qdd4j8SwxjGoUzm7enzpb
kLddFw3ZHwjYc1SkjfTenaFC+zXKSn8TUHBb3CYKTvNPG7kzpOSCtm2YZwbqgEcjiRt4HPJlOEI8
GnmiDzS1KL+I6eJoPpD7hErUAN/qfSSmdTjNyiNHqgRY/uUXNbAKwGIBQKSmGIlTtd4XID/EehlU
VDu+fIMPN47AZYYc8rvrePiwXLwUUZ4d7ZhULQFsE7BE605Ocx4t33OjTDJG5OBgSX0c6sXrnx1X
x4gkgyBDNWr5I0Hm3oQvvX3mUZ6fyWJyL/lYlU9qmvS6aUSsfkD4wytacbKzZ/oUcKEwWRLdhrz7
FuVlg9+eGW6ISHbjQdMVy9oFXDj79NtIqw2Wev+hVfDlQCdzVag/EPyIpGK4tU3eyOKRqnmNacWT
8xcpJNE1KdBP7lfsJgKXpliOs2RqOM4VkduEtLRG7cslFx8WPT2AopQk9iXogPsTD5omHK5Nswpt
EqKJ6rKqyd6bvBzfuhD5MI6SZCqPZOBMxU7lVUWE+JzXLyv78lZNafnQQXzPm4gK2i2VEStxEWjT
NKLBY49Yh7TfbPiPxx9XlGM9pi8XNyiBVUMYn9t5mMPTUBhYdoxf63u7jtN8DCrpyJeiy+HuEsSr
FM9HZLhsUHMFwPEhMQqf2MtXHlibBNGzzUGxtizm7a+QDz4TdiE44SpGiksQpDHe2NQBAJWzpQ9u
DO36iai+/2ZJKDbC9AvpcPFMgpRWQIgJcrXDygL46qbFCl4AsSAOPQYz+u2gUW/JRsjJqa50BeK4
3EVUCrGSohnnxakOPQdU+9wmOkN5JoL8UIe1uRKlncpnLEyjd43cUl5kJSvBNg5Xdkbq3vl3jhuQ
t3QLnv/KSakIXfzadYslwVFVe0i1CdOHEp10/pvC0+BMqW05kWA1WE0CQ+ZOLyNByu9hw8xXRsmw
h9cp2ruipsh0pwNybBbCpaT4NaXN/CeuGuc028ZLt+u0LC+lo3QP2Wybf+omu91OZdd5TxgL/PLA
UOqgCSw1CU8yzUi/T2KnvS+ZZa4kJ8AZRL60pAaPSCTPYTXEex0DWJUHdlBGrj6ciOTvepZJBPmr
BK2lNei5dNebO3fxyxYd1TTLk4vV81Khst+RX9ZmLB/zeh5jqvIOMYpEZFJ0/ZAGTG5fc07qOTr5
TZQ9KYX2iFgut35rkGT/RH4cbj20T/dZa7v/ZlX4LlrbkYyNRIgrL9IR+tJEvwRWy3mTGuRI3F1y
uo4I1y8NiOWWyBGLgbMBcX6Cq8Eh6E5wcpcoBZ98W2SdoW7yyD2pvpbVEYd4xhHJiB4L/mlBpNI+
9VroDfYhBJ0M7U17PyeC3NJswt9jwDi8fRhE66+yGKq/xTI5F0GrwYCnQZII3NCIsYmchD4W1OzR
awY5cd82bfGejQMCYi4+KWeKB4KSJ9HtKrKY9FtuHUhQqgN9/IoKKePNf4FwoO/1uYaNNs8GtTw6
Wd2Vf8lGwC6RyhkwlGjo20G5wI6RVtf+WaOueV6zZf2Tjlq+O5Hj6HuyGmvnCmyS8bDABvrAHrU/
7RXh5Pn7lMmQlxPYyi0WbZzvIO51i6GHl+K5yvR4TkAAg8OSm9XZlTgyjrxY04QTPh8eeRVTGbgm
UXUIy8qlUqp186MeSjoAcpOLezUWvB+oT2+JdOSOcohYjOo/QMQkjkYYLxBC2BsGlvb2tK4RUKIY
SY/Ab1meeTB7dGO+OXeoPeWmjJbY28c1giSiqzpeheSbYZVJyr4hQp2kDfrcpJ//CDGleyT3+s5H
B8AcLSO0vXTHoofrejonKoM5jpuBopMkjjB1hwSlXtqahlmMuu1aY7jFVMPgBpcGTeTilDrgFpm3
tQxBL6c5G1/z2qS42FrcOc9l2jOax8uSH8SAyz0YxOA9EsOweke3q2x6Xl3MGeRoBelbCxpNNI7b
mfTKrJFcxxRTC3GkDBEc96vYyDaK6ico47V7JF8R5RWJeDa8nzsNv1cvlfEvDaw69y7Ri0i4nISK
AtmPjblbl6XK0OM4Nd42P8IwH8N1Ldsk8HFS94bgW/xUKAt3aId7f0tkBgrJSCRe/c+sYf0Q8Pr6
8nMbvsyOHE80anMuFSlCZld41C+rtYGmlwj7H/KmNO0BsUz42Cu3/lgV7Yb7djTTK3iiTl8oFuFM
3VZ1JsbPZHWjhnCxMIJ7CFwDstEPWNZHCe7wL8ySSn5JVo1/U7lgS+3yWX/qxsu2CQKSEEt6p6GX
ysF/9mvVKb71NK9vzMn+7Y0FYlPuksCu+lSyYLXvwRg33d9yDJPsDxtGhr3BrklxCdcO0znEEG9e
Dd+3IpQtQ3kow4QqCqOr8F87qehDJSkBGjDdvPZRW3BfwLLa8Q0wkCdz3+OCeFDO6MaPSA4RIm4q
sUAaL1mofgVhKZ9nxy2aE512y9mXNQIIb2leZTYirBIywr5oJ9KjTBS3/UZQyHHJWxV+tYYAqp8a
J8afuuMYhcwM6u5nUlXUPsToLPwzWYaqRlkWsgtYzKCgHDUa8/aLtc4sf7FQNQVlqqH3nyEXnyqG
W8qHgAvw0UPWcV8fO9RCWMRDFsqNr+OQUo/AXNW02IAcEO19j94YUOngIzLRbR3u/TjgLrdDW2+F
1pOLcsPv9gQMsIA1c4RphhCM9Zyjipp/m0EG5pO8DS9nzqFj78t6Zpp4K2fBL7QGk33hTnG7D0IE
DdkRc9T34XYGBcTA3RRPnBEEwHRTivTDAtmboEv2lhJ7ai8QJhCARhcqCyT4wakq5io9p7mX/EPS
rusdJ7X3xOA6XKJmpbCSLsD+T2Gq9nebz5gu8iQxJxwe/YslKODYhl37PRL69GDQTdjXUCSUSyOv
jq5B781mw6cQkM3oIQmrYurJ/4DFT258GHKEKhhp/ZDSvjZb1B52VMXEtiL541fzKzX9jdfMvxXK
IBMcdlFOvPYnJzf/5MrAFIP9xPLBpGxOC5OTd+kkpArip1XAukzCzcROkTf9UZDxUQC+5URXYDbR
estldD8Z9jRJLGlpcrLEsBRzR8/OkO40kcLTgdLdvv6NiSFHBOiMcnwWVcfdv/Fw1rT3AybAdlfb
hUwa1af2GOV6BDBr0AztsB9mGWldFiOWDMfafVLZWDKQ9yCCTadYG9asDB08trZTBLfa1mvOwl9r
hfa1nf/2NeP4fZ6GAMBjlyf3Mz6Ib5p3jEz2CdQdGjXhwaH6xJnOhE/EBKfZck2f2dNRQtmugA2z
8/wc+4RnT1t8TeIEgAqDUmMF+G7CLllfs1spTN6h6zj6BuoJDo+DhyS3WOwmzyzmlPLSRbjMHV31
X3VRB9ccK0oNadhk6r/R5JXghRoXrG2ISrlnbqGQJn7GhNWU71VGiuO+Y0rLD4tXJHuqANmik7hd
8n3d5VFNBEURVz8C8577yw9WFwmDJKHwfcC3UPwK0SBAi6KZjdMLmZXeK6QfxS2YQVGJCR21GypO
6ZGRMbyES1ntsfY5bFt2+upeTzMW6wyl63PlWm23enLUE+h3nO0Llwzbn95LB24QkkSD/shog9+E
xEWW3tE7xww23g7aCcVeOHeps/OjAZsCaiOMlyqjnAOX57Eu6fpiqnTW0+qFjvNW98R4H8MhTbIb
Z+8m96vvELHnV7M0d3YC37/23D3mWFhLRZKVwLO7JMn6e+7f9YOgLVvyDmoRI5sexUlDKTOUiJuZ
P+ncUUZkfErIsXGklCdRPeWPR6EIr9ovgzuRgZYvmCt8NnWSi+rl3Mwin8kp88p9hPAb8AxTx9n1
FYnpOhzgUioPC+WmdONm3/lNcg8pkr9WqkURkvuy+ohKQkzYcJr0GzYr+UOqpyCFZBqRZqPh5Lcl
i2SLKtInZMpRSVWhYVtVab+KdgnGUz6z7RdUs8m9Jm7nkMBZ4IGl7YyBTxHv93GLOcuZnXma9x2z
TrTxfbhQ7qnG6/bIQscdni9SyPBZkLsEwHQj40mMJOSrqVeKMoKwfgSIx+CflTVwdIjyC12QEhko
ioc7qwYrUBg/ydbc+MVq8DjYEUQlDhZh96sHbsl91S1uvAvzdQo/Ww4kYltbsIxXEgWd7CXIAC9e
IRKZCCKXePYTU8eSvq+cg8neS1KMUSxN5wo+kfQZ+m9U2sClF3KhvSUl+I2U0dOC57fdGJlDapQu
FetgbzzJQpBWf+RlmClK6dEfGID3jkwWhCPz9CfkGi73gLArkW2ui6MNtX1tYVl77obXldu2OPfo
EXDB9bhl0csG4XtYZtM3+Sh++4tGIzY4W/MxEkCdSx1oOolAaP6xWcaoFDtbwsf3tf+Rx17sn0C3
8/uUVZn9tPC75AlxiodSYpkgp5MpuYIXwZflCcSuwge2Ab6WAHyjlM997RAVqdwZt5EEF99zYqnf
KGacl6bwUIZKS3GPS+zIdR5IPkmJc4Ujn9rmuyGi687WnT2wduFWkqLyTiP6hrc0JRr/GuJv3hEd
4QjSyWQmt2hcyseUOp0VDzb+4W3hTlD/cF/+HpZ3afZ8wfF1Ybl9QwgfiGOA5ZHLNBUtsPhcEP2v
dHGxymjn0LSxfgzGXkNqLgkaROQFXv+RRlXzM7kg0HiMuwZ5ngjiu0wvxKlAP3jvPkR6fZ6rdepu
KT42O5F4EF8Ty8sPN9wNP9v0ES6i29Nm3d+NJtnwmylURo89ktHudU6GQt+F5FWub2HUZfazIzL0
ULcRobSR2xRy563MVY8riO8udLvlt+fh7byRX//IOESYJAzBtHWAxCoeuvZLVgtzRlsPVm2zNi/u
SUkOhmc6wkFMGoYbIq+UQFMpVHfCWJt4565j1BhCBW9uGv7gpnSW7qt11vm342A8J9LK4EbqxyOh
IirgbjD1eXS8GjhP8RFh4ZbQPOhwRG+zmjK/uiEpNC8kYXgxSrDAO/HOWKsEwSsalj2AQ/ApiLR4
xq9ZEHbSREBJq/XYF5FY7yrmBXJznGw4ElfAXk/cc/FfGjkzlDL9mw9TX1fzt8lDRHZzEFDYrZG5
HKU7lONhLIkE3g6I8v0t8271aQKPjNW2wTE+lSr0N2B18pE3hH4t2V4Rnvgpno86LP4QUGuuBHrP
Fve29Z9IMc53VcY5vWeSWF+lpoBr6bRTH33c/PtaxphKY3cp8JiQxMLBJI6CYfs9nbCrb5JglJ/9
gv+bRZifaWav37kO+x67o5N9CJoJXnE2tE+4Yb7RpE5/SLNPTzNpM4D3RXkpkcqcfMIEgeBlmwMe
T+qstSboJ7tZmDeh6EW3JW99unNtFvn73ik0UE+ViGcpw+DbGg5rlD9pdyqrWhN+MXi/PMAEQKLB
eBwPfRycAk9BbMtbjA8yBT4lUHH6b80kfXxdtPwhZtIh3ULFPhwf5hVPIKdGM5lFj/Mk6lfLx/4k
u7Z7YkJlFJPEBeFKE9lzOU7qO8+9FoOAHqNrJMZguUv8NNBHjLbYVmZnDo4UzvY4C3xysjSunAfp
1ixfTAp7maKl3wpD/C6ZqyhHx2W9ekjumTRJfIZKR2I2RmkFbSVonpbCH4MdmqLsF+1E6UfJ1s8h
b6ncakv72rYZsVnMM8WvQfe/s65UXK4CQYO1fn1141h+NgS5vKf+jANS93l2CmY4/VUuf9s0nI55
sqpnijzz4hTy4O193nr9plOefjR1h+wmwHR3PwgW8f3UBwPOrcDc2uq4qrrtfzN/0KyIM+bgNUk0
/1FdJYKDQ+bKoSEzIN/8j6Tzam5VWbfoL6KKJjTwKqHsKHs5vVC291rk0NA04dffoXNfd52ztyxB
9xfmHDNVOetRZN+oZC1EcgO/FkEmkUlIom8iJ7a0/RJG3vRg35osdCM8v9kEhhKBcXS5RYNfbSYJ
Gy6pKvbYerHbIMHkPHRufmJKv1u8ctrXWUCdhcW8L1j1deHZGDWCNPGezZwBgPOW9myNefq2GPmC
1YocQvh89zaq52PTiPApwEx+WKt2MSdBqGnMWdTRLyCVbmLhus455/eBYMT2QGw8d/LYxIyCMsOr
mreFY/gM7o7flk1Txo6nz8P3lj3mevSQaTx7XFbHIkvsd+QPRFcgemapGoD9kP06lvHkeqFH96i/
kWYOr1HRIgWqZPGOENM5NT4M4mp0jIsKHzQkEu/sl01Rtssb3W9yMJkbOfC5mhmWVTEKdNM0VXHr
ulCwymCSAHgnxsFkE5ePGBvG2GRhdM1YNtHSmzxFFmZJNvaFV2Xk9EDvQlBR20c0WdN/Zu7mb7cQ
NeWs/kJvOO+caprRqtZJ9GaFCWq11Hpeb38pIsh2IQqDd+RGgMF2UQeSxQIIbkC9dLAjegDdm2NJ
xA7ReplzQU5BIxoG83jbeRb2pprb/BxgtOGjrtBy6xwZh+1Q6oA93Q6GibYHmHojSNB4YkEFLJq5
T3FLDu+d0uU4THsSEYbuBPpgIOdl1MNTlK5Hvuto16kVOWBgsf7DUvvtIA2Ie2Gs85xPZyzVTCs7
qYt/ociGjaUdLr+Bb3WFrly+rEsUhvEoJ3JPIB4MWJnUlvaz4kIDyPWR0u/eCrax728rIcpDVFJP
5GiEn9bg32e+MhdwAalzjlLBoSpAWD/YIzJ+DfVpizsegimqmnuKperen2/mc4nU4ifpBN+3T/Bu
F5Wh3JMU0gvoGzzRlrD+Fgo8mJMvgBbxGeyZuxCvdzOaVMoNmi0AUS7iMKhfyjYo4VyWlXMKmTZ/
hoFqL3MwYkGnHP6hcm9+67p9rG4OS17dJOD/TNjRxhaW+Jq66rEdVPoRwjHfaDaij0ko6z1kdJFt
phSs67bwI2NjsGm51HPvp7FE9cyFNZ99Kq1uM4Hl2Yw92T5H5VI/U9xCknMDcCHE7tyu0Iob681N
bQC6zHL5BiN9ZEphM4DkY66K2YVa8uWMsge1dVbgXkAUouKsCpgeUNtuKOmjdzWnWAnGNjgiAwLA
URDlPheVeh2qgWaTQKAB8ZF/Q6auU75ryQvkkPn/N6I21X8sp6Jm5y2peFBmTR0MDcyMdKqhzSsX
NteUNz8QV7S74fG7CV6Vzv6USeI8kONSXD3W5nE1zCHkcer/eatQhwQ7d1hJcKzqMaNlTTvWszAb
Nmz4+1tlkf3OiaNf6PU/u8RNDkMB9hhHPRUCK1IiCGr1xSJ+yin8OnUxQxF624wtNmwABnRfC5Sd
bCv9rjEXe6DlV2P/H9PhJB5CdwJmNY/dNZd2CHUqym/C8xoFUFDc0KIjyHfc4c6r706E7Ph9V32p
QmSHFfU92bEeg23YZu1hgWT2lPamu9Kl3LL0TGf+I9HDbLpxRUpgmppRS+f72ZZzISBuB8DPblhl
pvc3ucKWrnLaGgtYULuoJLZqC33HnGJFdEp6H7SsDdsMaZ+dhNluj1krRkw87FqTKwwNNVZVuzD9
Vs4jiRBFGyq9y9eOUrZFXUUiVxePACs5TpY3YHPoH93J0tthirC2Tu9dlvrs8W+gDtROsG/SDzPh
K4WiF2HyRamczbOBZ86eXXKc4akQ1quzsLZxXVPe2YHrfDCjyT5NQPRvpCNpDqIqDxAib/Kjkt8H
e7iTPSUNw7B94MBf7BXOnS1pY0hjkp4cngkDdpGrE1g365SzeGwPlmY86JlAvlS4sl8C18/iCP8b
uVwRDLRgcN4rNdgfFrg261DldvEzGg/JDbdW/Vv6w3Sfo8aKgLsT07V1mPff/OIU+yRw1JwcY/7Q
aFldvCnst8qEjPrhPmDoAL6TaEm73GIXytHGezcdO6TSfOyOeRFiFMhZddVB6qH0m/+mM8Io3JLn
wsZY3lIdo6gqPhi88B8bo+daszmNyvqMSSDadOE0vBfQ6PGozAuj9bVMhz+mXF7T5FYjFLxphwkt
N0Jgz48XmEI7qcPqhPEsfVKsHD6LxL2lbtQBY+3brsGZM45PPE6UXEDXDywZmGqEdk2+jt099CHk
z2Ip1esEn2JblsbttwgTxE2nmL3etH5vWB6W+pww9KCaSrOWQCAQr3crGPUdQSjDDwbsyLDMShsO
uChHCeYH7kLv5ljurtPz/Nuqgt3lyF/x6085T1ZeJ1urE4D+BV6dr86U06VmOuMeKIFC8NxswvGi
8YAjuM1ri4kuuhK43L/QJ+Z35if2IawiXxF0NbjPY9j22akUrLP3w+p5GHkwwpGriU3rnyM8rqIZ
MWk8Zrb+j8dXNIeajf0fIoqn5ssm6/Vx7dfuKYD58DQhO6G3U5HA2R9O5Q3TD8LmhJrNI1UqsoH1
FrA4p3iAxo6VRzq9rK80jl7PtKPjBkfkWjjHwG1uFL2kni5mnuboa6TPCxBKDbg3UC1ZLyuy2+U/
lfMKrEEAaZZpEzKRcc0AG66maC75EnLz8gMWRf0cTKMBwrF25Tl3ggxmXpv/LE4muFXRVvt7gDR+
9YQHwJl2Ezixd9LoqLUMBrh9JpvmSHeIRroYm+BRTKD3Qu0VNLbVGr5kaekDlDOI/V5sRr85xwY8
G6qJ0TXjDtlDs0u0sKI7FDCO3Oqq9nd54du7SdF3oxeEX1jmRP7taVwzRnVIZNyog7LpSyLUPK5D
VPhtdLdmTWMftJm9v+xN23Pp6pwOkGAPgYLame54C2/IY0II9lBLht8cueYjUxyyfOrI89ALJy7a
TIgOLCBDjEUmNr1hAmTDKmCsg81/O3oM1fd+GKyfaG58swm8Vf4xQ7U0BJGTHv04acyjhNT1qHH1
ptI+uEC/z4sbGc6h08tirK6KtMIFD+q9CxiveWWRZS2oc27u3y+bJrb9yDzUBUgMOpYp+Cro+/mf
dw62U3+2akouEpyGrTMwlVIoedNhOdEr8DExRxUv0EyYR5FA7Ak+HftQXF6ZV0o4UqBWt/h9muTZ
TckoL2LEVdmsKG0ZQOdHjgYrFUxI3dS9RmgqsAyjj8z+wFEskrekHk30OWGS12czIefHv9JaBqG2
gUbXTtxG5BQ6B9QBejpmvKtFzY4nMxZwjjax83snSVwbODVcJ2huIRkQ5alM82Am0WpdbU3Gkurn
msgsnVeUcPyjAtW5FNjZKTfSBBsYbYjJ/7GNtOXfqYKDMgFayAuvQ89RyUldsypRCfoK+uPSB4cH
+6XfM1oGA87Fs16RhUQ3/wpJmNeosK3hqBLQQYSocJ1saMIElrvOjuJaKlKRUnQOG4yyzMWyOWWA
jEh6+CzT+baXqhxzT4ebgFSHfEEFhsPE2+jeV+VxrKdV703k1Z+Eadj1ySpJKhD4gcbYKeyyONJN
k50ol2ktHuDcFcFhUYEbnmY4awmSzoaaE6CMczbuSI8CpYfFk0/3+gKaB/LjxvI6rS+1TpjgoM1v
GxhbYT5f8TWhHG6MpIV2uNnHh1LPgX+s+yaa9qGVrwqDXWs+HWeEz7uhYJq9O7qX6TjgjkSOX/VB
/9LfaB2tuEU1onkVNM43JTDBi0mOSR5Vw7DF55HqvYDl9dXmI+IQD7w1d03tO09B5i83ZpZG3jRI
klNOiMPC5dR3rsz2wpmq+o7/pFREiioEuRwHkkhTS7/11hI8I4Ay0ysZRcOjDIzHH0UMDaAS11WH
ZqhdoHYRExnhKBp+H3kZBW1lT5ztWfuHYqEZf0eYP78E1OGGcliOh9jJMPDfI1Ho37sq60DbMmx/
bqxR/yNuupyOeF6RtFZISh+YI7rFo6ccCh+XqG8eu+wbd0UwnCymqxvZpcVjwXFQHcxUZeW+Ifru
R0pycuIcDyIxF4wu02MJ1y3DBprzOeEP1xeAYZKoKsvJvXgtO2f5xzx+vPapasdDtPThD8Q4G081
CYqMGV1NDS2Ba9hxlkriwr2i/W8ALsJcybbIphvWyb7YbNm+8JPO12XurDdeW9KfUAuRcBaOxRic
Bj8RDxNdi7dvhCkvmYb9S3XWcdTzyxfe3lMlG+KegQGWDWz/LDBUEd1XkNisOMWWQavICSQuU7W2
bzh0JEN/GiVU1cLJcbTMgaBvc6RLk0RCW/9AEkIREOHUIRyppKO+E0I47nxfJufRx0rOhT2VcG9E
i51QDuwt46Cx5OuaYuvg34ELhKjQtAWvNIrgjjwFvFLSghx4c+hkhhFeJesYdZtfvtVw0adjPY71
j1XNiNNGZrM8s/kssA8BKPrxCjyq+OhFErzCMC9f+EUbdgJ9NZyJ/Qg+hE8Pd2QI6KBBGgzi47wJ
x33fdL61D+mB28PqMmSPcabQfbq25837HgmcwedqY/Ab8Hx/5uuUdJfKhw58RgSbpf/1fVYXO0tP
Ot1Zk1LVKQHOmEOKJYQNq8UsXgCdw96W7PpueZ4UaiMmwOegHxUDEZGIcltVlISbiS8TVGgHZpxb
btLPBfqtiw1xMz8IbsVvIhTpmdnfyitVCUBTU90+sR5t5hWN1RCH4xcVrvhpjNhehDaVg1sVM9ri
WnBum7VzggM+F8jNnJS4iwdO3mecBPWHaH0yb3l6MRSkBkZSTFIYJDauROIhFAfRyaR5nr72C6Pn
3Qg+a9wyPnCfcsBhbaz4G15TA50rnl0v3YKOFfeWzm28Kela3rW6ofQaGLrWn71v9f0fxqnNnaXX
KcW/NXX5mbbP2ymcGvrAZI1nj3VYM4MAhRPpIce/YyJnn0XKqSGyxHyLOqww0lQrs0+Bh45t0AL/
8vbMpc1JsS9EPUO8mUBCibu3iJvJ6f8ADJPLf05SEwiyqQUjvO/CNcgUKD1deaQgNHIz9LZAMw2L
ObvqsuHbKBcxkX7kyTmCxhMxSZrnNhp2y4SjfyOgnk7byqrNcrAnKykOJg9D96AtxmGO4tnZdJPS
P6Fgv72XVTfdCUQ53XfHPLlE0JD2+sR03ErvOgJF5cE1hZRUUBUQmYnhwrWa3RB1U0/JjbW0gMon
cQ0RbMLWDdYJM1nBVy1NOtlH1gI6/2LDO6p7T+I3PzqO1/rXgmGzvbH7sVuPVTuQMea2U+MfF7sv
whO3xcRAPL9BTXVKPwyLxmFf6tog1bd21wWvDbZI8qaAQqXf2oxNd065/f8R1MKehh+7f7F61Jvx
ACVkffDSxv6HMnl+HNMJqHSXQ3bB+CDsp0VBM4jnCWrMuW+d4B86BrZ00rPzYBsgewzPpI2swZeC
HhqPIRIoDcWQ6qGu8oeg94y9M9zEFn0RZjiBrHe7VFlwXsOILGRKKyZwRZ8B9YP5HtfES3IYEJEs
9oXNvvPFBbh2qkDiUD5Mze8cIIremF6jITE+POedSBtGA9obASQ2ldKPPdwQKsraUBLnKvdf+ZuS
l9m3wcJxZ0c2mLmEMKciDNvxOUcqeCpWtvw3iJr9gP09u2uV+LAVq95Yw298XKcZ7gpZeGrjA3HZ
qdZeseNb7jkEMphyUEuU7k2YiHf8qLp4XkbbB1DFHHzrcO6yBrGcxwC6kI3zuZYMwlrrSaBBvyuY
p5bbmkHfvrMKAglvuQ99g2hrVzEmPyGXyCCNzHV0QDbGXt+NivpjrQ3+1tolMuowmdkq7/rFRahk
BMQwrSK+C5Mkq9hBS1Mde65krUqUsSt2pLZw/pYKT1RWz9xIbdvcqqnw88aKeeAzqAcQbexSXTat
HVKnqnQ2+dTCMmvq5Uu6dQ94d8WpYmNOOXuO+5oy6t4ldXijVhlxRjkFtaGtow/4Mf/BOvLAsJrp
Cb0h738xrrwEzG39x5km6go2eObAY6K6R/SYvmlLe4cy5DEspyUj56LOBQz9jDbA79zqHooBWqcl
0n87X5fnprMla9cSqeYuysv6LnKS8jhUhXxrw4o7kEU2vqMeUvBmUjjGUQuGWbHhTgh2uY8sGfBQ
Em2UjhygaRiIDtlIIjVKcHxzeu2JAS+nNrjPBR5nkBqI1wxmGTYpUEpcb935icdNCszgIS8z+Zgh
fLsLBVFDTKehFwWMTNFadupnpNoYY+q25dWsLhgkKvHI+24Zr7qUvPxh29l1GE21XBYMyrpDxSNg
71GuJy3fnuLuWAYFgafpyrnfaWfM5xPrXDuJTVVrwLNUFvhgeDdeeK2JW2S0XHZ7E2SjHQee6srv
cjHsEXxr5sgtAG8BFKiJKHzNUUaht+kMbDK00TID3kHgGwgC1GMnIL0+Q+rZbj21F4LXL6b5qJeP
we6yZivWIewfZyvV0x2zFowdEseex7MfoWzYpAmW1ENq3TiXnARQqzoGKe62ciYUAQx9ImSUthcd
vM5UN4YtKT9cL6n/AJ3itkbT2d8oxVEGO6BbbgFAnCCkICKaB/vhJKSR7FmfE3SLXqIGVBaRg0bP
PXIku41tSMtjaEaa3VCjkTGLDPjjBd3nbY6MXGmbZ7VauI1qMTK+gniGwhzBdNw4afACTYtNGv/5
4l01LcfZEkbdl5uw5tvCPYq4QfDwdtcBny0/70w0525Gu4vfCzsytlT8sqBDwmAY98gtvRdoZBGr
OZQbKTq/ossPWUnJs+PMZkVZ6CwKIeYmKOsD7iNec/KYoXpmZoLFmIEOir3G8ZYj3qDJbPtm1u4B
j6oTHVwQR6c2AvCCsCMzhtGJUsUd7gilDrpkx7ITQ0caRSSHDkxKaA2P3njLxwhJn3+rrQ4ln8Y2
clVeCVsWpCCy4MKE+cJJ0tn2gRgZJok8SWTO5iQSu5eebEUHK1fTZ7+gOsAwN+GSfNlgzJCbaJWr
uIiqiu2Tm/SvNqGEv+syANAm14n7HsFuS4MfeOL22UwYvK2pxvtD1VnhqOuh4J7VMuSkCBLA5+7b
ZSUviFbEo2NyqNx4Xcmj2wOa1GuMIpYWEXkyZSDpvmaN4XY78PncYpqPHWCLfw4/7FfD2De8b5bC
mi8cmtijSYXzMNzRYD3zeuNnDeY+ZGcVEfdCRRDlFkE18sYHQLnwHKF1hj6XsNfhebLL06TAYW3N
sESfVuJYzjYobp4hlKyND9t06R1WDUP3ibwUUBsVgr0faSkIwnFQIxBt3Ud676FxQvDphkuLAmMc
QuZN9DM73XrwmpwKVNRmDCsYGkY5WXkZGI74DL5bPz+ycbPsk+9IFHwm6WqghsaE4W7uNI8QPBI5
bllxtS57m3q4+gUS+Zt7dLKB5XH4caa4iIqboqG9FdT4Ycw6ixOnEoIQnRSfo4Q/TR7uju+hLSHT
JJ13Qrzipi9eiLTukVX7QMCG3/rzpy/cVu2BfTrjoaxCJ9oiHpE+e1nkWIRvhcN3xkUyxKACgtvI
laC9bYbu+GXOK4Ih8fBp/5BKa/J3FOG9+ycHz2+/ClouC0J0kEeYF3g+Y4QoVXk3IgMEh0QhfC6l
1f/Orr6hzOu5OVAIpi9jgGFk17UCXzlkmjm8s6XIwxomtangNPimWXZybuHNBugBWc7rm0qVilT+
gznMMo/KwQ/PS+0k/2Z/LMikqtz8d8lEd1cTXs0oBcoLv/vqVQn5ocgpkQRFaIF6tqosWeCMfSLD
awfGuA7MI6yuyNWy1LIgZQT5NzMDY5jUduiUEiXPdYo0C0NFt7zwz4LnCOFtt1tdlHT7jEG0s8VU
P/ywiJ2tmFJF+fFoZcP4yNi2zNik6wYIq5h8uskBVdK9k4a1/2ElmHhOS1kw4PF6Q8A7NMix3M5J
Md6ZCYd/vCA7aXaMmDq1TXH6XdFE0P0WPYQ+K/O9t2rxl0uPRn8AI9sFT5CaiaYhe0Pp00JtykHb
s2wBpYWsEOrkmB1JKxj+2WNb/FhDTi08DcgoTw4GY3H0ua1fF9CV/8AUJeqpcTDKbjqnXh9GipjH
fij8hybtWEckHKbAbKbWek6XrrXu6kFV3xnJ8H89nRIApjrEsQwGOmIZyP/0Yvj9EkmeGQiUjHoL
qpqx3Z+beJDX1cqLB8lC8T+4RuIXjXrzFKYL4rQCs98BtRPUWjt1SRBjYQUJridrBO9ffgNrRYEc
WaO5JfWaJwTFLC5Q953gFl1sKZ2950oBON+VjUSx1lkeq82+A/H1AjvT6eIeseFPZ9OXE0Rhd2+C
0LFgSzhGPuz7cGCZU/RMgW6as+iKD5u0Ll8UKVZx/KpQSHK0dZiFjR3EwZJlrFVxI+iujr4TlffM
UOAqre5CSaf4hIpVzT7vpHyQ1uD9gZF5LdvlFRDjU5UX85M1L4Q39LO4Q1sG66fP0kf8sstDzyOV
g7aey1OFEPckHYPkArVydhrMIPfcMuURMbZ6IeFnubLNX3d0eMRUzoH1hYDRvhDSy/nsjHLXDWR2
FYCn9iIclvdU6tep8SZ0C0WxdTM3uMxYh+5lM6B7LkPr3ISzHduD/7nyoOwSX78ogDVxA3gPbQLJ
dih5GpazTB7ZxypMNFGQmQ+MCu8s7MPfCqvTs6UhFVDf58cMJSW5z1X01UlQSakwLM46hrebpK0q
TtVx2C+RJ798oErvVtbc6FWjUz81IrDv3SlLtsi5vpKQcBpwkUGHZLWDAMEoRN1hd3pdufE3GncA
dC2rjzFrFKQazvlva0OXW5bROpfEpTzXBYQGu+qXJ8SDpGP0FolCYdhf0GHXl7Ici5+uS4F/FHVx
7MkEfLTMuL5LXsqYNjbAIeSvX7Tsy4n7E2tDBnb0fc5xLjLX9/8Gna0vMJVusMs++S2o5OM0XPtL
pEJ15+BGwjA/NEdEXOPbiESMxe6gHiMV0F330CItO9CvPVFxYDRwnIDWWfi7mp8iC6Kt7mvnj41o
chv60jnB4HaPntHuW1Kk8u+Ix+3QO6QDIUEQT44Yyj++X6gP1w/p750W97HDErvrreqFnDB1WJWN
oQGX9M4CiSI7VRxE3f0lfKXZgZFgiFcxkrgYAxc8aVFG+8b1mPYi4TokcBOwv3gD8TzEGx2WCnEs
pQraMBcZWmzKUtxXyuRvMIEqxNIUjmhKxv0opD76spnuQbrC9B0lAwCyiBgkRkwXcfexu2BscoJ+
sCB8KaaQFc8cbiiXoyduFlnDtV6Ch8kLX0acJfdltirJqTxMJ8e2qm/0uFf8I92nO+LDibIRmWw7
n8hnSt7aMtpbDNE+fdqhyzLUzqFFEIHBlGkt/rnhyAP0hFv4Ix+4nEVljf+wAeJZpWesvHl44oz7
DJo1fy99b4qB0zKKcmBANUQsQmkemK4z43qbc8j1WYP7h+rfPzie4lyAMIhb1R0Cd5uQnnStwEgZ
QBr1TrRRdQQdrJ7IHsMJWk/BacUbtK+EPmG2s1GNdFERk/pN06YH/8+CJuSTn2IiccF66bDmfVol
LQPiieaOYDhSajw0NUD8RsxEDVHPx87JvKMPio14b0iFLJkbxjbptP7WIluQ/muzX4XCRjWN78Ky
UY2TJivZxqaQEZJpZE5JI8D1NuXLiyQanAhcK32XvUq2C5F9r6XJCARdfRX8QEGZHkuXLeSm6Vcs
CnjimMijE3V+0mHwYwnPSWz8ThfQ/lO3+1q7+jnrfLACg7xTwEaR2tQkZPDvKPGMKXtLQKt+L7LG
vPCbyA33dXAQuN4ZMPvmP9uzo49gQgiZzdDulfJrb7emiPlTKGJwfxHNxM2aild3UZg4fAeTp9MQ
e0oQ9lUULSrsAobcipAzKP7Qg3SH0KnnuFor2HgIzbuTTAGWVx1qBa9lAitRMSjgmI+Vb7MOHdr1
057JAZkTBPksC50L61m98yZSCYWD4CKAtn5SSfQx+UD9Nd3TNU/D/B9DT/QTXU7/b5dtsQ9yGcQ4
DPB6UBMmzFw7/eMEDK2peMm3YTJPgo8KQP21LlKjgUIVc4DAKEq+ECKIboXfq9Q5zNDdlDKi92Py
ve2TSB3Tqf5fQ4ong57oPR9t84HNj9qdhVV75jTOvqpUOpe+N39tgzoBPtpX7gn3ohyisSeCAfYJ
0Lmt0I6B8NGkD6ywsIK67Mxj1Fr4+it72dtaNw94VcBPlD2LlCHDL9oWslFYpVnNgddT37oovPsi
NMmj8OcCiaCVbe3RfwMFm74xgGEFjeLt0bKq/HNitPA8ix4nYQ0jXsGivCd24JHUAvepMoE49Muc
P7mWMO9OhRhXl0LfsKQ31KvVhRcVFv0hioD2Ugi6+L1ASjxgLMH5K0ezZcbTvraejRq2nNSujRJn
C9fJ7Jm3yaecd4JqOSMGEck27rk1GP6VCRAwZD6Te2U7k2AkN+KoGAzGTqWT61qFoBpS0vHQKSb3
JiBemHaadCSEXu43HjBsNfM8UCZ6I6cV7swLlBWoN6g05jdQam0ay4iOc+PbrNp06np3y5J397gX
2eWL1IlXhu4PVtqJOyiTw2WeQ3XGS6Heg54GUopA7ZgEL199mj0DiURJm4ZP4HG/bM/v0KEyrNvU
DhYdmTXONQF7sdf+Mlxcp+P24RrcSzm6J7FU15s5eEeQFYT60rHYnejpsER8IVNQjWrbTSmdWegP
0cagAHvMsVOeDfqGl8DX4o/WvYQab4M43CW4PfWmkTTAF1n48hgOjX2idBfHeekVORm09yd6Jpuy
o3U+5eompxKn/1mttD4Ra4a4T6TZjQg6BDLlvn9e2lofm3ye33HsN8dQN0Dd+GIDCIMsRF9m1a33
Uc9K3Z6t7NJHrftaOCGfNhyKiLESP/ANqDE+Wn1pbUsre51zWIfEBgAGlfCSvO1kExBhDIzZGcMW
stcwZanvMYoEzepl32pI2lhMSfJhbP0APsx/dvIbx6wOkuTiDjJ7rNqx/oNrDRlsBcw0GsmfZWU7
tl9NwZCGbaP9WzqEqzS6HeM+UBVE6JacC2tMrkR6sFGEevxD7Lb3DdHlMNG44uKBt3EnRL0cGjgl
NIpIpBtmj6MbDwsxbudiYE91Q+7HeZK7Wcz+iOhGpJoIGK12QYadOF7OFrped3al00MyMwjlySm2
TSHcBd0lt0qiqAvcVba/WWb0wZ918KZnk/8iD0ZfAdIr9jGS/1sagQyAM6PfaOKCD3ngvusJc+sm
WvxpinGbV1fGJCW8cN+2XhycKJ9jYwwKCd9K9rL1k4d8khk6b9qEHeHGb5lWmsgM6T2hb4I8xgle
UvHNDSkBHl6MgogNbDlsaD4SghReaUnRwrk6jVEnhvu+9q1DWgvxLyomMB834DpJABm1eeK/esS7
YwJy1Avy5R66YLIAtCCRO69nTRowGT2sDauRynXqr5hl1mdgahbd/RIw2asqc8ohD1HRLQFZDl0Y
kyyYoOBMx2/fre1963bNtc1llHOD2FmcCsHiNw2JO2iTlvKgzzOozJE8EXMdPahC99+aq+huqoLg
DxasMV5SzVKAxtsn4cnlQVD9WkYbhsntNmF6/V12pMeziprvBMPkY46/5FpkZCTGrms3nwVr1V9c
ldmeAEzWbKWtn4YODINTZvlv57iooKzxFp6VeBfkesXDGs2EVi6W99agfY1bXY/7NBLBTf7Xhe8I
Ovo/rCaTk+vWyduixoe2XfVZF0D8G0JvflIa5x1OD46NZXA2GdCMGyhFgNoJSYEWpaXPSCOHv8Fg
xj3/v+TVCm3aYeUTOzfC1j/DWPb3Dr0+7q5guZOJmE9Nyr091axtGEE6+iGnLuoIj73RuEz937Q0
40MDwe/e93GPIfaEqm7PWAyruvhl48/pnmfWjaNr1Pc4EyLLQO88A8vagHxO/zLJKh9pA7rPZTYk
0ygjmj+rcd4w0zG9GMge3HaaYjvqgvExgnZc3pzhDcMhz383Fjo7TPnBRNSCL8/9ymzTJNyzzVin
V6cz6qFQ2gCon1W9IX9tegahaPa8ojbBC1Z4ZrIe6UPApAkxw//8bMpZh+scpuasQY4MZ1ISxyP5
MvV9Dwd0IyfarA1gXA2FrGoszt08/Sz9kUBkjGhyU6Vztc+nlA6TkfCbP/QNBtqCPS2U1msJuvNA
5FgIGcomfxRTyIz4FO6RwW6BZ2TjgJ77X/YETg7XkIOLtBU/GZUDTTn6oTpLkiMqw2i+kncyyjsk
RGVMqkTyAmVDUOlDTGrB8N9yyfptBVR630u3JxYivAWyhAV50MIZ/gPCmT+Sk+XnX2YJedxm+gTe
/z+Dk/OReld/sA4p44ovq9p6ayh3hc+1mDJmfg8BmxIQOqftZrIkpa5G1s1YafI6ZgrCPc6y6Q5z
JIafjEv9f7uT8AuNoEeAOvBIjpBxt2JyqU+rpfqcaW3E0or9DPGP1DdduevZNz4nOI1+kx4WaqkS
CROv9v6l/tgzkGEkfsepE1kbnzcHx8qgTgEee7nv5+ALbCmk+XZxCRsCKXN0idfjicoo29g1YI7r
FttaQatCmpTAkP8CT+nEfdFhntgCAOovK1k5L5MGC4HfLLtE+az+Zn0/XJOoKbHkqv4z51Q646Y1
cUpQ6wvxH8UpwtR7xwpVHyxJPZTXPkLMxbOaXejo/FjZfV/vIq/rr8KS65tVp/KylJYfIsxDOYi4
oUadxyhF8pMM9h5OfBbr2c/PrlOjL5tnfUUVap8iJtEfpSqcHWa6ksl2M/gPVWFphJ1UZvKpcy31
kbOo5NBihPJ/FJ3JcqTIFkS/CDMCCAK2OZCzhtRcG6ykajHPEAxf34dNd5s9e9XqVBLc8Ot+vA6d
mTjJUifHCevlVxdF87dr5ctT4/XZ41wvkjOBXguvMcWj6Fx6onVRfjjUqe760PkH36qjlwKkaVd0
xl9jpPxmsnVyVLDEVtN++dVNFvr92lERFrGLdCXj7wzjB5uA0rq4FDpuRm0nZPFJnMHriBRIM/AV
T2GMY2oDNtI9Rdq1wfmU6fMK4NromFopd+SbnYoavAYxq45Z08q9J/LT/Stx5fZWcsejzzML6hEb
72AfwcLYhwWvA6KRM99ooNR/ly41YEcsqP2pr4lc4Dcty45RCpExImg+eeXJ5GVG3t8PY/s21Fii
TMR/bJy5+665NfkbcGofhCJIUxukTb7CsNYP5JXH5yWO+lPJq60kDUtpiOOSKrdhaeDwBevA0mX0
9vQzLMFQuPkh8cPxDYhKf6H0uriLtX8EFIeD5ZXlLptEQFJoap3w74bE3QG3GWtiSkrgLgvSylTM
cPMmbq3TPqDyVP5hkBqnoBx6ugLxI4uLi99bBJbBuh2+AaN0yyLvMNRQknlnO59ItSkB6ESPIEG9
mdIJx/Ku8zgpQBpTIlHfu2T4AaAhLKxhbsznjhdv31YJLh5/cinAWDMkgYNL6qNcaffPCM7C3YOH
s874zdgBIUMXkto/KU1/nzAivbJrRHnqC8X2L0kpa/smtDg+o4BHIoirsam3I+6T6WLHHZ5eKuui
9AnnjUWDEvebH9sVpr0tchYpNzz/XQV4OE6/UCLxPFFGGi8b4j4YmkU2yWJb1HwYCG5u/qSTlsjF
nBY2obVshIeIMI4Fn+cYXzIVQ/iUfS6H/TIZN52veBlcshjMWt5s9DCp7CXznR41SyQFu5lMpzGd
PDE+hsJvo+cRN9IdhhIGiTgziELDZ9lDDmToV7ZdHmusHUwoeel1+PNEy3rPB5N0Kgyx8jOVv/xH
cIHckLf047nVi1jOsCzrV0DMAOFaltXAE6p1EkuVCL0nIK9sfklR8bZ0YlhDQMoyg9+2HMlP+tyu
0L5KsowXi6ArD0PSF1QYeVGfHzVQMPD3E1AwEqA12DcI7eZhdDsCKmmZfY6YVBkLCc25qyeZTjhd
1f5lSVp+K4lpLUD64P5uIfFZSGds73HQcgVWhc/OUzsxpI/GgG2xn2bP/C/rDKpQyEqZlwQkAHfN
qgZOyX8kSZsumQV8vELK8zgOSj2Q1Kl57mtBkbJpKOMyC12Ee8sVZbFrQaPUl0L46kglm9mcxiyH
gqemRPxd6aZMv7qtfm05qqBwqcLYpOwXXlm9dgtVNFATgoYKtfGSCNP5NfXA1SWPvfoGBMJ5pKNF
fUQc5lxh0UFfu5BL0l5gPabWF1jZQRYVMBuftyvkTuML2Kl5gk+rEVqtovICTJfC26uCheoO2QtH
Bj1Hh7HJxxcLvfXH6LM3aoLBt0Q+WipZdhINDuQUPf8FLXzGdIsnO8ysGVttM71AWvEuXGkYPCKu
5h+Y5ylwoB4VVQ3MfJjpvQ+Mc5Nb9gc3RwQGXRgHJm3/PWmn39lOk4DuFC577oC27hT+scFmzyhB
zAH1u4+f8V1QvYoDIf7PHvB18DAArna/Z47rD6BOZ0mMdDNRtV3Z4xONDttSkhAHDvdESPLurXFF
nyGS3O2H20m8i9PY0mkOF3df4LPaicEltgfzkLrFyApwUBFydev0aHVdjiXEGw4WpYhgKd3mgUyL
eqp7JPhtSCsX6IJ5DMiZfGJwHG/o1uYljWp1MqUnPp2+D89w8mi48gy/+lrqxr9levVKhc5rPmBs
H0w/+TdzsT+YZKzJ1YIaqTDY5D4LaUdvrMy7epM13QTEwW1emS7kUBJseBri14aFmdw4Pf5QGIh3
5GXxjiDo3dDrqp8oFPrJq9YhJbyBHQJgiYPDu6hc1I9MAF67jlLLsV+d+hlT6WQJ7zmG/gomCm5C
IRTWlbYuiNUvDrSKHNgVkOiPwmt/ffbqAWCb8M8MRum/kC5ubsbaeZJADYMsrKeN7RlHtmHI3oXH
C9sknHMdXEHkzO148SRl9RYZ8nlgxDwJ2CpBS0/kA1CHjHUqRxR7rmOUkSrp/NAISiuuNymCdbub
gMrfSi2LC5dZNDjvzo4wwVvRuBcowSFh2NiMmQvHF7Hks7PxWvjF+UiRacmJs0dRZueAU++AwYTr
Irsr9I4BR+Isv1pSEZt+sN89dkt71jrFhvj6o6r98MGYrFtKaG4zkLkOACXxUXV5v5sXpYN58usd
SnC5Xww4ooPs6m8Qfn2AnbUPOsf5iGfikJSyb5njAUuCL2aCZbHgm8q74i11z1JjP24FFVptiN9O
t6SeLe2/5hHMOGqEIcK43wvxR6COurQvCiP1qYxj94OV+EUuGMVFmyQ0JEs01UF8zbP+ZzXZrYOB
0DXaspFQzeZih0V6sJV7wq3q7FxPVmg6YXzEmpzvozZGRazkHFR9az0h+XsXmcwXoHpozeH4ClDH
YRZa9jp25gs+yz+xGBSxmxY4Nm7lAM/TXyCQLNgi+iSxcYKLoORrtRdGBEMXKxqfBhMtJafynVPC
PNPGgatnqtWunRxBxs6enWaj4rL5EniOg7GpoAM3I67hCzWdyt1qxbuBJwMoqxCbycPCy4JHHmAi
Wc/N6m1gfGWcnXNn32nAE+PKyeN4wkXdVu5Dg/cTP7qIdyZ9uMhq9JQzre4EKWjc8FZ/JCyGNW0U
ehPr/L/C5uvTe4txb5kCz57ZdkdgLuO29ZLqGtr9m8/u8SVqbaSmFIujpne0C+1DrezpW5iS64Tj
XRUKGHcwkEEgLtoA5hpQLcJ6R6hH2UMHNeZQ98a3Bl68oVarxyRM1sJz3Y6mDI6io0pa9U29IC6R
LB8rquiJvZqa/VPuC/2AgexGYJmecWmyxfHmstrbzhyecmVw22VyTs5xOSBvAAg4jMoUrDAIMRSU
AECOTBv6a2kqcMjZUp2dCuoODfeLVHffY0zLJTwNJQYu49gxN7C9egKkInloIA4FgKWaXePXyVss
jG9g7cN49hIDdCbp6F/sxiY4GbjVBzz/Fb7phJJvo5xksLSU1yKcjtOJuZr3YGUPF2g2xjFVQ/1E
F0v6xYUef1TSOHyW6G1JPVdPVEGoq2XrwJ9/nCpx0Iha8rErYAwQxUL2sCKm6LqWe9I+ukVqDtmT
l9ty43uWced1g3Fl/NtgvEkPEwLhl2P37j89eHhnRDTPW51GnXVi/cu1PvkaOid8dHkrXdAVA8wE
3o2Uw1Xaiq7VtHSiYcfO4KPUGPF5w4Kn6rkmJHT+FFOODbsaiJDy3WdJ9i/pFI5yv8l2/IN/NuOl
ni9iKaOPxKC32gsttUWg8+gFcv/O9vxfM2r93MTUmDvASJAM8m/TC/F9xMvVo8HgsanxeplRcW2K
pmUramWYlzNzX1DXs11wfuQbKb06mMfBe2MtTJojH7hSDjSYHFKr5a3UKP/qrUv2IUF9pF0JKEcU
meJSTy0vwFoWr+xX6JzlsZ4cs4LbEWdvXK84kNi4EWXj+Hcq5IBUsmMCO+oW6pEd/mO0jo3g4fJb
tgzN2S57K8CUX71QzR1SdE0t084yKW93IwKWBePaH/xUtJUP/VtrYIorSs+l26+Cl1QrZimTLXPj
r7QRts/3SeizOUwfXhMFfo/FqiRcs0z2BHe9rNlCW8W/yJ7rmm4PA+KKYiRExb71Sares4XilmlO
H03p8spqWnkuxzDI2+y7M3IQN1D+fVCC7swvk5QZwaboX2csw4VED9ylkfMarot+cHzfRqZP2sMc
9+vP0EWPrhWvLz/XllfDi7pDJJLulVfpvDfHChCIU/T5p3Jd98ecRPqDvwyiSpxUezrqqt9QhU9J
QhhmPwz9Z2cvj9pNERcmtljbnmKAeHG7u2vVh6GHW6La7wgv8pZVVUpgajKPoyz1leXYWiC9Al0y
1jVjrPcSK+OWV8g3E9wZJOl0qhYOGodY9slqZzIjUx8lm66lhG3QdbFHgi0PcjA9cmTDuu+o39gC
vbhtFpIIibpLZpbZW7ewhxmUpsATlVSzOayyt8rmXFVGRNQV8u9x8PwDOPb/0LoXUNbdPoc5dkky
/JUJcO8Tj4lzq4z4MM2kv0a7DNNdhwi+a0sLonUyjAZrYPYasn5r8eJs2JuDVREMvZNZAOmU9PZk
ztqlni/ygYTdaHJthgoddl9+rY9gOAq2K0UFasZ/ylLiWCrEgUGYh14uNScnmvPSC+NXdJgwTVx1
+YmVBxv28GpQVeZCF6lJHWFRQEVfYJscIlV5DN5lp2lqgzBqQNw7DCN2w3LMjmbXiKBRTvGsyQvu
q2TVCtOCBqguZxgu3MfISY+CAB/R0qn7i3+/OdiOMQe0/TF8WwpW3zDUN73Edw86DSMJROcCnnO9
yuCWkNU3GeXkp8u6Fx4gQWtnPr2WDoZ3tqzyh2s6DQ02sep7VuftzSKLSMso0rHlDX9aKQm7bLRI
7vFo4aJ2/WhVNxmiMoCb0LURatykvvq9fsRD+FwLTM8zrYUbmCXfvi6rCxiaat/PMdOiXlvHMxbH
l9aom1PvJv5uikggqpK5LYm+56Ll5ehMToBR4zUW5WNdt7xKkUYnIByROo6MQ/eBbSY5oQkXMnuo
fEy8Q6eV8ULccRVv2VNbGHTXZ1+82yueLvUZc7Bo5kdDxs8L6x2cOFm1i/BOPxth/5RnUHYZKsw9
Wo25r70m/WfiI+CY4cHtpZ8dJgSsPSdIC7EJi9KemktJA70xPCfDoKn5IbWxwfSbRjiJ1tK+xE0+
a0lmhQqvtdS7uUQzq0wwAIHm56xrRwUESrjpRWB4uQAD3961iVMe2zSG4BTCmHG937CLrw5easin
7Gcy7y/XAfe0QB85WKMtb4qj/WCkJIAnvhdlyMsRgonY49nlSotY2o9BHXrjqyejapdIL32l++Dc
sM252aqx/yNXw6puSMNPm6juitqDAVcP3p6d2nvkmQMpWy5FHtmbecKtUy0o6v44j6y/cAPvzHXo
2BkhUyvBfKq0Iz86gyB+8A1nRGWHBZPZVCWcF3LRtxx+/lktoBP55tbqj1+o7t4a9kMNzYAVF9L8
Ccc//sTY75NL7EHktxg4Nnja08clY28yDLQKpDwdb2FbJNupFt3nwooO+YMCbqg0yTkZosg9FRKX
aoUewiyPJgY+GlAf7B6um1Ye2weSVfmOZ606ADpoSbTA9XOomgPPrDArM3fSmASElA9lmoxHGHZ8
MjI3PplCgeETHdtik3xYqZFsYq3iXOOJJF0y82q8WGoqXpwp6t90I5uHKovMoIuX8VXQBoB+h1x0
7lx0ClnMl1xTqFNZBbMh/cC/QKx9xslxzVQpip122AIBYBVRMuQBPUv1Q1N3djB04m/ml2fp9eOP
5g53IQAoOHsJv0xsu+zuN+aDzg9Z4bj4CpsGLkCSLmF/oN1hZLsahk/Yt4dLpCM3veeINU4wStSg
kys6jv2aKzMBT1SITVx3nWA1U6n3hvTE3qEu+kklCNLG0uP0xvBYOrwDsu5ZKe9HDEmMVtXahxye
1n5yZzzJmeVLuMzutHe4egULg8Sh8nhuikFBUJoIEUV0/+Bfb9Z9nTkBwyF1i2HdyZZ/uk+av3Oh
/s1l5x5y3WZ79t9xho+w4FlGbTsuoGOeU1kYf7y6CqmQWvPr2IeJmHoWfbzQjhsupvmwAS77D3Yv
+UqLt81KV9tmNHAeuDj126anTIYfHhpGvN7ructX566KarL1BMudiI42LNS9tV389CTLBLNc02os
sXNz5ciERYBbHCu2Ocwf3WBVAIZIUXFYUnOZvw42q8qzGscU20Zb8jWFboVZsY/ZCSIw0A+T8IkE
GHZcdYAc0J3yEovQ1sVAdsC51rLWTIr2nVYYor0wZRx5LiAfVOODwp7FztcYdLzOYxgnNJHXKsGI
Zw7XBfsy4BVXyf1ShF9M28vdIUdtbgipW0ckKn0awCu8ElpWwEUwBb43SsPpx4pY3E09jocs9rFc
9vzfTbOLfuFPDnufKswzkfg/JDfK44KBfTXT0QhbrL3sxgxNNICg0pR7W1XOnem9v2QT5DHMVwh4
vhbRY+i27j7x+V5idcegUY9otVb6SU9Md441C3wuuC3YUsU6jJD9cDbhjbJMR4dk8c96gU15jA2R
Oj7aMlhhf5MhIytrx561ATVFXRbdjR4pFsQ1FJMNmkN2YPFgp/tcYNzAzB+LNyvT7+lcIkPOM4wb
Yv82pj3Z/HZxAeYTSCmqu7Uf1fyY0bO7GWJsRjw/u6kcvAe8Nu6txakLxBhIY+Ow+J0lnUq8D/4l
9iCCsJhjNmDje2TZoFzhzEGS4Q53apZlwAJSZyGqnFbjmW76ZZMsOl9pP0JcBjNWt45B+Eg0xKab
BzIpuHqqdBoAYJjXxvMkEnJaLIP2OcXsi10tqAhHs2ELUPpxfOy9hrR1AuHbyTt/16LDYDPl5P3D
dIWZPeydtzC2PvhUVwUcb+4mMtLrEqrlo3TgF1bdiKWttajTXJLySWSm3nt6xk+dNnd6SFnah2Cd
18YL8Ruhf8ACXNc56HuCYDwkCv4l64IB0Zw3FVBPmCyK05dvz9zuvBYLT21WTEopfWU0vvm08zXl
hRaSgVLK0GOx1GX7dJ1EQ2iFVGNMHkoLNvsdydhNZadMkf5IaxSk8Mc6Vb/z4v3XE+QnUAOZpDfo
vMKhlOO27B1MoAv17PteKou7k8T7CZ8QFmeSVoHllatzZin5Axf5RgaNGndXuckXL5JnQp70KwhC
7MDKGfgp9VrYY9A+Hd5nmCAkFuZ+euD92zxPJDPnE5FzmygVf5vxGMycGmiAPZUxzlNqiXOP8/WI
qFoc07SnIsSipI8Nnr9jP1Cx5hRYda0ovUzYM+6eP+1iuMIHZdqsv3Pze4mMg25aWixzKIvNmKNv
xZb/PI/0KqiJ0pF8rk9eTRcVJjDjM6LMF+Rja4Y8Te4CObARf8puiOuAdlGwISOk0NKV/YEhtD0X
C1YvqjHrR6+drWObjCvFgbI439LECGyfHU+aXthO+U+pb9xH26p2DhRc/LEGGm4+WhMFQA0293bs
wMf0NGp6K251/lPTuwZynwL7S19AW1kjEd6fytZy3k/pvBQXE+b5i0Kqrc6YBdArdNuddFGNwExb
L3zQPY/tIwvdKt9PVQbpIZ6LYQykuxCL3bH3KztiN4V1mdr18G508zJl0z21TLmzGv1NqGiqt7PG
bYk+xORXL/RAAj0nFNtGMHfwSEUY2STogd3EzfBYJD6/wMmU/6ber88hOh22RqS/1svfDIPkYTSj
o5vYwWLQ6ZuWwHtEJHdioz1NEdpkjrknMzPsFmYOmygkDoxa04r84i30u8o5H6+Zk0N9Eypqtnnt
Fbxt09G0tpgVKOOeR+udY736jylg+ai5XE77dlHTC1qrfnEW6OMpMeyjQJE854b5vhKy99RLdPvI
tPxX7M89UZ94xBxu9x0rSrM+u2bjnRgmQF5kk9pjN0ewsyhpeYKoMOdkkpuUPHQUXiVvpezRsLUY
L+yA5zNkFRfrllf3R2wWo8+qAwNTyj31qPQY3oRYoEr3Kvuci9z9W1MmdHeW3H6n2ZWtQFNob2OB
huYp0lQHbVlWRWREQnqwCyQBH8ABsMnaad9S/uCPJq/qYNDOHrWCtsSFoG7Aj2gxlmlJCJpTPFzO
rgqTewKM7TZ6QMzQxCBpgYhMpyCZJwIrxSiz7ax098+r2Mp3qkF+4qQKPJdLdsV31yiSOd6DmwD8
3pBHO4Kwa/gOcsWjtxZHM7WyabIDHoUVOvHmnUlM5JgUvnqoluwLuni0X4gTE41TzTl224eiW14r
UFWWZmUElIl6GmNp/+sj1ENfVXix3RHat+so9otFbmxct2hAQsRyWP9dr2GZ5D8FVpC93wwNPqzE
XwixGlkwtKFzNOE749nMq4/FTQ9OUjy5cfKbuRwCBPBJY/cp4QTWELy/6rFZazGkoiI8MdJtFMNM
SgewuxE80H3ZIaAR8OuKd927Gbsy8NvosBywLV6mwODafzK1nd0WTdq+Q31GuWFRVIf+scNCdsy4
JSgSbvPLQNv7E7XJFV+aGRV4aHSQ+L28IN9wdVbFcKhIM18jAEP/JTAFgAkDfUJO9rl+5Fb1qObZ
P7KVtnBgEUJfpkYFnfL+UxR+XygBYuSAsH7gyIHQKlM+BB7jQE3MCDhaF1JgbvVZs0nwqCFdqJ/p
tdzKdhDHyrPehD/lFZmWvPmasOeQ34UkFQd5oqxnnOXPlDjY527FJYSW9+DVhnzAI8g2k8UyPbUi
A1ofh88xW8odxZaW2uGk72kCGWx/DwtyfmuGXnxHLiZgyyMfNaSVeKwHwXzTQHU2j6XfujvZVsVj
4afTzibZdAdoKP1g5n8uN51tazjZmJwuLDnrd1uqpg20jseXTOfWw5KGfF3tJD2SjMzPzIJsSFyL
gDjwynWvznDL6oh+59HAk+A2ea/vo5L1376NnC/mmP6cRbNxqLVIL37c9y56h+EcgGyJH0T8+D9z
FhjeEcnzuStvaspvo6MfKxZJROl9IuNjnuT3pRyygD6PtWuF0NPWH10bFq9BeTVlVaeCGy9/cUqw
0zRJs1WgmKNq/ksScEBWy7GOEMsLj7g8W8ISOWezlCWQ2FHc22biD+GZpb09/xRp1wQjt5V0a5p0
3UtHhcE4ldSI0eABm8On2ZDN5yluYIGiXlXLDMuIhfSxnEQUEunobeNkcJqTAaua8d5ZjTGhwYjw
2jSlNRzTnt/FywK4CCxn5nIzdgBOU9hDaaaGtbGjexSHSqjYuDvQZA4SeORBdCG23UVyLjQj/DJJ
KRmquCYZSmuwK35itpaPABIo+675KH5jteSnIR+VwW6H46406QfZjyThHj1cZBdoVX7ANzB/mgv5
T5P624cCFnIswRiSKmg3I09bOhKenl1Nozr4ifw/XxImIzPCGr5HQ/pN6whBvBf5eOikcbRkkRPf
K59t7hY44Yk0IOhQ2BDVMZ4XUGGsBARLEOEa1sGuGz4UklMvoNbJ7NIZhDpaT6CoWGwGWPYAaUwl
Dm9Xu9NtIa+LFtTIEAEXyQ9TIoqp7fmQskq3OkYV6wN807a/vMq+i91926ruj67NIqeroZiTXThh
gt2SiOOhwxwx6HdgSphtnGowr4oW7bOfZob/Qhubu1eiAcdagk/Z0xdt/QrCwM+uE4V6M2Fd2mmM
BZ9xB3Nvk8WOfWvCuad5DdN3kPrJEh5wuJctGlCh185BtvTZ1KOfTFbXJy9cACd7DxYTObtsvGLX
GVP6KWMrC2xuEe4f7uPjcDJ0PaaBY3ZUkcLTwqHmcmpfrDlpnqsWPBX041D9gX+viqcYAdN56aTD
XgnIQxU/a14G1d4P/bp8BLYtufbRIz3UZ034cwq0TA25imjxtUuocqzHJLVf2GsSbbHNyOs2kFDo
INxyD4mCJCSwjExDkTTCmEVBdL3kV3KiNmXWpeEx409y1iNiBgW/bKoQME6FozIUD1yR2HsrDUUr
oZPZqx1NJDvnDrZR9TK1l9m1RP4ygW4xDn2iRjPcCN1U6CG4tOjJWv62Be10Fwd40V8iqlaQlzJa
HvFdpu2+DbtofmNUI8CPzp6UP57TyWeGvkIdcscLiTYOCEhdIbsHIzczQdN7Nrqf5Jqr+tGuhVwO
rANwt2wWgTa4nWNYK/UGsWmAfJiB/gyNkDBYYjm88SpawOqtMTn5xOPXI1Vz3TKZvTDs+rSbV/aJ
qKL86zgptebY2OSOVwS9r2EqhoeERWJ+jcDV4qTBGHZa0rZwHkQFjvdGV0J55/KXySMXoJFjN5vI
DYcCzOgmjvnZN5kHtwpyzAD7ceR1MSMn8Lb0/SLnaXUsagYGVdVix6mTfDIe2lQqmnXxNrfZ0HwA
uFMpv0Hs8WAJ9KENUxbvDeWz4ZkOMVOciriPpiuL9lnS98t1awtcP/6oirZSuzEciLBoPvhrkUhn
POM5KztIcrZ3xALWWe/Ee+k0dagOPbjMxj8pDR3vLEMa+ZNMTnIdZc+EKtmh7oG3ZGcYNv1jPory
aK5hksqkjWpj1EjsCBruau0HkvOOopZRRFmqKPxTMbGOzy7uY84w2qXtwnCocqm6cr3uFgMZJrcL
k/F3IvBc7UoZqybAgDP137mh/eg7peV8PJvWaGXXvFfDSbsopjQJtfmaRR9bPMlGFJ5rHEfmHWv2
dCeQCAyw7TT92G6xALWnCCfm9vOAecnC/pZwXEx2gv1rkc6QXEsycOmDWVj0N0azlZ5tLOM1dJrY
YUvGXVnnCIh0OBxLM8XoK5oowyVjR/dI+zQTyLwlbz8UOS2RfTpfDUzcPQtnmXwYS4nS7pS0Iz82
dmhggLWBaLm0fatbOi3exzDgHd4YE6XxIRL8e1PXcldOoXn3qro8ycTt/0aW7yr4JpYUmCvJhV38
BcpsksC3hXo363Kg0RXFA704rZIDohj1fKOOzPhg2QQcONiJG3Di0OzStyGebfzM1R/bjQabSSHV
hP4mdvWnOjLHHwqihs8lQ9GMibzlw7SHHI4e2kZwb1bbhQjrU9g1FpauvFtwhJuNWZ1TsBwAVrNo
QGyj6KWYWLvAlAYZRFTeXqzlWwyyH99pn4i6IJ2qdLV5xAkdHs2UeOmhHU3n1nIVX+62wAaXQThS
5YbcjST3Ty8P1Ua6bp7imS4GfGSU9m3EYND8U5aIQHvNrhYNFm2/v3RGPzgImpHyHkyo/CFgicT6
qrjMQFqEZycOMc1a5wZNe8JjahlvQNVgEVDWMXjwXleecrxtBetqrnGdBUT27GWY9BskpJRC7TyN
sBWYYbWWW4sSDp4NMxibAq/uqW+b16yBryBXg+97PbS2/6sJBw+P5E0rePJSE3YxWG5ihXkQc2ci
Z1amyuXZo8s1qEJck9t2gF51TcbB0nQq2GV8qj0mhOPAnn+PY7F/s9sEMFodVVxeV6PNSTkQG3Ds
AvihyEr9MP53e7rfMBVFwDWffIvV5aUWWPfuvbs6DPu5suCStqw28fbRBPQwiNwjc52QAKcti6op
OgSmwrIr0nfax72cl81Ji9UYaK5OmiCt/fiXhgzhPSBXusUDdksHF6gvvIYwsEB5R4pMpSLMlY68
elRs9iKw2XmqR9uPYjYrrCt29gJrdceQms3XqecF+2RWLaoXRqPmooqxeiffMTEqlUb3kZtWs8+S
ohafzG3FKWE6YfMsIxfoC2bt7q0mWh6zeLHdndmykTxYUQiFy429U1q04T8Fqh8NfagvYLLDM6XN
41UlooCUw0/g0Gjc2S32zp7YR8p+D1KoxE7QcRFj2cXfgOLZcQ4vQGns8Vwd4wAzfTftnFgCBsRD
5WAfsx0WsKQV430kCApfysKP18aLfli8i+tYMLjGgexKz3eB8Fslh/zQQR9gSVQq880rV3AzECyk
RWtJin3GlrLY+s0MLp/EJfe4nFNlm+pG5bTVtfY2ZnZ+TwblP/KfyV4P5+6w2kzn+FGx3LI21mD3
8YHBu8NETOmGfGzx6Z4Mj8UsQfMJzyHIU7xuUSNNVhb2/G4Lx323Yi2esyFjbT6ujQQ3r7Xb/mbS
dVLeeiSY8Kdgw8fJYSnOU3h0FFsduWKiOKI10dIUqSQ3kp1PjDLKeU3w/T0aY2LzysGU8hpNhboq
1Y9GuqG8xshvs8mdBzpVDBh+4tyvN11hqE8mU2E8myZr0k8TougBq1P+PhCoG38w5UI+431ux5+q
Zzw54GOvx3uZzjH1L5PCy+PO9bxra8pAaL1VDhkdVT3bgGpnktXcXXcuDTr82iriFZelSDX+r5XZ
+jEYbbrnUlzf+U6E+kpSz3qle4QGcpNLwylhu6rYacvok9hUP+9wyPk8WvzKw0sIR5IkZ93swYAM
FCONhtra3VQ6bJksGbsPUnNBOoNhLOSyAacy44dqomQFSNhk/98QNiLs2jZ6/Bz6BGDNuPjnCo8/
1sIEuWefNdp4vhihj+Fs+SfQ9z0rfh6TvTkPTXSxJ+7T2wyfffGYNi7sB6QsZt98bFxwh73FGs8y
MzgflXI7A4eXlIpMnWeRwVUdnlzol767p8fBnf744EkfDMFvz9qhHI/vQ9kbdrmj+ar7hJVNZ3hT
M4jYZCq6S9Q36oxAEKdbnBCrWOA6fOGc1GlJJAqYk95GeI6VnKTjCv9UponKtpbBG2ODBosdMVbu
uCfetVyRgJfPqBNmexjmxkV6aWfKgIaFKiuyaeMW855zLQHmwfmTcZnuMnpDFwK8YWe84/YMT55q
FYch2Cr7XlllMz0n5D2rdJtDJyInljWRJwPRi7p9LuJ5ZHUBCZUQgcSCypeg0WBIbH1Cj9VXDFkW
lckzbBFDyquC/+LvsCpLCBVp1Yk/DWh5dze0TM3bFDbJjF1FJH4OgkqV41n4646qii1ZN7sKuojP
NVqNch526ch3ku0XvdM5Ldw8Dty/AkKB0S6aBvmdkrq/eXxLjxRzq55iv6Wa7o5hogc3YwgIvSeB
AlA4Tx3i9S2CvGv7U7uTM1y5vG3w1OKqHr9ZEsXxj1fTN3wjJZ0TPLVoBwwshMwQF2baZf1z7Aws
0+3eK/MD7B8h72jk0OtHZZeHuAkNNIEmLIjGUWFXa8LyR9ckXbpPq7S6YCDI/+fsvJrkNtY0/VdO
nOtFLJCZABITc/aifFc7sg2b5A2CIlvw3uPXzwPNDbu6ojq4EkNSiCaBRJrPvGbbV6Z7CEZgp5us
oP7UjTaaU24euovmZMA0z/UtRsTE0oE9NM0WYJ3cUUofwFzRCazQxYm77KkddZLcJKYeCgDus/nL
CyvrF4UaFH0LQ3oWvx3xwe8VG8bezDVCNsHYIhe+ipyM1nKbqmeYnGoDZaJDTiw3rk0IzwR11AYL
Y1Om2srRhEtTlEB8JBfA8Yjc/zGPzbDtUenoFHJkwYxyZ5sb4lgFylx4ivS3O+hoz05qlM4Pswnr
WwDhM6JLZbEHnoD7CW2kWIL7mbodKmMjzf6io26DWqAKmY9YdFskBmuymrJpd3YFRJ2qpR4eiODi
4hntNlAH3LK9C3ewJaop7YlboOq1o9e5Ars5FSO4chT/g3WBeyYY5tKYks8YR89633eEaldNq3z7
oIvAKp/ShVlE6R0JmR9jP41oAuYoTcULcrosjzMSZdDBXVN05ARzEH0GFV6rzwhoDfDBVK9Jxr3Q
QKsGQ+tyGI7oKoY17nw5Yc8T2nHkURvhLEKYhWfYW9uJOnqtM7djQ1pTxuEn3WJCuOp6sIQJEOuk
gDdn0oLCKgRLymZbukP7qtKlDx5TnjnWrkbnhpQU2yvRVs9FFHj7yLZktQuEFWqAXLZ6ysbGe2y7
pH2yai98HRFVML/biDMsUu/a+gXscABlntj9J4L2EEmScASQkNjVwEUeIu9T86c0XkHh1GiD8Mno
JuMbRaLpwQti5WM0odG3RbYP5a8bHz25zz7J+mtlehSLOAucJ+SwcUNKk6Gb7lOE0W9Lr+XlEU2Q
OK6qPgu2qqyUwAu1wv+pc8Ki3mYWxNC1stLp2ohpL+JCavVPY1iHPzwQWNYOjHuYfdKlCaHE92Bl
bakdc6qZI3FEAPr4CXlKwz5OSncjcU+KMDe6VnaRI/WdYJBC54Nendl53i1cl7LE2LXCNChzKJVd
Z0BwU6xVsdmEdRIqa9vh23EtShrQCLjhsU0vj3tvCxzQHz9BCvK+wgRJn2lJD/22pnt95WYOGv8I
Aj3MgtbLkZTUyY4Bnc+/QrPuv2iz17cwGoyJEoae8MIWiIR6gTW033G1rIbyeq6oCRWAqLir7qKe
zh9uwUbZf8PkBoAKIJ6Zlhkygz6US88EPIbM7UyBjGMdhXMNIEYVRnU94p5brGnM0woKu2agL4hR
FXa+tnZq1IbB5413veX1933VunciKrJHBy1D/94YE/xphd+PuCaXbutZm9wqG+I+v/SKrUD1MkRq
v4oOUVfaX0KFV90VTXq3eWqIXiCdpyK0Nh4eMi6pdIl67goe5IDEjIFUv4W14MGvVfSXHVrVs61q
BG7i3vyZxql3BAZT/d1GZnsTR1pdl2kQpHvh9RgkeZAjKNcNWfQrm5pFtlXOQY/hjuHcuT7Nrbsm
9EOP3JCQ+HqyzVrcgHluqoPseWMQWygbeWEOSasYdVShhiwc+V31rXEFyb4ZvsBJ80zK7iSkiLjX
sI5fC83lf5+pjFovXYm58H7ZqlHxbTp0MRUmgbwXRgJcKQDtfDlyv1jc/Zsc+2Br5SE8duj7Oepv
STtAU8OPJ0UY4xgJQ4xMyxnj4JlI88pxYjCxw1R6+JxPffBQQzTrtt1kJUiJz6GU94BdjA5IKiH/
ccQygzGmGLKML/Vw13M9fBbuPN1jH+yUn/AbSr/leUBJdfACB8WHqIwgoC3fDoFakEo5TOZNA/3F
eFACwYv8YAUYhyDtPtVe+dlQHjLIRmwjnLfqOXNEsdgCx8jP26GHpIfr2wWoVHcgS1jROB0M1DtK
e0Tbi+c9+iidYt9gl13Wvxh0BEO5ttsSehjlqGgMDtSakYsWcl46vwqT0xuz4vQBwkhBjjLSFH4J
EJUrYZcXc72hrw4HnFLK6D4rLNFQBAc6Et8or3HbCL1ARGfKFVeWV9/YtJxeHH9EyqNFIyKlUlIE
JPnZhE1qjKYDshGjKuA4IwBPZmnbCW4hLXRM6yXL6hbZlqkPA/OWNLIFupfC1qSJLguVwJGAOAJU
TqvZoBoPM5a+FbWhK+LdkclrCueQWTlMjaAeDQzxtH0lHTdpkA8hKkENFuET53GhHZevSOVm+2Cw
y72sSLlfXXtZJB0GHVeuJ+hM9mWU/RxjKWKSe2ve9Fiduxt8vFmNQ1dRaA077Nf+mgcYrIe0IP24
iwy3LO6FMLpqVwMNC9ZWn6v0ymhG04F+rXL7NgkSAJO48UE8wbPnMLL+kcWUg2O+KiD56R4mG8dm
TGp/7QwBKrpRklb3yFZzlftJOd4WdAxMb1W3QeU8pRAu1SPshSwNVoCfjC3QNmCEJUpWAP684YVO
IFoMkWcCk6diFIDlKA1xmxJ6P1vEINnnOc6jR4eKLbkbdeOfGHUQ2mkV1J+tpo6LDd4K+jpnX3+D
7jijmQx/d0tCRrGIXqY1Jiub1GNESb3InOuoCPgJVO7RFsR1QSPU2Rh1eUd7LUL7NJxl5XxxLHc6
IE2gYMvmmBRSzJOrzo1R+M2T6qqRZWLcN+RAQDgsaY/3BecpHVFaCtm8GRs3cEC9ePIpQgoQRFTk
5ekxone+9gAmd+VmyGJR34KmjbJveQh69rtynL7DxBDQ+9rxm3ZYJ5Fp+J9CA4IQnXVFhAAfthDO
1wJJD9dYBeiPiRdIQDTJAHV5yRXgo/JWjApRG3oN9g8PhzgfShLOx5j8cBo5e2OmeJGR5VC8vzUs
P/FfvYK6FVplHMrI6n4v+aLOgW1VtzgXZKZV3coGJ+QvvU0BfBd3orQgYZquu6UdBXMuaId5CwsB
72GXPhRyL62a3Rs9oXyAPMXs3uZ4rLi0gSZKH942pZ5D/wZhyyfqXSH4NfqgBCEaSj5MKEkSVUCC
cJPuGGsgQ1ccaLPzgJ13FSCOYvgNMXNJHzHFtk/ep7PM16VvAWkkYAxz/dxQpSJTLzN3/EX5HBgr
mecEaoFyY5lQhsQSa+xfpccbri0VUaPwxq55StIwV+uMatDXibOYdqjhhBkR2DQ+NQTXn9K5N9hZ
YfWCjo46VKXVzTeV3ZOWRsi97hxkF4JnZZkjxYzZSpxf5BgK8hrtLfGYhpV+mbGICIKdEDMiHiOn
P7IfrpWgi6X8+CkvisC/7+Do77DMQDC9SebHzkJ9b/Fo7oPuWY2pFW69fkI7FcuyKm8/c+3EAJ6z
LC9eRBWwPWHBhN84YvTXZhpcCi7pjBUtPuTqk2XYngkZoep7KmrpDGAiU+rzRH5gXrVYY3wvdKej
FwBGKJiNdp3gIK19+dAXvoAnVCWkROGgvgqM6o/wkOHUEq/awVOLXpf+jDkp2RY7x/sx9WO/96QF
SXkss+vaWiD3FEnTFwLY6UD5Fxallk67xawZqUSE/VuUwIANTLeZPdUvECWi8THR6TDVq6IX/Mql
QkrRkdD2Z0sve0HuO7heoVGDclJXQqzLs9rdzmTMEF4CcsH13HoyevURnLwZJ5waj1bsFfTqktYp
96KbCUBR5Sv3YdTFNGXqCn0XQdAKjZauFz6+o6PW+dDoO+yhCblhgNDZTYpMf6PlXH7ulOhR2LCz
vum3TL9h3uSeO9TfLPR9jOcBkrixnmF8rUsOaXVluVaN/lfhGj1+DLIPf7nEp+lV3aMXIfDDcG8o
Zvf1QUJQ7jeIzGVgo7wmKe+1pwfYcGRahv039ScbYreB0kL5kIKZLraW68JHRBYThWzoxQPtVdtI
g0/SQN3NjEa8HrbG3FT6IYhrKKXEMP6aFifCH0h3IVsVwZkztjyfW96Wg1mAP9aczPgpoE5Y+KT1
G3+29c+ZlhJWzeyC5wDZDXAWCbrL8CkMjDOJCkW6buZs8DbkREL+5eUQeNdoJ9MlRvfHnAiGwebT
a0LBAHEhmICUC2iRPcrWwKaioguK7qNDm3IQ2dZGpqujp+SSByDGBeZEhItGrWu2UFGo7Aa7QULS
7hEwlWtJN+4JjLyZ7GKik6VDbk76R47gLLJWoajyHU1pHwIrVrDHcSjy56ytaxoecTcFICsX2U6y
WxB9u5AAFYZvh6gKknpB+r3jBBvvdeKJ5NqKu6htduZUusZLieyW+63sPHQZ24B754jqFui8yuK/
KeJRPn1C4SAlMCZ4vhdjZybzSklgXK+m6cTMGweLhyAxumzzATh/qxFi4RN/LRHAnl9gCzgBSjpx
FnaPBa6Bj/RuxwALBR38jcB2l3yuKq2Q9wapsE8N5pCo2AXvhJmn7X3H78nCg0BG04+pxd84TAO6
rNBC5UpPARhs1wxIIWhQLLpJQRDfll1QvKa+9igAWDb/hG7g7BzdU2ta2t/TEXi3Xb/U0ei/0sLT
xY+BiwLTSHDdhEeGX9dPOdIMKMdTA3zw7YrSQIJAEPeH0POPxAhLSHEEdhD78CTHs6bk0LE7YKm3
zmgOh3Q2y+s6HPz2CbDPKB8WkYB634oWyYJN2VUTbiKdzzmiQhjzj9gVZeEjLSbBmGYC51QauNXs
MatwXnEmIhGNdRvSWoq7XeVp975SfXIl3KTaVlZs/uVC64NLDzIfOBq+NtWNMwt8qiiLAdCa2ZI7
eAqmCYgqmvdWkZMEdewNPUqD8o7yKalQcEJQw7Tnz7UBzGqjMnv4mgfZ6O0TjCsntJt8D88EGVON
WCPJnmNFyOGBPAMq/r4Y5685TTCAolY+xxM0CO72NT0pZxG/JMJY9cLW5RMNOj1fBRBAE5KeSSO5
xrlYHUK7r2kdTeUt7ci8hpJj5/JnFzrlszY6SyHcMw32DPDG4De2+dR/cvK6uwHE4x5wzDHg7iQC
wEU+IEUwea63lPxzJF69vJ9fZFtGiFiZ4/Biwoe2qTBBDzX7jCUcMa/qQLAUYEqYe480mJjjzNCx
wUHm2dA78eWy4eRmsVU8Bl6ZYbjHEQdUsiuIr320UY4gUKkuBihkp1vCrRkchqdKuU5A4eb7oqML
GoBBVuijgy88ZM5oJ+z7vra/ga4s4pZqQ1xRF5hngJPyoKAbMEI8maH+DAI2up2bLC0QNtC98amf
9YChWeU55v1YWa155CyDREgWVn+v8b75lJhG6X9xy86wF8kJUV+FvhC7CiLGEYvd6U6piZ6sETm3
E6lV87V36MGuqcSJX1RZiugZN4b5uTJcojZyQXddaKb1M+6I0XNDF2cNDra0f9F7mMsj3pneddbh
q7NG89SjDxVjRASVGGeDayT3k0/cC1CTSAmksY3cyqN7HWfwGndN5s5QWIaILToeKyTzEAFWVH5x
vsMTFSdpy8HcASlUb4jXVkr0IAC69DAoD0lrOm68CdifhLqZ3bmP8UBmuWm6eSC7l5PxqdSTAc84
WwraNzNw8mA/xDB1sFHy7P67hexi8jQ1YxIgQWc2lCXswYMmA9GKanKA1tS4M3q8Ns21xM4gM1ad
KunDVBovEMTsS+FP/QNkgGCu/nbNuuuhLfblBI0SWlQ7UrcswK3l06avwrw1H9HLjfH/9g1a+81T
JJHK+9Lqoh9vAeoYZfDLI9iO/R39MzYYmO8RuPxed+CNcVjLoPTekevN2HAo1/SCFCELhCAO+IlA
fbAnss87avp63nSFKL5HtVX0+1gZFQ0kq5Kq28dcZB10vRGCUL52MyCc8kC7KAy/hb3ixDpMeIdO
5c7KwcfZ7d///tf//X///XP8r+C1+FSkE1ZG/0L+6hMgkLb5z78t69//4lhf/vfVr//8mzQElUrb
RdGFqM2zqXDx8z9/PER4vPGr/49MgqyFfVX+8J22qjZkPsM+NVPrxRHkE7D94GlDnMeUuzG9ieyl
1nTux4S+VgQ86fLTuG8fRrgUufGK8OB0Ot7SQX37MHTvJmfg3v+WWMA9NpYqva8WnJZ2K/psyvYY
qUAHrpKQkOIPR4aUb9vCdKUjUe2X6u3IQtEDMkJjeCFWTPZ1NmHL4gCOc10nuIEc+dPyEbi6PKbl
vX1dieCc1JaiZo4GnIu5+9tBgU1RSnLBe2MAMjS3WnYOwpGtsrMV/VhaT6uBbcPRXDa29ckW8E4R
wre9lNtZupSFSrqpG1xfC/PgUKaNKWLVHUEBBpsLPtHA7joZ47J/HKzO18cgI7G5ufwSJ59Mmp5E
UljbnhIKpJWn376DYIJmO+jNh8m1euBJ5fgd9bx+2wgTqS5JUPN1EiK4ujzq8qf+tmqlJUwLgxWq
mCwU21LLqv5t1RZzk4S27xSPSD1iYlHmOrvpE5iF0Ijndk052KW/jOPsVahx5/hgmdpnRpfKVaxW
wb9M8Xb0Dqxs3TRm8egXQ/uQZNJ+DJoFpos+4gdDLSv+9EWltoUEmOd4Si1L6LcXbYQ0aAio4rFp
ySxzgB9ryET1rku8cVe7pn6+PLGnn9MSigUJ3lDbrEthnnxOG8GeaoT+8IDrJLyF0FvaLNQxEJaL
8gMFf/pGDuHx5VHfTyij2hTwlSUIwm3z7VtS4+BFab49FAkh+mo2nL/Chgo2XTNj/vnHY7FMqYxp
20L39PSMYW1WJiU2/4HWuXwmUES3BDpatFSjYNNdHuzMdCqpLFcLS9FodU9WioIE7lC6XoyBFjo/
6nU/poWNgxSQgL9Gso6tZBpZ0/byuNb7daMYWDt8Rc5RTy4P9tu6sQ3Ao8JL/QfQV8fSkHW6qyVa
vAG1Fiy2GyTqo2Guf2SO9aIWj5510rT4DPgoVtSctg7Eh4F8zkP/5ROSJU+e16sPNvGZZ3RIOKlC
OxQdTfPkGauwDIYG8YqHSeFMsgozh7IcfGl1nTf4PkZpUb1cnpbTA5fV7QrOKdYZU8IR8nZWQrLl
WYeGehDsbYCB8AdaigLgox0UnCUqUgflGHTvoZ+0uwiD3PXlBziz0DkvLZ6D6pblyJOFnvQWNJEu
cB+cbhRXqWqoJJWpDxi37z4Y6vRm54xUCySIcxZAG3IZ8u3LBvHodzornQcE7bxNCa92B/yenJB2
/j6Py+uSyG8F/1VuLMtHZaMoAAfUc3a4/M7vz2rbszybhzF5c9M+ueVazFzA8Y/2gzF4Ar3bUVtX
ZZp+hU1PpF8gxdqn5rSBIxt9MPL7z821pBlUa650puHtDHjzUHt2qdQDkA86oIY9upuR+tNOz4l9
Q1PqPgVrtPM7ZwGH6PL68ou//9g21xNXo2URUoC2eDs8N5SGM9BYDyImkrXioRgRfQrnjYya/q/L
Y73fS47rmhjVKcG2p9X2diwMp/HdaLT/YAJn3JmNtyR0ob0HIt2uc3OM95fHs959VRdspXQ5ZGAk
m0hJvR0wA3HRazOjyxcYVnmNuWEsDz0dT0rDkW/XO6cdzKsMmxtEpKYAmzt3duTVhKnd/KlBcvKv
ArC9XOWqkTf2nAxfI5tbHEmjGuJ5WYbxnRfa3v3lxz6ZJscB1M6GcB2Tf0rLO1mLfTN1qMZa+bWY
8/mAaFh9KIzM2tCRSx+C0PxoE74fT5rC4bug3etRtj0ZzwR3hCd6UtGi9LCpzQfY6yiJ+oj907VA
YlzvLr/gP0fYbwEDbwhoydQukl6aI8A7OVR7QBMFKKbqmmZy++wpI9srJfK1E5rjVSRn+dUYVIIZ
3AgmpMzaZD/Tvt6YJDFbW4jxg5v99BT63+dxCRtYlYgbeid70EoRVekEmkqAZvIsxNizlr+GuPTD
v/2SPtxVHY6L0I+Zxvsc1AxKw8ijPipcivRRYnn6/MEEnSQ8/zwQOCQtJWcirZWTXUm/zgIz2fJJ
gizt16hCg1RQmDWxQu3YvMdDEiQx1VkUjbBrnOTO7gzz77QUUbjpM0W78fITnVkjlut5nq1NoZfl
8nYneaYxEPmPLYgAJ915sTU9IjA17Sk+yFfTomp0ebyTnbtMAJeC5TkOcGdhipM1mXR44HTUOq4r
ZKPRDkbKabgViUOHu5IA8w+6qp3xrqa8/YTFZl9/sETFcjScLFGCWa5+5t8iEDsJ3psuxTamCZvr
cEynqxafOtRBzfGLF9V3RPwKLa3wfjGv/ZUtDRtyYMnlVFEzd3BPPeCXhMI4zZ1x5QKEQhnY0n8H
PSpLgTPEKz90osdJuu4hkilwkIwyI7jZH5cn8fSjafJmPhiKkIo7hvrq24/WKAQNSd3Tq5JHx/LG
sVGwcaN77kB3beFZ8HB5vJO7xNHaUZ4NP9oUdMQ962Rbh6IOXQTBjSutvd6E6UkFeqTZWAUQ3lZp
NnGDf7Aulz/y98+kNSkp97bkPS3Tck52rgNBgYK/bo+qNcuDS9kb348J0aJWNWvHrsYtgovFB4vj
5MrmPbVrkwxYjrAXOceTxYll3pSB+cSUQLua9mEGRc2+d1J6JofKLOtph+qXYVyNjVW2dO0BN6zj
jvbPBy8v3z+IZ6I7IrhQbU3ocPKBcxN8Tw3x64i9jznc0GwL24cMTHnG9e10zVfVWQ7c3o6q30YG
KPVkiK214/Tk9pHd3LR0Xc0vlHdtqiRICZvRt0EuljkgepHdvItB+iUPFbIc/sakueb9bBTqm1sL
3D4HT9jV5kOJcmtIGluBl0PVAiV7sNFtSJhWThFu0dFQWuZVgz4Q7j6ZGmmcTnFhLIloZEbHocu6
HhPHCIj9GrKUETzJAXXm5xiAffqJ+BpNwnEYx06sMJFAm/vymn23R0jQPVtK9GrI6YSzTPFvOYgA
s4cnAjglp8npkCb+4KxoMSKJI+byF4UV/cFHWxbH2xXLgOwQix+aL7ccPL8NmDTwt/Ejy47mMLaf
EcwtHzFGDT4Y5d2VxhZjGHJrwabgpj15rxIJlxjQeXYEsIGXM5XDq1pJ3FpUL7F8LsWVkSG0iAl4
CPcJz5K0zJq1G07JBwHm6UnOg5BX2mBkLEownjo5FMZEInqJRcAx8NTwrKo02uV4Ux9z3Ph6VOYX
HcioKI+kvNUHk3BmewhKUw7lApfk4nSqLdT5ijKy8A2BXrh28jy6z9Ay2g7LKhwhdlyB+XExi8SE
OKUk8+ny0jrzpUlqJOuKsF7Jf66Y3750mDVinjLQlEFuAXsFE5r9MqIs+vMVLAC2mVyT4HhN5yRW
6Ieic3Ej50vP0BORNx2dW6n9yd4F8RC8AOfHAeDym53ZNHxRF61EYibEY04WV9yEYxlmYXhsFLY4
qm+uYRACq+9Al9kCT4zLw51bzGgwWyYocH6wnN/umdpMppaWWHgcnJRrdExqzjefw2Mckx1SD1il
pCU6G1Nc3gQ+LYJJt9a9WVc/Lz/Iu6iAxUyJnLqT6yxl4NOwpFcjCII6yI7IqAr81Ud31EfIOmPy
VWFYOq8qfKvk97EBubcmgxLRximoGK9mbRvBr8QdzfLe7wSSq8i11LNjrGhv2HJTW14g5KogloyP
cTQP5d0MLKm/rywXur9nInTUrDO/8+ShyFUNCgdYLQKdl1/w3Q3OZSoptRN6EgpLdZL6oxSJibSg
GqNBrL8uirH7tu+ReAU8hAHg5cFO6z/co8wmP2xwxFRWThMPkA25jrgkUM5LZb4L0Rb6Cc8TqexE
T86BQ80lJcWEc94JsAPV4s7VP5VY8qQ3/Nb8UQCI8deubqJbXLOtcoeRr/gZE8NaHyzBMyuenIy6
u8sOcygDnqzAqTAh9jbRET3MWQLWxq9WBW7zbM9CF7ctnY2/L8/OmXPTYVaYFlJAKU7X/OjEgnq7
kRyHyes3eAvZwGLd6BhzjO1KKZqbRgZ4HZZB/Hx55HeLAFNwiZYqxzYXFJ2Xt+/apBbOTFXEOnSw
moXKI4IM9GcXXWdAvW8vD3bmkCTAt0m+oPlJyqtvB5M2jACrrLDSk3q8aiFZrq0p+f+4hDinaB+5
SjgkVifR/IDLQx/Bej42c0JJE5QzAFLTMjDyRFgJNYUO16EJMJyfZtvLL3juOxKamY7JeblUrN++
4Aw4x2tVER9xFEqp4Yli36I7vAk1w2cNzFU4UmodiHnYXx75fWxM32E5p1mw3A/WyWYGyC6HzkuS
Y6tV4d6HBjWgLc4o4aMIBJ3dEbtG/C2K0f/zpbvEUst9T5YPeeftK9elklNt+PGxxONlmwylsZqA
tN+MY+y8jvjQYYcRFBBbKLiWH9z57xbvUi2nQm/SLaSqJpfP8dulC348iHQ3i6MDk25d8Ks+z8JH
DzA2sw/Sq3fzS4ZDS9KiF8hLskXfDmUD7MgpEokjns4CGh7GTi6481XgNON2Qn+Pvq+Z/elBxKQu
o3ILAfInbn07aJ2C2Z9M6R5TBDyuSbOQssIYaJXPbbRvaYB8MJ/v716uBBIdR1NEMx2uhrcDCjfD
QCfJbK48+APQI3EQj+O/KwcvAixMplUeZbx9maPgHkL3gO4odsWIcM0frublarJcag90ClhWJ4tK
OXGi/MBXx6atvH3TAu9EmyLfqNqVK+C65lMOSe2Dt3+3eZdBuaeW/cOQ3slsRz66mKPpy2PaxE4I
grebQcwMxOsrj9D9iMohktSunbmHGvzqn0Z2jE6/kkhDEP5wFr+demVaNad7bCO7RDf+pXZxEEAC
pCjuAGYlCGUEDYSDP59mmkAOZySdPOpzb8ecDXwcs6AnmMM6DFZKFW99o/DuNY4n+2DRewMVm8Uf
rOozu9ZbIknaXUpYfN2TUS26HEPQquNkZtJEkqppUHcKfCqyVgiY9vI7LkvlTQq2zCuakGwhLnOu
n7ejZanbxYaRq6MqORna0M3XdO6tXRROPySKhsfLw517OfIAwkUCDy70k5XbQWeLUICSqEZM2boV
EWZ5JqCWHImCD1KOc+t1qa1KQbhMpHwSmFdWNcyKLssx7bCKMGXnHQwku3e5m8urFtz7cxtZ1oby
JeqIl9/SOvuamtOJnIuE87SRUaN/gIhs6B0l6uuZBuI8l8UaeZyxXlVwS/ytF4FF2+K3YWKwi4Gv
wioi8CaP+lcrHYT6fWj7K35vjFAmWnuTuZtzhCeegVj44gNMwLlF4CKmwOlGjZVj/O0i8FvfD+oI
RvCsQSL2IECRy3CzQx6T0kxhYnwwP+8CHRbdAp9gwZE2ee5JDjODxC+rKUBhPGvbX5g61ntYqdnd
5a9w7iNox7S0A1aRlXCytFWrx8o0a3Vsi6p9xGUpu25bJJ6iZlYfnI3vh6J6YUmKlITwBDgnL4Q9
gW0gTeESoPbm2g9bse0qheBz1MsPDsJl2b7dsEuhxIR6rC3nPfAlCeymhhLogt/XYK4CtJBdEbVf
QIn3O58IfAuc3t9MsoQkY6LMcnlS31/0DO/SIAd7BDT5n5X/W0whUVxCeCL3jlOo55u0VLdJidot
JTYfO3qwhyJERuDymO93MmMCL3JZo0TG+iRsRJERU8BpEa2gVPdgziNaZu4gMWl08zu7wGu5GXpY
2IXx8/LA79fpEjuxcpaO5AI2ersvGj2UVQUk6OjEmaNuS9Wgko5mcpV8uTzQufWzZPNLUkUZ4RRP
0Rt2X02S8yJEJOKIf3d5Eznhc20ytZdHOrd8mEa1VG35gKd5ZhK2ZjSJQB/LsDaAsTktlpRRHV9b
w4BuXJJX/eckdbNvQ2fGrzZ34+fLD3BuTpcgggKNI0gCTm4ActfSMLLJOSIfNd/7aATiZkS+/+dn
DPka4aFmp9CtOUUc9bGrDBfhhKMdxnGPvGlb6X1CefGPTxnG4f4Ek0fRmSbJ2zVC+XbWc+nibgnW
9Lur5vwaPlFNDmf+ujxzZ7YBwa52BOi/5a9lEf229VwVKkDUnn0cy8nY+qaV7ahxj+u+r3DYBoBG
jI31sk2r9INvdm5kQj+OHMeVfLzl538bmT7PghHnzIE3nn1DNyneeHkL1YP7FN3a2M32aPt1G4Bl
HzWfzuwMapO0v2hIgsA43RlF1EMqDTv3GHo5XCyD7tbUpsmmG3S0vzy/729Bwi0PpieHjUlB5eS+
CGOj/4d8eYRATBvLn6LhkCmKKtSJEVwxsAu8POCZs5TX0jSIuHf5+3RaDZSpyjLmeLECBJV7+6qz
PQROIomN4lDUGxftj8tDnntHl0PGYqmyimz59kuSNwwV4mzy6PUIbQegaK+VgMBguoVCaCbxPjhu
zn0+cA6UKR1yUDA0b8dDFns2J1nJo1QCiAFPhBLZjCvJoP/8rKYrS7IrqUi9L2tE7TRWpdnL41zY
3ovVh/1G22PxwW4/txPQ+7ApCnGkuKc9NtFYKAEiwXIsKySUKy8zvmAIkG+CvgDhbjeiWSPH+D1y
/T/EbXKwUIeQrtaA/RRwv5MYDQ37BJc+AnUL8G++ggvrfGkK70VYAK3VCDmiXtKyP14ugnAQzcwl
SZDOcpj/vvGL1g3LPqEGSsFq3wZJsFFe4T91KJNsKgia0QeR4Zn1KZBEpHLv8SEBH70dEIkCWNwD
SWbfNgqT66i/Ernwr3AnotVuN8+X3+8d+mKZVdReSShRAwbyd7IfzLie7Mjr5BFln3ZtBzE6N+AN
N9EwwE0YiQ1WfSRR3eiVS6rQ17fFwvQZ6P2i7xA2wwcTfuZ6FhQYaBJxebE9T77yiNviVDiDPOJr
29A11xi8r8CkwFN1MIc81INX7hrIDIcKONaDduJ0d3lKzuxYcs4FiYJ4Dqi65Qv99smVP2s/6mqB
H87g7yO66cexqpttWBXBBy975vyTFuhVWo4a4Is4uTrREJSolHbiGGfavIZpgixq1zlfiniOXic3
nm5b2ZsfnPJnZhjkOAAAMoLl1D05dFvPdnt3tNUxN1HzRVbc62bMIRByWaUVtrKrHl3Bu6BF+2aN
QLt77aoh7D5482XfnATx3KfgeGz6Yezlk8+M/mSMch8J0ITl4reoGfzPcx+K+c93E7gZm3Lr0qZH
aebttyzSARm+wpJHy3fpu3SImhZlI6DnQ8uTOZ3eP187HqcvSBW+JkfV2/GwKR5wkKX7VRtW9ms0
lHPERN64K+AffHB3nlmmS6NfLNk9oeQpMhQJv8CoVaqOJpXbNYqvI+6VLSLKgQgRML/8XmdOJYIP
IDhLCgKCfvmcv+0JL4nnXpbcmhlo9SevJ6tbQQLEakli5IDXq6f9D4Y8834sTnIsNiF32ukyhRYT
c51pcYTAZd7UhV1S7GuQ8HPQOL38dmd2BKVMm+r0/7YeTlZJE+Hs5sc+Xk/WgtGxkd8YVgHW4Bvo
c/C8ZT9+M+Tg7AaEDUgxJ/vh8gOcOQcgymmabewGIJgnh/AUpW4e+SX8ynCYDTjycoG+oXyD9oYY
LUSKQO4ka9hZuvpgh5wp6XLawnMCeU1SREb79tNCZK6aqghTwiDbneAK+qjNmQ4WTDMG2jh4GRqR
vihM7gZhxete4+et51C/qtZ1tpfn4cypQCuVFBeoMwv7H/rJb8ssGQ2TrNpMrmcjsV5ZGdm6TGP7
z4P530c5raT2yBF1SOQn17YZ+xvhjQrvD6ShW50VX1zbe5ijsj52Uf4RmPvcZ+ZicdlJdLjggryd
apUD5PRgrl8P8MLU9VSj5fDkBbb1SNMy/d6OJlqArpW64wdB25m9tDR/KJeQyCO4dXLPxK0hHNQp
42t0IOqDzhuxj2ML44og+uj+/h/OzmvHbSVK109EgDncKlGhu93O274hvIOZUzHz6c9XPQMcixJE
9FzZgAGXSFatWuEPb4OkRWR33bdM13XgCC0TmHbg3wzsLi6OyEwcVUC1Yt0T5zkmF13VtdUJC78u
OIR4RWLuOxZgvY91Det4xj8aWtHKdX4busBNMv2RPXudMLm4zkl60jmY8vySkPfX+ISKKd6q5Hwf
p8oaPnRtsUb1uX3bErpNsIStIfHsi3ACNSq0VCXBlzYac7/I1HhfW3mzc3RzLVe53VGG5dGekWQs
cNTe4sPi09piNQS3LbHr5lekxQVynhxRZH2KFuJ5pOc7dfKQTnx8UO88ogQScoOD54E+swgavV11
CWaywXlElU5wk4r8uYujotxWacrI/vFqtzUHnRrGwexdDXbtcjUD4ireI6BrUbd1XzL00PZB1WEY
g9M3ErpT17VbvZJgddrdwT+PF7/dP4zzJCOB53XoLixicwm9wxkwoTxbcU6HL+umjbCqHqK97W2y
MK5XUojbGCirGyb9tBi5DW7ojUaOhh3OPOc2qGmiWpnuD6BY9o+f6vYDcrXaNIZlHgiDaXEqBkdH
xxcj8/NEUv1aNu78okAkP2dt4a2VNPfW4lpTadvQ6iazvw57TuxkFXin6YzQkAR25GhRIwEOWTld
a87eWYrCSULmOUxgvRb5V4KdfTsgKn6eOif+heFW9lokSrZT5jlZ2ZT3l0JSj0kguNNlnMOWo1JR
vOrhYZTjK7IixVEvzWKPtvga/vnOFoQnISEnJLFy6Hn9At2mx7DPy4dzj+SX7woktPN4APNRohI4
D2238mhvVIjrGG4xNpeAHIehPdKP1wtCJ1ajwQ76M6aCOY6brhWfpmgMPpdmbf1QRaD5YTT1yUbk
tE7skHtsV+X6cNQzHGcI5RV+tDjvPt6zt8HOIuBQuQBGoge37ITlAoM4PcH2CsEDpDX0Kdw7XZCe
IwRlUOMYfQRC38n4oukAgRD0Mo1iGc6XCX2Xm0ORoc55NlDx/UsB0fxtrCPkM5GEOGgNjnWPn/HO
rpKpAQACuF42YWfx5r0RfZ087s4NYtHnAlHkEz3++eg4jeb/H5aCEANwgVqbKd31UrHWjX2Uae0Z
sa6McjsMToYSmoeIwmxlvHbvqQgzpmyjyN7iYj9hw92hfpW057GPm1dX0TyfhFf7QqPDXXmBdzaJ
QyOaxgk1kWMth54xShuVWjvtWa1HZOcV4R0HB1tVJ0qGZ1FPCFbN5ftLahpufC1yaFAuVJzXrzL0
GuE6uSrO5TADN9mheRIARcvwbszxqI5QXMYFbYx8RvcIYpWekQX/os5SNSsj3zuRgtyLe1kDlEhn
YpEPdF2G17EowYCj8jt9bPE8iE6FqFGko8hREELtzCDbvnsjuQaBSYKaWHd5PTvNRKNhNpuzY+Sj
P+G9dYhRgjmaCupJj5e693zyFVOGemSX3uLawpprTDGPIjuXqjuB6v1bzHGwB3c3oWOg9IfHy90m
HhZTL25HhlJM0JdoWr3rKRsjS5w9Tj6S/NDcJ0wzjlVRfsRkKD420q8LjZ9m5WzefU7SAApgmgg3
wAsUC4tJwaH3PDZW/AV5j+yvwbbCHRIMUluxEvvHD3qnCqRDLU8NmS+QgOUVk5BmVHVb9WcLFhYA
tCTFrTzDUmw7DS1aM43ApiScYhd9yXweKZjy8O9UKOnPUUub0+NfcxsuOEtQi2S/FaTaMlxEE6rm
aNLM9N3qIdzhxDa/eH1aT77aaOXanrr9yPLkouIg6bVyb10f3j4SyWRmtXrW6hI/syRFDH6HXZ3x
dUJI/Itno7uN9VSS7kSXViuIx9twxVjgbZpNXOS+XRxYoEbahL6SemZGUm+dJql+aoOI/ysLBWkZ
T/oFW23i/nr3CwaKTkJNawU+1RJnmSDYaloD1ryhhrKcmbTuhyLXm50bNvnKTr7zLWlwAlyiVUUG
uIQQuY1VR6ZFc2ooU+Nn4YzTCeUUFAhVFPgeP5V8V9dZC3x1ydEy6Z+rfMzrDxlyR0ph/ekcgpg+
MFa10G8urGMG+u+I8S3AgEYBA5NUI1ITVbFyhu48qQP8nc/JXUC1sLgEXDR5c8ksPZMylX5DKbIZ
MCfZIC23lqDdWQr0ENMQAFLQ8JZDpUZVDHLPtD5XgOH3mjdln3M8krBBFfFKCLyzQWkKMRekOUXJ
sJyXCdo/2EOPPBXyqMD7R6U5g3nPsbBHKvp7XnGQL4LjUr77KmPeirSCRn0Jud2V7+CPXhD42HiK
IhwgDTxCgC+FzuSQXDvzvGsRzPun8sSQvZNsC9YZvIxtmKT0kki1WLPFmFDFFrs4595Q5f5cq15+
qKMUacfc7nBCKen6rgS7ey8YfJYcukp9hyWGk75g1UPqzs9zimdqUFu/YjSjN24HH1C3q38LxVuD
QNzeLjwmahLAH+RNupykaaO0IPKC/Cxqo3m256Y6tKOeQ8Kqc39QmjUNgeV6wI1lV0+yqmjqucus
ROvQ1LVH1zxNWlaGSNQbWFlichuF3UvSqllXbOSISl3ZQct4IJdltCDH5lIwaFnjqmVZRPCljRNm
V01/rCbUare5IWwUsTu0Y4tQgwiXW+4uYoC/H9xx2D+OSDfXKpsfsUcaUGBNCAlLVLCoseKd81A/
YSDU0sytx2L4IizwSwdvjmv1dcS20z4EihcEhwrtEPyzsioNn4eKHvs+QqE+XsnFbxp0/CYaNoaE
z8KFgi55fbCi0A4BsVbTKatqa1OGobiMTFa3FrQZoBQRbjcwXLcuvlL08NLQr/BZe29JK38EV61M
4WAqgVG5/hEaN7wSwyY5DcB09o7LgjiKj2fHaf9RcTReSVGXd7xcjsY6pYfk05OmXi8XmRMmR7ne
nyJ7GMVrmnsZ7KRowg780LBNEmeDgm2KezPWb/HEyBNrhJXtKB/pz+uJ3wBsjNYEh1wF+be4npCt
j3HSMPsTPnn6b3uesm+ZiLIX0UT9yuMue0gsRQOSnQfKgQbnkpM6Y/enNoPVoZRXODhO1M3epgBb
uRpujzWtFuaHMo8ggC1zRi+3CibxQ3/q+2p6Fhm0XvQqsKbJRnXjInG3eXya7nxEqb3CJStLcfqe
1x/RS+BnFtrcnQy+3vClT0vy8S43pjHH8jC3szMUNz3AJhH34k2Ytaa6MjlYxmpG8mRLpDIQmwHD
qYttZFepg/R42JzYZAlGBYlZTNkBeh1kkrR2kL8qlLjDhzI3MPJeU1a6IZzJ5Xl0rijaMyQ68gX9
cSV2hdc7OLPPJ9y4Qt079oLCPt24mEBlBzS1hXtxmf2pXwsTvTza6W5becNWzGrv/uiwW9Fehtl1
DT+z9Vj5oaCyVx2MHg30vaIiX+A3EMxCsQ1H2gX/RIFIsletSxwMOkpJhPrpetgxf2rwL0dMM46Q
4nzvFwZVwjWhMZ/hmCxTKDP2YvC+IbOvuP5SRB1+0C3ONo2Swabo++LSOXp7MLRYWclSbw+MAR5X
wvGIELKKv36zqYFz9WhPwUlVQZIm1F7byJ7yb+9+PFZhMmxS1LF7Ft9PYB1c6mYXnDCu05NN2HRS
MMrsB7qGnVW5vmsDDt87Y6qbYEnz8PN71wdQAn+DNAPcLB4o108ZOWUxQrHyTrMTwA0lUolN1zNz
mqM0+IVHYLhLw6zzEOyy2zV++m20QNaGcobWHVRC0snrxZHlq5C3mb3T2GuYBKlW/pTUbv7aa6g+
1i6rPn7YO+vRiEGUT/J+YC/If//jsHgo3fZRMjqnJq0xNi4No8fxVEAuayqFAqAJ65Xs8c7NimgO
CQdliMQ0LC812w5IwOvCOYVzK6kgWJ7PJeWHOjEjd+rAQMKyjkoGGYBp4pjkeYphqw5alD+njZcV
K8fp3isAW06DmtMptZWuX4HI0ANgSM8rwIfirITjFyTD633Qq+lzXinxSrZzZzkmJDbEMYCtknJw
vdxQJE6LBZR1CscEWZwWYkgZTvZeC7VxM6lMFx5/4dv8DqAbTQvKd112Fxf3wWjyLrGmCc9diZ/B
Zq50PEmhwWu/7DIonuresjH6msz+KzLwWBN5eJYUx8e/4fZG4DZgfQiLqFzcBI7cZpAcGA34rFEr
j12DZXsaRxlODTRJihCZw4xw985xLj1UxrmoP/KnLDdlNPtja+cMuWgSDOEZST1vlzMz9b3SKQ4Q
+9fULW6TFpaS5YmsT5iBLb6podJ3xjgmPOMorugHlCjDcm+p8DT3fdZ47wW78mT0LWUBj+KInONc
P5lWpRWGRjoGzY7SnDC8VDZFbqc/8DZea0zcO62Agmgv0e9ix1qL01EFBiaiWodvm2XNByPFxbOw
8SurNDTExTCY22REHhVNOUzNYSJhw+tFh8fb587r5cahrKZAkDDYxfMGmRKqVe95p7brysMwWB/d
aU6eAhAo748FZAwkLwR+3u6y5RNnnjVbyNicet6H7+aFWm2EgUHCtugzsc3CPH6n6CRRB90eLlW6
vxTxVJvXHzOeTQT6BwXttFHTn0E8WDDztfoIo6xd0ZW48zFlA482EzNweRgX+1QPh1wLMVM4zVVD
n6CuG/W/oKq1v+w+xR+lhjd9Nqd2xOh56tTn2VSS79gBmish6TYEvlHI2MRAsyhvZMj642RW5dwa
0Jbr01gpLo3aFt0skabPbinESaPC9x/vnzeV1+uiAsoaKQuFFKNiquzrBcsWp0N8TKqTh30NkiV2
livlGWFyx/4y40nBAxtBjkq51KbxW8+slU8jrij1kzWoaf07qJXJOtvxpNifBhxSMbARTW78cpLO
DrHnGYwo3ppBF+enUZ+q7uBpQ4FKcywwM9okuo6ZJ+6DuPtuRsa5aryZwtAzvkeeg4OPr4m6iQ6W
mfbg9eFS6D9UbOP+QWMLn0UXrXBnnw1JmL66RZl3mzgQhbJ//IpuIzQyxuwKrgoIF6SX12+oMEqd
F8Hvj5sq8L1x/sTEdDwyGMkPzQSeVx2DcSX3uD3WpOpSw4+ep5xCLdZUFBO3aztFyxU3x10s8HBW
C8vG44om5HsfD7gUaRXECyo9ht+Lx0umvIiUPDuN9aR/M7GwCHdt6jbjNnD0bvSrfgSjPAvi6crK
t+UYM30IO0wqOdvgV69Xzr0wFwLnjJONAtAIZz1UQZ8oIS4uNEPSg2vGmEfWPQauMzFuJXLeflYq
QKgKNHZonNEFvV4d1lctuLbGk9XnBvLccAnpJIz7ns7Oc5G588dCErEfv+w739VjJMFkjeYrjNHF
ldEBlWbmjhm1o49RfewLaINHVS8jFLKb99+FSKw5BuqbcurNvOv6CeMQC4hJa/qTWqvW3m4wDSfB
8TZzYqz1qW5e5hsoTEcbwKEsYNh1vZSDcvM0llF7qsBaYqeZ1XvM/oaXMVS1c5FkKZaq6Rqm9OZl
SuwJvR+mW6DEGOsvFqWuNIcybk5tEKJ9TzvMenHqyavQT6vCr4+/nNwOV3EShSUyctBKAEr5fIsn
jKcE303cWU5dM3j7kfnWSz5U3iZEomw/wVzcTSnZo9sV0qm7Nldu39v7SRZeEkkhW/a4ByzupzQG
FoXnUX0qDQjryOJ7vlkMGarTs4g+oGqcbSfmTia/AFfxHYbEtY63yLvB7STn4P/o5jM/YCcvNWtS
r8RG2dXEKZ8NVCjazsL+ADfwTYak7ZfH7/zmMpRrSfUQg8kwPbdFFOwsHY1NlHhP1mSAZC1wzkw2
RYuS6YGIYh3MqA60lRN6b00w5WQ6DNUQn16GBROFDWEH9alurCo6VrkWjV9toeBqXdIW+uRAm3/v
4Ee+U5NRJZFIjoqXqqmBk41K2lk1jb2u/M+GQ7W159D+OnVofDx+pbcNZdYiuWAjk1uReS/eaZXE
gW3lnTgpfOGkYzpbFVm4zUTb0LJVgkk7khB4+d6tKu8riXpl7aM01ptPCi6mQbJpjLpsV2LxnZdO
YgnkCtS77LIufhSqIm2LtXV+SjB3+w4ksf9JfR8pG2B7vU9fKmze/5lpYlNoSl0iea6vY0dVzJaj
lEZ+6rK8bphOj1q8i3Bom38GZmp+M1qsI1dyTF2e0esYAtuF9iOkCYMtvSxO1HQwYos22WkG2JE7
m5mDE1dbC9fCCRET2SbTo6yaorNh4Ff00baLZDjUuLRZL1OtI2bTWtNQ/qPhtGNsK0trwze3xQSH
n86mC+LFoep1+yHyPDTn8AEbrE1UYVv2RXXGURzr2a5a//GOuvPtpCAuOYRrAzpaTiii0micYqwz
ULllfCwUSz+mihj3emV9rdwoWZk+yNJ08Q5pF1OySq1vCspFHKzyvNSqOGlOKvO9czq2zaVwprU+
4psk6mIZ6H2AJ7jSuKmXvXYReShszfVwwnqld05UuAVSLCoWI4fadRhyBwpYfns3KjglfKnRS9XO
IbkactJGVqQ/0hm7kVecoofgG+0ZL/qQmHjATTvLKwx9j6FgiN9fSqYsfVvHCmM2zDPtkzWMxHT4
oC7K8FOdGXsrToPWB2UfK0coo3TcClHUMAGBHOjHuDJ7DTPoyrE26ZxNzkdkbVUUcoLMm3+2JU61
OGFi7fV3oWhqtM8D3axeIk+L432GYMewjRucgXaZW8/jt8w0kXyJdb3/jQdFPr3MhdZ2l2yKFAOZ
WiOaNfLzqCiUs/Bq5IY2mo6sRroB12F5L0geBi79yAkroseb7PaqZ/BBrii1lyFMLwEdYFn4DRQB
pxYx3fHYVPqIU3cYxdkWykzz3+PVbhJTQMJADsiFUYdjGywSCxjk4eQxtD6NdubU0Q5NcbN+xa/e
cfxiGuP0v7YOk07buRiXOft4xGDl0+OfcOeBgWVD+ISpTGdhGZ+UQWTAkaea3sJYfDegVHwXGM9g
fYq9yv9hKXmSmPjA5FjeeF6RO5MdF+LUIgutfZ8hTAw/lJQM9feITpf58fFyt6kirxZuIi3FN33B
RQ976OqkAghgn7CEa55zgSMcDNdTponuGePVbAN60FqJvHfWlI1jynriLmSuRdAwEzCqOFNhDSum
otvpXauLra2Y+dc+bJQt4jTd58jD+ubxo958REkdA/sgKTlYxyyLedIam8GxYwNkK8xnB9Prc8y0
GlPLdu1ev4nCb0uhIwixVnLzFltWJFHQIKBhH5tIqX+ZjTeLPV6b6auOGMopN+Z+5UTeXZCgL4Xe
acYvYZJGGTX06RX7aJvz3wFq188Dll07zZ3/zXU1/vr4Td6mv0gIEvBhhPANgQLIa+GPvgjuNDMe
k455LFUl/ah1lvrD7Egm9kla2BHyyUWJWXIytMFJV5xW26gBolE7/Gf1/eOfclMIGIx3aLUBD4WE
w1V+/UtUN2hCt3H049DjtvufMkVT4+xz1x2S9qkarSSUemSZ+jIngFy2dg3o75CkRj58f/xDbneX
R9GMqoacdTnwfq5/iNc1DDBjPFeHuQk3oRGpvm41hd+DpTm9eynKR+ncw3ZWQcdeL4X/LV72FXag
uN66JW2bKDPsz7oI7fE7aZrrfXm83k0ARkVJSv+A0GT+wh67Xi9hZjyNqtL5dmIP+ya3o7+nFkcp
Wj/Cj8wKurbbhhfTrOLd45VvR6QcIfwEgFqgJKLdjDyyYnYFEjetHzkN5m2IinyKsfy9KEZQ7XlF
1Q6OKwo/mtMCdNYcJBPL+alp1PhkdyVucib6oQAT8h36dIh55VV5ylB2pjDzaixP+876aFVDeFIH
nA6zQOgvppY4KwHv5nTKp8DeCgI4bHdGodcvMAauEpqYHvq8J/sS1XV9yko12SbYQBywNVtTjb0B
/JMAgQlBVJVaHGjCMtSRDNjFUCWAukwzqg6ouUeM0I2gy5CbnOdaDz+PKI12Z+EEafihA2mfkSkA
53lyselQv3hj5Co+5pq02jYKYkrmWmX3lole5XT8RsIHUgqUWUCNFzFSQSPYasdO+A0eDWetmfSN
EJHYNHVcbqNBif+2c93Yq/NgPI9lQJGJzsOurRP8bask8bVOdXeaGeJIFUXJR2y4zUNjWfWumcv0
hJp/+oQHIVagaCV/9dpKP3gitrYZwfFURY29sTBXPQAZUY6YBk8rO/cmLsmn4/p2wSwhuLaUIUPo
DwGhUhF+HjrFDnpV9vTmGl5WQt8Fadc+j2hG7dS2a58YhkXvDRFyedpNiO/IAfzyAkqFhizxGDV+
Xk5ATuvY9SNRz9veNtbqqNvoALiUqYBBykIpsCScanD8xso2klOdq57od1qaOMFhsMSYHIy5DMoX
V7cT42cQRsX8axa0/9SVl32TUMBC4nQZzH5IZMBoLc6XlQ5qJgp+QpqNlygsmy3uoc2zNeT1ubE5
6Eo7z8fHsenuojwwpC4Z8Jfi4gMCrsK1w/TkCb3t461oURpHWdwunaOKx8j8T6rreZJui9QUzZrS
+M11gxAQu0uOR0D9kiteP/I0iEovNTU4KgNaYJ3lgO/unXRPnyldebu3S9FJZIZHE8cmoCwlQiKK
GTvOJ+9YNnZ2pIWof0RBw9nO2PGu3OY3gZJLhsY3hZ7s79OLvn6qcMIFWXUC7zimcXhQc0Ti3F63
L/ABvolUT9873mE5es3M0EiO5Dz0erl0LDFbwof3mEGU36uoqW8zxNSOSoRVllIhUPx4yxiLV8kM
HUQBGe/b+IL6ZJFt08dUA9MYlCcTmEgOOrSsh6ccw5n0EHW9W9M+zB0EeWmnhWIjHLUq/sLzd1D9
FJdI++IOpoq6LP4kCM3CWFQP5NHd/KOiKP1NSYlVazJbYJZnytdkb9qpPfkW0IC52WE8lT6NQ6ra
B22s0mjjofxfb4N2HCdcr+ZgVF482MuvqJKY3TGZ4CtuEeJm4mEGIBuOTlJZ426u6iD04zZwckrw
XJuNNaTHIqDAsAXfIS0PJHJHlvvXX6W3sJ6n8xM+qZkR+EKIb31r2V+MYHS2jtnZu6R3wPNM/Vrf
a3GiWZgCk/wNWiqZhmkuFtaoYt/6ykiVhQhpqNovODbKvk5b/aRF5nCUYh6Hx1vizpoIchKjDbnx
EW+5flgMk+PKmt36aQxd+xjG6BUUXeVeRGJOiIyH6Q743RrN+C0r/uPuRQIcoVWWlIBNxCuXBXzY
c71bwpovNHBMdd/37qxjy9NmJTM0bYr+LUUw/FWnioGpctlk5tZFj/xTiMUxAg4JPPttXdtNs5nQ
C30x67oQhyCPHOc5rEL3mzULPfxeJrmStURiwHzIe2eRgU15Hk01dm68imrjhdgrv6CT1Sa7fmod
94taa26xq9WyrT4abjVr38RQ9vmTg21YSkslmNJyW2RgqHNEcb2OnSgF40PkAQWuFRg7DKBOP9HZ
Q69jq9Z2BUTHqbyx3mlhU4hdh9/QpWngrh24R9LvfYVM3Ya5+XBChn5W9zHX5ocRKt2/KeZ2/3kQ
FN1NgyX2+yIdX4DZzJuMGyM3Qt3iyiq9aPBmJK0vuacJdMa0X9MUxC8m7JzjFCfGSgZ6s81YjqSQ
ZAAlIkrSxXICHFwwAmlEMNJKLk3Qmwxn8QUPaFsd5s76t/DCd3It5SMCx+AogXkHNLBU5vOYBzUj
XNtL1Ynpk1XN5V+t3omLbTCv9aRY3+OjdBNc0QCURgngxPFvoRq7PkoWwqNxSGr4UkfW5COsljzN
c1T6gJ5n/51Lcd8TKDA3xBRHsmGul5rToC4gBwdPNfX2Z1WM0wb7ovZHNo5rhI03faI/zypwFr4a
aiJvAj+A7a7XSnO31igtmwuxsqQGM8w2P1v6oPw0lMSsNkA8wcEPieF9Al81dFsFMR7PF3iyfnIx
/pXsPXxQjq1LJxsGFKIf9dRp39up1dZw2Yv7W8YVqbJE8JZ4SJKT6986hyWN7bo3LnVpTj8KqDn/
kFgYnya9+KUkolrplclH//PV0D+CSkKia0Fyoze8CJ5F2tj5UJjzBThOfxnwKX4eWrteCdG3DyXL
FE6N9LKECSTP1h/NjrKr8KlMq+ECtCLFmmFS4xetstrXMZ4wA+dKWdnIdxckMWFITPOI++h6wWTq
QYfMen8xh3lCQaTSvG2fupaPYG54KERpr+n73oYH3iSkOQoxQgRQl+sVx6mYS6Ugd3aiWlW3lYHS
eRwYcb4d83b6oIaYDvWTl6682ZsTi82xTKAJSnJMvYxKioZUPRQ17dJYc79TUtveUFL9bmdvTRX6
zkqMQ+RRZQQPSW5xiFpol2mRde3FCpA+2kw9JBzLpEbcaHYkVqLDG1RisS9l9GNcyUdkJL54nSoE
K7vNwvYSJEqw63Tu960iQKf91RlOKzY6Hpftxh2m6Effmn25ab3O9BBl1QNjIzMF7UvIIKw/1l3b
1zuzs1JMO3TlO/egV+7z1urOs9diW2ZrcYigmhCa+eRgnc7IioFAsnfyvvvbLGw13SLBU35EAFVP
D6o5TRVKyJ1gYuI049p5vH3LsPipSfBlBNAPw+d6G8HhGy2tFurFwrvNzxES3fRO0L8wuxhWUunb
M0Iwo0OOfg+aDQjCXC8lml6zJrr/l9Lpfxc1xX4wcINJcn2ysSq1/OedEZ9iHoQIGkZSd4bQdr1e
AKxvsKMBTclMN3+PeA/t+1avx8PkhNOa1OuieSD3DheYtA0FgEmQW0QcZzKCWJSeebFQet5VhYlq
AMf+YpWhgwZ/PyUHvD0FWGM9m32jitZES27fLi0LJs5vqhtccvJD/xHycqbS5YRp78UM3fEsus6s
tl6qz/+6trA+mIWIg5Xvebt1uDcYrAAWRbkQPsT1il6aJxn27vYlqLt5H2GGcwq7wd2HYzyvRJ3b
YIdfFfK2Onm3o6Lce71UaPWuGWpUU0aQansVzdBjZ47cihWyFypmOD9dBUvax/vnzR/vz5ggr3H6
qJACORykD/KV//FKE1EGoesF1YWMOUtAMDpDvu3ReZ73wlDm6gnFN+cvGGKBCvo3qGe/UkPd3CL1
nZe7eDKrdCPm0jVekmhwDpUKG39DO8/RD0ldxKqfBbro949/9XIfyB8NtQy7UrAQEv55/aP1HAUC
e4JRFpMfJh+LLnW1XQN97O8qiqrqdQgH652zE2npSkMQfh9FucSfL4LI7I5W39tTfYnTPvubnMfN
d4poq2cvSbrm4AX99PO9T8kdJAEY9NJhcyzBRA4c2Gwag+Yi+rp81ptZPdIEF9+TUO0QcDTW5DOW
BS5PCOyDmIVULkj+pWI037PXyxy/zRCce0gFrsXtLnSNPDiVAiesjY1C6Fd7rpTtoHfz93c/LQBD
VAhQaaTlsRSDca2C7tSg1ZdsGG1z35uV5W69rvKi53Eo1X2SWfyQd68pGU7A3hjV0EtZBDRpep0H
joWV2JSV3+JRr9Hkbl11Y2lN/jF2lebT4wWX4YQ7Us5gZAuWhPimrG5Mm2tRV6aLpMQeM6bvB+EB
peyyZq0WuD0jFALAoYgk9AxucH1V4OkNWiHjZag0Y1+bZrktJ0/1wyL8Z6YruVLJ3XsyUhhWA2Qn
ab/XR1LiOwYDbvqlQPQy2goo8d1uiMz2p1XF7xXcxBVdphsSiC0nbDhxXq/We1NsugCv/Wych72j
598HmGW7Hkm9p7TvzJUx5pt6259RkvXgNJHgMDeVtJtF5uSSLgxATmu/1IYIGjFVTf7Sdq7XbkBf
ZdCo9LjyxwpHyU1YFMYbDC2MATa39u8uUtFeR4UCnNbQjOWrq6Xu91oRjb4JED39rDaeUmyLXBmZ
N8NqdLfYRWf7MEHeE5y00u3DAr44DSZRRNspRFNvGzlV/vXx5lxe728PKTvlEjwB+28R4Ujp8Gzt
a+EPnSJewiaJgC+r9YEBWMFMCNud0aazqxVm5jteMK1ctdfLoyYjdSFRzKa1xgCGwH79TQsta3WX
+dNhGu30GOi5fp6UIdkb9Fra3aAoFRpscQG2wqp+hKm6phK+AL39zw8ANAJZg1AP/XGxhR2r9sIU
vN/BaLBTLXTIyok2q58iEL87bJDn51F3rQ+tnvcnoTXhvgbluUtspVq5lK8D8f/8EMx36INJCh2/
5vpN5HXUKd7sqliFB2AAaFghHRkinNvVTXcOIEq/1p0THmB1mP7jPSD/6/+/0QkVsrlJ+iF5tlJD
bfEOZty3AVpEup86dvglDebgqSF/X/nU18HibRUGgVxu9O1p/iy7i1lczmpnzobvmhTlGFVqn7RJ
FzsvCdb6FNdh8H+XYgBPUs6cmFLr+l0GAKlKJzINP3Y6/UOstFxeQht/BOHoHuY5WEuobh6Njj2F
BmpXDNfQ2Fq8QFfpW0/QgPLjoocAo0J3wX9UOQy0DLaPv9UiKvFsqHxyWZIe8LVg2C9OjBVyi2MQ
qPvCatvXueuCnaa47gaGqearbfJvmkfVifp4/Irv4bwJrch9Vt04/WIXGC2R3TU++xBghFG6u4l0
6zzZ2J3rThK/xFGufJrtFOTSgIqzgF3o96Gbw36W3pLIGOwLu6s/Pn6mxYj4f59JKmMQiGRRvHgm
zWomesyd7tfopH7mdk6QCHDmo5Eagu4z4GnVLPqj3gtlG2Wzc8wKWzCDVcTeNSa0DFxEVR//ppst
xGuW4EUmWrIGWL5mtYo0o2e85LtGan1AePljOzXTURQoupbl/PvxasvDLz8q+QGXGh1RXsLi8Jf2
PDI5NQwfNo73JfXQL2MP0KhWG9WvZlPb1JDGfiQVofHdKzN3IgFEiI4e8LJMTiPyM/gkhl9xNM+R
BlYmMaJg4zjV9Fk1YuUSNbN+CpRmbQB1+8xwHWiEQHEk3jHtuD6khhUIeqRTeMxoE++0tusPRoKD
X2lmFJauKPdZlmPX2xlrmsy335bcmseVKtoWRcXibfeVVQiAbelx9qA1VaVT7kvLiJ5Tl/wMTa41
mtBiPSZp0jZB5i2UEUS/xXrZaCI2E1YQg4wK2vxhSBVyspzCzvXQOx5nVE7prPbHx5/2dlkaWhDX
uNfZVJAAr1+wcGJElW2hHfPAUDB/xKgLz/R/zXoYD/EcrsG+Flc5Tyk73S4f1YKvSrfwejk4Dl1o
oih9xIVM7BrP6fZp2RvfjSKOflqK1x7T0bV3vGl1k/O1V9L6xXZ6Wx6pOPd/fMr5y/XyNt5Q3YRG
wzHjPj93gBQ3bawMfl0lH+K8VfdZnP6AvWgcHr/l6wqebg9NArAtZKbcAETnxbphocZeE5raMauD
+LuLK+TWTIfwFckz3Z8NsjumvvlKbnp3UVqjYK6ky88yOukxQniul+vHUVjGQcltFyUGAqbZRJDv
KeR2dautGYze+cAoznBcqE8hQdxoYAH1tefc1I8RqDIfV8Jgk2ha7RsJchQ2ZdXWC7rmGJSltYOY
o/9+/KJvtzONdc2gNIYShkLV4pIYkHrV49mxjmg/j/uss/Kt7gyJ70ZWspnV6H1WgfLD8iOhDZL4
0z28Qa9PsW6kQ53ax4TJxdYuXfclAsMBy7NGb3LlWr/3cIgXcavjFSgL8evdi+xFocx9Zx9T9vAR
O2fxog8SNDmYw7ecg7OS8i0IB//zdDD74FYQeWl4L05rXc4jUiixc5whFWzqxJifqmHIP+tlIHvC
muGLyC58PTMxdgMr6U/cgZuEmtXv83Z+SgK9/9QkmKpTI5SvRlXkr60DRaTStGgLFCgHhaKSEg1B
OOTvSyXlp6EyoyTjT7AZS3wjzdXeKIME52ZtyF+tLre2hoYeby26Nbmb27BC2JbmJSpaB2Tp+vWH
mftAKxqnt4916SZHT4cQo4FCeR0aG+QBjNhtmcXuIa4Ra3y83xdJ5dtDwmHjigLoKB1qr1e2G27I
yAXAg3GK9dfs8QM2tVGjuVNo2v+j7MuaI9Wxdf9Kx36nD/Nw4nRHXCBHOz3X+EK4JgkBAiQkBL/+
fnjve3ondjhv1YMjHC5bCRrW0lrf8PT+WG8sP//vY632VgexVriND9E+Ig6cwiOw1KdIhccQFIJM
+Dravz/eyhoGy29hpgMKBmQY9hdKFecPV86dCgt03vcITerB6vQdd1SVu5IOT6NI6I8+YVeu6oKD
hmhICmU2s0WisvBPrT5//8O8etHAmwMDjrwd0RKKBKu9F2kYQtvgVO9NZIUZhJ2DI2iaJ5pI7/F3
R0KSuyjHAoYNP7q1Ai+QZ35kIbtFeg55A4vN1mbsIvdQVm74mwcKGmcYAtQKvFy0ftYPpeJhbnue
OAc37JsrPtBnK+5+lLVpHpzGnja/92BLmw4p7EJCRLX0lbYC/H36iNSeD85R6GdCJuw64TBrrHVz
yUhsHfowFC4JCHkLCAxdwlW81WISsJjBwihtOaXdNITLmpizZiicDZ28b6LxowsXlPX2eBkTN6HF
PBCEMHu1QoKJoSPpy+BAob+/dWXr5PAU5VkZinIzzKiyvf8614fOMt7CZEJNBAAgHJbnu0PWkPjn
uJUcACfvc+V0XmYbYAfzCWXS79qCGr1tmmQGN09jq74/+PLH/1YNgNbBMjjGBtYZIWDdYrYLHilt
ggAYyt7+4nWdnatCwBXr/WHemkdUHXDpALkP/1ZHTtt0gUriMTjAqM3ahtP0wbPA3GERZKmhqUJO
PYn6C1HvrXlE3wPFHqhAvabOhFC+7YaqDA/Mi8kVxOP1PQuTCkf41GZuM9rf3n/G9cmyvMq/jbeu
Q/i8c8MKlaRDa9oPthj1NVQKp5+6jOJLaIe3hsI1Aw+3nGBYNudLBjUlEO3ECB5Lj0pVPbTNTYRA
lS9kjAun2FtvEVR14MSAVlwUXM6HYvbIixgQgENc6IqlRUjirC/rCnkDxK1SHXJ+Id196+EQ60G2
Q6FqEUc7H7Eh0vdqm4YHmEGIHQ4a66TcIjhUwKX+9lDQc1r6LjEOaQe34vOhpslTARM0Ojhl86Ou
venGZrDO6orOXHiNrx8KPYElr0AjDtelF17L35pwSo+xbCMVHdA9oLegyXuwKhkXYcb+9yAVuOOC
OIveDjCFS6UTN+7zh6oUa6eCeNHBc9UxrBe35HgcAFCLAVaLQMv3aDh/eH/tv14l6OuAIgkazILj
WPvtTGqGKWE8F4eBCDcNQWc92sJZyP/S3wG8+Xsyay/PuIjQoAAHcgMMz1ZxoSm0MRIZwhGxNMwn
Lshd5FfehbLQi2rO+emYLL0jpM7onqJksxrGc0gdTL4hcApMml1U1zKTc60fSmua0pE1+qbr0TKI
WEEfer9kGVLUkWZQLy83DF9SKbW7BxFHoXfp6ujCqfqC1Xv1+ZA7ol8JNZ5XBjG+NlDmqh3rwEJN
UgmAwA/YP+lrocaPdQvhI6sOvS1I1V7uDV2UBQ1PdkHAZT4V1D3q0Qx7bip/7zLpLbIyd72ZgQjt
awJx/djL0JsUnwO4FWYw0cPBXUNEz7JCsgkDFv6o2BieIJZVbTrfH0+WP0YHbhqz151M8kAARD2y
iFyIl29sJTTrAUReKkrYtqtN24aNRKKurAOQouZYU4glTowHxwG3xAsv+O2hFpQ7mgJofa1Cc1sJ
6QftZB0CBOgb8M8hNw0sz5FoLi4M9SpChgvqAU1KdAQADE9WS62G0FsFDZTyGGlJ85JZ7iGh0k4j
Kq2DF4PG5/vQj3p/2756PgwKUBKabRhwsRo6PyrAC8Qx4hl2hPKY3JUqkDsvLvWO++xSNH5rKJQ8
F61gNPVQ0j4fKrLAd6FhwY7W0MKIxoTmNLpmyIxs+AVq+KvDCE/196FW0VHVOpgCEzOomsUqFdTh
m4l6NMf7/0YIGpjvv8QVThKH0TJevCCuEEaQL64WZDKBLhv10APUqg0ybrVtTirabVwzw+In4uR6
DIDyCHgUbSfLUwD9WzNww5BPcJnDbxNo7TxNRHfQgcHFpO1q8rspLT5hBOs7wE6wujAJ5y+/iHjn
MA/qKzj+m1umgk/GdciXGmNuE79uf0+/8M83gm4F4JFoqmKBeefjweCFjJDCr2CwovmW8VncMK6g
UcIjK4V+QW+lo0v7bEbqxlPjS3YVwgnuQgK4Iou+fAyQcwDSAlUFeL81ys+Ne5tzaVfHxJsh3GjZ
0Mc1nZn9m9mtSpgu1SJ5DqUuB1R8mvm7dAs0WBJw7/vfPbMWmOGLEDiq36CYrJYk4PTQee3i6qhs
4A1nAnkrkPebbYDdfWGodeEOqxGNZqQRoHTg9rlGWYih1ayFDd+xq2r3hjR1lAaAnW+oE40nU/Rh
FsMN4Y6G1L4qCHy+3t8Nb2y+FzJWABjei8X1+dQbCAq2AyTEjtzRZhtLmx5bZstNN7XTY4Cm5oXx
3pxkFIgQEoA0X1TsVwOOczF3ja6POjQeFng1ArsyD306JiFFOz6hQTaDA0CyuVZu1hrI5mBTXrI/
fOu1Awe99DiQAgXrlLzoRKKhRVgfIxOZRwMQ2JbANe3o1+ojfjJ+8qykzsJJllk4wJjnQvh443hd
skpgF3Bhxn1nmZa/5ZfD3JOp6Ob66Ku6QNFIxjcy7MojwBOXjPlezzCWMG7+qJQCRYs6yvlQnQZx
X5ukOVo9ndJ2jEaUhxPrGVqdT64qq0tqza/KRwv+HCBr4BKRjIGzuTq9QDYDatZJ5NG0UZzZDCKL
EiLCoCzRNrU4h4BKAxagrZJ6oz1P7SBNE9+j/Rh8irR/qSf7asEh9UA9EktukckDcHn1qns+hPVk
GbOvonpI0h4QkX2NpnqGpdZBG2Rubkq8h8PUaf8L2vz9riyt77+3y1AKXeqU0ITA6wBfyT2fg1iw
oB1bEMaUlxhgwnWdBlFLryDFYa5M1F8qj6+zE5TGETxQIUDwwLVsnSjAyBjJFg+cY+LzIPeBfs89
V6gUvkQutDjcOqsIDy+c30vK87fsFhCVRfIRIFBkXwgkazkkvy+GFsB36zqeWu/ITUTvrMHWkPhX
aMsOOtibFiYdDeeXCvRvjrzoYCw8YSj9rY5rYwjKQxPYck4V2MeWJPEODoHyoFtIRwvIJKaD7VBc
bODc9/7EruoxeGYIMqGAhyrecoKui90MeiJUo5tzksBF5ZV2ii0bxW/2KJdRsKmAA8R1FNfEtax7
ICM5JHxuTsY4ak/twUvJYOhJSHvOKme2Du8/1ep0ehkP9QoP18MFALtObhvgfUYSTM2pjiOWh4Eg
e2EG2IDP7qV27xtDQY0MNRFw+QDEW2OMwD8vdVPHzQm3XMxT1xZRlDYj9EqTnsWXLohL1nq+RJOz
0Vb7EADp2ZINPCvRCPGirBTgwKoxrNHGbx+RyHt3iND9U+eL5ARBMS+Fk7NzIf9cncfLy13qCggu
OJiAa1odjyMMW6qaRs2pFX5D8gaCVRl4mt6j8Pwr32ogh/n+bK4P5D9HXIAcqM0u5YzVXWUa8MjR
hHcckHm6qoLpBJ+p5BdXVn9U8M+7jx1kuR1LPg1JVNgZCVDpgBAux4frLnEnV/hmnEzL8+OKjvsg
9E4QIs7PQkWllLA85qdqDix0fkUdZrqXPvjXFQBtA8NsNC7ZuWPUZFZRDyR1QDE9AVIsNwH1IS7t
oUpIujj8qFqITEYQB/DyopmczYUX99ZycVBnwq7DZsCknX/UYXTQNrdsftIaBpYViLRQ/idhFhW+
fV1ayFQG4OO+9rH0P8iWeRsS61hfmL7VWf7yvpYrJlTZl5KXvUqY6iVbjlnIT/DLmoGIGAON5nnY
7YJeV2nBBiuN3Oo3+8l/jgoWd7RIaeGqtFqlhdVEOm4wS6TyohsAVz9z47YAuUzzRgNJmrU+/dn2
dvxhFnq+sE/fOhQQKv938FXIHoveQF1C8lOHRt7NAAG/HNS88Fi63Zf3p/itzYj0y8XmAEEMkiXn
Mxx3VkHbbuKnqS/4VwCSq01UqRE1IATqtMFNaPv+gK9DFUQAgLRDTwsSH6+6FSJknULhh59E2Xe3
gsLmrChDtRun4Q465SXETGPzpDHTF870t5YRsC7o6dm4XKFDc/6ktjdO0mYJP1mwltmVdl/mwQiS
rNNE9MqOoJQ/E6BC3n/aNwcFADmCMCN62WvyKhSQ0QOZSHuipZofWRh11x6BD2EkmmBb+ETcl114
SRt5DRt9Wbu4XywyiQCHIW6eP2pb2wWpTIflQ2v/eYIO/x6Ra9rInskH6QS/4Koa3sTS+tSDwn6C
cYdAETn0LrGn33p66HqAoIDEaOnBnX+OwjgMMi49PzV14mz9KVQ/bJqgMz3W5VeTBMX1pNR4YZ5f
JnIV45aSFKCcKBJBiXg10QAlxNU0oczvCsi3w0/deuxVAF5/zMwHb7LtISO9PT83fh1sATyiu6hM
JkxJ2x6Kou22aPbSa0zcpTrPG68DWtUo/yLQ4yayTsS7EI1VFTb0hF4OBJZUPOVRILxNJKCKODlx
sZumetz95gpcggzSUWw3IEVeNT8LqyNNBQeek9SUwOgKkOrUVi1MGpAMNDd6VJCPCUR4YRZePSuG
RdqNL0AeIedfTUJHfCsAIZye6sFxftVwkD4ArlIdaz5+LpdDzTPTpVx0NSZgCCD/onqCxYbWCqQq
zpdbZ2TljXXPbztYu5Q7UcRjXKdA1bZBm6GdFw13djGoepu4wxT+XskKgy+1XSiMAPcEpu7abZ3N
tEHBKlK3bT+3V7jHfUSFC+wlI50U2ibmQlBcnduAQuJyiSYQcB8LF8xblSdVp8Og9YMBTOZhJxT4
kWNQQe4dBjd7YBe9u/dXUYJX97c9heEAxQcQc+HhINFPVtFQtJHPE2/0H2zYpWXGxQ2mYRABCKHQ
hkRxMpvRFnBcpzW/rtrRenx/+FXQ+Gt4LCnc5JcwtVpNwBCAy+2V/oP0ZrZJtNEHqxE24JBTkjPj
PgVjHGagcIv8/YGXP/z6uf8z8Oq5PUm8gZLOf4hZ1eYS0lf3zHXjp/dHWS/cP98uODHYKBBvXJcf
CUwe/L6T/gNLKuuz0KAyWrhpbqc4Ivu2r5OrRnj6wqO9XkGYUugeoUIB8SOgbM93i0hkRWwy+w/z
0I5b2MWFeTgA0QwLtCBtkuIS5mMdlV4m8UXXGzoa2KlrDZm6jEoezqH/0OtOZdwJ+wzuZ5Ch99op
B12IbEMm2LaGqMdTC0XbzKW2uO+h23KhBLfKrpYP8uLM4CGjXGwTlkn/W+2pkvHkVCULHmhI+CZQ
fXl0JXjcc9teUmh54yXDOAv8FbCeAB1fi1uFpO6BBhuDB6PVXR9p5+iRIPha6wpIqcj0l8i+b6wk
NH5QRsWtFYjXNW6BuzIpZqGChwms6j1vVPILAcDKRwhzbAp/SmAD6F/iTryxOz1I0ID+uHi84ew7
f58wrfNY5arwAfZ5AJQmbDgkRoFw1A7+aS7Ap6ja9sG3zXTJz3Ed65epRLUeaeRSVFrQdudDFyOs
vxR3goduAgW2Dnu0cH1oqhdATG6nwoZxZUXKTRDBbgitcrVtgQFKKaRpb4uBhRvKO3svibgEXD+f
B+BGEOiRei2QddzwcDE5/1wOqyhFrSb8sRAlkisUO2v3qiht0Sd54XkA/Go+MP2xUS0Jfk+s/2Vw
DAtWNHBPoJms4Wt09FBdhXvZD9NF5baCC8MRL5HmVRhdoj+fx4U/h0KfAuRTeCpGwMydP6fPkLHE
nol/TICp7erIEdvRrad9EipIL1gRmP1JZdsfYjiApQy+pb8VdVESxeCAqy3FNmBLwJA6Hz+oHaNQ
3mY/WwPCyD6BuqJ9J3uqw09VT52xSC2oBswXjs5VQWEZFsVFKNOhaouoDxHp82HdsufT4Pfuz1k2
FhhyCQ2rDYSowv4Q1aLTMgeAyFaPHuiG8R1goDa7mWRDZeq7BSDvEJAoNkOBG/SFtOv8vMEnWnyN
odKNcjc6fNCHOv9gyLgA2QtL+ydQkqDX+FXlbFnBB50Hsuk/x7zTlyj456cp6tjgvoM8imr+grt+
BZaMLaj36Sigv1DukHDKNuMHuBGa1Gka+uN34uRfQy2JyGJ5g2R2dXDTQWHDwcn+F8h6pXfNEgWs
G+hNcf3kuCy6mzSFBSH2WhRcmPH1e8VKB4geJAkU6CDCsdYZQG0bXlOJYSStdKSuyph7uwmq/l5a
RqG1h+QAv6T0/uq9AtYLLSDUPWD9iJN1NZW6gBtUk1DYxloR2uwWGYKsIzjVld2S3fsv9vwEx4uF
GM1ydKPWga4fNtX5srFwhkXW0AuSsiAs9i1v0Nev2zGdOqe8HefIv4VkWpXSaG727w/96jEBsV3K
cli0ixLGemgxa9QJoQsJp3E/nm5IMhWbBneWW7dHE/A3x1rg+QmIXGBPAYmzbnzL0lIAtfACj6kK
9hVyh12YAi2mrptZJvJCiv7qyaB7hGopiFEo9+Hr6mysHIai+VyNFA1jwAyBMqqaVLI6SdIRQerC
aK+mELcf9HbgOoWjCQqTq9Hs2SczceuQpjbx7RGjQS00FQEtfPQ/6qBawLxgJSTB1J68yY8/v/9u
V20mrCG82T+VG1AtRE93tTlHVG5rT3sFTdEFcW2ICXtsyruxietjaxL4eomWMJh22yL+QWOI/KfV
kNifh0EOv+f5hc+y+Pwu2v5oMS5OyKvPQpEtz1EyRjRVkVfulFsPV0PbaUx5xOFINF+SYnj19tFd
RDULxm0gbuF8WG0gVytiUJgEWYGPg3xAJ1VtIS5lpX5dFwdateqehN6YB0hCLmygdaoBfePFmAe7
F4+N+ugSov+WzcLWJBJxozG08VjzZWq6B5gvex9abqN7HLnToYLc/IUD40UG6D8XI3SakHMh24OM
KMqjwO2tIqAuSgSh1rNp6iOHl492Dx55Lkwz8Qzf+09eSE27N7Vxv4RDU957jav4c1g7+lpCj3FM
g7aaPgQ2L53URM3UXZeM+58B2gtOTiTNnVAUpPWSBKO1kyBcmq84DcfrwQblOBuQvIm7yCWV+vNy
8F/fzX+Tn+3dn88g//0/+P47CpuiJHRYffvvU/ldtLL9NfzP8mv/+9/Of+nft/qnGJT4+Y/Tcyf/
sVX8x/NQtnz9O2d/AiP99Uny5+H57JsNH8phulc/IfH2U6p6eBkOn3n5n/+/P/zHz5e/8jR1P//1
x/dW8WH5awQf64+/fnT48a8/MFn/9fe//tePbp4b/Nb/+UXoM4d7wvP6d34+y+Fff0T+P6E5iOQW
HQHIaqOU+sc/xp/LT0L7n2gvgyK70LCAaFqyD96KgWLE+J8InSj7voD+F4yHbNXyAzf5JzYqQjq8
TAAERcX7j//3yc7m6j9z9w+umru25IP81x/I/s4z0sW+HhASbEWo8gBRAs7z+XZQHbEhKG8VG4eP
7BpmMT8nSrwc4sjXfknDrA7GYz8wekTWguqgpl8qny3iqUFmu5O7cWDtdWpDA0F/CceZLYyXlUoV
AWcva4vl3FaxSO5UAEnFDaA4UZmOAxnru4oFUm966ge9jb/So5QuUmZgfPs9kGio/QgCSF/MRqHs
2iVuSz51bGg+6yHSp8GPvkXKUfc1b2w7BXag5mlMGwjfQJhqQ1SYHPowybU/FFVuWyS+h7O3FTpp
a2zenUa0fAuZjq0ASGgAevY6ict43pd+kyngs3JIRKpjF6NzIoG/PAKXr7KgH002WOVdNBs7Dwqp
U7vsbxqc46nVe1e0UF8nEbaQgvRdqOeZUhyhxXotA17W6UycKK9Ny3LuinAX8hkKYUCuUQn6PFVs
V1d2L7e6H3iQJnah2sxKOGh/ugjaj3KWUNdycykdVODJYnepfShu2bPXXDshAE49dF82okkARCV1
eNuAjpPajfNLWdOJNXJ8JH1zg8KXJDddM0KXFXm6+CiEnwZQyTxJ/EmVotxQOQdEeIw72RR+U5Vb
4siqafNTTtoPMsDgunErXDiLpIYO1M2XhqzKqAw+WkLEMhsJmQGRtcc5M1DzhIX5GG9bBUObj9Pk
0EeVeMMV+hgf+3KE8lCo/GbrdDbbKtvvrgK8tjubdQfVzznga3ctV8Nmcno3r9F2y3Fn2DpaPoOM
CjUuR9q7AMEJRaJKbmkNzW9AcQaW1k6SQunBuQX9QQWbym3HMO2wZPRxHAJ6R2JCcd9C/XOEZHc9
fYB7qQOgcdndyCDa464LVMA4021EiI/e1Vx3xYYK+PnA3BP3ZQUhzZSxeDwVRX0QQzXIlPrt2N3X
DZ3pEYRzCNuhxD+KbVCPkcgDsBRE5lt2CkFp3GsghpP2AMUFmSujcictclBmLNBS0iQrqdSZFkqH
EPA0G2xrBhF1e34EHrgRqWVG0Dhq9eQUcwS4nyYVKN5uiwtsWAI7E4MtC42PW9wxU1VwRJguvBpn
ovKhgyYF902finL6ik76L4543zntkXQDRC0ZOrjJt7DyzLbqoiEtRHIdOWXx0R9BI0cbpNvaHRkR
jTjsWLCPSijzM7joDrtWG6v56WIzbbGmJwPWLutMNs/VMQw439KK80d/nqcyhf+5Os0GNs8pxdFT
HVvdmzsAHBnEkZmOp9RjXM9ZSVqVGqRnuZmZPFqu3TyA7B09Em1fh27n8rTorOmohAbUbWRXrcdl
n7Z9UrcpResAWoOhBqd2bKEqPQE2VG9RtJK7GML9IPxEqL/uDPzenu3eguslWlKyyWZp4NzjlyY4
KldV9zZokgBfS9GdSNuWbirtid+5qldt2pmOWrsB9aVvmjik2kZiNE1aR20U4Jo7ZT7x4y2zGvJr
ZovDsZiGHAYXKJ6NVXhvTYR6aW/Vv5LRZ5/rBAIQO11SnSqqHJ5ago1RGheV2Viclg+F0c+JqZJj
j1JKLmtI0fYVrTKLeN4TQALjMbK03NnS9XZNSUTOnHgEqbEvebWxJjiszXWb2Ps+6b4uyIZjArup
K4gDkClFR28YU9/UbDd0RWBSX/Te4kpVJzj6BmFSF1oUeOGQbajH8XkANCjzJChUeLFYZmW9aVst
0mk2rb6yOqFAiqscztMxJGJOUXuYj62KmhsW+d1nFskRbMRE7ipFRT6SUuxBy33yYqloboIn3JOX
boQkyMELIz6Ajn5bd2AHWzrewyAv5ikFkxaJ5mecr+IoQQC6BrYz821dyT2ZulPUoBrRpzUKIos/
lm0ggCMGUsR500OnVxiIgaUycPMhDNQ1nSNxZVnjbZDQXqQxq2HrMfluWWYN2u3hvivL8L6yIGPg
yZJ/AV2GfpgVaC5p77pfvKS/h+pOnXI4caWN6D5glUOmUEf3AAvgIuz49+DvT3Y60/5UJMFPNlU/
QHoOIMSJG2UOaxf7Bk5+0KpMCDc4KJp27sBkQn0yG3uPg7vsPyBExceS11EuiG9Ovd01T7xxgVf3
42bjWXZ/3TmALAMNCbGiuRBI6hmEIp/hD5BrSG630lE5NHNZOgiOkFs28ji2CU9RpZk2oFA38KvS
Ou+E8CAuCRsEnXZwnIGHxexvmoSJtJDjdet6cOrtHqAxNg/bUcKkMMRuK4pPPcclHQh36EKmPEy2
hcV3NRSJs961oA9RlhVkgEpHfZ0dzZ8GaHQdysHltzCPaK2MAUA9paDiCRhUAfE3Z6HgT0VUMkwk
nXFqJlBnbe8tZzYpsyEqkhWkl+wIoSr2PA3QnQZ70IP0JlxFp0eXlU6TlgykgtR11XcdYeNuffRx
eRaDm/NxVnF59HgIDDkacJ867Xj9cRjKG3STEFhmWYxpJGuw0xP72pQEakYjvTZxZCVpQMHXYyzg
VhoCcfWlQlnHyVDKd+ItCsvNXTgpz98UtV2fhqoJhyvbkcak0Me8TsAX+RKRSrjXRro3jqjYnazb
HVuMJVnNv3Nm56XWXp0VFMb0mcv74WkuK9ukqC5do4rUQEkFKWK1QW9wTsOGkR0cEhiK85Ad8ZQx
QRaTBsqnbg2QNkIlqlmmvO6p91AWLqDzWCa030AnNbmjNiZnW0JKLUmLeqy/EWeoVAp0DnNTEHzF
kMFspOiyuAMAIi+TBs9Rub6ocrCGvG43mFApwFtsf8hgQMbJExmm6GfN9X3B7AH0fg+M8oPfIbPK
MYODm87QDG0/+l3UEThoy1ZskyaOnt1ytE8QOo2a1EdSWtxQXCUF6JmsVGkHSKaB9+XiUza66Lrs
mSitGS1ayENsjQhlv9O+Nf5iTsQrHKDWxxKer/mEpbS3pO1ugVRDtc0auPa2MmjDW+1i00IYBraA
jFxPbRsfJQOMqWz1J0Gp2HaOC90qHKZUZU7SA0FecrgYY6XlFYSu4L4JoxrLD5nCVLXdJwODUJJN
oW2cHD2sO+kU17x1p23XBsVV0bh6axWxRXMeq8rs5k5Zdk5oYwMq39Ahg0fABCU0E5A67cU8H+DF
Ux5HRl0LXn/9flDuuMVNUKROWf+sSz9M4Tvk3qBcHp2KSY8A3k8ErjYWKItgvHH9DYUksfHmWp7s
pof+QShzFnXsnpomkNgIaPwDCHwVVNDIwSwjafca/zR5Ad0lynoUxi5JrqNSHkvwVTeMiQ8uCWEJ
Plf0+0ynvV01HAbJUn6MRm5oqlnsfQOtb9yruHV+YWK7PalZuEtG6x5XDpOkJS95jBy8+ATqktkA
0ZZ87XvH1ltqZAkOzhiPH3Byx+o40AJSYoEYN20zxh8o4nSdahton5xVZPymLThReUXdfB3nUQPs
7w27QtcB7JI6zzokrVc/U6+qssGeBE1d6XTf55Y7MDIAuiPwkMVsOOuPlaX8FsbUAlJwswmm+hqy
ujgpAdsM5zwZWf15NhpUQi/S01HPDDpqfFRzcoitDoYwheVAVXVW5YDmmKqenHDWCcj3gE7sYmhe
8mwcoUuYwgg0JKfYnYPgRANfgbxQ8dLbC4YGm048M2YT731+4wvSm4xNOK5SGrZtWoBnOOT4f9p7
NNHSOgL0kLGN1fXAKo8kGT03RfOkn1MvGdxpBxpmlw1Nn7wQVzQAciPL3diE35hu9F0NtI2/pSMy
vnFDsMf4BKvbUsyPiYYx6ldRR8iv/V4ccBKMDU+TvlPPM/wJnb2C4E91LeeyTVXDrMxWFoyQRFD1
9zUcPH5UEXXLFDZKSEOnwg+eBj8okViqKOg2XV8j8E5mOjW978snxBEAGWubiGJjtfWjU7p1exwI
nfU2hBDNgEGgWmE2hRjkj57C/3I7jt1tMna7yKMNGLmT/BwGTltnlqTxp8DVONmZgCQl4oQUt13U
VldFUQbfGpiIRamGBdEX7dd82FA4AQbbCnogw7aRSKgaIe7QxMcu9mjyXNa4HmVIiO/BngOkbwqH
YSMJjpRcqwAGjx6vDPQ0gsJF3plYOthAiRVGGF3bldbWRvCiqWNj7nf2WEGXE1EVFlFDxdCuhoBZ
mIHQEEbbfmRshEtDEmbEGit/O+DWGH41Wvb+poKXKGx9usH/CLBdqIHNnmS1gQB6M6WLWdx9g7JZ
v6UQtlXXJQWnL9QDQfdOgNkObcKm+SVgrV5v24Q5H5DBCJFJXy9pEqn2XGt+UzSk/WamKO5Txyrt
TyHML3HP0pQn17ZftXdV0gX1rkSLBFmc1wL6Y3t6WwCtzk4BbmrJgQH0iMAvu9D+nCQ1BVDK6axT
XZJwD3h1cSNsqySgvZXtB07oVG4nMuj7unCGbwLlyaybveKX5L3eVs4UplFCbY7VYpDNolXk3db2
CFaTcfqW4GvU0TSkhN3YxuvHh2D064w4weyl3RzYOi+A3Ik3Q1lwdlLQnOyRk0ZIInsqwbsvVIzb
UTHCN3MLDrTbb4Ji8Iutgo79J5h1iodkLlQID5Ox3Hsah8DnNins4gi64CiR1wPNmVNwYEXGAvcU
WYAHwL3yWBO72jkdspo07I17p5MO/M2pmJTc0QBZQYo+YGVOPEFtHUYng507kpef2DyY5pjo0qoO
Ep7JSHrpNOdVPRNyDcUZXIJGYTwUqkeIHk/5LEr6GIPvPuWmR8P31vPLqU17ZwzHg6XtCHYIbtsN
JzrjknYnCUtYbiXMFSAqeew74VBmhOKzXWyR5yKUybEbviR+UVnpoKzwyrDY3QDCirRG1My6n2gt
EaXQxEIknB7CRbBIQSIvL3wPDUtW+jeQngsPqMTIO1FXi6AMb9PaCvnnCHZ510hB4kOC+8ojVGno
15pAgQ39qNhJPVzSEUsXC0wsON2TFA50cD+KXTPmFbQkr3Xn2EhzmnYTulweIeo835Y+5oGa8mag
aF4nFmyiChwHueHFRG8ij/nD3nXQjHmsu9r/RUGGRHu913WzT5hVwReljygKVVo7uHPxROQ8JCG/
i4dyhpZA3YZgx6ZDZHjyzfL+L3tnstw4kq3pd+k9yjA5hi0GipQoUaJC4wYmRSgwOmY4hqe/HyOr
rTKyrmXZbbNetFkvalOVJSopwP2cf4SYLDlXu/JdzbI99h3v3cltNSH3c66hVgv0etrbiRcjn0wi
UKxHauMeCex7KXzxQ5sS/WWuXN5Jo/u2NC0Ajtbf14IfpVcPs57upQez4yXFepqY9x5bRm34LHGb
tHIvPE+jVid9HkvuPRyxnZKfDK0UIHQP/tCee9P4kkZxNCfdDctCxs2wfJiZliMXGQ9psp2hFfxg
HKqP7lJMprviRcO7FijR3Pdeg65bvonefsx17TRTG3ts0iQDUkNu52TNSS7DRYF6M/s8ZL2xfYim
ecOKpkeem4udbNshwHEwBpkU3zunNH9UdIZz0PmQHH36sZhl3NTlUfNbIBofHKVyl1BMaR6M/tAB
GpmXB2ak84KVOjAGrE44f/ayzb/psu/AYZg6edq/ZqD7wFDmOSua535gIxLDFqxOO7GdU16d5uVA
9XXLnrPXC70ROU9TNYsnv263Lq7bdeJXcJ3eTp/KzUIFsfVHLui7ZO2546x1DPxtOYnOJx/LOQPq
3DZGfZhrh85ecI9KcG4Z7BSwQ1Gylfu204fDrCl05Waxc/XlRhvqO4sZPikLJ9gceGQUyYTDZsfZ
0eRt3RY6k0Fz0lXFXOJcKj6sbVf2+bQru9w/mMXCb7K0JwaugeJnFWSinmM5eU6sj+OTv7r3veE3
qPfSI76VbzrnE9QAlTRP3Sh+wm1ZRwPi6npWrLmANt2NVnbbneEsd8xaZtC47t7rDXC0UQ8LJ/lK
a1vQzrB9wF+/GYRdxHNVHppcy49Dk96rpcHYa96pcbXPVgUnoYu1D1qMWbh3mvYwEKyypxtABU4L
QuVOnhWw97Q3JtV7B8QPr36m7dqWX5DbP2BwvaZsaQ6TTZtDo3Ovlqq66w2xHJysODfYWCKWyISH
r8uPjSYGK7Yuf3OSZbGEqU+qP+3AtFkEKbbRg6ba2oi09yQwq2U8IME7EUz6uMkKGEm168kv1fo5
2N6BDOdnHF3veTNdS2yHV1a5nkATuoAA5LPB9K5vFJusCuWzpPTAag2xL2CUjplh000kBRkuwzbx
nKntJBaz3c9ue5U3UgVcQzxOnN5hZcrhkY9piQXk9bgs1Hu3Nz66iukXkfkclG3rBrUm9b0zGBQU
9uZtbc7TyQNRC6a2/NY78iyK5G3ySP/wucGZNgAG9OSrAoYpff3WkUymSZ6PfK8519DkPwxeX183
mV0zjVSUkFUs0kM8X9qzcayI13TVlx0IyGnMvHcr6W4aQ7zTdkAMM97Wy1w0hZWfzgGs/duAcDBM
8+3Oc3Grr8ZwTJ1yfPczVeJYzw9dZV/rY+cFdIeN/olSwpk9snDMJM47O9P2AyWpYg/OD1BaCxRk
363a7KofvW/MV1tW+se8NbbHoWn0oGsz86HPPOubsxXbUdWpSQ61/uKzZsWZqJClEt4T0YtQZOE8
rPN+JrPhhTJWPajV6sZu3ru7CbnqeUiy7dpqE8nruWi7aQX8183e/ZwkgAacSaxaxqKsaLlp1NI9
Fokhdz1hEKjssht3nstDWnfGzi2KOhhbwLciv27K5psntwesk99S5vygmzr3RlFbS60Zxm8GUtMm
KXB0bsl77jEzOkmU5bkKBBUECPaymSvO/WaUYxeCM9VBnZvGTceQsvckxaN6dsOL6wQlyFyALuml
17fiUA653Msx3Vhdii1SrStjIydSVY63rgU6Icv8NBX609o5e31o28gGPrvBpN59aVCB+3RaNnhm
OUdebx/zehDUey+H2p8Os7tcD1Imj2k7rceUaOo+ckvrkDpskIlVDq8kbAIZbsUd2c/7IpPlrVXN
Y9ybqjzmlJm/kZf23fY2EZBYTqKBNz5thGx/gwrSo6xry93s9ddLsZD2kg3felfWYdab11RJBm1O
DYlnyfrFzN0lWKbmM9XSz3aoo5nq9Z0Uyxj51fyz5CVpSii2QKsaucttTtqNrZF10gLfYCXlp5am
4lWahnRXpXYfzDN1rGzFPwo6jVwME1VvXAnOkUNuVz9YcLjgNdp0O0mHUfa6eEkojPUplR0bdDo9
OXbrvCETsHY8e/zy3pDWoa/K20vSwEbc0Y9ZbFfZ4r4nef0y8YWSVcTv3HXm1bK2B7t0DkuZ3Kpk
+zJ1lYWyg96P5tyiudNcpvQAISbDYfKhkgDNbZLnymbXLdSRiqZu0gh2LbmeOKaeLX16LUYxxl7n
PbtJ8cZ28tPaplN56bHozPGOuXANlSVAdCYrRPGfRHUGYsPPfPSckYWHBvfbvt8+bJsDaCo6F4ll
uaNR6VZZHu0xpNSaH1VB7SiCQGtJdqk30ufVdFhrADLzOpCTO0R2z36bLxTRhLiB/Qve5p7mbOSv
6bEtEPsmjog7vXgZtSsQGDdOM795rbzGufX5K/8QejJ8GJp41bcBpSUZCqvHW10Vw4laZU2DcBRJ
HsHt+XdMXLW1JxAkIbfWhjCP25mvIEzKpH9esFM+ZEWxo4t0vlZp3Ypg89ztiYjntQhmqsdHCCnN
yadwqVoS3zWrUs1JgSqkfMdik4kX2E0zFme1dYuIJ6Ofih2b1JydpWaKKhQjdM0qlHfdc3T8LIHw
b/VpLr5MZ0ynAM9XvjyJslI6J4Jb773OGq7LfpurYDLmRZS3/Nu52SkjQEZck3ak7yTYVhpk5Whd
gZpRxFSVNLmmdMgmufe+SnlbEoopiW3iIq3oU2zNNcRlX6FPaXZmXXq7mcA0K8AG195pnriVSa19
z3nW7g1y1Gj8GmhwWdXOnxOgZgp6ieu+hiJOdkaq/eC4uas3K67cUUSDl2KwzrolUk0W1klS2AAI
fhkX1ND8EOacRbw6drQgBX0lOIZLYJpPXVJgzm5SYgw33LOtJVvmb54wEnFRbKcCyqQXGvjSz8zR
N604YmE3TIdl02pmZgor3ZVFUrll0KoNvU1QD1apeLlNPRRuue0mYNF019oqeW23svwsCG1TAbzz
YgRZ3Tjx5FShZyd/KNf+b+gZ2q/6cey/vkYEDf8PqBgQEfyNimH76j8/8uJ3EQP/lz9EDEJHxICd
4JI+gGAZ0eT/FjHY9j+wiAnU08i2cDtcvNT/FDHYxj+wWmB11gkxo3Hskqb7TxkD+gYsykxWlwwJ
amAwHf0PZAwXedK/xDWXUHjS7hGpmRTXGua/qWq3jLzYlY6G2N2afK91ifYGkCf/QyfcX4yovz6G
EIpLKLJF7BZX/O9SidpXhrFB9cUlqXqHFRYrdmq2Q8dc55fVsn/M5kzGS29yRg31eu8UaUvfrFF+
OEs13oIFpkU01jlAiCh556pRQbAm/0lj/Lu26teviZyN38NCZoS69SKA+pPAKcdBPJhlbcbCsoer
pcnqIZCbn95M4/KVZlVym3vwOyPSk/+gqftL9Ps/PxpEEXvJxUf3V9lnXRhzvnqlGTPXVee5GsaX
EfNWnFuQgdvkcq02Y/Ihk5T9L9NHmjyz4cWeWKmk08dGpdb/IPD9bx4N0tBJz8JXxeP21zCpIsP5
pKN4j9feJD5q0fRyR2WZ/P6nl+Wfwpo/C2n+u4/xBbzL5fm7PPO/f+fdYIzSHsYlbjLZg4EBwQsB
9/9/8Cm8LziYEC9Ssfr7pzROCyjsdUucV5sfVlmr7Tw9+fz7D/ldH/frb+iQ2o0TjUcIvfZfBEFJ
V86eX+YrEduJdUvQ7Bqtqm7OJi40qn4TeleJFIr//kN/VyHxoZwgiJCwRegIa/9NgGhaw0V0nZgs
nPN7Wzb5/eaZEJd+nb6bTU2C/VrK3SAt2sJUI57//tP/7a93+XROEDLuGIvoffz9e9027qmh883Y
IXZY+I177yRqOv/9h/zhp/vtmEJ1fxHv0np1UZ7qfzk/0pZxgATHIu4abY1mkc23hZMSY7VZFeAF
o/db4q+sVbC5t/1spVebKW3OmK2Kqmn48s1lfG/1FR6j02GIg4tV5j2d2E2rRMw3WTlX19CZYJl5
qWim4d/IZUhGs+KtdGwZ2ByCZJuct6RTM1KLUkcKIQfBNFeoPFbCAZKB1FMgnqk+PU39msf9aJk3
Qy+qhwvCGhZZ77yVZbNdFYXvhtS8Fj/dzta+gQGvOzXNKlr5M69hyaEcF52jiMhx69uqL5zQIpFx
J2hDY0uuvuCo2i8CGlknFqZcGKMVW1zSxAickzu5NANg21K4N/pc+ddWhxgyGJW1/dgI3bkmR7K9
zmAzngbefwAOjUxrFN9OHqR8UzLw2tZ4m5xiRixYvygXh1TDpsI/g774WMi8CTNnRKvmphdCbgVA
alOToXcY2siD4tj51apeiKJYL2y2H2lbZd/pbAEg0YPaPlKDfj67H4ZLSjuZlmFr53SuzVNzJgxN
vQ5Whcemy9sAsb0QUe4se8+Z0kA2FUjn2nYH1jkwgZGCedfWSqpVBRELRLQVoZMvr1lD75pj9faV
aJd033KIB9zSxqHXGmJPC4fk2tlTh8meIEH4RbH16O+oZ7d7hOt0o1h+1DjaeE+/mQ8CNDrxqDdq
39ilHpmoeBKVPK6Tdk6ncT10ug785K7stM1uy4f6OFEebCtW7USXIK9Ja+97TZlAkEjAx8XOw4xM
AZgJsR/XcrkuKKWMta4Z3t1p3FtOYoTtxBPUJjjjEVig/A6nOX+pWDGHUr+ZcpN1HLwwtcU9iN25
cIoNW3neQtml/r2DUPfQaLZ5qJvqJmvKO6MuRIyQWe2J7Xgnw7spmu+jVR2pWHquU3aYdB2vE71+
FZhaD17KN1Y5dEAYUqjIhB4LEDKtoUAZnCPJIFcn7cUU5/0lpmAZ0FoBQYqtDZpxKWivMB8bTA57
hDj63p/8NCptXFFOpgXJOj54q0gCmzDhqMysk+4Vd/k2m1Gv25Ls27oI2hIuODD7YrizE2jkwfAP
g5db0VSb23nQFvOQdSq5T/rykz4FMvrWSd2aWabiukwX2tYnLbioSiJVU+Mi5XoLkFUF8H+Mye2g
9kNj3azdvO/s5W3Q9YbChvqVtOYUqaM4FVv9oEFWPPloc+5NihDfFMq6A7vECbLLv6+lWMOcbmt6
Z3p6Y3r1Q5Detlouv7Zo7510uarL/EcybUlAg2EfsVIOkdJEH8JOPTWmfWzEUt0kJV+ab7yrvFXk
S6wf7DRrpNUei3K7NwZDAY0hx/bQmZjj44iEjcWL2EPlzbxati2/kyBzBThyk3atDrbVUFC/tS8a
TKLmeVCkc7ZFVaXt7dnd7oZF+65lVhJWtU8MmFVY62ll6CPvYrVCnqoiWHUerXFMtN3iDJ/JCrIu
nexq9rN35AOnpulfvBwtjkPOE7ULAy/o5RBcxcEUsGeU7hQE5aMC6Vz/qjQSFISOFtvL+mBs1cHo
NrFrNKKR1PrrdaruF73xQrOwBOcBSonM5wAf3KuhH6/nrvgsCqRq7mRdi3Ta7ECuH6rTaCCw4aNa
/sRNOyE4SPugHNa3yXfvJhbOuJv9PNJ7kcS2VdufjtQHfg+ywHM9e6qH4pUco/8kz2dW5Mr7/a66
VMwy7l4yzvFi/uWuqkitBoV229jXtG3FZDq39U5fFOSYqFztC7QnrVDQ9oQUHHxHEZ3dwp+CTTVm
l+yWcczOeS55FpLFwrRayab5nEE6PhIqf8QO5WYdz2qcv03kXP1MbVCI0NA0DXth1eG77IZpfV9z
P/vU8k1Pw4EWdYaqOk3kLp3EpbRxlB+kAtKtttSO+F5T2nqftxWb9Sw1Y4k215M/3UorPyZwHPwy
jTfywcXWdpGuFw1bfeoSeqryRX7yyJmnUdP7e12k8DIm7n+xoyQjv2+aqSGRPKXwXSX6VODUIt7k
Oh/ULMJ1yyA9PI+Yywh6p7xDlOWdYWk3uiwGU7WHBXPXR6bNLOGE8G8f81QtKZeOyLeHTLeSKdY7
MM6oIRbDi3x77lx4gRnBTcooNgSDvORKEu7bfE+k2xHoqDQTh2pfc5jZyShPnl0QPwkqJp5wrVXo
Q82xvGc1trhRhBr4MjVv8YK0Mv2jVmYD3hpzWUDubRsF4ZDodFN0I5bwgDgZdbacxpURmjqbkD3T
RaTL3gXXIfUMOJWIDnmbmwXlwprTI8MZTWsZr6kmnf24t2ZnCaWeg8m0bW0h/quL8oUsfpPQ00n5
ZUQ+6CXIwSQBIEhSCVuCI1WuN75L5tyuF2Oyp7hMGCG5sy5o4mQvDmRW56+ksE0VmQzmxa+GPKtd
Q8dN0h/CrVWGPC3t0MmptfEjML78CxcPxzvJgWBtLehP4FVVzXCQESl/wfx09NL63EqubbTUwVig
ldrzH/UOJGM6N7kkRzGeTK6KO2fTZHl0Re8lpLzY9WBcV56q6zys9aVPyKYrmjJSw7LSNp2a+aFQ
ptqefU9pF1ayS160AcwDfRCmrhgRvH1dOJ3dR0tlWAuoNvlHIZyMbcWjXKanvtY5khs3WR5nRQ5E
lHEbtEEnZrpZXZ6Dhw63d0UOaSoJnSqzcQxbUSKG29bBiNt+M1O+wFRf0F05PQc6lloD4sJLW56u
sn90mnx8zQxDe3BQ0r3yI9MpLLOi/D6xrH10awV1uHbinkce5k1puZj2q+kuTaSnhTqtVlebwbTB
9IbG1FMd0jq2+5Z2OPNQ//h9GajZhfXm4Myhl0bExfwx0MDl07zw5yqH+fuQCw43LZlQgw1WNmex
FEZv8Lwqcc5Tt3egjtEYB7nCcrfjCHcdtItp8aJBvYPW5v2Us1Nu6uih//3QBjUk0eKYXGE2SvKV
d2jQnmm34YvAm7eouDI65QUNOiuQ5LQhwNEQY3lyDbIjl1Qz0dQxWh/r0m0t7rM5acJuHrMtkJ4/
jIFGHM1t7+srfM482ihW0sF7n62aKhneFdTHo1uqU5OWcx+Qk1KKq2GUMMl2MuEC6EvLf910t6hu
0AaR342mzOaG35wMmM9rENuVk74cGEy8DwHc+USMrInk3aiIQMlneil3HBPiWa4FQinVyLa8gg3Z
OMCmUQbmiIQfKG11f1R0YsWL1tN3S6m0djevevKy+ZXpXFMBj8kbUbg9c8kjgr5e7AIx9rakE8tC
vnAQrTyH8742ep/+n60H7yf/ZD0tszkMIVxP8tC5I8k8o65I2FI17wwUDH7HcO2rXkdmoW0blvac
nopF2mbQtqyN0WgQARUMfm4/WkKlWbzCX9xvs7HlJ+wzFBCVOCrvQPlsLyQgJNcDwk3xeOg18yci
gYuSuQXZ+OaL3P5WzZaWhwRAeHmUeQvKUuF288np1v7TR1MMM5g6XRXo67g9sGUUr0matRQyKmGd
bDuhsdDYjPTT4RE5SEQSMDoe2uLQJ80Mlb4/9HU4XA4r1Bue0QGr9/0z6m435WW8tEYs7Fo9BM6s
Fyj7s/kza1pNIrrRbBG5rTlEvlOn6EC0xT/XzWZZYet0JtcR7rTjXLXdg+dr2ffW1tpHtbK4hIlX
Dx8JVoGDLD0bMZJO3Ge41EKNYc+/2Zu2ZJsZumPRdehGqvZpNfMxi5VRVXlQz/wahFPOLrokooDF
lTGMyXezW+wv3XQwqVqWpu5Hr9G+fKFNFRsfKtII8eN85TUpN2fdWuJdRws0xh2ijRfJyY+ZVe9U
E+PxQEVde8nWHKXRO+/blLbnaR7zPqioEWdPWL0O4BrhMGmZrr+hn10Nria3zkHnZ4PJsVoTzrHZ
Iuj7CsatfKpYGmaIsqVNDy7g2AnrV/HQ61nHPYBIE/1SrUPXtOVkIC40JgSYKePLdihtVX1Y6bDs
0lnPeQNSj4uJ+g802G6ePUGZpIxWDq3AMWdIU/GOWIY8EMyLu6IkPKMNy82Dy9ha4KMAZGWLuzWb
v5m5BjJOCGdzRh52ebAuuwx262/IGufz6EwWha6elPfz6M/MG1ysbkAnDF6Q2WFtivK8qj4zRS9d
2GBpp1V96IfnEoPGySoK2wp7l6gyaNZM5UHuz5cMW8p7Hsy+dIegXC70to/Ggh0mTTAbl0u2fraK
yhL+3bbyZVQju8zijtzomqZsrM9KVd1VjZgi++bICn3bVGRvmoTzD9JCUzfSnSpxM+ted1cCVpz7
pcY2bJoJcmDiJ6YsrCa7SnZSIdILx6VquhCvlPfIdYHKqfTSwQo1FxBslzvziJBWm4bA1d0kCQyz
LT6WZUabWeOZ8F5YjPIhSrxl256GxDLrg8iH9NqdjeSNouqiJEnfS5cw44JcY9BKBC+FgDadpmJ0
Xjxvsr2Zv05NQ7BXqDWgQHsGgljcftiNhpkQXW9zU0v4yAfS4UsvdhkgpgAaYmwisxsVjzRD3JWl
/E6L82bt3pBu5v5uJYnBv23nYdNQnJAOEsD2XORFiWveDsRfiQgbEwn/kojjamfxX1xRl2ZbtMpC
FiPATNgL8jn7opiPi3CWuGyDJstgQR3mOaTAWo+u0x/s6gv9NgeIWaIivUwvaNVTeJKTjYVmChB+
9v8kMX7zZP4ZjvzVm/PX8d1ySVbVcQqamPt+R7TwPC+YPVNUiraov5l26iOCFzl5iS72NlI9bONb
K6RxLHCRYQ8a+3iS7dShMle8LpU/eIeO3KADLdC0OAo4J+QAg04PdaEtxo8i95boFz72/4mX/8WX
/zfESy+/6vzjz3ZT/vk/WBfb+QehJ1iGySN2MP1fuJU/rKO29Q/bBjOi6o1EaDIP2M/+xbpYBGtB
UBCpLEimh6r5F+vCEkGAESp8HlX8o/8T1sXQdX7Un7dEHbTWAGixKejAGAA59Ptjhtp+XElbKGIU
JznAWZtFrJMqbrfMDcFZU5xDFgxJ7o5PiOe8K1M67xBJUZGXt5lWkkHlPnPtHnDrvFircz1kNPmg
ZiwpuhyRyzRtt59nGnhXa7F3i50EfVrL5xKF7w32MoQROLMIXwqtnjwmw8+rd0v6IyjdsHOr7SFx
2iQya8u8hofBr5J+kGQEM9JzRxCFcpFUFWimls+UILvAZiAMtcvljKD4sfPUPi8o9dym4Zne6jS0
W+yCnSjM+6w3Bq6K7TyO4iqF17nN7do7O4WcHuZiK0K9G6sY4a5BqWPH2Ai7MSRac5qaxyGhPghf
rMUN/2DiugrqruDMmhYVLAlLHWKPA9rghiQSFqi6d/ynQW9P9M4LHBLlXTtZI9qktN1RNFt9Doqa
adTZB5I2MNTJaQiNOmFs0PLDXKxvmJNEaFgAn5tcjsrkAp0MxKtG6e+qfB6v0D0UjKDpdNOXPuU4
3tNg02XmyhEkongihqjfS0sZD+YwObFvIXhWqNLpB0Jl89aoVQX9wtWLWiogvceNdNDEcXNfWm34
oqRGIT33TZIUKOHuWoQdKJ+Q5V6JGeuW5Go1su09ubhAZAXbfdHdBrWYHs28Znaoh7QJlqZ/cnVE
8EJDwOi5o/6qOdaIRFB/8j2Qt+xuJbTFKYfXuuVWcxhyDcwHvZMenXFoQxuNbpByiwYFWWzjiqHE
nvMuQHk2PjNs+3cDiMQO2dc7gOT8aTfmsK+16kn17llDwLiFotjuZYECvSGl4oIkoelG1HK5OI4m
m19EhgbfI8LFcUvcI22COKVMRqa01u6NpPiq/eqqXBemGOlcWw0btcdahMWjvEt0HEYYJ7AzTJ+F
/tz0xXPvlZiycHd+ZoQkBElejsHSz05gd3NyMi+xmFKX2q7U5mHvLpl6VsDr1/jK17jjkdyRpnlG
LKGFnUffi1XLjP55fImdXopwcubkK694YvJkeSIryIrzorfuLMD4EPYCqg7VbuTVm7lP5z6LWztZ
zxeNNBHokmkLfM8IqYtCgQdefeN3S/edkaK8VQbuyS3HE6iKUCUHEmj822pwcl7S6mkjhCLk/Aor
DJcZgUcPWLxbwmK9JaxsvXpyFcL5rDF4OI2iCMlL4kEhiKO2UsliP51V73UkE6c1bUedfBDm+ulT
0nrr2Y28BsPFh2IUOY6IsWtDUY2Ae72zoUNFt1BFeu12t7no1kAm5vA05TZKstTMrskmqV9Kug7v
6TRg7FwhOjCOtmtQDGL6DjQl92im2jrsC1HdYnLcHjgxiyg3RuQlzKLFk6ElxqmsO1dF8teIK7fJ
vDwwznJmt15OY+3MN/iB67P7az5GGsKsXPodrpScfSWcEifrg6WYtiu1mSIGDZoRrV5KcAZShN8Z
/fPrqWXCCEogYQrl0w28o+6lyZvZWx851uaX3m0ra4f4s4kHugNjYy3Yy3Ak7E2t5Km3vUUeBmdB
d1Q3uh8by5A9S4pQI9QzRqB0XTsSgo/83kr46vMiF7eF1833C6jG98FCtZtXy3TYRD5+Fl0DlF6P
ybxbp9o/4MDghNG68tOeXCMc3R7N6aJNCPUvzhKE+Q4rtCWz3SaQ5INWOeqZeLsUpzzq1zDd8Oy7
9uYGltxsvOGNwa85b1tkWb1x009AbSjuzIPeZcuDtS3Oeen0/sbOxPzV+WBSge8CJaw9aTW6X2Pu
zlvtMP/ardwRpw3vHT0VYK8/1iHr9jpsxbG3EMFLYzbxaAM1aFnR3dSGhgKVo/jOFJr3iha6irV6
nAlkrdMUpFmw2GmFpG6ukslHB8Zigg5V6r2YmfFNMx33XWkMDyBvMxoyVV0lHHGh2aVpCG/X7mjp
qJ50fno8bcZ0cASNR1tbJruSexXw7teGuRqsB6scxRfuS+M44aR+H3/tpNLI80hWonvSmPlDSD/g
dfA8frgfZBleHr2tneMIPHmbDBo4ufRXtNBObXqHFeVo6APBB5mJL0FkI1o2FkSgd5RIsDtwPqCy
WTSBaOHt3YZjUwKE0C/q3OiUnb14GRhmKvTyIU/SjzHJjF26KqIPKqzuKILr3TIVdjS0moEWrHFf
MSsPn6uWF99Si2R/azLNG2Iw+OnAnmVAFla7mxzRHjJjSnn3kZftO120OySN1b2WTiQJbGq+I4rh
SZB6gLtBkPLkJsgZHVs+MBK50VjM89Xi2mPUSE67qlXdsZwgTZKSCIaMdKY9iTYsY9LT9l52KfIo
G+t9xbEVkl2AQ8QavZ2l4WT10vUneS3yOJmIM63ef9AWqZ6ERlgbqeS7xZpjoxnfEo1ru139jD/G
LlH1cgApPpCq85jmVgxUluGR0ZFFe589diNQmKhM3Ah39GezuNcLgaeooavIHgcTTNeI0AU3oS8L
xHZUuASyM8mY6MnoAxm9Iq3tFf/XEjSOSsjbbkJPTK/DRYluL1NEZi48Y2tWX2rYynNtJsXzuKDY
n9jGXhPH5QvT6pNcHZzrhWHd0lKsI4qw8xdvUf55RWaIxBicsnFmPyQF5BI+U+jXzBBnGyirnJm3
ckG//VLHhqspsAP3JO1sJ3svhG/Wo3LGJ99kzq5ytLMj+yRYOvucafbbqmvjKyW4b5I94iigR/fI
UfbttLcSM/LEsLOR1R0qyuxaarHCep2r3YjFyQNpP2AL+al1MspYtMKuRj1G4LqF5TrBVj/UoWMX
e3tUSAUc+KXGRsjpdCKPPdl9Q/LQ7l3NZYgok7gkeAcPB97ttfvyeG/RbJwX+Ti5896znTc8njGE
5R3yfJIuaERzoUFkJ64m/8fSrOe+J0IdboaNjkM/UhhDun6+y7z2bmLomnLc2LOu7gdu0rJQ1S4F
T+JuvRo7PASWtcTOZLpRThbmDc3Du1LHFUQc5ROwGZiHu/7UB/AX5VTsmcpeIsqKYfzJ4o4EOCux
LleecuKaKfoaIC0ib+Jnl5r8j/MjdSHs4K7Zdnckpe1asfzE6v40kQcfYU7emI3AktP0lxb26AiZ
4DRu27BWw7Q3HadnhTUpksuRYHD3aa/6+F/snceS3Ui2Zb8IZdBierUMwVAkJ26MJANaOOCAA/j6
Xojq10ZG8ZFW857QmJaWiQvA4eKcvde20r0b0zFGW7ufSQIhuGMzR5OzcuN8Phjm7H0K0+DcdL3G
VCbuaxu550o5prlX2ptWvYsPOLXq29gLq5NHaNOqajAOppN7li3V6zJhQg8Tagt6Y0+hVW8tWTzO
Rk2DQRAtNNmopWq/Z/OWxJciADRC2XMfmembGnNO6/bgH2mkU+ou6MLhQsUWO1qapcOfX+KI1O+I
BswV0gh8mplziOOH58jIwoOK4uDsDeSMIJQw6hfyOGhJj6U+Uu9HUeEOM/L+3jnWLYGVbVsZa8au
eDIFMJahiILbHiP4Ogvz+tTaU7KJ7JGqQorlo5GOQZ+2dsm5xMEo6+Q2MGs0yoWy7yycglcniOAm
9b38JCov+eyyvO1sZc5nGlkz7X4/LLE+mKxp1Tg9gkSQBI8NQBGaCE8nlfyZemJA7pUjXDbSOKFc
jVa1m3J37bZsRjsLqxn+9Gz4oTEcLwZzjG9yvpOzpG9JVca6qSNMckHTZCf6TBYYDSHWjQTar7Rp
v0APyC+o0rO7ij3WxqqUummw1myVge6+IVD3PqizYGU7hfGZKSD82ue5d0YBHa+jwO3PoeLxaNvp
19OUfxMOW2C/XKwigTQOsdT5ylPfyxjtrC/6dd9Yz2FT7bMEuL29n+b0pU79Uzi/CWRVSPPebDPV
SPKxYvY2mvm+vLR0jewsvgqbiTjHPpvVYh/iXM2N8FGVww92292xthJrFbj6S+uKdNdm6jbJ7yZr
Plg++6mhnvalXNRyzpRnm1Zkw77VcEJEOIdHEdFY61rW1UFT4Pf7ku3/PKxtJe8Q8imyHKK52Ppt
rA+LWuMzSeK0fUuCycjrQgcyendtCkyHHEuWZeA6+Mlr43EQRSZYGPz4uwkZYdt3CsOfP9Q1u/C8
4QRTBlsnnYv7tE/829QYHj3UEM6qNRzLXbW2I7/0NuiZVanGZi0KKV/p4HTbqDJLBC+d/NwZEdAA
MtarfdON6b7o+naL3Vb/sEuD83PVCMbBpLsLGhS8V40nrkaTjTu81fVzQwzSxZb1U25m6oEi1riR
FtX9VRWP3YU1kcUCGfCpB++YYmtxMuxOIuJgPrnBRNkRrRL1S9f8lna9aTFXY86WVgOEIzTrnS91
+DaGLlK23sU90CLWJnmp7AjxoqHoNXkGmbxoL1VKCWr0mn4P56k6Biqpnw3Otysrq4OHsRGK8uAw
HPJBDXsVoUPOUiEOElTGK+iT+BxXZvvJBrNFo4aQFgqlSXsavLLY+4sAx1qkOPkiypHa/4zPaI+v
kcdmOtiQPAr1i/wh3BJlrj8PtV9TAK5nqmaL8MdpFxGQthBr5IsyaH4XCVHFdW6SRTmEUnJiZs6H
l46ZYme0KIzA2YqdeJcdEaI3UE6lcGkoNpNFk4aXmv0XJ3bdtOsgKV4gWg3LF2p9MTBEliivaVUQ
/4Dkqf23/GlRQgHDak7Too5KwtL8Hgh0ECtT4c+yFx1VOXtIqqgkGzfDorNCfOpOW4RZ4lSOxdWf
guYH1pwf7qLQmhdvZ/6u2lr0W+mi5KIbkm2h4yDvmkmr3qSL5guelfFIbyd7SxdFmBnE855MYe8L
HWkWA0MV9xXJbGfb7NJtv+jKsneJWf8uN0sW5RmvGxGaWPRo0bs0LVpUauW7YC2kg3zvv8vYIgRt
VI6QtkEBoN606N3yRfkG/to7AFNEO/gujKvfRXI8KPU1sZsfudnbd3IR1LluJK/RIrIbF7ld9q68
q9BtMRCQ48EonjbRNH2z4/nL4Ik7OkhMlkZ9VgWZqrgfVv+/6ElxB2aeTUXyf696rr5VcfHt+48u
+bnwufw3/658Rva/4OIhl2QRRoTKEeB/Kp9h+C8T/J1LNpsZAM70EGv+38qnTbkUbwE7U2IFGIRL
1ft/sHnWv6C1wglBHL7QiKlk/hd680UP+lN1fZG0L1JV9lkWNU/fWsqiPymsy9jGDmtE6WHOandH
6SfD2EQ8lD9XxT52MO7/9Gx+oy5eqvU/Xw869ZKTRsZ5QE5DGH24XuVYzCpVFR/oQY5r1+rEozsk
5XGah+w6hYnJ6ozr8c8XXcTEHy9K2ZmIBlJRgGN/UADZXaj7oXbjg5KecemKPGHl952VwV//cn8f
1L8u90cVGRk/FoJFqb0o2n96ntWA+q7xbQyXcCQu0ewaG3QSLiakPN/hB8XEpQIWhOVvSWjqpz/f
6QfSfhAyvMitXYJXCEAh3PHD8zVahc9J9d0BhSe8KBctgLXSE2NzyzTJuaWW2acM1A2aVmi7oa0E
bfpguox1nqu/SKHtD287JFfVdN4HOJYGi0i+X58Gk0zdLlKiA40+2PNNG0f1Cm5Rd5IEZrMitUmG
Fx59XNo3333Ij/tO+/O2KyaX+qMIk0/ItM2vlDDbFAFtG3MYJwziOVZ9c2yXGhZYlMBiz6gsNuk6
5P3WDOdLWUnjWCahpkRByYKTbC2ugVWaX//8wD+8b543UUYIC0zE99Z/tg08NJQ4qMP2kCv24roo
nZ2qZ+POpimL/LSGFsaW0b2hyyRfUS92+z9f/x2S/NPYXl74klXnBi4GFP78AP/NNXN771vyIPrl
q8pH+6nvjPRrjh1vk0yIOFklE/fc2BJbmuz32OU9BFmjTRVzUJ31EPj9uA+tXn9mnBTxv3th/2v/
7sME8/77SJMl9NT2lrzRD78vrT3YpwzFgwwTJCY4VjedN/qHsBjGrVrqyX9+IO9s5Z8fyDLmUBdZ
XHT5Dj9+gY1SFghRTKYeBWNrNVeyczZKNeNT0fo5WNxmfK4J2FvMX1Z0YxaYOiUnFJLI8ZiwBqsj
OKrudbA84w6IRfFQeL1JZtHkLy7q4iHLreYLwTKUg7s+++5YhcLNr+xv/Wyg0R2pqpkAwgbn2aUQ
z067mrHZlwOE0DgqHv58ux/0/u9fGEnJNEV8B6fM4kv6eb4xBi046CXFYV50mD6Rdutu8v4W1Pvx
JfJMLXNpmpFzier/oyckRMbQj0y5Bw5p8WdjqZwJRcZkO3s/wgXj9eeb+jBfLzdFm5o8b74raugf
oyyCkZ7/3HI5p6zjKxaKEz9s5NA7/i0J5TcTFAvDssQyZPzAXn7JT9N1SZxN7HRdcUAWEV/hOIxP
mW8WD7Mhu1PvpMVDaQEr/PPtfZwzlttb7CguXwVfhL38+58uii0rMgtV4dSlPvRKjS/kxJpLpkaM
B5YDUMZ3nid4CV9ytZQeWs/42wv93ROmoYpjDck3bpHlhf/0Ewy9HKLN5UxWBwZ7X7Nm3PQVKjOb
Esr1z/f7m9HDm8ScRF8VWfR7KPlPFxucDE1fHreHxgiKBzfVfPipDvY1u41VUij1z5+v91EysIwf
x7FsbEX0iHnAHz6KGtR2KqOyPphSzvPapVMEGCmoUbO4ZE4DFDTy+c4K6LskRiaIoavD9EJvkLLJ
kKRhdqxpnlwrkXavvd/2r6XdYB5OtIC/mfrGRbjqb2l8v30jZCKTLcHgp0/+6xuhm5z7NiW3A91Z
j7M+OxMRFNU5Qk/8+Ofn87tBzyk8wuMIxRnr7a+XqsJUdpJbYjvUiqtld9a170YNlFSGJ+A31Tlx
Bv/w54v+5v6wES2uIYS3PnD8Xy86a1fmdkWlZET6vQucSlw5pvuHyhPG5c+X+s33BZoaDxsXc3Bz
fnz9yURyEDw+2Lc6qXaln2UXwqrC7eDK7r5X1nSE4Kfo6Pe1d9FhGf9lwP/uXrk6OSFL2lD4UXFO
cHqgDawwh9LFVl0i24de0kS3uN+jvzg5l3v5sNpBMMHISsIggU4ft7Zs0MEEJkQzuKxZp7HCsN35
sJQw18zOc4xmP9uE9DtOhvzrK/3Nc0aSgdM54OKM3A/jSIbAnDztN4dUmsPeoRD1KZF0CFBC4MzM
5om5K9X2WKwg1fHtFfA3N39+1b8bytC+vYD4Cs/6j1c9dyG4o9BrDm5ionim4HvUSphbikX3ZWwQ
Z1XYxd+2GL95vcyYns0Og7QBaMS/DuXFTmvKjskzztzoRmAjohSHChuVnC+y3Z/vcHmIH14wVkw7
MNnP+wGntF8v1nBCCrEx0jxi83yTlu3T0P110/Sbi4D1Z6xygMAPbH/YpJW0W+EHJMwIMcLSFZSz
CDhtTIXlzzfzmydnm6w7JBYQWRB9fHIFVS00WDiLRxTjz3lK4wkxLYLmIXeq5i9j4zefhs1aykkq
IJ0Bcc+vT66tKW6iO4TFyx3vyyRK7U1kcsSYKUSfEeoZd6DJwXJpw0fU9P8qAHf/fj0/i9Z+9zxJ
4oi85WYX0syvlzYyVig1Vu2hyH1j0w7uq5Gx6v35Ir8Z+yRjRwx+Cw3of6zhEXzcYDSD8iANj2E4
s2mYqWOeYqUhZ+cSW2QaxX/bvPxmMedbxxfMnbFUfdzPz26CcrMQ5QHsqPtc0dy9C+mTPYZOnR0y
v/zbF74UTj5+AA4HK1JFWD3IN//wAcRYlcti9utD5ji4GrAlCLnKyE9642MInpgYIlTnUaSf5iYU
d1GliXMByYdJK/Yy+da4VvGgM5tTQFtNwR4xhYMmXCevnpuy9889pZ012wK6M6GM4DJhYyN6z+4e
2bg0L39+ab/5AjCtL6hP1l7qNx/WJsc3O+VWeNvsBpkrDFjf2QS4/F9oXw63//W1lomRhcHmXVEM
+HUUBnbY0A3M2dz6RoxcXc+7uTWoSy61iP/+UkAQmJ9oS7Nz/1BhmdCIwfSfisN7xaOD1rc24cJu
XJFkhz9fail9fRgQFM9tTr2LqdthF/PrbQEDN7Q5Cj6uMabEoQhX4fhKKLTVFubXSoEihevi1fOt
KiYWn34KfcJn8+KhM3QFoYRxdjeFw3xRQVM+wdxC5scrwQJaG/Xrn3+tvSwGv87fLnMQO23KdUx6
/oeXIN2pIxuG8zmV/vjcaKf5VuDkutC+SBBXp2n82ptJ+6g8GdPvgbu6rlsbLUKQSDyPbrxOLFPd
t7VCBgdq8lNd9MMGt293Iq0gvNdhNe5pIiECEH551vBh/jJpc+D6dSqlgMNWCj+753Gy9njqH+az
rGsJcbOLBoumAeVft/0XAaqgXDQZuI7Aq9OyGDq/fNXsB3jkJO9xvp4lBFsqe2W0kmMYAkBsHJlu
Yem747oNoyRcJ6HhPidhinlQuzYhjHXtB+U+DZxmW08zG5fRLUbYj6iAxE65cCrREmYxeO8pb78l
bgjvNjcXBjgHNxwALmobF0LeOc+N4N7Mk+ok6VFfJ3dEYDC0Mll7XmzfZuBYERJ1gZzXLQ5pvccb
U796CWzITS38dKMCGnDhhBS9n7PgJKI8eLLoyC8+LtR2bh1hEB4Pwra67SgtaAJU14uHtABLA1oa
Hzd57sOPoJs/zXn1Zlo1oRdTMG8TsC/plEf9Gi8fbhIMqd+wXhlH2F8ulLk6uClsY+b+h+YRw8r3
CGb41WkiDIWdCXPXpfr4BP4MIZhTJP7RjrrhKkNj7veQ6WnwVVlxGyeyQCM18Tp0JYxHWU/p58nG
1IRiEXBH4o3Gm2d3IN2gx0JtApSgLl5aRI+pdMRtReOd8epWmNjDFmtBoxBtqqbz5q0BLniT9Q1K
SREM6opMKkKK0wuY/tLJzd1AD2JNLNJX0KTeKwOhxpXmldOXFjHOscskVkdOIfm+Fw5SnrD1vW2l
u+wTu+YCzWsxfGHuLP+xRgWJygT/V5RF8xzFA7xRr4dA8s4bze0cQH2oExKdxUMXDM9RWZRwZ905
cne2C6ZplaGOve10GayysYhaUN1zP6yww2AUKdKi3iUmfqQRgc7Gnm13HdZmfWfIqrukrOAvoESh
S7YiPYU074+GU5E6UbrhdYpKnBsEXYZffNcgjqBb9CSGDw1JD5+DBgQpneHkhIf2e9YOZH6r0TmU
NBWRhoQP7lh/C5QqDxUrwYMa8vbRg0N76GYOob1NqOGqbsvhpiRLJEen6CTbzvIH0i6k/cqRpbuH
Ai1XJJnkJ2qr9jGW/qLas4ztzEn2YoqEiN7skRDObNOjjT1RPsQB5MPB3VSZDWXdwotQw4jZpp0g
56TOR/yamR+lyQ5y1LQTloTeFmYh7OmEcvYqVkPfb5U5NhJdWsEJKpxMJcj9hNvGIra3lBG+jjLN
OeoQFgGDYV7no0DXVIFdbeYQz+VcxJd+RlgTBMlwTRCmQJhOi2ETL05gFCMTplGcVWfHtY11lWJM
swYv/DrojMmatj+enh5hMGPcOpZttmj6B8d4xhxxRa06v7R06/fjmFo/UlrgbyL24ifD9OvXWd4L
/B6s88yceyvq4x0cgOx2nEVzwdKTYNUuVRqsOfHUa8+X/HOgEakgriFnQzc3S9bra9Om46GCTXzS
s2F+whURf+0tw94OBc3cqRnnkzv4wSpqPZZB3VjDJ6kG+wd9dsyDlMM3nTmqnVfZL53pULQ1Kkkz
oh3VTEc+MadzTmM/we7V8LhqrNRrv5HBk9BG/+LmHPNiTMLDFnd3VWJNNYfDCB77nxCyK23Wkd1M
rk1Z0GNFckMCNZgG5HzO7eSFTNle6Y73lYjmF5gF1sGrRnszBv3Q3KUOKuFVL0fj1commuumndCk
HMrnJknC8wi+bC1bxtoGGQnWKger/xoXi9OthypX+6RKs60YjfTgspk5eeQSPRpe4rX4y6CmMIjt
5s6rnMRAkYrxaZWXwt3FpsqtrdUBHFt5Wg7pjv1QdBlLLLRmj7gtjRvn0WsiQXHGgSbMy7MlMTzN
sI/zsvzuc1h5GCgJvXbV26hzKt5QNX5QmyRfHSFPTnIYE+QmylzvvnOYfMdABOsEQc66KMzgQVpl
dFaqD1cBvFwUHHpgMk8cKb75WI5vVZNV5EoMhClgbQPg4pn9Z1+X49Uqlb/2huTstXFxKMfMXFeW
k++c1irWE9LNtSVbueez7Xf4hvvtPLvcq2f3uGUHY2eVvnuUk1pWEPYQX7VP5hNqTu0/oDCI8s+F
gfs4D2x1sFwNi6nvm3Il1fTDM5r+aoyFe5ygb3zx/IAaPtlL93bjtfsuDJqHwvZgrAZG8n1yq/m5
Afm+lbLaK9su7vvAfe5aoI2moTXojZGQjsQeJ2avWljdmsQb7lRwvP7iFq577UMvhi/a+9AEc92s
RsRBR28iG2nVUMMlNGAmC6mBp0eER2Xlq7Yz8ks5uPDVJr+tT73yPBv9oOnBrhiHJXKpiO9nN1u0
1GjxS6NmZSPrF+8hludHWwfmTsTO+NjWRrgXSThsQ4+eBlqwG5JdsSghs6fSXaUqfJiD2p82FDWF
ASSDFOkkGMt7AE2NXDe2kaR7rSx2p13g/CBaOt65hdOZm2qSKaZhDw8v8RHWqlkyN8UUNUfPI/Sb
p19cXNM4TLQbXonUiY5oJjMqGa437H2hYSwnQ1tchmnuvidCJgnWOy+G7eDKhqaU5ni2iQNsGiMy
AIz3RfVWGL110/iJ9zRElbfEGw3xZShSp1ilKB2ZTOuh32BPaHwIw35/jzvCPsxhXR9tdFT4B1L7
PBFpDx/ET26aiXjwCJH1uS25TbzZHI8IT7JWnW+h2nedbx3ngHVoFNV6Mjq8XhAF84328Z9jii4/
mXivtq6XNPRjGzmfmbB+JE5UbWd2K+euiiVokqH6NowxAz6IN01tDEelCLOE4DRc4pSmA9AKMBwq
iLfUgad1OJIO1rgOZH7dvoB8IOBk7q3PaYdQVYng2QKUug5zaa+oIplgls3AOaYjgRhTXeZYJKPs
4M91so0HrTboyYxDqkl8J2fMuQi2CLbWNT4Njo7rmNkP7jPrvkHnBqmtTB7oa5b7LG6T66zQ/vCv
h2qHmN25zeGbfHJyPd8YJEczf0WKQuDiH4RQ/dDSIFXANzGw4HOko2dO4ZGxX78kTmtslG7F85jJ
7t7QdUaSRx3Uu3J5RF2QTwcPj8MmSP32ELQ63jr5Z1Y/ZvHKjq1H18pntv1QJlYUgDmYWHGVXuPO
R69TxScgvN/CxG5XTodm1wYqc7CqegDpLhGhGy2KHzY4bwCX66/DXLXnIWlfeuKEvgRt9No1E1vt
gDkQ2v1B5x5i6tb6Cg+hvnOYF7ZVXM6fglwhNBJil9lGep/0Mybbhs30PpYETBG9M2OA9/WmR4TG
JoSDdRup8mr6XbR1fSW3QpbtOYzgSSR1Ee1ioddll7VHN0jTK4cQDNwByHzhTBYK0zl+wWIbI89O
PrlO+VhMoH+HTjWnuTJwe7qiukQOWQl8A2ojhfva4wxhbzfizbH5g83mtgKZ/YX4eADLbB43VktK
bRbO9UbOSbg1MrAXWEkKhK0lwRDp2G1tgOBsNNvrlPXYb1r1DAqCiBfH6yGtm9ggTDzSa8tK0SqT
OBeZOzyf6FcN/ymbyhn4pyGJOQishmwU7BsQO+JoW/WGf80KlaytuR72Q2kYe7whGDOGMsBTMJa3
Y+Y1/zQVotKgGh/6WrxDOsxd0qflS6/jYa85+mztWj/KaLRp8jTe8xIjdG3jWG+7XOfXGPj6xkRK
7FbTqTAb82gX2iTvDi1YAsDjYMk4XKkSm7g0mu40l7HzDxxWc6f8rIMSELA568PxyV0y33n+zTpo
XEwhWJ7Q2Dpf0wJ+EG6reVsozQi3REtJoD60ZTbD/oclBeqc3BPyAaubSKtmm7dwhWwt3duQtImj
lRT/WF2qnpWQ7oEZfTiJlqQ6Cx/W1iVF4lUTQLTyZZXQB3Xy587v+2+o4er7CC7NZ8i2GH+8at+X
oXNWWnQblCIt/v1oOBmDVUWHtKKWULtjs50ap+PdFYtPKRmqNwx8KQo/SCVIZpOeMnNqHky7TW4i
P5GElLHomoYwtkbSy1M7sZtOBjHsAqs2N7yyYp00RssWHGhCpMO9wzNdsTiESDTwb8lOrY0097Ye
4VBZHtpsPvFDGVPR7kqdZ8SERc2nMSeMuUmZC3WZt9sGuQLyUOYenzMMkUdlffXxPHMwDZWxjtK8
2llKIsen341kLnZALbGxJ/sgy4frhHL8LvAH/0yNpt1NvjMzTv1Ti6Wm2kSOrm+tdAkAZAd4MNjV
HcktRoCqOBETkRh/Ih4L/5iSekNUIopn8jCSFZiUQ2F0VOPNxmJSkSYw/vlS1OmrOZn+TSHRMWNY
vBkqNviDMX93CcdcB4B14S6ROaht+61OQP32RJ7fQ7opdraZoCdMJ+NcYKIgnWXssWCYfv8kBru6
oAmeNvgQb9QwfKUngA2xM1+qHJGp0dfFpif2Z2U3vlp3JtrSAsM/Z1mV3zdDzbpNERyFH5yuonH0
CkFff4KLn3Iwl2Jvkt7I1z4Cz3ZF9KwtvN5Flv6Te3q+yI56JVjZOViDzU5X7qAm0hST8vvA3mqn
kJkcLSzddzqrMVPbzLmByWZl1ba0H9eS3Jav7pCbeJ8LYwvdqnwyuk6cw84Pd7lAIwhyBLeaEgjb
x3iCk+6/wh+ZNv2cYkJsk+A1l0295txkHaLEdR979ISrqvSbjdXXESkAJTGLqV8ELB/ZDFWMt4VZ
eQYYlsKeiqKLlfeYHQINmb4b1U0Bt+2phPfGglILQNlOftL0wredPyE5B37xiGdiP9W6O0Zugo49
GtpvqscpbbbjTV3gaySwol7hTGru/ZgcA7OQz7arK2jkATDlCXv6HI7pKSqFv8sCxKG5n2LvgTHV
X1pRdw9TrvS6Lzk/rnUxhsWqGdP87AhAv3GcvM0mHZYe5S28S98E2DKUJ1NQV10NVTPuyC6zdzjs
5k1WwjezKuy0IXUsG2b/Ku47d11kfX6wPXd+G9mRXgwRWFs9o9lNHfXggO3f0WJCp4QcbtNZQf3d
EfhaHWl07A748igheWQQ0SC5y5AHIDBhdnwJ0lHvPbc59Xkib4hotZHIjl+jvP2RpFmwg1xfH7TX
TpgkI5McJ12eRoSw7qpo/OGHgdqnIoiwHp6yaEpeijAjwlW+ZW3AWdND826LqsWL65frwJ7LLzGp
hBvgNP2pHbR7Qlc83M32xBKioapubSTEB5FZIbYxUmz2ZJm663E5yzdJXO+o24lPsWbyEvFcHFIU
vA+srrhSm0psMrg4a9HkYw10ya13Ra34knJIVhhGZMeGsc6br6LU46GXSlCJIutA9Sn+OADgJzT5
ry1GiVOrI7HPkVQ/U5kObqcKRNEqycyL50TxRdcFnD7XrKNdC2Tb5IROOsYu4YRhAVMAAICNtSFm
xp3aHJCfJA9367kTETVW3Jqw5AzZ6E1nT5LdMS24blPrGUm3px9rPVa7mkr1Mcjzu8QLnG0dswVP
5rBYu1NerLMcq5JZz/kRERfgAhk2z3NZo7hmMwvFngMeOCBcI9POV20+kpbaW7jtQKJu+zT9RM2K
jgB6b9VMbAeDIAdZFo3+xvExoMRmVey4jL4RYSf2GCr7m5Egu7WdkAJYlMHaQhqHuQa8dZ9+GzBU
UUXEkVVRMdvhbNjK2SdFSEArnGXUn7UTCfj47h2JMy1VGowSnJ2aJ3NwIeyYI3FwEHKMba3F+EJz
hNBFj5N0bfryjXSq6huOk+w+M4ZpTXpIjLK9SfaYBp0roc7258qHGb2K2Wk7qxKo1I8mjq394piM
mgYnTrTAilCOHi0zL46BYZ3j2nuBq4KSvESNncr+qbas/Fy4wAUj3AIbT7rztoxC9WXwez/cT2KB
4LhgpVAnud5eYzt7QNafbwqnl3unKfrriErw1CDL3iW2mxCuwEhc4Z4NN7IjackuRLcNoi59s8M0
vTEGCTrbxkDls+M79YzSMzuDGtt7EB06NzbWrfLdU1nOJntY5TxRUoi+BWFtk6Drd1dvGIO7KIpp
2OiIUViH7MP7qWp2fscny3EKcxtZGPezSP27cXJySN9UdLy47Ze9mHfuQLqxacud/ht+UmzxxOu5
4WrkGT6YykkN0Dmx/z2lq4u4v0tJq7FHFox24jTDvuEk+ri7slgj/A5FcJbKb2DQYJw89HZeHhfn
t70KJPUd6XXi8xwk9TELBvO4oGaeLWpMu3zOSUkTZtIztQ4zR2SULl9bgeAtSwniA08H8jZAGo/4
VMOjr4LshUD79sFqXXkTQ59iIcwIuF2PzGQ10S0G5KgozsmdiTPoC3E98f9u/aGMNxPEEVIz2gCY
bTH+oxIsQ74kCDafLGAsop717WwY7X0tcvtciKp5zEh2ZTdRTZwFBzwaMvGHc47DLFvHmepxq84R
6Jc5t6zvGm7aBZRO+WqWPqX5xB+zu2FKyJnCXJ76l1JhqV6Fss4ueHPp9ueSdI9NMKb2i0sawlvX
58DfMH1WZzsLWZiR7ocGYX62uKt02rP0cuK+mMAB5bUNKsNeW9rzD1KawfcpRUE7My++xVMdh2f2
Yf7BclzW1dGwErHuI2tBR+ZtdW58XPabtDPkoxEn7nNUlOof4rGXgEYIzVCyFD1SzVT1te/I0iJy
hZ/bZ8TBxD16rxx84DOkePkGbcL8yksOgDWlUbvVtuESp5QRREGHMsZ6RVgADmbHQAaEuJB4TI50
1O9z+yASx35oyES+mcDhlayM6VQB9yGVIOlKelXaVB37JZT7zibpF1lwFI9P1RyiYCX1Gtmo+/67
HDF4645YnWzHBlN+6abRI2UwH/izUcx4+Ou5EyuIbsnNEFeP3FnKI1EiDtMYjE+1gI+51+UUkRo3
z3Jl+30ur3EV4L5C65N2hDlpBBPCxDoXlLRJyedMuocha3Jr55aZuyMGr0pgIDrFg2NWcX7Ex5ik
azWELZnqeUuo6VxWDjCpyKWyYfPViz5zwKF2NIVYEBJEk+WEni0KRXkOYOk8AKRS+6YvSSdQQc8D
6Qjx5iSG3Chm+99Y7o5Rmlk7GmbsLMqO1i0JqTzvJqa6sRYk+D1Q0og/U4bnBB0ZjbvrLW1+rbug
O1E/z8BKZMWzOWZDDnCIPhPUNRIUq0n90+le3Vjk9J18L+vTc0S794aCLP974Bs46ZaOZagixikn
eoEvnoG5RqCPEC/qmy/Qi8U1yvBmEb+HPEsO2SEUPm3cKpjiV8uIswsOMjQNAyLtYdv6FJ6gDHNA
2uYULYd1Y0bAfEzAfg9B2UA6TGFBlhtM94zGmES772YX8tfWESnmaMd5piIAcokQR9LN64IMrDry
5GOmK/UPphs7oETnkJplI8v0akc+UtU0ONxNtb9Jw5xoQAS3+qk1nfYFuw/UI6sKnzkz+ASKxQSp
FHl0rVuf/QE4YZ9FvjIIquuYr2ibsh8XIE4JLWnifpclGWqxzrPX5miwr1RMpDd8BwSijhRncwJ7
CjSMjgUMGUyhoHnQOyFOFXyo5ucGAFoIKQEFIBUsRlY7ZO5zSIWe5Gvp8CJk5tGUID2MlwkQ5Tyk
yHOdqe3EJxQWrLsUg8vbFHXrRg5hco2KqLiLVCWKHeHhLgy8kY8e1ENNAbQEboGCYUpOCMS8Z0eW
DILOb74UtvK/+06SXRIQyZQhJ830YCpUj8pwCWol5JG0qpkYpokeg8nHU9SLTiVrINhuvMKLHhPc
vzRjI0YgYZW8hKqnc7TrgATAj8s8B1ocUJvneIis8kCNSj8ZgCUOJgKHW4eGAV5qk2AizcBlWRDX
JPCLhwks12MehQnJpF4XfOewo8k4/j/Uncly5Mi1bX/lmeYoQ98MdAcBRB9sk0w2ExiZyUTfOhyN
f/1dyJJkVZRe5buDO3gmmcxKmcVgoHE/fs7ee40D70Y2IEGmIFDgBwOtoTIbkNPtqaMJx2gIf2tC
RR/xuVxIWjgSjGSKI46U9J6tqCP6oi/i/AisLz/0vpf0l4T3owonRhyvacmjXTC9uq4L3s7FaYod
wUqsusWSPDOd4nJ6hrnUN5PwF4qONFFbnYnRirlncC0RoP3Aq9RgfY9HlnsXszP+0Hx9v8Ghyu4a
FhuDeRCPu1XMAixe1GT6G8XEes+H8EMDsAOlBZVgMwVm/2XAwscoKoZsna8rc80GsINiNl90B6JV
UDftPcjVmcmRQVI9RT07UOHyx3ScoeCA/rxydb/nGqD7vSVuonFei7IvydLIU5cmKn31tUPFTZqr
EuI7sRTsqlXl+uFi5m55kw7zuO+GrjnqWtsQ4qzpp0Gl3As2udYNucE0uUnvIgV85n+jVIE2YoXP
4pvSIbkhypTFOufEDYuI3mnWV46U+h7Cbhc5iZbe9zzfN90K1Zmwp2yH1BkPGsDHsJ2pqUOI2Vwk
4vCq4eyNjSBotK7ptNaaH2unpdLLZdM0PHAmAYA2yb14PE2TmStI4o5iW6dLuk8Z11wYmCp/kxM4
SMYngfw5E9MSefMgu4e5NXgX12Cem7EFpcB1cA9xF0DkssDURVPfEH/pCOfUME8gTchHVmQarfNg
83TvC5haCXVZ47yVbChUyRjdDm0yXeVVL8YLo1C2rMFFZFzbqP8oHvJDMGNPlPns7PLE4VEZmdCG
rc/kA6cz+4WeLtOjrQ8udWPPJgUbAn2jtZRfKLQ0wpD9hId3AABJbdoSrh9OXsmGSXVonjnGy5ul
G7FGtqk9b1IhkPHns0Ew9XAjwQIRUod3063ZGzRtRgLdztpJykmcaE3wbRyimKGlYxU6zFiUyU3z
RtZ4rRagg+LBsZPfhWr/C3Fh+4/m+q36EJ8RLbgxvhHf0mdJOvzXQ1Px389/Zf1t/vV3xH/9/OPk
o4nehrc//QMJ8gQS3smPfrn/ELIc/mkuW//m/+sf/p+Pnz/lYWk//v63bw3HlvWnJVlT/9EjZwSI
Yf4lq1t//j/+vfU7/v1vt2/lm/y3v/+7qY4y7zeS+dYIMMfGmrBa56YPMfz9b6inf1vBKS5lKkdX
7DH/MtVhtwtWzT0eMB/NqI1I6Z+eut+wwRE+5iMhZWvmL/xPPHV/VsuwouDGMUzPRVtto776KU//
o96d1GgiovFUBby7kUFjZYNOharVICWAzPNh04IHsDOr2v7h+vwH2eGqJfqD1ogPRuaICNgJfIev
+fmD9TZZgoIW4sVnMdqM7oop0Mz6QGRNEv71R31SOP7+UQGeIwctYOB8VjiujmMyiOr+0uAmD4th
dHczMSa/+EI/NZqfvpHJMRHkr7PKp/T11/jDpcwS6jK6VvLiu5rY6L2f7oTulI/egoV3yHTg4UVJ
SNPQz/52MHOSV2bXTsuQX3p6y2YaBJMtXDdSZtfvNWUy2HWNpm02pvLMm3bG/0AHzs2+t0FxzfOG
iaseluXRGBfxVIzd9H3MUu3FA7ZFln6HQzxj67wewRYQ34wU8j6vTPPRllP3MiQGie/p/O6IXL/D
TED8wwgajRKZCGSGIhU9KGVozS8EWv/hXmA19CxYI5ZrG94qmPvDRUJ/VJnUwMOlINoBTlYDKFAS
vvrXd/yT8HO943gaeUFQtHInzE+3wkWblIjJFxf6ql8h3VnyOu0gVsNGENFff5T3n77RanvFDUHn
nzfyz98IzuKcOYzjLjEdmG6hVUNgVof7gpqslN+oeVpkTEEBAKPIwsXpd3LEOrjQ4h4k1c6tSQ9A
z49Z13wkmr1NafRXa+k1Y5i/dogRL8olTCcrcqqvdBAj2VWbiQiECc5ofztmJ50QakH1hEEF+yHM
WxzjDEZoC3I0Tz19m4AG4rQTkr+000DFMY0wUubi7pOIb/JmucNOGQbxJVdUG/nd4n7Ew9dF5ecJ
CZ8cSAQ7xexirXFdeQuV2M6CC2BCEJ3cN49ZKqk3h1re93n/i4trfZLt/34j8eL52MWw5TmfqDgy
q2vKCYMIpDQz9vzjzmVHJCGh/iCkiMZAYWQXM83LXRUkzT4dxhTIY3Gd1a2+c+JUi6o0ds+okwhq
iHUGD/IZN95utD9GwyARN7dVRA5Af5cLPbuN86ZlPKzOCENKqhxSgw1OoKE/Gd/LFrcdEOvxzNDb
u3Jt0W1qrTMiTiP1F6twiUWcs4m7VC97s27T418/aOYndebv1yKAZAMMzOR6fNKtFrmpt7l00b0J
HyEu8NEda9FCcJVyQru2xh/BBA49pb7YUDFbz+ADQXhYqCUSAnPIhKPmyRh8RU4v41DzbYvh7sgg
khNmSBBjc5hjikNPErFj28Wvbqaxitg/LZAWTgQCfwgjZwf7pI4mioywK88YLtUy2USTJ10oksDd
0wm1t4LAgX3pL8V58jH/t4Z88nJz2f/1RfwPuw7QI5ZpNhzcLt6n54maDSeZWcgLyfyscuTQAOcl
Y9Z3YvcXa9B//Ci2VXP1WPOlP61BtZ12HaxaeSFlztzM9mJsoerqL6kkNf+vv9VnY+3PR8Mjd9k0
OZLg8vj0Wbox+MKRrbiULYzByod2CanZupvGYaK1CQ+YBLE1nacvQOnqtNJMonwdrVkOXto5EDwa
l/gbcCl9WZm/sDj9VL3/+b4jKGZX1HXqDLxGn8wNiUdvT/hGd0l6UFMiJSPacYk/J+EPsYc2WegQ
Ep9u1WA9xx2UFmvKY8Re07QDnuTu3XIi60grYbiqUb9OnMX8xb369yqIZhKbNrAe28WK/kmmbZNO
Dk3Oai8kWjT3FQ3ZbVrM5Ql3Ur33lrQ45kK5F8Ma6l988npn/nRtbAognsa1XliNUetL/4f9sEt0
Q3r0Fc5LIXBWLkUbJdL/VajAv38KBR4FJf9Bho638c+f0o5BS3Robp8rxm1MuYjEh5Oj/UJY/2+7
7orpY51m5GSvy/Wnl8tNdPIel1Gd6aTRl+/7g2ToBsXC6yJtcn7/tP+Fk8jN/2fEyDWa4P9+1Lha
3urqrf/jYWP9F/5x1tA5URDOgcPMNXQL+fs/zxpEexjeamr/+ajhpOQZ+GeAh/8bvqPVfkp/EE/V
Skj7x2Ej+I16eX1EObkgafBc939y2Pi8Evg6iDsqsuCnBy5gCf7zc5g6sqZea3BS+lCWIwZeTDpI
uDC9XxkBTN7cP79aPh9iOVhKPBORo4sJ7s8fZlOtYbmqYQInCumXMJWpdpo5EvhWqb66CSQOnp0s
SRU5kZgwJNuSMzZyi1RN58nMdDv0EA0N5Nm15v2Sev2TTW28hDkd72/6ZPfPNORaslXBvJEm3AdL
FaZ1S/+tH9Hu7OAdVlbUtXaZRWqUgEA8O/VkSBGMZMugT4qsZDEdcGtFmxpR56YJ8DGP4GK4sRz+
8ZA3yM0q29hXzUjOZ7egr+6dAZrIzJikPpQopYiLrBvif5kANUSpFWV8sfll3qrUQvOu9S2Dh2Za
tA9+40nDEVF2X7B0Tx8MeQhr8/OWUEqszfGeTzUucwm5BOaHTWjzUM47tmS3gizkDNZeqCWVkUL4
SEI/6fmQo4tUn8IetmMeNba0vxFTGZB9TAzBprAnkxJLtxTdVdi0N/3crpRuArbp9XLPqUjbNnlJ
EwsmJnoLmxTQpCfOSuRk1oV5V49PbRZ3BGmYqfvQ6/gANlhiKtxicdI/Ct0UX82FSUg6l3TCe2V5
RJWVcw0jV3f4lVLbUIDrR5eUPQhZauN5swPhRW/nd40oEeg6VmwZm8a0yYGcZNXcNNnEfm14fYWI
YjToKJVVr9Wh6TKmJBqsoA/rFEjC0lavvneWPfebrPeUsdF90T67dK0fnKaT7Lmz3yWh6+f5lXKx
St+MHpoLJjmxJjd+ojvfoYwQjbzknnwXfac/O3rb3S6LInJrQpSQhqIUyHHprsofHuBRA5jQFCDZ
FEt2BBQkppNPdK1zXGJLmz+czljR5jAcf8xjbhzLzG3wwZhGqYWD43Hc6Cdz+VDTQok4yq6wN84w
rzFUY++eY2tUDTaPfMV2ogEllaLQOFTAAyBwMBtnv8X/QcIbjjVXPy7LIL5RmuflBowH+qAqDtJg
N9DEImMCfl2LK7MdtRAXno+/rSqsmy4xOrSWmi7vXV/mz0Ofm9Wp17X8yZ1dOALxCGF841TCB7TR
gphGdlDlcZhQ7UNGM4hlDJe4kOneTIgvuiWxrRCIoNu8DHEByvZKeRAMD04CpqW2u9GlHe07mJWy
dr5fBLoXpHLrzJ2Hur7DdeHysgWl983LSZTYIrrkxZU6fUvc/jqdCbTUyJSKGRJd2OakxW96oZCC
OlOD7DSfqxn3jVVN79ZYEvo9VxriRGNIwXMvvb+abfVVuJZNGSp7iuPvjWWmV57PeGQpK0SCLion
IgRXrVTUyARzSdlDAdoEuqFa5m/moF1riFyu3dQjz0/5aJUiwswx1Ey0DwgtpccyhkgB471pWctL
0jfYEsrOiwnb1nSOKWVAfHXjIsaMxUqBFjZ0tYWIjjOzUf+pQLUIO8JjLsrQ3DEuHEPtU0se60NQ
2QO1JOkCCuZkp+Wg5RztcZhWXTUUcAQP5I6iycIQMNKTQCi9XQZTfBczAoDjwvJG6k2hq+e4KHJe
v4VWeBTMk/bYle4c74MULe8ucRHFkahGtNuOlXMeDj1P5By5eC2e+FiuKamTTRtpZFXuJTcTdQWj
cQQlpoTK5ftTf5ew3GiPY9pAxljZ6SQFI1attjSQvZvACFAM9k2HYMKtKvgWKTFtdw4ILIR4LTaU
DaAim3S8OKtGhqgSEp9XEx63WfQRr4LjSujx+gIDLgIvlD36DQRLhnHt8B6kOkNyvdVcnMi9sAnh
pxhvwlk4La4Rr33HF8NzPbjQq7Zp1aC4rzqBZHeZArPbyEGwzSR5a5RHN81ZpFMa5a+qiGNjO1gy
v6o8VAQbmk/5Pp9aW9912RiUR5rASLepxdQ3fxTNbb1UsOO01EI6SCUPaWVkTVM738K9tcvWecIu
xx8XbKDMpOKIwYVsNZeol2YjOrO1NtZAtjAzhQmLgDnNT7bCnrgxiFl58cjzN6McjxDhdwwJoInG
Mwu3AEpHIiKVx4wAkScDWf7Y1BHXtLr33apNoopl16S9ncOBaRMjh3g2O+lrMQfiOatqeD5D6jrd
xmrm8SZZ8iKGYxqbbypjlMqK7wzuPhgCpld5no4/iOwS6JX82YEgOsjqSGZYaZ0yCJbBuebewd+c
6TRtHWyXl6GxcvSTpEIzsmsDBF9zX9rejrPKirNpEtwnsJxanBgGNCZf+jjMbCVskpiU25IvprVo
buLGGrxIaAp6k8orZrtFamRbohUCK0Rv5Cg8NgG/uZKmft9oBbmCboNKgkhmvbjMLStn1MoZ3x/Y
lTgPbZZ9Mn/IJr+zmsAEeIRt4iXx7OGtqTtzPNdTQjDs1Ha+pE4qu3pLwCXLGqZ0OoMza+4WpX3+
Vadnx7kfFhapjGTmajc2UK/lRHxnjUGojNEfwM/S3hPyflJ04XHFdHNChr11OerILVtDv5KagUay
QBdbxTT9xqEy0o8WXiMdAV/Wu1vPlC5XRuTxD9fNLJOZtZoONAoC7l8puy8MnZMRTrEAVtppAQUP
0E2HOM4Jhs9eNdNIyKdCFYJyYwIaaglTLkS+LiW7DKXcViSmPyJmMfz3EeU/+3JQ9vtcWNUprm3v
VDIXOi+2lmtoL3JUr6JTywcSjeWxKViO9aZ9dwcbw3x/NQiTANyRsWEfLo3fvyDO1l4EslVIphU+
sv6U2iQltk6eHtH166HM+l29WPPObjymY3hVUfoGZDqXR4BQw0m6qPU3+Hz406Ey9A/HhVlBSq5H
4838GSGd0KItEOfZSOyS4odyWhVKhGzR5ExoCRn4RmUdOwW54wpKHmkMfHVLk87FoItTHtK+YVOm
f6lroYLlELLYu4/W4h0qGdwWI4O/Mja8rdQbjslddaO1no6sjR5d4lq3le4IpEOSEmgjYYMpqo80
2bU9QRd+OmiMhwY3YJ6EGqhK5xjFkME6B1LOvbeVUXxtcQZsKFZ6xC0unEUOcejoCMjbKFS32zmf
eIZ9KJtmkBnvpD04IWqT2doSPUocDPHhhKp67otf1SzqyFMrm40CcWDH/G/Z8XCBeXVpmpkWySp4
LUnKnTyDDu2MHyUJzKdKw4wnYJ/SvVZ6/DyZQAVmzztKNM/zodIpEDeFo9sfzFir646g7oOhjeMq
jvp5a9lvo2rGQOtNRR9akhhtkdlk2ceaJa8UoE9FM1yUb26SBK8D3NqOjjkdMzZUrJPXHfFrGyCi
8bWj/DjUGcajkQa5TFOZsF1GdgfC3rR9ASY4CiY8xm02qJ2HkuROFYN2aBIiDXpy0yv1GgAL+9LJ
pDjLESE10idwcll3n6vB6qkEixG9jFdEtPYBR/RlB+e1Jn8MFbxHxK9qnhob2RJin6jB5onan/75
V9ET4UVNhLcU7rR2BTO0eLCUdelaqfiLXsWMEJcyayh5zrL7Gk/lURKydqc47SFYq93muOi5tm/t
IpqRckayQWhuDRrxFo67Bcp8jfWfB0pRm8wjC6+lBONHkkc3qnJ+MDCHPiKH5X4SxisFfJZgVDBx
lQwYB4SGRndKai59LRkrObRtwHR68nHWq/KODD2qu6INdtKi0TNoLALS6NofzqAtV3ZvJrtGj8le
A+kMJoD0H1Zs1Mxu58OtbUZE0kmFY0WrH3SW4AKpTZ3mG44H06Gpum3uV+S9C9aXRGNi0lp7crIB
PfQUozpRdyE6fLJwa5YHVJmoxx2XUGB148usDdPCs89kItwjqLoz8JOG1WDZG2GR1+wulbYfYwSO
0niyguxUJ/13QadYTWvYLgLAbWa49p4e+85eZHla0uWh4LXCMC3OBlZ69OcLCuH8JejMY2OpN8c2
3xdDuM0mLTQYkYQFbKwOMxRBACRatzgEaND9sKaJYT+wDkiNZM8OPIFXBPqXW9+mS2auqlysdRw+
POiwcWuglhl81UaNN80btH0e7kFo3oyvZX2hujOPrbvUu6lsDMTzBf3w6ium5ek4uimyEskYo1MM
/vp+QEYzEvWeKOhnA87FTWYl9j4bAY7CqH23UUNkVgpfgry1G5ak19QbH1yJ1iFMUgRG0ZLVFpwd
xBBXQV0gFaZVeaooRzdaWbZ47m1Fei0uk7r4IlvvdsiMu7onylvnmCK2jDvi68xzb8GpaDvmZpRa
rAU8b5b5oZylR5/l68HeC+pXUYmzpwuudcHrFWT6k4UcbTubsQo9zPlnzZiGVxoh3zMv6PcSwzge
i5qM5CS78O7EG9gSL75GPHYw3jauT46yGKBSspM5zk4rm/Hcm2A/SE9cD2Mj+m1bqi+2lzyje+T0
xODn4Jv5tMsMLXiTVoFRECyrRIwJI+5YCvTenA9MvkPhenyveniqRHChp8YR2PJ3aAI+FJtJSv5w
LyK30Y6ytU8jQ0HIBP4tBV8S1R4CkBZwgucNHLwMmBXIcKLesq/coFihNfaxxPp2ItbjI/PaHD0e
/5dTuTq5wz44Qdk8q4K0KUzhpT5hOYuNF9NIvUcGzqduao6z5bnbUmoztQN10rmgNbpTKIoiy4rh
ceCExe8Wc/iqS1CNMW38nlvuBOl+wniRiQnbNSyPlulLUL3E84z7znO/DZp2Atv4PXC95dy1w41v
EvYNBiAIzppm3CWuyq+6BSsHUY87zgu73vYPBuTQMDMLj7DMJbs2E2vfk3+y6XAU4Wjw/RvqbYB4
HqVtPmjPZs2Xcqey3/oZdvFCL+8XL7HZigr72aI4o9grD/GiP/hedqcWEuR7jStJlArBw31nhw0u
XHwbPxI1XQhRTPYm7vGFrQzYljMtHMeT+ZAta1M66znsufaM4LPCDWmDz/HNdrrgW7KiWhlPyyDT
LfWaQf2qxWSe4/wXB8TOZ5ybEK0Y+E+vpme3Ie4jPYKHimy8keMxtXIRh2OfqGxDNwlOMWPdm6rU
60uVTtVzjtz6NUnHJYKNXLzwNMlnKbwOeVl269cAuWsBTiqpgmtFXt5ot0Zki0SNLOKqv17y5Zks
+WrcLUOT3xWcXbBy+51+V6bjd9jtURXoatMU1rDtsUpwRdOosxJoRcM7PBm5nwztqiWYPkJS2Ty3
qXMnJ0xUPMAX0gDJp67hy7Qu0uUmKNRz1pTqw1QWjwTB3TbdhDsbpnsgFpYmCEHANwq88bt8tvSP
QmI4nkoYJuZwY80cQ30FrFIa/ouCUXxgGgJ3KwfAEnvdzsjU8IzKbXY4RbjdqQlwGhvN3sdpdu6a
EdvqcFWo5MuQ53z9uHqdZDtt8PvuRVK9x319OxOzkhf41mujuUVw7jy788ph0asno+weLJ2A+xkn
HzPF8UdHesmVk9Ipi034DC6kkCqTH2msDyeNfgsmezBN7Wky7OdCG/ajaTt7x1pokzQC15rD0yqa
NdWDLP28mIubSfraY6DSaw1pV+TTYgJq0zu7bjK5LePgY1WtGuueXGKOxnMysHNpoJccMN2GxTkj
RfkNzDN+oeYuNkOa3Vkr3sWU6RNThpKyVvc3/VAQv7Gcel8eNGPNP2nhdI1xwr+QD9exnF6rTvug
Sys3ugBh7E+UazVy2kirYEEurp+xy431e8KAa4dW96rESaUFWs3ZuaXbQHDNsLVL5HbM9KYmGtwJ
WhMnKTje/o9iQv4X1CLGuJitikf8los3oQ+jO0MLDwAVTsPuwjn0jW3TQwKsvbLf1aEj+Gi+jW1e
dD4bMkPrbRtDvxlsjF1xPVarTzuzNqqlqePHiASDDmsVdmMVVAandFwkvPIHJHnNLsYpwHLQJ+kZ
Jzu7mia2cJAiCqyHwsOlEU2JNyZnsHLqPimtI3ysFFKcDLLQseYPz+2mnebz1UgvvI77BsOtPRxN
Z34gXiU218arFxnOSE5Dc6gUV00xHb2nu1fvxxokCLbbYZOl3e1kSkvbjD2y+X5FM3hoO7dERsQh
C4NVRLldmDsSIdljh2T99WtyWRpri5DZjkYjdh5axQI1p4MR2kFmHdJWqMjPEh03KHydK73NLp0z
foE4ExEztm8MGTWWu3wAlSNLc6B9scFB4W8TWt2bvpr19Uvx6zv0l0kgsMwtCwKAnsShwprodEUT
7XXagfVC+2scm/x16Yy63vaVYruaec7yqe8OmkSDCIwtxTonZNQhh6E/Wekn10pObQLzCsLbD71G
VWnSNJT2fgmGJ0Gb7sopEu1RMfhDI/R1tMdvRJ1sg5iVdD02siotFW0900AE43NPMIDHD73j3zPd
8NE7Gx2Cy4agVNJTQEKnrXwdfUw6gVbQg5hTm9Z7Epz9KeCoNNj0P+LGo1mbS1w3grMJvswQNjZh
+6b7BsZEnZt6+oF/aVc3qxeIQNCjDHyM9+XwURstsSxT8QDodj/OzZMK0neCAxRuzfYAylu9LSbl
VIWquW+NgkgD5q/k3agTyofHqsuPfb6cilZZSAFrMxyFEU0FzUotXb2QwIgegLHVYUk9aLc2nfni
mcWBfl1iPHMnly2T4RtQFDB+OWjOFoQsgMi0t31G7bBP9+YgzhDfcDHkOYbUwaI/BUxOJ0NGjRzM
anUOzNQ6FRhdT13d/4iDAZmiqZvPZfJz0UvG/pKNGBGLJXvllKZv4SaPpAMtl2oSzyRXE+I/ppj2
y9S/q4p2uqrZVfpp8jYdjRkQWKjFWwMAGTEBlJ3ujaJt8KXpl7NEa3tNeiB0jtKQN/jQvxBpwVvc
AeRYXYuJZC+vg+VeZ01FJnxLm/AmEymnRKJv9gjMnK+xp/+QeX2AZQvxRL9ZAnpuRJx/7RpTD1mA
zdCR8slqAwwkQfXk+aN37EfEUSyhOiOKZp/3Ise1VDwvNmvNwIkJPHC2HZPhmLjcDitopkdvbGlV
MX7DeuLimcAxhy32we1Kk1M2rniCbYr7oCNShINERwaMMg5Gsohd31l3UIX8s48G68ZrjZPs8vKx
cuzmu+gt0IQm/gZYHcUuC7qGsyEg8yB139iea5JwgDGFerNUiJ4h8XQiv0HMNcCV1YmNdlgFq7YZ
6g1BIbRyncrpbrSYgmpnFsF3n6AiTqnawZn95HrSe4O2aRBsK+YnECAz3Ah4xUGRKWPbGcwpYgS+
WzU0pPHkc7enOfnVw7uH57FTUbAS5AN/+r40c3BxZ1M6tDQTgpTK4bVqMdiFqP6qXT/IEeVtPO5p
E8DyWGKIf+WH5ZYIpadDEPTvc0Gfu3OF+NqRQVEgTOEUA4HEBORjC79DoB5b+jYlrAkJOxS7kAey
wBA4FMsTRwjC89yKK9Yl1JqONmsKmpHmw89zVwt/Q4pix5b+vug6wjjkToj6JxVOslu+4LIgdNdw
HEbjMqA1h32gfrZdztxxq3fflDslcDN0akNa5zqZIJR/E0crzE5qOvYcdnmKlnYXw2JaK/2CsR1I
vume/U+GLYKLfWZUXxq/DsK8Tt+WwlqSiMw5POi2DXgtChgVZaE7iK0L2xEjR0cwdwd4jboWYJnS
k4znrFYXm10zWgTFZu/05Q9T+c+5YVhhE1v+hkjt78OY8VrNVmilMLuVO1QPcAPbqIIAckhz7KqJ
EsPJToMkGr1l+I6j2tn3KW0+tJPDfdKqISLSabqebYxEHDfldh6qghSxONn1UPeeak4hwsjeg8Tv
ox5uSGIYW9S+jHBnzb3GiG4cOslDO2pxfTSgOG8MH6TJdqkNQYeVKJHd6Dbxl7YQ9ovRA2mesrel
Tu4KaQRbaOZiA3n00OvxHILZa9FIm8Z59rIfYKBl1MbTNzdu3nFY5zs98b/gMmiilgCVh0TEyWts
pA+MB28gnd2Veek+FmqRUVmoAZN895UhITdSU8e6sW7GGR9pghewBf9oPjW19UTjTUT0N78pYpa4
xWLvwm8n7KTz39Ic201HyA4bGFkLztzlG2xe7I8OVrYKatCVMTH1g6pKF6eTr0RDdFuin9+rwpAf
ets6XSihJR7ryXjzs7jg5SXIz8nwoa/iRNetOToF6SXxsU+LKgfARFqsyPP7nilgRAKOyTncXJMc
wCeiByLzyeIFhZ4tF9xOrnZdj8O29HTkJKQVYUTeFZJOaKXvbFncSlz4t94saSZmqth5s3XCDg8v
V5+I3KV/J7hGRwq/4yjcG9IzinCAydWBBsjmrxNG3Y3jTQGccyKqYeM1Ye0TRNMsthsWfQtEiC0d
1V1/7ojl3BCz8mPO03vNMBkGdDZgIJuqLfHvOck7G3+kYLOEm+5mnpOz0Wj7OQD25clzBwAJgVqM
KxrTZp/DphofZEG0iD5kR/K9JAELJYincrbvsio9e6k65G3eHUgDYFSDmeGEH8UCiLx420IW9Lli
ZnnAyK170v0M0pmmaXktGUhf457lx64wrGTlsM7Fe0VJzXRh+lowT8Hrm1nfJwfJIwdagYtDtv5J
9zrrKIL6FiPE0UVGdsrdxnzGgZwTAKPXICv81ccA9qwml4SGAsqLnnQkN32xkja9oo043ddtz+kv
pkajmWuClsN30t/zu8rvKPsMQkQ6Z2elnomryhf1uz9kmr8BVUIh4zIrrLcJliem6MsQcExpKUs6
b2I2EGMqAMgGD5fkEb3/0I2injhHrmf4TKM/mRYxk/TW5+ANR2jPGzqflqUprzWTaTW7MW05YeP5
a2xBTAFZ2BslhP3DaVm9aDq84ZlaEay2fo2VhMTOttC8h6FrdY3FwrD2xZx4d7NoMvYRV9jvVp8R
TugtXvUtEM14YMxGB6fiBQQYR4QT0e4h3Ecvamr70tqzdh6y+tuAsnES1hhmCNQ4ejjUnH5WdV+U
mT8hpmIIX3rp1gycA4NAdk8roWDVK3iCVVBQvs45DlUO/3Fet4/kis0vGi6Q596eX9RkA+G1Kthg
gTSdU10pijhsGKz9Y74gIXBzJ73qVYsmlBhM397YviJBrig10M9m6QFhnsX4VSwEfUGQ7p8JpsHL
0TWkbZAbkHSMPGz7XmtMmjRouCsvClKsi4x0cv/VK7KKQW7ZqgeuCsvNPNJNB39LWWu0sDDCZnTr
l66zaRuOce5yTk0XjO9N/81bFx+p5n2Wk8okdH6c3tnbQjEvNPHpHxTBDw+FzfMTcdbQ4O+WQfY9
1efMZ1mDRZnEM9piqW0HnGdhZYn2ZBax/cTMCUehWJ7qXlQ3CjAnv+OUsSJa1mXME6zoWuNzl8rB
2phD6Tw7NVxjMtEEE5dZPbTJnBJepHcRJiEm3zE7GVTHQtzFuUxupdt/jeOapaRnCIxd3S2yKxsk
hb41i8k56EYq99h5eDA7vLuuORpk2wfJCoYRc0+TVU+POos+lXyj9jM45bO1aFQwkyLmgHPYVUd2
bAmEORR4Ho62z9OXk0kCGrgoLtrgdTRgi/gBGQmImWJJ1TF3u+7KQJxyIgllZwubUJeROorFOjuY
BcGmm8SQj17ZGszfiQN02N22jau959I49JP+I09iGVlacpeOek9Db2Wc68SARTgA29d+JqSIx3ft
TVQeZ81SJl/w9+cRFQpafcfUvxRGEBMKpY3ipUCXuSlrcW6zxbw2eUM/iI5Knqn1faytZi24Amm1
14UJIageyZabfKpRp8owbcXu1DwSODFEtVakR7PWiF2bNEiNAu3D4JOzQ+gQnaQlue4VyiKTgZkz
VBdNYyxmsxZPW1+q5sMapPbf7J3JcuRIlmX/JfdIwQzoojcG2Gw040w6NxAOTszzpMDX10FEdIc7
I8pDclGblpLMnYe7mWFQffreved6jNAHLM7EsGkZ3Umjtvojx/PB03A0Upgx67a7aNPq6fSQAtZI
ViysjR/IbPKrOR43DYb8i+u44ztqXmdnRUyGGhEsB/YgWIWg4d5qWCUY5I3xyU1sg6DRVnq4BKPn
EBLGE1355KPXVas/JbUze22kyXvUMdYhQTIJ+mlOoseA9WwnnYQ00FK6W9JNygc3NucErXOLnV8B
led0Qq09vgABjiOx3qgRaBdc9ynBkuS7M5lOOC7Sc1AgLosXDsjNxBI3qbcQU1N0CfFnkZrcr8KJ
bPT0wbwygOd5CKxpdcekK/Y4Lz6LSutfhymLdim13srBdXNORqhzwYR6yezulbxzriBPkTJKNwJi
SkJN4c5GFSBXkhMD9Qm7Xtx2yXrWAKLgG7SUc4864V6g3HlQzJiBqzJJ8HMQEdkLZg3dUmB2Z9nL
KGfIHOiPURAnSLB0tSUpfNDTi6LFE+89Aogjxc2sUtpJxp/xPLNd5WVBmuoYKeNBNUfrmz2LZVzV
EGetp1F6kMEce3HE8uERRIWea4gG3P/2NDMfhLYbHbu8q+6atuTI5UqBbTFUE+C2WFgVWHfF7CP3
xveqSfyPDEKLaGNxTrdtpT6gTYhVz2gNqle7fcsqOV6iUpMPU8ArUXShOCkQu9c2/mfIWKP7riUD
MnzGz3gk+owRK4BDfEs61AmdRnRd0CvWwyd1nLqrJqAbEfbuNRoKAS2DHhrHUGWC+6f1hcnvmcU6
hBN6SonYgmfaLSPUpKy9xNZL1CNy3OtliEc1b585sjWrbsGFTGbM1t3Yh6o3GR/Si8S+Pl2iIL0F
71EfdDpDSMbsgqadeUFE5EMjIVg0UGwTdE3kQNxxylvE8iHSMqJ8AO7ImhpjdsedUpcT+w/+6hW9
P2MV4LWAJtdS+hc96YxWZ/oGPQ6PNJ2XFpYPci0deQtHtkdGEO02UGf3M3AFMYZmiThv5SpQo3nC
0/A14uRDE8XNTEgI0X1idnipBRMVLw2QMSz9HjA2GRmJq2nCMBUNlXVkzJqDljArssonR/px1Ksb
ak9qQGQm2L3nOPcsUCtPcPGor0ZppByXUaDdK0ErD1gskQ50i1KoTuJrFeXStiF37JUomfjJtmvl
SUMhYXq2mMU35r3JWcXqtKwVqnikh8txSG+Gc4RxiZ5FtkBgtc7UInpk6DriYDQOrZtpT5HUo1ui
Os2VYqpjBSOuVT5ocTbHUEvtSybFR6G2D3GM+IFc0u8pztzdiAoOo3aRrToVhEWitY+I1jFBmLpv
oyqrNhoTLWQfRvqGb+mhZthEz9e45Tx67PrkBKeXsexCyFiJqeWgauckT7rtR2iKu4q2+X6G+DY0
cXQeHVpJTviBb354AQ77YWiduI47/F2I7MApqmj3GJIV6yFK1maQTFs8i88UZ87tPNTKiyClm41v
SWMntcPFu6cUs7pxk+C+wk67NvUg3BXtzBnFQFNe9UB1iS/hITWgUEwe/IiU9J7kLQ3U7DAOyrc5
Nz5zNq49LNYKsuO0lHz3kyH6Czmg5bEarYMrEb2BPNqPLeGWsW5ECGWjVdBbmG2m+smZrKMCLzju
5aEcJpoYE1QJzOuI5JAdgxsDw4FMiGEk50C90k8cRifDa9KJjgmtZBoB0oTEOmpLkq/a7izBYEJU
6WlKCN2UMr+dZHQHplf6XSm2xBIRM07uAy9yQFCP4VEmFK/SHOfrFGwOHt0Le3rxkbZa8I2FBf0M
MNvkdqRluk/Cqroh5ZRvrOeaXdJvBzgsXDhgOjJ/GkmpETvXOAOSfEtPXT82aca2syTPj/MhLTAT
5RlvxUp1rOKxtwxwl02mRA9UC9khKJvPtrSijR3kCpQgNTOS1RLUE61qR58usVNCHaJ/9Yxop7jY
mP/MlTo2JJ32tD/nVR+DVQbSzaGXl1y1rroawIdOpXcejSK9r/V4yd22LdbfvM6RCdeScGtUlx0d
BaU+xlHrx+hTlfLZqBaPu1Up0Lw5mVScIZK5uu6q8QwaeD3XPfyOHklgZciJpObcOoSj01RXiJsl
7EKhNaOnSyxYqxl4X7sJ8UMlXqQEU0cDIMGq3XYZUFcWVcZXYRYM77EiOXC5JObGbxX9+ZndAywY
tx46Xv5ZKVmc72NOF5zphlkdrq3I6Rri2Y3qoRa1vElYPK0Xo8rLOzHG3QMpu3Hrh0M0G5s81bkP
w+QQRgWOpKnXMKGKm3YwewVQWVAUH6Ago2xZcu34GA8qIG89jdVhH6foIDZqp83BvmgrXV2LcuJU
wRkMxJGZSLjixHlh7m8S6QiQflWX+zbazmKjxLZuYCAXorwqWlMDH9Kltr4fZA5KIJrJirwyZEET
LBs6epay0SL3EWGY/UGvX2Grr82SW1I30z2SQUYaUTfD5RJR2nbfc3Ym9kuFsRvtMGDwsL+GWaPJ
aev5xp5K3fWbeLDcI/RQcF3K4DrDy9yyfV9VaZbddbrb38Vpw5jfbdhm2WsY8vsmp27taGdxMK2R
t+vGPWxK8lYRR5DzDoKrE94UMjHaDWGiiRtaFB1nCrr0MKmiDukcTnZeCwXNODxcIsItsmdJEd/F
LsbCj9hQrEekmGQj68WikUwDTSVFOUDf6Tf0AHHdBek0MdQzObUYIe4wT4a9+GYj7Ymv0pAjDd/Y
zD+MMaqvnFaLVMSuijlu+rCk8U4As/GZJegiUVW46XWp0hzlNZ0Ne5eOOGv9cJ6wE1T0i7KDaJrf
OgbQTJF0ThYn3rTnsAmBWp82U4xGaRdjP+5WNqI/dZdHjTNtXJpJDRyjVK0vss61J0sl+Xg1y4QY
xBK8Km2PHuDeFuDflHk8RKAJWClaF/R0B5eL+g1RqRFrFejGcdJbKAIxmHJPgKRDkRTboe1X49zF
n1XT0CJyOgPZVh61o32flElNm1QzYhxcvW6vLB4Dfd+WFShqJk0zenBjKiLU/XPeH+PZxCdUcXKz
LwUDBOWSxfPU7oSezdV6ZF5asdiUUK7q0UytHYJXiR20jow22Y24LQGIMoakuVhgF1oldS2eOmNw
gDq5tlEe4zqs2ZlRH5pgffEGHBGOjhBwsJVQdlPwPsPKyenQJRrclWxx/dERyFJza8Rx0+1Faluk
/jrkbKxmC2bCh8iJWe05/jSJeZW0hGM+GcSoTt+6Sh0ClEdNeArSUMZ75I2zvKMAKKnGk8DtF+bM
kFO5OejB/dDMbQtmimrJjcKeqW8HLllyhlXf8/AqWmfvcTp2eLmcyX2rxl7TNh1iJ9Mf40YB9lMi
iSOZnhjFK7tkxMP2ihDNozrFAlIlU5P5tKnDb5FAyYwAkqn4A4/ZeBMEWZUBN6zSGR4but5zkiTm
dLI5oI4sp2n4QuOkAABUCsikRlc6n4OrSfPJbRqnosiqs/ImqqO02Kdqoy49bSSZ4DtM7gKWOIvo
B3YjHs0YSRXUOFJ7UPmWiVmbdwt6WNkCWzFgvdQVgFToflPhYREJGQ/jLwvXzPPy6JJFrA00iUur
f6oyYrZ8mi26PDSZnU23lYGSjx2W6SPFoUS9S2uHMcTzZBNX81AhfRt3iRza7MosTNQqFkCneNOj
wrS4B+hftzK3dTBVRETCQ3LD9gPj/SD9Vq2ZkCtjNBBcErutsQ+byhx92tXjDeJo2awJlxfnITRb
eaZJjXV6pRHCB5QIpdX3YQxledTA5N4j5WZ4xrWkgFFUW6VCCONAYGicZbZ1Zgu1pW1RinhY3pto
SzspndYdLDOYykbNUQoJfvcqe5B2XNlFhBrDikbyg37KPTRhgKhM1J31WFEkhTupKp1No9xRxTpq
G8dcDzg2hp1VVWxjdquxSeto+EeS3sueB4Qt18bC2kzfIjSutTdHamogfUzwdiNGlv3GKokyPSTk
wJobGO0Z1YdiBYQW4jmgxcGw+DvnU1RQRS+7yutEpeVrQw3ndxvhbsQ+TQSEb3bSfRCK6K9KfPPV
KstqrT5PvWvoe57jNN50bWm/mlZuZGstydqOWi/Thl3FUfqdyyRr5qOp+1ZORvxuQuxELmwq1jWy
H5N3mc+aLyJu2+0oRmNcZ1YcZ5c4A0q0pvXd9+SQhJmDSFByBkEtqRu3VOSsqv9aPGz/6+b7F2bj
3y7F7ym0fyGH3Jfp9y/skN/+xu9+PoVErn9jPnMxq7lCZ43EVPk7PIQ/Iq2bvoftuhhXLVvH4PaH
o0/B0YfLGdMbIahQNvBC/D9LnyL+bViuAwqDFG2mpO5/lMnt/uyys0iUs00OqYRIc9ct8zcX3g8G
Vt3RxYS2Q73TtRujvhQEVG6S4mbSj9ASx3BvqLdVeJqAry0THfsMFbJNNsROiFXzRArJHJ0yceiL
bVkdQrslk2EVfpZ+Thv/vtkgH6k1b0gYW5xD2sQZ6/8FKZjUjp19PfRXYtySryORvgr6HOYeiCaO
NkhNK3oFSfAQNd9UmJaVVxPhuQDh7hUwt10de1pysIrrmFG2Bi3tItUrMe/a+pLplyKC35HSarav
EG+GDIBKjAGTuZvCUxbeweeO+F99aeuDhWzvh9vPazWFZfFjHpv2s8//jyuqM7nDn+jChvli1h1V
vWOLytW7Nqa7OoQxWh/TORqz88LwBjov7oZa2YxPCqa8K7aDwU/QMv3T1/jrjcWKiYtU4HqBTON8
sU8WQDrBWZvzXRrpjxqqq1tMVfGxNI5WnDyT8vdqV+ZDDl/N090GeVzFeN3IpruSUKJ50B5+fVl+
tmhzVQyN/FcuiHCX72Mu5uMfnrOydHX69+54RxsAh1YViw1H3GfoW9s8sQ9EcCl7qCPa+n/XpW7a
f/yffy02/P/eZbz63uT9x+tPLmP+wh+rkm3+m2WF9cX4c+n5Y1Xij1yXcEsWF3gdjDf/XJUM/d+G
0FTbQZ3vupwUePL/8BnzRzrrFCZkaEAqYKP/aFGyF4rMn656yzLYqDXHtlk3abFRff78sNRgnu1K
dg2jxXQfWcz/qD3JEgCTESE88aV1CxPJH9KJijfd5WzafKlVB1WF7spV4qTbkgl4PT0OcwoCpMbD
A1M0FYjBwSO3ro9GGAFTBvH8w+xeCBiir9XvlsqySpuHvi9ALtobBNA7rSFoZfSoZzeyog1KlDnI
d9xeEM+66IlayJd2489ljZgRgRpWPMU2tkggT2AHDLFr7JH+nT3CZp+QquT0HPQiQY5oPQdiuJ0j
FLcQfFPRHamMDcoQZvZ+z7+DdMr/4SH4m8Vpect+dWFxiv/4FvJiDjbhrc0G2NyhAus82tcmiQ0D
g8pff9KX5ecvt3D58x/e96qu0khW3EKhXyv6t0E7/sO//9efgrxFtbUFEWTzQH75AEwfRYtQu9m4
4VUMUjYnmYWERY1OlYlz4h4UKshjErvq9FxFR6PMN6mOUSC5ANsAEEyxVmHGzqIDdR0dgqeeQlvV
HiUPDrk0q5ahRsjfTzqEVvxbXQ1kCyqd3TEHNW4UAEB9mVBDwiGZShoNJRtju+op4xuDcauSAnXG
Gs7korQOdflPsdraX68wF4DymndEELuof1lRVXIAg2ocmk2DSC8q4618T0KV8+pTz4AWG7PXEd/m
SH4jRqEFOK4Hm4Cv9+sb8bf34YevsbzLP9xo2gzo10LuQyLwDgmxou+I/XpYxmL/8Eyx9Hx5en/+
xV8wH2VlDoIsLJYFugWgEjAloOFQ/+kX/QY0+fktWT4HvJWwWexs9QvmQERNlXUpV7bV76PK2idq
sMpGvKFkcynRU4NgikSZzsT53N/Oyrksh3U7P+Gp8maTa42UogzWQfAWMBn69dVeiodffbUvjA6z
7TnZETWyoW3pRRKKPrVO2qurog7XYVtvB1xbyhDe/vpj//4m/3lFvizIQpFTUBGvs6ntzLcYwJR6
QtNxAKHb/kdElWXt//nif1miCg4wEGD5qAnCT9ugz8tffv1j/v7F+fPHfFk54GWrqWj4BCQkjXPf
9v+wNP39xYK5YfEZBtngP78RNgrWChAfoDDt0k3vvcPTQc66CN5//Tv+9nUwiP5dIrEXmODPnxMz
EJWYELgpKGsECr3+UZ3vfv0ZZJn/3RPnLjQO8CIa+I+fP6WlalTVnCcOPREr3LipGA5EsbvXZ9Xv
UoKtGOK6kMf6HNeMfWwR38whEAhYqhI1R1g5n7oVX0jsoUuIlaVX5MPQofawF7UYwTgEiHMwTwOQ
pJl1yuVDQh6RmRWQmUGQRtFFyVo/79M1CK+tWn0QOrxZ4jd7gcvNeVfrD3qNxOdVB6VSD1p0HlyC
p8oIOAJqWyIpCZE0PlrzASbF3Ow7pPtIslHWiP1Q8P1xUGY1b41CIigTq3AONmOO7meu9thevEh1
aMB0fjM/1op2MCAxZ2q/I8Wzqkj/brOzXnxXDxAv3uBIfFrm8Ghb850byNvO2Xb6eYzlTZ85mO6E
z4TWA0qxxo14R1YMZ51l9Dpu2sg5zhgSTWYyMTNjM1fXLgpue7xuCM9SALunFiMxY2uNFmeteVUR
XZWGZ70Wax6R67xLz2mrn9L6g9HHat45N139ns6MEmn18xPGglhImjKTctuXr4X9Hs4vvfnUpILN
6dWK82uG/kyEe9+Uwiezyp+rxi/HZE36FkAJHIEtIAzpHnupI3R7GLEP1Gl5sMVWz8Ea9zWo9uQq
mTC0deVpeVyU+KOOgY+oyRZ0CtM2hOnsmT07RT5ZPlkCpynSP1ycQqYb3I0yzLxYhWHJrO+EouoK
/Y0NhmI8G8N4V9XjrnfarazvAuhTYjrimvErUl57nQGHah9z5pMm5iDXxnaIM3XZHhjz0sRZOaXl
GToJIkHj0y3i2XhTAIxMEeu44sX1h1zmd+hWmmLy3beOKAabmKSYnMi6M/dOeCR4FP1ctE+SV4Np
kDaSgpSeC9rCQ3dlqr9XBBldJaXfOWHCZAybLY3rvELqDyexG8R9PlxaC1Sj7TNm9FvKvq5/I68B
9B4O93PZb0b1WiVaYK4VL2mj25IZmmGYviTZSzGG54RulMTPWEreMuwiqMhWTVhsdEwxQS9Yj/Ur
REo+WmY6WNmZVtgrdMIXtBQXXKNnUF63kBVPOaWsar5rQXgA54KSItp2/XvPqR561iP8AT9wHgbc
J2VUeWH5RgzgaCJeBldgSsjOTkEhNHn0Vu8QA6wjdcY3TkLdNSZs8C8fWmAuLAJv5kQX8/UdVG0d
LeXR5joQn2xTSYv4LBWcNgyaUYLZ8+QnJIpmEcllWbpr9O6Y4ygi7eJKhsULLHqv13Us85dSV/gG
jHmZkYTdpUyZxfWoXhJm7vaAQi7yp+Qxszg71Ey9lZwH0tos0SVTRQ67sY5scwNSx29CGnddcuW6
dyNaARLMPEV1cAAweiBBsCWKZCkm9dazw+ymya09+GTCbIw9re513BSbzFY8Sw0eDbPZwUD1XZ7+
WaANiBBmx2uzlicxOZeMgMOIuBGrynFdECA85O1eOPNKmfLdTCuyQQWx/MLU7e7sVmI3eqGduk6K
O+Z6KTeHYR/z6es4j/dRkb+4jXITd81BtsFJnzSP6IStVE6KjXOf4VI7vyR6isaAITLLdTdhvLVG
j3esq8qNxgdpDMXNfNybIM1BXuyMoN/LWPAKDxsTjcIAfyMldthVryk08arjhUAVEmOLmgjYCekR
hOPJcGssrOY2SJ1j1IRPKPa3kBNOuf6pSoGy7ToCpj7hBlSAF9J+seLwxtGHs1G/WHp42/RyPwxX
ldv6xiTWCiqeSUc0kGUrtdgDBEeZkMIi48MTeQak/dgwdku06EgqxUVz8qs5TXc9nPjAite6ku3j
9g5V9+7Xu+BvNNufyi4OtQ7/p4fvAsJwv2zpCpmLERrGZkNk2SGBGmAjO7T0yitdsVJ18JUFR0I9
8eWEcIFoCzp6a9ONjumgXiH0Qf85XCvRI9TUf/hqf9mev3yzL9uzk7pFRkHWbOwFGtgEF3VxOYJq
sdpHcHsb0eabrsv8X1+Qv5QeXz71S+kB0oTWOaKMjYJsSpiPaCi2Jha6X3+KWGq9v1x24CQszDqO
Je1LKy1iluiqesqPY/xCmszOUqi2++66V5t1qaA2lWKtjeNlKQCSqF1PuokCpz+iCn8OuRUZGmIk
7wMZUuiSmat5Fk7y5YwejUxDeK5gXj2YtcGhsYPMxViVf7VWPyycKd1k70f7sbvt4vsOVrgUSGxa
DevIetgZHAkHJoZAeqyIeKQyXeMUrIK1wdxTDfE9IzJnpLiZIsZd9nRujO7adBaWC+jT8DpS2uvl
nbO14dEK82elRe86h9cZ8YeZyK8CMiRFOD5GtrZ2xXjDrPuFkA1cxXd2iFVBAgLMp/muZS4dDf2u
mILHabSfSUq+nTmaqMiCFV33IN1j7U4+ZU3B1Lt+mNdeV6Z+C5glZiMxEl7oyPB+fee0f7hzvx2x
fjgVsgQGzaQSZGfnZ5U1MWruTGWztHHQVZ+GRdf82B/6FoOnexeI919//F/6Rxpd7d+aUcisaYIu
j+8Pn97WoGUak08vy20b95tqH53j3Dp1DPd++6T/gbnH/188dfOX3UfvNX8rP+Kf2o/L3/i/kEPn
3zadRd2C7kfrgrvze/NRU+kwGvSITbIZHPrWnMz+mIhodCyFyolcEw4jD4sD6J+IQw5ZDmcglUII
hqrzHyEOl7P9n0uOwypj6g6YzaX96Oh8yZ8fHVG3OVowyQtlWTju6qz36Q4261ii4oDP1ZwZqJXM
jwFBwyDDgexm0eOvH98vI4TfvoThuPwcy0EqxSjo5y9RuCBJgMZ1O1Q2i3JAzTyK1YZpfjQBIAT3
pd6OdTW8kaKaIYroRnQQA8pI+lpF/JCnFA2//kpgRL5cGEc1VUvTXdq+vFHmV5QzrS+JIyzFQFo5
mbpSEhcoGaawJeOcMutZjos8vAC948FZgNPeR+DTYsAy9GtNvYEmBjeMtRic/bhJFaWFps2hxHwd
rTr8tKD9qmxcOf5DJKNOtXXsRok8BqgzUSMlIYF62L+PVdxQXZkVGpfOMAp314VufCv1Us92Wle2
9ZURpHLwlM4Qz1OruKfMab6bQNs+DWA6BdAjOq83lD5BuI4ziQ4Oi9Yo15PrKvahSEs8kdAK6mQX
a7V7VsXAZipGTWPNTV0ZHrVwtPNtaUlWaJR7PboKImIHHAIEtBzSTNc+HBdG0Kp1IsFPYqOkNDGD
vF13eWPUvugJrVhFATbDzSBFAdvH6pbsu7asyZqY0vEjq5cBPYqOb6FBabvSM+AWGy3KZyZXGGfB
gzRQkHPg/89KRTajL1qBpstq5/il4x8FY0R+IylQjZ4ITlA00THI9IPYIofMjeV8We312ma8nps6
GmSHNfNVsXKky0lZtItwFukBvwFR36qIFRp6oVza7znvtFyDnWreZhRbKMK0rol3KbCN6pQYWl6t
24o4GHbThsBx8Br1dVtbbgyhvAGrp2ejfoHdNn0PYqNDjDBJcjuJmygQPI2K6QckRe0xLpX5aZxC
89vYzAOm1QH7qmk2KVlDhY1gwta1R2zoUUeooZIQ1TYY7w2egPOk4BzzY2PMH8wI8bPXikbVAMCF
RFETWaWcSeHNSUVMAp0AX3O26k1BPs66BK7N9Ze6fdTNjp4fgOU8Ow4BGVJeyY1ejhcV23rS5bh2
GqnNb0RrQnbByqHEQOP4UNoees8UAiBK1dm8DEINkH3Yw8SMbdBV1x/tlrBatAPFPasZ0BgRRKVE
dY2mnK1ZR8a1VgqzM+/nKgv1E7leUBybLEV9Fzb2hK95aKlm3KoYzeWAzlShU6omQAgk03Of5w24
k3DuEK7KiLFDZkc6Rht3+uzNZj5heq2R1rmontYqVvpyb1sdO/KM58bAN12i9BWyt4ZVrUzNqZus
0LqRgJOmlSnzYjk6TG7D9yUJ0I2AVWDpeKzybOMk43cWcWzYcATXvVV1ryhZ7pJe9xJH3VuueEPP
NewNJOtXY6m/d0x07ObQB6Z+lSKxQ3IHqNNFMRFO8tNBW46OVgW9Qe4cQuKRKqvwyROcMLLxTsWp
7eMD/lAreYWidxVygSYrPsxduyka56pCLAswMvPtXN443XBKHGQkgXZfgkWYlJBlRPX4HquOdtDG
CKGGlnEPG29TRVUMieFeFe0t6fR+iWFORml+cgjkK6sRjFqBRgm+qB362lhqn11symdXrY86fXe6
adHOKg9l33LjsMmFnGvHATGII/l3kpOwx0PjIGkygEEAnrDMezcMOtYmlIICP4/Az5YWDobr0uEq
qz1AAVNAN5pKL62bI2F09GGbCL+KcquWTb9S6tDvZnFTumO7LuIJQCiRbLQ+5EuTA5FJ3OpGKzUm
BZP11BK8W6vZBd8SnsixS7eoYrCdt1XglUU6HwvTvBT6szVm14D7OaFOmybV1I85/Kx1LfQmE59e
VuI0R7WKMgrX2TFy+vYKm7e2Ssc8ftRE9RBU1lm02UaZ0en2Sdn7vVnVAEPmLqUJAluniuS6pQG2
twwsg03LvpG39U0b5Q9BY9xYbXEIneZ1kN0BQ0L1ifeIQhuc5bdAlRzLTfLuo5zifBr7mfNmnW0N
Kxdrco9v874bV4bdwj6b7toQQFYWoB+Q+maiJ7MNgWHdYQhf6SVcTHVcT2SmYNyGZKAa1WcI9ct3
zOkW6MpGTCgBKw2X11TUGCoro98LOV1aRRorfDd+L8QNpq+nkT7MUi64LCsnw2Dybud3wYI6MHiQ
XQkggDRFi5lk2r3Oc3y2q+Sim7C8o+ndbT40EKx121wJIKyYZKZtG4jy5AZGico9QerZirZ+Vkbt
mJScjokd2okquADiQ7puxPPwNpFl6DlNzJGmVR+UPNq2Q3Hukcm+SMSNNFFV40SIGHZ8dcDMBS3T
7K+0rgcngMWg1EhGU1UTjBzIqY0o6JXB9XkawvqbgMbouDdCZ3tB83aqDPQUiIvqNjPRz8bEjjaH
VNc4cJjfwK2Qk0UW6IzvHeVxQX9tBg0jCmVpcSY7JQIimman0QkB2IfJYTbFsyaNeosncsS9FQJL
VAF0AloQ9Y1Ku+N7B4C4WCXk1p6SoNxYWpB5LGFbWToPAU6XK0jSJ90o6T6r1QP4HcY0yNjnkP8u
RHa5reKBkOdS990skbe1iSKcb640Xhe290XVWaj8FlRn6QbZPQ03mLHh86yIPYLZb7ke0a3AVR0y
RkW+p6FibcgEtphDKYi5e/1Gqu21O+Qp3BVVqYwdC6uBQFHgxXkUdoILJIYpO5Ob22hkfulFvmpi
sWVHwXAW7tUEhfnISc5WwVPU7Y7Z33QclPZBlIjA81n4rUQZAwdykRpX1w1pql4wzkeFP7ZiPE0c
FBeqAvu9asurJOBkeszzAU+6bt1rDlEbrR0fwsY0SeF04g+4Sse+KfHyziOgtb6ADeKGPn6Y0knN
2KsiJ9/ifuSQK6Cv0f4q9CudTDDcS8B1CTKbx3UdBjHGO1t75wde7CbPt8LQZ/Zy66EwCPRDSf1Z
KwSlTkYPzCHE4QsReIvPLd4CYThOS+c+abGK28qFcsx5wpH2XR+bY1OD9CgG5SoIHfdalgRX4xA8
sfzSDbOq+l24NE9lFlxwJcOooSnnWI7nts1jq+ibOZJY4UMyr9WQtYE6FF9mv2PzarxBWJ7uBO0G
x9YCwvps24xW5bNqDifGgxRFQLi80qBKC30jRcTYV/dxMe4XAqqZFmws+vSaKGV6zRH+GoF7ovtN
NfKsWaDIEvVjAmlohu9Y7E5OEq3HvD/YZfNYsH15hjnspqT4mKx82naaiYLPCHnpZ7zj2qUCJ/Nc
QBZoVKoZp8JOqFa64uVEOnF2D1973Kws+9Ze7SxIXFhtD23qHifGofBn/Jkwzwcncq27CeMvZWjZ
Vo+ZJLZ5pdd0DVmz6+S70hLkCNQqC5JNl8fJzdhMNHyhIAcRQZtJxx6dGsaWuSOlbFbWAFCswcH8
RLI9yIwyd78ljoy/keSHvmtSW/fSdKPymdSwRXZqyxvPWLTrVr3RwxGh3klNr2gTS+7JvyMoxEVp
Wm1T1Ympt3BwMYIo2/nZLar82bUlxwBDGb/BFYUXAH72ze7U7HuRzfKhDmBvVlUPMW9EOH0yRiMH
pjs1JsAc8qu9tIqrHp9qwujWGECQcy3dKPVFR1M8FAqVO0akFBvGbNPR7RSAgjHhhJSYqZj67WSM
FaQB0eAchsmLLaAj2AIwUBetHS5tdVU4Rcb74kQLR7RZ/HLQmOq7NO9AsDuE0IWbOpD1K6Zk9T1B
/0sdWTjxkxaatI5stxE02PNc3ReJkl6mQTSXRDTAansty5QzKcpVtukQF+rbue/kHQMnwexMhp0X
Byom5dAgbBfiFznVI3inyBsMhR9EbBKXU4Y6fnzQIJJBUQeKyUnDcSCGM1QdLKJuzYlGdbtrkU4V
VbKih7rXpop7E/eBpIQKSsg7RK7WmAfUiTWDEqnwLUvhuSvRuvQHQtfnJ7MMoB+ogaZ813DEW15a
RP3NlKDd8VuKQIT6QGjxnel5CF6hkjLzZoYkLiY0qdzhUXwjzDY/qaXABT+ae+ki/1lXjtJfZ1Yd
ffCm9z0EXKcJPJJtQ3CDjZu89Tnrolfn9rjtpjD/PrsunilnlH1/5kxis1IB8A/W8QwH3RPamOq+
mSJP3tXQ83M8UOnIEHvJ//T70JzORh8MOnOykX5VmjYmgS8Uw28EcfWtlzZTolyqxAB8ov8Xe2ey
G7eWbdtfSbw+DZabZON1IoIRDNWyZFtyh5B1ZNZ1za+/g7LTlmiF4jmBbFzgJQ6QOIVMkdzcxVpz
jumFeLzLDpZRRiSu6oimjsgrFG0RkAol7NT1FOHdp72E+xP7dbaCRYocPtbZYq/7cKKdCgMi/BYH
oRrSE/MCwLBZrAlMRDqHhtyzjLu+xWZIp9DODSdW2+68TrCobAI/EPANGjmVtrWnAKZCOt9OdwY+
7hsBc1+GUetzHik7DUccsfVp45KZPZSblO3SrUwE+E0JI/pbOvTGfYAlkvJ8R6dp72szmLGv2vKp
DC2MGVKdel8rjYCy9UhQ5Hf4RdhjKIJ3X3GNFWJjgoS6Z4aKGkfmeDOHXck6axk2PuZiwyofuyT3
nvyEgL51pfXMeyDDoZWVpCJkm0oCPux0agmeLO19v1r5QVg++GOMxYYSs7wKoxLsl+HHiD2FH3EI
noYakEw7hdcU1enwctTCwWTWdd2tx0aUn41IVP3Wwk384FcGoq+y7OxTI5jGYQ1Ep4fdOAn5nuvT
iBnxDh7TXr6ujuNaUnS6/2g/haKr6HsX3QJNleQupsPtGkhu9jmwLBxuCojLsfqZ5/hDbHz1ozD1
Um36Wsvw81K2QAdlzRkgxqL8j7PKgnskajfiP9kYcKXWYJ6jI9WfP69CGZWUQ4pSpiqrYnEVnDuK
mkJScEFsSFsW0WFjQkA5cpXXVdv5XgxKS+weqXyZ8h9JbJIWG0VlSYVLF4lIbLuFMoBbqb2a8EB9
Cjk+3EL3Hy7fr2y9cW/oqbk3NFQ2O/K5kv2iVpywWUgbu8vcid4hsX8MNQYd6ed/fxmiezDYUNzU
CNp5fRlManY7xHLmhkEaguLOZkzHEB/JanrjEc7qWllY+qxcUhbKJSlWA1xlau2SjU76kp2Ot8JT
uv0Y2ewVvUBZwUWLT96/tT+HuzHrRQGKInmWkZW+vjUbyBcLK/4lVcI+VrF1BhWvj2sIHY3z/qXm
vtLL6ixDxDDQuiH80zRFiMX9GRHtykKez0JELz+JOKL+pOs1fuhat6XrTrTgbzX031uMONawef/q
fw4VEkANyrKmsDTTfm56vBgqSth2jcTS6MpTEp5ENslymPLbI72TN69iyRZyaVPXGZmvH2c5DbJa
ljVQsorcYGsU975Np/+vb0XwP1WHZY49YXkrPuekNgK2g1Mo4+hOKfWLVUd/PzKYNSjL07zT8QEt
E+OaeihHU6uQ3AqdqkfaGJdtGvV70YbxkT7oHzVzJl0T7RhCc4YIM+/iOw4BUstZGdSwZuWqX5Uh
Vk056oHYW6JobiQdHtFKNXPxKRg1Tm4Dtah/tGhEs5tz3igREOF8PzKl/TleeYe0MjQE+BzVluKp
KWoabMhh7bLkfbPG1km6koOi9TgK/0nROMumUnlkplk0q5/XBATcjB3WFIOIzsUAUttUKYzWrNyC
z3WrgwU71yHbnKiqF5wMUa1eV7UVO2re2A5QzHBlF8l0WgSBeqlpiXli6RwBQrPsLxIzp2Kvppo8
b7H6bQnZ6sgXPU8Oyy+aSDmNtgv3bcnz5PLim8LXSMp6zRdNEF+3EZ6fXaZ9JRDONl5xbqNRD468
kz+nK5vXgV5Wt2WFntJiJjbY6aBHGzo3g8yyy8rc3iqGDP2e//rHp/xf6A7+b8s4e5ZAHLYfwDt4
fED/8q89IP7sn/qlD+H5R/9tj1L1D1iQNECopCyyrPOyfhoRFE3+MDsN+KhVpinS7341AyVV+0Bm
It4W1lLC7Rk+v9qBkmp8kJmbdcYLLQB2YX/TDnw9OslNow3IgoNfhVVHoSv5enQKGyRW12bThTHk
kpMCK5Ur9vHZEMYbX5KiH+Pl4G5uMYnN17OA1SoawWYC6+1S0kn/YggVO1AvpAyNghzoiaOGOTlS
nbiYevWrrCT5NveaaCd5VymqAb/UVlWpHsvZpGn68rPkF2E7hCMNEbVCx9Wak61ffpb5lIqmr/P8
oqCTUwInwcxJO0lJh+C0rB/qlLQiLSQgICcSza0q4zuBvTckvmvIB2FKkEZ03ZKwtEu1/hZYAgAI
NvwfaYO5TSTnWx/Q/6asNHRJzQy/9LtwP0F5QJGRhX1+RJFL4vbyfnS2XlAQ51WCyXG5MYLdR9sM
BMY55jNOMC3hDeMKgyXAo7De6upJO0tOT/R4j6m7ovFaXyPdq67sYh+1K1NHebIWT/lJimUA4nTx
gLF1Up2KlgXcIOOijOn3nefnY34WhVsL0itlGglEzMrXN4bj7wUZGeB79I8pxjmOP9FKoNr7hzJd
LG3pZ00XVCmKzA2+KF/JCx7NXVifKOM50NO+3NNPHS/t7LOQ2N7kj5lyIgRayD39BOLQPHdGyaNt
wc/SbWx5p6S71tppaHbBX7frydyYs2kGtdqK3gm9r8AmxmJTfGyvKn8rrBWhDp/Me+2e6iPdJPNq
7rXU1Ae3af0lBjlGCwRLLgr4s24rdt9wKqNJNVfKl/xa+mIj/kQ4Rip3CkeT8InHATaSusmD80lb
N48oAkso6PomPS023tdSdg17NSu9jFWc7sZqZRBicB6dm3tjY96UFqEfK++pNrf0IiH456f+N96a
cVNzV5ELBInChXmLW3fn7fRdsIvQI5+HXyasi6M7lXtkgPZl/3nrndtn7al3Qb6LcZufkrFyNtzZ
yko/h0zWwND0N/63CYfIejxB2bUng4GwDNJJ8CcW5+jfQC1rV1BMFVj41PpW8aV9n+yks+k+/Zad
W8YOAFwEO2rrrVHEfqc25F1Tz17bZ/Y+cORNTc90XXwd99Z2+OyvqzXtLod73Md8UxRwnZjIZ7Yf
RDN/j77bwyr6TgRQJO+xfxsnnIW3ORZMGsur6SqCsrbhgd5nO2MdokndFAhpt8o6/ife53djtLM/
WmfTzj7vnH5vP3UXyYV9TdIeeRnJxfTAZ1s51F8ACxoIXa8UJ7vOrnXUWy3tefIF1hFiIIpSxKQZ
/38ZDH+Y8Jge8cPZbPsOr4VnD0UTPCSvlsBfP/ZjHbTkD8y1qkANg+/tpUvYJMFTw1HO0d6y+L9Z
AvdTEsP6ODv1WOhYnVSBBeDXIsi/QkDD+ojHRihYe42/WQRZWF/NnpLKpKkjf1zuqesZX96VpbRj
bSSYscYwNVgxIgkwD0Xfr4g4vM/qdqePyv3A2X6FB+CsHIq90dXFyovRmrVafq8o/mmdDvfEacFB
cgioPrHUr8FY67uovVaBpq86Jf3updOtpI53wdSjt4tAIxCVOMmk5uhNIUAFhfUa3sNF7vn7QcLU
W0XBllixi7bnY7Ux/QH/7QjQzuJNAa25l8YHnWCZAFHKJq7EGYJ2SAVtsZ6S73ZkkB0WnnkdHNFG
cQs94DNTbtVa2GsN4gnlWdkVMLSbqPuYVd1HX6nuglowuen3oxw+tXZwOqoUkWGVfYm6ycVXsmkb
6xtmgmGljfN0MJg7ereXkTUjB7p1TuVtKPktakus6o76Mw425snwIU+UW9/vFYCD1VOtwR/OPYXV
xMmCpl5J9rU6ZKTNTwC/85RlxqarHAZElPksMT3pmoSLdhfQF3E9p6j8w9D/p7BkeaXL05yiuSsL
yPoEvqziaZI2Hk1YlSWKJRzZo/LRGOj8Ggkd+E4018hZmKDFBbB1ZS9iJL2yGXyK7QkLo31PkkTv
eHT5ENZckC5mOUMR25tJGmNnJFXSzUXjUsEb1oPc3JoTbg3NVjtC7v1c24EArHdhGw5ngdGEblnH
Oxk6yGa02w5eZWX8M6duriLtMRhKy62DUXL8QZNc2/O0TQjEgALAlU2ywbqAy0nYjT8DVIFDRWYS
n+SeWhJphiZrBdvnexDnMJVG++L5A/4v7Otv85S/njkKj3CUkbEEzQ+swq+/rX9hFma4wKu/cbKG
iea6farGj091m/CjvzEE/6//8l9Pz3/K7Vg8/d//85gDG5v/NJ8w2ZdTks4O7/AcdlOF/zp7yOLX
ij5+5Of8pXyYD96I5mTqWz/CiX9s45m/QAtw/H+GGDzv739OX/YHKhxohSj38VMyxY5f05fB7h46
nI3cGhMyuzb9b6av11s/NnsIutjEs7HmqEDFY/73L06YBUoN1evawVGqzri2ofTBHlAQ89QRxpsX
T+WNcuzr88LPazFN23TIUSkuCx7hAIGQFJfBMaEdo0GSsvOpKGgHdIV/FUeqcuTA8Na9cULhmIIR
BkTM4ixrDsQFZWaBhiKv2dD0lN7TlGLRzBE+cqlFKeP5Mc5rijqbzebT+uvHqIemVKtCpZ9pe/aV
ItXVt9Yb21uzZ3FYlfAGz+doIsANQPhN5/3n+tbFcZabWA1sFTX44h2irrLrkWnVoQ2QuRpRp5wT
IGddRhyPztEt1leyGll7Qjeix/cvvSjHPd8350yZs5AyZ7AvTkKqrwDIMtXBQWWWnqsijV2taMMj
9Tjl9RL7PHIQPso2PBDGDm2D14/XTMbEGPNmcBJlYBrDIHdm9Xm0KwB132C3GRxCJEgwAAEUX4m6
BRiXNuPVFHVtt/rrO0bnyXgibn7eiyyKrF6jN9EAGMKBQxdvJDi56z7I8/P3r/L8x7yo/MwPljM+
Hz+mQrYv9uIyeKqBnFm8U9Xqp2mbKrFyNpUJx65Il8avui1SYgt7xHJbMGuVAEZo+beKxWp95OG/
Puz+ePbsbxRmnZlPMW/nXs4QZFbbHYLbwbHbWrjIN/zPetPrp1I7+I9h3wV4BFX74/v3/8a4miuW
TEq8ctMWi4taVtlDn0xGR/YiXq5NPXC0/d3fX4QXqBka28Q/L2I3BQaRxOBIQA43SzpqSOaj/2DA
qNQImP0BjTARLd5khagr6ON5wGjsiVp0A+vGE8mRNsMbD4wGDeVdKsmzDnl+iy/mcRVUtOjIhXGG
OPY2oE+LNSRk+8gM/sZY0CgOwoOnR8N2e/EdVmbS0cHxeqepLc1h59rNIYhh/mmku7MxBhhegojX
IyNw/lMX34KmstApCJEV5prFvcGzJvyhqnmCPch6vK8wBzrmHJnU7SPz+POmfXEtRoKu0J/UeFfP
m/0XzzEh0D5L66lz2hChCDFMofZgWblOEtJUgaFWJr3MdoPSIc2R6DgT0myO0RP5D/VloEQegSgx
3LO9lSsY094fr288B/zSqPxZ/hlQy49iiqBcoVogrsxolJO0t7Otkrf2Sa+rwZEX/cb8w4uklUMV
EVcXjerX46npZCKXh350LM68klbsWF9uQ6k7UWR8aj3NfSMynRR2RCx55d/OsbSGTarXKjOsJmvW
4uvvWk8ZFYvMqt40/PWkeqmTW/qx7vAf2xFBr5EFhWvgJSCi4PUtogOvCBgsGhKBtYjTRzmukEIj
5MG7t9MsyXn/7VGCXY5jWnJwpOgSU8bk8LnYj/RtzukCnY4DK1xr1slArPBaZk/Rreqg8bR1YOH3
LZBVIMqKhyTcKIkZhq5cmMTCil4GluzXjMatigLOP1HlltCMoRTtWZIqKq3hpssfPR/J56a1kDpu
kwR54SqNa0zPESQ+HSI+4vI1vDOOiGFY+xHeX08Jt16GWHmnRzq1sAbh2ICkJNWuA62aIjK4U/mz
GVkobhPLC+7SNlFU7LssxhsSlQjhbRKL7VtNUpviRKCB1U9VJeFxVALDijZmRszERnRqFFxlBD+N
p1OWC+uqHISnOSPZSd2q16PgEfG0jTt9RDGOCnLM3UzvUHnBp2lv6kGJbmKM4yCllQHhTC+ZdnqT
dREn35RfCPMoyGvD35RWxxRR0Hn117qvNICPa+FnVCL75NKqwpicC7KurjJZQwhitaJ8SLxEJY8Y
hzsVHpML5UGJyMszzOjBa5CWzOm54xNhelG+JnOhfoIDqk5Oy6Qru5KPM32PFig8i/Dd96uUd204
0izy4+SJymIVW7GOOhm9v36htsREn5YGKVVnhllMFFuFNZJttvLJ8EgucvSHHJY7o4J2Y3dqB5c/
KtJ10rJwbEyjUAjS4suP9wTR1PJe9aTsq9CaCRwE7rl4XWSV/c3PYY3ulYJcSYeKdbiFyUx8H+Vf
sPsaGsKmKTqSCqA6Ro4cM1A+dnbZRSdmo0rXlhQjmcg9/IQrsK/A/i2Ed9RjK/Yc61hp5LnaUbfd
tqnKEMmT5dsPhSBlaFcNDXF4UmLRaOTAHEonXVzqhLS2Y9uss0bxYC92o4fzlS0fUawJoZk8ZLSH
faST1AQxPz8F5CgjtGTaoQRH4MtV7PtadSKpJTpGjad5SwTIkJ9YWduMjjbFVQN5Wm8vU5piOk4+
JfSRK0rFlxjuLdlViR/ITuYP6mXYeeHZkJTEt0pBm31nDzB+YbILsl1oBPW9P2aAEeAsUnpp1FYT
c6JI6e+q1KIfqkGTeWwQ0PSI0MfmAWaqQXLCvLleeVOKDIgZACUqOM0bqOf8GUNRRgixSeGNXDNo
yq2BFFvccG6XtHVpWdG4od3oCaeaNfBX0zARB7TS1RxYdKO1+tY2ioITfWHUDSNCrut2LVszmEfu
9BTTCJLdFs2xnFj7HJYSA5lJgThHlWLLRTOCEH00fWr8n+rBBmxvi7b4VIhcDHeBn9XXQzfXQhpm
QeaKQEO+lRYejhrJYKTz8QUUxIH5M/Ihn5Ka3rbGBKYp8BpimxrvC3B7ksLY2CTWtrV99YcG5b9Q
T/jf1ic0WQEOlxW2D0k89wffahPOP/mzS2iYH0xlbu5zMNJn4Albw59dQqF8QI4hU4iczYE0Bfmp
f0MUDeUD3SuQZNRIqV7KGmeun6ZByVA/oEdQZIqrCCDUvwSWLda9XwVSebGMV2ELLJvsCTcejMuB
5CgiHmOSFoxQ28Iv077KCCo/mVoy3IUxIktonf02LRSxHr0BfEIyAkIHrO506Cc/x1VXHtlYPluk
f+/2fv9mix1lQC5sV1t67CZakOJnGslHGCpCETj+nKtZTDJ6ZRsIt3HdKcRd3DTa9KmTAmWryj5e
4dEj+lKfEsLOZFgSnhrSwGK+3Zk5KdYJRZ8j56HFfuz3bzrvKV7sR+UcmWNjzzZ+xIxrraI3l0gF
bREzDh7lRA9OkWJTxpsCekYGqPhNU7KsvBh3bxRuDl59sQvUiHGxu6CKXRl9/Bafeb+RQt9wrBKo
QBU0qVvnBDMFPVFvhdJ3p6L0wiNb8nmUvPWO5hPPizsnsQxLgq3G7pT58Gbw8YXXPovaXjJqY230
tvwx1EJcPI1p+kc2oK932r+ftvb6mp2dyypqvsgt4jaFc9MS/gBC4Dz35H+OPNJDt6W+vgSVBSmV
px4guUI661SUOLjiLL9NRQiZePICB78VpD6flHKzSAlBmLoGjNt0ESc9yYTSsLH1bDi34/pbVs6o
jhBLnSIp3pGXrr4uuvx+CPM/f/HgJQyqWU2sLeFA9O+yOiScxMrrbWLB69OoK530BsVkXANYaTwR
3HLsjRxfgbWTtwRtgJeuV4CmTXB9Q3Ai92w42OQMp6CLx72MdBGXFhibFBz9j9LzQYnAofe22Mqn
qIjZgRrIFL0hXUc2uZTDEHU7QnRv3n9vz1LEP4fjH+DSNoj9RI/63E1wl50EJs6AILMInCTR5bRL
ywG3S5jvpNrOIY+P1b6tSvKLU/jP8tAq1+w7RweaswGRhRatBEf6S5P5uktgGkicaGwI8cQe501E
a2lGIjnDkHc7IyAFRKnZVsc0vkudY29KKPO2Y7dHfGBb7odiiDaFwS1XtTKQZUIOXR3ns2ybZYLS
0jnWYGvbo049Ig59+2mLZUUoGg3Qzrpgd+5NdFwIBNuMYqpWcjGaf3cO/fcgpNr9ehCWFQIMexx4
3GZUb8OEXKqOuXqN2v2i8NMvvVfd602Av0Bjh2Wl2njkRS/UJr+vvJhxC8lrTb3SczcORUsUHbJK
se45LH8mmLl7wkkO3seKEhCbljli2GgL1Mu1TQTQqhSDIbtTg9f6yIx08NdZTMHFYBX5BO/exfOh
nfVT3KFar8mrGUfDXBEod5JZfuJwmiCioM17R1JIB0vqcnDZHDbHfo23JwU4AK/fBzlrfO6ykrvU
4kIXSyN6fVy7a2Djn0rMJZswS0tnxMUBPKRE/lHZ1g7PwTH95+sz9O+3spiZDcrCUocVx7X6zlwr
sgSsI0/K00yme0gx5xjm8NDYXkzP3ohqfgKR5nZUeXf1SNTjbPKAfVnevj+TzCP4rYlkMb2SYGET
UWXHLiJ48hRRaW2iWLJ5g0q7L7WIAzTMoi/vX+zACi7MxczYZkTKpOUEBD6rte0Yi/g6iU2JhYdZ
J1ZETeiFFuwlvfjeYoDeiAGq0vvXftZlvXGnYlHvwAhFEaKkJhiGQXZSF5x2ZCIv7keTLICCyCfH
IK6YQNvAqHZeofoDj7mDMqYhBvgmN+zIOO0oeHe1HrI+EBeanGBoWjc0+nQr6ZnvEnGoYMnC/vuN
VMr0Tg+DYme3ctCsJTVlq1Zm5VBtQn0c8KD0xXhZYkFpdu/fIjX5A29z8XzTIWozjAGZS51s/Idm
XYZ8iTs/gXInQXE2eO6ruBYJWe+Am04TX6YgQuQ7sOtCt5NmjSWGzo0oKrEHc3MeiZ7BF3IcJGjF
is+HZNZ7KtEoPxpq4z2UqUfAOaWg6D4e6/Y+kFHqpEGD37MlSmDNEoOABpg559O+MTMc6Flgxzvh
kfgjWy3xIbk9p2tRQ+5kcnDVc07x+HuogLTOlLT2Phlri+1dqEiTk6SeiYKJqs1AAUcKdiJTJ4Xm
ndZCri3KatWbmXnpG1aKZKwPotOQGoCyxpWeYRclxO/LCJfgu21J6QAszwRcMJaDf2+wbTvF6TpY
F52dKY4hBl1bRxCAQfJolWqvWqxpYoYFlMIJiszfakPuNzs1yMUtjCVsrORYTt8lL5Ie+yi0Heog
luGW4NivS4sSy6qwJf2sioR9O9aIgWEQeYTuUljKPMJ2UhUEEqSGO4NwQk7FuMVRypc25t/U0iro
e5O/1iTMpLWaB26rJScJ4YwQOJAhpivMNCZJgfhJHiJZG261MI0v47or9iX5kTvDV6UGEIXBm086
8lNWRHkE0KeE3oduDfaCDBUV0iYPujN2hCArd0LuujkjnWLRuldEfCki05ZOAqCMT7kwku99VNh4
Pk2ce+R5kpBKWo+D+aWr1xLRJOR8ZI3XUbZq4R8q1WDdptbEW1biPvmYpRmGWqNQMcOKMBV30oSl
ewXfLEYRrtlxsTJRmtzhT89AvE0hHi+9iLNihYNPSl17CLS7aBTgnciT+hRlsP5IHROPqU6qxYo4
mzH7VDayeLSNbpKw+Imh2URU6v1rEWqQPBRqm8E6jiz282qs5h+pXqSf6XXhM54SFbBlXLZlgcKk
kbce3WIQGV2t7mPJl9ptCOvCSdN6rjUMiFNqY7SJ/ZI6vKch1mVvI6yeJzMEcnutN3z39CbkErBb
WKs3BNmp/iZsVCh+BF4km74wCMWAiL0SlY0DCmjHJtImj7aG1xPODhhgY+FoG1bEZE33FCnLEmng
ROid6g3NTVnQbV0Z+ihhvmzJnu+Rhu9IvaaoSwp1c+0rjGvSly0GO+Cp70aAhXqlGz3ADIKlDKfC
FgpdkJqgK9kKJMi6xO/eN4q4aYKhvaswSTeOJHLGIUPHp8GisRkCoRrBAAjQwNapsL/lfGslbtzK
vPHaIvsuaehwLL9Tmk0wdsZTOWpguZWyrdR1V7bdp4heNfVk07S/NV3doB6stewp9/XoUwixMyLd
ECPyJtEHtG+Khn5pRWZ69lDKfnvRIsz/MmIj3KpS1d6KKizqFenU2r7BqVc4HvGhytpDpWuhAvWH
AvlmgVnp++AbhRMBSFlZgUEcQjIOCJlSXG1DlJYPJsMpRvAnV6Wr5mm0jftASzZgFLT7DrBvQO0u
P+lTElKx6VYKyiOlLFxrSPKV7GOodBs9MUHdtYBHINgWjTvW0Tg5qh9JZ15NrxS6lp9+9MpkYNZs
invUZmN6IheefB622rQv26AxV1ph5p/1OuLFt/ZonSklcaNOXJVQOCU8ny1u7gul5PPlRZauUfaD
AKY5wzHsGM8cNXuqvimZURjRx9DtRh3/ekXl7ckg3Mlz0qSXH1OfVtMc7QaHEVM9OaGcCLKthWN3
JgQofgq+QUrQMuUkACZ0eCk3NgBiKwI6WSx9ay6AF/q9bDfpQ5fACloltYqd305LktIFhJsWjWXn
kXaINT+H4mkjyJWDwDizB53v8P0l8MCGyVwUecpea422qNifNqjKDPzs+8QT4yqfNG/z/iXmPeYb
+4ilZWNo03pOgctdEcOJ6ZtRc/1oHN33//RnEcFbf/xiwx9OKgEYeM7cIc2Jmcliecd2Arey4ROa
Fuf1TYL4azupJHlRdoCN42nipK3YGhLvGEBVN7yNZbQKrXkSJgNWwS0Am/Bz0ZkKmDki1oaEkPqI
ZsKKV8gq28fTSalb9YVcISx9/z4WYolfW+TZLfDy3I6Tm7p2MyVu1PbRmUyMED06KdxEeEe2RGgp
gJbz+Wuz633JNnSXeAA4laJTnfd/g3lf99aDXJwRTLZxaWyVoWuMkXwZdbp3PpAGfSeVKOvGPiWz
D5e0K7UZsuTJH4+cFdUDO2pzcTYYzTHpglYPXS+Kyn8irYdnGmYVzSezL85ajUytGe9Em7Ir0/5T
Y+j1Q8NxhXpkO3byThSx1q0muzZt6BND6gzKbJoFdBDyD7yu/MzJvyIkWBgdcSx14t9KBGxxsA8S
IKAi6MS91AzdadKbJKuWuuYxgdDjOPJmDz3XxZkEnleUM7kGbgBcmF1PMBeKgLA77dDXRJqWHtm7
Qi18fZURvPdPUBMvduTbO/R5L04rpAVmjdA4P9iZSO+FP4zOKOFwJZC+OKJ5OXC0sxbHBNL8zKrE
X8fOTYU7JaW7NFPYyMJHHjTk6e8PzgM3suwp++ZENjy5C4Rfa/qZXw/dpkrZfveAaY9MhYe+wKUI
I8smISXakLgajIEtyCadqDCNuveYK7gMWH7WgxGNV1lmV4y93N731hTtZF/1nt6/y4WO4dcksHRX
m4VEx5AKFV9Zk+8Lbxx3qp0FV0rchNelT9u0paD7KVOAPQra4+dRmRrXUxmX67FmTi28JD1yODrw
WVrzm3hRR8wqQs2QhMSAy+UJmIQcrwm2wxSTEPdAqHPkmPbY/Wc1KWsx91ANM+OoIRye8DB0+sK3
1rmGKwnoa/7x/Wd7aAQtpplmVHJzqLS5yBip29KPMzY7cQcNHNHA+5c4sNJZiy+d7vfU0efMqSoO
KvrjOt+AQlKOaIUOfWiLbxmAHLUAU2RuWcJ3MW0b1ldqn9ZJPxJA7x/TRB6YrqzFkTjreisrOd27
RJxMjtzIWCV96dwvxukslQyKaSOft2gNtjidpx55dNqB4TZ3yF4NtyEdlKDOcjf15PJzbIXcECGY
nEykRJ/uQk3IwUqRSQFhLfJDOvqJl2tgP9IJ70kpxWdNUtXjyiNt73tm5fnnXOcgvKpFV0m7KKeJ
zYZuPlBLI3PxlCXM+Bqp0LuxSPurAhPpHbAXj9iYKqMpr9KrgBOuB0SN03gHAhLXnM1MqSTgXLXG
6lqJiwICul6hox+aursOvTb+nI0pXScd6+V0ZF468GSWuiEbAGZlJ3HkejlFkCSeim1RNzBhErJe
yPOO7sog8Y8Msrf7G2L2Xbx8DULptSIH0enG6vSkac31NCk1x5foIpE6ZVdDTvyq+4Q0v//FHJpz
xWL3JgtMyrlFiyprgzPFattrmUBTLojR3lTDYtvWUMMSO37wJlO6s42YaBpW66v3r39gUljCdEnU
SQpyVGNXr6lkyQnJ1Qr0DfLUk/BIQ+bQJRZTW0XLxQKnGbi04tq9F0KIgkaUn3Kt6cgqf2iELKa2
ycritGgl34UHhgqlLzuHOSI+Kyql2A+wXDgA6tLjf/bIFpNcZoMHGW3Ldzk71murl8XexgO77gfI
O+9f4sBMt1TxYXJBQ8ERyE0pOF0pUwFxLCO4vGnmzIemOzb69EOjfTHX4YA1Bqlie6R4cLqigszv
WsxuQLIZtpmkSeetVccntdxeKnz4VyZptY6p5MVnpFvKQ96ns5FVgdkElDbLFbKCG9KZ+ihzu5WQ
vMJNgrImHzT+MoWh2E4NeRcckrN1L+GjgQwXb0Eu7QJASZwtUsNBy2FS9+ggJinGY0QJlhNu2HD6
kGy3yzG5YVcpSWdiAzSIIL3OeL2OF1csx1Efn8ZtXcH9IYRhEt5XBHLl1uQMemSgHfpcjcUs3cAM
Q8mgcgqw8EsFUZZDmWkqsRZJTkp9QtcgqFTZraTe23ZlIt37NRHeWprIR857B8a6Mb/KF9uSnIwv
e9IU361T0/+qmlN2M6llslZbOKidFHMsr3K9e3p/JD6TUt44FC3Fq2bZSTnUWt8l0V0+NwXwWM3L
Jreoq2pPmjHpBYK8V9KLATCZs3FpoCaYqp0OiV0Q6jbkn+yA9BWwlBUSNgCcej/oTp3q01dyi625
RRhtDDVRNxzD01U35vmRz+jQo1rMrXZn15IZEiltDkPtAGSQV0xE48WUGl+aMA6vUWiHR17LwZEx
T38v3ss4+nGUFqXvqilncV0b652cNOM3sxs7Us7D7qQTcX0aJEFw08fQnKcgqjdlGB672wObL3w1
r36BKLbDUJIb7raRxGYkT3mdhmSGvT8QDnVijMUcW9bo6El2911f8SnfqkrokjdSOebEKmwPg3la
QN901HSK9pVR4h/WZXHkiDU/w7cG4WLKlZUpLLqCbQxAKiQN7ZBt5DgKwXmB6n3//g5MucZic0nR
KdKnUQpccxzVO81Th3O59h7xomToF1XiUd6/zjMd5K17WUy51pghJxJm4MYm4o8SIOW11k/paV81
DTo6T91ZRiJv+8RXNlM0hNeZ2kpOKEK2fPBEaWNQ218Bihydzje1E7JMsk1tCu8/e9ZL15GGTLEZ
LZbrpMqiaw8P5FqZ1Jm5bCif338GB17n82r04lMJRytvIS+EbkNq466R2o4QI8u41Ftcpu9f4sDC
NvvPXn6NdZ/Ig0neuQu8rT4xewUdjhTbWxV+7E4vQhVqngKxRW3/jg/26+SqLyYbKSVFpbBwPfL6
yMMZ1PiEIVuvdVGkR3ZSCwjM72ss5hhtAKWgJzYVKlMKbinBpjuwgupVUkG+HH1JQ66bdzdct9zT
ZA9cdQjKteFb0xaX0ewFV2LHMAd9PdlDstEzOHoUEYi/qggHf//JH/iQ9MU01NolbIlQCjk+QU+1
eyNej5E5bnNBl8cMp3L3n11nMR95opRU02f+rpTntKkUVXZuK9uActo6SMe/S0X5/cwXc4+d/g91
57FcOc5l61fp6HHzD4AO4KAnx8qSSqWUbsJIV3QgaAGap+91sv7bIaFEMS4j7uBOs6IgHBB277W/
BV563XgZordqvhYaDAErhoFUO4hyZcgWdm7X2Huqi+MKnSFO0HqIj3MfuPd9I6fj+wO1tNqMDYf6
epSY9RJepRnIpuBXo8AXJwSfkLXf9CdM/lnRVND5CuiXcgnSO6guLOzqOYIfw7ByvC78CMe49SRA
dvJ2EvgRacCjugCbNqja+UFrCIjf/xELE/fPw/zFrmSl2YyaDuAdE6i5P8UxqY/1eKmRJh2U+SLu
r9//Owu3EpOohq63I1zcYDTn2R/9rg6TvPPBwoMtl65jgH1dvvKLlgbt8u8vftHs42AZJjwjXIl8
gC2zeZezhiKKAEX0+z9mSUBgWoz3oIb2vIZtXp5DxzdYY3xDxgz+ZmCynocBpOvmkrKxEV4A051e
CtIBZIEUnR0F46v38qWP57z+qRwWCDPKBoqrtGpq8FID3nd76lH6LW6quoYHWd5eaxsualAYqO9l
V9FvIH+CAKyV6/zsJ2u4CVB/CvIv3hyQxgk8I3hCEUB5f6D+zNQ3zn3H2EcqK/PwvIdm1wFVoMhn
8nFyFXL3+Xiy26I99iPCrZAeQtTrVxwshCnYI4+sYBQEjwhXeN4B0q0pzAQ+4yBciWwvaz6rhPJz
78GoQ5fxeIT2cj6U8cVdLAEqRRUw0xq6uwaWZLCggCEELGx3BNnCOz0l/mc/5foMcmtxUkl7iy8I
j9HeCg4uCrVC4K4PtF3bIxZO5Ite++VkFJcigppioiD/b1/nFGDONgCdtSYtHouz/Zc113i7t21w
eH/EUSmNpt8acmPng1IzhakHbJ6HOSAQPKuK32ZNCRA6cKzjfBiJSs4eF4BC1LFV3gMRrxUC94jv
HR1YlR7wfIQkBYA9XDMznLSge481TtQhR61K6znBDZJvem978PoAOgrRKImx3VuJGL6VYgLoUldW
fO4L3l3bGd4FuxIx2F/whkRtSYpT+8FrLB1B1uR8FA4dH1Tje7/SRqb00BEtun3fZf79gDQ0QG59
p9J97thxVAaWVx20FQyPCVKr+pCgHEKdLBS0IjpXgSMd2yEqVeBjhmcXchD2XN7Au6LOD6Dzg8Dg
ORArsYlAoZ4hfYjyeRTeAA/EmbhS84isoMWsGcShiaL8Ju5Q5bbjFi9/+wjkoCzFg5FWNjrd11aT
7DvvOYSUVtMGyEcQj0zo2hx/J1SNnypSPvZ+Otx4E/KrHQ2iOoHjB58nYJXdFtBtGHj5FjILHbPv
qkGilEOAjQXHw6BDPh6/L/ulhKB3cZ4Ah+4D5KsOEMnAfaqp0u82azvkNeMcUj34XIr06EiXfvH6
xr4RqWyOacq75kxKiVAFirRh7lgMQ0v3vI6bK9Two5If1U5giuPoSh9K7AZ0L2OVOyDayvF3Reoe
eJBUN485yzVS5TyA5TJELsHPJu6Es5+9QFwlxHWqgwQYGNSOeiphQOEk7RDCalL8uoCTYXODVyjc
wwsW79ns5p94npHsgvcoPg9ZCqr5OPAxPqh54M89isXzvZ6T+keuJiyVuRAzDICSSV/TMQdDiSCb
vocmoYEVpGAKU3q2faQpkYUXO0zI4ctEaZXAuVTz5xpQ478sSJ+ys+zAEDiwsouvxl7m3h4uvEjL
uxNkGDt3cOAvWHMPPj1+0iv3LIppeMKLQ0LDpLImP+FF4gHcIkt3PBeDm+0cRzv2ESR9MOe9lGX3
g5/NFC+1gXwAT3hmeyBDODgqQfqcwIE2u+dUojwCxh7EudbzTOApMSVCHqsygHqr6Sz5I+tdv9mP
qg++DSw4xRxx7309yumBBxOczQsRwMmRYFqC/H+xh/M7DS4KFd3dIGB9fkJUq/k66Sz53pE5O1la
5JcoVprv4UxBghuNdFqF4iWGrg9Ig94MGUWhmoNIxwfFkpoDQloi8wUrRiaOqq3xQbF7uz+CPFXP
KFsrxx1WBYNfIIWNbCEl6XYA3+aRD6jtl1g1+hYpR/i22Lz18j2yScHHJOssAMVq5EOR2g7a/BGR
5uoMPrj3U/tTfcBcAANMgZWDWF/RZM9KxuxXpbwCh3ZejhiSoOtgbdRLONJ3DTIFpz6o5wS7NoCK
yQB03Qn+nt2HxJNkgtvKiFqDuQhibFe8BeGuR6lDsqvSGeRFoobiyWpGiMEQvYGhjl/BHn0sUv6D
0wovzcJ3mxmlChd9Tgd4ajTzi4i/KjSMonPWx2eI5dr0aAWxN58aBBNDUY6FBlsrA3kSTBlYkni1
tlBdIjrIyZQA8GVyrJoehIOqART28f7kkrh+QskM5N6asLvCGQp+SgEU/aU1BU1spnDWm+DrgzQP
BcWGum4ndjMsCTk8pTAbUDeKOLnTD/fa7WBHgfb43h7j5KqNQe2/AUC7RunoMEA2WKet+BUEelBg
UlN16hB0/Bq4LcHWVfQTRqjRml87LvRRu7Lz8AswffXtOBcJ30Gc40UEJtdAEgGFf10648XhOMi8
D1j1qMB10qCBXT1m8nSYEnDgq1mq9pwgiv/D8/Q9L5tPCYE58oHCKft2tK3kd4n/HzMBYp6dT2UW
uSVzfsZpglIJndcACuW+7V2jZJyyk5NinzoGc4YMrERp8IcawOzsVJFL1HMUzN35DQ5UEPyVjnHV
6ZE36GQxHYIgT5B7L8F62iE6Q77EE8D6V30ZR03msKh0NH3KUDD5CAxRWsFQogYUTeUigE4AwR8w
3hrp3glk2zDR6yF+GInwUObX1/QrqwJVHb0OUiNoqZqoi+3+fsymZwgWL7KJAHZIVjEDqYiQbfdL
jH417TsIu+DPoorymwgEOldlxcXsNHbbG0QYy3lPMWUPU11Zw27MYLlxsPtCPUKRNjymAPR+Syq3
m868dyxQ2guvRU1ykw0T7p4CLq040gnSU1VCriSGYKcDIX+MWauf5kqWYB+K3oVULJlhcSOHJjuM
VmzpvY+Jc0WqboJPSFENyZ6wMQVuHlgj51yjIO1nirX7FReD1t6V0BvXkNl1MRSHOmnni14XjH4C
jEoPwQWLr10lEexDRlfdIa/tXaAXF9MQG5aiwOZmuq3lbvTs7vG/Ao2JgVsDP2uZl5+h10HXUkvW
n9+/EC3cwEwYdh5jl1QEjs45x2YFr5Kf7iA6kAeR7iuT2EVyCyeNLlSwEq9YeH/YxpUXW+co08sf
xHlUfwCkq/gL71z/mons5/s/aSkq+acI6MUTZyBul7qeB/y6RlRMOsA4wN+tOPkZ7X7AogsJ6F6L
Q1127VUGueGhF9X4Y+WPL9wvbeN+SaAS9S1E8c6aDk+JR8l+0imKWYrBgXsD0Qdbw7jWSjC3bezK
16IZyO3QDPxYXwxGnE5Yp4Lo7+93Z+Hzmn6q42zDf1gP/pkMFY6dRPundpZdGGRpdYZwUexjArvM
BJeUlb+48Oj6E6Z6Mfg4NoHhsgsUSlh58clGndDBKUfcObBhXUO1P26bRyZomVYDAdZjYGevd2FH
LWxxj7ulPtR2Vnx4f/AWpuqfGtAXP2UWcV20NePneZ4QfQn8SIwTJK7xvKauWfoLxmMcPCqwhpA8
Ovvceu5zx3nIBYXRtjeRlcDC0ue4TNMXv6EppUDOzEUCIGvs44CC99tqrOgJVaHVmSrQNt8fq4UA
xh/tzou/A+sut4O1l3VOivQLHrHXFgXbjpcp/OCr6brwe7aiivkTrn3jBfcn6vDiT/mtaAlE+elV
rFCx2VQieWBBqyNkmvwdrOB8eCgpqFO7XN6jBs3ZV21CjzYcKg4ODo9PgQj+AnEad5asL+50PNJP
4II5qPFxYNSOl9GRJ1AvuJU1HRLVlwCu4qZri8x/cGAdccoYcq0+4tJQrEl2PQB/te8ntzxeoHmn
hoLhB/CQiJKZZmeH1cV9DJD+vlPTcKctoLtSRsrrUsCnYhAZTlUJzyw55OWxgFT9wBSkEniJ9tAT
dtNaSObyon5r0C7//mLQmkTALTkX1rnxZXdNcc88ViOIZShi7A5uDBaM5BMKbYvCuumynjymlOJC
xtM1GDdd2Bj/7NYvelDYSWO3cRmf9dAFzoHTWUTIEjrtrkU1xRkksAYmXb2AG17jdt13MCLKgz/6
6syrWuMFMRX0MOQeDOZyxKdX5u1Cr4iRu3XSpOtda0ivWtHQM2wv6w/QctqH91fFwvo26SgK5jPB
GGP1eagS2FciDfDKnvoTHsFrMoc/B+cbX9YkSCsU+MKqaC6uWkCm4Y8Ne9g6QYAdZKXkZwzTwV2V
zwNqa5v5WMk4+ap8KI7zEXZetj1PN3AsEbuYt8l5hjPKseyCGM5bKjshWIGazCR4qFwhPhR99bP1
guz0/sgspbz+CF9fTIcUTE+pBPI9czz3xwGyvX2pC7i4/CnDnnv20Dr+T6AhnTsxud5VkCE1Y2fE
xbnNgweHBmMIiSyWXuwGH93U83Y2HFFXONIL26Z9+fcXvePJOLtzgEGNec2AEFQQWyBWureDGfVt
LfDQ7w/DwrZpQuBgzFQWCawEzmkwPQAeVJ2LoAN+2oedGD7ieYbF/MpMX/pJxklQcq1oW9nxmbSj
vpugC9vjrTicgCtD3SGKPf4euv8XiAv9u+1V+/s/7r/X3X+clPz1vQes8v8HhiYW+jLsYp9mErem
v2mc17/++z8vJMq/CReoMPkX8wO4EkAYwsDBx4Xtb8AFc/7lAZCHxKmLoOXfZM1/8y08/CegMOgF
uGRfzLLxCf+Nt6Dev0DDwOvQRdUognaAFv4fcujD35sEoKOLJedvbobAbxjXERSJltznQfJA5ACG
qyzYVYXShJUJuNS6MQGBQY6B0bGShziAqengJsD35K1Y2VCWWjeC/YX2xjLWlEdFO8MSCUV4iJm4
9co6XWrdfr0fJHDq9b06cKM6pqAzWNk9So/YyuG81LhxNqclcg6MgCfidcEzEKrPwLitScSX2jae
I3BK9DNU2LtRmabn0QFeHKfoi0n979mz7Ej17yQocIjG0Tm3iMl4ueNGFiFPXgxUUFGO3Urjbz/i
0PrlRfNiBx4qP8iZttwIb/3iMzQB6gbxGPkNflDshAIq7ygqGDUiE2tfZc0EIFfl5ytyh7cHDeam
r/92iy2ZNh5zoxY+Bvs4965mba+8TpfaNk6WMg7qLgY6O/LGIUKtI7TjuDZuWmJAzb3uOIHJeu17
gxP1qG49ZHMSSVQcbmz88otefBEGUjcfqbAjb/J/1s387Avn97apZCzenrYwtYmlDR40vuTsDff1
YNubdgY7MNZuBTLZlKF4L+rzGmgRapErmEuuaXeWvqexeOGqJBLgU+0oGOwrOiQf0nYtPbjUtLF2
66lqhax5Cd8PWBkjdOme7FEF501jbpaoeI7wCaJk4mEaEGpDeqDqHhSodWvcmYXem8UpnoOYKQIw
6QMwICnAesg4gSf//H7n364JYRAPvJ6Mloqlx1o8/aSXP9lFEyBjU3pnXQE0sKOW1IDBd/Q34G0A
tuUoDUDy1z/C+2n82PNcHxB8std0RUu/1FjSDIe9GK2+iWKan9vU5Vc2wBYrD/ilxo0lrTTI8/Di
baJexB9jDeCeP8fbDk0ggF+PYmInc5X3NY+8Bm6vXlP/GNO1K/RSx401DSh5jyw7r6MMFORn9wLJ
Got45fsvNW6saajRqYfi+zqSmV9kO3eOg0PuO7Bdfn9+LbVvrGrQP0BKLss6YoWC8VuJJKuvU+dp
W+vGwgZT0a/VGFeRBPsaFbnucI8y6OnL+61fZsY/HoQMEODXH9UZRj1zFP5FgwbbCupoJBSV9G5Q
yZge3v8TC8NjFsg6caPTeBp55A8QDgEUuQucjZ/WrIxFpWnc1o3rR8oP0vOlhH/f2dLadNeymbFW
q8mxGyTV7QiCg3s/Fneoefq2bVCMlSovJPMZRMHIzhufwKhZTZ/buF7Tti2N+eXfXxy/qDERTdtQ
FsGr4ppbT2O/VlmwNGGMlYqCbdkQpKKjzE1dyOYD/5OtRQrvB0VX1uufh/Nbk9JYsD6k8TF8AXlU
omRwhyBPd4PKvY91z/q9w1EGgExLIj9l1YAMd/PXnCdwjhi9+XlCGnJHppqe+wTsix00RP4NRAwd
DkQwpxDVKz4kXfcDEgPIA+rqUVXZNc9GCGVqt78GsMoObsbM/rTpI3vG/HHB9HMQHqPRwPBE8nLh
nzLYkhw3tc6MbYcwpIsaK5ZRj8jMvizs/iCJXKOgLc0gY9sZqkzXjT0DFqryn3oY7gptf9jUcROL
owdHIDfZBBGzhs+OD+DnLH9ta9p4CAgAPuQEFWekiF3ubFJHMWost+3zZmVXCSpqmo9oPPHYrX87
0HIlgHTp3Rvz3SzhihW3eY9GI8YECb1adMcEknVomRCG74eq+Q6cubfnFnVX4uILq9is2nL6ABz2
omYRxCrTHbzSixvoeoDl6EfvsO1TmFuQS7XXkDyIKiwrkGjEPdNi25vLNzYhKjuvgPopiIDvzp/G
qmm+qLjVp209N7af0oaDnu3gTORFc9PY1bfaTle+9NK4G2vWmdrSFUnJo5aKLPQcqwUIz7JvYw4J
+/u9N0zt/vepbfL2C2TuuZwdHulCMDCSPPA0fGSLU+Cun3rpVR8Yb/VVWSIPfkxpPZ+LDMZsQyXp
1ZzX9KGcepiBV8yHdU8uf77frYX9xKx78oCaLpOagIPqpKjudIsz9dfy0kttG6senDofWrocNwxQ
xTgBTKfOYSu3rePG40HCf8uJWYcrRtHaJ7ci+SnVwcr1a6nnl3ny4pyeoUaZBqIpnpsdDP5aEnzW
PIm3bbRmQQ8EGbUF4ZYdQacDk/gJxAYkEOeNA2MsQgkTd+CSYj9KCtFflyiqF0GjVjK2SwNjrME8
gdC19dC4E+tHv4TUL2u9z9u+qLEIyQUNJnLEJkCOvIX19UHmzdX7Tb+duGK2ZxybWntuUCWNH+WQ
Rty2fEh+uIqlH32IUva5yhkcFIBfe3QFXO55lbGP1cx+Boksn2Tm9nvqj/xz2kyNv+0rmdU4vFDj
6JSeiODcXkPj69j8Q6Zdf9t3MitxAB4CFrESZdR4/hmH7o/ZBwfm/cFcmANmCQ5tCg53Bh/JUcny
09CB3gPE91oSeql143IWB3FqWZCrRpnF/HvO2x0AUN22A8p0laI5BXAfL/2olO7HgPnnNPm/8+j+
3+3dLI+x/BrAeqCeIlyE72gHxZe3Urm+NCLGgi7cxk9mn4ooIOLHnM0Q26450C81bSzncga2rGfT
HFkW+SFbeFa2sIw+bJsnxnoueJuTdkISfXQl6HG53Z0H3qxhhZa6bqzoTkCy6Dg8jmK44B2sHIAb
qCSmbX03C1+Y8uH0kWVzRGsWXMEgDIqynK9lIi5n1BsXS7PohaQ+zOJjwqPYJb8huUXuFGzjx4aB
7uooiIy6bJ63xZ7M6pcB0nx3ZIxHk5LJbWUnwAhBtLmxdWO1BhzVLcIDYBDIQJiIxf0TybuVTXvh
CzvGIawSyCBlhwCFymt2bQduelIj09u2ArO+JdWqKOYhLiIrFt0Zdc0nktA1xc7SBzaW7NwN1M9r
FUfM83J7n01C3XsKxR27CtALyHLrjF8uWvC53LTWzCIU4s2DcuIJv8bHo3Cn7D+Qvdru99vaN9Zy
MDVxDf+zPOoVyF2125xQlUiP2xo3lrJFOQTnjgIZIKkhYu3Taa97b1yZRktZKFPAgZqDLgdyB0EX
GIIcYfSX7cH+KM5lR2J4LXf9TaMDMLCpI+FOGri/+4ri1rfpt5nKjhZM7CJ2aR6VPfTEClVCQbsC
F19YH6b6omga0hBwjKIEqGGVur/HuNt2FTOlE6WVNslAuzly4dSxU6iqVQrWH9uGxFjX6WyhXLXs
8oijqmLnoTxjP9jb9iP7MlYvLu42Pp09OHEcwqrylyXweqvAFNrYcWNVj2zUNc6yMWKDBrRxSEJ/
LNdq+pa+pv2659jw5UiqPEfuOy3bHax9va/95K1V777dPGw3XjfftUMclA6RoVasOk4uyQ5Zxjfd
NonpWJXkFB4wKLILM6v/wdLkVjZsZfUu9Ns8iEsPmu9xnOowSFPnPChwQmzIeTZdreDo9XpUMmvA
pX+0ZUiBU9xliXUtm3rT8iTmwTs1UAvnySBDqwayFAXwDh6sm2YiMUtN3YoDYuqnVUi0/CnS7jqb
sL1sWZ5wIXw9Jl3aYrsKhjrMHRiPxTGKk7YJGcg/ztxMA0TnlVWoOvbJs3dzF3/Z1mljaRYZ5gmV
GtMEeP5dswfjd1saCYLk1+MR10Mi6ywTIZy+gYDuYwHdy0q64TKm/7wIErN2kvegDSfSxxxJgrLY
sVyNf7Uqb0DInoenbUNjnK7ByHCPgkNi6MKL4mjxPBq9odl0dBPzbK2dORhQXC1C1NWeLTe+VvGw
6Qwi/zg5U7hV2KSoQgbzcmdyT7C9+vX+kCwMu3lytn0CVwSk5sO6jOU1tOdw2GlRouayeWPnjXtx
XhE1NkNchXTo7COFy989Kn66bZ/UVBxWU0tKHttV2HJ1css2PfnAem3bcc0jlE4WRfFwUocy8c6F
f5BpvelwJmadimqtIrGKLA3xdEMxqOw+wnZp225rlqQoCQaqgn9YaDWo9eINizpqbTvezFqUrNe5
S1vsiJOIv8RWcp+17af3Z+LC8WZWmnTFxV8URmghF+qTmvij12Y/NjVtlo04mjt91VZ1OPu93gUB
ypEab2VELufjG/uWWSDioBIGYLayDhtKapTups4jA8LwzP0+AHI4HpDYI9a+SeBO9/6v+bOjvPUn
2ettGOT2MusYr0LR9NOXqRv6C5UbFoEqYNkt3Bbw1zUFvtQCangHfmTxGMxEhH7F6s95y8dHX/aX
IvBARaDjledC5NMTKeEKm2Ts0YGKcQ/zxXnfBQGQiwAq7oqiVjCvqfk5q1uoQoaBn/Ip/lZ1JYhF
04gqtPd/3MIsMGX1sBHz6NRPZej5/gf4cPykMd30zCVm/Qvwz4lrEVmHDgHtOxCOAqm73XhX+JPr
eHHdDuosaTMfc6zv4K9FZgYQRduufPKlUbn8+4vGoYnHNopsWOgnsAkBqXo/eUVx2DbkxoVBAGhi
x6yQ4QT+NJug0I4Dlmx6LcMp9XXPq0pDRgBb+ZCWeOFbHn8InOz3to4bF3mWU1S1J14ZJrT54nvB
1YSCzm3z0Cyk4M2Fk82xaFie/IS1wg8bJW2bum167k2u3QSxwpDk1OtPYA+MuipP29o2toaMwbpT
dywJi8qurm1SiTsKRNzKoCzsdcQ4yn1macg2qjJERbg4T8MkruZqjmoIuvYFc60D/F683aA9a9u8
NxXcViWLVA+zCFuUz6RHpZxk75UUe9G24TLWlUpZWZNaSmwJNmqbSL+z6mqNCX5p5I1tmhjrapqY
38clnoI6y54tdwAJL523yR0JMdbVFNfgwmGthi5pHUgCAc7NPHfjsBsLa4bRR0xQqB82JLV2cWEL
pDXYh21jblzCfddpe1GKKqys5ks2ujZq2+UmxTAc4ILX2w2CxZYzpkkVpjnMRpB+mF244rzf8csa
+sf3RNuXVfFiE+7yubRtuLGGkseTeyCdyva5NYAm36IW1IXs/bZK5KbrEP7aP1ZyoSZX0DKEF83H
tLyGE/rn93/Hm/MSLRurGIgvvxhgeRBOA0rGHekPECSVj+83fmnkrUG6vDNeDBLSuRc4sl2GwRQA
cBAcvJyfSSC+0nnVb+3NNwt+gLFq5cWdtJ9d/ICek/EIGMcv6cnswRLwZrF0Sp/mIfFvQQ1C9Xuh
SXHnFAiq7krlNA9uzNATOGFm057G6fhTd1SUKxvk28oGdM1Y864Gb4EMiKJkdO5gZlDjNBVJXN9l
ksKpsXTKipxa186ugB4Q55S1zp0LKfoXOWXODWuK6coaRHpfMXjXAcrQbDmG0S9juwjsJCt1Y5Xh
zECSEwTO4kUnVxbG0oQytouezD5cyXEOKzCCTx6YC3tQ0quNXTf2i1r3vtVXXRXCMzw9W5i0h1gH
axamC303ZeNNa4O2I2uEHWhj7/oZ3M+x2/TugAmjsWOgTMrpvRyxKUoGBtoMUuaNcLaNuikZl3Gq
JpjJlaEzA8EhyF8g3m0STqDjxhYByRKCAiWiAqJjmCrSRXFl7668mBaWr2k6QIBuhGGSrEKYNqVA
xNpwMAUR4nYUZbcSTFr6qpd/f7ELCRnD0qfyi7DsOT+0PVw+J9iFvL/FLfXfWOOWDV5VMeoyLEo+
XHPfn2GWSh0s5oZteapg/I3lmmUOruBVXoZgZXXPYsgeYHImP73f/6XBMZZrIZO2JL0vQjg/0F3Z
B58SuLmv7IBLjRurdZjTaQRqBD0HVGVi1Z3g1sOmfptC8HR0dcvj0rpHFNzf5SQHPZ53P95vfOFw
N3Hk9iwHu4OxUCj6Ubr7pC7IyadO/qlqFL1TzJ/uRtjLHd//awujZGpS4rJjqa3tIownVe5Bs3nq
BNs2TKYmBcYHMG+b5yJUEyylcPAF+96DQdW2nps7Q1VKfwKEPCxd4nwcAkQUkGZaU00ufAVTiA8X
LMZki6UFhewxFu0t7+RV5fBjZveh7adbrqAwrjXuVlMN53ASYwUUSfwlSIK7QPZiZXdY+LSmIh8F
cfYAaeOlbf3bJSncWL2n98d+4W5lukdpDQNxTzYCgb0Gof3UqeU1UQE5S/BsPicuLz6+/4cut+U3
LnHs8ttebJ+SEdCTxkCEAUwj4WbuQ1GCKld57mcyXEuYQ+4koOdA3MUERthZp9fy32+zNuFhe9l0
X/zpAHCKFMd9iSg6KAnjMJFH1rvVMdOJPPXgKKP4A2L4TGbNOfYSa2/LPHvyJcvuytkaTu8PwJsf
kdlmmJMndldPKDWFOCo913DDnll13ta0sUHWsyiahLtZRMAmBF0JOB8I7rJtL2bbDHWyWQsxlQlE
8WNdAR8SfFSw5Nyy+JltxjppmxdpMpMRcFrvE06QYi/puFG7bhJw6hRel4goj9Hc8e5oT0Owk6h4
PmwadjP4l9bIH89ggEQwq3Z/jQyGlA3MW7ccqRgYc9Za3uQ2oPBFIm1/U7uJgmlN2vDmbQNNG2vR
diXVBJfgKIUf6QOgmjCl9TLx3LJhWw7FNmE3gfAVd1nTR8wv8g9Wk/iAS5fu520jb79e0e1Y2SV8
sLsohZj0qi1rfg/hKV9JpLy5J2J4jMtMmmj4HwDeFrFUut99JwC1Dxas5ymJ1bmB90azMvffPJrw
h4x16w+ZF/dt1cKcmPi7om7Zd1bCJGTkU/LYA6UH5CDAs1ebBs0MP+JhWScNrI1Cu4FRXmDBO3aj
FtEMPzo5LqwpGZuIqAloS87HfePpNY+nhZ2TGEdrXgw8T0rKEYBs7ir6kTb5JoGC/Y/gY+WiHBmO
jOGcK7XvhvE8u8PGYnAz0JhJHug5lei24yb7qWDlTkzxtvA99Davl4ArY+HVjmOFlpfuq67bo5Bh
275mBhmlE4zWQGwrzFl1Zc/Ww0DWPKmWPqWxcDMVJ2OFoojQBwi0onQXJPm2Q5AYq9biNhtUO6Np
JT+SCkXaulRb7tbMJsZCJTkqW6uUWGFqec4+TZm160ugRLcsTGoGGIXtZH5beFaYVUG5gys83WVq
DQL39ogDgPJ6nngq8F3WKSuktT3ssgpXHHfV+nCpcWNlasRMYP/sWoi7Ds8WyfZJkazUDC01fdmc
X1zaYN+L9zbEbAjRVEfietd5Kb9uG2/jZPVVR33J0WvgLU+0/9SRTRd1Bpn+605rquCBDYOAkJDy
Ts8tDNc2RaHRtBEh0NxrpznGykHQ5INu4UPA+m13MJDXXnebElUo3aHbY9Lcj2o8itr/a9tYG6sy
seGKUgW9hfo+nuxLT331ujVjw6UpYqxKL2imUku0XbkeByB0fHBt9byp32YMDxRDC8RWTD9QNx5V
CUR0otkmohoDsfb1eMOAMyl8MmICwu9HeeQqA4JvW7+NFenHbVvYeRCEo57s3TThraFcPZ+2tW4s
ygJmLY3KBkyUarzyPeuAspeNHTcWZVe0TmYBaRxCGnBsUcyOwv9N4hVqIhxwgtmdF6DXgHyHuD9Y
4zbJDeXGohyKIVFtrK0QZoQejAJgW8PtVZc5zIZ/vJgxS4xVWeoO2zbMiUO3mZ5p685gOAD7vu1L
GuuySdwhgN16E82wSdpR5TxTy19jH1y+2Vs9NxYm1F8yTejcRsVcfcpyT5wmNj/iYW4dN/XeDNt1
bd8F9VjiD9TZCEa61+xSH/erba0by9OrKW4m8B+KsjRNdrmkOwkd+MbGjQXqZQOddcbqKOewPEDc
VOwmMWw7NM1AUcEvjAxnRs89JY5p0PJrl5O1GqzLKn/js5qxIgHJGRy3wFlB2kl9A77fBqa7Vld2
UcCFvmJkzTRtYf6YsaIaZg8oh2iAFnEKWOPlKPY49pYTPPm+jzX2/lde+iPG2o21mCeipzrqOl48
uDNjtzzLf8DtxVu5kV7my1vjZS7gurBQWeahGh/k9d1kOz4/zKBXh3k900d4sVuHJvD4aZRg7W+c
Xsa6zvikmdValzPReUK1X7aXVvvz/RFbOG+ZsawzloPBHDcysm3HvlKNX5x6xII3vcVQDopRfHHh
Y3CqdOY5xqsjGYNbt52vG0DqV/JDC103vXBrBJfw1E4usK80va/dmDzONJ+3pFYY8OSvu277SQxv
q1kj2JE/IV/7dbi4HG8adJOSkAA/VTp23oEKUjw0efKg/ZpvmywmD2GQfU5k2XaRR5CorIv6RPJ5
S7oMY2JchfvWHtwmL7uIJOonlB8PVIiNTRsrVynEMbQNBHsHqdYdpE/NAZAIdfX+gC/sC76xaqtO
B15qcR1JrmUCIxi8PzKi+x3XPWrL3v8jS/PRWKZVTcXUXmpdam7VO1+6t7RTj9vaNpYppZbd2zBV
iAhlN1bMQLNVvzY1beIMLJwo3tCXPBw7y991yGL5HdDx2xo3j92mSX2qsxSFuBOcVWTxCArgtinz
P5xdyZLbuBL8IkaAILHwSkm92WK3l/Z45sLwjMfcF5AECeLrX+qdbEzLisDZDjQEogq1ZGW6cqwL
GG4uInEbBtT1S2MvCrf0loLhlW/p8t0YBeGT2gRJNqklSUM6f2DSsxYTssst/ckrLpXVlR67JCvB
uwzJ3H6CLEQb+V1DlyoBwUI9L1O/PFsu3xO5Qyxo+uz3NR0j7aG7YXowtz+LAb4lhixEhEqnn1Nk
jo2qNQ+4Usn0XLLkzyIGgg+KE8ovyXElTaOYIUTjtgcJg3qpUCuFdM0N07wSQbk8CQO+ZhPWeEHJ
xv8d+7A46Jz/qS+E7IPwrJeGLvkBSyCUmu8B/opA56Ne+J3Q8eb3TLttZqggbKCtyyHY06/LQxJW
B0gJ9jcipium5PaZ63adQa0AxFUDOvj7KpDQkimZ38QzIvhfbambo7LeoDTxTEsBglSMwx7+Xyf0
uvBul7EbBln2w1Jhhjf5HBRQlpPEb8octMe/7nxkTCI/JNWzsdW9Zfk/NlCbnw+IHUMFg1872VVW
z7QvP2DQ6wfbB79ZVCgU/rpv2oRoiom1grKNFucE+kt/xmUU3Hipr90W5xFNuqoLMC1ZPfM6+Ei6
7fvSr35AW2gu/7pzMVdNEFVD9QxdxAAvHWC8c1v5gWFDd+xyjkYQDUakfG4l+UOy+ItuZy9sG4g1
nWdUQ0YCBNWqeG52MFBtRfUQq9wPeh+6U5dkDiEhMV9Ic4Mqh04WxO/4kHzxsiB37BL0HrTuGXZO
KjMcJOvWtDa88Xsz3MHL1i7lvMo1zxK9VocpkcnJNLtnPcWdvRRdMOwBhAEyUyd/UamfVNi9+B2L
Y6BBMdsWsxqoA1X8XkXTZwEIr5/xu9OXK+TT1nGuZBbUjJxqCCUfB+hXex65Y6BxXHUNtD4EymPJ
H6jBHceVv/odimOfI4TBVE4LAcDcBhG/Yg+APvU8cXfsEpiBJB4ga5UNfTA/JEkIiGjr14YN3cHL
8SIqq+aGZ7Ew8i9T7/yH4agy+31Rd/hyGEkIZb46zvZRybtJx+FJN8kPr1N3iQty6KMEUMCIMvRk
X8U+vrPj6hehu0OXFIKGNd84zYopGdPhQGvuGaC7I5d6JnUAnogtCyD/elpDk3Jd+k3HhO7UJUBx
ORlksQFTL98F8eUhivyqee7QpYL8W7wW4ZZB6yh5nmwE2cK2WMQtYNSV99NFJO1KygHsGUtW2aZB
b6baDu0y+zlzd/QSRIuktSpasiiYe6hd2n+TnfhdQxeQpJp8wYwr4HvBQE8YzSCpaKSnS3QBSape
Iyhkhku2dcuD1QGE826F/1cO3IUjMcBgIMZplmyUEfQYbVSkgCh99rLN/6CRIhmbKWmXrOh7DCwn
X5My8Gw+ulgkgPEWA0rROeN13EEKtL0D07NnqOWikZIw0hCJFHO2RPFro5sXsXZ+TsVFITXbNI3d
kM8Zq+OkSCEkHT7uC2N+Aag7iFhXmoNURF6WL793BMVWviWej6eLQrIgiNnWis2ZikpzgNyyOCg7
f/K7LM7zGcq1qVFQHDIDMYCD1CU70KnwNCEXaRSz2cL+a6DxL4Bt3R4RX/tliC7SqJblMjEITgMr
QY+j/kaR3XodiYsy0knXsQWiO9nMTXHXQTv6WIjIc3H+azoBsZpYLbXpM5Pk3fsOs1L1QTdt2Z38
Nu+UiTQkuzXEwHsAmvdcHWt6UfgEI7T1A+4QF36g2mJNCLFL1tv2iVkdHctk8zsd4uIPdhIsW0vD
MSMWUtW2bj6AsOP770/mcgL/bcKQxIlBg63eJ6TOWJtF8ilfouifSwg2pNE2eD6kLhbLypnskYp6
zGmX71Y9Y5qP3KAsvvJkuFgs9HLmlXEMfLZRPVdpCPiqSEHsP/g5Anfmk5oiagOmumwd0aw9RJPp
f4SQT/r4+9O/tn3n9EOrc5AIbkPG2nX4Eow5T9ego34BkgvLijo1J2VYYDCwmz83TH3XsfrDZ+PE
xWRZ1YpxH2udqf2vfib/xLHwepOIC8iyM8uDtsHKyxYemLVpvxOv2J+4853oI+p42iqdrWRSgNOT
Q11MfokFcUc8ay4KDCHmSwZNyf4fFIzsK7Ikr+AF4l2/+keoSRaMkgvFlQSDeRHtn7hlN+C8b99B
4oKyMPFYVDKP+wxK0wnE+1rzgKbFLS7Ca6s7LykoemQDKfUpCyc+Vmm+bpher4aZ3dKquPIHXCRS
3oG8dp7slMkiYGM64phOexBH370uuotF2iPAqLcC7CuWF8/tOvZH09V+eDjizhMOutylgEZnVlfq
TE3wXOW1V0eXuOOEsmOdxvQ0Yq+1/pys0z1jk5dbIe4wIWsHi+5iAzdeB+KAxPFzx4O//Y778pV/
6ueU9QI9cFqpbI0DYEts9Ghm5dfOIS4cyerClkFUqKxRkfkACiN72OvxFkfMpZv9xkvq4pEEswsI
+wOwkfQkGY7JsMq/hqo0Jeb9hD6wSbeHuuOtZ8ghnbfDzkbllepUFpgwPuQtmlUnCWDsdPz9p7gi
uEGkY7pTvUoS5/OUjQ0UZb/ZUBEozS95/xW9a6lfO65W2YBatxD9PSSyoAkBcQIyftmIoNNTLIao
O1RhMI9PqHLXIACKJr2ny9jUiC7CyB6WpAZxl2zW4HOumqLN9EQ+m3lKtsct30X3Dox+kYZuebmn
RVUYmqogEl5zk4K4KClNxbCPho5ZKcZ7YLq/TuZWdn+F9ZO4U3Uyl2tUBqPKeoXZ/yeTQKL5TxZA
sv4gh2W6SA3t8+sw7M32OGoMmN1N+ay3dBvmyCvmBcvar6Y0F42JZuCysyaf7lC0/BtMs35vtNvS
LQZQdM0QuMtsMx8hA30XltuNnPFKPOrOCday3/JJWpWJCpxop0VqQ46LrWqFdCaQfjgg4iLByDCE
49xEKpM2PiZhL44NhwLY7y3n4qze8AQuEEwFtNOyoSrbyag/hq1Qp1IXs993ddFflIcQLGsWlem6
VJ/7rovuqkA3foGdcKrpXID6BYpJcxbtGFAm2DUHu7VXwRte4NcruUkM4S0a90ahCZtGuXxqReB3
J13hG7sGu6XLjkNvc4zXJGubgmjaT+aMuNguwpkuVW8UKjxsTmnBHkUw3DjyK1feRXbpfOnWfM1V
ltuWHUD/Uj6KSkC4qjP5jRv5/+rcG1fSBXjRto0JpKXwWHRJ963p5x8ryAcf4OLBC2wL8ydUGfN3
QZAPR2PIns5Npx8w5zrfhUqXH7poLY9LO6LzaWoxP5Y5lU8lSLenNMQ/3TiIK3bDnNZcn4xROI+w
m6JsfkxtizHX3Jh7L6N0QWhcLF0DmtQmW6Pqg41UeWQr4OV+izv1i04kQb0J2KQw7b9lsT+Oyk8M
BBftV5uJorXDgH87ZTFLTpo378DV/t1v15fv8FOwJQJIrrJ5UBkdpHqPi5c86Llbbty5K1/TlePh
NhxQW4Qnn+vtTMRLzgKvpJ+4ELTG8CEfdKKyRIWfhS75cyDq3SvjJy4rAYY9DXC8oDOqIoN8ZZf9
AQT8n/1O3Ampcl2CZLlBES3ph+YgS9mmWsKIfr+6ePvdceFnJcglpqAopoxoFHKDjq3neif908xY
+9TF0fAFkZW+MTVwxWu5yKuigBTLwCYkRm2QHwYNAtk9AI3xDqiw33Phwq+UkKGYzDhmcRg8IS+9
nybrlx4x55mLyq4fE4LgqBIr+9Kg5vDB8HHx8zUu/ipmQwneAHxmyHkGh6FC5Rt8c37vv4u/aqem
MlsAq63WYLhrN6iiikL65V8uAgtl0rgqc3AkQ0/3e1xsdWrGrvLbuQu82oYi30mD/ItPgTlCL6BK
1co88yEXeYWpnkDRRoOVOqjeWUy2Y+wT6frvTeuKM3ORV5Z0rd5mNAQGW34dEUzP7ernzVzYVY6Y
KAG3DbhCVbA8zUMC3od48rvnLuqqGHOzYX5vyGQUH6EE/EfTt1/8juRyVD+9HrYc0DWSWJoDLnas
2uKfwSZ+HTXioq7UtqhcNyOSFwIFQ8OLv2ZLPeNzF3YVQS472Cq4rmGZmwcaBy8yH7x4LEB04niW
gIAlZ+MgI+lD+rVqm7+a0WsGDEs74bPpNQbhGtBdx6K7azo06vsp/ubxNbG2U01IdqqGwWJtG+wf
6miJ0nEbvGQosLjz7KnQmgpCc+DHEcO7vGD1UVZ88ekd8cQNn0G9PKzgnwcVmu7IodHLN3xbL05S
LO6EpBIjMFM3yTqrSop0iAPnHlWjj3Fi8cs7/pMF6bAum6EoGggX7P9s4bQc7Nb47twJSVGaoUG4
rCAOXejdugR/L9XqNbqPjTsxKStLtXGD75kQGQOeP3ydC3YjrnjT02Jtx62s67CNrdqbrDAkustz
zg4Y1ax8Xmas7lpnAioOUYPrZp+n4BPoSJ6GcLWfvGzIjUtHE+57F4OoKd5t+TAksn0EVfUt1YU3
Ay5s3TGiNhlKBSq7OitJXJ0Yx/h0yFlx2pvBizSBJ24AGQlR2FXoJosUBthM+xHFYz//4uZ2I+v1
LM1agbN7/Gym5u9dDzdKRldujFvoautuo2qbmmw2ojyt86APKNEXPkELzsSxo62vBqga4cZsRvO0
ipOnlqDQ6XVj3CAa2rEJqINA40jj4R38Zom7zrzQxdi5Y0kErMR0hN5TxiqoXSSkTokGh5Xfzh1D
gsTfsCoDQlCIabD3krZJSobgVox7Odz/lCuwdeelU2GjwOzHGoxph2mwsj+WfD6SqXutk9oL2I2/
4bx4exm3IK+Om8yi5T1V4MNoKh8GBSztmCqq5XRRYwI7qvtXDCX3h7Ult+ryV667G0UzhkJXUiyg
g1P1mKLoYNI8X7zomUEG5lyasI0DM2uUSbowPkI/9XWnsd+puDHdGg+UzhLukdv166zuuk34ORc3
oNtCECd3mDLKaqMe263+3LTbrabxZb7yjavoShdNRs7LSqcaxBLd1L1ToxCvRdSXx6HvMXVI6hJA
bx7NLBV9Sf82Wuc+Y5P4FM4tklFg6FybDjQIMeoEM6a4oaP5w8t+XYi9iiPMHCQRriin4h68nfH9
Mqzazzu4IPtOJS0IqEyTBQF9WKe8T9fEN7JxQfZ8gbZJrAnCpmaNPjd0iI90XtcbEcKVZ9ZF2fNi
YozxEmSCyiQPvNyLlwSllB9zC6d08Dt8J36S8WyIHlb8gqmd0163YKrtjefZOxYMFex4iifEwyMr
/+1ymW2YqvLcuOP11w2CC9U0N9AtAE2/Ge/rhntN/vPkP1j7QVo+VbrLpiIYT5TTu1DEnq+4K3W0
rXakVYcYYZIXdW1avKje+sUfkWOnQq/tthUwpY1NgKwC6VR/UxqSHV6XxUXbD/FeTXENCkqKNuxh
5joZ0pqKwvO+uIB7xvdw7uKxyyoefyLV1oJ8MvEaz+aJC7cXeGUrVYHjtRjD5hDToE9ZoW6JI1yx
VRdvX7dSK32J/ChAcY+lXexD0HT0wBoa3PmdvmOq0UJZvbdLm5G4VOkCHjES3uK5ubZ9x1ILCrE6
MNo34Kqe2j6FfP10Uo3pP1TluD79fv+XXPKN58vF35ckb1Fjm0BZTex4krbZDroPNYI1XKBNiK+6
UF6EQ/jYTtTG9g1a1hEqWUlBxPNeyu5RVrFncuLC8SeMnLZth1R8bcf7of7GJ3P6/RldiahcLP5q
m6DkG6uBsGb6tMYhuw9U/uq1uAvGj6aNgSoJaVu+iOHAaSGPJjQ+UByeuGB81Ak31Rn4hpzS7kDE
0h+DSH/12/nlSv1Unui7vU1kbuvMxPyfbtw3QPITL9JC7NxJq4halqbjCworQIk8tHG+PMVt71dY
cfH4E2T+4h5y7tk451u6LsnfZTR7fk/HaCHYIzcqSJ1puSSPBgQmx52Uxs/duIj8up2EmBjk8igz
HxXd6hNo6bza7zhzxz7FROwkCdISIKuLp5JP3ctcJrPn1t18CnR040xAAL/Nw3dJzbtB3uI+uVyK
N5yYSwSqt4GTOqpxzRW1CyQDEig62BC0i5CWnh/6IeQ3Yu7/1yPe+FMuNr+yxpKAmxYwgrZNeVXk
aSOIfFjnRT+yCQwGS2H+jcZk7g5xG8RpR8ScAooxP3Tg/no/CcrvwBNH7/OploeQkfIl4jo+7pro
DwkQ0MCc5eEDODr43bCQ+i7XyIsObAbPwJHudjsVeR7dbcnYnvpkzUlaqSV+EHoDtmHBiPwptvtr
GfTd3VSbIb4LzTCaA2QgcpVqs2Hkp2hH+rmpKNRhzRJ06xFKZcGZ5hYDO2BLORFyaYxUmOS575Ya
osdbaYVMZcnax4qPYQ9iNMXzr7EOu08g1QJRd4j65xdJ5/0FrW76KCQCHULE+IJ5zv7GU3XFDbuz
C6Xlw941eGqBzMootcd+6m+EaFdeWnd4YQOIkwfhBBrvtZrvODpy4JFsxYkFa+EDo+WJy5VKo3ky
TYU7SqWFcqkifwzjYo5ertjlSg1EXAt8KcTdQiQHa6Lh1Gzd6NOBwtYdl9YpoNUUUs2sw6hr+kpi
6oWLwMpuviAtAJE7Copzs0cP3bCDJxC30y8bccH55T7KAQTHqOCsc3+QmO46bXIe/KIClzC1mNZ6
jMYRck906A+RZs8z4CN+SZoLzWeBEDWKrAj9guKBJ315QL3FL6KXLjg/pC1qc90AqMs+30X1+h5C
NIXXxqULzycrtBcZhPCyvdjB2huQ4jVZi/jz7+/5/9+5/7pf6UL0oRLIQLFPkRnHhXgXIS7+FxRa
0dFAUyq1e06+NN28H5aRDPcRnOFdv5GoPKhw5491v5kK/xP/y+uCSbdvxdqgJlx2FWQch/p9nNO/
56lZbziMtx816Q4M8DCP1hjQgKwLAoiQU7lTDD6i43RUy0UCgCqwG3p+tYtf/CmUk1G3caQXdSbL
/P3AyhdpSOi5tuM9kqjd6IXxJNsK2yDY6pCeDj3zskLpDlb1qPMQJGA19GBnk0J4OoY2jvHqNUl3
sKocjWaFEBVQuhEBF0SBl6+LveIh6U5WVeW2La2AdxqSITzkvcArarZbudZVS3GrDiCDS9pJoUQe
7/OnqjbsfockzgmKerNMJxTz3u8gXjt3pgO/SNe2L72c5hRAg3w6jKzVz2baoht3+e33VbpDGFvc
ycLqS26WyL/mErOHxdgHKJGa+cYbdcVa3DmMFU2eIClZBTRZtx8ItOQhxlH0kJaVbG0O5TD6iTxJ
dyijMGFuLEtQ8OX2/YqfllZtdONXXGziDffmTGX83kdeW8OxZTEOfAJvLWyZbyhlbTUit0Z7FZuA
x/3VUTCNJnGioXEINjB+ShTbT6IJXn+/87dR8Vy6Axi15ZuBtFidhXO4HRB/AgRXriswxiDBgvJh
Oz9MiWrr1Ip4T0HCOp2DBmOJv//z1w6O/vrbKHhNOj1WcCWMfquL5h6O60bacG1pJ/fpo10unCPJ
b2P9QexgLgUzpxf/OU7NsfRWKcSqCt+knw0mJ5bl1Qw3i+n/r0O8cSXdKYhyW/c9DxDmDDtpwbiq
cv5pNlA1Tmtpe5tuPRv+aUUz54d8Qzn5WEV1Ph4aS5aHcLTxPVvy4EuxNrCTqc2PNI/o0w45HuhX
LjIFC6b6e8op8ap4QPP+149IWLgJoPWqDKMud3IZWoDfihevC+KCPYQFK9i42wIQ4UikSbzLNLBe
xRTpYj0i4BhsGfESx6wP7T68xjrwXPriMn963EeIuC1tFZYZEM72uCyqfo+Kk7iROl252i7WQ86b
CkSL/LFM+uhlMWz5u21E4+dv3DmZjY50CvReZ3zVn2XdY8TWtLFn+OYUsLoiYiUiX2AOqkNloM7N
GL1Ver5yLO4AidiTeKuRPWd6o/vJULpiwqu44SivLe64eBlOY6NiqNOzrvu+o+eXQ5bbL1xzx0cQ
dRotMYmUxcEYplwWzwshH7wMyMW+6S0G0GtASLvX3WOORwqNCk/jdMFvjCaTrU1bZbkYi0OyhAeh
ts3zpjj+W4DTxBQ6qbK1mL/NtF7TqIjWk9epuIgm229sxueEiB7jnwrZvQyJ+ui3dPSr6TdNT3se
Gyzd9uMhiQZ5nCPp6Vec91Ji/grlah6ck7obD6a7H828+B24i7KPRkZrjAMG5zVQEIUN8iqNx3H3
u+MuVKoUpDGIkbDzdgnfM1jR51qvi99j76KkMMgZ5Ww1JQqdzakcj8nsBZDm0gVJNTbCa1lOZRZL
da+G7WGPt7+9booLkoo7FRUr3UoQVOziGPNlP+LvG7+41gVJDZ2yHQmx8cYix4hD5DpTFXvNAeBY
HHcY2wkFzRafU5cbeb/FNTlIynO/sNCFSdWTCkm91sF56qr8HizP+1FDAs/v2B0DLcRFhmQR+bkp
xpeg1+9WxT1vuQuSKi2onZKyhA01Pd62FmqrwTh5XnLHIxptKTfrUGYBpw8sHIqH0SSlX0zh4qPk
WOClr8YqE7ttTzWp5IH1+61htyuvpwuQSqIOlJEbVp+35z35tuQ/vL6lO2AACu2qnEKEE1EBdQ+u
z6q6xfF0LTNy5wvGVXQhDwOEh80cf2AYgU8bmhRHNTTy3bbyH0XT92eVl2sWaL0e9Kr8+qrSnT9Y
8NKVQLmUEC3hFgNPdj0Vpq+Pfofm2O7OL3KFMy8yhkOby71JG134eR0XqxaE+MpQJyszSarxEAX2
yUTES7ONSxetxvui3YogLjI5Vccx1ofYT4QASzsPa6I3gUJQiKVzXqd1b/+MSuXV+pQuXI0oDMYF
DdZuJv4+qdSPoZ9vqTBfMywnEdUbLxsM/hdQyCuqtCemftgQlfmlAi4ird66wDTxhNWXbU3DhJ/6
XO9+8YYLSGsa3hZU90XW1TNJyzrgB72Ag9jrkruINDDKg7DW4GDs1H0BY+BrspReY01cuni0Appn
gP+1CPGAVH+I8/61jEXr54hd0lcZ9tPWkRW3hUZoMQZPG3BjfmdyuUQ/ZaUDAiQ6Eoln1aD5kBNL
00366fPgVJx3lRW94iDFKTIR7OwwbhGCyHJiN5zWxTm9URNxoWig22kkaZPgXAdhnqJlCOVS2Zqj
nbbR8+Sd97Vrh2RrQhqcF3DwAXpcgAAC8qt+Z+8YqgyGhC9tW2TDyvqDjapPc6j+9lrbhaNRHaJ/
3dLkXCKQ2ev1QYaJn5G6SLQmKsZ6QPv9LKK6wPxUoh8WscV+lSMXitZVct2ack/O0LdqD90UiqPK
91e/U3FqMGKpoMeza3TZIaSbV+bdJPobp3Kl8u0yv3a02UGqsgVnoAr6u3getsc6j5bHlS/sKypV
9Z3XT3Db72B56PJinZLzIIpjYPY9Rdzh1++ULsfsXm1CWqR5ZxAH6qcanJMPGC87ee3cxbjJIpFd
MCLIzveOnBYFTpm1D25Jxv3/+r3hDVxYm7aiqFoNU0WBtz4SQoanZodG5Nas38w2wf0Qas4jJILT
LdcvIp6e257kxz25CC8kxcdy4/zeQIzvgLYs8ByD/TRErD0oxci9bss/Wt0Wn1ilHsJlep7rYU0J
A8qTibV8H4ZdDWSXl2wyly6KbjN7gT6Kzc8lfhA1CrztXH32+w6O2+GUUinDQJ73iqpjmZcvANLc
Gm6/Eny4ODpbt31l9I5MKu7eSyNADIfrecPGri0unceqhzRJTaLknI/i/RLLCzrYzzO4pLZLH5RB
x+vk3E7RNqetIcF4GOO585shki6SLkm2eiqhSn5eW7McNp38hXa/n7N3gXRRqKdQixXy0QUp+HFZ
q606hH0gbkTwVx5al9sWqn1oFm7wyU1TTIecVdHDxnR9CpfC+jkHF1FHS0OraeHJeeLk3KoeOFvZ
eSYJLqJuZ5Xd1xYTH0UoeZfuQ0mrB5OMRexXnHBZbutkDEB2YZKzXbhKE5T57vqgv6Xkfe3aOwYr
aK7bGLQf50Kbj1NAvu4x89u4i6Pb7AofaUdYFN2PXX8iY+n5TjlVfWig0SEaBxhUHN8x9KIx6BDe
atBea6u7MC6AGfpmrWt80VXXR1NpeTdTOx+63IxPdCibI97I9htaRYSm7cTzx02MwUmJpL2vW7yX
K4jCb1zdt1l7uHRhXzkPheZjlJ/FSOanUTb9U7Kh2JZWlhSnTrYxhB3BYfll2qa8OwBGDtZptgEN
daQhr57Qr6uOTSSUTjFsvD91hV3uLi3YKiVl1dyHDQgefu/737Zk4aJZkCSHupyUPPdL1J9yukTv
bW/4Z7CgCa/nRbgkmF0MSg2+RfJcFfE/BR2/KcW9yGq4cEkw87qzpJ06PF3lEEP2ZmLparhXrC9c
DMtsLPAEcyPPxUBfGYYyD5qMf/7+3N82YeFCWHgCSClQQ+IMcAc/la29x/jPfPRZHGx/vz6LJmjH
qNAyOZM4eJfM+j5k7Ue/pZ0EDiEbQI0C0aay9LWfFlBOrZPffLr8DzCwgyXYdk7OkY4/NuP22MFY
/fbt5G0rj+gUDwtcZi5f8o5+WxN6A0Tz9qeULiaQ13SO5hBLz3R/qnP5I6iF19LCRQSapWQhuZhO
xPrmwMSypME8eGX6woUElpWah7WV8pzwrTnmGjhpo5obPvDtQxEuIDCO8s4MKKOfjQQ6izSdPRSj
8LqEwoVoJSB2jQhQpOfQ5vo+t7zByGv86fc35e28TSTO4xpD4M2gBS2Rb/L1futqksYit8d2s/Aw
dZjcyGsv795/0xPhYq86ZB90jrVENK9RStjAo1mmkQzHI+ekeSDJCvRqCVqZ3/+sKx/EBWJByE/Z
vRnFWY3kr6SH0FkYelUA0Rr51d1I0U+0DCZx7tFwTBnXz5Y1L37bvnyln8pRPJHAloJP6jwx82mc
i2/gxPYKdYTLh8tFufCipniX5iGHmmRZvYLF2ou0lgsXkcVpnFgDobCz3PP1qCb6h2LCD7sJ1P6v
p2LrlY55jsUbZWX6PokBJvv9eV8yp7duJf115S2KS1qCFPus6ih+F9Vx/VTV9Xofgc83bSNV3TWh
Du56Uow37O2KHbjgA4ielEZuSpyrnqGOqaq06oofwkRngc7Nkbbr59//tGsW4DwBbZVI5KEQbNsh
m5uNwRwe2kD4odSEi/aKJNNFyVdxhuIycM+qDNLcBH7vgAv2so3SgHDVHBW2tj0WkFU7zWvn501d
LE89lNPExcjPAFK8b01z30/5d68jd1lhWVWuTSk6fo5klRxtnbwMF2p4v8Ud19DoWdlYc4bKArw1
MsTyE/A3xY2GzJXWnnDZYBlIN+jSDLguGPEf0h6CjX+UCYuyxMx/DqHaT0NjlxOMRafKrMs7BFte
BONQybpc4Z+8npZkNpuN2BmjSsVx6aPmLqZt7Pc2u5AcvQ602K1g53DPIzz6JH62ZIhupRRXHlCX
kqql5QT+acHPyVSCYmTn9VEsITKWfCLmg0WryC9eFC7OH0OyljKkX2cexvNHxmdzMKwdbzzQV/yF
C1msipB0dR3zMysTeZrCtDPELxmGcuGvHxjggnBf7cLOaz89FWP0vdC3ZjGubdt5jVtSYTIY489n
Mu/6xOgePc5sG49eRufqdje48hrA/suRG30Y4i4+MtB++y1+SVJ/uvZrEHHVdDFOZduaFJW94DHq
hJfaKBcunquY+nFaQ9wWEQ7g7W5MeI8C9D9+W3de5GqtMCRfJ3BGAUjRB3pG189vdke4/FQ6sW3R
lHB0M29IOlp9B5lNTy/qIrog7oyh9cGyczEH5Ji3OWYAQA/veV2cYJopM+wVNzjzrfohVr4dxgKT
Ml5n7gK6hhwjJi3vcBfbvp4PZAFKlOcx85u+ES6sC9I9CZxji3Nf948E9bt0iWPP+NAFdu39Og1h
07NzRYL8cZnG7xAdXPw8vIvrKixD5wlw+XOy7PNjvsrhDvQft6Yyr3gYF9claFMtFJPryKXDv0gc
vjdq/vP3n/Ri6W+En/8Bdc0L5lilpee4aeiH3pD+cZzy6aEwTe3n1l0KWYQIm4IwToy+3BiAcUyk
0Jbgh9/v/9rROOFzjKmnkHVBfI5C0P4UbLhjdeSlP8aFy3wVTVZ2ZFNYvNqWFNSPT7y3fnmWC+0K
KOouASsvd53MR7Wh3g4ib78SiXChXcBf5SHE5Ni5lCAt6toDEKl+G3fRXZoxXBk+sHNOgn+nuv6z
oexGZnLlY7rgrrwswmhqseuokc/W1PdreEto4trSTuy62Lzsx7Ki56gd2NFsakzVEPjhCITLHtvm
5SbqeKTnccn/DKvgOJP4h9cFd7Fb1PSMqSoPkSys5SlJRJ8ORWyPfqs7r+i6UgsE8PA/zs5lSU6c
28IvdBSBQBeYklk3J9jl33Z3uyeE2xcQCBB3xNOfVT1yqZ3OCE088EClFNKWtPXttVg+0+7PhGvM
ckBufvcFF98yCwpgV1xvczwH7GlTl2WqgNX5rXwX4OLxbKAYsrLcyt6k0Nb+59jbv/yGxdlFj0GW
45RsLO9b+SMcgx/xwD95Ne3SW6Pq40StguZmhNxwCo1K/UfH4tUvx/gffiAY+7UMhjCfyp6nrA8u
TTL7LU+XDRvDWIw4F4XYQYOz6JrgpKvKj5mTLhrWz5sKirKLcl7obwxPLlr7raD/gGEQuqQMjgl5
cLBniMdeEgoPT7+v6Rygw3Wri3LYaD4zCFLIVSOvW8aF33uIawbeDYlKLBtp3mh9YhaqjrWflIF0
ubAewEET0QFNM/49Kav/tVDI8BsTZ0vuQjz0Ac4Pc7FaPIIr8t0snplPV54sHsdVRZsNc1rPwV3b
x/crnPv80qquPhkcP8oa7kpRXnXdp+hooXRZz396DYpLg5kIWjvrjDrKftp1uo/i2SAN7RcKXR7M
9js0HWId5rIX3T9RE1QfSlp99+u5c719cTC0db+E+Ujs/hhtzft+3j1fLVxhsqIIWFCulOZ2IPY+
mgZyjje/+hPpAmEsgplmPSAWzqb7uMoB1tpz6Tnk0eubc2VUixzLTPO1bMZT2ZQkPSjQDL8xd5ZQ
eRRtPRtcanXT/9jLDSsIjjJ+bTtZWYg8teKowyBXdcsfJGnnUxSjws2vdWfnLCfYj1XUBHl7dDDC
CTPC6n+8mnbBpgraNCbsdIBoeOQVj/9Y282riEO68mDbGA7Dzosjb/Z62U+olGWf5mUvPv6+51cu
WS7a1M4M5gVbEOTLNlftWdZjjxRmEZG/S5gl3cjl/MvS/OIq5/JNAGVX3R1lkEet4sWJRUb/Twdt
l8KQVZ9iyOumO+ugToaLNw1TWFnCMIAgjB6ktF+5qaq73//cX5+18bL+em0EbWOSgbVHHktuH2Ii
Pg9L7Cc7Kl3SCtL7VbQkhc1NPezDaRqhwQs7Wxonp7mIOz99MekCV2aPhJyC5Mg72+0QjNjEqfU+
drusVWeK2UwT5ltrtx/QfFMn1twyh3q50fxqGjixo1uTxMqdHrlMgPGzOtSfq6UM72zQ8jfL2Nfc
b6m7yFWA8ShVKA9kybj9LBUfTxSy8beeA17i0a9+hxNJzLEOKq7VkSdRst6hgKX+roZYfCWg+J5g
v1bhswfDeNevBz0LHiUnJikZ0vWovfykhXTZrDIcqwkiikF+sG8SoTgdA+WZW3Ap4pLuc4/HkyCH
LBk/tYN5G6lmvHEE+1eR8ReD9x8dL0KlQbHukdspKCFmBgGMHerm2VzZ/lzUsXrgBoWB2952p4Id
NNVJ3Z0a2ndv4b3YpGKCwdmIKvAqjUcS3UHGFm+p1SqOE6usfahNELXnohtbr4soXplfx4xtbftw
0s2ew4txuZsSvGsfgfU7psNY43XrRhnxUoWO1ruySvEyv95LFm+efX9ZiT9l0QMytkWw6/2FokE9
p9VpFZd+2zU00l83rkNgyNMRb/nW4GWq0xCXhKGEV8+lC/GBuIWDoUUcIrTJIE302OMfv/DgMnmJ
PeZKJf2Rr8z+PWilwZNyvxyUy1t1TMRbSbsjL+fiy/p8NPVXn61LujpsM4pNYKo5ITB37QAvAIF0
dLqQyE+fTrrAlQ4OjYru6sgZRAcv8WbMiY3LLWfdX2+80lViW4q1M6YwRy7YHKZWyO7OwrLO84M6
ARlOmmE/DGg9CHmRimoI0pU3XicwiLi/nuYEdQC20sLmAxy8P9YTtc9imohX16GZ/br1nsesDUls
867q9Z22qEdN2OxXMwc939etk1qzvqPDmo+M/hPSsT73ivppkUKM9HXjZVMDoxt21E20a32aNl08
gFssb2wUL+H1v/sEhAed1tkRhV017zkVjbzfYY6sz4kKZKYbXn/hEvbEuyxBEiTz7PmLXA6riKPN
QNBtyfcKwWYYUesdWK+MCTSAXv8eJDPUwKZyycEqLE9FROk9R6Gw38HW5a4itmkBK+k5D0cq0kFJ
+UDxRu3ZurONbIZa4BtiypuOPer5A/B4L/AKwgCvR2WKknA+ejblU1N8C9QPtYZ+9Uqo0X3dNGt3
uRa4meUdP+7h5Tem8xb88AnGKF583TZZD1SbhPMEqvYim92kgK/UjYjwsvP/YuK7JuS2G2uOEr0p
T8w43nNj5zsAH9FjNNPiTbcW4RdZrreq1n8dl4XrQK5XiktxhR8SHTFNeZus7/dpqv/2GyZnDetk
NvsxRyNqcpbjCXz7msLOyg9WAvH9+iNY0Zeow2rHvKnW71sR5Bz10l4ddzmoqGvo1Es25KiW+YOT
/W+VEL/NCkTP627PzZqstMOU76apz+tQmPNL2PFbqq6oUc9JVBCyjjnM608rD4I02ZWfXAWeHV93
vaurBWae6DpiWX2RB1ASTUzy4DfozoKNpobs5bxBMK4+6rMNFhRC7PN7v8adFQtYDtaGtjC5aeZ7
Ai/INJHGr/ZMuBSVxFVfTKsYcjgrk8epTtoHqyfPNepCVBGhZSFCNeRdF35AEcKp3fcvvx+VK5kZ
XCRff9EdZU74lMOQR+EkHotdPg7biq2jPxVR/0wovxsT+VmUW/VGz2V9YR3gJ7u3t94RruzyLlhl
qx0pn20f8phqa1DSotnDNMTh166q9qzbwpKmm462L2qoar+p4AJXNjlg7hYnJu/oNGV9P5q7rmPj
x98P6ZWI6qrELRi3JsZRN4dNqj6vZP7TaL87gHCJq2Bbajrp2eRT98eOBEfaT912Y9u51m9nbcue
h0PSsT4fZHAe6YzKiFt5n2tNv/z/T7dQu+8WehYNhmSLP9xT/OM31M6aHo2Mba03tIuCH3r0TcoI
8ytWFS5pZaKJwEluNznC3HAvoVZ6F1FWnPy67pydG94X/x7O80UWNDVlm46oMfVs3FnUDTTWFk1o
n2+npgtkOtnOc/NyOSuwCjPOJ1Gfj1XQZWIY1yzs/epshQtZteEwVbHibT4p+nSs86d2v6XUfGUK
uogV5LTbupBHl9ci/htlaGU6bOp/Xt/SJawa0RagQWyfszj8uJI9qznO4H5tO6sS5uthoPAulxMm
ap22pi4zCAkov1DoMlbJvrBAh0Ln8b4MJ6Vre9oD67ktunhVFfe26MKky1lSfCGqONJlnvzWvquc
FdZhpao40pgrE707IjKdG6qe/UbdWZ19MTMUPb6M+hg84oryx1hFNw45Lx/uF6d7F65SEVM15Vbn
qHQQf/Ux4Wd+4J1ggk3qjYrsK3PdJayg72OjougRyRn5CDMLCM4mxO++5iJWREZhvYtD52xf4zOR
YwlEtPOTFBQuZRW0YqElLbs87lZ7ku3w5qDdrfvglZF3RbL4XIm9I73JIeUwvZ9ZuJ1lEQ8XXYDa
//28ufYnnNVax/WBmkLV5+GB5XRMc30SQ1/dqT04vJBF4UJXplyPLZ5rrCnR5zBNflwOcSPjcm3e
ONtp1QcHbshNm+9hq3KYgxZ39R7tN8bmWuvh60NA3cw7nMwnk7cQI25MkaSEb3/4jbuzXmMVQUOI
9G1eBe3xVG48zozZizN8n289ily5lbtOjhtEQIKVF21OiQk+kG3TKo2abbqoOgZvTGpxZ6tQ3IgS
VwbLlfiYajONAwTlctvZd0L9A+f0G2+x11p2zgZQZRBluZs2Hw/+R0L691FzS0H+StMuPxaMZQg2
Le7zSU76bh6zYwj9FN2FC3gRDZNd5KVx7uh7mbb1+obSwvOC5QJeswrWIdmiNp/7CgoQZG3SciB+
qQSX8YIjBSS6IAWTc/rDxqANVyU8k8eu9lczrmYKN2XyxhZIbyVh8zQtK7/R85fs3i+2KpfxmkMZ
TYoMOp+BwMRvWMir+gRqcoPFguTld82Nn0aGcJmvEaDaak2nIYIbPMh5/WBWP/M21Ha/jjvbFIdN
1G9d3rTNF2TT/jIEEkBeccdlvvoNgLTpcQipkkoPJy1q+7GZSpRH1lDF9DvNu+xXu+imoBRntH3a
1lOsD3jcFbeUka6sWRf+wkkEZTA21DmNWHKiYmnvTDyKG+NzJWi69BdThCftPGE/T4bhsm1FB4vd
Hp5WeI2v1xMNpXmwraY3YtuV7deVB+NTH2zHsHZ4e6M9TA+2EJgcihipVt9//8GvDdfLUvnpJstK
TjVqVLFFkiaNQ3hXhLz00yUQLhTWT8UE52E0vvWMZS1dHgZR39KJuTY2L7/op55325Tsc2CwDKDm
cpdUw7eWzepNE4b6xse+NjbO8aFNJCxqJtrmOtxOUwH3Aba3H/3G3VnEc7JZRdpJ56sov1fEfJrI
cONAdWWOuuzWAoueo7Rbmw98m/8ngFn+OaDas0ybho9pr4YOvqGxH0ssXJxrbddixMM5PgNX9EHs
gzonBav8QoVLc61xdwgk3BEq6um7CqdHCpVov/Oby3CtYq/NYY1GxrrqznsVvRPN3N15fV8Xndo7
jao5+MblWobxORFG3jVQW7mxkV2ZmS4xtSgYkoTJonO+128j3FnSZJy/+PXcmfVLxWgFiEXn/S6e
+klUaQlnd8/v6Ux71R2B7AvT5BuLL3uwvWnnxe/m7yJSi11qHE1onXdDBUmzod9TOs1+NwnX7JGE
CVsaudU5LH3aE2gfcirp4XcFddEnpOP2eTmoyseu+KPBPfHQ842mr8QCl3wic6HMhPLEHAblAbLR
yhRPzIzzmy3o6XNJCIUbt24+e00dl4RKoMDUFXZReR8vySN8I8sT8pnFjfV6JeC7AE01lVrw5lD5
Mhf935udx/sypPbNDN/JG6HzyrpyORpe1LZU+6zyThUoz5nq46QHys5+w/PyV3/aseZCx1C2LdE6
t09rv1d3+yAmvwuWS9PYadvN1IoSNR3rO8OXx2I6/Mx+hEvSULHPBdNRmdcgHk+6FFFK4KHsFxNc
kqZB5Wy3SlvmW7L81VSwEJXVB78Rd+6GctGLDEH+ge3mn4ppfNtG3V8+TXMXvC1YaeZYaTS9xY+L
7v8MNfnq17QDVsBUulincihztUzQ52EHrnDCD8/j/8Hzon0wRU9IJvV03trpaaXmT79+O2fJkGwB
cmhouqDhp/AQJq0JLNH8Gn+JCj8tngF79SpqVeYEKbu7HUAyJBeUH1bE/4NEkXXpVZiQjAfds2J7
Xiyx10mAuzxU2aE6rNxDksXKyHez7eW7cim8Nj3u4lDhspXtbKoyX/pofRdXbLsbkph55V25y0NZ
Ijdqe16Ch6Iv1ecKOrEBvXHO+PXWxF0cqlJYP22ErqtFkSpNCBveceg4d5D7D+eHBS/aZ5qQWzfb
X7/LcpeEAnq5xnTZSNYMRPHTTnp17ksx/4j1LO6RbOvurRnI6WC88grJUH18PWUpgW2dkopk9lj6
HyQm8xkXisKr+pC7gBTdV1ru04IfRM2XqSqfJUTOvNaa4wj4f1XR8xbSwdhLxA/I6/dnFfLwxiZ4
7Ts465hFE44iHSnzDn5keSuMuT/o3LzRGq9BOkqWtEVZ/xu81folmIEfvv4MoliSbp4nknU7ZnFc
w7KzMX5FvdzlpiqWrJi9yK3R3dxBovPZjOWNs9tL//6breIuNlUkc1SDQ0yyZbWf2q1+e9TW65yD
EpTXQ1KtmyIdShZyVliZms3+ORfcc/I4e26wWUjLddhzWWDfRFL8aJPRD2fkLiAVhvukBNSnsqWb
nrQt2jSkNPDbYVxEamHQQublVmRN0z7piX22qF/1WlAuITVVMprXMiIZmMlv1GzmIaSzn1IIdwEp
2Mm1w3jsSTYH7Y+KghcekU/zOpxxF5BiGnM7LEZsAQayDLFe/5bB4vcWzF0lqCgxgxq3LslsbT/D
aOb9ara//EY8ej3D2TyrYg94kakDMqFHtH6xIy9vhN5/32R/sTRdPEoPnIkSG0kGsZ0ut1TO9+sc
L2/LegmWNwqXiIcBJfMpDHaLB1ly8owQ1z1ZWFPCG3Jctr9oMpfPIYWJUQpBI3aa9zmJU7M28zeG
MpiPso+ar7U4WJmGVSPeL3Uny7RrBfI4ZRItPxT4wL+igIFtIkOjQTpu4Z0uY32a42D5UsXmuMcD
A4qCt7Z9V1WULOlezxuMWXEQTg1J5iWtMGXyXrADptlheBJl3EFPSQdbyqoKj/PbKC8AL+rPe0wq
yHPGK78Pt6PJypboBwIx3SexbQZd2hI/aA6yga+/nGEVfCGiCJbQzaTSo57wlO/n7MhdOMzyCZz+
mBQZh4lLv4k+XUIEkd9PuV+/LnCX/DKyq5rlpeMGNe8/Rlz2nmBL+l3Jtnxbhv38+Ps/c2VbcGGv
aTcjH5goMjoED0WsP2w40t/4Cdfafjmr/XTIVkJD/mYd46wI8K5DtL3jbPAzjeEu66XbWBxAJopM
LFGmCv4J+oR+B1XXD7RYkZ/RyRRnmsZFGpEPhNJbpXe/TjtwV1kr7mUfYPEkWdGgBH6ObPnQTgs9
ddPhZ3DMhROsRLtOSzvABX0WU5cKZvMa/ree3zR8/U23A3BuQ0ScISnzRI+anvqV1n7bgyuwFa7g
oGVzxNnMV3t+sb46DU0/+F2dXMvEslczqaDXng1T8U319CucXv/3+1V05fbhYl/8mCFQFcxFVq2s
PasyXO9kBH/tOoZ1T9KR4+mAeP6NP3ZlWbkYmEZaZodaepHtpg6RhOueeSu9UsHc5cBQXM7GSiHq
2DmZTkOy35Wb9EMGuQuCrZxNcccndLwI9L0JzNtyKvzU9rirtIXSlBBGzPi6axczSBHE9R0XbXz+
/Qe+NuYv//9TKOPtLqAagFPRNIniROhQp8kRGr9F5YJgk5GwfZQ8yZjBsx88QNb0YPUnv647K7as
qXqxv04y0S2wYQm+KVb4BUpXZWup9rGxLUYFasaP8fDYy8HvtuJiYKaEexw5aJLB6ClHiS0EPfjo
l+Vw+S9Jxm5h20uvBQqsg6I5yZj4lQBwFwCLG3p0Q30kWQ/fmcqQPWXwNPCbJy7/hWlXRkXHkmzv
k7ddu4znKqiV3xR3+S9lowmaAqXMdtU9dHW0nuq48lz6rszWFNeVblQpMrWrS9QWT/Hueex3ia+9
UqIXvBJZtJVj2tHtIRyTv73WjuuQaGhF4WxQi6yZ/phZ967pV78g7ipstdDRDmStRKYVVnsSiqeA
dV54Jnf1tVpEJhpbA3PEmWRk/Ttqjg9+4+HcxveCtl1AX8aaiCCjpCaP+4h0m1frLiClW3iXjbYV
GXJ5HMIA235qYnrjoPvvg/UvblkuIrW0eofVA9A3iBVjudtuCU57Lcon2Ljg+M6TbwmRVWrjnV8C
3oovWMvto50Qe6piiFRaNsF2J6KZ45mRoLigxIb2bjdhRfFGrYuTrQfqF1hdMCSCjLnYEs2znaYv
k3ryenjkLgEiyqXntUa7gRAbdEz6IO3qG9fYK1ukS4kV4YQLXhhJrMPmglrLKA2l9HMv5y4ltpku
4RW1IkO646sI2s8LVqPfrHNSiB2sygUNE57ZLtjOKhi3+4gftxKU10bFOTg0Vd1PtCx5NqzsA29M
nQL68csDuVTYnlCY9YCTyVSbnHC+/Jrsh1/Cw6XCyAILbU4YzxJcniFDsyJb08Sem6TLhSVJiZPZ
BFELyOl9X2NourHIz+uXuzjYoRvoja+A/BQzBII5Qw/ViJuUx5WCMO4CYTqMxl6vmC0vEFK6vhhR
SAHbopRifzt1ZRw9l0U4fgwKGKaeijkZVQpfq+Shs/N2ovNg/abtf/S3pmENSFKEL0Zxb8lhMlRW
eVX0cxe0UgrphdEuLJuqKGtNn9Gi9GzaWQ6xsovoTBxlwQrWjcDwOZrrWzjdlbXmmiQipqlg6aIw
M2o5R0I/0GP1u5m6Bomz4WYCHBlmeEi9U7y6VDu/0fSVjMB/WGam8KCQYKRFbzrYpNof0cSH89GE
2u/i+6/UzE+XlyFUnZ4ZCTMcpJ8OOr3xXm0uHdbXWx1AJCvM5hZjIoL3Rid+U8VFwSgOAsm+WppF
cbGkkqgLPUq/8OaCYAFXxhhKLcLbUJ+TapEpFGw6v5c6FwUjkQlRjlQFmdnDb3Yc8C6ibnT8ymRx
QbBwkczK5TgyVSX2YtqXST6vdbomzPMU5tJgXO9HtZjwyHoxtGlSFJ9Nndy6R1/JarryWeM4dqqM
hwOvZ2b92LGyfq+3ofrMd1U+sqEePW8F/8bvn+b8geQjS7jd8RiQfEB9JVjR2e+g46JhRdiCh9z4
lsWrto+k7PuTXKRfHQg8q15nGoIEjxi0R+tJJM9zPA33WgXMb2a6bNgs7dGU64RRWdotJXPybkA6
78bx/crcdOmwQy/NeOASmSkEm1NLO/04qbh8WKsmvBErr0R4FwlD7f6SxB0qn8seLAuEvU5jH966
XV/rvwOckIDo0Nhgy6SVcN2mps2gqqLerQUzfudvlwgrqmaACce0ZVE1DI8TgYx1jUz22esk62or
QVymh0Q2RicCjpDqMPwcycXvrOkCYYPua1h96R1FKzVEDRKZjrBtujFzrn3W8PWcr8NlGGHbs2cB
79f7CA44D0GLumW/YXGegNogobFp4jUTcXce1fhu66Yb4fhax53Fug5RUph2WbOO2OdYV/EpLJfJ
a7IzlwlDum6amQnGTM/kvHRf4Qvj9ajOXMm2kHGx6mOfMpZQuH12/d22Nn4PyMxFwtaBzXtoyZgx
0pcnVsbvSV35Wd0y14NzkKyN66Cfsir51ATtgmtP4zveL3Hhpy2DJGuAAga0vbD+syqn/6G61Wtl
MhcI041pBl3VE7gOolLIeQ7RrL0WD3OJsKqNkP7i5YQbJuiIKgxORAyx14bBXCLM7l1bjutLx6v1
OJm+eCPmKLzzWZiYa68HfG966ILA1SeDyVjeBPKLTeoPfk07C/MYIJe6o9wuKyDvktbR/KwSv/2f
uezXMizYRuN2zJY2+F6s4mOgNy/kmbmMFzLHY7PNaLqY9NvCPgTz5HVdZC7ftfCiMglsorOKLuVZ
G0VP8Gy49Vj96zjIXMRLw1R5MLBSzSa8guVRR8X9SwrfLxC6IlhI0vWal8RkNtk/hh3NK9N89Jon
Ls3FghoWG31pMmHFca/b4Bs5pF8xC3NpruMwQ1OjCjCby/2fEGDKMt88bF0bcWfLlEWSdIdVfbbL
LRejOdlt90p6MxfnqnnVQHd/77IFFoeXRCTrU0BbPwFI5pr/GfAeCwOzlOFoq06oPjyzHUZ9Xp/T
JboirRQNkajPOigj3xnWL3cyHuizX+vx63hVbBoODXs4ZNYmT5xn0SpuHFF+/X7MXKKrW1lY4w2j
y5KiIfPdsPYge6Zg6b9KGNu+p2sVP8pNH8ZvRbmQl2wSWHrSGePERHBXyCU5NdP4xW+YnH005C10
fIXUmRzJ16GTbRoPReu3Z7iQV4G6UXqQpM3Ksf9EYVCsEup1mGOuu6Yog2NQc99mRC7R4zLxsy6O
xOvkz1zGi1uVhMU8t9nEwSTPBEXCcYCMod+QOzsp4mNs+qVuM94G5tyvI6ovIc/v2bqzma67qVpo
anfZUcovbW+zYoFa4O97/m9y7r/PMszlnMAfxQmKULsMo7M8isJUXTp0oz0vrG3fQtlL3fOBHs/j
Jpd8rid719KePvGO1Ih9coYfmNLt+SUYJunGdDGdIMU4XIp6WekdH0F9hUNrMdpQoz5phuNAX5dr
DsdZP9wfCrav40KwwLBpUFi9kZXfVkYfhsV65RqYq5ZVhbK2FO5t2TQUaW9grskX5peGZy5C1bJj
H2iNPJIOCzhwDe+KxtOfnLkMlYriNUIss5e1bx81fHB/VFtfffv9pLmy+bkQVXI027rQ+rgQtX5r
p+S8hYkfi8FcemphxYAsdXNcqiCC7BSdoGmF6iQ/y0nmvnH2exPvsSrEBRDCW3CUW1r39R9+w+Kc
CYJ+B4Bt2+MCgfrhtKPq8mGSzE8WjrlwltgKEifFbC9y2cNLwdo6haLH4gV8YNdx1lA7x7FpOb/s
S3c80ahWJ60O63cucPmsOinwaF028kL4+lEiqZNWSUH8wqPLY0mYE5mKlwJSJxFPN5wk07rkfrpz
cGR8PTBzixfJQSz2Ap58uN+mqrnfCj/fVlz7Xzc+coisTZJGl43Lz2Wn7tlk/AqimQtk1cGCUM6b
6NJDptUmn7qi99tLXVUuPAPEQnRxeIkSrH1ZjdEJaWW/i5LLYq3RhAMGDAMvpF4uxQKP7UB6FgUw
V5Wr7kTR4boeXlA5a89TItm5jvxSdMylseJYJn01TOHlGOh42ntkGAqI4t7YqK/EXJfIijvUcdO1
2C89q/RfbRhv02N1BFXgl2lw8QyCejBobOjoIivUtsUqbYPGD0RmLppQyZ7gLnBg2IUZU7pBCfFF
SNMr6rpoAgzgtLCd2S/Btu5pX03yPGKD8gsuLqy2ryGcHmDJdWloqVJIZr7R8S1q9condVm1coOl
yKEJgnmvTLqZ6XEI1k9eo+KiaslqWQRd6PAyRBW77wiKANYESQe/1p24FW9RA+28eb/Usw1PTTg/
FWTyo5CZy6p16hDHUsrwIk7aRiYV5eg5EV1WrV0iyY8iCS/lzh6hlwW7zPbW88u1rxm9juWJHWTc
DEJc9JJ83ObiHiV9t4TbrrXtnCzW1sim7DZ5oVX0jIriD9xKv43fhdVM1Omx7pL9MpJSl6exDl8k
/rmFH4ffXHFOFoJaSkfJsIIgy4mH/D/rRf/p1bSrLxXorhSqwEaEdAzMSeZewM1SKL+rrqsvBSVO
IGtwiLvwEJegEs9Gz2rfl0e/vjvTpTZhFHU9TnI9GadUmvge4sz/82vbmS6lhlo6mZbwsuzrhc7b
oz0Oz2jr3HSHgwub2DW8QFB0vydswRNmvAWeiUyXHkrmHRAsxZgbC8CjL6L6Yywj4jfmLjw0HAlE
vEW3X/Qso/sYR967pt2130pyoUE6qRbyQoO9zBVlKd7Zt7QLUMvl9U1ddBCSijXMYNV+acVWA/UI
x8cOjwN+OSOXZpqZnPVW9dElCKq3y7a+sav07bmTj0rGoA+tINuFr0HyJqns+ijozvxS9uFLyPzp
1ahd4VAEv7ntUh9w6ZqbSn+SbORnv1F3VilNmMEjWB1hw4jPogju4ArmVerBXKRp2qRiamrtpTZi
SAnyOieYH/nZqjOXasKtRQyTRceTcQifkti2dwWUIjwXkhPTo4Endckw6AFv1BNVy3gp2uOWJOHL
xPhFSsqFmuS6VZHGDQ5BoJzvaSCjbzoR7YfILuONH/ByUPnVn4hfz5pgHjWBpDi9jLKL35WxGs9a
jOJub2OCPSTyg1uZCzolA8zKh03Si+yrz0wOz0UR+Z3wXMpJk5VMQ8coULgmeBfFUZeWsxB+iS8X
dFpDhmudeml9k++DhLTpMgb/eC0ql3AaFTcQuNr2C1xLm0+trrZ3m4ygM/775l++4a++rbNmpV0C
CRZ6u7TE2A+GwtQmhbGzudNNSM5H1I7PaixR/9BWVfvH7/+m/OXfjP4jf7Fjq4Jw13LpNeUPluDq
qgi5DwC5/QlHX/s80wGZ0N//sSunQZetsnPU22ZkCKh8/R9qAL7IRPntYS5bNYhq46bDLtNt8Wnp
p39Kc3juAy5ZVcMVfIBr0oq0ga5Oq1nxdhD7+Yowl6ziUgeQ8R/WS9iI5QnWb+sd7pqD3xnWRaso
Y2aBhsx6mUeITrw8RMGSzXMhu1BVpCXSBOBtLpr3URpT/FPuN+bllaniqmzxsDA7GSg6Tjdy3l9I
llG2flpPzMWp6kCCBgsw69sSOjgbWdMl2Pb3XrPcpanGHbYbGvbJF1xg60clSZEudohvvPhd2QBc
nmqfNIpcjN4uKzTVPs4h1OZSXeMdl84VtOzm2lPqiLlyW2QmtkAl5HZRR/h55nNarMhr+42Rcxqf
QMs1XSfWy6omnkIVpQFHO/zl17izyZuea1C/24otoOxggJvk+7J7Zfkil61asZba5v85O7PmOnEt
Cv8iqjQwiFc4g32OhzjO/EKlM4AkJEAgpl9/l/upm46vq3jsdIKx0LC199rfmjp/TZO5PsLdpEGK
Mvm558X5Vl5lfAMhweinqyvD/ty3swBDA1Yx+57+cgT8I+CEIcEUJ7ybrl1ZxjlZR5MREbmdT3+Z
r/94elPAOB2FuPG6ys5nugf73aTNWwj1P0dWfGuJ6XufNjUI+VckcMMTwY58V4aNuFniQu86QfhW
agVtdDWNZdlfp4A/oBng90TjfY6efCu1srRUcacx3VmrhmPkyZKhy3lfmRW2Cf8e+sGkQzEUxXAN
wqV5YK0db/QQJW9EnH/eiflWbJWmFcEhtU7XxbVNNrP0WcnoedeU3CqiXg7suBjUeJ1CcqvMt7Hc
1+XCt4IoEWoWR4RN12ZamnwZVpat3De7ti++FUUBWskNnTAmnNTjkSyDPIToPduVquBbURTVIwu6
FBsvYYu6Wl8Bhg/joJ3v/rLE/rFQJ89p0o8aTwd9/CTX3uWd6Hddx/lWFpXqVM8BkeO1E/QjIJMP
yUr2zcOtKApT3FutMOYNM/aobPHOkmA57ZuImyUUWgmyFeHDVaKJPi+Js3ln33j2K3vXVhZlIq+h
2kj9FdaGc25aV5/nodcHOal9OTm+1UZFYVjJcpDDVeH/nXpkXc+yjvaF7XwrjrKlJXO3iuEqoGu5
C4L1Mx1t84ak+JXR2eKu1pHjSpuQ+YqMqNY3wPzVT5p06rYvWfzWD3llD9vKpBLfWNhB0+HK1HBj
afh5Sapd0R5AYv9eTn4xYf1i8HFtqOPZ4AKXabK88fA/3wiR4//3wyXgzQTewdgfZYT+ejemx2n2
cG2FmvmZDszmrC1J3hVo9921ELYyKXRkMdCox/HqWsdyH5P6SMp1HyqAb5VSbIoWClSIuyrZ382R
eMeVfSOd9to82qxgGdYtIwPSxrFl4W0wdZC+e9YeOoCE3ogQXvsRm6CVCHSs1QkKdqJi86+GpOo4
eay6zNn0rTDqlfv4Fg0lgMNq2IB7bNop/8Orihx9z5uDkgu9LeOe30QLqXcFynxb3gw8vnG9lvq6
rM1Pqzp1jAkuWrtm0laflRIwWIVrx6vh4nPZTjJzJXpa9z38ZcH84xCroGINyBz1qBJGv9A3fkHT
0O99j96EyY0KkcYbXo4w6HmajNux/qvrW7rPFIVvxVM6lhVt02S6sprVj2VRwfVzbHZ12/Ctesqq
Vka+6PurmLNptfKnqwvyY9/AvGyu/xjzBF4co/GpQ3qq+WyYfHKNWHd+z03qi8MqAMqApbl6ufRZ
X0a3nWZvZARf2US3hoPV8NJs2kXNtSzokPPqyoiV2dhqmuloepRJsZ6iel/Fk2/VToWNkVoGPO4K
lZzMOa2iLBa1vNn3DTZX25SkBgzpxV89L5tvSIiQm5GCiL3r6Vu1E1/SsaEWX6GHC/hjsejiTMe5
emNDeDkR/5ve5Fu500xCPwYp9dchXHiTNZPgeQIHmRLCCpxkJmHBvtm0lT6FUS9AGyT9dXwBDTZw
lspYsdg3cmqvHANb7VMcm2DUzequJF6KZ2lhIVC3lp4GAQTIGz8jfWWsNgd/0ATWr6Kcrulc03xJ
0BC1MBvcT8yrg06r8tQg85yJiTLgHXFr3TlymzUO43cy6Linl2gu2uMKz+xjMO/TR/CtQsqNI+vm
daSXoKx4VqwR9Mw7O0n4ViE11SFKixEeXle1zYD3ayKx70TY6qNix+OWUzw6jcE9EYM12QB51741
t1nRdlnHsUnYeE3XCaEEB6j52ulkfqNY98pk3cqAFinjMgkha67HyhdZ1zfVXWkTfjWz4G9EqS+T
4w8LeysH0gFryWyQH59j+Ru1olwOoFv8/+H5O4H/p4dvjuPKOHh6l727QvJapRh4qJiXl9pBBbfR
I7oE25ui1O52WpTJh7I1JzKa4sgbY379/1d47dfbRPiJro2f8JWukQElVYjvcdF93/fozTLXbJ4H
u/TjNaAzvJzeq2QftZlvBUOqW2GaGA6IYox+B9AHH/epBfkWbTVFkEzaFAWLKAqekPv8Hpb7zOj4
f9hWtirQU+WwFoj8HSfoRe6F/mvfUG+CdzsW8HRe1u7FXf17Pz+xYNi5hLcWhnU9WT+Iil5MahDQ
zUdu0jdux6/Mva3qu6B8ru1SYusxkDUk7ZSHk/28a0S2wkmd9msVFnh26SX0h71FA0S8T1PCt+JG
NHwoThupr97ar9xEV8nJPsEa36qnuCdBWyQpuVR+eU7D4GPi9Rux4isxylY6JZt4snYIyKXknb8J
VkQOYduKB+NJdADRaP2wb+y38e5AbLMmBbmAmpkVungA3frjvkezf4fpPVLvCm6U9FKk9pfq5cHD
WvaN3fi16bhZRCqYlyieBLmgB+YXSZIviyveoii89uzNQRgUbVzaEkNS2vahMyw6wBM3Pu4alK2A
CssT85DhxTvTvpOig41m2u/DB/GtfsrBE1h1RUQu6eQeS+5v/LKPQs234ing4VIjNB4tZpkLHn0v
Y/JWB9UrA76VTjUuHNuwD/HaHKXhtPkR4Jq0b6JsSVCat6KUgpNLLPQHW7efRGPfiGhee+2XP//H
NVRODAQoh9fmK70dZXp2fbTv/rPlQDn4aSWyexmR6nvjlouw8Rupo9deerMoibFsrCnGgzX6KIZ8
NvK0b2ZvliQvVNAh8n3ZSfQnotdsaff1kPEt/oktIIY6ieFwqny0tc4kr/fdY7dKqXLxVQQDMHPt
ydhmwszrYa36t0xWXhntLQFqDZN48loxuDCWH6pgAT9tXXZeLrfKqKpiEydOskvqi69qTL8KPe87
kbfKKC+6aebjy6rpigc7yTy2ZN/U3sqiTFOl/ThhmhQe97mhlCCGFclh1xzc6qLqtNRLiabjq5Ot
vAG9nx+84m/dhV/7mpuzsobknQSGYsGn/utYu+Pc+n3QJL5VJAmxStXoVUNtyEXGTfhXO837Yret
JElJFhdBaSgkqUE2jP68TmbnozdnpVVzIcUYqCuDH1Kosrn/uutLbtVICWtMWsx4MJo6sME2ufFi
X1yylSJF4EzCFd6vlzEaeaZiN6NTEvSRfS++uSbOAdNFRFN1Hb26p6r+0cXdPhEV32qRhnDViSyU
vWIBQUBFIKXlGfBgw76vuVUjwedinDTp6+uoq/UmLrk5xOPelM5WjjSXuk+jXjdXpdpvjrc/XDLt
g/rzrRipDgpTm9muF1iRxNnCRpIxGe6L2bb6o7VrRqYSs14Mbw+hKT5yXr2VVnhlT9ma/XXCEAdp
t70GXH8tVrS99ybaeY0lm9VJeiGapvHs4od5rvPIqQS4fTXu85ZmWw1SMUpsVtTV1yKIvgXgbSii
9kX4bCtBmuuAOFomFpXkAszHtp9PXKZvtdNGf8wUsS3iaepJD5BZ2lyXtm2+Tzok713j5XM5pvy8
ZyNgW9CTACM0FCu313VavtXK3DNJdmm/QPb9d+TpWEcKijbja9oYeR+2CbnVUeffmO5/6+f/m+mC
Vci/H58MkZrnqbZXkL3NIZlNd+JNuJzKeqE5i8IxL7uGFBmVw/BxjcV6njCHv0/BNHxBWaD8wnC+
Fwf4mhdnPVbx99khxRFTV9kzGJVDDgcdWhwZidyhlH18WvvI7ooA2FbgxCsPJiDG/YLi0wGGfTpz
s2a7LhNsq29auFyicAI7Vfg1U6Y96+GtfsC/ucR/GvRN+KzWEIYVtGmuMsAWnEuooQ8gM/rkRkEm
0+YD3GGinKgO9De4ft1A8hq0eRAUcz6mZXjsdYisYDSo4MBqQVWGlo7+A68puRblKM9VOZKDBtbk
nKCT/IvvRPKAJnU0kss0dYeCLvgw9CWqsTyknyZfVCeAdd29YygvG9nPt6AVNtei696qX/x572Nb
0VXRS626HsMZm59uSq/E7zOQYVsxeQKPFG/bvkFYEpKnbhzmjA1psqu2iWn67/URD1Asqjail56z
dXlXxHM9q2yAsXu661YCy5J//4S60al39UIuVo6Dv7q0TNNLq0r2adfetD0uNUfhiy8RvyTR0bq2
S1E46qbijfF5ZXPdnpcg8oUcgJIV+bypH255oAsA6FPEKqxFb+S+lf6fk7P2QMFHJb+MImw+xc7O
nwsu3L4tdnt0JtSxoY/h2OfnfnCHIIDQeSbwG3ujrvbnuU+3R2erKm6aslku2gW+z3w/iypzQat3
zSC6PT5hzcABd3Lssgo3Z9WL0PwEAws37rrt0+0BCjuBqQynil3qniY5+t5skgVLE4hdWy3dnp6V
do5bK+YLWQP5tUNF6i4dy/SNI+610d+s4MAkjvQ9EuXcGBhAmS5xh0GqZd9BgR63f69fsiRFG3Zu
vgwpq2UWwvL2IKtk2Sf7pNtTrkyCYV2oIxdqVI+Ktelx0FXK7LvE0O1BB1NSUUwdVnBNwugI0j0M
YJZqnZ72bD90q+TtLS7S1DTTJdWavmOTbopDAz95sXNxbeLepB5d5dm4XKK68N8teI83K3KX73e9
/fbYAjai5b6vpktfkulaNRLvLYQZ9vnC0a1imAHQD80tRida+7SBpo6S91DXzb/2vf7mglp3PHSL
WOZLbab6QHRSabj+cbdP1ku3ouExigdkc/l0KaAbeMZlwy9HrXVk9u372+GRwzgOaYmoAdZtD/H0
Re9sI2JbMXUK1zBk59AbXMTlAeiBryKI9rVuse2oNBpWzkUU6Gs3u+e0KuBqWezazNgWLqmTgNVo
4a+urZp0NginzvDO24eqYVshtWFzYtu6ra9r0PH7OWlm4Mt2ep6xrZYaIuEoLapUXmOVPMSEQOhZ
78ogsf/YBZOZmxoozCu6Ev4qAvdxpeEbAc6fjw+2FVK3I8zXAynlFUP/LglQT0zMvM+QHqWgf58d
RskmhIugvJbICGaLgTilLdWu9D/bKqjRB0aTwEzBJVTBNz2g3oIu1X2nHtsqqMvBBEu5DsGFL/Iz
K5trWO/TlcN259+DIusq1GWDRPrgenU/W3nbGR6/27Mjsq1yug+WOq7EWKHhpn9AjDdmqm/3CZnY
VjntizkKk7Atr5ZV88G3FoZF5bor2ci2Imluy7CEeyi0RlQWRxAIFsQCdlemnm010pbDDzZALfRq
6mA+NqwQGXqxn/eN+aYOtQ6tWGesogtqRsNtJNb1YBzbJ/BiW8/cpRFT7SsqLsMadvcGsogbYtJ9
4nG2lUabaoHPA0w+Ly6cx7xREc98NQa7Imu2lSvbxlE9Ac986Wmq856uh7mr9qnq2Rb0uJQJwvV4
EZegaUSmwuRb1A7DrrCLbVGPvQNNjwLzcJEBrx6KgH8L4qHbNxu3amUx0LoTCKwvcaWei4ZPxzpa
3+p9fon7/5B82aqVRVU7GD8U8QVIg/CUhLy6QL/cHZqW77swsS3xsWtpoOeKxJdh9vRAO7Z8SGeX
vnGh/xvW8affgP97g+Tr2nFS1cnFJT1LvoGjkDxPdUqyapX0MsDEK485kK1jV+h3oXUwR+zp8rxU
4fg0wOb95wA7pvoURmBrF3XNT5Hqp/cJK8hjiFTRCZab5CM1qT6P8ZrmHv4Mt2jIs1BPwhl+156w
VctG1UjDsdPRJeKmfQAqlN/3TQyQ2q7Hb+XXcMeAcLWIo0s4FV+6oHmmSBDte/QmeUcDTJmXWOYS
1HTBlbub8zJO38qTvTY7NxGBFSkwsd0cXcDGMoAudPGas9jR91SOdl9gsFVcDyyCr+XsI5QKyuWr
8GI5JnX11n3y5Zj+w+zcKq4bAmdhC1fHi4Qi7b3uyvlWYfMs886nPc9J64D6i0P2Fh06fuXnvfz5
P6QZkB75sVm76DKlIj2AKLGcK6ShDgCKyZNFmPLjje/+8gn+9Iu9fLJ//CBCVz2oCeoMVns6Pjeh
UC5vnaUHUTuTN/AAyRYeNc+liUh4gF8zQ4M5bTy+YO/gFZS+dL0wF4W3sVbhZxnN5Qetl/QJwuu+
ycJu5FiPhkA3uU4Q3wTwLkFQ+yRIXT2qISjP4F9OH2rgzG69dVWfkdLGVyTtP64qLI9N1eizQTur
qzPBR3pOF7ucOx7YjzVvgrumjocpixKusqaW/eeSIR/yxuC8MjabJIgdtK1lV6wX6y04xtTOx0Ty
N0qVr33h7X7nRofKgY4vCqv6DAyQOkUmbI5Gu/Z9Lxf1Rh7tb1+nP33hTaBSLb3qbNriaIA7ALlt
zdTBbgtqxWyCAeARCmP7GaCg7gdaE6OjZtUvynSYUbPUmYQM4dxXi3hDFPjKveM/Wtqwo7pE186l
b9afPZhwWWEwtLs+11ZOG3QNyLshMoahj7/NJqv74Y19/ZVvtVXT8qDUKq4RvJPAztlopcsJmaIs
WUORO5LuS5ywLYhPaxNLWnQMn0rzPCiGs012dkux/2jv+7ID+D+hF6yl5HebiOLk4BXx1/8ffPHK
Wtls8d4vgGN6GiJjlaafEjLMF65icxeqpDn2ZdmcplYslyQU077y5FaP78i4xKPuwotC8fMSYqoe
4Ghc7LtSbZX4tOqQLhxMeOnS0F2ktTRzkqbP/3+0XlsHm9vg0sScoHrBL3adrc1cg4iknAT7+P8f
z8VrJdCtlTTKzW0tUbC9NCSuyjCvFOjsLm8ID0KWpcCMkffrNMb9T4kqcmoztaoZnB+mpgAoPylY
VLhs1TgP2gzGslbF70pIe8Y6dz31Y5UPIhYQzaxNv1CdBwmvw0/D30swG2aImH6XvkvLOUMR368P
KtZR+QMoIY3U1FzCtolm7WqUfWByqo9uSdm5hIdJcOxJg8NiHr28McBsiGMFksKXoejcGSK6O6YX
BSNguxRoPLMRyUNTRQfAk4FlpRUO4HRAA/pNF4jorgbZ94lKUoQHsspqynyhqxPsCn6XMlh/Fi+A
u9oPKutIOnwukrl4aMo6/mrS2T92lSWnKoEnybQWRv1e+sU1WT3HdfHoAK/6YoQgwbkCI6V+THyP
6ZH1iP4MJrlUQaY57R5Tqd2hN0RlYKPhGy96FAfnI4O7Lu/uJJXVT9l0babj+rnVa3iX4neAXUM1
zDkqE8UhDrTKtfLmKXEzzJGZ65JTi8/5jgDwNj6kdTE3eRHZ6BEOLcVjUCTypvaGBpmHE0euV/D4
kT2eWfuMZqi4ySqTfgkUgKoiKWN24IZ9DEtJfhQh+x0vukGdTrpPUSrKJkMzMJE51Nv6gP6p6GDa
vj+4cPAnJcoeAkwZFCjlJsD5urFvP7V9zeDAVVfwGHdVyvzNVK2MPKbBjBa4apy66Ua5YuYfu6bt
kmPQWPx7v0TzSxU4tDofk9jcdDKmt/gADd7SKrS23bZTCSxbOyH7M2QSxrjqU1GKCdzPXqdLdcS2
2aghD2wt7B0V+KcZl82Yr64k76QpSZjX6Gc+FWVj4GTvp9AHh6GfmvJ20LWsHu3s3Ulivt/VC/yH
PW97GMwmbXKwveRZhEuJPdjauPYp0aImp6jvEnKyqArGJxXNqSsOrVmRE8hQwm7aR5sEXtxHXdFV
n2zXxeSxEXQd4qxA5EhyW1ndabxJVwdnJA/ZanNpIeS4xKH19Ykt/eROwFeU/Ps4jHJ9FxQWrmwS
TXPtF9QG9ARfzoazqcsY9AJjpttxtHeMkZrfzZCFyB9yLam8o7LHXzUYk+gJHnIkyBZ8jOhUycjG
J967VNxMtnAit6SAvDtrCTzs8rFfUnFf2CQtvyboTHEn9JmBiica/IPDapoASKBpDofiCQ5MgGmi
1SqeTlXXhvIXEJs9lDS4nI3lY8sxEc/Cj2N8aZpWwWO1NRL5hrb00JgNsHcf32nhy6NyQQFJVVd2
Y5L16TTFn2vOefu1W2Dc/CRCEyFiIQLLM/S05TerDZP5t2JVMIJ1MMkOdipzUN5yAxDSgVZKVbdD
XLXDL546xe8FUXr4ql06ixu0Q8jgY2nCFgFk0yezgB5S8TAXydQWn/CvrH/XdtFKkmzigbAPMiG9
PwN4HPtjaHpiP9RJOPv7hGJeA8pvguTYsXhpP4Nu6SPcNOsK8xgmVem51T7t7ldeDtVNqpTpvpBV
MHO/hG1f0nx0HfFlBotMHt8mAADZn65QL92cDXo6z4qCDHZTz2Ypry0aHuhNXKWI3NFFNdfr7Zya
cSpzHUWNPAxkDl92V0+D8bNd42Y4tb5r+R3DbrREx0Y2hbpoiYbmz2MYx+DvxTaNWWbtVIRlhkZ2
iGZr7BXmdsbvpJ4cOn+bY5EWfXQLXEhUf7XF0ieXCibPJ+mqqD7XE/4+LEDWpjiCxS26p4LBILLO
FNWsuUEYs0zmENmR1Ddo95ezPa2pgKHJUuPDPARxCC0O/N29ic84iNC1R1Mph9up8ZP9lcBjO75h
DcAEmQQ2qsx6Fzt3aHtd05+rGwN/NhToWJU5l4xLFldRcCh7KgOTE9N0/nvDkpm8s7XVVmXYaWQJ
yiMlXYk0VYw0Ul+niqzZShscUGlkZPEXOBpT8D7pKPUXCy7efA5NnYg7qukofqiGUfpxAFDQnlTM
h+ILp25i9yYJu+F9qDBJf48sGJPbCuKpjmRtwGj4F+hgg7vhaxiQa2/H2WYR+u26X8k4jkuV8RGV
rM8Jkz09NRJNS/d6IPF8N3Ucl6OsHkuhv/vBF+mDoHVffZ2xEMYqC5OpLz6KRRbBSRUTi08sWeby
TqJ9L8g7vtCoOhgWcoBvgyk4a+e76DpBQya/I3fE6g69wyNV/aGQLEWeheAwIT/gQ0vkAT/IaH14
WRz9khfg3i9TxixzJDmymEb6TjKKHvl8BQ9r/LmartfflY3U8H1YZZDgerao5aNohK4+8AYazV++
lnxpDk4EsY9OseTIJx2HoaXiDvxW456YCkhf3RjQaMWUg+QwdDe+6mZe3rRpIZdfBs1iOB5kxMPi
COxCamQm6riN5ixejYxi2BKA+RFmA2uD8Y6JThaZTYswwWlbFD0w9LEbXESPUOXFoj9U3EZNeE48
FCtfewmMXXSe4EcEGPYSQqf+TfmoG5Y89iOkamYp0IadicWWY5zFlgZiRBOunM9FLZpenwsAC0p6
kHEqAntBet7zJzYC3TvlfE7j7rsy1rdtxjWt5KWpXpCOeShpbdasFlOi0Tk8tmt8EONgkypPoQgi
Z2UDOBmCFctVdAvE86JvksDS8XdE2jg5T0wG7blC6kkcojV2U94nRiFgmmVfRfJEm6QoaxRlxtge
YzWuy7mOJ82+BkVl++PsRfhbrYmlvxIzcn3TzrBLG1jI8nqQ9h0L5ohksaYqPNcIN8Q1LRmZYaMa
iXm5iVbKLwKeEwvO68noU+GCkXy0XJfrMU6DIlLnks06uFv6YKQ/hGHkJgxpqM4CLvHqCP+LPhrz
dIRH7r2sCGX3zbyA1JcjS8eg5YXG511pSgtmixnHDu2HfLkNvLPHcvKAxbcefOERBJ9zijDKfYOI
CrJx/MoQBNw6nU5dmlV2TpOj4AK642yFKZG9nRBZYteQSvosBX/6SUABbbsMUdUU2vOiB8be0zWe
y+DEE9LNFxM3Uj0FtAdAFiYTDOEali4FISvhNq3+KgPeuRshkwuFuue2YsA7YodNm69Tm4IN2vWr
lgeVLEzcRrR3Av+vt0GfBcjCyb/0UqD7cR2roLogso75l8Hh5HqExN6w90W7En07DgITMIY6EIWN
QUWDOc8u6PAmQoerv8H3m/XTGkdwG++N/ImiEw5DVaw3JcyNfydJX0G4M412bN9xuGL4u6StFvXI
0RQcPS4zkrvPC0cTzA26BIyssrGuIphD1HxZTjBE6ptfKaVBdKrLgYivoU/89Bx5tFk9F6VxxQ+F
d0W8o5Nkrb4VQxLEBO06axU/riZVDcAFdT0Q/GYktllFaonWxj5csH5dP840R8ZWLllDwqS8Fchv
n9TcQG8MemIrz0yPSY+9YtbqsYh9GSCirAk8piEqlKmBYPM4CsHchygmcFjOiTQuePZNJ9vpiMJE
EbU3da3qc5oIHNVDUoi0yl1qA47gbI2SnwUAqLzL47GdyEM8TpG8ZfMaNRmDy8R5NaF6TpQpW4T6
Ce5xp0Y1oRTZRDwx96Fwtq0yrYTpHlih64ZmPl58jPM5cKzHhwtKtd6DF175JlftsmT48wDS5jqq
/FOPAwLbH9pYCsifyl7aA1/c3P6MiiV4itcQt3cDyO3VIkwfVuxozK3I14VB+QGzFvTxBFDp6bYX
CKIzNHIv5IEOnUAxtkijtLyLYcUbImQYG+GPeHB9o4ERmj9USZtO832X0rZ7NzXFkhxqX9fkCYGC
JAAZ6GUoT4EhcfLep4hWTtbFXjy5tK2mc++T4i4UA6AdaVSeEXKVGo2fRKfmjAYoTh9XhIHm2DLM
q+boQPjou9sxaqK2Q0T9kt+r6BjcS6+68Xc/qSH5awLo6NMUM/ELl1NsZqd0McD8j6yY/aEF6Pvn
AoPEXKKUeBp6kN6K3ImiDG2OzYePy1FNaJ/tzqFHRrS7LU3bdEdc8FMtDqHnZvpQtVU5DQdUZIeu
PAThKjh8eLxj/l2U9hN7Byv54KvsJgGxaombgcj5YqUWn3AzBs3L6xYOvvB/hDN8kqvAxQGYjUit
htGhCu0AdOaQDvfVzMn3nsdd1eazChQrDmxsA5pkRqEP70tHw2A6BHy2Xmd6nYrxvpsnBbu0oUAk
61HuIjU79nNZtN+EbMV01FgR0XuBX8Jf0i6ZojpHyWc4qK5dPGRboqkzE8QvxrEWTHqG625bj98b
HlF6XsSLH16ezIELPmGTNbHD3TXQy3GtYEo2ZaljcxhlXQus8TnWVVTdL7Pj/GaCB7j/NQoAzaps
KA3KLf2KykT0DG897e4MoNQsBYPX4yQtCM8Spxscj8gRXOL6xTM8BBf5KCYfHSwvOTs4TeavchLB
OWEsfLR+CYJDMOO/kXvnvzowTdrToDp1j7kSX0OhUxShhiXIh7Hlt4Yv4wc1x82zTyI9Z6CJpriu
IZE5ZBTVoiUjnCZN+iEOwxllCNv+4goaH6TWITmB0G3N5jKNn8SIKxZCEkBgKa6FZ4mdFkLwNUQD
/aTf9dxhh5+LlV9kY9wVq6uneQMjOyS60/VWA2yVQ147IPqexpuIDAhQZhdBWShMjh4md1btWB4o
lFE3PY+Kc1IW00VJbFCCjk3emia6pxQJG1q1CgEbZOn/4+jKluPUtegXUSVAQvDK0IPtth3bxxle
KMdJJAYhBAIkff1dvm+nKieDu0Hae405bRd0zwTS8HWJSyTiDlWepEeFxmF93nc6/1z3FYcWcj3r
vuVxgyTIDCMCFI1pfnxfbDFgLaMYnCxW7jCupJE9zowt4aEabHaUuUaRuE8BeNg+e0/lbvHIwXaG
g6JtIuAnCT6DqD3ZgSzYmLS9+sh9WjpnmBoFFjbF8e/p9OCq2K0tPn+RxGulBmvuc4wI2ALo9s+Y
LP5vHnF80C7af456PSpDl+wZ5an9f33at1dUHbd3fW4mnCdmLdPIZBUEjqLxXYrstDhTooFnC2OT
LEx0gapyq73pMdKhjsr+2nyfl3ML81IPncgbPNtgm7JUnPI2UZdhxhAI2bsLtGKRahGZi7XZQ3t0
hsI6u4faRM8lw9FwFnrP0G6fplY2rqW5Qngkc78hicQAjOWWPptBd1j/uZv/wrpALiuN/AtF7MJZ
C74PMBwGfGiiY7XoDWnG1Myf037k91uWra/CzQme/KQDmZIBSZZ4GE6GCbRe9DO9sF6oBlUVeNAX
NV3GbvGh8oU9TioygyyJaeVfMaruqS9S8UMfQ1Yme6RUk8pYv49T6/xpgLQyu+uIHk6dstlWx3Sc
XpkQ87eZjuyjjefuH9pUIxQ7ZhjMijz/L+goSm+oDZJP+zK11yORRVQ65D7ViIXBDOCHTZ87kEAf
FueguWQBMFfdS9Gee9aib5jOI5FV6Fp/aYtYyEaTKDpKToY+rmetGcCtdfcLoKN+m+oB11fThtbH
P1flcC+XHWTj9zHlwb4nzKLwpmB71DUj9pi1wbZOabmGQj6mgYtbGmfDhup0PgJEUv6TEK9+ZtAb
3LIIUav47rAiYq3cgSfgnoway/PlFRmmSNheNhSN/Wu7fpgrghnqUfSJy2DosFSWfAjrs4gxYtrQ
b3d+S9C3OcW5EY9gw+bhMWD8Fc1gqXiiSTEVdRDmax0ZMV9UOa76jyxz/Aqdnz4lWbT8ay1ZAjDP
o72Ds0bycsKsyio8Hb2oRoLu0CqB5esp5Qdeo2P/qhHlMUMEz7hEBzsljvGlXHhRIJZ95bNCikKf
muvIcfs1SqXmqxJk7jBBKvZNJmbNbtFi8z+Ed5OsMhRLYsfrnfpJZsrxFIMBIA0EMRhTOL5V3Yy5
t78w463fUbra/tVmSVkZ55FIquygGI3lNu3wYjlsmZXfi33Dy7KSH50+tkccCvHHYuTxdwEt93zk
sO6XhAx4JqMj2NtxFNndIYX8zEbLfmNk498nojh2MjHt0b1H98g/2WJ+g8ie+r4WmJMe97DKUFGX
FvexWBMc5nZNXgaL6a0keP5lGfZR3CeYQGRl+ilZT61bw3QSK931NYu1ujPxFwTC8ZcVJf6IyWLu
VAA1RiPHKoUPkX/vckHHWrANNp8EFj9WbQcagB8tIwOSuvkMO/jz6jhOtpzi/HsOYWujHw5T3R1b
nG0GRMtmdSAOiCuSB4eigcDDviKkGB02hLqcoQiuFcW3AK71AsQDuxkORdICGMpH/WAsIabik4/g
izE4L6Q2WfJdirl4ConTbzpGpmcduG2XiqJvD3Jv065hw3XgVvM6ZjR8WosYVEfylTaRV9NLamn0
K9KKn/WS2+5+MynGP2bosF780XXvWejSvSbYZ78diLL+24dhHC6Q2IWtWhygvVOmEJoAO+Kofo4w
Iz3B+jw9zhye2aZlWi4NMItsrybsIOJOAJXfLvgdxV0CidF0Tnmc9TXNFo3viXRGVC4ny9xkGRw+
lSRcYueA5sPWdqHpt+Lw+ELxZ0tTcjmFJ6LgHCo1LgtUaaUOV5ZGVPV0f4j++OjYui6l8SP4jMzQ
/EzoYgGgeI8hnK4HPEB7Nxwc4KyQtUx8FJoudULfdWHEmzpAqpFc8bmJrGGp7a9dAYbvmGxMrgk+
uo9oOwC9jxhMbkUKX+CpJfPqr3wYNL1OBeU/lk3vwzPPumQqtyFMeCFws2XmCvBADs3CAZBdQuT2
rKKbyu9b6Tx8nWgJA6yd7Xv8hNnLW2wJu5VVvjvSYYXr96OGPeHr/k1aXRQXYcXwnXZEzt8KG8vo
G/dx4isM6Nqdo3VGQ8rgefy87VP/MdiARZp1HnAmAtUGcCsxjT9HyTGBpDlbRRPbGRYoAoPCdqPQ
x1vstDtxdWc6/jT30f57sVuHfMxBFw02PAArMNbOI2oY5fjB9j6tedj6BI+632U9ZZgMFixm+pQX
hzwvCDvg5dCx6DPsnN+ASOTZ2afGX79qo/vPdF7Iy74IhV1oadXDTDZlnrlMyRUQ5LMcj/QpRhX0
HXJZ8clqr5FssCQtB9g4KZmep9VBsjp1m/g5F6PvSxKn+1VltqdV0jlxDgn6Y35Y1AE1xKwLBnx9
PMy0p9jSDzeZmjkmyDni8fzdzGtS1Jh6Fw3nmN7ms/H7gCt5w2JWzkOSNxpAZVEqHaOea6dyviVx
3ttyxWSpSpoq+yInxC3hdDnUWcdj+CPTDazwKBGv/jgn+2KbokDYxh0zOPqB8uaYLlg3rV+JfRGG
NZIYxH2VlnVU1i4Lem8SWhT9ZchInlVAR1N1QhiiOuqJZF1RHQIxOtl6ZOA8fAZfRtYBsSljcuBE
TelUPLI8clVE8+7TpcOwY8foyH7qyaI5OpkdZh7ixSlLpqIvowJNZNgcEIFbCqmVvYZp9qaetJd5
OY67VrUykLChQGUernxLsyfg1qzux1Q85i3Fc5J0/D2zCfCqHGtuieCpVr2LyKKVYHDFiFGvL/5f
ikn7oWagG79+FIhAyqPYhCmPOLVnOGYCKdWajo1jTP1sN2lPybFh6ZerAs+yF8vLtmj/i5GNIddG
gUCojgUjd7N1HU4CqMtz8izR7fI2hjAgAbOdh5doQBnio8lR5oZl/UDMlgY14RvWRg7oKCTK81k7
oLgVXjw+leuM7pYSVJp/0cL4rQamj3sg2YD/lXYms70SMfIPUchh+hfS+ehLrJdAC8is8SFNaKm/
b5e0T6ppohP0uK2MwrPJRDucFx3tBhOyLR6g1bfP7Ybo0iabujyvO4jWbO14MYRqaY14cfBV7pVH
wtEbmLXl7xxzj8qyPu4vbIz7M+553EzCqDsFXAwWY2yNX8zCLp+6A88UomL9yO6lOeR65zuezSDU
gDNcNlEo14y9Hz8MwO5G6Lb7cdBs/4lAdv/HY7G5AwCPpy717g3ZiXC/jbDK5qehNfRpw2pzxavV
HbVPqRmraYFdGNvNyFMEB6bR+hZrarNzpvQ4X78k8r4COXA8ThS6gHsQWFPxy7sQg41bMH3jwFjU
33le/OcSZCJOB9njt16AHROdia9QLmT32xG3qPee2Xp2oe0woYOM+WuzBU+ByF0M+Uw6cxDDmcHe
26InnWUA/nY4Nd/y43hKWkZrxeiwXzAg6LJPvMRMYeyfQrt1v6HrfEqaKRPhfqBZcs1NujzYQ7Gz
JHmYK8BykgHzRZdhbVrlrhpfNABSpNhfFV9xwWGa69ZSOboAdgBcigplGCXOkNcnf6QBqVLuEcgZ
eLX2fzvctx2O+n0otejadz8ax/F4rVzXIlp2HDyHsTcWue6fogWGYAYbHEOTEQXLwkV33GY7GX3R
Nh9eXSRBcsKy/Z/D1YbLeA0dAExHQQSbfLprVRG/+ChFPrGMSLPPiW5iAq6sxxmDgy7FZJjmkjeI
rxF3Yd6m05Hir4+Jlae108D8CpidNgWSp5x4Lk+AhWdRHnzvTA0vo3kZhgKbGEKuQb0vpL3NncbI
uw/Ofuz9YOp2YQy3SjSqcs6TcGo75OuCsxJtpfciuRx82t+527axsgvOEDhO+O1QfL6kvp0ouJ0u
e8IGBr4bpFk1jWwBCNCK9Oc6dvvJKiG+QTmQ1zbjR+1mdnzfotXXCSjnF8Oj8UmhrKwCzKkvkrfR
O952yEUJGmxKoGHxeWsX0hwrAATcheI8pvB0QffRYi3JUUdaKdXhvVRhwgjn4ffIDvkRxwbhByzX
WN267XFR0HvmLebeKga1dUlWYABkEd1tS6ekBCTqsHJaRBW7hS4l+iXReFDQtPbKvOxQhdRJCiMz
c5xdlG7dhcYgY6fJ+wcsG/7k8EY87yzqLpAkses46vxkIxXOyPwaH+zIimYy/ecEI3mF3wpL9Ly0
XbnpAUXnXne+1oUrnoeekfej00kNYpI8AdQdH+dOxZ942NM6UKmrNN3btnaagOUQiSh1KknZTqFt
2mHvP1IBzDBVRFzWLpY1F2HFKR5FH5CbtQA0u4/YZ+qM0vL8tOfQY+G5oH84jP+bbAKKSUTdZ3z8
JnlnT0CkQYu2ztXpwrczt55HZdfuvxF0C2im38LVaPoHA/dfI47sBSEZvt4Q6vPoenBWB3D6NyII
P4P2TeoucsU1L5bocT3MRzbruRmMBLsi2gL92qD2sIL0uC17Tt+ALKxngFbDHWGwjEN0aHCR+/5v
Qq2+AIfMvo2LfVv52L2PJEMp6oYZAA6ltUU46jDcI7c8f4nHjtdhAR5xirJClYNciqTU2qvSW07q
doo/4epe8XnurA7FoqBfkT7jzYTMjKWCkmUqi4PtRyWhnpC47GFdqM0AWZNxVjw7uEiTHhmeH/KY
Uoecbk6mjDYCzcrVJoNU6fmwGy7CIYvAxzwb3xPxoLY1SaOTz2CtAiplrQgML4Bi+/c9FG66YGzz
7hVQaq9BVvmFFv/JdaefbPBaPhHpuGl0nPvlX+fTYIfSHQOba7lKk9xCgTKDj7wzRN/h40ZYDEug
JADNvczyKUFRS/oQFjXUVOwq+e7TOJi7ZIgV6MbUHtK8FLCULbj29hi3JBlNfPwH57g0f/PoyIwv
p7mLF8h58QuYNhA3fZTofthktdFeANP1cfFrsyNmaMpz8Qj6c4ibZZ/a/2cB9E3CrX2Tx9ap8ljz
JWra3fS+AqjLMVpSC+k4bkRUvENDOutEfngzUHBebUSz8bETrXnHQjljRhpx3KiqG4N/J2jmWL4V
XX7IE2IlY1IVo5lvAFUSyBmGdpj/7VDvTW9zz/z0EqNuZ6mKDhe/Q/fWsfRlh5e1f9DrbFRVxMi3
xt4JGouWuJan6WmyNuCTFgFobTl4ANbVeMQLqIaUQjJzVxQp9Q9IW2jFDxtpnz9h2iLduz9YmMuw
0fl47yaDhylJQD3FTeqP5CeI1zx+HgCyiH8S4bv/Ng4lNgJeIVTv6p2RHNusBsJw1csWpxWQphA9
Y/SxollzGb0VB54SpM/TQRoCYULHYYwXhjFTimjrJvSp2g64sWU7ehWqXOabe7US5EzdrVA9RSXX
EPpCS6utU6B9SUu2f/ExQ8HXgM/TlD24UaKsb81aSB9w79ulKdo42n4MLJqOvwUgpTxBbO3ilgnz
GJLUXWVwrQNTxvXUgfxb3Sy+p30ERhzpXGkeXdUs11zV/Qy52d2YQHI0gIxH1c+t8EzFF+h9Fn9d
l2hVuuarysfH1S2uOHPZ57O5orxRYCxC5X34RfdNieogML9DhLaBaaqVQgb9fxLQVvrNoZBoNrVb
+Za1iKpiiNQrsziwR9RoFRtI6wQKDULxCe0layEYmMsoEu5hjdHxoO6xk2LbLacEUaV/mGeMrad0
z7oA+Y/UgCzuEash9HJy3Q4MbCMiG28GfNj4CQJrCt9XHFjsXx9bAmIy68ajIxcCGyhVmBU4tHLg
tgb87LVNVJfHTYizacLuJG1kkR8e4ghow1nhyxTjFecJFjiUzOok/CBi53OdrjbvhheQBf7QjzlJ
uCI1sr9M+J3FInMfI9/kAIbbZ+NvB0RgM6cuTYU8zXnnzFytCQvmJgIIbLQ9ZMj0cIAH1Dl8Jde8
zAFNvyDgd2sq8KECmxHCnAlMoT38CSVyi5N/wPsH3uDtG/O9zq1fblClj9MtZljN9Al3Kc/Hst0Y
9hOf4pzAJ63G+Tde5p7eiE06U5ojPegp7q3E2z+gIL3a4zVH+pct/glJuo8d84+z4Lkky9cKvdWF
EueZijC+tNmK6zoQtTzjMMn6K8gtxV6HvNvap4OMu71FM9Spd4iJQndpuy6qhmadNT0eN8wmu8n/
yKIfitKlvcErKjBWYGQ0NnpXOLN1g59/3JoO0ugR6TV52sQZCdtjSwHofDARsvkXFF/JH5O6kANa
AIEKWPvI6QMDSY2dA9RGem6zBYKrWBfjSz53Bfo7XUayrN5HkiwI86HjDwmRzfZUYL3wFYhRbm5w
g+fdyad4f5u5AAlcppsLc1IZCWvg+6HtkTZFTNxaYn8IT17rI+hyh8EjVH0P/PU5guqFnUAxoxat
R0iHx0DizL1JzOaqth1beUFiqwQrKT3a6vDywM2pE/diRHTQ7+TIiPsgU57Etd+wkAMc3f27S+J9
wXCM0OSfe1zosz2gWEtFxq9FagH7MWhLq2QYUa+XJwSvEoCMHi96x4FgF+iwqgrcY6HWGiqAkgXJ
UWCDByB5awcGlGgeoxFe9X58XmlusqcV0y6GFmk3B7awV3fD0PFwzZAwc4V8PftkhSOygWCD/ICV
bH8V+GYR/HsYj8R0lUENysnyskAjwP9kwOZ/ty3elosbpmOqkUIEZJATjIJXDvad3kGUsH+jHfUA
+dWUo+qQkf3xGKJ+uO8HqTFtpGr7oHORukfiivkXuDz3R7VcDVUxt5KWeqMUrJ6ATySCerU6inbP
q37vpcLFgR4zwIz4zw2TMKgmfFmi7EI03uYxz5pJqP3Mcu56NL0cgCHI14uskwJsiJ+XX/JAbEy1
gk7HXbHPggMKTYb3ZN313xFE4R/0D+jwGigzv3wE28G3HkWE7f2yDBES/n20F6cWDPnSQDgZ5rqY
VoXB5Ejl9Mh8d+Cx7QCinOD56qOXDPoOmL3CsPwGJfelM/6C69fSOb0B0XdyBmU3CLK0YGJEn1ZH
t0EBx3xaaBRo5umAC5WR9gkALrxeJfSuw/oPzY4ibiSkLBi2SLEVQz0xr+JzNC9R8oPoVpt3vFX8
+PI/AOA6DOq7nwrA2EuJL07xv2sxD7+7WJsYz1DY5Akp2HN2Dw0Zrupuhe8rKwbDqxDFyQUCpR7Z
KBLAgl31/G3PEgNwc4FUoXsWiabiBUBV9gIIdhB/shU7Bdn6/YdGcvI3WEzdVMUZzgdYprYVZ3+0
jdGLwNn1jbZO8IrzneVN5uQA2Sk3Ee3uj3FOx+8DnSccl0JG7HJgAeOXIgdkdOIZ4JETFF7dViP8
ARIV5XN4d5gw0PjwsSf+1eBX3VKi7Y3iXOJ0yv3aoPsHYVepECZ5Uw7grjuPiQppPcC49ywsOnwa
ClUSnqugDlVJVMQDnj2SAsKVErUsXD9JP8j218jGnj0AENrbvMrmNqclQKRgmtRknN1ygdH4Cc2Q
y1XpLqUgoReDc2nri/XO5v54m9dgZBmxZJVlYRRYBw2K86z8Jq5c4aS/7H5bD1QhQ8AHggPn0P3s
15DcQz5KhleNWwmi9ol6/HhiBlD5g4VN0+YokHnSpPuxL/UROvwUWYf88Wxrp9fCHfyNFFnxPTF4
kiuUqZLon3ezxH+zqf2b2HT5lZOd65MDg7UjMGh2ohkDoOMqwliWfSY4+yJZbgUyvl7yI2Oh2ZVc
zTuFsz86jUgWa/9MGDP49zCz/dsikvE+wqjzss65gQYFmTIXNbbMg2PYNl6SiPYrgGPukbNRbuNk
5DM100ie9hg61IextdHDrKBowc05+cc5wlgFdXY/DI/GSnAqUH7CcKXkODaMRwjS4KMNDGx5LNK3
Cbq5q45tJp4ntcjqwJZQzlim9/JgWXFZJug79ykyP1DetxblKBL5NMcIvntmOBVlHXqrf2IzERAA
GIqpSwPEmW6DGhc0fqJPcIRuaehlRXLqcIhNSYFQttQlOKNyGX5mPtYVZMvr9iWXT57HdSXim9r7
Rb/mqNPur4sczdfsj1elDD4FvOT3lL24zHbQXicQ+J0lpn9lS976AO0LsMpXbCSFbsyS7I80mdhN
zK25FpgXILQooiR9gaLF0RrL1rq+hzGBvJIfmRrfurklU9MJB8VODA4GiODRruKRoA36aYjJxMAw
DOtwEker8ss076x7gIivB0C8G9v+A6XQ25+mGGf91qYBrBAGKYtvIKj11gKQpSdo4G0O6HHf8Iur
1eaMeCvo/oUEx3QptN2P6whl70u/JUNympO5HWtQw148x6EF1S0jiDEfFcgwxLupGLt5meqEHC8h
2vDYz4OwFi4J3HzsBoIbP8TUJRAq9nir4JRna1ZObbDmlqKwRl3oEGQAwWKh5QRGHs6rjtRphMbn
ag4cFWUPv8VeYVC1j2u0bndLjkC8SWvxreCrvrN7gm77IsqgBoo81FMLuBbWMHSL3wT4r0pvEXqs
zdKm6Q9MFD6reER1eqWBhX/9jLfo7QhjdxtdYn6tsJyIstfoF62wrh/+Zm2RQV+Bq8NWIGKh/Js9
ifv7DezQ0SgTrdcDGcP4ZxrNn1n7FUQfben26Me5+70U2XzmzhL4k2zqyAUSfraciiNwZPsGDMnV
9IXy3AHLbIHjtDKcKerE9795wRiv6H7EU7V1drpChrC8GB1RiXnTU1/UTOPqqiADO+TzvgWoEPAm
WqxqnPyDdEJVyupkaPCXGwq6wWTpfWqiubiuyixjDTsY2mXbATv4J57q7ZcI3jbQecGOQLNWL80c
K+z2dFTJfkrEOmMgjNwTM3t+6kU/+GrfNgRy2hiHVa0NsWcTVv0HE9bQ7Gw4HhiN1QmOya12GO8e
NgFcU8Nz8OsodI8Hch4QQxhmXdPVque4b2d1Hjs/PIEaURcZO/Vkoi5tcJYl4Byd308LZqGyL0Jx
YXPvn/Ep263BSDjOUJNkxFbYcKEuTWdx2gT4gm8zLpsFXyBCqF6JQ0MfLeathqQCUepObBCr0qWA
olsPfAEsGA7cF+tKwYno5UZZED/ZTF3yX7/ENqbnAy6i5Mey9B0qf/pjfEhWwl4TmeXfWyjfRAWP
UbuXeQSSmMO8upaL6pO/DuqoUJJiP26S6eMypgNEMCqAoJ2WL9gA3SX3qC/JBT77Jf1M9ZDpE8hV
eAdAb4+q2icUw1xFgH5CxYmYL6RlRYqRIEFeJBH0Ad8YxgC3tBBWDbFBqwChj23eASLNZhrZE4M7
58lJb2/4Q35AtoVgEwQRhFd4D2FqHfJliKtWbuQSGNRGjRiHSFcL9HIBmYi4K/Kwiqs4IlfOWL8u
kI+vr3pY0haYUrb7F55PABoCcnF1OSw88o8QzEIXjqEv+i/bU9Dhx7J/3fVBn+OE5fYMosu7ZsKV
SP4SsiXoSILSaagATEBjeKTpGGqLPdc/AReGWA0Hi2FzE4VYHeh6iHFXBBh79BnZczSqDdhR+QJy
Ca2FW1RgsShB7hkMlj0pouKu7WW7QOwzYjsqoDhi99xuYEg9LugLjkEIs+w0t1gwD70/Y5+nH8W8
ZrAc0V26coyoeM8gbrsjPDLPDFmatKFh0fEjxs2trWMNifx30g0RYEES5Q0/HKZlPLT5xeCZwNyG
AVtWDOsjaLEYbZ01TF2bLxXP9PIcpkO2APNcbIB8r6KFogPa2ldMKvuG39sJWDJGPb0hJJxHd8eM
ja9Zi9j8R6l2NQ4U8Yb2Joy2iLXtMH53ochQkApKSpbQaeMgAJyIU5yABHhENi2GLrDye4PvOP4g
WEwauVHGTrgqoVUQkA2B8xowSZfLMUB5cngobG87Btaswm3q1gdUwZj+FEME4p/jzawxSBOUz52+
zmG0zoGWJHnJRqgYKnhJYtmI0GfZ8+HgDS/nbHbZU6EYD08Q8snjCl3EV28QwVt16/Gqqruds5Ve
vJg77H7EHfRc6DaWfxNYDpDWG3WAOiQI16MkQ5v/LHROs2d03K8UL3UkEziN9CjqTBIUxm6uHbLK
4lCYqmW2sJmUBto3881b3L04+sUIEVaFrGQyVcgva0FGbK2FmrPyKcS2D8VmFgYRLcDs6D/8vzu9
OtiOUUuf5g9q0bq9xUs6ts0xOfGebpP8gD0McDeV7OD1sngG+LagNN/ewcbS6V4dHKQPYErINiFn
NdBlp2Y9zQQbdLnDMpUAV4UGoB6gjgdYtK7/JTDtzCe18o6cp5zvf4WcEV+YhXW+2BT7Qolacn/i
UH0KsDPb9mi03dQp7D5fXqawDRFEL51ATVMr50U2ezENnxFI/PVxkiJfG0oLf854dPjy0KOMyv7L
ZYB5WYmTb7sO5hGYlavMZfkf6Mzoi2nn7kFqDgY0lwk22/zoIDYJwfrTglHCVXDJkPkNvC0++khw
AhQeZQt9KcY9bS+bnlX7mEaBfLk97ZRCUE6gFrtRxANPP/Wxdk/TNHFfbj5jb2xG+Td2dJL3DwmD
a/J2rCAn/oqBw+cVJslfly8ZFwg6cMh3FIi2OiU9C6CjIhdueJBiTNLDES7rytrnMUBa+aqwsD9T
XLrQEMBXV7dsdeEh6buBn3LQ3L8wbCHRNplwinYldM7hO7GsWOAFXKC8zn26A+rfOloOSWB4cLT5
uRZmqhcwP38zQTxGFaTJXqL9kN/lsU5veJtBXLI2uWxgeT9Nx8Krcyx7SKY1/PZdP56QidQ/cMIz
9FlB0wD2AQLDbuk/EXQxT9WYMA/TNXMPEYR5a7UtxoH1E8sPBUMDVtN5448KzlDcELg742hScCYO
gMh5YuefRZdFoNPG8A4Ro3sKYB+vY8ThHVRt0TU9imTuI6e7x3jcsRmHNgL6xQ2icbCKJRwKc7Gd
TJzsZ0hH7C/oyqKnQ3Zg2KHEvIex1BQNDG3TH0ijSAXHDND69YjecnksL9rP7gOdGO4hhlnl2XF3
N+BBOmNWMq9kN7i7CF+2M8Tn4i7fl+WqowTq6mjAjIn4L9LEbP8ELgE3zir7B6jC4AJLXIzqtIL9
hHB4RoqPK74uRgVRDrrX9TUIRi7JMfkbxykMwYnS/+PsTHvjVtI0+1cK9zurGdzZ6Cpgkrlnal+t
L4Rsy9z34BL89XPSXTPjyrasgYBCAb62mCmSEfEuz3PepypCVKvxRL7FQ1L9KHMHM8sktfsJ1dAt
PIPxmA1Tv7MQgRxNM22/Z8rUdhT7xh2XIrMhrI4vPCfzj9FwUvR1ochREgpsni1xcT7U7ZKdzKPw
KMqIZpiuVvRM6UIiyLYpj01obvyU3iQuelwwUe/UtzCZpgEJmKc1C1LP4sYwEDjao1auDJmMz8VQ
UHKluBX7SwXUcdvFkyQtZmJM0KYkfYNpJcvaLQyOVB3RKWPhO5g3NhXuIMp95BGybns0gG4TXXRa
gxShDas80DPx2mWutmM8VLgPvcn9MmmWSVHOsy/ogcivKtV6RBt6+jgKl65LPxpHGizjThvm/oAR
plyGfuutIvDI+7rXkqWWRtMjbVEw6J4+LSSR78l9KDYmySsk8GmNQerVRV+7lbM/bElmzVevqeWh
m+3qhqIh1VezI9aGXBdotTvktFt0iy0v0TZoYzOsCbq/njBhgtMO52+zwGmWYgZ/cmTZfo1w0NzQ
GsfwPNKorLV82DAiVXJC8hqhPm77JQUsowtU6c6PvL+IVprKewjpb2VLY9CjHyortRWNAHJWetaX
gjVH87YPdUlUqpcXncpsEdimJe4izW4mWvN6sVdRVpNIp5NxQRam72sanhw2DENAxEzXhpFHokNX
kNiPsWplkDV9lCwY8IlF2huJIIy5W2ZGjwiIqoq6k1pfe2srU/mT51hUYSnBrciH0Mq5Q5deowmj
qkOhQNup2i+2lUkPkCG5GIfYo8sFkX+2xHPXf3NKJ3nGn9HR9HBHQGNWdlFHcXHrd8qpbgoLF0Ec
18VzVzIlfuEraC2LWFoeCQ6+aBx1OYoiQ2aXdWYi4UJYtsntNN33RUjZOzTlRA9wUvuktvQDDu12
o9F7KVbEvtn9RFCI/g+XG2YMLafDyBhQ26jNp6LKXkrPafAdy56DsHdSZvIASaEx6ZhGIEbE1dtU
tYh0YZnSgca1vSSqGJYONQXkQ32xsVJlvxqI8i47vCRLwys5aXmsDqfISAoU05sIiIqzgLdsetQR
mfULWmP47xxm8u1sfUJM3nRk6LFWJusRNQS+dvoN7h4/pHlTjU57E82z2jaiyAa6y3GPqqkRP7J0
LvZY1HX0/IWG7tC3SMAQZTX+W0NlNVqok/UvECbD4A2rzy4g4Ej3QHM3tbHmkxpukagr1E1oi9IF
wU4ZLkZMaVtCQe+iidtwRTEYOUlbm0HBiJ6v+NpoJKMEkyu9a+RDiAdTPIEy8G8moRBqRE3S5+nC
MUc8gJhR+rVbSLErWqQ6WD77tRoiPF9xU4R9MOjS3Td5BJWv8qty2gvYBIRmUpQb2U0CNr1ez9e2
Q9Ce+fUwLF0nn59CJw6DIoaKvsnA8bxEldO9EVTYW0VKtZ7tXF9hn6nujdkT97M5iLe6wr1i917I
uTTT8hvNPHqJ28GIkfcY1jEuSrmCxY7MmHqOnS1MnHsU4EZg7H6iiT2Ki5E6pNRepI8ZjwKzmz00
Y2HtCplor5QYrHKrcEAfMJeBaM+KZDfqTXthR1qJyNOvmmOmDbwbTPC7jBW/m28T27KiKEnBiI/x
MHWjv6D6Nf2wnKRb4Tiw+U66fT8y9yZZ0PKmL4d69w4GWHihI165jMy63FBuq/EjNWotKR9YCy0a
6ngFfq+6G6qGZC3NKcXEqVldqqSsvpaJVl5rvqNtbbeZ7xvUX/g/KUbNgfT7OsXrklKpdBx/bfRZ
fjPPo7kW42xTfKj8Nwd/EgCDWT+JsbNsK6EYMZhc+tdm6yXHLFTj40kSc2nQ2X9wXWt4zmOiD/xU
8/dWdIjF5UDusCCBzfeU0FRgtn2319D/35xMhtheNF6KoPH14WLqCsw00pi/xbpp3rpIrXdAxovr
1Jj7r2ZrjibmDSer2O1pNaD0pcoKZi2jCUBS12GBEGyEltuHa2sKh0uUfEAOwaqVaWB1KcVsxBEO
yqjIqx68Ac/sipNGXUWyT8tVxzTfO0fnmMjwt36degtp0eTTiL7U8WKlr0ko6DMJhUrcp3byQ0dp
uLLaPp/fElBk605avXflDQJdkdTy/thG+C72zC3UH7uOMtUqtvUGCaCs3XQXR2hMKorCkcyWYZei
wUlS0HgbnNdecQdqxRerTsXVBUph7cGoKUKv/dJq4nXl0sEOMvSO0Rozkf29jkOn2qgGp8wi9ji/
gSEZhf6YCccRm5bJqEagch4CQI1hmFsH1V+JK3vqtXDfqWHym6DmGIBbp2wRqoCEb2yOqOwUw3r9
FjsV5aR0sPH8xL0iB8UkvbZ6zUypByCzmdatlPZOc1VjvBQ05AOZh2K45RB05f04elG8mytjtG5A
q83TIms0Vi7JnHlw1U95eReqK6RfXn4sQi2H5kYgnXaXdtekk6QOJ+Y1pA4k4VObWN5Sq5tBq9am
7TRLROgGI+xaV69r/imc915fqtjVxy+I80/tQjJdDctRXXlgTYDEHHP4e+ZjST/Jv6c3m1XsjHmm
nuqYCmxyUTudiaahbEax0gtQgmrTzYp8l7ZsZl9ASzHGgOpOgzYS5ng13E4yIw3KHMQvRahb9RSk
ttW1F7TRPA+3SWG3EToyF/Xdwo7Kdj7UvW+Wt3OL8u5Kd3TE3wF2w7m9Nj3ydlTOtu3f66UOKnoa
rH46Um1Tr3blIwZZ4JPp11VMn9NftCFyNgJq13YGhkpiXgFaAEUfMUV1EyLAwTbEpN4XZ/LwZ1Ag
nMyA/llyWxCjPNMnbPY8wu7Ot7OQMoJmYdZwbetrQ7/7JcK0su8bC5W+GEE4VGVBVcmnY/aV5UJh
vIVUQ7bZXsVCJkFlozC0vRYJyigd3BQY+L6UpizJE/38QsW1d8+p4G+sWnIwJRlnr+F1mxndKjkC
NfAlGbP1xcl1s8bXAF5tgZJBBGl7UsVQdiyC3CPRWibUTJicVJVrJ0fK3nVpblM3DXNriQLJuM7y
yD7Idqj2KNuqW6T0X0XtJ9j20u4LYWO67gwnXamIpeFbhbjTvVpeg0jP76d+CG86wAF2gIpYv3Ba
F/+93nVDeJedyueBow3RsGxmjZOGvmW1Fr0CeDA3UfZs+WEzPo5h4tYbP6VOAKmE3R4kWxtx7FnC
GlBpWtAfvBF985JTY2CUVzWV8Sa22YmJyJO2XjvpxME6hOgVIRh4lNl/VkaL0RjFli68d8PzSPPV
PHnCv6xSzwTMIZH1L7Pci6vvMbCPcJ1AbnEu0QwVKmA2XltcuOWUpGsjnptmY9O4ZmeYXO0ix72C
Ngvr6ovTz3h9myp57QxkcCukF+a1HjYT8aUDOZ7mjWb6X8As0ZU2ENjU6ybrWcqTD6Vn54TuLHf0
7qg7jG3ZvY4I7ZMd1qpcw+A2MQpR4Kf1wd2kaBVdJHX5vnTq8bUZ3QG5BVIJi3pE4+kLs9VxvWE7
brPtUJRsC0gsOuN6Zgpff+14USo3rW0o995F7XY0pKqTlVKAQLYUjwaa912fyQBpiyxWkR0Z8ypX
RlLcGlQVSLoROGGgQNRRPWfFrIZjU2I1Xw5x2hNH25UQiwIRIEkOsUB9ZIA9IZOr0xRbZVQRgmks
puG61F2+ZZbWWrmsw2q217VrDzUymqybFxjIDJKbtHd+mHnBkcIR4z72Rt1t5ZRkLx7VGvtUphvY
tR1/p3O22OEC3a/TY0DN7PDCHbBWfGl0H/eOPtG4uO1s3UiPLdOe9YXq8QgxFSIZumsV0+FPikTc
dRYGtiUuZrWRWKhaBKqlVy+MEE0LxS18Z6tqYjZDYExRaSAhpuKxpkjDUAmdB4vIJNJpBaMem9Ir
XCj1i9PVAB2H2uoJhWAcTosRwAOds6hlp+kGxkcRDAzzfTmn0UuadSPbo1tSZ0QB5EDBEUmN8xxn
z3SM09x9VmNs2UHGRKVk1zOeZpUaU6kdrTrLuo08EUg2KCzzegHIMZo2gtKn9gYYfUiDLonakz7H
T6NvOYttZCLeYCjU5wIw66tm+zXaVXA8ZXar/LBgKfUyAzfQh1ZsfR+StCl+yMKlw09hP8t3CnAB
IUo4AceJ2zwelr7RlojvPK/F0THHeRIdVMxsiRecy67L6eCWdn3rl3psxYFF+jTsc2sc3Q1O3r7D
wFR19sZMRrfdghsob+mk+LdtLYZ7OdaTsWp5KMWS83gqLjRZ9OOBmkl6UzJO9mkeHJUHjockam06
xRiuc0A126q26kNSZtRfSftpuICgEPuJ9y6Is8Z7TGSL48QiYP2WGKEK92ZFdPElBQjk4IwAO4pO
T6lXRd22YULZ2L0i9gahNvSEmAe79UN3Q8HZDlcNUtWLKBPJ64QZ6c7UlPUkiX1okCN3YVOy48Ta
90AV1KKtex0EEpGud0f3YGzu0rAKEINQbio4R2vPP4SwBVZe2uNu87BlTCsYa6j5kZfI24ry7dqQ
s36pgBJc0Ei0UYJokYTnCNEI7hmllgcEDCkC1SwK1ydRFfqvFOkO+ZmdBEVv97s0FHa/GEcDmZGe
ly9RfipezoM3vlKGTu/ifsrfpomeZ8AKQzEnCYKWbGDFltJNuGbsNpM3aO7Vjz04ss3gxs6hCAFI
WL6hXfoRx05fU3veRGIckdZqdOIKrnzpS881Nvksu8sOLhUWzS50j5ODaib1jS5dxSHRZZDpWXbv
95p4Lv3ChPJr9GJHJpuSrEfptBrNqNKX1Olt+k9I+jkiZi1FtUOBbWOFpr30PUE/vVZuBYIDE8pi
rguBGaqQWkh7tk0o46X4O7IOOEHbuDpds1ntbIyHQHAaa96EpB4LuMPDa+PWI1b7TPrjrveVu24J
P9d2m5ZX6KEA8SBzyfdVyqQ5OnzjZV5kp0ghjC/LKg0R1EjzwS00ke3TvMDb3dOjuPRk42/M1NeW
re3fKN0SewsGD+25MPP35ML1d0nHZOumU+dcl03odxc0Kx8i0pdV6hrVslETbClfi9mZaJixrJv5
hm9hXyiDhIDCfQdUdpSgwhAugGIp9vhWLeLT0t51JHryKgcyg2kNTnAEmsBDBxwmcfGmQWs+VFOT
7TGcjcHshLj7si76hnRUPntJ2aL7w6QPTqADKeJ43F4bIN9CDBSlaTW0eFqZRpgded/lJofmscrz
viNfwC96ygxODZyxb7F7Oqicl6Fl2nwDpn6s8G48QamwA8esvxdGLS5lCViPHQajcTwUm9Kf7fs+
0btvxeS1dDSkv2uTzLyr0LbANyapjFgKAo2N5yLj8ES9MTWKYhRm6MszM6wh1MDt6CygGqiD2U0j
MQeR24I1JizKhZYlEVSWbUhRsKC4VFcZxVdnji/Qknr7Ymgm/gwicQ7wcpaPUyPqVQi/5RjXlvda
Z2P3tQJTdFTOiUnjKFRQNJK32PkEgi/aI/vOAQ3iGlZ0aY25c8vJOiwLQWUVFIZ9R5aiHZ187I+N
iHO5tHj65R4BoNg7FvNvWfwgRSrsqScZQO8/lujrRTBxJidHK8/r16ZtxbaOPW6rjaZgFVky3RYA
Yg9Z2I8nK7cctwNjbnf0g/tlGEnjK+GButdDg1a3NzVVS6kqalbYXp31ODKEyElTf2swTBE/VJgT
coHv/tLZDZr9BvvQwkZJvKFqynJk0FOtVhbJarT1qqy591oxPjKNIkKyVmoQ8GrUApPBi4lMgQeI
VKZeDN1A+NNhFp4JBW8hJdpHT/zUSYxGQ8ylsanSrjXqRSH18pJQTqI7sykEhDNK8jxum63Ku/LC
jv1wJa1QHqaUxjrq3nBvNZr+0FI/bGl0aVgXqhMLbtE1+ve6Ib0bc7wgwhHxLYd6duU4cbOMDKd+
1LM+3yJRcC5opHZrZUzsATV13k3aSH9JLS3bs7HRrnHipPxiIrUZVrKYHaiVRB0h6rpTO4i1Svv5
iy6U/TR2vbbWJiu9IGvCLC36fOWayC+jyhuAtUFJ+p5h+f46n/Zb5RrZFbmaUEsvKaYL0Vd4MftZ
pitAEQLvS0WeBkkLZufIrIUEYqq1yw0QVGrtMyIhBbKQwEb/mqaVUR9TDrUYN9JoNx2zapDY5wug
YUTMi1Zz7fBSjwnaqJ4znK6/RWSZWClBcV1Q90wh4UBhNGPfK9B6QgtD+4QiqLh2yNNtOC5hLNlY
C6eeu0vK3uQXpC6yyK44h3E3LyonR2N5QXud2dzrGcRI9KYKgNNrb0btdqshMave/sxMfQ/JegbC
ltGICMeNxJ5o7tJHUtngZ//cpc/YuHAcCndUtbHn5nxpumlftvoHFOl3vrXpg+P9Bd+ddJZw87wU
eyySWMI2XS4/OZXHPJF+f7m0JlCnZITR+0kqUrfZWXT6WH+O1WyeAXAjLaT20WbGPur6K9KdJ46+
D4DX792SM3S6CtnEkOUZezB3mLWjOy1D8P2pJ2mevSTOqKMVMbBJVEX41ZLqxeVV/+S1T7/PL/eb
LgM6F9Pt91BscvZqsUu0T86eMM9h4ya2TIOq9z5GU780E8MEQeO1n3yYZ4Rx5PNeauugEAgpMTll
a8RPn6P6m2dzCYqmBsyQ2PUeKvCiejZT9cHdPj2x31DRzbM12XKAxuRk9d5Be6EFOTo45DOIcBIA
sp+cs2KcrU7LtTFeVC0fIrIfZl1c4QVefupNNM5W50RxgDO+rPe5771kbXVNJePH5y59vjYbU2aF
m6k9B+qVbq3wuH5u2o9xtjSnpm9pKCVqrwOi96ZrW2WfA8sbZwsT6FyCUzpS+4iJwktLnKarkFx8
7gX/ObPkl6Xp1kJvjE6bWPaeeYVaotmhuOw/+SjPFmfcoS3uvH7cO+Nw6ES00av0U3MKjZ908F++
OE9ybuDTD/vSkCvGN33pXPnJO362Mj0TAKAU3bAPGUS9Qmhjr9xGGZ+842fLEx4WbnfEO3uh0vCy
nUhxwdYnnzs1xdm6zIA3NLaJVrU7+cTr3nkLQ/tz31ycLczUR8cwthBj7ZjOv69VJAuFlX2wbb1z
uImztdlqRR0WxiyhSroSQTY1pTAWn3uk4mx5en4XZ1BLC+a/uIj1o2NrVZ8LgcTZ+tSizsuGqG32
yCiQ2OfYqhsB0OtTO5Y43a1fXnMrmmwQ1JDL2cCBRGjRQzql4+eOoJ9zNX65OHOsZ8PO+nofCnGy
o7kEsxkopc999bOz0xNISWa3qvZROXuAMoZLivJV8LmLn63REgZSKhK+OmaQbAEZZC0wuX7y4mdL
tM+7pOgHDrdEz++hu9CLKfv0g9ti/zyIf3NA62drFAuXbqrU5sbgkb03tHRTWf0jXUSIaTVzFuHS
VCfBsrur3Xk/VW2gunI+2p5fzGt4EtEjhsZsl9rMs3HDzifXaavglOjQpu2+2xMKFyRc/Yk43wa0
um/ClmwXRgNqEg1vaavQJPaoDG1l2PtGgXcfh2/uBBoV9+KCYoB3PZZ+dpXrqBdRrk2XuDGSvQtM
ahHH2i7vrbuk9a9SJlT14/A0qXhaTXNGkYw0by752NottfHeK8tsLR09WiGr8ddZ65+6qvVNhr1k
lUe9QA8cDzuBQNBGogA7XR2myY3Wc2X33QMDALZm3o7VAluX9h0EsEvlwB5QQEDjHYCiIOIxNzU9
9iNO1IoiVApINk6u/CYMr+BhrvSoG74wPRiHo3SWDP81V+j5D8Jrn2fatTurz6+0cqD5EDfavdtW
0+vkExk4+qEoM0gyYe1uhQaQB08lUAIvOZF+XTEAdpgGBJhaNy2EWSJAwatbYtCxFpQYjknUI9is
DqLOdySt5d3kheHG1oBfO8jYL0GXYW1TSPwGiICWcT3Y5vXg2eOaJLDANOpOuLkwhAdlqMmVmY59
4KR+/pQmyKoSqW0EEpHrDMAVDLZLmlXlsqjShzkvvIDorFTruda28Erua02NlEWwUBJvLn06YmoJ
X/nawoUTIAoFdtROags3AJR9FntHqIwjKgN11PBa4n2zAxGFIYN0obhrpu3i3XemTQhZdOuYApNB
6a7RX3WPVBmRIwx0lGH+U610C8eHVpOjYgwM4FsBYBN97Yya4QQ4a/GiOUZ78EwI9dBsrAbCMn07
aXb2rm6UPIa+vKx4GU9w2pXng+nbeC1RFhyd0Q6KQW176RzHqHwYpdqIzOvLVTVgbrJ8J7/t6NQf
la1fpJAoVx204CB2fSxLAnTmAGf2gLtJBrLRHwSKkLUOBZsXLfWLwPaKbO/ONGNddPWOh9PXijYA
8+k9dqe+rscNrfsffuapZeHix3YpPu16LFHLxsIgGTlewUSLGS5wr7/N1nwjJWOnrv3I7cCYdy1s
ITEdId8peM6MiU6cS89ARUPjZbpQDEODhaKaGX8k/SLsgnIw9xFzKp6tvscF2Xr6HVgK52iPFUYC
2LXF0wjthZtgjQEDr3x1B7zmwqauYTyEVc+gg2qXmY5+TEC6PndNp697w79utLTeziPdITdegjHa
OSZ9fX8a1t2p14y9Tawau130FvVLDw3Wxksi+DjwCuAl8E4HJ2sPHpjpJoMEtC7GZC8z8wDH7Ksb
Dd6lSA3oTbJlZau5np/nJM/BIiSJvQH9bwTVSM10aOJ9oZv0vIpOgZgAccuUCR8BuWO7ybxuhsQ8
2oabRkujn/Q1vOYLO/ENbwl7HGEaNK4VqopQW5aqPkVWL3HMUAsoJ3lgp071JsJSo3CeNY9JQstb
dGW7ivF7Hoc5fMwT5+QPm4fiyqL0szaKak8PnrUBfNfvTzWsykI1iGh+ATeHbSa0trgMXjFIikdf
I4lDss5EWLqnzVKjwokGEPksfx70KxvQxWoalUYfvj6Jm9xW01YebpiHGLfUyutad+kx/p2vELU8
ixhznUr08tip/AphTXjB2IYrjS28LqkAmqaGOBsNDbNERhBjbAcChPgX4dTbMmu3vGDaVYRlZx26
MdBjGgzehE6ragvUAXYDRQujH8s5bObvdYkwKuvM7A4Bl4GacIyeheaPd6luOc9t2WsXeoXyMRh7
6fsvNMf7bxrw3RaqTtnch23/hnBNO8C+QyupeJQoXPt9pIGkUzzRZSPd+ZagYl7LIq7nJRJgJAB0
yb4NVks+PTjMY9MwoOgFDiBl5S8UxhUjTYcM81xtrPy5bZax35YQ29trOWLEyySj9kxLRuhM2okn
Y1WODxrcf6GkGG112SRPSAJktR80a1CBRIF3TMfBdwPTl1/aDh2oCUh8PxQjcrqs8xSNHEe+9ugf
gtKXM7IMy773zZOYRGJADGkcLMGb4CiDUYz7AwSNAB0SdHXdbv2h9jZzVkVHGicgn0W7xwcc461u
rGskFsXSpN2403ydloNRr0wbmHSgiuiauiMDimarH0dQPmZMS3X6QfvWcQ8a1PDmxaW9E2RTG23s
2gXn5bf3Q5yLJ51Hiq6vwG0FjqKyart+gN0090uvaStz6aWG+5wPPp22Rte9y6aYt/CY1day0f5M
jH/YNOmMyVWzstcoi51iSSG9RHBm/gCr4d1WLR1TmSffTZ1WHao6UT33qtQP9eBHz8OpQ97g713m
bMhwJqrYTRfENHkQJ73E9pHAvUhzMVxpPX7qPiygU7nSM3dA3e9xaIldhFoQm6kbP7hNra60tLA2
pzYHimBrEivfwIQGgI4uE7C/q1QO87WlzyQepr1nQ4tAJuYQ6Nd1l7spUywQdQQufdwmKPS85ciq
TLTYvqDpUdRld0BNCK6KwUz9zYjp8b5Kh+7ouUP5gFmqX0nbjB6RpdYECOjh5ZqpQGpL93+q9plg
ChAkvthm2lRHm66PS/agNK8WY03yrM0WBg4r1pYI11dJ2MDSd5S5HCvrYgSUu8Ayza425g9WF46M
KghvGjTcAvNSm28MTlLiOlg1Zs8nZD+9JUnzEBKIBWjJymsVpTy5wtU+NxNTP8vkZIWkDVSYtZeV
1WRBajQ2yvYOFc0HqeIpr/pdiHuWzGE1lUAGlAmzBOXvAkgCd94AhwNM3ADgrMbxc5mdfpbZpTH+
9pgoZ88JQxTZd1g4Kb8CuPiZaPzHt+k/o7fq+r+/dPfP/+LP36patThQ5Nkf/7l5qy5fi7fuv04/
9X//1b//zD/vq4L/nf+Tf/sJrvuvz12+ytd/+8OqpJmubvq3Vt2+dX0uf16db3j6l/+/f/m3t59X
uVf12z/++lb1pTxdLUqq8q9//dXu+z/+EjrJ5H/8ev1//eXpd/zHX9uqjP52OP3f3f+6/R8/9/ba
SS4hrL9bFipvy4avCRqOHG98+++/Mf/uWbqwvNM69XDU/fU3cPwy/sdfhvF3xGg6IRiKEINeKD/U
Vf2//krYwuFg9/FSnn7ur//z/f7tCf2/J/a3si+uq6SU3T/+OmXe/+PlAyV5lpHrSMhHOrv6ISLi
y+a9X+aBoX2QkL938bOEfFBdUTbGqB9G5o05ffdYJ9EOwtvql3v9r9/l1+9+uszvvvtZxWxwpYLC
2ukHH2N0o9FD/GjE7mlt/+7K3PVfKwmeXqdAhXr90DCxJEfuMtBpS3FDEm8aNv374e1zv8J5ag41
2whnPqj18KMdmRm0+POF37v1Z2l51RuzkRhI+XsDcLcBEJW5c5U3f6YaYjF89t9vUGJ6gzZiFDvg
YXLqB7f+oED0syT5mzvvne22WgoxHLGpOAhrXltmtPcZPzdACBndCmbgcNVD5TuNicMtsMVjdO22
DVpCbKJ2fZx8+yoSoOpz7+DBLExjEnh97+AcIP6ut3++tad9+Xdf8Wy/rmrbA++g64fJTp8Z/7Oo
U5Ra2Q8ijD3+lM2fP+Wdl9s726txcQnJyQ0DvXwx6WJP6Qer5p03wzv9918KWVGptV3eseJd/VFl
GZNj1oX3wXDzd9aNd7bgI7SWFDD40kVvrggO3JmZJhDvIMi1xjasPvgV3NM6/N0jOFv5cEYMOtiz
frDNN2fqDk3OdEKm2CoEa/C0cKdrHgotF6MvOhvdXkeifyiycqWyk0y5W40KNRBTNlrqDH1ZrzWM
rYz2WqILWcY22u9IWyVWecEMLUC2DBoLx3Y76X6Agx1mJnoE3HUzDf028gOmYS7j9nFST3Uv1/Fk
H8L6AnLXQsPOZQ/xpdLLqxN9xiOyr4w8yPrpEsMx38ReEKBVlbHOG7SbkVy5Wbth41kmhrOj2RV0
2Xip9S9Q1nF8fQfgsBgSdBIt8wPd79OcItFOg1Mx0rNu09mkHtDe/PkFfO89OdsDyzG1Y29O9YMq
75r2xUqPAmzpn69tnB7U7x7g2b6XpkNb9DlryDkZGKmjoZEEfnVSanfpdlI7JaH8W9dwkIPegBoG
U8NU3nJM4kM9IYQ28a/m2r3ZIheR/T7zS8xbcbFkmk6g+uGDF+20nf3ua57tooCZkVW1vM/DUK9G
4zmD29KqFwHEtqImdirVwtb98z2xT7/7bz7MPdtTWZZgcDWpH0wvfFIprgfv2unaIGRwyuzjEMvf
IFWytOwr6UhKP7pYwr064ExCjgM/VzJAoNefojyn8kgkGfHCt8I+1JA3PLNFh1+DlS8Cw7cCZl7g
R0QLmO59Ey2p9cXm3Yp77Sg6I7DrH4KLtJADEUUtgLYuiPaDEjEa5aVA4rSP9Dvy+aq6wD6GUeHe
y94qvHGAED5TWAYVfnYS4F/tIbZw7w0QNykKLKYN/PlO/2zY/e5On+/goLkxewkeK+W6GPx/D5JV
p4Z44sGL1aShVGs599FEixdPYY/OUL9alFNUgFeMwXJPEyVJhulxvAjUMTewgoNeQM8yYM//+Vu+
cwC4ZweAU6Vmw0wHdSAG3qLGuki1b3++8jsHmHt2AvhM3AipjnC04Lv2zZWGTdn8XjRbwZC0P3/E
O5uHe3YQMKY1hQDJISM1TuzHYXw1tbc/X/q9+3LaUn45v1BaDFmHtung+4tm2Cr7gwP3vbtytt/V
OfbtWnBdh20k7PuFoFjdtDuPSZ1We/fnL//efTnb95y8RD7a8SEMsKucy7T55qRXf770e/flbK+q
nBFefMTQlLhlpAwV6uUH131nX3LO9qXGbzxXZyjBoRYxU3jaDYXgFSJquO04KlJv5yaUidC/tw9J
umNYccAEtPtRyqVbR0GidUsBLVdj7OJ48hoMydrvbERQJwd4u45Ccz3MzUYrQMNnYhG3zi7pr7tk
uhncS8OOF13x2lklXJkdxpZa1rskWvn6GrynFaUfxHTv3DznbLPRBpeZqqFLUNRSjmjWra998spn
e41TI05LkuKUpNymilG9+Qf7wzvvq3O2P2BMywtLOPOh6CTS7GytDzFl2puJMYBurn/09H9/KDln
e0XDVF6NuXVslTH2uV1rfbAQ3vv2pwfxyyruiwTSIg28QwaUaY6Oc/o0qx8q6kFjiw/u0HsP9Wyn
ALXCIAUGHR7y6FsvDiHTLj5YEu/clPOtIm3r0UBQejghOejz1B984Xd2B+dsdxinWLhuaMwH/CBr
R8DUL+MrLfpgT37vdpxtEKYNhdZMuB2YbZdyWAMz/eB+vPO97bMdIsr0sGK233yowruu0xZWSBRO
I/LPd/udV8U+W5u6bkVWq1qCfR8RdXY/MdjBSgKm/MBd+/7nz3jvNzhbpTCti96dTp/RbqX14GY0
rhhG8OeLv3Pj7bOVmlR52zMLg9tTLhvW6Ec5/nvXPVubMT0Y6RVct3/NseH+b87Oa7lx5WrbV4Qq
5HAKgFmkqBxOUDMaCTlnXP33cP7/YDYsilV02bvsbbun2eheHda73ufS8ehcs6e//8/SLBpToPpd
m3a9uA4wv5jc64ZhthwHiyq9KqG7J7BWTxmVfmHnO/fxZstRkItCa08N+/5tJ95J3MGUa15MVevv
Wf2fsUhaHEk73LR3WYFhhhvk99eNxWwtUl4N+PH06SzuNdNa0y6sxDPfTp2vxHTC+q449TdYGfd5
u7iqu+psCcoW95CSjC7Reh8qTjetrmt3tuzikkNiRSHSLvXvBuW97D+va3e24pq4CD3dIiABZxni
fYD447qGZ0tOHPpSTXJiqDlgZu8G8ZUDMVtzFOpPXtKp007VH+Tpobl0gT0N5Dc3HXW25oIQUyaj
YSCi4k6Pm7u2xm6kh3VRmRuUCFeOymwB+k0APi/nTwnQ9o/CNh/860KnOtsRi45qctyyxB0Zwmbc
DMN1e6E6W39pEMb8U2FCJ2u4GpF13UKZC/FboYgo6abdkUtDi/H8dafIuQpfmSTEJDHxok+3mbr0
rrw0zAX4fZNK7VRaA+5mLoIcSrR+XienePPNvFNmC9AMstwsc8Zhsn711RfCoRVmvI7i1S5ZWdVH
I9Icf/6jzoS8uRg/lirJ6ypj4p7MU1L7KGW/f274tKa/+w2zNZmWfWE0BWtShKaIDm0lj2wD2vLn
1s91e7YyY5KfFHRy1hvQ90iJ6gTv1zU8W4yRQmYyMxj6rlroxtprr+zwbCliAwXQZTA5nBqmPcm3
4bUdnq3FUZFx+W5oWAVAnm7a9prELXWks72wUto0MgK+XxbskhZroDG6MLvPzIy56h63vlqxTtHD
At1jcLFt5WOGD/fPH/CvRvibiSfPdkXRkHsfX9lpJ0Xv2JQcAwulwMn0J7MlCeSB9pRThImRuYMt
jj0aGEBK9wkgZ3WpgD2XRnEdhv6l3pw+w3e9mS3lsA1zQanoDWXojpeCOC5ae6DUqMGUm5XRRKHT
Gvfwlq6L+ads6L/nzy4PT6ZQybjzkuBYFvltdSHon/tsswU94F0eFAm/BLRQBNwl924DbF1+/mrn
Gp+t56YmddWeZluDW0SZUJsmPoT4hv3cunzmEWYu4YfuqlQ19vo7ueItpRuoD/SXmd5iTvAO1swV
kMb4srCVx3anS7KdapFbgHPpKdTFFMfWZHkJqeWQZ4KbRGDWDHHbUNT/c/fOBLO/vf7nmDzpUk0p
PUs4EKnqjDbDeOnyd67lWXAYKPBLOKwQdSBd5hvEkz/3+Mznmmv/VRh0iH5pN6TKH7MwFa8xQBQX
xuPvUv1m0czl/wjKxkw/xbS+BgdAtT4uzCI16/HJGEqeVkOkfFnRi9hZi6j7nRmPqrzCdxRQm+5m
5Z+kV3c4dYzFizqli7qOXT2NVwVUxQiJk5Uom6J+1oT7n8fitJK/6+ws3lRiVIO3T8ddAQkiDu9q
KjlTCR9tSbmwOM58xXlJAekeHGcVcdwBbsVI62tsrovx84KCRNMKyqazcYch+8jF5Mqr9byUYELD
BO2CVzvs6xwhjexRr6476v9PIUFSDNIQMdo4nGmxk3UXvuK5MZb/GzYVYPIV9lAEIEMnswh9Orny
IU2abf0lMmlJLfNxp5P0RN768vO8O9fj2dq2OvTgwOvGHaaJ8tG/qg6RivHZvi+Q8x3Ruo07+Cra
4epmZ3dgSD0Nklhv2HWPU9j9LpL64+dhOBOKxNnyQ43oNxV13xzY1pHwNpjhwlOS6y4Oc8kXVv+h
FvTDuINqQ86wuu6QKZ5+yz8Bvxs5GuM1SAFCSD2+XV7Z29NM+afZwWt8Ph/NImC+j4broo+o/LdV
CB1hUalMiCw44i/zjonFpSSdduZ0JM5WXaUr/3/VeTUwiO7NYmvW0HTm3lKfNsI0Ys7t34kR1vaV
ZmuUgY2NtQjMz9rLnOZEJPQeBKFY5vnOMu+YuM5IgkN+jKsXLNL5H+PRRLXrmGcwesrNgJdJFn30
lbDREKia3lpr7xtqBs01wAAvwliDl8ZFIiF4rVRnLBUMMxYntsQ0QdQVKwzGJEcInirx9efZe2YR
i7PY0GhGWmH4N+4wGq7hFFTuz+3+jYff7EriLDoYVhiWoy8OOx9djW48+IHvxJKIaP7VE+7E8E+S
fArpQ9m/aN07uLyrJotpzaJHMIiNl8HD25nCIsvW8PV+/j3fj5NpzcJHHPY431sCLw6/uhzW3FW7
iWnNgodhDbj2aKdmvyiSarsLx6PvjwSmdfr7/yxEdjxpTE5f1YteTljpZLrX9Q+vvy65z2Xmv+0r
uDfoJi7iZAyeFd0O1QtPwaef/b+ThiqX/7arwzuiSmYaSG1TB3IqlkA8oUb3GrSw9NJh/NynnMUT
K2kUTuA8AkrdyscYsLgw5b/fCBCD/rfzeArVXaWeviW8VFG0o8yCVXopuXSu17OFGo9mi8Mnvc4R
cOSbvtj8PLH/ugd8N+azheolBZoy8Ax8yxt4QXcy5de96npYwwRPAWKsSe1dsdOWSR4dQ3zfBOkg
WQIGerAO6nINA2atqeM2I3GJsf7iZC8j5sadJGiuIHBLKfBG/GyLdRU+iiBmM4kKCxJAmKO5CYb1
P/8M6e/e9c3vmGsa1U7qTFnhVp/WOs5r/aItVMCCmtOXfzDAcnLel3xfIT2MJZxoLnCStachcONh
0yXYIbfGZuC0X1eHroBkk2SuqZ4wsAnlL+sIZ1BZnBDzUK+Ck6KCdKuQsxs9uxk0FVdQAnacgNR7
GtQ/CoY4UfxqFMKDKnVLTU5v8/i32DwbGPPUA1ajPjhJQV8qVOZkXQgb5eNk6x8IKFr0ZZMfg+Al
iZaUTu+lbnIHvGtMbZPBlu2muy6hkw0+ClhJVppkm+YTpgRuBbQxOdkJvyWZ7NQYZQcV9uZyBVle
tQejpqYNa+L0CQtbI5ch0hgrLY5sGHVuj1miSMGk6aS+uohF7aCbz6ZyE+eWPYLAsUYLxAaO0iY1
AeLRjHRn0IVFJUt2nn6JurYIonf8Bo610jpQFa6LuX/lg/9EMarW/BxEMO80kCAip7tU8/r34PvN
VDFma4mkspkYPWftonjMzRvzT44jrQ3lh/KrAg/JeOPlF5bXmaBgzFZXqPkBikJukl6y7VqsyDBb
Li9mJs/Ey7m2o5MEnIFMfogoSLZe/aJ6Lhy/EuWmSB6THBoWNsF3DYY8lvFR+w950W+TGiuVZQrH
o8RIrNMrRyvxalX3XJrWZlI+iG0LE4inBwMr9aIAtnWPc+xzUC2TBOc9sFCpDJwBRbVgLdIiXqFB
w1GmbxdyViJO611V3gbRc2jcZf6qMaDyXdIdnomBc5kHbo0DVb0iE0I8sX3Jgt/9HD3ONTzbhj38
4apeYBxTy4F/UnWPP7d75uvP5dBToEtheXpYMeubqNoO0VoYLmh1Tweab+awOesy8vAS5iFbZRer
SAX/4JbsZI1kZ0G07IjYo15ue/NSbf6ZA8VczuwpeCr33jjgJnbU6scq3qt6DRn3wo851/zsPGHi
fzl1OXuQFw5YUoWLYnyvrdDRMZb6+UucWSlzaXPdAtNpTycWMdupGWgYc+PVsF23enzhN5yZQ+bs
WCEDe6TGhQ2aq5rSLpOrbEtU05wdK0CSQ7EqaDfWlhDF0+bCjnmuv7Mg2Ctyqyk6L556vBlEB+f4
n0f63LecRbyMKkEpq/xxx4Oqa1QZ8unUqdVje6oS/fmPODP351LbSoDdTkk8z3Plc1K+q8Khinub
6j3yPFTIjifB8aWDxZlhmutYcz1u8UTmiWpoMkduzRVCs+uijjFbwu1Y5pka1OOO4ko/3EWXso1n
5vpceirF2O+DUhpIqdV7qR83eR46ZSsxOskW2qT781dQTjPwmxA0F6LqeQjhWCa6GcpNJlCnomDl
XzqTeJzA+I1Jviqs3814FNDSm+FaoXpVrCmzhrVWTqCOcFAfl14lUdNcur0QrqrQcoZieizKp0xt
VlOIz2f2GeMCi/GFEFZLmFGmbi5/7v+ZV15zrnLFhTRTzIqVlTWvyQlRNQAwa7ljp90iC35H2McN
Or4LJBnK4q7wbhP9zjB/V0VF0WfpRCmq4wlgSVzuJt7VBMtyu2jZYPRdB3dS/Jye6uUvReAzW4kx
Cy/DIGAeDgJgp8Zu37gdXqJXPcKacyWiGUiR0J42Kb/63Q6ti6P4hXV6Zu3M1YceUEcxKE8TxPzI
8qPQv/385aQzEnDgK/+9a02NGLSTxQW3IlkiV1Dcq/u4f0+l2wpLb3v030/0EayZ7zQbZL1rqNuk
eJb8d6XE7hv2QcljB/iGlSqHjj9+AVzD3Pk16UuHqgFkam9Sn7vwVOtyFfmZrVJRjwe3IzfaojNA
nvkShsEUlgzjp3cCO+3AIonpvVTsNTi12V6c9gk26+NnU60LGOXCmx4/hPDf6zpcJvBDRNTnojDu
Tcm/NyqTmV5JAH9j7nfbSn8b+1sffINmvjfVTaW7fveSJWWIT5C1mIoarsuX0dyrUIiaYD/pvR2o
XFBUFO9AjhTDVVTLDpR6HzQiUrhHYwR7epT7x7K/n9rWbf2jmD1MGNh6G8xp4wzj9JuivB1xKFZ3
urKdQtMNJt81gl1URrbV38YyxsLVU6zuCuVPDStGl7CL9VZhBL+9/pM0/UJUjVuzrF9Gip4CHfIW
pGnhjq6r7Z+fv/y5GTVbBZ2v9GUO0m5HYUnUHMKrqoRVU59tsirmHWk+0G4vU4yyny6F4r855W9i
5FwTiqkeFc/BQMOih+dzArXUcgPvzof1F2hPieQq8Wv08uYttelGMN4E7cOLJ3syN5b5ooef2pDe
F1VypwEq6eI1wDUJtwON2ymQbVW5Thhl6rNNG65SX4QSKgzYoLZm7ET/wlI9vY998/vn2tJyChX8
svn9ExQCgmFQrrrhSRm2nehit39doJlrTMNSiduqbji/l+TPXe4nV003bbZDm3qWqUZxUgrEN5Hh
Jp37c7tn3p3NuaY0TvTs/wlsOqpTMZaGKvUrAP/KloJzvNtKcBk+FOOjHLdFSNambimw36Y43QCP
NgbqZevWMTDiCTtcmKff1XjgSSMxce4oRaqaXDU7CPVB0akgWjQy5hFesgjlL2zh1xmGz2axabPs
UFSenUjbeBAcz5yWfgjns3iqq1vIik27N/xbTTnAqYSSe+WXmp30LV0YpdTjTl+W97F0Y/CA8fOQ
nokM2unv//NYEHUDdjA+M1iSF/pHG144JJxrdhZwwKgoQnp6gxCFyg70V4+Xq+s6PAs5o5kUApQZ
kiUfAjikwaguiF7PnBTmotesHXyxx6t6V5vYtHBTDvTHDobCz93+a1L33YqehYogCxQx0FSugtDy
qsDYqT3FVIko8yrVLH3l0ySBCbShxkZfsdM44bgipnZYRocGUOzoC+9GFn5agnjd+WUump2QrqcU
OYy7VG/+KC+Bov75+aee+fZz2Sz47xjWST+hXAc87sqXjnLn2p1FFd+Uw0KpaLflOBu4wed13T1d
yP5ZASE+NCPcrmkn6y+VuL1SlGyqsyWbK6leCjndxYlmMJftxdzHacZ8M5PU0/j80+FOjNoiaOlw
A17HMKDY6k9mijVadhMbne13X9nIxaJxoxKQanDHQ6YTga01h/vM/AgijbLekXpf+TaPqEJJXoux
e+gpo8Rp2mWX8VIq+qQVGBhbbPJ1jeite53kw5Qf/XKVJOtWWuH/7yjNbV+/Kv5Vds6qOVftRjKG
PCUIgZ36rhTbsr8uFJ28JP4drnrEGzUEp74TsNbuVmJ9Yf2cuS7ORbpBp0RSIynk8dXbHjNXO855
Hwki0jpmwPHyytU0ixt+r4wtxXiEJeBmndEsa+Pxqok/V+3mcCvFwjitp2Hd1q5xZZZrrtoVcs+f
cpN2JfGmfe0v1TucGe+5aHdQFAx9jA51e/WoU9ub5eRIn+Dp5vXDdQMyiwQKnu/4ELa8DTbpvq15
gm0vHOfO7C1ztS7e/5KlyfRdV97KbLJl5aYyrQtby5m4qMzigaJhflSfGscBrx2XtXih3XOdnu3h
cqH62GRxBtWiN936Skin4AC3uG6sZ6sy9HJtgDzFgYZqbA++yoVOnxuM2fOcIXJuNnJUDw3IvnVW
rK7r7mwVDtaYgOCgu4b3y5duVP+6XM1crTsJFX6XckvMw/VcXLTldf2da3XNCTPHRowJepIr1xDO
L4hJzwzvXKQ7gquoFSPixXnlHbunqwZ37owdtlolTjqNdjfV4pLhx7menmb1P7tkb6nWlIBYPfWU
Z5+fe/r33fubvXduhu3VGXcAaRh2PUidKDZRmKT6715qMVirt0la48W5a3RpCdfbiTGhCVOyn5lP
FvFYYIZk13ir5dwwojsBsVqW7cvsOS1eE9Vf97jThxokOr//QCy3KDGJMGAgw+NzNNij+LTL2xrL
Ay18MsNjRMVJtdG6gwLamFQpjOsWHoxRvSRduUkVnqejNxQi4OImZRMH2K7GOrwXkdIYZ8D1TfCL
DbDRTZfX2wB3Q20YC1hJh17Otmazarz7YeBBZRf46zqRV3Ld1rY0yEhdNR/MpgCaLDxOfb4LBRja
/VpmRwHa1NtqOm2svN9YVrZSfWllUrec9dYjMG/NLgJfh/ibXHcdOBlW/fuZIWOHhtfnpIqAXuZ2
oV6II2eC31w9VYrM8gGU5C5sbmr5VYfP1YhXihLm8inLb8MiU1idhfanlR/G9PHn6Xmu07PgVxex
GDXJRHXFuOxMaaG2+DP67s+Nn1lQc2VSjbM3RrA+2wx1jJEbqhcSH993GmOv/37BKh2ropMY6aBb
cRKHJL48naJ+7vRfre3/LlhjLkCqwqRqMFBinxnA5SiS22QWkfa5CnJciOGQt/jKSr6bprLbml+C
/lqge41rb6V23Z2qXvI5+X70jLliKTJ9qYkAIe5E81XIn9PrzizGXLIUiqFk+agddnLxXJu3ylW+
/CoKkP9+FamthxTwF9fspf80/v75a3w/CKAg/9toLloiQJyQpNDS348X5s/pdPa/X9icq/DVurDK
tgvGnTFZrsqb9gSrNBEwmb5Ur3nm5CnPNn+t8ZSyLynNUDx9mWGDJGqDm3DaD+vHZHy9amzm0vwQ
WSkMTwY82ZT7K3MUc0F+LHk6Ho6chjB6eCr5l3/dUXluxS/UoqarvMPvIrVZpMp9QXHFz+PwfTgw
56L5EvT5IFKBDGt10w4qKSRk+dGlEoUzM3CunEffJw9SS7+zGlHOg0gV2nXdPv2B/xw3ZGMCnjwQ
HSPjvRSmOzNpbUyvruLjqPBR/9t86pV1n4XMjnK6rcfDRR/7U5D9ZvFIsxUpjPkQCx65VM/0nAKV
Gkkh7EUjXEpjRxBFt5LDRXWp/vuMutWcS+r9Np/0riYrrASrqbDcJn8feGnDpnzVJ/VKTTuMuSHf
VUA1TLIy7TH23J8/0LkvP1vEip73fR0Se+J7UjYXzoN/Kzu/Gb+56r6KEJlZBcEnM/0dENcGmHhr
arcZL+peEgIfrNYZLPaCs9OY5gtRFHiphtGI6iTLViMY3lR6owWnzyDSP6fi7YSZrE+9cvccme3G
pyrFQ0EI/Pp33/2K64e4XovTpi275WCYTmX9EYxL1pJ/Cz2++zmndMQ/szgC/p0pGjBpReKtZ6ui
GM+LdNFjgSa22Q4VjhpvxviW6oW0lpxaugvl+5+/z5kgO68HiAKNkueI22Ya7Fv/RKrb1PJLYu16
88q86rwqYNRMvWEeIAl5xnD6uueleU1ABe8+SRRz2CUx39JYdJiT/zwiMv/4dnkac8Gw2qO5SfKM
062GQXrryPlvvb/xxVez/uhRF6bK2u9u48JyMuNXF/gk3bdoSPAErZwWzEjXrQP/xiwGvMpeeuPF
1Le99MqMteHprUwpd2uBWkbs1izxKNU3hrJR+L+0x8xDUa85rVKtprxdCQj8cn2Nv+u6xgytCXAz
D7YAGQfV2xZWsZOqD8MCUljEACkl2xvwWlE/c63eyMajUJmHvEFFqR54Yl+YmrkaxGIlh7hA5KHb
5eP9NMhuXGwb79hLGU+POvxizxXxIK+EtWdwtdIL6r9Nu1WyfW5BHOzrBSlnh1J5t4ruUx4m0qlw
BtzLOr+/DwpxqQnPWfFZGNKJmbGEz9rj7p2YyUL2HjJ/6yXyzgOHOyjHabpB2OxkJcyL2gZeDZIE
YKAT9IrT4EAt3MiQM3JprUb+Erwro9nbeZ4vSu9T7H/1g2mrBppPKfoqGCK9ax2/7ReCCEtvLfbR
oirzdSz5FFRVg11A8+pGcTNM9WoUsTQUPqE+H0eibpl9leI2buq1Yr73J+VtmPOEu9TIpUXyS1rs
rP4zxCM8fJZz+JJpwUNj4I7CYTC7VR1pz7V3H6Phr6r0HivyYGQBW6Sy/X6JH4Lbx7qrtV99XrhZ
U1CzKK9E7WhFrR0qhxJWJVT7zO7HpeRby8QXXQ1Oh0I0ErwKcghMhPEjjvZqIa1kU3EKqh+koYC2
OLmq8cCrGS9GNmyQlTc2ThsmjkWeTpZ3VRXjrP9plOFBnbDPopqzVw4TDogmXtloMW3F+pUMK/TH
bl/pqymQbKMF9z7doQapISZYC3URqQ+afKytR3947CKc1I/duBz4j83p32vCyU7SKUucJZ+K+MBf
M/7aPVqrdjGVSzKnlbVw4EtHvJsDfOXtfFXLlS1zz+66Q4cOJSB/px/SalfKr81YoqohEGdfpvxW
xx9K/Q7tofPeRu9Nar8S/jtDWsVY34UGFPkE5jnE6WTvTe+evI40dMKp43fHIbktkoOcbDhOOwID
Kll44EuoMV2v36fpHvP/Xry3QtE+IWJL4eChpYgCyCTjLe84S18o16Xpu3X62kUZ+wuVUpwuqvc0
2mRttfeSEaPCYSnK2bIBRTNQ9BII1trMhnWq3iIIdhrhoHX7Xodl0Sx6DNSl9JepPWZj7hp14o5V
+zhgXSbzJoFL3p5z0qKRboFyYzC6rSbBSeOXKd9ozQCKatfmsqv7pR1q2yrrbJVJKsSWPRB1BMit
1ikxWy5lApFBrV8EylmNkWQz5H0E7R0eTSwjMJkGB1yoW5oreFp2yJoKknZvhUdNvTXEY2qiy3YR
pJMTk9oA74RfRnUnycONr8r3Q4IKRVFtIX6OeFeFCi1k5Ha5p5vZQ9yEa6sSXOwjFhikZgL5YVS4
SXufFn+qIYb0rkEZxrVfiVaKcg9M2k7iys4FTEJIkAy1gtIcwnGqcR9tXat/tKzRLmoVztebDpUg
HtGfF77b+MNTwmNKCwc2kh7w5bU1tbcr66mt0UCx9kxfda1gcAzzEDMCVvor1BDelIYTFemaHL8j
4PTRUsysaDdgVd28elIldHl1uB6SjUbdudG51BsgtILqoTxb+oMnP7dhdZCxnvSpdwR74shKsURa
vyjqd7/j3SWrXytx+C2h6DMsYT/UbALZlJy8M51cT224DOtITBxfaTYVN6YupgZBLN5yJPDJUNoi
Iok20dzCPHk3gWGoH8cys63WWw5j61bwq+CVL6NxA3ZzVyRLHOobgSdifZUNDxPc3S5aZO0uqV97
9bYtn3WZAv47IXvhCVUothoHHv4XgwVNSHjPgrueGQS+mevbyTI2tSMk9bFyKzFj5PbBz8nJy/5S
71ZBtTDz26jnoeo5Ch9UFkuQNaTqt55s7UiOwWeIXD1+H/JiS7C2qDkTlIAXOhH9tbQoxPtOklcR
O1+nPCnGPQDWUUzcpKfyrHzJPWo9rZg/adP7+zzLF2qp8qwWLAx5eAyV96zaSvA1lKBwU4HXOMrL
UGnhQCv073XxR5M3Ss2hr9jk2l3hf0DeYEXcYKKzjsp1k/yWmm1El3J/i1hqo3cNJ8Jdp8m2Fz32
40roWnf0nlEQSbnkWhCMimIpGmivwo+BIjurv9Nq168frPK1MpfpcCt021YON01zz2MPW2gy9h+T
KtldFS1kQYAjzix607NfoCjsQKp4pDO2HSE2KjBUiDZyRFX1PsskXBVyDl/V2s8B6OTLZDzkUK3K
jOgVuLV0lOJ8leEGW9YT6JDIlnx/EWpHigE3iX8AbbNI6nUvfOp4GCLaEXNWv8TDZ+XwTMjNSMOh
z6fAL8tGp0hhABFvprx2vLp5bNnk67s0Xo7+raq4Q3wTUGZphCtRWbEZox1z4rCww8QVpV+iuB7g
y6tPU3srqc9SclSSlvTYXSkg4KKAuVVtT77tTHMpkYPCByNiO+yDl8Z34YSQSsLU4T7sngT2vsrE
Sb0p8D+eKh5v+TMo/bAyHxIvWupI2FXNL78TWJiq3XfVRm49N0JYBoa6sziQdWsjb/dmUkMCSR3V
5Fwwlbdy5SVMaDDn5CE4taRx7GIv7PjNhvB8MIpdS3TKi8IJfd8JrHolQCySjZ6jFraqWbeQKY1v
iwdL8Jdxt4/6emXBhNal1rbCJXVkRwD0dlDzPEvaNwy+xHEfy7s0/8QqUpCOSbBt2gcvbSG6vDWT
t/DrY1gSg4d9ET5PIZa4U+WaCgzm2lHDtzp9ieQlCAq23mVLfY0ZE8F8tvc2Whp4tcDhIYB/VdGa
QiUnzEImkeHW3GEmIsDwYlmPibGemkOpgV2H3pO0u9xKD1LRH2IfnRbGQIMQ3pR4ijXo7YWQ/UUf
DG5Gn1Qur4a8vi/K0ik8zw2nZBV0xUczlOuhXRj8aNjkTu6VN2nf44x7x+GQUGAuUdvoyS+APDbE
IHdsBLfO66UkP6L+sTM/Bm9202m/ZWmTeqdxVY61J9sda6hu4l3DEOjcMEJhpUcAvdVVJhbLLP6Y
2N9STi9wkReKyRsEk1jhhF2CYOljzZXH3wIbnI4bcFsdRv9XzmEarFprBOuJUYY24gTadNtq4iJT
1dMCsIJ27dfWvqHQSdH+GECyY8NcQMJZhl62aUbRVirLKZk3UZGvE+kdgpSrJw0HAUfaS40CZUZe
VE24lEJ90dXrCvDNkFBMKJy8MLZxu4/19iHSv3T16On3cXrkANrU9arK+8UU7ywfeYlUOnm0xiTG
0WEfyYBNUJdFUbpPJM1VowAmtbZX89gFGX4Ei71Oi9Gup3SVJ2xsZbKqS8rBNImlAVOO8NyojFoL
FFtTV532p7fw+htJPHRG8aIYB2V4KsZXzgzrTuzfgUHwx0N/kmKHuhSCW49+62MsVqKvgRTz3Uk/
DJ1hSzLHecBVBsfyouyOYZo4tXyX9bVragULo3EEDlStPiDS7rkQDCvJeAlSZTm12U2XaTbIOeyd
yrsKt8qgko6qxpbTn1Dm8U5WMu4CxsKPdmHperxFWInl1J3plCkmYTosGmaUNXG6qUynDg3HEDdl
xWkxpoGUQalqV4uXQNhwlS6OY3tbFtmyiOt9aADrMoM1MnJHwP3CpFEDfUZUYBStTyT5zLVSxDcd
ht8KwzwJ042VoR9TtbeEgFphryNxKJrkr4ZCP90zbLium7rfaEPilFQQDRYnfIxoZC1ZKOlwH0/9
KmNxmnmHCUtrd5zkhzg4wg+DH475hqKJTpP90Y38Vg53Vf6rVryFbspsXr2rjzVEKFT6waHOqXEy
d0UswIJvFzjpcbelzi1fYW1se1+dF7pe89zq1lossyX25TvF2vI74A0FWrAK4KgPC0UZ4DRReaas
xtT8jDqscqxsERuDG/gukCKgZC34nHxcNsatodBxqvqyHqF62x7Kwljo/b0sj6uGN6BcNG2c+JZD
KN9VRXpTNggiKySsgL24xsh6QHLsqeGK6OvPfpA7JeJ4To4Q3Ramny/CyaBcFeaSWX4ZeIPbfUNo
M9p6XxQPuLfAl7trQb6nanAciTRUQWblKpxCB/lCmuKLPNxkUsfhDjtwiagd1kO2STGWaZT8YJk7
jToxDHbsXs+o2cpRJ5trr7ivK7g+OtHxNbR+Y8xX2AVGnnEYsKVxAwobJPxEcTyBlVY69CbvPFMF
Ar4clpKYu3Gl7Hs8BgxJcVlbq2J6yqiW9Nl4NdBbQrQoTKzKvfyx14ZHEf/uNoHmiGaHO0otrRKV
P3ASgGqON5bQL7reWMKKQCjgtL0HmKm19ehR8hPXkC1nHLlPcJHso8npWYKDly3a6dmoORKkqpPq
+toCxWaLlrDKEEGmhMq4wXu/Go4WSCIcmhq31LznqYqdVAsOk2q5srgR4/holV9mqdoqBZy1MrgT
5ckTWvNhUJ2Gy8Jo1gd1fJyU26z3dhDGFnLBetR2lnc3cSkPgmblWdyC/dKVG9WBM7PKAgP8RHdT
5OqXiis9Lv1lfmyUpZEdgNjjCW1b0pscPnfBXWcFNmwv4hZq9irclxHPGmWLEnqpY62vi+OjEESO
58lOnCdH0lycHwqbNO9KH607JQrW3mhtmtjfq2m/1Hz5T8wJVe+Cm954HruSbBUnBoiAGVKssFKW
4JidjNJY0G4Y7AgrxQq2IlKsuhu5kPPAgG8b5tCyrSg48KSgQ7lLkORd6p6w8/SDwk2jNkgm94+t
McGn4dpvTMrKV/adTgHuycs+H+xErxYy4DHNLJyYaCer0m0oBPuelHEvuiqlYAInndSnRkl2BRnQ
wKi/D+aXlQS7so5tKfzdZOETWZlbXkUwb5C2WcAOl7TGwVT/j7PzWG4c2br1C11EwJspAdCTEkX5
CUKlKsF7kwCe/n6sUR/+JSlCo47uqoYgIJG599rLNPdtF6yg29Et3NpleVNFp2S8uzSmbk4xHHea
m4hDVjBgttSDKSbXJjQxZuuZql1oNscq4BiY37BFdK1CI29U8mf7NQFTFHxF4EbwcbOIEfkwLzIm
xMVrmSFbvyA50V3XvCXANaauU5llXh1+kH4BrhWSp4aQF6P6SXsbIUaqTH1N550gu7M9sIKnldHb
a7OnVam1fZRqXmUSaHOR0pDnlxur3PEb7swSH6VFzlRrrY3qCOLoKrx6rMRXob2OCmthZiT7STFZ
nLzGQafB55sgFqCz0WiPl41no4XtGrcio3sKzIZN9mNm4+yQfCYBCXDSsA4pWklXX/RKCgM5cdU4
+xir1oWaTvjA6QKLKJxjQu/Oibq26yNDN1QwWJsVf+L6zWmDXSyT2Fhz7ijTbR3lvpV9SPOK7MGl
GpA1qq3GyHGjuVnJrNpEo/4cjbVB9UBvrGizH00ze56sbWrLpq8tvSQP13k23BbOa6H0xxI0yjC0
RT9Qq4fycebWOuStLVEMsfWcz1vZehqg6ITSn3K6BdaY7LPhpb6IfzeqvXdAhVLrOLVkt1JTFSJF
5f2qGm95sBUg7c1adMWq1ZctWmQpPaRUckP7nBSbEhBD733SN4O4Izqxpj7/VWCknETmglzbRRPr
y3n+GClYZrrLETNurd2nivBrAOIEUyUDuRP4GrRtcZML6anB2LJPi2PCPl1nhCfk2SaqUbQ4pGYm
0NGqUzGMXhpri5K+dB69nE4b7veeHMq9FWnrnBIuN8OFM77mXb+Tg5sqjlHi3xCI5kl173XOm97q
uGbFh4TRhcz9hrLJ0x82nZ7eSEZNZfyR24PbBYM/1FR/Zeulw+ANYUyuTwBc+RDMwdqxVzYzLpNU
n9jKdnnzWBWB68zUVqWx620kNTJIbnfpI41DHU1bp3XRBbiNBTfdzF0pg1rS5u4ET91J9X01sokT
ZWdGLbH1I1CTgvhBuDlVwVjrIHYQUQlcqQcWYK2ge0GpTOXUlMSMFY9WeLGmT27CyfJlIk1D0/GM
OvDySvBXey9KajdSxV7YLJQ83YfTcVSzu6Qeb5uxQGnPJpZIS12JV0MZgAOg7S/EOmWraqxXy0yJ
GVQWOstFlSlDpJirsW+YTx26LEVSTrXuPBq4uoBOPKDSdfF6P9Sz85AWYqO3yqHTh8MUjKsWKq0M
sq1KmzzDdh8A8vLXE12iGi98a0wW2UACMYGyU0PCqk05Fg6Hbvo13tmdtuu67kUVUFFUutCesL1Q
DYB0SwM9sHSOeiC2Bj6aAjhCzt6t3NhUv83MAY8ngzXEazE177JTrcgi92oZyV6ub3NF8rvSkFYi
f50DfWdAN5gMoktSX43TEAUU4n859KbyZWwhRdfTUQ0Urxj2JSYd44tGvm0a3Bvhc9g4275Kd3jb
vUQzO7cjVs08EVLKB2I+2QNxN8pHPTzV5HPokeXPEiE6XeBHaeXnqrhpm2xcWGZ0R1MCO8AbChp1
5znq7K2IirdRQN01y8NUGxuF4FGEh1K6SKyOkRRzKBohwUaUJvDgBetr8oUuuVa9lxSx1xqe8XQO
p70t3YwJr2zdXpLeZULHLRKRKfOdjpgCG68KtTQ93WgIc5llt25OBh5uvZSEFFGGOwfHuzqePyp9
VTUVUSoS6FtLn+E03VLQ90fOg9zcWUl5kurad1J1W7QT+HW9bLH1CTXYUOPZoVxta2fbVCq9GSvM
HhwMgyqiVcn5POcAF4GjbuXOAtmsy0XXGNRMc0mk5TFJNyGk7Qtatwybcq2qJ30+kqe8tEnaLAlp
IKm9zqBT3xkhMpaheCPx1x3Tfhk5KkOwfnn5d8Jilhqzqpp/dgwJLv9+0YoG5ezPFINCsRcVMrUu
Li59D25JXDjvFUrEDE9J/cLH3pD2vdDqfUfB0M7RyVL7hWREYKnGxxiUuAthRdMS2mx2aFrMW+SM
XspYJ92JHBCmoZQetebcltZqFM1CMHUOSMANe/An5yaMNU+G9NLLtdtN/Zkol7fKQX/QFG6fvwaM
XMcPo7m3gve555iUrGVnVKtaBw7G62OoflvVfW1tc2fgzG39RhxGsi3bPva1/sa0paXFX6/mP3TH
/kDQbd/2q9bRPcxe0VA4CwqAXdeTI3WoG4Kxp9di2kTGLlfzRV7sHfOxllu/EiQiz7IngRoksm/L
aDUV1Y1NC2n+W8var4B4yW+mGaAOLwGMJ7QUCqwvJVrFUvMcD+pjJYyMz1GsgL7ucnsrVevUCn3R
bSZjfpMpO5uxw2gKAWS4CcQ6qOt1L2HsWcjLKAal6vtloBhLmQ9h4mH30e8xLd7iNucLyzzJFBy1
v+2J0M3Rfow1bCYdKz3b5FYrKWR6Cf7ZnKgHDGGWYapQW28HsePY2LDAV10jbxqFfSAdPkx2qbIl
V1m5D4kuMbn/mqc/xT0QY2B5k62/dd0AUy4+OSFZtoR/45OIm1YJgDTPxboY7NyzZN0b5xNBQYrr
APeN4+QXWrzHteVEZsxetOneNud1FKubQJLXcmHT1en7KC5OCkSurmtXAT3BkOvLOh3W+kDyCGML
JTuE2kM6PZXJu5O8J+It5AhQ8DZJ9532VhI1bnU3oXEU5mmgZyPqWQ1BIgFMJCnz0/k9aZ+c6Snt
P0bkVsV01Ic1GD40QdlegqBqkeGbKTKFw2V83SghEsxbBopKU3CF21A92aAyxOFK3XYUp7Q5hNVR
zw5KdIiVgzy9j+rFz/vMMvSGKl32knTCFLRga5rlxM0ChMmpmJ4jhJ2tdRyMm+xyAt7XUXo3mTSk
de5n9eDyMH6X5XtjLCsNemPLiUtOPRGtY+yyE9k4uERnk3rXAIQvIjw+Q6/WKneGmoJB4NbSacDQ
ympbLTte2svJuU2lm6YHPSoOUqDdzVqzNzjSQp1R4BpbckZvq9ZANkz1P98aYhPkH5iUQrfY9/K7
IoVrTeODEock8VvpcYwfmtFVlS1QQYFrVCouPjXtTjVWleaQ6D5taf8z+/K+d72lHaX42HY3ho51
CdNehmkh6OVOpNuit7WXZFZXqIt2Wfmqjs5e6+/0dsSLuZBxo3He+rK/MUga9JzhzZAfu0hZ0mkt
Qycm8ZC4q44E0l/s+ac5dNa6pB0u9jhZf7Kjp7yH2N4/SPFjzryoO9uVl1T2Vo+2NqX5Wrd+S+Js
vBTJRmpav530VSsflfwGKT9jDbdd2QN009APAwx7Wu1+yhU3Yz8WQc26PWrZcIrTo9VGPgbpq0wN
XszoFLEjyAYGP9SIDAxo/Ox4UVirZkM7k5u629vnXso2kkb/I/ODKpKZ7mFK+nIPKimdq/B3Hubv
Tl368+DsZS3cmeq8VytGz22rubUFtxcD1ow63Ilt32D7juulyfCRJJQYFOCc0pLqRbIUHRE6nd37
TQRvKdI8dXggFxCf4JaZ807u3tVGLOFNLVSgjwwgw8hlr1Ok81j9Rn5Vt2AZFX9SJA+9KM92f1Zk
yf+aTfBv/ot17RGmR2Hb9AKiYNaSsM38/hvvsc+ue8VMSsa85Pzjuna7rJ1DZf2IGW9d24LJcSyX
xsR1EwaZ/Vr+KWHyiiNbEGGmVjYMsKnBTJpX9A0B7BOBn+VcEYzCvNbGLpc4lDRzk8SvgzT4iqlw
xjKRVfXVmNZumKnL3PljB+M5i9pFBf4aOkQeI3kvfplp+s29fPJOrj29UPkbWXL5HWuD0ZSX/uxV
X9vyDKkw7bTklcj5cWKUxQD8R2vTvnCC3t/u4iIks1f5f/ZsOkOc5yiGFK9P/Pg7ws+/qaHWtf1O
rDV2GqjomzlsiA1fafaRtn0RZPM35J+/JNP/S5iy7AuL8T93HsthJw2xJHAxBa6r3X7uVmFFjc1w
fFA2ViIvRokMQk3b0DHuYsPwdfUpmDLK0JvCYbYysA+DjChBeZSb4abLv1FqfHprl8Xxn1vLhnSW
oxDGcQ7qTVwsWvU13gNhVe3T/jcz6E3dr4vuAbaPbh4qLNRNXCyk2sLGIV1k9BB0QqQC7oP8XjV+
Jt+1ru1+eB0lYIKDTW3ugTmTlPqzJXRhUP3nt63tvG9bGaZrx2h2Uv/0P/Nlv+RN/8+FRdmUVjNz
YX0ldQS4/3DJX+0WlkgVXXJMLBtVV9ZoQ70fPYdrjx+r0dNaxA23O6leCPvQAAb52aWvyIEk4qnF
3KNELLqdnC3j8Wc7/bWfT0ScQBEO07RT3uen8vfXN6v9m09o/R83n1iVLGOy2I512FnQPAbj4kYL
fDLOMYPr7CbONUrA4ORIl5k1xiAN80WR7Sv9hRGEJO31ZBtTTVQJsViqvmESsUxJyq3n38WArawY
j5fpfCw7q0F5loO3ob5zVHllSvdROECI2iqzif0wH1Ou3H39a12e9T/2G+tqv7HUJFJUEP9dJs4T
XiWiGchiaMWLVtVvccWvGAXjz5botc/PlBq5mdUsJSu5mZulZT9+/Tt8cjpdW/Johd4Xih6z24f7
Mrn0Cl9f95Pd3rraAky9r/Da5NkMUslGTAqjFAAs2SSAf2cQ+3dN/uv5X+0GQyJrcm3wDSRq5M7F
qSj3sn5fDq9d5oAyBgyQN4O2b8u9lb0W7Q3Helk81ZIE0S1dgGICXWduWb/nw6sjnQPrKVZfiFc3
JwBbEjVIQm8vU0sJm50QaKfMlmX9R2NOShK2qVYc5w9x+mjEHlzmhc3IJnFWCuZLVh25nXVQ+5Ul
bmVwRPlXnJwM5d2ZX0Cf3SG6Ucbb2bxksd3mjXOUmt2YHOMS2kFZM2R8rcB3zLq5DQsNXiQMnvAO
O0O7mcnYLc+jLntV/jgE2xp+trMN+83Xb+0TTrhlXe2EJqKwLunxJLp4c9AMQnxiVIO35jQC9JuQ
Hx3XCBUSN0qvohPWAd+dMPqR/RzJsv+7vbejU0oCoddurA9hsBbfUak/WeTXnotqGeqRBH9g13/Y
99U3Z/pnm5p5VShNsVTaQw1dvxieDOJFoYICj7m4bukhyt8WOK5vlmOoeMpkLmR5JmGaiURoeVW7
idIN3b7oVkY2ARrysJlqWIZ6CMv5WY7bG0cvYBuYJ7uIPJwFVwrg8hibm3Be56HmRnm8n8CTU22f
k80Sa98puz97VpcP+j9nd6dnophThZpgiwOB+JkLjXVtozW0TLObiMvGR6Zx8XeOKf8WqFjXHlqX
sIE0z1kxgcFY7jfCibXZ/PAsNLX/fRRxK/qmxntuF894MPh58k2h+tlNX+2NipSjuK64bhTmrjOA
dEAmET/LTrSu3Zpk4jpyuce0XHlnOvqzbuPaW6mV1KLNRrQi1nNwb/76erf5ZKld+yqlZthKAzSd
izdJm3jtDzuuayclU7RlIC5PYH6ej985fXxyoBlXX3ve49OuBzm1nFOvGgc+OhwkS4YmYXfez57H
1aenJ2woItPGXfnae8Wfn130qkhJcGOWY5vF1jzXlg+K87PLXt7pf7aJvIlpukvqRFiMjLmcl68v
+9lTvvrkVCNsJKGqtHBav7YgAOdh5VqtttKy7wx4P/sRV19fquKtacPExVeeocSfwTwlBNU76TfO
RZ+UutfORb2cRJqkdOyfk9iP4bBwMrGzgTMn9RYxz8/K9L+eXP95/EmmC3NMcc5Vc2jma6cLl1+/
gE++yWsjIrXWh35qFTT1j+G99LOFfW1CZOolA1uZEYGhBBtAfTTtX9/tJzupfvVRmkGI9ealW4nT
dQrJifqqjAr/64t/9iiuPkfVIVI4R+14QWvFsJm0Hz6Nqy+ymhIDZJxH3LbL6cIXX3x9v5+svGsr
IiwMahX/sIlIOEjBHcb1KZy5Uz0lfqDP3/yQT74e/foDNVM77BJ+CLDohdfBfEGH9aW1Pztorg2C
NIO8kLDF08Gs23hh6opXQjf8+gF99kKv+oXQsJW0t3mhRoAbHM4P31TNn133qmi28RPPp4l7Vg1P
vEvJ6uvb/dsd/6O/ufYE0jthOKkjxp2MJmzCEzCBkzaG+wR3Vmn8PYcDjEd0RS1ajan2pFFGwrUx
4VzK6sJknJWVsLluTNWGAIzMo45WSaUx9MxXYn7Qi+ky6d9FtupClry4g2pV9ODkum9P5qqcQWW1
lWIOHoCZq2OhERS/LuoIKZWhKrzONFmkOexNDPvGOdvpcgdV89xC7Y5N5ue4yebWGyN6X6HLCoH6
TEYuUVas5mzcqF3jd/j72YUnzeY+C6eNk/DH/R+DYWr3MCvhMkKZNOS3LX7+gX5nqzATchU96gMG
drALvqlCDOvy/v/1nK+wFKTCikJtKnDu7tDaPgbjgwHfSIJAWdrncuL5BK8ikVaqo20mp1t2abOd
WpMZxtbqJubyYp1bhyLAuRx+qo5z+egwKq8Wg/37gkqk5baxEBOp5epiQTJqfgoNIJS3UAVXoY5g
hz+d5ps6/Z2ob0gfUDjcFwwOC309M3se++Wow2OZQ+wNPVHnXgzPOxbvJbovLIxcvW0XGWRhaxzR
Aa11JVmmTDdmSEkZg3rjN6nRpthp/cuQOavcFisjAiSBoT39KtVfCUklo9gk8DKUmy5bSg68G2a2
teI21WZUP4DpXWH2D2lb3FRSt5tShkoDk0pEyq1Wug2UsgCOSarhASsepxam9HA7QZkPc55EcrSY
ySFQgyOFC1qM7b7U37VRDQdMX2eR7o6TdFd2cD7fFGVa9DSbVVQu0zl9HMn/zuLHch79stlp5rKU
mdXj59grjWfxhyJ/nIlCFoY4SSjIa53/WY0HGLKS7GkQxvtJXfAZVOYRH6zFWK3Nqls07YkADbeI
e1/T37N6b0yGl5iFqwnlqWhrZIpw0rmrIdZ+mdi4EzW1jh1c18XQL+WZZGs0KXnU3o11dWF/aUZ7
Nw2dZ6Ok6FXJg7exGuNbeNNWXvgZBuWWpLgiHjYDLPzQylxiJeeK2Ilo3kgIrPQjAXteBh3dMVKC
MmxX4RYMfnQNk2UIoWJdBoy+qgeeHjQbJWiXgzBxOnW2ClJPJxjRVOV+ZHXrnllbF0d+BlkhbcZV
bX50Q7CMY2dd4K2pRtp7EUKdRqAVMqC1c9k3Y9UrsvPUaBeLGNeUsPZtsmOm/o6t2wkpAyCpCxwC
NdUhPy93bavfdJHhThfd4RxAJnrOnOpkz3gyMUExFhJ6BEk6OEl3qBj81qOf688T8btzvLewv+vX
NEK34GU39iz2inOnRH/GELWmAiWhgtlulO6o38tCbJ10BaLEXDRYGfAt+NGLMVwypcODw3XgoEML
cloiHA5CkaGLFZAwa19k831vIwiqoY3K+qLgjenFUzM+yaxEqFEjQ4JgCNw8KKFK5Ys2lNxmwoOE
2JfZsRaaeML3uI0jNx2RmOQwU+d8KbStDM3B7CLobEwtK9i+GSKAtzLVkBVu6kRbRJZGTiI2fznK
xmYfT+MSFyisB/0kPae5DXHgz6DZCxJqlHYrFYjTwYnGgRc+mK6GX5Am3xmorhHuYB+uYp/VGq9t
mS8jphl2cp9Pd60MwTx0XF4GHKudimLYKeDbO6xjwMgufZLyBmciDS2Gus6EfQoN5zxYO+hbObTn
Kt4KHM2rcWk25qFng7baZylDE5iiFY1bT64wa04orXDcYmwCezaLUj/rnkeD77OHpkPiyKD9wbHR
VWUEWJPuVcZbDbu1Gx+7sVjJscXs9ZTa2Gbaa8hBSpe6fUR25EX8OKTbcr5ROMKU+KntYcUnb46p
r6vKhG7YrB1LBp0bFiVSzswYFpLMR4fg58bMT2XKMh6NhQ2vX3bWk3MILOLaWgvH6NIdugdbgb0J
x94r0+iPnGTbMDrnzNf5li4HojAgQFlPuijYIgt/7sKngGlXBy04d/KDGb7aIVR4FlwHf06QD7OY
IA1VfKKy/ZjA9CiI0CnT+das5YccTvyUIy8eC/blxHnNJXbEaEybVTaantmNbmOAPRtN+dIM5maQ
95BSI9xi8HhAOowDqVkstXjXDb+U5hBnB1V+scW4TEpO5ZGhZHuxzBU7VefY/z119aattFWa3ME1
9KegONABuDrvjTSYJj0bFZ7MyAA7B35tx/AoyNeK5Rwa9TA0v2om8qFwO8zrzQ4fw7DyJ3tjNOOi
th46+xVsyUviwavNRyP/0MzzkLyQG+bpSElCio6++GWhY5hJ3lFb69Qkt1VLXEp4TprHPF7yRa1E
wNWMLD6E6XQryASLpW0qLLh07MBwcPFWdZm4IMQz6kWatGiC7W1byK7IIQ/kbeL3yV1QdruhQKcB
F8eE5l3D3TSpTGimTMd5CaY7OS3g4UJgCaP7cD5zG54M6Ui2h1/aEOwb+STpDyJedWDCSKnGWGwy
aWsFYMLOIWWEVEFiv9il5JP13pecOMOfEm1ePGXLvB/3nYXUzeH7rZ8DR9mMEVPWFmanxGLNZBm9
TLAwGNJdIm2leKQUFhRqd0b/nYPeJ54W1rXHW0R4YoAgRuyc6di1ihezN7cNyvD6QxfJqqC06iC6
xE1BCBRydvQDpP/6oSm5IkL7Fn/Man6XBhxuwbnJcy83Quo81Sv5PJMS3NHedP0A6QrBe9y5TSSt
m76EFe6g1Tw7GczQolyaHaQqiMFfV7b6X0fjf5VcV41b2UV9WkUDSO8AXzFD9Y55TX2K1H7dSrUX
sxmjNF4LbVVX895WXhr7NxzYhZqZnlUOi2hGe4kQq4LlMSYGiuwbEkYWM7IIMSMglfxa73fQCuPx
lFSZX2E5b6a3fYFoNVF37YVLWFGgMurrdFTxVuVmxX2qnDqMD+ZOeHap+XIwefSqv3NEqE46L+MQ
VyqGBtOJwPRliZAz3gh0YnF3a8Bi0iYyiOSHAWtGCzFJEhyy6B0qrVENW2HeJZxTiSj8kF7S7q1D
ksJIA80PqKwQsDFnKFNiEgXS6XaLU5CyyOsYSfmyQXIvmE43kILYDubmda53eP5QCSFXtsonWcL6
GijxYkPbS3ujDu86Nq4JJcDYLp364BjHpvG6+KSW81pONhPvvUXNFYSwiqVyramhCzmNumAbVKsg
26iidU0z8ma2M8OCz4nYwtYhZyuVr9s3BZuyXPcLtSvZxaF8IiTS3vT+TuR3EfozUNjyAlXHpwqi
HI4ZTuMs45QC1F5JJjo1Td7H2XGWXjkyYGQKT6Nyqoa7KWFOGi7l4DBzeDb12Z5tL1RX0rgQd1Z7
qMd5EVxmLfIunE9qcW8pt0ba+IQdL3SG5HF/6K3nFl1mthnZ1kzKZUNhJV948fgJpLz3OX61MZtI
kf2350A8yvIpCn8NzS5OngK01TFrIWf9acaxCn85DVoqLpzcl018Sbym1mDDtZHuM9IiXyEI7dsI
Fc5owVsmCM3vESI2uXw/ZqeSubpF8gBEW9/O1Y2jKkvbDO4I5fZTZ0cQhp02y6qCfq+q+66MNgXd
TwBFvMxMmFO8HmdiXFA/lu1rHpzb+EHJnS0iIQwBtftg7J8ludplfNKl9T6b42kg+5PkBWLevILg
sxb8qS/v9Y4dQkbIEJXbAPanFvMAUEvHUniG4OW2yEQHmUNgOpV5QFTZuBiC40R6ZwXTrX4LlLtB
LRcNQgzHwr9AfzAwqM1j1LJyuterhyFb9eNzkk5e2W+xK7sEhVK2wsLS2RgV7VDwKWrVidThBR8Z
Gnh0zEQ38LG/KcldT3kh8/adB/Rd5I504q0JdhpTYfUWuIRy31chEnfzwdD38TCubNvxcADp5N3E
+ZHrrwlKh9F51O0/CpF+Zlz64VDeWXr4UCDWjrEZwQOlwwbe6wOo8REnUEr/GeLtveI/KhmmDlO0
ypX3oJt8e6QMgBXuNvpaj1aTqFGy7xSGmJlJ79s+pUmJIDqFN9cjaseGYWgfbKndySWhMXXU0TOb
wXqmvC779jnCINt0ejRY0Up3MDJgSmSiQRw6eJ5554eoDlq9vjd7Z4On/lGg6rcmWK2Zl5vYpykI
7xTHFUTsJJdWXFAKof7vzVsD8X8UHC8qGsxTAnvZjQ6zObbxELUyxgL5HC0RNNX0AOJSzBGr50jj
MoLuW4SjZyOasNptLO/V8nEEQNOyCaHI7KYBFTlaDsW076qZnJDL+3SmVTGs22FzOYTUrP6I9Wyd
BJqL5Ny1GwQR+nkCQshBmyQkWXMWegg+sKzYxD00aHM9jts2sW8sPUdYGx80DZPcDFJh3flRuEow
XbHb/C5Q9FWHEiZs+mOga1t801ZTBHVKEPbWjOtZtzdWL+/ajPXIjmRjxCyMFwnZT1CwQbV3IQT/
pnkdmmBp5fCb78nsqaZgPxXWOUvFWrFhHmKE881x9gl+cAUUolziYaCZ3k0IC9FFR82fry/812/u
X8fkFVQolMEUulqPO7vvHtjMjgE2PaNJHaphDEFG1ET9b+eQPu0/2DVQg5gu4rLdLCk36Whv5HZ+
jOyPxAmPTvDx9U1dfva/7umCgv0Hem5mp4Y/b2IblumLlCLoQlEWVfkNOvrX/e1f179CGPXUHoY6
Y6RXyZrXzfKDCLeFSlSR+Iilc9grDOY3ioBp3G0FZ2I/JcfMOtbfxu/+NeT71x2o//sbYlBemqxB
fkNwlBmFvTrl6EFqHybZNhAOqgtSJsubkRyFGKVzy1mVq5wyxb6rdlBdR1wVbFX+GdavXcGWEUKw
OGUwvouklSIe5vgbfJHT9ZNXeQVcWmaBfoPzaof4flGTsQsahy5xDTXiTPOMOKTYUQAR5ZG5BVP/
In6vM4zqFU+e23PJiTJHulcjUuMs8HWk0iO6hayg/T0N1YsW6kvD7Jf6rG+javAj6UWHIV5q9o1T
PotqcKcw9vP8sZ4tV6So4apN2+6D6bHoag93IwdFrNLdNEni5piKNADNdXCr2Vub3ZQ9za3MPcq/
un5K5R54DW+bjntAUMbu3pYIgtLZtaoXrEKyADXbthtw5JY9WCB9blE8IpOXuqeIjXJEcTSW+QVJ
cAOpXVxcBuq+oqp4SyOKxRSiLgYaWYcyNLIPnTluJB1G/8Wpw7ezvSP7iFj1GblifYzKTTsFrgFE
qIJDjFq+TjDiSmkLyg4xvbLRq3SBoRsa1XJ6SLrSa/pog2EqTlsvlkbZHm/SelsBsRG1FIdv8/hR
lOGuQuhTR/CnUTHi0KJqK0PsHeyqS3INGJHt5zk+NnHMaUzdzqkqlIRvJffCEQW4QM4YroJlaCi4
TVm8aqSv40uiq4ei/NDKep3Zk5f1F3X/toru42Z+SQXFj4lu0FR8Wk63ijlxkOm1xf2QHtT0AFEU
c6cgWTrTLy1X/ElO7qzujxO962rkVQLzuNwC+EjotdJFo8ruWKyl6q6zKm/Wqg/RFutOmunZXix9
B5EcuWu3zzXNx8+ERl53cVVaDGZ+OyMmF+iNmmFcijIAQMr2CN7+JoyHUfZiQyyIstLvq+cUgLi/
yCsxUrTmBBjJ2uXKMZoPHdVjM4UPhvQ0Jc3OKf5YEapaI/dGrfYndAW9cI56pG27UPsVayAQEDcc
+Y80aGiPidVqDWxrK4LWnxJ0W7iL9dXSwV+jyPXbxJK/mYN8MsxRr86UOk0GlkwgqDoGUMPzGEae
ZEMhiVDHzd8xHD7Zy9Wr8wW31kLFREjsuvQhJ2bYaPcOstavD4pPxiLX9tzOXNCkUEntSnmdhATm
jdN3/eO/9y316oiwQiXWQXbFbmwP/XDmBPjmwp9Mt649cU1HK0VhgZT32EMMwYwzGCZyhB0X8nfH
2yfDhr8M4f8cn4ZVZG06G7xYlBxV2pEhaAKXbRMsS+LkIZJXU2Gzz8Suo9vu12/is9d8tc8XsyJb
0+XXaqI3zbpUhmj6sAD4+uqfPLRrs1w7jaJ87nnPoSGTRL4b1Q4BKiZ04vfXP+Dvov/HgXztnJsE
HUxaQ+MENKfLTr2Jm/iYVvovJQSkJ5o3ZmftlHdrGGlvs2MePNsNLcklCQ/BHS5LXl9hHBZO67Si
o5XLX46Zbzr0lgzvls2g+EmS7Qqq6W/u+LO3fMVkk80plINqZNSIwtCMGCuY5V5k5zR6EdVzOHa4
rIUvM5ZcOqYfToqnjyVhadYtJAGrq0La2SJGskuZkdJbIb0nmMB/fW+ffZZX0642SBTc5WywRHiH
HCIT+ODXVzYu39+/3tMVqlPTByu9zkroiuQ2N6bV/2fuzJrkuLEs/Vfa6t3VcPiKtq56iD2ZZHIX
Sb24cZPv++6/fj5ParoyPKLCO2teRiaTUUplIABcAHc595wy9feq6e+kPR5z2tI0vdjUebKDuB6W
H9g4svx3RYOQTlLbz05u1G8j+w89AkmZGy+oNm28AExqtM2db37EzR2/L2eiEtKauo6bgSaooEO4
hwvKr6HTElC6efGpdpu9EXyJva+xVezpjzsVY/x7Pg6nGLhxEr4xKOZnyKy26g/PM7e1OmYh1A/T
8M0czHeoRpMlMFZW5V8dj8VNPsYq8Eso+e/1JCcJkmwHCIMRe6OS+xd+/T+/D//l/8zf/Fri+h//
zb9/z4uxCv2gWfzrP16F36u8zv9s/nv+tf/5385/6R8PXzsa3/Pl/3P2K3zyXyPvvjZfz/6FvrKw
Gd+2P6vxHf3oSfP48XzH+f/83/7wP34+fsqHsfj59799z9usmT8NEs3sb3/96O4HHSdzKvQ/n37+
Xz98+Jrye/dt/zVsLn7h59e6+fvfTPc30xCG5bqu7eiuw33Y/3z8gf0bomc6KW9XKAsdEs5tlldN
8Pe/GeI3nV+xYT8XgOec+Tqr83b+kXR/s6TJxzmmMlwqEe7f/u/3Otubf+7Vf2Rt+iYPs2ZunTHO
j4lj2Io6pQPI1oWCng+cT+iTp2CMndZMKxhW9B4aG5qbcwXJIqUGkGVChUZebapcKyAWsLKhhx3f
xhmjAl+WJPQroW+7wYc4DFqtHL4P6hRoeoaB94KGthbWk84r062tBvTx0jAohq3VBjqFCGidvFdt
bMdwuNQZ7hcjDd8rPxoNQNoCLoAqbmG6SZpueJGLYIKJCy6bt7ZE5tMN3aLfTYkErafMArYQt23h
Lkp0SGHJh+v03cI0F28NpysMIogSLi07pAFfLypBDybatyewhMHLKkxNzjdeor/j1IVvUni7s7te
TpBheVFdQTeZ5TikFGGafZyM4WtBnmpqqCYNudBeSVpxLSZYmdHbyBvDL/6gWf7erEZI4DTHoP3V
4mODQcHJ5Toi21oTf8waz7S2XZmaMN16g01xE2bK9x5govaHaiPN2id+ljgvgqzXrBfw8vb+AX4X
u96PU+fBIp2HUHw6Hv3GLj528eDD3E37YAfH/jYQudQfoMCf6BD3U0pRtk7Rder16RhT+QreZoGC
KU5A9YioaghDYFOVRrvvjbShjuG4GbFCzitalpn5zfZHeIdMvZF/Zr5rbRJHRW+QHrHJUbLKuxDE
9nsPgMXLuoo6ymbDNPJfO6hiyKsa2SGYhuJ7EDfTRmTSMT9DmdOfEq8qCU3G4sEyxq+mnTm7KWUZ
N0ZDzdUyoeOtkk9OnNCPnlj5BBcJfcM0HQvyNZHsycGaSYNOkB7u9XEAMqDseoMiD2ARDy4qf6uc
niz9ENehosowVCsyX4u+vvno2JYldZc/SCGkLs+PjkkRGhOZWkDoYQgna2gfpfAyEvC2SPtN7Npd
T2zFFpWG2ZG/qoWC6DCDNrk3CsBLufMWx44GcbcIXnmZnn0c55WTM03Zk/vor3P/9Jw/asv98zX8
67s6hgHoWbpCXyoWmM3oiTiJ250P8RBUKREEq2+8EKo+djqKB+r6NkRoIUz76OzK+o9hmsRwT5Em
VnujrEkmVkkGCWJtgqkZ+qD/025s/081WMRjMFOcNKqA72UQUwiO0koHlxpF+X0gM+izguxPO3Jf
Gb2TP+QcxEMWpBBj9XUbk1l31U8F1/HbopiaP9JOIeUlu4x0R+7pBtxgge79nlqa9nP0vRyGCRfn
yla5s/Hou24hXOEjtkkV+HPo7/nHNo3pxgm0BO7F28u4yMb8WkZbOPxB2pYyliB+vBan6ykQ7aI4
tN7ladV9bkv7Y0w3/Wn0k+bOEvALZhWQkNKuIDSMG+drItr6jaP1OtSeYfMRegJtFyd4KG6gBQen
bGC41OSaJOp5Q9DjV7VdU5cWNzs5TGMRVqkuCwobBtzdVMn2U8Bu7PuomA55KyS0kXZ5ELxNbLzs
11rurp0M27V1JLAd3TbNpcaKUlXgpiNaq/5g2XdZXLkn1HZh959GWsa1Tn8wUtkcOmgUDuNUN3vK
nt12UvkhzadpjxDlTy/16bcaZboXritfDCg6rzR4LPog5xVyeWFZHFe4wjCW+jVulNGqbAftLsHn
Y5nog2792ntftC1vxzTW0bZ2Bwizp7GVu8T22r3XwTNSOvFn5YO36kLb/CxNrp24lNpDRc5mr7td
erJDdzwNTtIe/Uzqb/UA7eJfntyz3KzXxc/sfVP9/Nm8+los3agzx+tfOmT/PzpbOo7Qv3a27rIf
efazDr+e+Vvz7/zyt3RT/03oyjCk60I/L2ff6ZfDpSx+oAvKBeajuzVnGv5yuKzfMAQplYJYxRZE
orhBfzlcms7nYSX80BQQ7rtY8zM8rjnoenIR47ZZhjBticnppjBcvvdTf8uqXNOzWmUd0pQAaGfr
PmR5Egn25L4v9CI91Foghoee5HJ6KgMBc4LbJP60dpOdp1udx+9hGuDjf/mYYvE9AkdEQ+G15qEz
Ekceg5ikw4OwO54CFZbizzGD1AC22ib5PhmKL2SNYb4TSRm8f7J7V56m85CEL+JwNxnSlMCkWBl3
8YrC2qFqKCzNgyzz75qQ4ntixf0XLWtgMFTRWq/qxfoznMN+KmGjNvLojj9df0+6WgOJpnkIGkdC
akS+L5CoawOvCYwHTQwdINVYm745mW6dbNNz396e7+xQnxnA/AUMfHrTfPS8F6FYLYPELtFxgD87
UQeVtMk706/TZwXWv1YVUzMt1zCF0md7fjpNx4DaY+x1VhX43afcRoea5ylauULPczmPo9g8MDD7
S1ZTLPtRcozX93vIX/O+BvkmauizRAKfzdCsdexfLputm7bNXPC5pOsszKRW0Tjl4FjJvibxvVXV
NrVyEX64vTmXE2KtXEvn0nbR1FlSNmS9Xqiu0rpD70TN3s6F86LRzG7jAUf7cnuoiwkpA0pHRdBl
2Py97GaCgDDWEguYQDxSBiBcSbdiKNbUxS4mpNgaGwfVUKZpY/PndmBMeFZW7niHem4VhIekjCmY
IGgNnVHo6j+eOydLn6XBdB5+y1TLbCvZEVcRa3iHqM1goO9KP+8BszbNx+ePY3EbS8YSOufpfFbd
UOV221JYLcgUv3VFAi2qGYtP/2+jLNaucgCxmEXtHdqZrymPLTT0ymiN4mK5Q7wDiLObs7vkCMtc
iuOWQWTIDkY7isTF+Mrv4o5WZTODuRbY8+0JXRnK5SqwsG3T4QWaf/4k1o8yP42jqukPtZdKwKta
gvA4AdVnWBmytQP72Bnw9KJjYvifs/vJFkG1MR+AJ6PREYkSiUAfIpuM0DjU4Iag/3IsDz6UDnpB
064ErPz8w3wRpYEn7826QL2y7ZMqhb1tDv/deoLFOPQE0SqhVvHJpDUIfrKoyNrfwzrPy/e1S3Jr
4zQkMlBOiuF2NK2+mPaGkxQgSbTQ3VWmKpq7pnTCLzo9hP3RbEygzW3VVlRx0knP7sOiUN5dKupZ
asRS7REdZD29622taQnlOlGVp1HG2e9SdBWiDBWlwKQxIHe5vUXL19AVps4b95guIi209JyREWBS
gdYfRicJQTwMD9FY/PBSyAgC8cftsS7NgYEMoNk2F51lLRuX2taTkZ+K/pB6oIVL9JR3Zhm6YNmS
NZDdfCDPbYGhSDIRexKBMuC5LYyaG2S+hFgvLnWkDRqW2evKCYrXSnsjCje/10xDvXv2/PD2eJkM
acChtHwDDQPq5BwuqYMda2IfojUGYsz09JPTFukabceVxeQ6twR/KUZcKnjWfp0FLPEABHdot4PX
D3fzOmyMNnJ3z56XdC2h5Hyrz4/7+WLWsdTRWqG9e9TU3E2Txl9IyqUnBNOMFRNZBJGuK6RhWgzC
+wRYYPlICc/vjK4YhoNmESKheaxeFL0zncIslS/Jf0Hx37ogNeUYac++rBjatS1k3xVg/6WDGnVF
4rhpNhyqFFrVnZEDoQT2VI7TluaFvts/d1E5CvPjz3xpoVkOV7qqknnbwTrcFJLEvf22miDsSuPs
eaVIhzUl4uQtxvsjFOEyPt8+2w1DgFlqOsjW+lE39IE12hiv3COX5sggTITr3p4jjoW75OAKNGrM
xSEPIdMsK5v+zDagr0G0zjMd2sf5PBlqcbbz2ib/NabiUHS6SZE9KI6D0u1nmwMTwpOxdbbJdeyF
24wPkLqicafDNKYluMimpRGAvl8vsPOVtVt6ZkzIFPM9TEremG3wfIOo5UWTXobigES7gWIN9b7C
LK2VU3x50xumTv5B8urjADziYZ48j4gRNaLmvjzIKMrQ/7J7A02iQoTfKn2s98Y4IeHwbBs3daUU
b7KUgpN1PjFeLhKTpS0gmZcfyVc296hJ/yGdunr+ZhHi4nE6s43/Qlw/mZtF7gfmw1Yc7CwcP3Sj
377opgYQ49wr9ew54cwITIMzq6MUdz4n00BAaprkeDB9WKROfuAU8jhYTQUg3jC84XR7uCu2Qcwo
bXjaLMsVy55nOvC1PM2tCZ9QITNRoaPS52uSoVdM42yQRWwecSuHhjtxQ+hBT/9sXuqQtNCs0I7T
B6OKsxW7WKg7Pl5JDEgtnyDOYNMWi5jVxVRWjpwOlQFXMADGpO/3HvqLdGPogd2Cvc4sdzsmreTs
FRaKUaEZ0O/lOGVC6l/E92bYoigi2Cjvj9Gsii/PXXc8Mhtvf45mLTVX0Z46k6PhU/PBsTvUUQ+7
a118to3BWEmKXG4unz5nIRzh6JL75nyQCv1z6ILQTTNdUYJ1drwP/Kc1orNFG8W82twt+ALkRyXi
pY8/f3I69NEsY4jY+kOFRmi3z0PZats4jfIJ/uwW3GoXpHl/LIo6zU/5WFC1H9KufFWJSpNv/DxG
PC51KkX7EoJBVXdP7Q0+eC3z4AMfgNKBzqksM91TKsE2VeoWw13EDo4nI5sGoEOwMchjZVjF+1iY
zWuaHxod+nAaFD7EZYwjsAn6JAMP0oRThkBDHHY/JPzdmgtWuay+E2BQVwu53boNjkhEs4kfrxHl
XD5hpk5+X3e5slzLXKKPfHDNeeKYuDmuiaqJ70UICJpqK02xNtTlxuOLEfRz3euKeGzxWhYlbZFl
WPYHRYflcRw7uSut0NrctmF9mXNzcaCENNEvoehr8ric25fMUYssWgP8nxN9SyGb/0GPQ3qwfaVt
w3EqXvrtmL+sG4pd8ObK15nIVr/E5apSTyb1yIrOpWexsPHeMdrYRz3nkAwh5bRIURvoHBjEbS98
FhR5tnPSnKQ4LZKu83QXiJ/YVmWa1lkHwWlLmSbHEYYjdly5vK5MiLeMp9h0GIPUzfmimjCQZ1HJ
hIhmMkS9JvlumohnZFTKZzE8/DUhpA/IFfNyK2txCcGKXjd+UTNU1CXv/CTsNnMk+0VooNRv28rV
WdlSckPYPG+PN/aTO8J19F4rwqI7wEBQH+FRTz8X0rIebF+nhe/2WJfBGftkgzZwbRxTZcyn48lY
YgChqCz640ogLaEeHtrYfa8a7zVk9/kGnS9vZcBrk5svPsclUiG4WKzj5DjtqOx5wBwCfCLeZJ8J
ukszAqxnr+Nc33EkCWaudWeJdCtDsxwzXXZQsaPx6SY0wqBGAwdNMaxRfiqW6TzGdSX5SbxUUisO
Z+t8GVXltEFRDvIA4B0cVW9V8NQPeKrlRrRlqW14c3JEn+QYPoz6BOOBdM1pfGZKlloWpUnBIQfL
gZu/+BZTY5qadPkWRgl9Af3nE+iIsWnuAqdfKzHOhrGcMdlsWzkccFz6heHYQ+I3fSZQ2WmYTWog
PCk0unNvm+eltbiUgCnZzCkE7uaFtYDTSNAkLiTg3uqDaqlPBxm5EfwZ/3h7pGvzUeZ8k5CMszh3
5zs4Wk1QQAcvD4MOADmxUaL1Ezc8PHsUV3JPkcc2KcOYi/BCzwxXs8IKYYxZcswvLHmcM8XPjsqU
QaJcGErXiaAf4XFPDnXo5Mak9UCtKfSkdMnx/suNr+V9vrJol9tDHRyPGJOTc91t4axaaaHiwPKD
Y53l4QsbBMe+5R8IsHr2yr1xeVExFHEFhTOTR2xZ0obI1PBGbfKPRplJ+sLGFu9AqxNyl0DF9N/b
Xm/D44gq09okLy1jLv7Nr7Yi50x659wytCH2lGmDaY/w2SKguGWIeGox5s+1DZJ/pP0wQLaMzNXC
1uOAJy6eUnnIa20A6gORueOhHPNMC+RBJiMrdW5F4s8LHjyJaptTk4HIBpsmQrMftj0x90oYfXEf
6gwD5o1q11xqWxaHcClVEGVigIUwbmAy0RuUL2zRgIHqkQuL70g4Ku1nI83M3haJpKlmsNQUrOGo
L6yG72E8egeGBOG2XNOuaCqvixO+h5m+pMwLP45lv0qU/qbPkAi1Vb0GQr6wFo4cV5awQT6AP1pS
TXVE/A2SAuJgDBBwdKPb0xNn+M9qxcEbsXllwC6QnpuPhLPw5Oys0zNbZDZ4l1LsMgdN2qLvsxWL
vDjejIKRcOqYiOXKxXsS5qxfqiakBVqQEFXo0iUjqx9Zkq8Rc10bySGEJ8dDhgd//PyM9TC9pBn9
wkcnlT+AC3mfcqfOt9HkuyuWOa/M2bvFnLjfdUrPtk5EubiBSy2opKoT4xigAIy2MZLzg4Vit4Bo
632qWfa9IcbyJRjZZ2crHkdmbpS8ufyXPkLR1lE35LlxlLWdENigLNaNKc1NUbPG9zxP4mKSju3g
z81TtBaTHFw5Ga1gqKDX41ej6ukioab0MdDK5IU9dfH3Z14qBH3kNHWWlGfHXnLONVOfmZFVwtxi
aM3O7lBIMQaQfLdHWUKLZqvnAibDQO2UKv6SG7r2h86TwNJoPtZgrbCL2Jmbhsu5PydLR2Mz9lmA
95UgrngQfmk9TNB5fZpCE8VMJ02li2YMHUpbHSjA9xweIx/2GHpmN4OMLaQukrpbwxxcsezZheE6
JN7nbl+EKJbhdSZlWFrIU0D3hZcgoI1w3b1Vw0R9e30urh6WxyDu4rTOReVl0DyqCNOfenn0tDYB
XTA2J4RmxN3tUa5NiPQhOWwuBRMYy/lRdWRcg4tEQSysQcC38CttMovEUdiF0enfGGq+3ojQgVgu
b7maiDgNdVShVEcTIPwKMB6HBpJUqn9uuMrScUzmPBgONPmf80kFXVUNnkzNY5Lb04vSDM1tnOjp
il92bekAIJEFwAHEb16MEsVpwC2roQ8CQhjpFjT4LBF4CMIn2so195hPWFwBINwcXHPiYmEtqzcA
8Ope1ZEJ+tWmO7m31R4Enr43fR39EX3IoFEz8pfocUUforyCniqATMDRuPaQnp/mLglzd3s7r9xK
JO95iFljXJwltZ6rKUCcuFl0YtTha9Ma7C+JVg4nnhl/m01as/JIXh8PGCJngut2ifHLZKKXsU9n
nB7TL15N2UPraLs21OnLC8Mftyd37fCBDWX/yOgDVlm8YKpVrdZpvnUMqIlRZA+Md02kvJUpXbMg
SBrwVExLcJ0s3v0whhsZeioOn1WlD92ExmJB1vakdb6+MtSVCSkp8TJ0HRwd+LjzI+GrrCvGjqGc
pLGPqZZgOygOrUQQFw6a7VLJpOTCxaUsjOJ8FLOIEkub9Qiz2Kl2udPDYROEKQqwaX6XB2ZxH9n5
Wr3vig8w10F4sxQOMFHS+aC0nroir2L7CINphC5R2xbfWr5KjULbgHp9lLiIrw2j9L4KJ5q+3LaU
K3tISEbjB0kr0IbLdrXcohd1SE18N9mQaS+C4n1qa+YxcOCjuz3UvEeLS2DuLgErY3EFgAY6n+iQ
0yxP16t9ZDdda1+XU2pvY2gn5H0OVEfCKuPBPlNFsn0DvUoNUVvRxWtUrleX28VaiTiIb5ZKMUGe
5U0+oj2FZCJiIlHitQkg6Cl4JWgwhdbDKdt3OOnFzhky43B7Ca6tNttpYMBUsslwnS8BIMYy0pzC
OXaNrI91VaA5ptn2QTOmaGW1r52Yp0MtbLnuuoZcXe0c26yyt2IaJMoS5hovwbVRXNJaBtkD3Mhl
IBz2U2dkFGaOjheNMC0m6k5GsC7dXraro+BD8Jc1W85iLqHqs9pN2DPoOMe72og+z2mrlcO/Nsi8
d0/yFL0xOdVYDDZkkIZ5oFf3vZhcf2VXrt0wriJ7RFkXn2ipKGDAUFGbM7Yn7puX3N+ITMflS7Ji
wcbvQ0iD0G58/topwl8IuXVQmMtTJyPEhStaPY7ggMNP5Pbjlz0VrGzF3btm2QqsMwBaCngXKfZM
C0IjChOGCZ3hhU0UvSknTzvMHUArM7ocitcTdPSc5lGCDrTzjUIEAop7gc1lIc7EjOjdpeStNtOU
/ri9dldHwl+hGIM7RlLpfKQhaIYhjdF9DGVf7u1M03ajXjq7poQt9vZQ8+V3fjkyKROA0BxXAJaY
DeeJ9SWGPkUDLzn0Onb9ceCsIeeoe7u21eXBs5vw2Y4z4zESF6FOrmyJ/k7yyp14SrmMY9G8myuE
O4Ds/UMHInh/e2qXB+uxkgWARwExoBHkfGoOYWWa0N9wpBk5OImy0LYqyddayK+OoiTpKtBd4uJk
OVMhqnpiQvABj6dWpN2rsu+TlcLL5RtGjkPSEDmHzXgIi/RbFAmjnjO2R30yDBre4GRser87ZlHY
H5K+M7b9AD1xXfXy1Oskm24v5TUroRTzCzlBBm5ehCdW4jQamVqn545K0KLIgBPSdNSWqFR75dEd
Y2/Fcb98LBWHTLo6rUbk85et5nmV5jnBkHW03AoID42GeQIq349/VFDn6jvgDu5bUHreQ03VYe1O
ubws59EBsQEzsPDVF/6lTouqS780x08ht3cXK7vq72CdMdOjV6Ejt2taZf9wxppQ7PY6XzGmuezu
4BhR7uVP5+scJ7VtoCBpHaXM3J2yC28nhnit/n7letE57w738uyMLLP8ZhTTeJEE1rFmqhgOOA6Z
mfpWNk22YjjXhjIoCRmgEAE/Wosz2AV5JRILXU4Z9Q5S0XmS3alJTe+DEW7Z24t3dazZxSODOSMY
FmOFcUogWKX2MfBmLWQtTl6GPU9eEQ5rzSNXhwIQODcNkxNc1pAzrZix0YV9LCsxzMrIBLIl7pVD
fmPFJK4dBcN2yPYAWZKmWlzQlQNjoTQqPJ3GGV9Jv5c76SE90/Wu+dE0s+JUpgYMNsXqnXPNGMkW
4w2QjyQGWqznKDxPdiN+82TCd1XlZXqMbFGuzO/aKHjDwBtJF1uMd27ySeGk4Uil46h3Eyr2fQ0r
bA8t4G3buDqKIjGkyEMBWlq8qEQVbVAmFkrKVRS+rkwzfaXpnfH++aNYHF5yJ5S2aHg/n0vvQrvI
VW0efc2nRUNAj2XHYq3t9orx2YSjmAOlY5y6xSWRtYWhcmFFRxnTo00EE24dkLeYAPzPz5wQTxru
B036+L8AzBYmQBk1pLpcR0eVJ95G9UF0MLJhLVF7sTmMQo8kDcQ4O1y9i1Fw8SUPmhMcuZTKU++M
0U5N7poUyMWyMcrsiM6lVDBeyzYrv5YiqxzoBXG8OlhoE6/53pe+u0tCQXfv8xcOeJwi6HxkMVi8
110f17RZAdSCYC//nrZzlr0LhrXKzmWCC2QEq0Y9UOLF4dufW1zu2Z2KmxgS7Tkr/LF0IwdyjzFE
buJ3zVB+tUu1Jir/LArfsTb6CN/sVlkNJEtlbg/DyZqgGjhEQ2eHr0dLFeXn2+swdyGe+5dk+XAv
uT94Z6gFLYxV9GmTaDXGWg4QsKcG3Ks/jdGpjJ1yho4m6aC0OvFx4kjNHJzaGL0fMxEacKcOULB0
up01wcqjdIn2c2acAu4S0DOM65H07ok7U0aRSpUbhUegs+Gwa5sy6TZm7sFlTMLQtd+Fbt19r7zU
0j8lWtSVnwvLKcytL0MnfAmkEyZRjaZs+wUEJejG605erAHPLzw+viPfbCakcEjTLLFDWum2QW6J
8OhXTZzvQ8/Xu61rdTBIZEA3sjd6llqoPJPb64D2s1rw8PdCrRjyJWSL4Jp0LdfM3OWPx35uYZKW
j7JKu/iYx3lT7bIQq964huclX6BqGJwP+iDz3thAeBhB0SYzw0q+5rkov5UZSE19f9ugLjxRvg7Z
XK4DGywM7sv514lDoRmxm8dHaY1QiwdKRzF18vTXeuiPr5rGK1aM5fJyong7v7x4FJS+l4kqQB+t
W7i8fQpai9dpoyffsfRn5zPmEjEdagC5OCVUxxbTEgH15yBJSZzC2yRVmkGILZrD7cVbdu/j88F/
gG85N96S9FtKzebRZDpNJqIjPiBZRehtnXFTtl06wmkWVtI/oQ/au1sr8XTrnlRYkdyZHJTvbVZM
2eshlcZ0Qm9PFVsfqqS5dz5o051sjK7cR5oOT1/eRyI1IaRvnGrNV7g8E1R7WaO5ujwXEBcPxei0
nm0VVXoMbT9XW6XDy4G2hWeJrecW9JqQRHW6vSYTv9zTSCQRcTcGU1sxicuXhLgVZBGVH1J5FPjP
N0uRejZH/Npja6Em21f191L5EZLzYi0SuWLtgJkea7XkuqkbnI/UiG6KwPjHxwTqvY90e8LlJ9L4
YyxHeze1mbZiIFeM3ZXUhIl6TEx+mYhGxa8sULeMj5EIgjdQZljT3o70KXn+KSY3NFftaf2kL2kx
L+rPUNFFyE9b4Ej2o4DlGkaOeHw5RM30R5fEa1nJyy1jqyxOF57THD7PE39y42uNkUnkl/JjCYvm
w2CM2t6CXeWUqbp5tnVQE6SvnH4yCuzUDM6H6qXCSKcoP8LvFuzt0bXoN80h1bW7KFuJk69NC3QF
2QfDpVFj2UlT+lXnu2mYHycXhv7RbsN9Y9HZ2BBIrjwEa0PNZ/PJCqaaNo1WFbOCU+ZsMwkJktPL
giMnrJUVvLR6VpC+CU44DjvUMudDDQPhQm5X+TG2EvTDreRFrHfouTYa7J0xnMy3b8VLo5+HgyqB
FhR8KLUwRrNOyeGURX6MmggV2xqEPxFqvVJcvfKQng+zuDXaCZ8Cpqic3qAq2NV95H2FW6PbTaaP
zg1Fua2Bx9ZvfDsaX0Be0vzRp8nzuAeBzMxQFqZKUoxksFx29oyx3mrUHDGYKWxfw+Ykj6MmulNl
wuB8e1mvGQwAPtgoKDoAPjXOdxGqaICaXjwHjdEbGl6ro14Bs+4GV63cWtfsBdCiVGAi8JSWvZWl
IComaZYcpxLmnML1YIid0HMRQPrh//vx/HmBtiaCoHzNiAtzUQ1FJLtI06PWWQhdhKN+EhCQnZpO
BitLeM0ynw61MJkYlVrPzoP5vWu5+kdgqOmuq7vEXrlHrq0gMFaYkUg7ufYydeLolZKp66dHen39
DyQaqj8b6DkOUquHmSLTXtmx2Wk8yzqzURa0CTMsmfLqcg0nqPhp+WANi0TkOw2Y/J2TedWbWgn/
Jy7e9Npou+5FETbWSiL16pJSkQC4gfkBszq3ysEIo6HVsMpKtc5LYwghHBl6Bvo3tm5mWaFtFMw1
dffzcaZMswILZhEo02vI4h1YmZwmGlfWcTaA5Trim5MqJfSbW4vOR6mKnARs6jAKTvPOqC37w8jJ
f4eSmk7qodbv08Jtw83tE3BtDYEe4aXiA1G3Xpxs1AEtOont5KhrQCgrCpn7ihD6w+1Rrt0fFCQo
9BOz46wu5pbEJrwAMXPLoq7+avXJkHwNfIBKSHbbaM7fHm3+tOVKAt0l02XSb8Ntcb6SnABRhoGb
HHto5D/CSpGcYmVVB8/L608yjeTxOeMBSuGxhoeA5LKc3cilwx/FSSPcPEzvw3aA+akQepVuTBr0
3zj6MDZoWBjemoTh+Rx/jUlWG6NnooKmwfM5EurX1lT62X0BD97bMdFhXm3NJq83ZdJar/UkzN7e
nuW5pTyOSGmEnjLwcDZpt4WlOJFrxAQc4T3p5faLZ5fiLtYzUkm3hzk3lXkYYK1c/YzDDkL2cT4x
FSpKHqGd3adTr/bUhqmTJGo45qJYq6RfzojbanYWcPzJJS5R5ShoGDoNadl9qTCNu1EPPUQdmjhd
sccrU3qkJXBAKc8NDYspRVkVh6kvtReeP2p0+xbhPgeTvxulXEtmX04JaDM4LMIMwBhkms9XD54c
TZ/gq7vvICH6NjqjOrp65K1hgudv/M8TxiZx3z92l0F0hFPwSND3xIEsxpLmgmyEgVWb0nbnGI1r
vCoDSX8neis5NLxhEL2a6Jjq4AyuvOB1VWTVmldyMVncSrp8gEKYJNX1ZatPZLVTPBVpfZ9Eoa5v
eeTAZM9kSWulnIsNhNJkHoITPiMHzEXG2ek0VQBSQo0khqqzHQDW1i2SQcEktU+3zf/iXNNirFO8
JRKdqYGWUYCpplK2idHdm6ntf6oS1UGQ3shI7Fqr7T9TBEIc9PaQV5YRICdJezwGqu5L586znLzJ
StndVzIqHsJ4yhChKIYV2vUro/DKkN8kCKAGsnxEPXcaSrsyu/vOtvLiJJIpfRdavZmfbs/mygLS
GQU8CLuYWy4X1xT4uEQXE8zWplGrV6PWNQCRqgTBs6hxkRZNgjVWonMHaD4MM/bagm7NZfXpyzo/
c32RFlrVziOWqv2Z6PC/dp0+HBER8nadoQdfsnruMZYjWka3J3vFMGG7hX8LrJkBdGJxs5ROrtNE
Evbo75bayZRV+HsFMfORbq011Mn1obj5uZO5x9RiKPQ5wQIFHUTunl0VPHK5ke6nJBEv9XCyv9+e
1zVjYSVncjnoTuiQPl9SH3qTKS7r/j7ObeOrzBrzHiquNbzEtSlRQoKJizzJ3HtwPopLw4ivOmRA
AFJH1SaA3lPfeibFzZe5pnXJ59uTujYcjyd+EElYRRHwfLhEDkUwmEgD+DQ17wYHobXC6z/3E4qB
t0e6dgbI7gIGhIGJcHhxX0Et66chPKj3QLamb3hJxdfOH/X+1AR5Eh5kESGx8W8MSeEHO4S2AIs8
nxx41K7PrGS494khT4khKnuTqcj6oylGFDfL3Ic+9vaQV9fTxFeAco9wUSyGRG5URLYTIWyddek3
Wx9HmmLMYtP3M3P57bEuHzy8V3L4+OfEOhftP4wCN0CIxH0j22gbadzRG63KglPbqPztkDndQ9Jk
aDbBNHzMi2It23vtjoEngAoh4c6cZztfXt2a0q7JEa6GoK7bT5lHeAdd8V01fjNbKYMNxFHuHt9b
rsmSL3Idj9cbR2MuffEewfK3WOaiT3MnGzFb+JOH5oU7REG5zQ0HLZGs870/feF34cb0q+yNX9fd
W11DgM5GAHl7ewuubDc92HyHmSEDvNG8RE98jrH0+qmGWIRHOCoOZQdVsaGF3zvLa0+3R7qy2LP7
SVs0pSWuh8UTEgYSUVonHBB3SMc7LTSNL0FZQ+daDfpD5nXtC99Cbw5f73ndlL/WWsLoOI9NE/jy
3ssV2CBS7gORBOo+g9FEtC971bO6av8ahV4hmmrJIunOYn5V1aXUwPLhviyaYp/pefa6cdp+j08X
rrz6V6xnrjmT6cdyeB6XsZEWwTqnIYx271bUKN9J+qOdDRWB6NWMiuu34Mr/D2fntSS5kTTrJ4IZ
tLgFqgrdXaP18AY2yyWhtcbTny+b/M82ULCC9eyO8WZ2GZWJzMgQHu5N4WrRvChM2BRT6knQdheX
LKSScHCCbr8r3hfvBHqeUtZNnlYlS6rYUFVcJ7n5T+H033rbfGzH6Xujx4mLXDDc6f3X+2fp9iVb
2xR//+LUJkWbO04rDVdp4IJWoIIeaquOD07s7d1QKcGLOj8FeJoq4kF4YcVuaRz2uXicrdz6VtVQ
Z+lpUqMUZAfTX/dXtGuLDhpILjHBYm/8gRI2xDVDja1UHz2ZeUuaNJ0QR6Xg+TumBKKdDg2v9Mbr
abGVgexmWfT3pYc5TrIHOH+KC0Xlo7Ox853ACoBxhcKSYaxtN424fp7yaCSjiaP0guhV/pRl6EPd
X5DYm3XexHcSwAVyThg5tzMV9jy3WiajOtxZSX3JYEpyoveVjGYg3G6lpxfGUS1kf128XVxChbVt
gg5TqjtV7tjCbuRlipnWflPC+3hQEN89E9SQxPQB92vrmzkIal5YC3I4PfAipkZQux8rxOC14qiN
trcgzjlUYMTbtLY2ZyIMZJA51AauHYyH7mxM8rkOM/N8/0PdRlBUH3T69WRigJm2qWVOelYVpTJe
a314CiQD/Z2xTr12Jh3LezKk3zBnqIJdhEI0Web6/irFqKEtydsWjzDL950yfmgn1fp7kBXpgfLS
62SexAsgmP6pxwksGv/cnAoL2voEXvnpijxrHrhVviD1G9t9+/pt5N/PuI2Y4oM+c+MrtLlxNAEE
gXofIeY3dgstNQTlIMOwNi7xU9Qqafl4fzN3TojIyKgkgVRUb9iVwj6nuALJ5bVFv/m8BPWPWLOM
y30jOyfeUATUDSQvkfb2JtdBO6u91chXvUIQLjOh2FNJvx712kaI7r6t2+DzGXdDWwS/RLq3ea9R
T1TDlPbgFaq97DLBF5qixxAv55IOwClrmhgdYWPsUZaX4p9zYwwHP2BvsQB//v8PEDv+4nmBkkAJ
iqgfrm096BcrkdC1GKTpg6SU0298vJemxE95Yaoc8tC0mLC/EnVaiDRHkE6mKNPf39GdSAAkE7kK
QZagFdnu6GxDiNrMwzW1bTQPOTHuGIZc7XZGlzFSfiV9gtZvd9Qr2TuaL+1uNtIIuiVoxnG4KkYy
PALdSt9Cz1ccRAM7rwxJCkN74K25d1uOAA1JmECPKOgAP6ZVrSI7HQAt/FCFZfgXHcLA7Zv6iMdz
b0t5P59PKMWybTE1gld9HmwKVw4osR+QqxVXPRm6D0lgRhdQNq0Xm234gXmO8qANtHc6QQ/hQKgW
i5hkfWSQpi+DJmO5EtXixzAcfthD1TzEMH4fBJDKzrMAYxKoA95Tiw+5OTejmSeFHlNvSdAo9tW4
m0JXaTL5SQODdsrDBQWhQmuvY6a3PrJMDuRrEXotIeUFbUIaQgkd+yx1s0zY3VmXYDnE1TxH1JsY
w6AaJdDMxBhwVay3A3VnkHB6NF4lonvXVvL8LYSPl8pGncjpNOS2eaNP5RJWl6wkYR/nQH2yFx0O
ZamTzouZVl/u37bdDyTQkzwDAj0ojs6LO620YO+aXh6uSWWEvmQn0Vd1UeanpXGONE12j75A++P6
BVnXxn1A3GnnFTyDV2uhhHmJpzwv3UQPs8a1gUq+lU0pQBFtQlL0/hr3bjZPHLkbiDahwLFeY61V
iW7NCLLLzN7UZ6MJof4wJgOh1t8wRKFFFIgFq+dmhabUyotq5+PVtpvBS5jddRsqZQdueO+gw3pA
skSuTZCwOUTdEMCC6ujjFdX5tHAnHfLEHC43lAUUaNfPJk3C/uB27R0TbrD4bOwigjTrLTQaDdyc
KPpB9e98HWQ0ZRI9nt8oBEYHr/fu8kBHkZHStqN9vTaVFLmC1mkwXAunkN8BZDVK9IYRrZWHSH6r
TtFRC2j3eEADYtA8IEq2xRP/4gpUgykhVpeI4sUSB7CoLFnqDn1aqge+f29lkAkxdCJGNaD2XBvK
Y9B+8tiR41Zyr7pGqhCL99o8/agSTa8updRWB+WEXZPEJQT+0EGAe1ybzJZ5qqSY1MmJlMhvxr74
guaGfR0iR/vU0g86uAG79giUmTKABo2ocm2vGUAuRRMZAAJbJ7mmEV/lcvgomTDv6Pb4+f5927cG
ZtYCHiqqJWtragUzlxnJ41XLI+ejlqnL17pFGofJ8flhaRf5wN7eSRGMXbykcM1S7lrbC5dCMREe
4AMOXa241VhQo5gT/bfMPE82ADe7pRLoi2RxYjp4DUrVn1Klnd63hHS/86nATOBCQKIw77RezByZ
w1KNtEYUqQv/kCIzOYOQjH/CyIpcdfrK0ZDnvAb5P5q5QogCGO4mOVSCRh8H/Mi1HWcUQKWgayev
Rcrj2/1DseeqhPMQebwlpkTW60rVkvmJLJrQp1dthjrT6jI6Wfe0ROrrAHT/Lul/prb5bpSpxmIU
lF/huow9uj0VErr9GznQH+tOT7z7C9t7P9k/siahBgcBznphqPmpTVVz+toiNR/GourPTutEj0Pl
6OdZs5B/aymRn+9b3btj5FD0q7HJndbWVlUgV2g5cMfs0MjOI7yUYOoa9c0Sgatwu6Q94oES32cb
I3HDgKzykDLNJn7QS3dslIE0LHw/ZBlVuGILLr9bDkr2vQvgAB4ZcT5n6Sx9zI1cb9xKKuy/fmPJ
lOqoyDCFrG2HQCMbkogqo3lhAxcP3CF3ZMmzRkoAo9HZ0D03QSgfbPPeqRVcjpR+hd0tU6VUGFJv
J6DAAIapsxekqfmRACl5BzOKeUT7vOfHIDd6ng8mHLspCQW5MwWwT1zlIVO+NNwRyZMlazyK+Hbt
0FK2cBxEl9vXgLYkBXmzoZidKZabFBFy5bDfHDiyveyG6Xf6u4TUYB82r0DSRBpEElixwnn4YC9w
5fX1PBEO1clyUjqtfByXgvgyN4ODEvrOV0MsSAMXhtKiDrBvc1ZT2VoI4ulGAITgcjiIiut56C4S
pFT3D+WuKbppYtSfx3ULVJGaMNMsujxXtiH8bmk55MuZlFvnpFCPxJL3bFGEEtTBNk28baBizB34
RSUmxguWEALMcEzLi5TJS/SkghA+KgrtODYhT0sTi+41FJIbjx2O9gwwqpmvgd4othcQQf2HYEFR
3V7W+/8akWMuvmlD0fz6xIDrjR4Yz5GuU/Rdfz5ZHipbCbnoEpRcDzVI1LdhUWaP97/czi0AnKKJ
p1awZW0ZGlAWaqSl45CArcgf006FB6yIj0hhd74ZlCcC8sM8JPxV4u9fuM3Cyhc0TvrpWjaG+X1G
feZtCwbhu9QWGLy/op03gZSRWihNR1z1c2Ppha1Ub8NGQmuXkrLVeWncITHrBIaeuWOcNOrJrg3l
9Zcce2K0mcqvGPVbL892pnjRNdIO+vRt4MZ1Zi5vVC1D9LcHNvJzIPeJ3SKvotyjHtYd6crsbS+X
jsuFfhKJwiZaUmaq9VIzz9c4q/JPYwno+xTVfcVgaNtN9YFf2bkR1NBh1BITweDzt1k5LQh7ljTe
wMYZqnMYtVLvWSXCZGeFmZT6Efr46r0VV8oRfc7OYRWZEB6bOj5De5sgI6cmB6Jylq/UOvNTByPR
e6s1jQO6p53dBBUgnqDnQsD2hU2g1qc5b8jgFZvqmss6PB/RnHipPNgHpjaTkc9BGgkX6Fnx5SgP
bfZy0NtGS5dOucYMYTbuElEhBUcSeo0JFumNJN6Kcz4mOXOH8Cj9rIqgQDYV9gxmZQalzQ7qm3s7
jGMVcT2MGcwdrk9yMs9mREVKvjYGiOE+kYezKnXZ6f4VvbUi5n0oM4HmQh1rO07YNMaUZ0kvX8cJ
ucVe6hBGtSTpYC23jkATxKsCCipyiO13dKIa6WIqtNfZAVkwOUr+J4r10x/owXbvZFq3/331qoAp
i/oD0zgQvopVv3A8ZR0B1dRy/TrP5fz3sOjzDFpfi44C+9uQgmeP6grlZ+YCbiAdcavOOS4Uta4y
1t4OZh8yjSpFj1kS1h+hwzDOSSTYlBujurx2hQAnIY2gUsX44A3uaegtBSXsornmSZCcLWOhA68v
jvPlN8zgwUWw6QhisPVGpgJbrhdxe+3NOrkAGR3fLpp1lIqJo7wO5RnOggdA0GcCO3I2+bJiNo0j
j319NSSzO+WZlbnNbHwGiKVT/SjOVjNMblsXH/kMf95f4A64AdskSQJtK8hNNraNJtH7apbrqy2N
4LyZ8TW93Ib2bY7i3oUkrL9oWWmdqMM7JyNTyi9anOWv/5ri6QdtwgXBn258jzZSCFoqqeVRXuBx
bmK5Tz1zaZPq4f5yby+iiJ5EyEZuTfV7czFiFPDKlhF0+mqq9T1L624+oaZuO95U6TMq0iHSox/u
27x14mTYgihHES09yu7rM1Sl+iTpddVfC5olH8BaldavZk7S6jTltH4P/PitNYRwBD8gSF+KL1sa
PbpChWCBeu5clL7WLeqHHldduVyWo/nXHVuiLsLEB8JMxIablaHG6OhhnJZXe0yiB9NMMk9wHD1I
i6ocvPTiw6yviJg+hwIeX80U15bsKsadjexweWWSuz0Z1dR9Wfqs/XT/U90eD6xAB8tsAPkeYcz6
U8lqXQRhLZfX1FKYLS9N6U1o2MPVXmLpU94wv/Jqe6TNOBZeHsGltLGXRkuAknVcXbWm03tXirVs
dqGNzBsPkECaeKFRIdfxG0ZN8gfgQyJQ3Nx4CMpgaEnNisfBUl3aef1TB7wC0sO+fZNWZnBw/m8/
HVPewsNQ8WcGdRukZWmESpKAg4ey/CPROukSzvV0vr+o25eIVhioF8r9FGFuGuZmMaljp4FKkZNW
8aJgsT8hHDv7RTj/tJQoC93KKuwzHedv9w3f3gEiBzJaMj3quDcjykWoq8EkUSMI8mJY3jkkRl+T
WpmH92BltVffAhy0oEYjbKY9ur1wkzXGJSPg1OxqCF20OY68mlK5f39Jtx+M3g/4Hu4Cl4C5zPUt
yOoUlJYdLddinELoKPTOTjzdDKbXDUqKkBOSNxAOIOoB3pBYrg3FAcQ6S9mr1wR+uTe5HQ1eC9/m
B5gdxtPAW3mQj91+K9AO4OlpKsOaR3VwbQ/ChMSs1Vy7Qu2pOkgwaEWFMmRTOw96qZsf72/jnjXk
Y6nrwJYh6KbX1owGEHbCvb5aTat6S9WVl9CYonddBsXJfVM7rzihEKEyWM9nKaONrWbs1MyZo+5a
DEH2YCcqQ1Rp1P3ZqXUQnLIxHk5lB8+uAKO9T/sqLhg10WbtfP937JwcEMYoUOOpGWrcxp2Sk0SQ
tTs9yIe0PHUIQ0tvzbCymwOXcru1jPCCLiUgY19JNNdbG6tBUtRGOlxhddBpQqm0EUHBS49RNyoH
b8LtmsBPUSyglsT4DAWstS0gFUreq+F01dBKOqlyNZ5TwhP3/s7dZrIOOA68CChlMZi2+YDQpiTq
IIFmQiFV+mOMGMV+Dw2M4qftGH4F8pZIJ4iq4Qm4b1f8+vW7yowa9RC0h8kUmI1br04za8Vqymq6
LmOt+G3Vj/4yGOm5LdP0vdSkwauvIAwEOC4YdsF58vat7XVWCjthPOHBojn/JWdJdynaVj/FzNEc
hLY3H465YVD1DBBwK0hsN+/cUEzGyBSPxpbqynlQRuvSDvGRGM6uFfIPGDgJu3jE1wuKjNyEwkvS
ruRJf0PBbrsqnDgHX+nmdWMpFDgEJEW4rm3plnpK3aFSal6zsYzqrxVic7DkJ1aUxz4kSuZfeV86
07sQ6qXiIa207EigYWeVGucEMgKBWic8Wq+yLpMmhQZDvjr0DC+dLNmepkbKQZ3x5jCavKRwaPPC
EeLx0q2thFwNxgwd+Qpxdv821idm4RSpbd/qjaDlMMdwfO1xZCmgWYleKbzTH91c7jgYqk6NdeXa
KWH0c04m+2Mup/a7vFTTP+7ftJ0tJEcWn5BjKaYP14vrDBKBKrCVKzLp8ymYO5CfDOocvN07WwjV
B/EWs3CCiniTScV6HhAjWMY1bc3pSxTLioe8hXTKpjE/W6OWXe6v6sYT04gh7ydMgPMDXbmNvaCL
ELKYW+Nq6yFs9qlWKVTd7ArUv7JYQ/J439ztJgrpGNI3MVyOCMHGnCPXWtclcAE5RAzlCdmQynaZ
Vqp//oYd/CGNWFCY8PusP5YcT63RM3F17WEbeJ/HDVFkVbYHz9jtx6LQBuRATJPDp7Otqwc1k65V
BXsCF++xkfPuJBnVtVZs6ZQkR9RnO1+KFwbxOo6HoJ3bLimwkRIvB+MqB3l8QugncxkULU5M7B9N
Gu2YggKGsiz+l6dli2YLA/hKB3O2rpkEoOjPXLMKy20qOYwucU9Z6iDQ2tlGGoFAfcRwPo5y44L7
IbJSIwmsq0k9+4nml9W4itNlvhnKwNO7RjpqVewskE0kqsNj8Geb0lQOEZRpVvbVLHukhKSkvwRZ
2l7GoXk1ooh0HqcvmkxCcWOLKOrMzKjkecQUTGclLHXIVZ4ReE4Vtywz+SAh3VsYsDsBS6F8jd31
uc/jqBjm3nSuamBNfi/Vn2GYyx5aVT24yDuGhGAvo/g8mcz+b+KAWGnglRmG4JozonCdYnswzl3T
Nt/0LpS00/3bvGsMpCP/AWAJ6nG9KmbLsjyCpvUaTWYFMWVg93+gUgaaA/z2f15vCwAAVQoeMZLC
zcLGKJQjwvHgmqjGdJrKqnxoLCCyUnPEgHQTMpLCUDKDB48SNuHB5tgD5ofitVaCK9REyQ+hs/UG
ojblXNTTfGohrvKr0Ike7i9PbNUqXhRGkYYgDyUC5896K5ciMxN5wmguaeoltejfxol9NPFxe6MF
hZQQKxXYKHCxaytqjHcaBoNXbMn/KMflO3Bqm9okGtJwSf55f0m3pwNjcOYS3XPuAdStjSWhXUs9
lO3XUKmDs1IbxSMF4eoBLYLoAGZ2u3vClECHgHykTbfZPWNwun4eJYMx63iRzwH/4+SsTSLgvr+m
PUOA3XXG/0Syux2mqkI9EjwoFhPk+vwAt7LxgIPJD4KN2xNIH5VCmajMkbVs/XxDcwpyrNwSlYjM
HUrtqXCq/0yq/Gh0zgeGxr7fX9Uzxe/69DHnwTAwsEBgqkxTrT9VLtVI/tWjdY2V4V2fNKekmp8g
b3Pr4Y0j95dYb88pJOuXcnHeWcUYerWlHQ26iPNw8yOIU5GMFD2dLTULI2K4LMZUr6ZVSzLErXXm
qVQnH/ImWlq3VPPplEbV7AbW0H+6vwM7ZxWMuIgXkFClLbi5GEkKW1YXlJY4q40LBkZ6YKy+8GBC
kw4+7p4pPqpgjRDYnps7WDYRGh2LdYWclFdVTU1KaLQAizFQTvdXtXNauVHPU40g3m58ZlIVlkqN
xKL8nzb/zZn3+Rv5kSPl2T0reBNeHOBSbN5m70iOOrNEtfyaTlH6AVWb6F2T9NJBMHJrBRsarRyQ
gmjabR+2LKiWzEjn5E0RWhrTVqxI9vSoHMODTVsfQxEREIAQfAsSUGxtGzcUJXLALknmo8Aq55/r
fC6r71LiJLCQZs2Su/kgLfpjOyxF9KurwK0f5E7rlf77A6htgXqDixRukfVlhMKQXs7cZ35pz+YT
ddfqnV6UR8REe1ZAo/MayGLMZTsKEKZSymTrkvtoAf3Slzm/DIxMX15zAP9ZCokF5R0aGXiWzaOt
0QxyDC6uL1VkMCAUbfUJYtSgPHDL6zv1f3awQq8Pd7l9akoNUuRoxg+ncpt5kzqr1zSmEtnGdXoQ
YO3um8Dq0M+gS75tqUFLK1lRO+Y+xxAhuKQsp96rQ8ZnXhUR/LsmSJygTRMOaQu3nOaisvUEXqy2
5PmUwiJ8W0bS8Kpr9Y8VFXdEn1kXw4ybR5obnc1IRMKTNlSz10WMzxeadcSmsbdpQglYzADR1Noi
rGg2t4UmwwMXD3n0zgiBqrp9OI6te/+8reObf1dDoxMXoRNpb1swNeLTSiLJhU8npj2B66iHUwzv
Q+SFUwX36KyjcPEb1xWgJl06ek1i8HR9XfW2tse0gu+xlVTZm/qYOmac6r9xk0TSR32W4I3RhLWV
ySAvsiCe9eUBdmZJhfxzLJQjxYgNWOWfDRRAFR3CGGqmz0NOLwAOjHqWYx92hd9Y/ZvZymdP0h0k
7MbPath9kToa9oP+VGrGwzLPqddojMLd/4R7R4XaPq+WYIinNrdeaNJOrZYz9+ZrzPqfhwVm0C6S
jvrVew4DshExwAKWGX2+tZV8sXvZybLCz1jwpeqr9l1Vo8FTmsmRruPegrhaIMFpCoIqVtamDHVK
KE43hZ+Mlcl0nWm5UxS+jgHjnw8HRhoKAxVOF16wtZVG7edkHmpOfpvahhdpQdy9K8O5D67SbBR/
vf4j0eRnGAeqXV6qjV+fUzmFHb2AShVGRbca4uZNVWjzqyKlf9f0PytbWii0pqpW0SFsrfVyuCyK
Op0zY4o9s5+O3lzxpv4v9vzXFPUsPhAYV5C06+3TmFCnzZqVvjpYyrs8rrvJLa0gcFtKi27JVOpn
rsURI9ueVVDJoEMcyqQ37ZZsBhgWp1LhV5qSp+duAs7+pRyy5Zu55M4fswJrkzv1slL/hteHR5UM
ECFQ0rPNJcNMKvHR+H5J1nsxrYPB7Q1YnH7jMgOqJZt+Hr3YfkEnAvhGc7X0qTPPpywN2zPy10el
nF2vhbsA4spNJhLd3GZwG6lkaUPpS0mufOh1oD1BrtVe7bTmFykPZ2+KR/kxq6Txpx7BLlwutLCh
/DoaAt39oC9+yPYYRXJNMwn66XwefoThmLuSI31KpeZ7l46VO8XTt9dfxOfWAYV92L6szcpxBgO5
CxdRr+roNLby4BptfaRluufCEL4ClUkL4RanHMTg7CqFc0o2w0h0lv6UMyf+jdv+0sjmTJrIIZpJ
EZa+ocbBedTn1lMgPqXKo9QHYN7d9QBmEEz8aF1ts3iUdun5KDgWzZScrxA2p65G6/PASW6mbf9x
KgIz8X9mxGl58ZiGeh1USsYtG/rxl7KYXmGrnx05/sOS23MthW+6tn8fTZ0bqN27TBtPhfR3aR4x
4YojsHVtVMHFY070RaC3/hWmNKsMGJbEJ/NI9cwZykdlSKunfujMg30Vx3trCjwfrSyILKnUbZ46
uS8NCWhM7mda97cMDYALuvRRKaZvSR0djSPtGoPJGOg+wM+btFMxJ7uImqjwF6tuE9ehv1s/jmTW
hTcksTo8JClx2UFQvreZxJci0wVcRLa73kyrGeyugbUMpuZl8Sx7Ur02n8NzOL4SLfLP6RGvObAb
gXLbCvpGXaZW+oAIQj5VLTrfADoaz6D4El3u+5DdNYGPfJadwodu1jSbyLRnRlL4EzHDx1YftXPW
laU3Q9HxG7Ey0aVAiQiF1K2jDmpLjVAqLvyus0JXK0LpYpDWv6rY/s/OCRYTEOy4LB719UdqIqcb
JrUtfIg+Cn+YpsiDAqk5A1A8YkDb2zvgBRDFAuphJHMTdiXl3GXlUhUI5gGbdcMahVkvHGq0U9RJ
R7vi/qfacVxsmujHMAcgNnK9Mjmto0iz+8LX0wCfPzOpZY/6cpDi7iyKjJCCDgMdoGy27lEZl9Gy
EdBCHcJ0Yhdu0bJ6bPtSUz25mUDP3V+U+NEbrwEMFbwJGBCKBFvI/zTQ64+XIfEX+Dmlt9Dn26Eb
hSlMkmYdaNm7snLM7KFOLbN50ILIbl//8oCV4oqBYsJPbnFZodHPUaJqiS/nc/+ha+bpMZYs+0El
8nr9e00iwJGkLA56aQs4KJRJUiVkoP3aUPLosS6M8ju+I3odI+fzFRCEgKBI/62Lrw/KaLQ0B1Ml
8zvon88WXPk+JGual4ThEcJm50xiiuyXqyZIaTevXMZoShZneuZPqsGKhil/ADPxavVckI6cRwI8
AmWqw5s7zQB+qU8NVhLmX7wBALmHIGR3un8U99YCxpEmAhVA+sab66z3UyPUUrCCUOKfqLTnnpEG
1t/3rezcL8ZABDrVIXviIVl/nKQ3e7mT4FVnDjL5jJaNrbmZ2vSPmTSHB5G+2P3N5RJwHUpiQHwF
v/ra1kw8149jnPmD0VZvIrDKZ3DSpnKpnSE4dwqpIaMiRX8Q+O8sEcyJmMggLhfIpLXZEdEr2YlT
pBqyBCK/pErg+xoROwJKevDNNhi957P+PPshipn0xLetsxoesXZIgowkQ/mPpEAuuVTmr6Fofthj
brkLqhvvFE8/eGR2jooQLYVoA9FopKM3H9Hp6zjp54nyXDFYlwXg49nUGuv1ERUgKyTp6aCBZNjW
gp2op1Y9NJkfW0vqyktZuKOzPMYjBTQtD37jLoMvACf33IjEKa4/m9VbA+1cNfXlyC4/WLmpxx5t
A+cId7W3eZzJZyksMYu0ecdGKAltvS3RM5DC3kUWsHxEyulojPTIyqZKIcn6FKKtmvlyVWoPdhAA
7TXT8WAwYNcKtTKCAHQ5blpHedRCM24UuNqKXDptGcKPjb49vdpnCE/+/61sdmwwJ366kuEz+mDw
zLg0YaoBeqSGi35wd28XhKugBsI4ADo5VO7Xh2BgOFS2MlPzk3Kich/W1rdCm+w/7y9ozwpsAHQ4
RBwIr8vaSjV0UTiPreqHOUcgWbSWhjeTMfet7DgHaKlBoSlCCESUItZmmEgd01GKFT9k5qeQ5g9m
VlzmruncWK78VE3eAnR9aM3cR1jxILARvnXte03GGMm7hIIdScP2/IVRidippPmZZFv9Je209JuW
wxnroZxWPAV5Gr6uFyd8oWDJoVvAUhG03+K4VL0n/QLo4du90z3AnMBo4RJ1BwHi8zu4Xhk1K15k
Fsa0w82Zt50k7B01rn2nTtBzdERU5mVh36Z+FOZFdAJVlDX+BO4x8buk75uTlvZMPxog5RJ3rEJp
duVoghajzBRNeoiGEiI3vVPT5kEfZ+IhJH1bx42tdGiuSSzXv+JyLv8eEGXIT6E08f/PdSVo4V7U
m9mDKDaK3Jy2TerlAUyyF6cAWgncVkv/rAxEOg8mBp65XTZbQKLL4IxKOILM3uZh7Qndesp3lHro
1iVeVNIDfZRqoxsfp64Lw1OKlOPo1csYv++0quy8cVyWL0EK/vpEWBCi46iMWXICLJ92p7bue82l
BBkq12AordgDT9/pByfy9lmGrILHREQDMAJs52J0qdTiMHCoqM6ydW2jkZHlYYCDTWEu7P7Nu73f
mOJ4EAEIKsRt6c/omHZlMKv0LdgRTlm/9B7cwkfcC/tW6FU8T58xMrW+3lk5StXUSKVvZl3lw6/U
vYuC6ogScNcKsBnSPIaKeLfWVpxhIJkD5OfDne68mYFeXdAWCg5ALLsfRwOKBsSJSGa7Fi2pZKdZ
WEuRUrEsyyLy6DEvbk6N73T/49xGhXwcBkRw8KQ7tB/WC4Jls6j7paz8uMuat8MkK59bevbn0Bhn
v1ECzYvj9kgkRvxLb24MdQy6V7wrN4PHVV7PKhpGlT+Mk/rZ5HF+aNsyfJdboeOGstRe+pIepGNJ
xsP95e4UiEmZhQsGOQA2bttUqh2rhfiQSpwaZFn1kILCDz3a39RSxq5uf+hGYPzMI27MwzjIXezN
WZCY52mRa8traUG8jkNW+Gl+EHAGIAYEdtTH1x+g061oQsCk9JVmylQ3dwKUaZWiY8Qpyi5jlU0H
KOnbt2htcBPZyUoUqEnB4ZKt9GM/FMb7MBiHTzKQinchoyz3N3zXGkgzm8E0wU+yfdzVwGianuVF
adF9AoDZf9TlwvwyyP05yMYjUva9+6kSR6LoQb5Bm229m8qiR0UR4dYE3eP3tutHb0zj4c/7i9q7
nwRFYL+YCOJ53TzncjJrdiDjZhS6hOd4SqXP6aS1b+dJCn/cN7W3f4JtgoDPoXO41cQK4kpHBdHG
VFON/3Uau3iQItlx2XDbt6cwPxgQ2FsavTxw2QJ6xfVcb6BTIyRdh3XpV7mZva0CS/WKrNTOipwY
B7HD3tIEtkaAwEXGtvlWEqMBkmFTe48YiOhRRVwQcOpzy5lcBgut8EkuGXc6eK33Dgj1aMIVobF6
w8AYBZKadjntvVwb2tZtmPOorqMsz8WX1384ggxcqgZ0D3r79UZK+TzOfZpXvi0FuZeaYfjFiOTs
JMHFeobmbzlY2N5uCtohJhKem2ybD5csSx0MKhetoZbKfLlK1wuSuPKUIx74NM/DfCRFfmuR15xz
KXBylH22Y1uQ8U+zU4ijWXStG9TO7C46wsHm/LVH0fsgitizBg8XjhuiAPgzNn6ymeqo08a29odF
LRLPaiaDAcbZ+q8hpfbXKZHMD/c/4O1N4HSIhiUoFdkivlt/wCooK3YyaXytlfSz3srtp7Yam1M0
hsPX+6b21gY1AJBDJHPAvG/8iam1Oi7ZqPwKdNTnIJu61A0CWS9dlRfx0UoTpOLum7y9B0xUgW2D
NYfuDEQr69XVzWLJMSzUviml8dmY9PSECox2YGVvD6lrUasD605RcGOFSF62omSq/BCM+uAzxDv/
ymvJXk5QKyUHH2xvScwK8J4KpULa6OslFUYOopnupx8VgeUFUTmdGieNDuowR1Y298wyoQ1LpLJm
8L+LTvD8aqdkSo+oWW7DMgBlgiCZaQvIjbZ3CybVuKmnidOu1cljOqvK916J9fNoNOXHWVKaEdBP
8Dr1LRGLYJXxSEFoDwRiCzSLRvRzpKyo/bAs69pVBsPsPSNEmP50//TtnYuXhjauv9RCLdW7vPbz
LsieytaQzn1cDt+cTrcPjuBtrMma4KMgwnIoCm7Hp6w+ZUp5MCvfmJUoP5dpxbyWwjxkoUj0ZnS7
ty99pqe+NeTLQbS5+xXhTSL55w8dlPWJNAf0P7Uwqf0iNh5zTf4rrKD8QezRr5vkEofjr/vbuns2
X9jb3IC+t5wlrrFnwjRw0u14dlM1iA488a4V6gqQ+ggKh+3LNhQl/7X4eMPQFB515B4En6Zc7q9l
74iAYuCDgZWis7u9Z9DZa1mlV35R9OED3UJcVagMnxuqb5/vm9pb0EtTGy/VS1o55wwbEXyEieFB
3hD1Xl7rwZffsAM2mmiYCOsGzK8YjQWOqa/9jMT8JwDL1PSkMYjU8307e88JoYfQJBetaXvzVEr9
NMAhhYuSy3r+U+rnjNpdZlNnMWvLhztMO3JXex9LDJRCLEOsz4zu+qCHijlmg8qRgDU8etCKxmDc
n4FutVWNT69eHB13aKTw86JqvFmcFQcaCs9T45d61RmuIg/tm6pXluREn7mD9CnoXt9rZaCE1AzE
KvRBxOLr1fVyjFigAW4PfkXzVzFPyATa6BVFB65qp0RJOAViT8SMpELbZNySezyRPhW+lPbOJ6Uy
43Njx/VVl+vgDVgD+1vaQpKkT6btA7tzvjGtHh8JFe58S0oB5MZUOMijtslNqGkz+FZgl2YGpDPq
pfKCnkkUuxIDa6/ONljw/2xZm49ZBGZilbHCzo6a5M0OExBB3ZXe0hjLwaXYXdZz50SgjgGbrz+i
VuStlUZt6c8Z9dDG6NpHNYyDr0FUHenc7PgTBuJFGxv/SEi+Cf21Et6cJZlLv4/VmhAuKD9NlRO9
utsAH+YLK5vHJe6N2YqZSvfrPjEfJpS6fhTSYB9ct921cBZpBQna+i1x6rRYqaanrMWwkOar7UA7
91Z1NCS+d/KhZABMw6Fn0m47CqPnfJpK5dDpQ/9lNqTmo0pzl95D5Pbm+FQ342VUpMlVTMlboPI5
eKh3VikYISi4Ql0FjaT4+xf4rKbNm7lrOYcMxcWozlSjc9KzvjrSj9rxzER0DFuInEIBOrS2M3YI
CSPDRWHPViPfsZf6nLWy7YIc1x6Rp3i9JjlaQaQw8Lixp4T7G3sDRWZIdwtw20r6a0oc+ZM8L9bp
vkve272XVkQY9GL35KCzmsYMCj8agurcj9XgdXnz9+uNCP4frhSDHXymtZE+mySjDK3Ch29FfVPI
g3nmMGSvj+4JOeAuo1HN0M3/I+08lis3lm79RIiAN1NsD7LZVBsddU8Q0tERvPd4+vsVNekNIDZi
/zfEmaKZrEJWVZq1Vi4b8lU29HGac9UrIFFeepQXX41uNHcCjo2Y9GOMk0i+KCYvGaz+PJuQE4Fo
1xAl/kriuP9DQV3mZ98GVf3FKjSpPjCGzn4hsh2cy+ON3PJBRoJDT6djQda58Alf7y0DjUlK2I72
ks9+cCjz8U1Vuz8K5trsGNtyDTGlEIg43T1qZvdfzTJytJZrUKlRliCvGZi6lzdKvDdpeuNyp3pN
aEVcQCV12eyCOdWXYR9TRM3D6edQS/qhktPkGMqRs1Nn2VoRqTNVFmI4ih6LYMBxmMfQyDg7s1Gy
n9B/lFtmmHtDq7cWhO6p4AWyKjKX+32TMiPN4lTDD1tVevWH2jgOWa+9ZZ0dPB/OE5Ki5Q44msrK
UpGtKhXKiBqm9KrIjtmQzcc52Y0QRQnjvuRPtY36r1ByBrizJO2FfjHkoe/kkMzs4Tg60aHXLLds
/M+mVf+PrDp26f5qrjMx8uKxw29+MVxAIbQStaPFXjptgDxZyRcrm6Y+1Eqv/pS6INs503tWxP//
5RIMZimc05oFpqMRh24V6RGjjbJgp3q/uY+Eh0ixietpKbCVVxPAgDKhaJqXA/ACeardIS2DcxR2
47suheEbBN7GYyQ4caNudvbp8W5u3F2inE91nR1FIXsRR7Vmp0xhCIFrREfmUxEo8amXJfm3qR7M
T3mUhifbKqyLkCcKdj7kxqEAk0JhG2qyEF5dRIshgx6RHwae2jpW/aZCGvsjU0bjJ9NnuufvLW5H
oUiK/D8g38WTVktGVbVSBGYUufVT1KnFmxyr5vfHe7nhM3dWFndJEyShpiSAYOeyThDvqwLjajpl
/ZyU8kddh5Bd9Kfpj5J+LuqLThf1TVKxmoyxAS7zYpvaTZCH2qu1bH0gWpYg5vhEgL0WJ61k3LcN
85dD3handCr1E7KV/ymr4nnUEG1eQg6BGAI2slRSVhgMhTNgCDUNNCea6rPPWMudAHtrNQiDaEhP
G0K5aPF22YQBUTdDWdXQbtXbsvtszgxJy7p4+vuxHwhvWlyOH0rXJF0kQxi7vzuKfuqRk1OwVPUH
v4NtdNAKWTslXdt2h1Sxma1k5+VzU/T+dQtqswLH6MAHWNaAEYfouEui7BKbo8kMsDI56mpmP/++
CDF97itBsqOVdb+4dHaSTEJN62LEWXyoNHU4R9ZuBLB1lFgReFqkQaiZLlwv7cCmaFWbXezA8l2r
6or3QQuSnQLbxu1LOYXaqJhiisLEYi1IxZToogorTtq/SlMrGycDcvAfQdIVhyCs7O9IICYHIwyk
zLWrWNnZzA2fpLCNThgQMHC2y9tXqmeFjBxA+zzDNcg6OHCJhqbdVHV7Y3U3dvTO1CJOLAwn1uIQ
AijcP+to19afGi/4zpW+bQSMEoJdHwrQ987RZXqZItjBQVbTCix782cvB+b18fHaNGJRlgKpJMQ6
Fr5RKo2aDQFvZi6HAJUGXguFKP/02MrWp0GdC3UkmkbimbpfipZpmR3E7BeyN2Jkb8S0495I29eo
lobvj21trehf3rkQ0FqlKZFW6c2gkC63bUVf0RH0Mjkov/4frNBER7wNAC9ojfsVVdKEotSHszFv
1nIVvUovySTPfz02s3GoAP6RfQMBhLyzpMXKrT6WcdQT68bt9D4zDqqr3DoZIKzqhVk3biajb3t0
uqaqTkkYdi99hwTbuHO0tvaUm5CuB+rYYtrO/WrLppzRkPCzyzwGf01xpLzZSpTt5Jdba6VjyjUI
YxO03GJLs0YG36jxcDmdFrr52NuHwOp/N4z2t1DVXrW4/9S3ausmyryDUt5yT14yMdQc+tdKtm6A
RN0zIIbjXBrWkXRMPgVtAQa8StKdk7C5yA/ANz0XcNGLRULwn0vFhI/lG+3fVToei8aqz5bj/zFb
81mKxs9ap/3I9HTnVGyEph89CRoG5LeUou+/YNuhLM0U2Ozi5w3TOCojmH9oldp8tWuptr6GrRyb
5wiSTn2imDDNO4/D5g7zjIKCpt4CyujePGIgElPBnewCu8R0gV5K/UFW0v5kgEBR3ceHZiOLZ2NB
eIrelhg7d28s0osE4R1iYSWSjaMp51oN56jX3EAntUetzdirTm+dD3E8ROGAVHsJ10BJUZ3TAdcd
CyHXMElGf8x8Wdubb7Jph2QNDRrxoC+3EQpaJ02SnV16xcm/ZsyGO9hgFXcqz9tWYHJTfqEJvjyI
KPJrLAewbxFB30MUsHxl/I6ycxK2rIgzRzDMe020ev+V9LkJC7XFJQpJTo5pVAYXW0+sL499Ycvx
frUi/opfUs/EbGiz91p2YQhb/HdRIj7hOEHwM/UH+fm8SKjeiyefWGul82ZkUldSx+XjdI1zHKoy
OM4Ads+PF7S5bURx+DXZ7IrFLft2WuQG20ZHN/nbLBk+bha29r/HVraOEGkRTH9+gJ0vPg5Vj3Dm
cc0uAGd+QrD8ovSNc0hrqXfjcQ8JsRHiM4aeUpghgqqVageMANlO0bO4TH3zFtql/0nKzOk3HkTz
K0wBQB5av/OgbbkFLQK0T5Bsp4K/vI+G0pJQZMsvdLSqAzJChluGynwQiOOd22hrdVQkQMMxKIgI
a1GcDZWkrwJJ5XGJuu5rpNR56raqEZwaf/b/0yJyd0JN5OnThQuCV0ClXODwVvPp57gfw8Fq8qtl
N+VnLcmsQ5Fa9bNnGCtkzXA7qV8KjOz96aKkVMtTp2fXztbG9E0th3Z+t0w/LZ79XhgCgsGxIoOB
D7bYRKkHA95EaXqFRFfDU9VDt40cBhMnzd7rsTpgYnAbCA9YKoKot8yWmkhSh5g5ZtfY7xzblQlL
zvWoqc+eMIqkH2xzxjdZZEvCbX65mOgmgXevwuSK64RePhj+jzFuG2Yu5EZ9SBSzPD4+0iuXp99G
ewVTBJTcQ4stDLtmNMauiq9GGNZfHEke/utXQ3eD/eDsYLTXSGKaz8CaFLyCmJW0/X5xObPp+jCu
46sywvTVRmN46WN1+txPcvejLjT7JEud8+L0Q/OSl21yLZo8eg+AKe0sev0xuSphHAmlHL7lsmfR
Z0bjGwxovBoDMnJyy4S8KI73FORWR5wKPlmAoJR8qFIultuHo9G3pR1da1mVkAgZ7S8D4x8OQTR3
f9WjPL2jIik/XbsVVumjghWnYMgxvN9kGykSagdTdJW7qf7aafL4pabK/P7YbbZ2EDto3YPAXtdf
pCHmxTH06MrMB+nAyJrOrSha7Hyn1XvDWkT8hJQcBxyW/WItJjPHg8GIrslgZe+1Ftq+mzshs+qo
/A3/M3Qgoo/X9aE4fFdYwiRi3+Q0eCmusTiAUdZ3zAsp4+usJkr0u4PcfO+aSq1pnyUqx/PVnkst
O2ixkc2HzurtP0fdrP0j/RTZP8llUrcvKn1/6aLxifVDnbXo8s9+P6Zux62odhTs4yL7LDMyVK7c
QZ1y6auvO63/pgwO055T3y9MT2kTKTrFftTXt8dLXJ94IjhaJGI/KQUubzLS8XqWtVC6SGY4FAfU
ZZI/nSoPgNxacfPjsbFVgiHiHg6YyIVR8l+m+OGglQGpTYwSSVmerbktX+bcrj/bRdO/6qkv/z0B
BKNm7PSXx5bXHmoAPbGRySY5NUG+3PuOOShl3JhydFWklFHCTQ4AJGYg12Mr6zNOakq+z0RFLk8S
1HsrRmJXptKYnPHAmdsXkkQ1OcNuaioXcL/io43sdIynNFOQdI9NrxZIzkRbgzPI+RNn/t50pgX8
bl8Kro5k+rKb9JLKUA0e22cfWcZSgbEVERj0bphr93aiUYpMgxFYV61P7HfKRWXOK2ur57ZvwRA9
XtTqxGOMSoKgdkDchZNwb6wSan4lA5mv0qj8d5ZaaF2T8jY40udZqnd8c3UQsIUAMbkMAYSGtXtb
tTN3hVSY4bVQ/frUpr555WquXnzQj+fHy1q5CaVPgEFICtDII/ZauIlfKDJK6ikX2RQr8admiAzj
y5Co9p+51Yfhoe6kYHbz1sp2eq8ba6R+AfeK1BDA8NIwiGWUX/UwuvZNrxzMmnu6b+3kMNrjnhTF
hj+i6cJR4NUxIG4u/LEeh5DWA0fBjpG+a5Kydn1l8He8fmtB+D0ZPG1eUQG7/2iozen2HCTxFW5q
eEoDibVocnyak2IPrb9eEJsGT53cjcCPRuy9qUGa58KZ9OBaZmN/midb+ZI69R7Ecb0gon8L6ATX
FHXJZQcoM6tgru1QvaRtkvyV2uTtjlbG34Oaju+zXogppBOEXAct5Q9a5i/BZU6cV8pG9jH78FtW
B17ZRV/yXPlZTflbU5dPny/GvaoivMIvAJkvbmA5oroLq0G5lCETLP1unA+xoZZe6hdPM7wZ7opq
DemUDtEfHeT7T1UD/AuB/ysXObe+zXYy38CaJ8zpaMOdZ2Xjc4kJP4wC5jXjWlw4RQczC16yolzS
KdMOk152B7M05QvkYmnnc63vQhIOPBAtXT4ZVLD7ReX1lA6mjXhtEfTtoYMEo6TJf22G7tR0AXaM
bTi70FcUgkkAoPRlLdfUAlVuAJRdGtnSPstRH7+2cjGdHnvgphUSdCi/ZJ+MA7lfkgKOtoTTo1za
xpzeIjRyTnIY72W5m98IBDSho1ClWQJOSvjbPaVk5eLk8IdcOLuU+irHj/5bVWaz11ndtiaUyoBY
8Z4sPlNoB5C/SktBaXGwDsqg1OfZcMpzWj6vJUcKSsxGYIOwLZXihZs3mp5LEbCUix3WxktU5fE1
n+qn1Y2FFZEYIZgKvWEpMNFEjp04scH29cpwa3KdQRJzVe9kEOsnETcDHwypFbAA2ee9K4R+NdpB
mKiwk4TIoZzJWXOeLSN7ZXZdrrh9BuvM9RliPO24+vqDGXS2gEODiBD6zYsMCQ0kiUnXOiKGceAw
MyCo3HZ0bC+cy6fF/8RcE0HAIkcSczIWV6A0jr7V6SO84Jr+vmK3xkGxp/7pUyXgLTgEHB6KSUuU
B5BPmTq2M12yIB1cK2pLN82maSeGWZ9dQwBoxKdiWBbQyPsPxnDueTK6cIbGEw4HEnz1WLb2Xu1o
lTCI2RsaBSqS14/U796KVEq206TjCFVC115sPzf/0TulPOV2Ef2o59k+NqGT/5EW7R4HYO0W3Bjw
1IGaEi+RH91bluUBEjO8l0sTjPU164OZsMyqTlkZP40IEpeTGBeAjptwwcUjkvo1Qu9Q4S+NDSUW
bq5hu/TH09vUNNVhjjrrLP6Y7NCOsfLHs1cwCDmidIJR/uPnfpm6Wsxov0UmD5ji/x3BmzoEalv9
/bQVwdMW+uhiCshypq0lx1bv552B5FRookhmZ/33Ni71vdbHxkcD3CTmkQtgFaHN/WpSJ4vDKgu0
S96E8gn2a39kMFl2jMD2PHfKeB0FGg+ktbg9xMtyb0rqiimQ9RCdRItRnu6k9UFwyOVprwi9OGf/
2jEZKaGyIth5iw+U1Fy9BWCqmzbZ0kEJQ/0UwqLYuQQX1++/Vhw4L5QZmZW9kpAp5nkMY6zUedz9
F16XlVxiP+jro5ypjOfO7ES7RZNtZDuGN5f3i+HFlRjwvIAJMstbiZrb15RSyLeWJrL7lP99LI/R
riyOBVLnE37zS6hbtLCvRyOvbrlFMpe3mXMNa2n68//PymItklUxfyvLqpuhd/OnsLCd9xgJjb2R
xuLX/FKT+ncxcPKIl4QDLoXF1cEv5nZKqlsc9q9mO3zNWdnB6LrZHUv0/p5fFC8jbWgiXCAzi0XZ
QerPcZu1NxiP+ngEj1amrjrN8h6hdssFiW65CbFFFWNxdsFvtZpVJC0ipw1AqlxCN4K2XzFOv4Vd
1eefZD8MypOWq4yLebzGjR01gHCJmdtCqHFZ5Sv0PtGpwnW3pgWedOhloCFna8yQV65bXzP+YmDL
AMLrsdWNBeOMcCZQF6INvVTyL0ylmg2eFDGKPnYTw/QvFhFC5BIpygdfqWIGnuvN3uSzjRMHBEvT
xLBjMRJhkZjPYx0kQzpjVpUG1W0LJ3rJwln98nh1m2bAGIr2Ep90OUXT6fIycaKwvhl+43fu3BCT
fA+jKdjTQtk0BIiUAj6S1ZQb7s82wk+53kcmZ7u3IncMkMZjSOmTYxfEoaNVRnuJW59bcjk2tp5K
laJMUt80tXgdJau7GsrsXx7v2SLawQj0fHFPcQoo1y9PdtJZql9NTXUbjTZ5scrmr66qqDcHdvZi
p+pcvvuBb4THNFeLPW399RkAlEeCTmUDjgjv9P02Fo7atFSdyltcDs0XRv7ljSspw4Tkn2Uxn8AI
muLJrufHegVeU0A+iO6WebphZrI1aKyX0cZqcago5n8pM6gvpzIdpptu9e2R3mf71+Nt3loq/TtC
ZMBskJcXoV0ttRGUErW+MUyrry/yOIEczXTCMAQf0kh1u7zQp53zsD7tAFpIcXh+RMlluVaIo4od
oP19Y4Jn/cZ4vk75LUeYIP0kOehbubDEpOhaMhWq/s/j5a4PiCjZgnUU7kvlanFAwKOYY9NnxS1o
/ezFl7KMDkb5JFNKfEtqtWCGaGOTfThi/b88sdADa3MahuLWVWNykdSqeh/aaq9Vt/HpBD2W58FC
8IypYfdWwBnbecxsq5uMXtiLmeXOPxm89yNpZZ4BFsrKp+MTlgW8gSlvoAA4H/cGbT0Fl6+qxa0O
hgRttC66hFFQHx9/okXc+u/mEZxwsaBRw0N7bwViiqG3CXLihTkVhyIwO1f1gexphb9XRtr0Bugq
AmHOLbO8l2vZVzSIMezgYHRnuxvym5aOe1HD5oJo1cAzBlG88nYe1FABPFHc/Jh4KIjq+djr/fBl
qKPm/HjvNl2C7yNo7pTilqWqKjasBkpMcVPDYR7czK/VM+ONEV5QJsN6VfxSfa6K/u/XoqpNIRNN
erD6919LDQriVIYx3UYtsX4aiHC7hWxFXzLH2psyuPW1uB/xCyh1PHCLoIgpDwyukiccQ1X6E0pX
5jEE0OU+3sKtrwUbAAo/0RcX42JBjSCLjHpQ3tBN7b7HaW1+6QOn8YJK3mOfb5kCF8+B4qgC4dTu
966XWrOqU0yFpNyHoEm609TmxnHq8ufmQKLKxo30qymxt7/cSORmc0XLr7g5WlwVRyrdZnwsCQR3
npOtbwQChCPFC0oxZPGNlFyZlVEJipuZaeM5CQ3zUuuovT7/jUBLADWipyKKmferKSqAzFUVM3Eg
L0v/FU5xrh8UCA7+y5DbwV40vvWdEBwUSBqcnNF39+ZieWjt3JpxvKkrj7qY0hmrVeZOarI3n3lr
/4gR/2Ufit7ivSmYG4h5NNzp7Np8LLRsduuyrY5P75/oivIMirIOWs33VtqidbBTcWhbaTCYYtK1
vyPeq/afqOgoe5PvNl57IEgE2NRO0dKxxaX1i+/FsRHkau5wt/qWfI0z5DcDdXKnwHaTVGoOiR4k
18cLXN2DNGRhXwsQmWA9Lis5kQRjAmE4JoNmkvxuxm9leSjluT0OCKWf/g+2aE/xjtCoopR5v7xe
V0uptnF5ew6JmqS0q8tzkdd8tSaItfdasoadS3flJSQRJIaEp7QLBF7h3mSZGqHu08C5yVM0fUqp
DB9Shn789nhhK7cnUBDtHNqJFEKwc29F8kc9tdsUK4URHNS61d+KYsqvsVNNO9fGlilBZYdXBcYE
dsW9qWgo5NzOUa4fx6BwKX7X51Jc7W0cBc9B13ELquo89gwp4jzzRt6bkvNezdO5CW5VlhpXX5Kd
N7Wz0te6NeVng01hildf9HRo+y43UCvlsLAmI7gFsRUeJ6n6PU+mvVmIK1cXkzwIZYHig26ldne/
njRPfStqeuuqGvNbpihe5A+2y+iSb73kP9kf4E6nOUSDilwZoXU6IffGfPAeucYUj1tMeH8yWz9M
XduP/WPFP3uSM/RhjJKAiKH/xR3dG9OVNhCzZfJbbMTqMQ9nx521fA8o+VGcvyshkWECsac9xQtM
wLl4TOAxD4WTDeXNVlu/d9O8a8pD2EWZfk0Nuym8Fv2S8QWAb3qsS143Nx+i8K0KldbYwZGvvqVI
drmwVIDEgGaWRG1jFvNobJvtnXKnOnS+I1/B/Rk/7LgePzUIx0w70c7aIpcyVVsRMQol08VLUMqW
3+ZVm96i1qz/aCzFf4X/myWe3SVWdgQ+Eyk7JleXF2JF8DpF+dFBLm7JhnXa1jbqUk9vNQxqN4sy
5WCP+h5RcHWjIJ8MBx00F3hbkE4LTw0bnHj0jf42THRjiFQ6F1GO+lDMxp4k8cdrcu9B5OzoSpGF
ibRouSI75TQETdXewi4YP+nKxByfKmwCLMrxq5MyANBWjM7VmCZ6KdU8fyVvs/4cAsNiuLkePUmu
4OBQS0NBG6Er8JUrhi5kDgCkVVbf8rytf4AjVN3aaZMdZ11/R3JowBkfYYQKAOr+eMqN4s+jEzS3
rte78DSamuR1PXIGzwZ7Io0mNxOCtvTflyHl7EcMRg2b9mZLSvs5K4z0PGlN8oOhuerx8Yu3XhIt
PPBVVANZGN3k+yVBCxjSQerzWxEjluyas2R8aVR5/PbYzNo3iVzBE9BCthguvgQWT2mlEejNmGlN
/UAEg0Z9R4YbzYgDPza1Ot+UBliJEGQGX0zifr+iabYreJDFfKuCoXLDsg/cJNaSI83K2mNm14/H
5lYrAy2GGBnvHp0TkGqLWKjRK0Bcjtbdkpm5xmnZKihcIrvD474HId4wRYAHpUPc2giCL9yv6gLZ
noypvxVdMB0tVvrWZUr1UpT+00UjgYamf0wlnjSAZPd+E8MmNxHDi9Vbl6FIgLxbCQvLzHYCE/EH
390i9LUgQtFDM0EurqAZs1k6ZaWkKtlgG5zDwbcYhppEf/Y6o8eMvFRfs4obded0iS+yskohjqay
kGVa5jbaqDnS5IzqTe41/1SHdX2aWzs6O1U6vClz279YuZ691Wbq/42ux17BYnXiKPCAjBPq5HT0
5GW7Vy/KGNKFM92k2pSPCPqPiAw2TydwWCH/QFcWHBQ+s8jpQWTaaaJwCpp8zI9Tb/5jNJV6HExl
rya3XA/hEYmikMEnzhQg23tX8SH2p8nYyB7MHOnzwDn3Sk3fa+EtXeXDCpVFZIWEstDywRkJazMn
smfPl+1SwFu/1frwmwq8wW1D4yco5vPjc728RoRBonOKtQTNvKeLw8ZIhniykN730swc3cAKzeM0
hpara+nvTR5+fWxtYxMF6UIlf2OC10pysK6M0rSSavQ6qP1HvZb8Qxu11c7VKD7Fr55PuIO8D414
CrRcxsv+uCQiauB3gxckefG3USj6sRjn/jJWfnr1q0b7I43j/NwWuyH7lmUGaFFJEi0OvP/eSVrN
rzLDigdPV+LqODZzc1Srpjny50xnO7OK92ZEz8avauf7451dXppizcRFNG7QihLE8nvLdTqWszYM
vZe0uXwCii8dGNwgu7k/P3s/M1OLthojr3i/SFeXkeUYAUNRu7z1unI2vyF1gMxApYTfSmvcY/h9
/K77T0nJiQK4kOAXCeTignbaVA6jXum8UTNjmXmocxZ6sdSY/XcexzQ6hvqQxd/soQ6C69Rr4ew2
Yxbbb0rvhMrBkUEJeQRVgXSaUnkMjobOjKKdm3a99xpVZoFQ49FaU3wGXR8GdRw7Dx4VuA9GB5af
+9guzk6X7kGFtmyRFwKTwInp4y42xOiLKG6YiOtFmVkcOkppr0M2hJylcvz+2KXWhxVHBpLOOHne
/pWEZhKESg7jHJdKyuarY7fq9ymNn5zTRrsI+CrjRVBnEQSUJWhB9rOisQOz8frO8Q9RaqaHwNTb
nU+0ygU/zIBwIunDCnXZ+/Oh5qoPwJjxMbOuFX/KzDP9ZwyQ0GzbuD0lpTm9hEwEOdOPlk9Va4c3
Ixzs6+MN3fh20Nw+lIJojcHuv/8bMt+Yx9iWGy+J5fzN8Mv4U622I6WsbNwRENgwRUBDuAYfkat9
WUeKzCwu7WJyvLSfE0+NgdJUhtRdzPZpbAscCVyfBogYK8wGCzf6pQiozlnb9H5me3JaKm5QN/E5
CEp/551aRjPCCs87N5xoUHPJLaxYOsAgwngvtLrgzJxmG0hSXFwR1fbPTdMn33UCHs/JsuhcTmZy
efzp1hc7JVWIbSIXJE9f9jXnLO8ZfedbXgUe8NPUma8VEfeN3GY+Ey1U57lXlM8aPIfjY8Pr95mP
J+i9QmYKcu7CZ1S/bQxjjm1Pt9I/wgqNdDRsE8Qt08ltAnkv/lifeQ478vLcYqL9v3w6EfipE7JP
y5OiBAnPoBu8hgfn9HhRH7Pu7q91qgN4jVDGo2SwrApS268A8kiqp2pMpwNtGBq9R5wqd0cLFDMX
tzOG/2tMrVCQPq7s4nNut1p9y7K6iEBJ8vLQMm9V5XOS1VZ0A6Hu/2eI6B64kz120rWpC//TnBZo
QbuwJIzATcEFBC6El2ZP6HrtG6CGiWWQYeepIqe9d00qkhNZkKF4dHxgmUx+K2sM7BrT4bNCxWU4
51JjADCoJEpOtjmVyg7HdO0j5Og0L/BP+kHkuPd/wODPLXLXgeqlCmOqXUawtvb3ILen/9ijZc2H
kH3pdi6YlaNgS8yFgglmCjTn4j6VCAxgtbaxV8/peEmcMDo3gCCujx1lywrZrcBUkuKuBBsn3S8M
OkCJp5dS6N90v+rKA1IJU7rzPmwYghEMtwbnZzlLxVUIYK2SzEPipXYJe07O21MV1OG3p5cjhH8A
QeEtguV//6HqqG6lMYxSD1wGlFhjqg5xhM7hYyuru5+aH2QkSsb8GnAnYq2/XMhlHRn6OPiRVwwo
MplxqX4qVOQxNDV9cpQhMYgwRWFM4LsgJi2aWk2aMIXcjGMPNNF8lKrRPzCExnqyrvhhReA6wFtQ
WFzKuDV5HRZ0aSIPYxWpiZIW1SEZw2Lv9ltlXyyHF1ogeKly8J3udy63+zR3sjzy+qG2f2uTWT+l
cWVcRl0OPg2WVF1ojSpPVgfE6mhLA+0SYr8kLPdGqYBXY8zQNy9kxuuf0DimP1O7D19Dq4+/Vpo5
vMcmYpuPfUT4wN0FTPolqkd8NAH5WBZRZaOfdCXRYy9TpezsV5EMqpfb83kr0P8gAIIABIOk3S/N
mW2KsnqUeFYcaSc9QOvSV/Q9cO2Gv+PnhJHgu+njLp/IMAyTbsqsxKvUYYgvjAjT57OWNGFwyJxs
F762ZY7qHrV1Btrwdi2Ol4UciK1JQ+lVdeB7w8iTbzdKeAZslO9csquXhTIvlyxfCQgsyfniki2m
vmzaqqw839GG8ugAxEg/Q4gwswPYZZVRtZFTqoRbc9dfAq1EAPDxB1yvlcEiANeoWYkob9ng7UvV
6Gx4MJ7WG/ORnf5b5uk+hP28d8bXRw9LbOiH+CSdi8XVGAR1jn5hW3mIq/ifSknSGcZuWb8Ri2vH
ZDScq2HN0XPSjSKFQkuDdxtqJWoQyxJZ2INkNqK2IHGbxwuEx+ZQjWAB+yrJdw7cxk6CHEbhGAYn
HTN9ccr9RPYdxTcLr1IYHk6NRZ3jw6AOTXNSWtmXduLVje2k40qoDDGKc7d0UhACTK9ziDdMLRzO
it9OrwBspncL1uO7OafKOzOf9uadrWJ0MlJuMzGZgECdBtD9cWd0bp/kfhN7FinBG2pt2snqx+IG
xU4J3LwMu/jrnFVO8FamktFc2iyzdrZ5fa+RRDJzBM62aGQu/4QJyrs29LZ0QzMtYni5Zbs8Hnud
xQ0rPHlc1Y6Yd0+x7n6h1aTSdIlq/zZXQfgOu+53eKzx18dnb8uI6DyJWjiPrLwwkqhza1RG6t/y
KEvP+ZS2By1BnPWxlbVfajAhgIgKxAGJzeKbJVwpoarngTcpaFrMqFZ6RQarMzSkPW2jtSkuTcpG
It0nYVxC3x1YMbmhDYWXQQkbDyZzixByNiQjQo9nQIb78crW3kgKg+szTgqldvAw9x9JSqt+Mms7
9cokVY9ZqmlemsxA64Nx/BQxOO6sWKF1LJtgOA3B8KQ0NweBbJUnAvY3FzKVlHvzWSreXambPeZl
pdKx0DVgIzrVjt5l8MS0J6a39hbMUayBHylGVi7z4xR+e9Raxexl6aRfw9Kxj4weiU6P93T9CaEA
0QYCKkpNiCD2flEtMcOQTuHsBb5Jv6TWrMZ12ow+kI/G1171b9OaRQmLHaTmtSrutyMTvyVr8hS5
ai6G2TPlp8JLG2Y0/f54Yevt441jvhkDkMHF0Km/X5gT5QNC+mNPGVyrAurgcQw/SAcR/tjOekni
LdUdwmaeG3SiFnZyMHpkar2n+b3sMkSxuKboE5zbTt6bKrW1JFI0MtOP+v5SttdpmPE0gx/xLKnL
rrKTd+dAQvT28YLExtwHkuL3kwDqYorJ6l0rR2nUYK8oniUDpkc5TMsZ0hUymRtt82HszwTr8pPs
Y86WAEUTK4PsIJladgitPFRG3y4VLwGpcYwZln0I6sg6dE7y5GzzD1P0dIWAtMCHLtnHdZbN8pxF
iqeN9HGnPs3OIWO5d87V+luJ+5DQ9WNNYLHv3cJQywktYE32eiqlpzpQ0PQqp71xaptWgCCihy2C
uWVxJ4wUpHoCW/asxO/OU2XMrtbWe1pM6+KO2CqhsSNwGvQdF4uZ5hkNmH6Uvdmqg/GMf+vRP2Oa
qflLPqqtdrGoyOjvrTT11aGuDTRyegnJnxNXTzh8TuWuCq9lXnb2NUgMcJmh4YeS5MpZ1RjwNrPU
/l2Z8iQ7yciu8w/6nFklcRMSmRpN6exNrdraNkGbVhjFhZ7yUlQnHtW6JjScKLnH4+8qPPsXgc/f
O0nrqwEGEdU3gFg8GlRv730gIEhN26mbPMuX8rOcO6JtlNgHLaieFHnFqQVZicAFEDQk7WX2x2fx
I4ZxcrHqBVjycoB8huqUq1V18/74ftjYPOrQ+Jpo44DnXVyseqlGVtbEkycTBB6mqVJdq7eD42Mr
G3sHWoB6IvNa4e8tz0+UTgFaL9PotUVdXacawZKozMJDMbV7AxzWplAJYP/oLhI5raS1DV1yuiL2
K4+rQX1LU1n5GTuj9gLXRtrB4WyZotRM/IKCzkbANEWjY41a7TWE7VemsRSHtjdQpS7tHUDoOl1A
7gX2I7Zo9xBC3Pseoy9CNe7qylNVoFVuEmSS6Up1L1UuKMQiO/ejEhZnIMex8/SLKCZ+khvRSARb
vtSELNrCNjqOvFcVk3IDn9ieGkmxzllEO+ixl6zfKmaMgjcSlQioektOYMAwNj0szdqrcym7Nlbq
XFslzw9Zl/WHvpPNnfR97fv0mXjvif6oytI1vd9VKr3G0BV65oWDk93AfuunQOq/PV7U2kkwwjej
t0irlFf43siQZJle5XPm5ZMc/nCCwTpOMFVu1BOG0/OmSEhE6x75yRXAFvxzJJNbZR5Nq+4QppXh
prUfHPMiDP8PpsB4w3Yki6Xit1hVInTkBn/IvM40/qfNtXqFVRYcg7LVdxKgtVMQjAHyppVN73wl
vuVMapEyj7jyBjqhf2WWnhceIzy66SwrTRzSoaBSuHNdbdnE4ckdBeIChO/9NwP4ppcxMxW8YA67
byitNcc406JzEJfRT6YxOzv2NnxEZAa4Pf0BRGgWZdrAKGR5lvLSGx09ldxMLa3Z1Su5Ssi85PKf
x26ysTo02ikb8UNPfBnj9uNAt5zmwP/j7Lx2HDe6LfxEBJjDLRWoVvdET/QNMWOPmcliDk9/vmr/
wBlRgggZMAYGDM9WFat27bDW2meyfFSuTT33a1f7Ek7K07RM4njf2o21gc6X3ouFXePg7GQ0hYGo
GX0qRmUdRV9qzYFxAU10AobZbc0bvXGngRDSjiNbptKwbqy6fbt4Ik/Alrj59EmNSGFH0ZR/3F/U
jS2kIY64yev8yqt0ZJxNZFq6sKfbWXlHzU5igiBhBR0Y5qeM+aMPv9KAcaRoFVhM5tSvuzlmmVAd
6qPhDLjA9SPDms+WiNqN9+zG3kmJXOBTEDeAL66OvTOWlaFD0jxP6QAOrvDap5Rm1en+3l2/ZVAN
+NtxUDKOWmNwUhoFeqJkw1kBxfpFXeZhby6ZHXShU+0Z5t6+UWZDe9TVcyYkpZltxIWgKXV5o0s1
Se0Eecfz2GjGH4luxO+b2vl+f2VX+4cRqN9yKBtxKN/r0kg0u0lXxspwjmawCXOaFrsyi7fEcW9Z
IQ8m3qWSQJS4aoIUujF7CrH52c2qfN8V5uCb3rJVQru6tvISoZNGLx8dSVpul2tBTcfpK1TF6NjP
zjvmhjIGwKnTd2NZRI9/G+ohIIwph8rXf2UqjZW+LrJmPCuj0upn1Su6aR8z1+hRWgPuh3yH8i7f
n2LMuizYmcrIly/HM9fM/MNRhto3mLL7+eFT8ErdIVoiV6AUc7lzMBoYcd9w1KwpmjsK1n3/1Nm2
lWxk9lfnQM7YpO0KjplWGNLnl3b6Phw6npLpnHC29ySP00sRi+ZR940VvNwripm2q7taDVxmb6Cz
r561OU92y9jGfjV4+UF0m9KGV0dOmuKSErSD6ecCXS4ojYx+nrVcPdvIhxV+4YYDQS4fiIA3pghz
uP+druqPFlwa2lH8SXhL3fPS3LQw/dpKWBkox/Sotr3y5zD25qeuSOJjTFACrFOb9oYR/mqQwn26
b/3GYokvqIPLiX0kk/Lr/t4EnpRyApeinpNYM5/tyvEYHFYmu8RI6o3H48rhslCL7qUUpwDLtWbe
p7aV9g7sgLNKZXA3l/270TUPip6NB8cpXpai2pJIvj6akmzIhZY8XqBpq1Q5MarCmEFDnJumn2rf
VrS/oOl5j4KL5fhQD0iaITUPITquz+ZspCnXQD0rhgBpODjc7EodDppw2o1H6/pzIU0liTqAtWQL
c5WApSglZEx11s5qWYa/xm4aD6Vwqp0henWj33zDFEmyVCRn9yRG4PJkeOWwKIXbhOdwqpLaT9TJ
OqgQ1v0w8uZHZVjYQpmR04iR6BhqdpfGGOaI+/fSkMRcSf6xS6M4G3r94Bg+ur+899xpoEvgxKir
XlppcgiNRZg55ywZy0MvdCk+3VQbmcL1OYcmAKBCYvg45evp5S6o0zhUM/us1El1zJIo63x7zNwD
jJLkKezHaUfB4OEyLrMEaNDDhSDc5N9XZ72Moi7j2XHOhjBGn9NTBYop5o21XQWcvCN0gaQBaqps
6OUODqYGXjrUjbNRG/rBNur4QxrTO4kMxXlxI6N69E2WlXZA2hIMSbKwlrOJZR+SqKB9NmoGl8Od
rBAlCfOvDzpB3keJVAY1zxsDgetyVWFYjgpTNrGSReGf3WyWvlc048vUL+PGBl66JO4Trg+EEjmW
VJu9As7RbgzRU9L6o3CnAjMg6Qx/0kZlixV6eX3/NUQI/TrXUHJyVl9qLEOyg2Ucjo2nlcdoGsAC
DHXywsCirWbqbVNkIbQqJFp/dXmNKI3pZczDceyMw2QY7btK64aP/bIFoL61ebyQILwljJrWyOV3
ilo4HlnrsqaOKv7opZ1fzMaWyIl83/+/VfHvzpEawMMkFuRZXi0nZpQPY5ew0nZm9BxNpnVUEqPd
AQqzdzmwgw92pUzPndpvZHOXkcCrYfJhHiqOB/DA9TGsmR2U6swgOUaaoQQgqmMCw06ogWpPzT5N
a/UEZlA7MoDW29u5uTXE6MZ3lAGw7KDxoF11F2oGe6bLgv2uVEpfHbNs1yblfC5KkW6EHSvA/v/W
SteV1qdsWq91VIViNkaSi/E4lyiUhKHuBUrZDIFhRu3eRi/e77VlfpYzxuWwSueQaExQmN3O8S1t
qk59gXRKuWTOp/uu4MYRgzNKgVH2uWVeeHnE4qyBHjGk7EFXaoclcit/GMpwf9/KawtldcYwQ+mD
0g7iVutPrcWZnbllPx7NBjRQCezjrQlXnDHdbbjPRiPzo7y1g8lqu53SMmEs8vT0kDpN9/H+L7l0
6P9+B7wDFS2gLRINcbneKVO6NirK8eiEse3nnqs81zClwOiF3XEQymP88X/t2Qi6kyugbmuvMXoR
OoPZSMH6aCcpSKWIRlyvVYKWXLkly3B9nCW1jOCPErwLCGN1j9tl0RDKN1iaNS7vjDzzPhdVnh1S
xL36jSToti0ajXBdqIyvm6iIUs5pPLnjMTVrcq0WxQcfFAZTwJxu+Hz/k63YxnIPWZicJYz0KZX4
da9kpAmsRTlMIbtdQvGcD03Uv52h447HOHY64+ucufZ7dQm9xLdGoMZWqVn1LlK8ReyMOEIuzdez
ijhlYxeuLw9gMgIDBOhdXus1csMEESKM2RmPoZVnH9ycYXWx5z2mffHv8kGAgS8Ak0gTfvVdc7NQ
ms7DylIW/dmwS90XqtdtXNGba6EIIF8BYL1rPcLMiQYbQP10XGbvH2Se851nTulGNPCK5L30A7yZ
SBxIXqLkSa2uX8ObIhStno/emPYCxcowrncmumedPxmtp+yQvYNvV7WjKw6mGmZFkAsjaoIQTbH2
WZtnvdj3apyZ74lF63mXMWa6eWptSvD+rA3tVm3pxkFH2keyDF7Jeeswc1gWPW4Eyj7F5H6dF3TX
zXj8Dmxza7LGjf0naEGmDXIjIeC6X2GM4ARMN5wIXSrFF0Wb7Ypw2rJy7f7kRClK3gjTwJVaIydH
rZ7sNmvm4yjvSbMA8VOLZyNCw9bqjA38vQxPVh+b8A94JgGthLquCgsRwybEDIXoWCh5sXN6Vy/9
1jWWg2XN6XPGgLNj1g7J9/vu4jWvvjRLXkU+gnQErQvYxZcufki9rOvp4h/rrgr/CSEXt4FppkPq
V16ted95fMYvCObkznOVjH3kI0+caUev1RLvkNiR+bcCDN3c9flcytkVuRG+TRvHTZlIZbbdQWsX
O/I1OUn4l9vrywsNpvxLt9RZdzarNEIv2iqZdVGrhfusF0xc90WjGFWQhLr9ZUlDpfWncYz1d4UQ
S0t7f4ElIMcQiZPezzZTG0Mx2ud+EnOkHYwpK36pyKeFQVgYQnA7rGRuNm7m9fFzQYRRqnhtqBJQ
XW5aqi+DDSXSgLWzlKcYOOKOZPgxeLV0ZSQCMIUYd0PSa697+bGZpZOjz85RK9TsbQV36FypYosd
cR3QEjRDutLp+gEpMuVaf6vxdHWj5U7nOMdKEcV7s5iU46hE89uYoe37phni7yEsnr0JX2ajanfD
Mpx2ypBk2zKvWlVGKkQuKnew3aOpDSd7MhN/FsZPBow9Idj1dgpt4YfhgxVJRrnDcJFAcjmVh9r+
ejaEVrr6VNqNdRzzRt8v4zQfk1pTNx67tSfEiiQ8Svoc9TsI+5e7GuG6Ivqc1lFDDtVXosT92fWF
R0Paih/Kgl8XxAgP28Sa/MNe5T2zaKp0oP5yVDNGaiBQOHybU3f5876jWPtCFkSxhxI7IQzKM+t4
KeoZ+io5CMe0bSx71y9L8ymsxmz063byfriWULfkvG/soRz9g4gItRKKWivXNOawPWc7twkYECvs
kyY9jriZAwCXLejULVPQ1SCPUtgFDbaqjwx22WjOjKnBMXo/XfRhl6owveJ02UKU3tpIefSQRJQE
/XVMzZxg0DtLZx/jacp3bpTpf0aiZZCCPYXvx6Vydg9/OHrgeBA5EpaqjPw9v93vpcwtoUksRGaO
0S6qEZK3tWwOkHNt9wbZ4n+wR+BFU5qwmiLkyp4OlyEPgY4d6zRxXrBSHudiEYHt9POh0JTy0/31
3fh0pOPIskhhEQlevVyfmdqE7NIeeWv5tapzpKm1cv7euIyiu2/qKi/lEkiVD6mECyqYaeiXtjQk
OYeuzsOjMw3NNyYqhVWJ5m9fdN96V+Tux850GwvJq7DST7HWIgYl4M+OT5YWzc8VT8aAzlweq3u9
TM1G1k2bauNHrt8m6mBkqJwhGmMeVeCVPzcpHInaVJxjYi353uznbl+M7a/7O3HLCO0piA8ESKRR
qwcQTT1aZAhuHs2UuQEwJBV/trutWov8W36PTeRSZK2FhossmK6tzJHIU/RevWM+j+3TmLfMS4x7
9TBZ/fB+rsLoyVwc9eD0evSHM2jt4dFF8iZSm3qdjCTx7ZdfO0uFGPI+jYJ0JAfNIkM72iL7ed/I
jTPF6ZQvL80P/M/6/RVL7laVN0VBwiRqYh1ISPBM6XYm+6ZfvB9a2KhmMIydp30MzUUNU9Jhq5v3
kMDRnY4qV6EeMaZe9zLVev/L6Y3xsQFl8olhoILEUIPDhAqy9lmMGg/T3ozioJ1GOzDSwgr6phAP
yRb+zwo7AYWNu0pZ8nK/69CsjGTJ4yDuknqntnlMKTyuHv6qrAX6DBEHZE3Kw5dWaODPzlxVcWC4
leHbU1ruRuqGG17w+oKAKCacl2JR6JmtwcUFAHeBFEwcFBTE+aN2d5PRlRtdmCsr1Epg5thQDfku
V/JNw+SFkVk1WNG85NCC/92lzP55dC38zeBJGe4MRky2sS53zDXCWKSpEgdKbocov3nKn3U3Vz/u
X4TV/FA+/6sZWmVU2sm61NXDsSiGPfUtgwzUobD/WbzJWj7rTiwsn4Ajel+HXt6clUFZ1JdUmO4v
dc5aeyQSYey0n3fJmOy7CSTlz6FiGOIx8rTsD5Ga0NyGwhneRNG0dGcjLsfUX6zFioMBDHaym0Ua
tb5qlCjZqWrUf2jdHhb0/cVdPVKsDTU0ydmF3n0lvCwrk3ZIysTaagQCTbN6zsp0OStVtkWXvGWK
lrscSMysamB2l19LzVJGukGHCazcZj5CwUijhDaKn3rJFg9hnbJKtTXGFcinV+r+rJ+aMnXscWw9
uPR1cerktBprsH7ijj/Opf2+ZxjEw7v4WnuVovuMh1onRAqaisI12zSwUrv2F2ZjI3oYMgCItu3x
vqkbN4uAUwJ/iD2JQle7mHpojKZZnQYi0/PAU5txb2XGY/MYXo+8jDrpI6C+LIWTLr9VY5pkxHqX
Bgo02h268OXe0dpw4/DdXAv5DmUMOG3U3i6tGFM3D0pKeSoh+zuMozbuUhsd1fs7ts7mOAyyNUEk
RsZKWWwVG1lICtZJoqXB4OCGarM0n5u80KD2mErb+brVDr9mzcqfTOTvv9+3fWuF2KXyRK0GgcWV
66iKMcqcBttkP/XeG/V5r6AC/RDy7N+vRQZEQkJmhzG5A79F0lU9VrWqOExaQbh6X8VwA5eFqVP/
YS1SmRK0DU2GdTqX50a0DIWaBllhqTtnceAsLKr36CtIFEsbCSIIxWKCrJVPz5q+G7Q4zwJ9UeKT
V/Rk4G3++f5S5LZfxG9Qemim8w+4fRoIKyNjYhrzsNR50NU9GrAL1ZjOsIrZBxWUHB3RaH/fN3jt
+6jKIO3MvDh6J3SrLr+QUwwhhBCKR1bcDe+Wfjb2Qknrv+0s33BFV0sjCKJgAoiOViOILXkifzsL
I+pCo9roWaBNSqs+m2OvpX4ZITp/MnX6xS9TOcAzub+8W0ZpIBAf0ZJBunq1vKhXYeTFOCW3jqb9
rI5j4DIOEnozVEi/4yv8dd/g1X6yStCIckYzegakrJerNKrcCUMIt0E+6cI7hLED8qiKHTfozNLY
mhp7a3nEv5xH3i4cyGp5BLJR4qgz1hA68xHx7z6LNnR/4qKNN6FiPzghgwvN8l47xThfYtt1r6Cz
Ya9EiKwFRTPVb5RQ0z4owNB/iIakXIuKrZHCtxYILYIsnKaBVPq63M6OCnK2gAcKynlOa7irymDs
uy5KT8XohB+mesyfHv2AlIbILYhEuRCgCS8tRmGeKxq6SkFYLnSFEfM9Z26SvFPmuTreN3W9OEx5
EFURWKFUvm6MtxE0rnwyysDhQ0HBUMUXy0loW2RDFJYnbRbi0TIstAjJTKTbRekL1sd6dVSeErPo
AH32c0TtxPsMXK7dyEqu7wBledBArnw+WZf877/d9Mxt9CmhjxRMGgm1r4gweT/w2H1azGj55/4e
Xr1jLAiMDvwjnOb1kB9IQXU+J0UV0Ngxd02G8943tads6Qi8ilZfeGZpSMK0wWlzGtc7ZyrxoHP6
RBB5efrHaCdtuwsXN5lOhMOIwc2jl/mVm9TtuXSTNnqLq4s+CydxZ8Avdf2utzOj/znYKfXZMI8s
po2rUJn8Kres8J1IS3haedxMX0DlWNUOEme0nKHkLcZ5Btlto/E/NNahrzXtz8rt+7j0KQBMnvAd
c6weraTLg0LSx9xcYjo5HPDyG3rlssx56xaBMtE1G7JQeyPSZPl8/+tdRUArK/KG/HZSgDrpepkZ
BV/PS5GctdxdVfRMWCmK7OCmXc6+xuJTWYs8uG9ZOo7158RRgxqCJSfLCJeWBVCKNsol+pkptyc4
4tMh1Pt6p03C/oiuyHyqtSj55MIZfhMNGsf4P9iHMEcAyCTJK+EjYUajgjZtKWdJFmhtFemfsZJN
u0Io+VvR6vHOYmrcm04ZvC8Jz/6jaTAFCng1PByQ1ilNrx6OHgSJvZQZVzTM3CfbGJZ3fUaYcX+R
K0qqfC4A4EgaPuAiiWxffd/Wy2nAMQ6IidWe6J7UJe8sP0nm1nii0Spm3850Zfgr7g0l8tXKWYon
stJaOwu9tVW/0kYXhqlixwLVpkxJmWyhT8VOlBBh/dZxJnTl81pNdmNuwnxuvXK2n9DbK9Pn3sga
e+O4ykN/eWjkK8u7jncjr1/3UNkhRiqAsqESPFT+nOfOLlf6T8jSLIf7O3f9NMhit/RnOBwdya/L
49lkY2Mi6l4FaBVbmu8ls/JSlWYZ1CIUvtFr+WNTel4/FWUEkJzcBWqg6/AMgQF3mZBJCOYqyg9L
mnzyGsXbeXq8hbe4dtmEuLyw1J6hQxvOKlGcoEz1JG9VEEHKPwyjqR5VMWxhla9dC0UkYiMAYC6n
b91O0hfhLn1siKDzwu+89MPOHLQDflTdIWyl7/RKeT/X5kb0cOO7yaOOFAQkOirJq++WtZEQI5qw
wWLOSWCmyI019VDtzKWIDsNiiC/3z8mNvbywt3JjTEmOAQ+PIsicVn1ajIFZ1uS1u/tWbpx75MCJ
iaAjEESvT2PvEgCl4yxlIGov2bdN7syMdlSNPXoNzoZnvrGFdHBxSsguSnVS+WN+exOquKw6o6hE
UFUGqLVp/Gcyoi9JWf5auvDn/YXd2D6cP80rXCF0v3X8jCqoEmYlUVYp1GYXMQ90X5jeVuxwbQWi
HLURCYNzOd2rPJ/BNabL/Ik+yD2nlTq5neKH9lA9Chdiv+TEEgCjwKaIVlbZ9pAWmesI7Ax6q/m1
vWgnO8qN/f09uz4MVERegb1StO1KgbCNQ5vhTUsXJPqsR7tw4tk8DJaemoG9FO4WGeD6OND4ldUr
zh7tqjWipOubtG/NqQ+cGI6S7zZuW56IGfLkLcNvs+q9aLXmMcatdIayuU8LjHUis7juYyiqk9ut
pjLkXLPLvdskyi5fDI3ad7/1Rl5vp8R2Se1POtEUIFcZDv0zodaaogZhN4y7OEySvSjc9qmDkLUh
u3V1DgnmqHiTwZnoAV2xzTMOezlRFQ+ipp72XVTXR4mZ3Hj0XyFLF68kfz3pDAiJVwHJtaZLo4V9
xpQEZrePZfNVs3HwgVZGSbuLszEyD31pNt/m0NS7ZBemzTi/VFrVzicjA78abfya6zXTGCG+Iemh
cXE1ntIs6lEx+sgMvB7R/7Bz1GB0Gddw/068kr8u1wzojMPJGTVx+2vtDWeOK1sFvhUMhZUth7Zz
ouZtai5JuadHpbh+Ysd55/djOinP4EE9k3BeaNlLS9FtIeObtF77rCZNaavBMjv1ADekm5WvXa9C
l3cp2pp/lDYghQPiMqP3HIsKgkxeg68XddVOJANV1C37zNFr/U8vWZwvDWjRPPGbPhfOLl60Yn6m
gI4AcsEUky+Fm0IQHuxRCF+UduschBC1dqpVkIzPvZpq2WEYhN2/LTwBsr6uhjRCzNjMhv1Sx7r4
uyra7ouRt2brD5EVN0Gdttrgu7UCY1wIDUzAzqMReGakVtfuI8p3JcwkU7gn15nD/MMSxZ1NmB/O
9iHUmrD73KPM4+zJpJLxTQvywDtCqGFCxGI5XXMoyzz19pMzKgulnGkeT4Opo7ET5rH+2fCWReXW
SLn+mumQ/4gKSPe3QkUK9kdohLn6krtNmh+asC/Dv+9//+tTJrltRPMEGuDC1ujrSWhTm9IGDFqv
FXu706IdQ2rE6b4V+U6sDxnSRZxkKLa0llZBe9PXYYynsIN5jMUvhMjLl7SxBbI/In9ZYkM7ZGWd
Hu4bvfJPIH+Io6RQuEkgv9YsSb14VkRl0sNEkfA02pUWFBBUd8Ncbqke3txFwmtCJxhtV9Xi2DQH
GAJcInR4hpcSaBv6h6r6HxYk23LAVsDnIClyGV/MIo/rJAvtwBsiKbBh54cCpP6xbOfh4/29u7Ug
SR2CDShlP9fl7ynrWk2Urh04TCB8W6MleQ4tTzzq1l3CF+qptLAorhprZG2tNnmvVKMSDHmuQ61Q
wj1QP+3RbQO5B8Uajo1Ed17VxWJ3gcUxak7QuZXzlZZmuE9qyztOZr01qPrqyGGKY4CUEZEZ/QkZ
EvwWAapDy0PpVS7v1Bj+1MNiTlHI0xJmLCDhsPFAXBuDU8bSaNRT8gObfGnMFUvBPG/FC0roIsFg
K+5faLNWu7hjVuSGravzADKCMp6stlPwI+e9tNXYkWK3ie0FnH4BIrmlklTV3hYK+rYZoEu8RrDJ
13pTQrgp4FPDC4pihG9rpxWS5aH78IFgMbhfMJ2SZLjmKSeKhz/WQi8YzU4FESB1utKh6/ciq5ut
Wd43loRfpU7K8QbusL5JMJMSlcI2S4pr4YMy7pGjzrae8ZtWADrQMED99aoRHBsZikBVFAZDZYbZ
PqrK6C9qs8vWVITrM8enkekUlR9O3Dq8zCe7Rjk3tYMwTUw/1eGolGbXnSY1Mzcw0jdMEa0Dv6L+
wrlb658yG2BE/ND0grZJxwNx9rzTktBmQkffPHy6bTaN+TlAgCCor01B00UKKmq9QLSd56uD6e0i
bROcd1W4I5yD9QyIXerHgJm7vEO14/YoPJRh4LZuFH5L28pV3wnTiFSgr/SU/GQZRLEHtp/9HSuy
i7Y4urLVeLneVuDFsJNxiBLZuZans+ZKMbR08hjvjrsVSW/umHzt7fp0k6l/fShJhynWSXojad1a
faK0yjRTyM4DrWjV7hCPmVowG7oytp7fG2tCmgxD5N4wRNeZVthYUeOoVRhYfdHucpdqUyEK+oH2
PO3vP4w3TOHbyRNoplJjXuOYWxy72ZuqEjC0Dd2wWv8+qgA6CzBZj1uSpUfSe9nchN1yeVyyPGuY
9FVHp7ZnzIjmCeeAyLBzHFPl4aQRtwRfmBuNPZeRHJemhnCoy17To1Nmtt8zF5zv1M7KQf5fGyWS
G0dC1rRIGDEHe2T1ZsVKCew7maNTZDbtrrGWfmd6Y3S4/5GuMm9+GcELOEKCTsCRq2c4nRLSsVGL
TqKqjgpAPN+L7b+rbiBpKR9TPyHjplkEpF5uH1xUDsbl5llG2UHl6ONTHPauD+6WKnw/eRtl79cz
fBFCEzvjm+hn0FQkXVt9I0WPW0upGiUwFcMsRn/wpiR7N6uIMr9fdEYA+33aDDYF+SWt/YrZRx/T
xutLP2sRz5UAmjIPqthm+rHaMZvsR5+XjgZ8NnbDjeDx6o7wQBCREHZLNBzaNpc7oo0RylFRVJwQ
FPsqypQMqiy+l4wL26juXZ0mNh6fSv0B5ii1ndV3DqsB/lcmytPkZfHeqVr74HVGtXERr06TtAKj
nnYSJ5eW5+VymllbysqC+2GMejPtkHaoOn8ZEN/3EQwa8vPCj9xSEb3eQ0IgXloA8bxNCMJdGu1t
kdOeSFwyJnSCdrY3UrNEDnxajonZRVuiKlc0VBpmeDVVypsjbEYZ+NKeN2leXNqLAx+oWN4kxRSd
m1Ar/lFnBEYPEO2SHt3ewWPkc1XGzsnzkmrcGYoSt0ejhtyzkTFePZY8TqRseD7CQIQ7VgFnESaM
VgBoEsxJ+KObl0AvlbMVRd+jKXtJGvurUTsvhbHVZb4uAWEXn0EQDxNHtrYv98FtjdKroshjH4Sm
+VpUGr6bhO6ub1XtVPSx96x5bfKcV/r0QesV/VtoFtan+/7rKl2WP4L2Flg0gFbAMS9/RFwNpsms
KY9IQSTqkbqI2xwYVGRYpyJHN9l346p9n8UFXKj7lq9vFKUmCkHossv+zVqxggE7NSyk2QsyrRaF
bwlnpue7WMN/sYOzJGFGrAJdlvUK7Qr5yM6D2944P6Ns6T+oRltshJC3VkNMQMmQuI6+6Mpn0h9N
tJazFVTCcV5oxDOYPU/m/eN7RpGBq0OUitdbWSFQzV09IjdaiNmMw1hm2rivtGnc6rxe+wQyPdjS
VCdJJJj3eLlpkxXRXJgI8smakx0YOfHsOX29T/N6S4v81s7JyTYor1GwIaq6NGV6mdIneRbSnWmS
bzacy8DKKv34+M5B9pFzCBECpex6aaVsm5B5cXEYGEM2HxIjVU+9ktobr8S1/2bbfrOy2jYB3qcl
IQqD0UnKd+ViVWcRm/qxSxT9DX1253B/Vbdur9R9Ju6Q1Pb1FHYGPnkT1SAibM3un+zF/ZHVw7QD
rQKXfj6nFTiZ+xZvfC2p+CK5C69llJXTggOADoVWhEEUz23gqk26jydv+XDfyo3jB9sEQzbdBep4
qzOR1yFyMKkIAyVsowD/553GIlYPnI6t4ec3TdEQolgjlbTXwltjNxI2GH0YOJn1eS4nKstO2hDz
lPnGO3Nz6yxwzRK5CMlndQRNJaOzgTZ4wKDWxu91xTioZm89ftCReJDhIUQa/OvqNc8b256jtFQC
L+9rexfaUfhiGpIh9PAnkqqWBIl4Vjml9fJC8cSPpVfG0QkIRvFOSYvxOVWEt5v7tvzzvqkbt4om
CeQvgnkABWuaiJGLhQ3t4lNf6upzF87uU6ko7Uc3t7s/LadptmqF8ppeBMAMWyYGfl2fLKCvDnnD
O4kkaRafmIs8CX+sDTfe601sQpa3leYvotnQPVajFZefjaxzGh8hhLb5u3f6pjzQ2Vbr1BdhW7yD
C2KM73tEP1ACgzlg+WVTjeWudJwu8hdXDCZopz78ETJ7qzvw2E7U15DOE/s21aPUV7PFdn/atRNK
FrSmxm/DUcfBaKLtuyDqcuUvD2kCl4etKauj1naxd0izVoXRH0Gugfc6mKqfjaOS7Yxu4heMxtj2
u2iM0m8l4uFMJvbUJA9cJQfGff/L3TjyYI3B0EC0lEQk+d9/K1I2QHNNtIZAAo9x9REJ1PQITec/
vIoyNAckRJZI0Lw6iv3gVCD1ZnTZq9g6UF0pdvVCqeM/rOU3KyvfDn3KNkhd41OopT/Mvp/2gjrG
/r6RG96IQgZyRsAjqDCY8ir8tmHITTYxxX2OejaMkpQuaKcW2iGulkfVQyhGShgurVucOXWilSlG
Gs1mkecMlGMGySm1yDEGkWqBbNxtbN31quiBE+nJP6ierRPKEpRLnth6ckrjKDk4yL8cwsmbjsYC
rvnRDaRtC/JQti1eNS4uNzCH/G27ObqtiMUau6l2rIMXOdaHzjSTDQ94fbgxRRNX4ljA71+x9cO8
NWoLlG1M99Dnha59rfe2EPW39k5ybOHtUzSh+325oLpLh9JI4JyGZULHMPX6nT4nXxFK2uLNX1uS
tQykYqWkFq321aMLMzVDSlCtTrUzaukONAgKnnGpjcNeLTx1K6Nem+P7yPcdug1dfQLA1X2iyZ2V
du6FQeHOKI+4eq5npyTKI8Zkqn28bJSD1qGSNAf/jxSXtglMsJVPt4Req05DNQ1FCNBNRSKetcHI
922V9EHjQjdt1VzdiGPWL9erUS7z674CVlvdMYVaHUqp6Gq1sxb/oThDe5itxnwSEBjeEOVu6cfI
Rfz+cGHvlUgii0QmS115whBxhQUiuEJzMEFDSrS/Sl37krfN+9HNUbTQxLFIxyezyDaSrBsfk9xH
Fikl8O9K7iOsgSpE1RKdYt3IPaY2RMXHGcB2exgXW2y54hvbKnFPRPOM3iEYXcU4dW+GjdYZ0UmL
mKk3uiURfdIyHCrKpuM4ePO04cDWV13uK8Anzg24kGvVcNuJY6UpMRjV7uR7bsOgz7zYGqd728qr
FCWlRDKJy6vuunVZIIIencyZ8YBMMmv2zHZ8lO3BWl5hrSwHxgBFmEsrmkFeZ5VxcrKZ+Qx/zyyb
Z8aQRS+xbRW2z1QT6/HdQ3WLeBQassR+rD6XOjMmtTZbLHZd8Y5Zpj1amNqWiNqNIyhbHlT/YXRT
ol/tXp54kzujUX9S8qw6qHFkvZ0VXQ/0Ptsq+t7wJTQoSSXxlXQ31gRFpQFym2Uq71kt6o9xDFhD
4CAPRtyEuT8zFDnordraYAxcX26+HEoLtEVlILy+3Na8eHqlLulpdtVqCJJu0IdnM7K05DiiHN6e
R7vP/+rChDlimdb0zn7qYNY++OoxSBv8lazZgOShGro6PmOi2FoXF9mps5LqjzF25z/6vhMfH3vG
sSL3laazSwZI9f7ykNYowVmJZiYntW77Z7i1yw5NBP1tEpbORsRwfeswRY8RUUCp1LGOUVuY/12l
O8lpKqe/q0qt9xXloeD+em4ZwSFTfZIMDJ69y/WoVpcqDSNGT8j5lO8VR0E+zC6XH/etXPtFGoq4
YemJJR14dQUosNQmVVR4P8JK3qt55HxRLDneMIo1xpfo0bJxJG8ZpHhKg5uZJRTXViGD2djZZIxz
RshgpS96HmnnOk7NM5M3umPpzPXT/QXe2EbcIzJ+Ur0BiuvqWEQzeMRI6fKTJcrmqI99/KQn2rix
jTet0PyQZDgab+s2S6pOmlEwXu0k3EHskrRIY18dm+zbxmKuKuGccjqWwKHw9ars7Vyeil6fDLM2
KKZkU1k2bxcrH8KjpyRi+CQY8/xLoWymPHd1lT5NYaN7p5p1L0/pAmWZbLuLjIPSQTh5GVvTqT8U
/aznjU/Iiq5EYtuNfYizKPYCaUYc5jQZcwLvwftr4JwPO70UY+1DDnLrQG+bxtypw8I0hyqL6vKb
Gv4fZ+e1I6fStu0jQiKHXaB7mkkej8fjsIMcKTIUUISj/y/eb2dNt+WW/40lvUFaNVRXeOp+7jCa
dpxhSOV+SJ2Zew+ZR+/F4waxOcksU8l7YxNYXKfTJsQz7l5u+T1r0q4Is8k2tDpUtWYOd6a1eQKv
rxRKDL4b/npTDL42fkDRY1ix0+sd1jhpP+pfUzNb14M053U4iDr3KthoOEdFJbqf9yowchTGpjZh
vgqvjYd5kba2J2g4LZOJErjLjDUUlZzzU9N6vf+ryDpLxYswpHGPFcbmREPnqiaea0sMD+vkrvpN
WbW1/l74pLrETbDo851o9KC6KTljvVg1LXY2gebU1kvpBm0QuqxvO6ITlIlwHol1msKhIPTicbfb
0u8d5BuYsQQm6Xy4GDXfMfSvp3el6nwznBe9daKxkd2vxaPRc2ts2lq/l76Phw1NRNJrtI5omTgo
FpSXtYviJV7KZfMOo1/knLl2OjQPvVZ701HTXM088Y6a6w9rRt8oSWXqVoncSmeO590c58OCO4J5
DxGxIupsKEvjCyZ/3ox+H3LX+sgouNDpSBjkD42eo/sN8/KU0kNlTXPAQihvQiKg2+qw4hAvRBgs
HNYZ7Hljmh99hxbfocPJhZjRKsiIY5JctgLmieMWT8a4WjqGlO6Imc2wroi1K/jBYzwPxuA9FCsE
eYRaWWfGwC3l/FQ5bRb8QjicBe/7vjO694GlVBXqnrJKN9xqbahPpavZ3o9BuGN/WHxrlD+l5rTW
Gqa1WAoj6ixDaz+M3hjwA/jdOC+37ThZw21VjKtxL5HztDeVFuTZIe2mIhVJSeVqvqIzNs2f82IV
3qM7ZLpFyJthTh8XE3z6KLUCdx5RLcb8eYUgOSYVveucvaZPS3HY7V66BA//RUQbVkGFGY6ZYDOF
ShQtzTRTtstvYLTZjHvqpOFDq6W+daRX0Ij32o6MH+sBoudBwC4ooiyYLZ5582oUx3YZ1avsDNke
xmASbsSaUTIksZdTKd06fhU1tEN5LPvJar7CNCcpu7MXT0tMrRrfb26DAX5oV5ufzqHpDyp4t7VD
4z83E+Z/T3o/m2iMg2bW8y2Um+8CfiKtoWjPVeM86or276l1xWy+1k41r7FJBkIQYk65/5tG7FBi
Iy/EeLsQNJIfO3t09HD01sG/UVbuBQcAwrT50FFumuEwWPnXrp1Gizi8aRitI2aj4jvIAXGgmzGU
6Wkztqk7qC5b5s+aM4ri4OuV7cBuk5M9RrVQc30wJnPw8E+Yy+4o4FYV72yz1ywR0m7M+hgTY7cI
rcof5+8z0V5LYtZYCEa210hwgEaZ0ojzPG+Nw5wiI8XUqKzlq5oCo/rmr3q+RGoTAYaMsBW8X0Yt
SeEKl9qf85smH41IWUPimDO8JL9f/YPlDP2TVVBlRM3o9lncuq4K4qIU2RDhPTv07wui2+/AAefy
YOI2pMhCdYv8Pl3lloeb5pUFxLBgGt/7GzrvcK4bpaFsS7OvO5Ar8tCVs9wiLsZ0+F1oRfoyGTJf
brdmSqsJqpKvmir28lrYEeCm8mWY0TEf8TZaF2r8cFL5WJchZ1mhPxh5Za+JYVfk6LirmesfZdot
LIC0rtQWu02p4cYcIHJXTWjYpe4+MbPmlrQBOvgPOGM48/eln9wxbpQPtTocB9FPIb57jXsjg9q1
omYa5wa9mbtZXoXCBzPc2GrzobgvtnTp8B/o5H58m42LaA16bvmUVzIXodc31Xc84FRWon2Xo4xz
b8QNenM6/rZB1R02ksPSu8Zdn2piSja7cpnFbpCNXrBs09EPPfwj/Vt9M1vjNijr9iWA3KVuhbEO
TZgHm7it+0XXTgWz6hy7ZerdcC4YJi4by/g8BHY5RQtRTTSjbTHl8Uaag/tQculqj3nGiljCXkf3
+eDb0jFv+35U2U3jFb73vSjTYnskRlsN3Fi9KYfTUqx+h+m6oth9n7pBKt+huTKfg7YEPGo2e/zk
K9v4kWLLTBw1N1MaEeI03w/ZVH+mhhBPnZrsOpQdPbiTluvuZ2SF6rVvmmWJQOk3+57UIs+5pXuo
8jBfFvW76DfnVzovlIR2MfXlqSG1nWOpE4MOQBA4mAc9lp69rK/SUKiUINdl/tGvt4xdZInN9Zgm
N52eK2e18jt/NHIiyHvu45o0nG5xH2AcqvJnhSuBbWEZa8n61UA/UUPml6vXEtfXuKYK2XFbfdNB
7qyfhS78MSzHdLNvJnzkzO2p3//La9UWJQ4sWtXZk2DdUqwfg0ZOKtIxz/nRuKlDIJ6CRh8WQzFq
D1pvjU/GAEp/q3l5n+3lkFOGRZ+ZE5VF0+ixtU3Od20Zc0ytirxwfthEBpYRMS6ie9ZSp6tCx4Uv
+TClIh/M2CFQ5rcxF8YL+0lLXxsl6/ywGmZe/C55gC1RA937X/utVIIB3fCdEAiUjRT0bSVIBaFz
Ia7NyeRWjDtHcyM6SZDmKsuNr5Sd/KveYkRvhzqroQ0rN1YAwOZUM3kPi6iar7o/X0P+L5/IvMAx
Zob6xxsOnPTtB5G6W3TLqupTjtgmqZ2JhoixOc+r3/SvuTvqcbGU9vt//TR6r7tgn0fWLoY6e/90
ky6VVzTNSRpLIeLBnNK95NOvadUuoQaMWui57ngiJNhzqKFXuW7WrS1OS21XX1WVyQE36MXX43XT
tf+PpzCCWgyu8cODonf2e5nIrq1tTcXJx4ZEY1tZ2UtLTb1GHfSra+zri0/baanQlV1gGhwDzpmj
zdZR9hpde1o8jsJM86vv7EoLm8x6+/D3X+vi8cjqALtDV4ivys6OfrtEyg7LaXCn8TSl3JK2ppdR
HsyvWPRjFWz9s0YD30I0wkhpXfATknLPUCi3y+UyBybDkb4eiWUbdksV7Ocd+LB//7KLSQS6YFkA
r4EV4h959q7T16EgTcGBYlCu3oHXifsSzFV+267V+Oufh6I8hKVnAdvjanq25AMUR960MdQYsCLK
yc/DqSrzm7bortlW/+GrdswQijkONbTlz75KW1o1iX40Toadko9gcJ3nu+hJOfk1myz//Iyy6C6Q
mwM1aXf8PFc/G8biZQ0NgdO02oZM4BGb3xp98LrQzLLi1RJm+l5kfOih2tq8Pvx9Ti/e//voNAng
BEBHwdjh7cKsjWzMLcHoGa/fI09wjyvJvUY7+9Mo0JWBLBmDDJ19Dv7T6uMN0jk8Gc2TXtEMwLBz
inVcQa4cieebDDwUpAQfblij4CXnJGKOxG7XuPon1Rh+0lr9llT29GtCln+0p+ba1J2vEUQpe5uF
xchg2LedfdSIg5q3NHV6ggbTHtvNX2PdkvJGBOKaS9z5/DEUFNX/tZYt0NBzh/F8meALrUCv1AZO
VMFITSYpxRW483L+dgsDjvndMZgqav/g//xKASbIgba4/mkR7pdRGPdD7bYhT8f3s7tlVwa7+CTi
z/eTl4OKU5H/8nawvMFvOTU36wSzoJvjcZXUoG1eFd/+vsAvfiWbti+iWaaPR/1FtSH4liB1jSKR
q8SksCjaOto5Dy9CCefKKX85FlAkZxNbCpofxKG33+T4U+3WnV0liPCt24GL6xHzCu1uhjh9Zfr2
ffnfygaoeKcCc96CtQBGnkHTpbnOZRNoVdITY2ccVJmb7ve8T0E0NjP1nmSHLOCdqdKyuFeirZ71
sVPq9K9zS5MDMhuqIgRn8FXefu+288syA48Oa+gETvZiejVG2DFh4YhrYSOX64XYLXyf+DHpLfLS
fjsWTzSI5iJrkm4js3QZXCf2ltw9/v2LLlx9mFcKODjABEPsJLOzYVL+BNeszTppZx6qJCpzMsdr
rasiAmjxX8aAeKwEyILEtnaWy3rvo3Xd3qXVWtggD9mmn7bVdz8asxhxeCiJ64hHxF15nJppQTC6
HPz+NdWKWUeKlZVBGQfCI8K28TqvPzj9sranbtHHBXekqZ9f8Gt01H2wkYt0sGV7LW/i/5DXt0uJ
lsDe1f+frASTq7cza44VD5HAz5LKbCh9jrz9Zr1IdKfOdyhq7X31ybG7aXsZ+m2xPy+d2Rh5yP+S
W4+wHUondh0EtY95BT3mATWtWCInXfitiNzZjKdaFFV5moCJwLECEvYObUECeDjD/Gx+qApiT4QA
QB/eIXcWS9IKGrcHwyv6PFJmL9IYgEloL6PZ+SStdmtbHtbU0tSh5aFRuGFQ6fPvic6JHbeVWfPM
LnvfOamZCOSozSxjxn5jGoqHbama/L7tegzEWiegNvLLzRJRt8KIQyxbdtmjl2GQeXCmdJZhXunW
eudUSH/wGc/p1L/zBs+v34mhttwnNlpPrmIm0zoy5jVDD+Dz8r8TddNrz6sT5PYtZ6rX3tlFkdXh
ZlnrN17vnX4QymuWR4MkBz+BBwD5KjQkGu6TgwGF/F1uCzAGkKhNQkTjpTJKy7KsjwKtfBFvPMuM
Q9bsMUai8r3f7FG+esbmeEr0ou6n41avVRARrJR+F1WFKaYlCAQKV19zqnBeXcLE8smc/ZshNY1v
XAlNzWLPG3nSN2fqYvY7mfP9UI3689yu7os2q7V6GqvU0Q55WrbfUBXqv/PRzJ7XQpcYEmLVCzKt
7VmXTrnMA640Y/4xB0sNYs91++fC25Yn2WoTQk5n0e7HdXTmY0OKqsADiPIuNNXad5FXNyjLKyfz
RFSbqgruy8pzfug1CPeBBkVlfAKlsdf7rAvS75iLFmlstHY+RkEZiE1gIuRtflQqZ3hp3A5DA8Iv
pIx0WQd9bBjzDK6LJDNXN+TBBPiq60LvXoQerM0dJrMz+ebZWqubuUfheidS2/o6S3urvruZ8OsT
sFynnRx7tapnFXDxEyujm1o49F7wJN1NWVukDE0YHxFHmy91vdrFscJIqsnClrIh/ep3vV/8Ao2t
Pxa5KKYbvS1n592a0UqNdbuDtdFsBT/JuuFm/9zIYsiiWnMIsFL5Ymy8jPQWLxSt02i/mtXoPzSi
KafHttD0r/UGs+pkitYvVIQXpjc9BYv0uh9z0BSvNslY2Tu1NP2H2V8N40ODK4Ok0V+uwFTFsrmJ
L/sOgb/uzdWrE5SrE69DYBBUCYb7e6ElrcLVnIhZzHDf08NA1/TlvrWHur8vPZW/YH+k5xA/WPmh
Vayp+7LMdTD+zs0UXvWyVroIpUqb19nOu/ExG5XhHl190vUbvy9d57bt4WPfQ71t7PdFm8oHy+4c
rEld9PoPbSqGPDYG1JmAST3YnUUHYnvq0AWXLzQH2I0VyLQRsryER6XEk+zByfzuHckBNEYcnDVk
JKzUCEIDj+z6UGklTgcE+mGbBpTdJnNGVPHBTEFyD56OqjXK7aa2wtHSiz4GfwfhF17u/9A1Zyvv
APWEc1wpPkU01oH5Hpeyyok3UY8VRiHmSDaB74+AUXM2yMiadx4lkI3/brEruh+ut7qK4MW1Qxsx
Wa2KcnOgt2RP2qBCZ6zBmLrMlVbsQ4ontMjzyyKZzb72dwkSNpK9644nz0/zKsqFRu7NVOYOXkee
WYhI0jL5ac6klIQSQwVa5qB1ReQU2fYhp7YTB8uS+rvMoBF4sIy8f0Taz+yqcpQJCWb9D3eAa3uw
rdx+wj+hLXHd3+oqWhd9+9Fvgka9g79SYloYJR7EGPhATxQGobaSKXPwiq47YN2/fcqmrDLvrNVM
rRsPvPtXqckaox3VKoez2ErdWBOL92mB599HK9eSEVZtOT7wDKq/TJ1JKpUwCwWEa/bvDVppP8kT
2L6PjRKfzZHeQCQD0VvR4I0uM2eUVR3PJtcDII0HuJrrzo9S5tmXovTnIBpHpPpkOplqDrUNnXJM
69oXdzP3+S8OT6sLYXXNRtjai0H3DV3nFOdK7z450+YHxAltG3qZRnzyPS2t43zBk+ZQTH4B+1UR
T48FWU17Wtj9e7uvg2+zJVszWpyuvhvoNm6oYER/mwfmZMRLRTAC6SPmNoRGkM75ISik+R1rL1Iu
AAmYTxFomRGWRRCsoSMBTSHsQjS5mekOpDwYPWs+mDL3g4gSZYPhYrqqiyskFHcpiSY/6nlTwFR5
oUJmFXXXSr7zzyrXazspXWMqo9FtYeu2PDHeOSUCg4NVIcWM8tzzf3pmZ3707FXXwowlTBPOBOua
tnqQcNqU4gDucw2+bZA6TpynsxrCkYRxcp05vL+mk+dZQM56+SsYZ/NLOhPLdKiGcfqklKQBqzov
+Fhlq/fBa6aKcGa1VffpNkEG9PtpkhF2A5RQYmjpCmmwmL6QA2fyH2cM3ONtIHot7jNjeUBQPVbx
RHl60tqAmUHhyf3re5K/EbeZJo+nzOHCAMIaDO6zdvFDVoj+vrfd7ueQcXfDDirMOkobLp9D72vr
e365+dM4NI4WGoXsPpgkMPWh9MBwQykz66HIFm85BP1QNLEOaWsKW7jjxFGhxfzUkryowmJGg7wf
rbR0abr0HAyq6KoDTFLxKOcRU9pNSPGs28Uobng3OInJ5W4h0vZ6Jxzm1BVHt56aD1UnPXzZ14rO
gTLJ98V/buSgWQrwsmdZ1/UBwkxaxZXfOB96j45iSPFpVdEyr85zPmgzVtmYj/vHTbNbD0fhyvqs
bewQPn3q8sgf9Pa1Wt0R60WcXX+2a+vLCFG+ovmRbohyjIkO7p0c1vqbxkvHYbMYAfs29XP9sHqD
xQxry/rNqnUjDYXbtukBjnSp39DGxC5kWUx6emUuZBmSt8e13Hd2PWFd425lZPRNd0uXYS1DOVcC
tx4Fghth0jg8Y56/0tyGrv6ApflUAmw7vR+S06SX8bD1fh51k+cMN9vEnB3KzS5kFNiEXEaLNq6/
sY93Pko8Fz/XtI+fGjtQA70yJcdQBu7Whk2rVm5bVfa/gHWnXzr4WcCZPVivXQ+54FbXG928EUp1
99awQV9HP8ituUmbNpKbujk94K6pP1B4dR/rshm+OKmJ7M0yKvWeRNy+OYJmeR+qfjY++YQPeKGa
gQlDhDWUuUW9ah886AbPigBxLMBliYWHseiCbEFhLdoB/NS633LbG+La2bDkb9XWjPSzNiZJyp7m
Req46bL3Q/vbkvp4epcbTZARqFKVz4U++jiyL7VpnLa2mutYzdrSsz24+yJLueZPc+UIjDu5zV/c
QKYv2BsHLWc6NVU4biZZwTZuhCo0BqM3b3ihzJqI3MVZ61Nh+WN+M2kNuxFudj6dOuWU848Jt5/1
gQLc1uLCEsp4SdcFM2S+Vqanvi+n7cgsVfXNUmcuPyjZktD7J1umX6B3iPUdhUPRfrIdTWqHxl9s
GU2BLJb7Dr7c8B7ts9vHrq54pfWmXdltSOAph3c4tcXoH1rdzOtIyEFkn5au6Gmmc5/8cNNgS1/R
2s+0bJpUaw6jrs/ofVQpR0SSXCMP0PrsPs5M6fmv6W5Kd7Q6c2wOtT/25e2Uubx5Z2w1tqOblqZ/
b9PgG785oz9oB90vzeBIyuDg/kBQNzEFhrZCVmq6qSK3Wo5JWiCX+OI0RPI9Blmmbcm2rrOZECq6
fpKsH/nR9jajy8ISqVP3UCOedR9hhdgvwFCmdmCSCleE2ZI2U6RJYukSTMKD4c4del46OLo3UyJn
oynvZs2ofPwy58a/lw7JoJGnCsc95iUtXq7rlnIT9UdWRHoxdcuJIsKbASi7rokNnlbzd9d0NOsV
y64V8gQPW//eowD92LfoVPYuZ8Nl2Rq8Pgq7bXi0aSRNfybHuMpeJm3PTYo0ni9tVLft0L46qKiN
iAZLzx2XkdKr8MIdp/nQLUprv631hCSVxKUuuLN5rVqPJF9q1U23mmKhK2c32iPmVaQ6shRtkyUv
fD0LDkveLlXScFyqR2OpKf0srZ/9OxLD52CL/RoS+MeZvLs17sniq0IzdVrnDj5NLo9FHTjbCTmR
gycrGFXzszZz4rgJh5+2MHNUakRIXez62EBaL2J/5gn7obK7YcWXZvXcx7LsvCnelpHsRpgM2/qr
6xeYfuHSrNjiLUNjiwMMSN+/bdRS9Ic20+WzHLTWuqEb2fGS8cuh0m87ARXxEejZ4A/dGhkcNWst
xBwS8xF0t27TBu0VfOkPUBYnJlR8ABeDlus5Fmgh6sMHp07yqZkOTZamERv3I0DokPwdcvnTSB7C
AgAzJGGgZ2/hByv39Qk8sk5moxUP5LZ/2bwcwEOun/59IKyKEM6AdmMDekbgy22/NXSO6IT26Ryl
qU5gPHhGJJBVXYGRzjuCgIA6jFkH9iMjgia9/aZlKamSm6pNgiZwHpCbBFFZDa9Y3i4JJ4p1gOTx
++9fd4mPwUdnGukj2PQrLliXFFQtD9U6wfTEiycrmzg5lPXPPxZvJfqOFL30C+jRvf2wUtewAim8
JiGSICf4ZR6rWwFStsYW1gRX1uDlLO5APuq+HfzBcuJsDWYOWpOs4TW2Y5l+rLktThDSmIZTtg0Z
zz7pGBUGQMH6r3E9e4IStqb8A/eXNXkGTtuSDyuXqU08zrMirCXAdDj2vrkc/v6rXSz+vdPJHsPT
at9pF5J0w3Y3HYZMsqbrGtopNA4/DZpIA7i9MtQFug9uimJsjyCA/nsBuDsrBFYPT8JkXVrz97LU
blRPrUvqmtFzInbqX7sxu0kIRzagO3o4VubbpaJwGTT0aSuTTfTmi8lOe4Vz0H33tan4QEh1fmXP
XW4AWAL6bpFMUyFAF/p2vC7tpZXCl03mQbMit/P8D13TNP/cTmAUqlg0C7TqqN7fjuI2abtBpamS
HM4oleZKhm5ojZ2AwojJ/DVbocuPovW+uy+jUfKwLzibxKVfAuhzVZ5Y6UZYrAgm+dXHU/VffTFo
SWOdBNd9dw7gcDxD8u0OlBc6S4FfIu7umRi4z0xajrUsr0nJLtbh3pAh+BUPwf24Oj8buzQdR4Ow
tUSr2z4u7WB6MYx+iJWbW69p4F8j8V9ssX08oCa+jT40AqW3v9jorva4ZVORuJKCotrmucFst9Hv
x7rRvvx9O1/8XOwtpJ8odXD7oKw9Wx2ZJbG+0KYtmex8PuhBo8WeXdtXzsU/jWKgd+cqw33BODdE
FrwBc0OnQFQ4Iv7o0nL9jFPN5F3p7F8cv5jQosCASIAZD5a7Z/elszS5ObeOnqQzWpliDPpkqtC4
hnVTbmEBqJ+Fc55tv/51Dnf7Cq4ZOlvQM5yzszcoeccRpiCTdQzkcU+/jbquyq+cTpdzuF+TzCCs
dOgz53PIb2hNFXw4Tifs24cF4GvQymvkiD+MQvnEBHKyww06v8GanHdn6TdDYtvaFK/T6EUQCob4
7zN2+UPtVwfDwLkEtj4/aeuqL4H2+iHR5eJFhcTSdC7vsqy88yHXRpW0r93MF3t4lx3tLVVjTzVk
mbzdU25ug/4vlIJaMa3PtezHmyBb5LH1UisZy3a+UnZczqNHxw8xxL7sOX/P6ilEbqOx6YZKiiHI
Io9s6xAq4fTP88ghwV0FUYF7kqr37VcxeRaeC96Y4F6R/fZyi04mzi1ZH02K4OcTrZLgvdG09jWH
5P1f/KYDt9c3+3FBYYXk6NxqXw3p1KqlQqy4tetv3VLdYRTNdqevRn1aaYjis1sWzqvBM+Dm72vn
cmb3ofGgZMUjc/pfP/Q/Pf+xrYtiG/I50QPKxqqZ1sQsQD3/PsrFGbx/YPC/1FfuMrplb2dWlEKa
Y63mJJcGLUX82e6tni5YMGzXbsw/DYU3DfomOFCER54tTcMnRYKe+5yYnWWH+rLIw+rnXiRT/1qz
OPjDz0Y1wILkgmGB7rvkP3OHcUdLnV9AuDaq4gtawqyjPeVqS4TPFGk3ab+l7wxvcr4psagq0rOx
veJfdrkRaf3DiIJAxPRCE3n7J4ySrMIZO+VkFmgCjqbCUPtbpYPHebUzru9mOjP9Ff3rn5aM/39H
DSptVF5vx7TG3BwnkP7Et8E99AmxIwEb3j9veYgo+LsjJ8Z0/aLQWoE00qliFA12/KFtJT3Javzw
93V5Yf9G0Q2rkZfMfhPYSPzefotHf6/Bt0IlwhMIsxtt4BRLnXXeHkGh7CmsrdF4wp5lNThY9SoN
V9fF667yMm04GgDc8iatJPIE0XbzGI6LFOUBrrRRXDPq4C85PyMIs6eEIXAIj7+zdb1peW9D61cJ
C3l+FoY7/KpalV+Z9T8saXYphwFsRYqm84cPUXylK0jpw9DJadx3LOnMjUp9qfMYx2w3P/X2tv6Y
TXwhjsSRDHrUOn56DRL4wwqDDQb6gHMoRGHnrPIwin7xRlopvGUb/1i6en+Hbak8/P3Hv7w294Rn
zIR4qlMjnivSMtI8iTfJl4R6ox74YfXciBZZmUEoetw8HkSqacUD3ehy/ecKDic0i2+kBObNdS7Q
L1OYT2taLokXyPEOdPF9UNTy3/cp1Q2Ftr3DKryK3q7txjKzeS74vmpYMfYXRn3oNU7ev8/i5XmL
iyyXM0fg/vK6IMwsdMGzdkWpN1IMxghvvCL08Px3Dh7R8//qlItBF7xnaEA7fXwn7779KJss66Uk
hiIxGtXg2FbxTs5X075NEQde8zm7uJcZDMEnD1mWCAYiZzNYNimxt5nlJUXvd79z8OTmZhoHXzvp
isM+RpKkec9ja5SvFqZ5ViRwya+imiSFjkaUU34RaFJ55KyZqN9xHXjd06rK7qNm2nKM+roUz2Q5
BUu40unukVCNqhvvzLEsmygHw/mitjn3Y7DW+id9vqpOqqCqPlnCoeU0k6CgxZhiwfx3rHVuE4nV
ikPXWi/zFwBym0QMmjzNUbpLkH3eEP78srexMn+QBFhXydSsmXpvNj73fY/QeyLxU8vt543UzP5u
4pUBVcSkfD1MWzqMkW2AlYZq8dS1PJmLrchE29Tje4j3jjae1Xf1NM2iyC0n0Ub9Iz6cNseputHK
DtlXRayr18krB93FsmVETlLgRn7eXUX/dh05ueNvauzdhM7hahwHr8RIPEM1k0fWlql/LrNgmVMi
YiINM9ViW74dLrdnWa0QN5LK8TFw6GjTj3X64+9b8aIYYBCqSIJe9vcut+bbQbgYRqHIzE408iWj
qTGGnH6aOd7bpeif9Lp0r+z9i3OaAe19GnmrsRfPvaPwbwg6XyheiAExEnZKQx1PbvPKT/XHUVB4
I/XeASX77KeaRRkgRgv0xFelelrgfH1c5+yaKuVPo+A1gF011CYH2PHt5NHBE62FajQRltmfCr3Z
Qhr018CPy2WHJJ4Lh7znvdg+9x81g2xmvQknQWtrHjTaSFFlNDQ8beva9Xb5QWhf/gegAmRCUz5b
ch4tVza/6SRy2RsfC1KoAuPeKzfZ5QeBBtMe4CHI0/MCXdnNPjNz3PzETpe8etGDktg1xyi68ifG
Ovbz31f45Tdx+DvsWYcLgNvmbCko+L3zIns/2c3SP0FWzF+rcr1mufLHUXhRW5bl8c+582Qz9UPX
pbOfTIY/vfZKTHeGli+vf/+W/+35NxUdoABsUo5kHH2JVjw79Ii41W2UyUFCqwOpFTrkMT+uOBD0
EVIty7r1rNX/NS5G+TXVelXciEwfvzc5/gpH2AybAe2ySo3j3/+sP/ygCAF2Q8zdYph/3u6Dua4y
v09rMgBLQ7hPC4SR4VQ7dbl9XGGG/Pr7aH+YapineEtxLAKRXOhihkx1/bwwmps7EfvFObr43MR/
H+VP34QKhig7mkyYHez//38eapOYWr1MhyCZSeKF8lXoyYLiGyLfNIZ/H+ryJiNwA0wK+QFJ3jxD
3w611wu02/lRHbuob3wKsHDDL+U2l3oTapmj/7Lyq5vwD7NoAzKBL8HH3gUCbwdtu6rV0ZqlyQSV
Lur0qo70ab5mXnp5vRCBtYe+QUbAwOGcJyzgWI2GlaaJQN752OZ5+QN7dgyyFX6IPfjPlevsD1NJ
Obn7fxu00pC5vf2qbl5S28FKIRmzKQg1HWm+nrnFiw7mGAeGNO/aWclrsYd/mkt8Fwm/JsUCbeDZ
D6g7gxLpXKRJU3FT+/6s3wTmdk3088dRUBHjIOXBMj/3nF3xTLDtdUgTa6t+4CkzH0Tv//MTmkxm
clG4bOhl0YTc/4j/LPtal15Jba4lavHNeLNN7VhVbnmlSv7D5qKCwhceSAAJmH82YaJHHcilpiWL
beaRNJ36WLsbtiVb8/2f99abkc5uNN3BQCFLGSnoMDPzUPvfZbrDFp5a//9xdl7NbSPpGv5FXYUc
bsEISrJlybY0c4Oyx2PknBr49eeBz80QZJGl3a2di3Gtm93o8IU35IBpWvxKs0C0u9vDXp0gOx6d
UeoRFDzPl1ErcJuNVJYxG+LgJ8UCtd2MfVPPG2usmx8fHgzKGS4tS9sdTsUqDCEKxtqOcrxvEII8
6/igeWox5du+Vcw7taMre5DeJpEFtTJu+zVzb471GWSEHfixbAIkM2r45tL6qI4/7yiFb6osPKYw
BdcVhdjFBquVhvARrwcTqCQgbK1eHj+8bC4zQdGd8GopZ55/o06kpRVOcXgK9DZbnHLdXV42+mNJ
w+L59lCX1yCdP+5YEgiYzOz786H6Ph4ACc6T38vob0MG/7qJ/jIrJeYmWXq4Pdbl1mMsPB0WPVhl
YRWdj6XVuHuFwzj5MPh0ABhoxqMN7yAJ447b20Nd7gaGWhSwSauRA1o3NqfYip3U1KgkZta4acA6
beO5+6g65p+ulUJ1CaUrCrRrWElYlURW02j4uVC7bWlH/3Sza4HvkuWdh/hyPlR1KIna/Idq2YVu
2VgCylfJTZDqmJ8x3ktPqdvKOzWWyw/EO08HjtSEChIiXucfKLWDOMIPTfODLjL2VYt/rDs7hZep
8z0n2SsTwncNOi8fiMapvfz5f25zwByFnTdS95ETW2Q9HACSMrU/HM/DAVyYvCwd0YS9yiEzaxjw
tLQsH8tVerK98yPKrKc5MYY7t+rldIh9SYPgQsMKAv9wPh3kbma9tBPbbyP1d2eG8dFIpXEnmL0M
IRhkmQYsQ0L5dZ8qCEeUNqrW9lEeKQZPrwQEj9Sa30iTBSBWZCKQVwDD9lEZwEV6HetV4CNQq8iK
VrHL2Ak1bRrgN7Jp62Nk9y9KXwV3Zne5hOCMiNAp8lFTgA94voSBk6HcVXWEKhU5QyNl4Ila6e/c
QVdGIWFdRHrB7tqU1s5H4WaKcspLgW9MZrEdzLLYhC0Q8dvXD2UK/p7zdGghdXOFAyKlkqitjpIC
4aGOqjjws07a7lYkg60e20GNfqKu0H0Pa2n8KoxSEXs96hbuN6r9tbM4mbkT8CoT9O3GTgcte9Ji
CkcvTVaJ4evSrBf7IAl6/Umj41vsUjsrgi8kq461G5VA7fYhQjkCZoWi909gBSpz79ADi2CI5RTV
VK0EQB4WaTs+wMkZpwPyHz3cKjd3091chbaxVbrGBH8bl317QqszUx/NyeyszEvKqk130KP66dAj
3TEfrUHNgh0OlYbxzRBi/B6PTW5CR0Je60uFmJZxLHQRjVu7CUC+KpOeZ3Lby8Gaj9msZqavS4ou
G7PNG1pbU1S3LxNm0jqslLr93eSybZ7KMqFnqDVd+G0UqGRvByWYw8/dqONwkEOsa7YzN/EMJBt0
5NauG/Mr574Kj5YuNMr+SDltUmJKY1fYIKU/S1srvrQaM34KR01P9xYS0fWxt4153LlxJpFb0TLD
9QcDEahki25+NnllIRDNUZMJ/RU77/pvQzxMfydVh4aOmPvM3AyJamYvUqfJg6GoPsILkpYVtl4G
zgxXK6RdJaaeOg8RLxegETueMWeE7jLUEG7Qscq/QMSK3KcIOl9ON0IV8hOly8j+NdVCyX60lZTR
g9qhBHowcK5S3jV7htvSYVcnTpNm2bWnILFB+W8MzCTaj2M8yiMd3/pUUx99M9uyTU5FbSK4BplK
5GBWDOls525U+31S4F2yHRH4kgfV6MHi5zWtk1Ni4jR7sktgmlsT7Zh6U/ayE0cjRrVhG4EgKg5J
RrB3EpoqeQENPssjqff0bz+ZvfbJliqkHwGq5UejmI1DfcC0muNcNUW3s4s2RMJHS6oB7RR9/hIH
geVsAPpG8SdjoODwaM6t2p+IyfvkYCUoCG0jkDBoBY0YpZrQryRyBlNlFAi/TUJWaIPVafsgc5kG
myk3OnQjSm3ON00fiNDrWz2RW2klJpQOU3SDN9ctkjWVhY/toh3UZ6c2EIP04irVm6PegJ7apsgq
tzvelGxir1RKvSFo78DHC7xjhxfblXzeEPyd3Eyx48gHt7Emfd8rc2igmtaP3W6MhnA4lKEJf8Ir
3FYbnl0aQpgTjYEidgh/V/Z7gNlp++gOqfMedYnyigyb627ioIqKx3BAX8FTMvRKvU6HBbVJ54b9
tGjK5RvHGkTgzSFEhM1QRmq9EWRtAUVgSyabmGrItLEyaAAEK0YsPTjkLkaNFGU+F5NIXjW1Eq8a
ki/Jc4iZmPqtGedcPqvsF8SlMWGfTladStsr0rrN/4Jr2/bbAaia2BpjBmy3tkKn72FPmtnUbCR2
z6UX5xr+1pE+Ou+mHYzlIZZGrUM6oeP9s4uw9wQ3DSWroW44Gi9ZF2V/92alVoeh0acMpLQyfAd2
nKQvkw0G7rMNJ2A8thQ9mq8IIPH949Ytv9diCNUtvCAX2Lg64kdc43LwOelwzt27SKr9aM0pC55U
3COjXcI5lj+nQR0xZis47g8DmrHwViH+tY99N/VAuMGolhtw/dlwWFxKrV3XmurocUpYQrg4kfsX
13CQHmCc9Y3XLYaRx8kOjO4YRLbb7t0Mb/lNbWNU/pvORuVsurEPNbQLZwQjxeiqSNRRCJwf7Q5D
3y9xbUHxKqex0b5YYgznQx8OyrjXU619mwO7Gz+HkGnqXaxUWbUd+JRYrteT2uzyoZrlpzgNA6iF
jcCdGgWnrlXwE+mFse1HUaDaZzal8chTG0BXyWlL7iNzTOUJKwWjeshk241+jgCX+Oz2VWp4TTTa
2mPaj9BYWt2Vre/MgTY9EnSb+j+BZsrvmdQH/cWsa9f+llaOKN4CaprKq5pFfepnvRK3XjRLcz7k
WtF+Smao2HsrgQj7DaO31qw3XT2ZYmsFwzTy5ssALjLbBM0/1CMdSEYozVRbBVJQDiPBacQiadWH
+6JCmXif10E6bmQrOu0TxibzvHfGqio3XRVObKwZjuLBqXoLv8tsaq13bqyu/DmjTivsTalkBeyi
KiiGPV2x7qstJmPa9JUT2KdW0C7gegjnyOeAq1+s2SqVXS+bTju6DSbMP+AKZc0+SqhB7ukqZKru
jakIo+d4QmMXQHtlZjSaDDHvpUmmjdwcST8iZOH8V2RCh249bQpEujUb7k24AkVZf3bp37Yn4Oz6
Z3glVfFTkU0YbGEbkdjGxBH/0r4ibepSZy6PAMJq/Ma6GDQx1LrC/GXEIc039DfKZptxN9Myhblu
tqzzrGf/8vrUw5MrHOF6U5NjKCHyRI03CHJ24qFNEmh87kR/ZWeWSN95SJJ2gUf/z6QogiklIaYp
ZnvjlpP2tTLzBu23toTMNc+O/SlUWivxJ3tOkt2cGQJx9lxpq53C26kcLHcirklKBVPtkK80+tAU
dXPD/8nJngUyt9PekZQ0t1YduRjXzVHFSZJqfzCSUXxvYowxnu0pVRVvimf9vQvDLv6SCKfmWM4I
s3CbIS3W/qgFul+Rxx4phtd5ELb76iLuAFuI7qG+c7KGZgUy8uitIXlplYcZVucbZlAG9Cl+ZMBz
H9k6no2hwEh8msTi8VVk8hs6eABwuH/nR8S/DMWfqiQW2w6WWPsrHuMSc+xmKH7AgQpQnwWG9VNC
cPo5wk+Zd3OygIRGu9e4j0PYP9D9tCbdx8iF/8JfNJY7DRJN8mJGblw85mFeawSHQ6WVXjbCxNgu
yR/eEsVUxt8TmaTN9wL5TGix2oAsg0SXBvrzqI/P9BrxAy8mOYvXydJgVXgR79g3ExB6/SJJ+Ott
To82gRrXTJ9SO+qyXZ9Obfk0DkPYP9lCGeQR2qLyCKMB97bI7pKMZRbNS6v0Bh3iBNrPoWzbwN44
IAuUDdxcyCBEl/wiSOLFlxCxxfKLgo2ydXAMaf6DhDm7rW+jIvocRKXEsU0gQ/ZIKWyYH4iO5+ZY
BVosP2VO0hQbdLMn+xAovdr/tFGve87nRacSuyRrPJSzGg/P+tDlv53WaVW/MTr1uxhco//HDYJa
2xXYu0yvDv+q9sYmCae3KRdQ+/Evjw81wamvouJgblAlMUdit4S7suqrXu67fEakotVKiiRe3VUN
3j+Vg0rmSUfUE3BFDa1lA1o64LHVgzLetYrQv4YO9cW9xKkd6MBcG5jcIMro2F4uDBicveEkXNmu
KLuN7oRd9JcejY7+6kRmV31vOzaDj5wcbkYm/15sw3bRdPDAuAz5o9VkeYWwYJJTm2Szml9Co7fV
TyUbrv7qhJXW7+qgEMah4LYHhmFN5p6sUEdSIIX28lDkkFLxsDHi4SE1mtR5hCo0lMeFT1T9m1l1
kO3azhEW+zmDKTnYOTrGGbKa3QHyHdBLnB9k5rW9phV78MO29lkTtQh2RRwFqAUir6j0jxUSb0rq
SSXMEauQYSx+Z06Qdvu8kzPNIQFFcp9AgDCQ2o1nTk+oLOqGtJhQwKq50sqNTGTwqa9q4zWsWxhv
ZhPL9gnf28LyQ4Hr7yZURP6G4h4bLmvcUtkHAZRIb4DrUR7GKujl5ywK7RxtTCp66LgMRpt9MW0J
L87rLLkovhfQFR7dPG3mL5NpdWw3IbXhLVcKVCUTeI3RJgiT2fUg2qWKV5Y2xlwRT6G1+IaGP6px
DIoNcRvw4WB2o+2ocw15k9oRdvG4Wfcsc5b67Hli6VLQJ30ltyRfXvfegyJPzDxwXSqQeniIXWRU
ZWfpT5OO9AbaB1/KOkKsQuRTi9Ss8VGbG1olYPepqVBMWRhOq0JH2HVDWelN4AMZyb3SEfEn2CVY
5uGW/ul2Ev2n9riaKvotNEzoMKMYtRbrE04y2rVwA79ByTbxpCO7nyE0jNcSQq7tdVqV/ijTaB69
nDfmxU1Dxd3MqYj/uf1Driw5NTGVGpJlLg231ZzRtFRKgIHCR2q29KSd1ns+erdH26bZQ5fufTfK
8X6I22gL4/Pl9ujL375aBdDJlGBQi8Ohbk1mQPa45mHNwhMnbK73XTPbMC0Jad5mdEUR8smhZd2r
X6zHJJ0BE72weEAoXGDyFTFKg3s38OGOk/HZQb2fnc74ZEyIOXSKOt2pyiy1nbM5Mh6VdUBJOBYq
YC/48/9WA0n/Oe3sqiKmM6GalfFPl3GhJlK2W2zrgicC9OGvxOruCTFdlDyXkR2Vzv4iMUgF/Hzk
BAuuloIJdZqkTDdpJKbPkNcRckba7a/bH/KifLcMRY+CNiqNQBpy50O19IzHYqQDCCJzeoeHn++H
xqr3OUIph6gjfQMghv7H7VGvLS1fkEYqZXeaCavN2xAqdY6kzRSq6Vvm0l9KIvmg9v0/ekkyCznW
Sy0kMG6PemVZod1QEcfPCTHKdZmt7ZVMkFkJv7Y7ddcFFXFgZksvwAXgfxmKHhJ10UVLcd0uHhNY
u5U5Ct+uAmeHCk3nTZCqqSeE99RDL4p6NmhSysmuAmKD63dVPLSEbWRC9Ohz1wPq1QPa7/qsFHcO
w7VRKCZTGYfWRh1otU9EqeQFx4QvRklkW0AC24BFutdRuLIbFyNI0Gn4Ii/+OOe7EUWjRGoODr5x
IZJvHdoML5KV1E+NgXesGEeHkgwKvtrx9s64sh8XmgpNEwccD5fa+bjqXM2A+MLkpGD+Bo+0zk5J
L1FRMQ0EMIsu2YVSHV/SqKvvnL/LPUltecH1YGRDiXndIQS3YDUTdZATotZy06SR/NaTe28oGN0D
eV2iYTjjdISQ6gPeuVxt57MMxISQnUyLk1672KJiYZrKH6Fsw/hTqjQdVdeuU81TBM7dPKrUir9O
JDztvnaCDpUOS0clgo2odN9vr/6VNdBsDia7ipMJIOb8d1n60qlCVPrUKJh90NUaQq+lFUmeS9i4
vz3Y5RbjogPtQMdqwT1cHJd21BX66elpHnWEX9qhcb0eLZMHCSER0RVdifJPVZIH0509dnmCNCqd
EETp0ILaW+/tiHS5abBNPBVVLRbNDvICopYPXzyM4lKy1GgIw0Fdpv+fR0tPEyRUnCQ7IY0gvqVF
HOz0ae5xXAjuXTyXh2bB8XHoDVZzAfefD9ViHgwhmaKkWVbKKSkS41ChNMMNMdfo/cTI8WWwsilh
fPguYmBKhBiS0XViJ68GzrQWZnmenbRE9DtUqkavyqbgo31Hm1FQdQNOStiBv/j5KPZgItWBwNAJ
iQjrl54jaunoc/0eOH33UZDnn6EgiC6ELyJY7XwohbyFg8tQgdtoBDV0Ghwn/XV74y+rch7OcLEi
BOrAF8aFZg25c1CQahpn5nOlmfOMirA2bwEuUBZOUyC5lVOa9yiv17Y8yQDgGHArXKzLn/9nM7at
arXTmGWnXM75X2OfzQ92giTOxycGjmPpQdLCd9fREg0ttS6LODtVg2LvsSIh9Zkm/tESeRtDqnx8
PPYEaEyqWICL1gd5apzKyeMoP8UxLobznH1v6XV6XTr4rpr8vj25K4cMwJnCXudRXLymz5fQ7K2+
QzSPreFsc1uWh9LIXrWINKfStWA3ONVEVa2+c4tc+XCAtlEGoP0EHUBfvRSTG3ZFimbSKRW5814N
XIbsSnkvDLy8+JecDW4QbBiQHusIu1bbJF1Uzk56Cgd2oJa/jwo9fWjt+S6hd3lEVtufGJmYwlkw
LM6aRDHPlHWUKahONSI5s5cjWtt5iolsPBV+G5eSkTbDV6XJ2mcwmM2Psa4G6StBiGMDN3fSbqGA
TK9FimiYF4+hqx+n3tWzhyZtde3omLPAW4aoU2wxoMj7nR136bjtZ9oKJ97RahEJ54jtUxJo2/EU
dJTnA6/RYuU99F33M3LcLkFslg+yScGKTDvqCohWpnpdhqey6EJ7Q3swx6IwVqNphxQFeTZKxkgA
Uk0P0qMAeaJuTJi9DhjPmYACqaimfIAIXN7Jg6/sEJfbQSHhRoUXNdfzfRk4rcEeSYqTSZ/mHeU/
+QW7mntupX+y6dVXo79P331BHKFRsRyP/9wgKjvPyfquOKFCpVcPaDY47ht2JXRn05lSu6doiI6e
aAjSpuuieuwetVgP8y189yneltag/4smZTMenKCpauqzk4x2c1jlPwVMWtOvEyD9f3WDEnWbngJs
6N8+v1e2OHR/2DvLKwLAbXV+czRIA2pvxUmIVLxn7MEBTJui7iZLmB+WuoDER1oFOoX/4Y64erIw
s7ImlWz1hAFjf+xkEu5iW6/2dMTEnXldfn+uI7SCyd1IG0HRnX8Yu0XLR6cQxw0xW/oODd9eR44o
H6P97QW8fLaoLFHdYTAS1AuYh524ierEXEUzcXG3qbIMW4RY1700wKqJ2icNjNsjXn4yrnficQKb
P0/lKhwtkQhs0snKTiXnbINCU8mxo5GGXbi6uT3U5e2+QLOBnwH8ALu3XkXEYfMmMKb8pNZ5s9Wm
p6IqNpjtUBxcyslYkeaLDGhw53q/tqbuwotTADkRky4r8J9TleHWEuIEkp/COE28aHC2sZUZG7U2
3gbu+Tvv5ZWtogG/R4rcJoEEX34+WrEgiovYyU+ECtE2b/XowYiyD9M+KD5a1jIEUTYEndVBmxHj
UtEfq06I5+A/pVFtBd6Cciqf885XuzKhRSZ7gaDDyyP7Pp9QP4RIIIu+Og25lM+x7YbHIMVi5fbe
uPKRwD/ytwNHw+N6DaxykP2GXpZXp7bad+rAohXJ6BmSto4u7myIKzPilVfsBee0wOxWWYOMCNVK
ZPZOIdWgfQ3eYh9N2fR6e0aXqddCnSLlYtkIoNZsjFHnXQ0Si3WbyHAJ7VNaWWoG980scTqTylht
UvyK5jsreeVAQ/znHQQ+CKNljYNr7bov0I2tTk3WKHsJLNgzc+FuMRX4MOicpwraEWiWJbsE4X6+
NfRECXunDcpTlIzztjLrbpvUw71g5sqEOLcEvCSTFGHX1dc5Am4xN1p1mjswSHlYO685APqD3ifW
h7MgHl4VdB+JOXygtdf6gAAv3iNVfULUut0R0bibvE6MzaRirXh7e1zZhKjcUwRAJAflkHXNbMFQ
98lQ1icdSUMDhLsr3N2k1/29KtO1gXgcF3ktXDnQQDn/SFLGQ4JgeX3CATJB6mKEJibEvUz82igu
KGbeLRjwQHHPR8myyRjcDu04lGCVz5GYNQddRyBtd5bt8p6AHwjJEnziciet+T1lmyPcKrX+5AZJ
aB91OaH0HCtdOO4m4aKsF092fS+suZwcQR8vCK4PSBmRdp1PDvtOuqtT2Z/a1s1OA7ECjZ6yjNM7
YcblTl+cWTH0IQMH2r4+uo3TNW0ulf6EIHa9p0jfe3DK2g3k8XvV4WtTIj62bJf/gotYfsp/HsVW
s3oq4VYPyCFK9oOuSbRWxD3uy9UJWct7D1mEh2q1cLDRbOCP4XDK1DF/EjZIAxRnTR0nAgG3+/aJ
urxwyeHMxXoJ9wiUeFa30aCbSdsAJjoNVluk2zEcXXuvt4LkwbSzPj5Rftfcw5Tl4fPHRyYzgHlP
N5BHctm0/1nM2bCwoalncUxrvbA2BfqzxcEoXXAs0wTW6bHp8IHbapYciv3toS9jqqWMwoajuYDS
y1rFQTW6yHHitPERnmg8u9Dnb2pkIqQ7K+FxpkH/3Fh6swHvF9xZ7ssdxMuJLCEHw4AGt2axNHrd
1jJPW78XtXFIqpaXTYvv4Z4vzztrys21PGlLjr66V6RUqw5kZ+unSvw6JDm+tXn17kTlv5bZBsfb
i3m5XWGULCDUxaee2tFqMDU2gDMpFqpATYz09hxO+5S8AhUP9R7O/w/Z7DzXW8ZacPHUE2FsrfZM
GGtFYBgREj112NrbOgITskUVule2soqNdIF6ghlYID3zFiNG5ZEGxNC/Lv5/2H8CIVQ7z4ikHuCd
KbsOAW2gdftYjDRIh1BfvDPHegCXldjhj9vr9OfCW/948AMUlElRqGWvzvUYasmo1lXlt1kyR2BN
m1x/NnQEFHZZVjhV7FFuz6LNKMvMPgUwP5NN1upDu41rmQKrTgYC77ma2mGPD3UY7tKOqknmyTBX
nYdKaXSj+pKjPK29GRFIh4NonOSnydeZvTTi9sTphAx8m2SRqnognRLzE0AIbBxHqtnZFw2jiWEb
wu1FUgy8W4LxR5hV77fX4dp+Icg3+ZAKPba1i1I7FArgEiOFqQbMRZmyN6IF07Or6uMxkL3U37Dv
JuqnSLV6xNHMjfURgLM/LMWbbjSGAwbDI5aY4by7PanLc22jXoBcGmKczG1dU69b1+VtCwq/5CF+
Ah2UbzPNzj58exDSLS19hO3Il9bEa5KVtrIdfJd7qWRbtEaDo1bl6p3a+ZUPBIWVrj3lS9KXtShb
LgBXmVFf+7UZZe+Nqs3JFg339GBqZZndCbyvLBwdyaXLsjQkUBc7fwWGWS30SY1qpEyd9wVC6Q+8
8ne+zuV9CONpeWNIKejtruv0oMhLE9RJ42OjNB4Rtp1nZLrbLvaVMDV+BZbo6zu0vstFRJiSx4Wo
mMj4gnAHQxIh6IonJsqS6KtsjBGBSuH2GHkTWY53PtmVCS6vCpodSAWSEa52uj7WNbHjogQHqmTw
UtOqG3CDKKjvw8mIDLDnE63s23v+2hQdWuSAPAiKLkjWmpjcusOaxq+KqnqGuDG8ZKVTPyb4d9yJ
FS53CaQ63hh4L1S4uTbOd0lm5BXeHnPnGxhlq16Tpw4UuaaZ0v3tOV0OhIsixGqAFahRXcCEhIrJ
W453K5yHTvWknoI+DfUPc7jhbxPcUTwiCqHusXoJnDykwGwanY9dzI/QrA9qLj+NVQffplc+Xqhf
4mKCcCoehK7rS6PGLlcxI9HBJeuy9x5s9Q5s8Hgncb/cDIxCk5qGPDKO1BjPvxD6TkBSlbr3x0IW
D+ih2Z4TWnKBJN7L1a98IwqlzIk4nNO87lLZCsY/1AlGf6xSsQGegcn3Asb/8E6gC86FDnCCesQa
PCVFQe/DoL6P3hm2KXiFfhbqPN8Jni7msrTzlssJqZPlE62WLYHKZA8R4PUST4BPnbJ42belc+cy
urgeIKZyaIAJ0aZYCKbnH8fIYjfW+nH0U92mftKryg6PMRxMRBYfRszovdtrd3U8dBdIKeiA6ev4
WlEQ9dJRi/GxH3NfqLCPu3KU1a9Bi9KDUANYM7cHvAjomSDWaQthbQkQ7dX914gMhwJXH32znoxd
HEZHOcfvclQPpKCf1UB7nHPjXnhxfVBOlsZWXAY/X1X05mulmi2+naK8u/a8ocHYeG2FKUwUxYVn
d+3nMR/vhJHqMpezMHKZK0UDsgfQQ0QC58Nimpa0WlNKvwkB7w+qsp0HsJ1trqUPQSfEC6Yow1dZ
FDHIzrwxXqzaMH7JwPx2e80vMkd+B1nj/1f4F6nn89+RJVMNNtuSflgYFgK7fZ1/EbSXw00XqMVC
cSrEF2i5ZB+3B762uxD3+EPMp0hor86MKnvKQ5or/b4fJpy4rJ814NsGd0mvK8O/bw92ca8xS5fY
kZoT9yeJ2/ksqblbYx8j7RhRhv/c4ywBrl9Y70Fg/vrwSOSiAKhgrHLvrPVjx6DD83BG+VPi23DC
SwcqW69mvhw0a3d7qMtbh5FQSOHtQSiZ+tP5pGbkYrMqhTzvAmx/s3s7/ZE2tXnnBr2ydHRRKclx
RS8Kwquli1QNY48iUXzsUpPnosrshzwXwbM2tPmd+OByKI3ME6wtFFn6aOtqJ4lnphetIn0nscdd
EjTjVmowjKK4/DBjmuLtHwEb8gke8HUWR3latSX8Ib8c6uHVzoLhjVAvvhPQXR4uHlO+EbUZdAkp
uJ9/oWpU4rhOw8lX53raaLWTfAvjRfZt0MVe7WNQ3ECg7jxG11YRrCcXKVhWCrmrsAQ+nzNJI5/8
OAT86MJE+j6w6p4ow/nbR3cgHUGEF5eOPnindfEnTKemVeHA+TEt8GPWgZlFIFxub49ydUIOwcKi
pY4ExmoV1f6PWI86+cg/f52Q/9uBaoP0ilPInZEuTxSIR1RSgacRZ3Mzn3+vWMtsO5r0yU9lM+O8
5Qae3sEKuz2fy5uPTwM6D3dUYvwL0O+Mg6y03GL2aXm/ll3ld3Q+vWKqf1doGf4vg3F0F9Qv01rz
2ptMLZ0AYprv9s6E2IU9218NIMDwneCKnlyCPe1OJ+Hq/HhKl1jlj/v8+SoubEqrGMbZlw4Uv01l
NXJTK1BdaldrgXIV0505Xm4QQ6WZBWScj8Y+WX02RPCdaQLt4TtB0fgqOuH73nUxHWvc6Q6A6+pQ
YMQAVqFmSbH/fG5ji/+qM0+mv9D4D2QuvzESlDtuqObOpC73IpNC7cVeOA9LE+N8pLacgsCpkXHU
bBHv46I30G6iwnp7L16ZzwIfWOoEtOrQNjofJZ6KQe2N0iHBxfVoyBvxw8jhHWF0ab7dHupyW7Bo
ZH/gjRy6ZmttozTrWzMvULerDBMsWp9DHM90PdypuEbhTOmKb7cHvLKCiEYs/sYIotFyXkUYjT67
2DQYlj+LxH4KZzAM3WyMd3b7tVEcLg1ud/vP9zpfQbOBWoiJlO3rnVNwy7pF8beSptmdW/3KMBRL
l023rB191fNh4sZJiUYNx5+yONyJPsPwmF70xzfdctEuomtUjEBHnI+SFG6Hg2Ua+GqMeX2a1+6u
J4S7s+muzIX7dfHWoYDOOKsPUxZqtHjiOaR+U/TLzGfns5KG6Z2jen0UNrfGvcezsTpAdRI1amem
DhbIU/dkZ6W7DdHBvvP5rxygJYQAP0LiTJlt9dqGMulsOJmOryCghhxerT4hSIq5qUzvCbv+eejO
cwbKazyDlB0Ugsu1rJBVJJUIc4QhVDKhsH1E/NLrahsICXjt3lG/Zzak6NxT8MYdknLLumzQe8Ci
I0GAc3qNcLcT0/fJ+apM7SaPnjoB/8PKv0biLaiTo+1iXFfr8u9G/Lp9FC/PPoHjcmlSQSB9Xb9C
vR0mPc4KAd8CJKWeVfFprLRwo1cGWuDBcM9T4fLbMx576081jeO/ChlIU8UwJTCISt2RWB4V5ZbO
1D1Qz7JPz78HIHsKg9QVqKBRMj4/Ldi8dNB3ZqQC22rwicjoOMTw2j2Yzu4z2LP0pHdN/YghXvFG
ljXeUYu7sqqMzGGl9Lqws1Y7HNhraWEFEJ7oLkQ++hoYFWO9uCVei3mSkns6v5eUOKrWJvsPxsbS
uFkLRittrNlowoWn1Ikm+Vt1sCN+DAtQsRsTo8X+kC6IhePMSyO2E0zNX6aZL8CWyMic3Ye3FLDw
pQ5M9sjbv5p83CdwrMssOuGGqmwHY9ROaiJgjaA0iw+iu7093LJjVt+aK5FOI/13Gs9rKEGDQh6d
m6jx4dzHu05tDF/KUXtw66Q+AgxNjo41j99vD3r5gdEzh3pHskIDhLLw+QbDZNBOOsvtfBxIG459
jBgxREQ7tn1stVCyS8u5vde45ia+mCs5mL5wZBbE2oVRUhAt2sh0Uf2w7R2xiRHLHjZN047t7g8Z
4XEYyvmbo+q1vclHpU7eZ7frrZ0FT/BzN1C3Rg1KwTu0iDBaSLmPoiDNuYGAuVC8quAepzEq1Ruo
drn5LZ6roPT6kIDnk6oNeuNZPbwhv257I/3STFkp3gtB64JetjT7xX+7xJUNY/NmO5pxX/6TyT60
aQZEbUhGV/V5uY0CWLWvk4bPNy6pgnqsnbVDvlNGJ+qxlUWJe2/Cnvomxs5p3s04StMdTgS2u7Pq
XnEOllyUPJATaH410HfjfR1CWHxIg2FI+Jk2TDJlcG3oXoHUcGPU1TfoINglonjTv8Tp2PcYFZYt
rrlDkqnpBnzPXB60uFOUv4ShjuKoVvPcImkqquG7ZpAppl4QZq6yq9ogVd+S0XXkp6gmj/iFpXOK
fEAeTjL9PepBEz1qLUoxD+HcI4uaqVkzbrTYQqYjHrLwe5ImkXpI8zmPNk5WA0+ikmOlykOklA4d
U5lMiWTsFAUneyedLNb3dmrbld8PtoxeU6UMwwijVCfFswBb1AYyOcGTB/ZOHT+7bqZxFFyZ1hs5
xDAIG6q52sFNKts+Mu203+idElfPwdyl2iIzWrRvfZ0JFykKba6O+AUF/9aim/M3KPvhvxaaJNEu
RsE9fKoq1QmqjV4EcL3HNoPYn/UlWhYthSqkofqyrb0h7k1lF9AMxpS67HQDRZRWUb61BLndV+Ak
ofo6UVuOX0ALd4Ovm1OLsBJi1/iP9yUSMFGS2/0uBhtaPw9ZOvw962hIP/GGDe4mQhUo3CZK5s40
dEe0rrDLDZptnyHGsWvNIokPGG328mFCm8BE96GYqj2fmj2ma9x9R30uG2vbpP/H2Xn1xq1rbfgX
CVAvt5rmkUviZDtOciOkiuqF6r/+e+SLDxmNYcEH++BkAxsIhxS5uLjWW0ZbBKmTpMNRZe0d3L6V
3PlOK9uL/tSj1iV7bbC8GnpL1sABLdS8/FDLWJT72R3q/KauHJneqULVv2Fvb6cPjY4387lsxxr2
iBQ4cXcCceSHWtTw9pGLydpdGSrap96c3OYuTlAe2WWD3lsPOp+dNmCLGsOdoyf2PfpQuE7XmHjK
u4jep3ZEQrB3Pk3Q8MRTjP179iH2ALnswQbV7dc6mvIHFNgRK8lZqPZUOlqkBKJP4HqjqmJrXwq3
cb+nyI2gqZwjcfagqMAkjoLGyHRKG3tCU0V3Q131i8TIh4Nhcntq5w5jUeOp6RoR/zdYyqR9sMIK
EdIUFiAerBVCfbHi44k06XiRYkVzHD0c033KUnUYjA6iUbs5Riv7vlSG+jmmRhUafmjkyX2VavJu
HMoegfAcj96T07SGpfguVL+vtPLDsYRDknl95iNZRsjbo68kok88wKIYD+A4rby9GSmOPErcVWW5
OJYqzFqJ0vBogDJTH6aM6OyHYd6F54na+DNoeTdGlsqzvpBoo/IP4HFAd0j0ur2DZ6xQ5xS16+1H
6pX1flSQ0kILJW8mjmPajdiieCWKbM6ES5iG7y2G0K6F2XZbD87ZxabXux1UUf0xBNv8NkV9rPxR
U8Jzz4qBG+tXa0qT37ow4+QrvJ+wuZXa2P+CEefim4xwlOcPaqW6O8WNenM/W9HknnoufSWIR2yM
HlRvjIyzqPm2n6wev4OTkhhO7hdaVIvnaLSozOH52Yz7Bk2MGqEcozXPaorbPVA7p8jvVS7MCS+Q
wZohsbQxmqiibIfdUEXVvHe60TU/iDkefoGh7J/7oZXqQ5+7qYsUGxKNfhEXU//37Sv1lRwG9ful
tMymBTS0Bh/WCdtclLMBaz5RD/Cxxr0ym8U93kDibKCuekJDysRfqG/ue7NG+sVFou3tH/GChL7M
JqBTWGDqCS7UgtaZPCi6pi6FaZzTNsI7cpyjND+Qz8CdGnr8hSc+p31bdxL6z5DzgvrP0Gqn+qLl
yvSRYFTU+yKeOyQ+jLnBEh5H8RQ37lp3ikQcsIvODMfnYBZd4LqyQ0YCJIz8raec1WEs3O4YStkr
B5A0I0bckLfMIzvA+zLVRsOl7iSAufyxk225qzqk244NrAa9QNmKPlrj66OJ07dvR73zKx+0cP5g
0pof3pviLXqMcBwBfL/4AK5SPAXRvHjuizgokBw3dgrXf+NzfoV7mtoK5bPOHjP1/Pa3uXo6MOhC
0AOSzUOY9sxlzhUBr5tRYYoDGWn9YVbwcC5LItf/MAqoOTh60LmpEl+OUldTMc+OEQdOJoY7t6GU
mVrS2pjLVdIKGoPX4tIbAGrFU+FylKHHbNB0SpNETrfIAODAYBWtZ3dWosiApNU7s9e3fI+uV3AZ
dQEEYiFA03X1JO496hJodZnnGiG4EvUgvFZ8iBbjRhnhtdnBcKTMTYuSDsjy3/+BHqYGJSM8Wawz
QJCuP3CfdvGnHudjY6dX5QS+xsja/ravDaXdeA1cJeYIKaAeyRR5d3H8VlO0alTK2I1Iwczxry4f
7pqm/+mlzl8hwi3fw9fHWsoyMLyQAFn++z/TrIvJqjqaz+cG3hoiSmEoT/GsejhQGCgAUKn++t69
yeQQUFu4FbR+14ArROEmS1eY3JC31c5b/M6RHqw3YqD5yjZZOBXYRhELF4LZ5byGJnbCstC9c2nD
7D1A+DJ1v9ABlu0sC7G63YQuY3NrobaZ7d1Sztzp2QQlD1Mt5baOY13cyNiKzL3IhBVDn/NwJD9Y
cz32+9BpiunWtOsYiavE6d2ztXig2Ts9zBFUUzLpxl9ajqZ91JGqfEL8bYD2q0Zy3pGtGPJJQ1ar
ffLiMQpPFS3iDlP5PpJnq0zjFnlD20n3OdhSMmYefujQ4ICDNGITueoOyFXe8nsyZQoqbYZ0m421
Ut1YYZzMB7TzwufKVrLe9zpvjN9bwwPvtQBFAAsAgAG5dLmuiRAm1vAq8qGIHsU7G3042PxIbm7A
Ea6/H+NQe1jKhYBT12ieaNT0rtZRV9dsmZy91spuUVwrt7YJv/biplxmAxiAsid5EKrxl7MxeAJA
QEBwCInW8SYTbrwzjW7rPC83ydUoSAwvdVwKbGtr4LppBG9+9iKIpOK5RqT3YMZh+1gantiIydfL
tuQdCzeVau4CJL2c0Miatai3iaAyiuxJ1/t6PDoxKrwbl+fymS+nBAVVR70IHRQVdNfyO/4JG5M5
dHo5KEkw06XBL1GDbLEnbYRGLBtznvwGrhsuWY7S2X6W5u0Gb3T5MJfjv1D2FwAim4M24eX4hoXb
d9FQ8sMVcNyhnIvesRPfuEb35Gb91n16/QFxP6ZCopJVUSlZl8chhcqiK5DwCev6h6Zmw7GAJeTP
Fmj090bHxSWSlIS2+yJGtbq57QiLYDq5ZPlZTKktz/9YxfBu2BJ/M4xbiv30JwCyre4Xxy5jvYkV
haJezLOmH0mg6/7d9DZGeakm47JiU0hbRYoucdzayaYoiIox+wmcoAxGK9vSOLre8BT7KQY5HjrU
lEBWoyTgLHiwO1Ggphl16qIMvbOQ9paT5is7YNEnJxzRXiKlXg0TTU0n0ykXgVII89GaDeOM2dYY
uH2s79/eAq8NhRIXlVeqgQsw4nJrJ23WzYV0RYC86LBTabEfEbJNHpCcqTZ228vGvTxG7sKcN5eD
DDHqBUf0zzFuDImOowYrdkhKs993nln1flNUhNzM6ihuA1dush9NoSWa7Wsaioz+mLUQBy0xoeY7
W67I7lpQB9ltPUexdrTnAq55gQeMfjaGtBcbVelXvjc/l9OI+jhhbv22AWhctm2lJUFnUkO80ahL
Gzfd3PDsfPszXA+0ZCkAHHRgNtxEqy9um/ncNGmUBY0rS94IefrR8uItA6vrOLYsPx03niE0Xtbv
gTQ1cd1AiyHoMjV6QDBy8UuWPcK2GsxaNEzDeiNyvzYv0IRIaYCTpVmyOvwmJqoJFqqQdrsZWS4k
eONDHCbm+4OMB/ZywRmziUG7r9avSfCeNWIHZj/1+YDq3xlaQb1xDVyfFfoi0FeWlFJHuGp1fzde
7Wil2ZWBPvK43jXumCD51endowp+dsunbTl5l6dlUVUhxpC6OrS39MuTmTrz1MUt3GC3nMyHCjbC
TKW8U3LUQhoEFzXQ1NlPMeTFCLpvpBRFPEfb4N0bc3lw8UbATnqBNF3+CkcJJW8GCvaOtCPfmjPl
Do1N5b93j8JNBDoAvNSSRS8r/09kGMu4zkPbCs91lGr3kE5aH2eBfOP7LVn4vyu69BqRpIG4zoUE
HGG1oqFbqXk4wCBH2KKrTx68qukmytU+9VGcnYcb4SKL6pdWiFfv2xNclmk19LJzKNTwOoDKsNo6
qh052KY5UGydxEUmdtSouWv60KLG74jGF1xWmj/EnUqSTb91Y/j1MWTmFmRsKIKUAiDwrd4nozv0
U57nZdDmpbJr9WHc6eoUbXSpX1lfIpi6BJYXHN/yK/75ijyOI6xU5jLIJq36hkJyUeyKVvaH0eIZ
g76ztpuS2P723qUF9bxgB8nNCDVrsYpxQmha04omgGr+J2mm6pOW5+NBXbrA4ewkJ8BBw66Vtvv5
7YGvFxUNSVCEbCk0PuhtXU53UDF0QD2jCWLDw/UH4uBD3Zb6xqZdx+xlWjTpMDdcyhC8mS9HqZRx
dgqzkgFObu1ZuDTmulYbjomeDbvJNJLTe2dl0C7zyOdBgCDgs5pVlyFfBjK8CKRKed1qexDzlGM3
ZnV9HiDgwoVa0k9mtgZnoFHtukJ16yCSbdj6ukURd1fb9ljunUzb9epNPE9Nc246dctJ6+WWuzyL
C/+cZiBPSqBTa1GdqrKSDgGQJgi7WY/u+LefTpRFR3MRlN9r4LIRAZP1UtxtCl36dupN1U3SRqMd
JHPVpjsexpruA8XAl4IZ8gBKPAh+B2Vy5+To2VOX3c9LFTry4W/24ph3qNw8aHE1/Z3byfxF9t+X
FPDdBJ3fKByTc2NklrNTLYVCLgKwjTw02I5mUMm1ODyFY91h3RC16lNLjZziepWjrQRWsx19RKvL
Yaeobhj5I9bEzm4Ic8O+ncLMC+/nobWLIxF1snbSGqbMJ0gl8qZLWktDBb7QUXaG9938N6LG7T14
IeY7ftzpdPbaJv5rGKMj/pTG3M5fDMUUyQ24saqmWYcXJYppov9c5UZTBKOCKPw+jyrPvB3KUQ33
Rh2N4Vk1ewwEXLym+ztaEcbTGHqsW5lTodgjvWDQyVAylGCVyra+gnQtZDDKov9qSqP6rddqbO0b
5KvzXSqnaboVmQuWO7F45gYFULr3yipyA+HXRHqKQw8Qr/VdZJfSi7SwptqceVOQpljy2rLVnuq5
Vc94DZQf6wYIhU/Je8u4Z51gUKNZLC8ZczkYYHovz3rqlITvbmoC0trEZc2a6Yde2VXN1eBN/bxF
xLmOLWRKiMRRuaUxT154OV7r0tm1w1oGNVpk9qkaFKu5M+bcTndxXdufRZF27Ual85U5IiyAmCCX
4GLvuZpjBFYKJ7sZcrzGVYRsY+MrBq+11Jjfq7HGcjI7EIcaIQ0i0OrS1cNy4kKHHJ9Z3A9LP6y+
qZFSei4rr8KFwUu749vB85UFRWXZAq6DMOSCnL9c0Bx66zxTaw+EChARpCiUu50lmsI4hJEpPa7e
0trSAHhlRV+UalhPxHEgpF0OOtFI1YV0+iBxsXH3Y00ND2rbIqGUQrLbeBFdz9B+uYzYLotT8Vrg
xSqEyzNuHALy3uyRZzCG5DAfTnDhho9dmmxlLq+Mt2g1QfxExJW1XeWfYToigqbrc9Cbeh35cY6R
j9+pcNb9WeQ9TSOZh1t41esVxRcTXh//kJPC6rpcUbqICs4/vRoMll0+ZGORnQo7Ej8aovTGw++1
oXiUod0EGAfW1ep616Xempgz6AF68vH3UpEjguo08IPGKrqNhOV6LGdhzy4qJXQLwbpfTkvUWt9R
ozGC2Ri6M2mNdit6rJwGB6mx9x4E0hWSHwo+ZEcovlwOZdYTCiOxsJFFyUKeDd10VzR6+mnWW3FA
xq5993ggSYlki4DBotm4emeWk0DH3FTsAFuTxFcEQht5qh8rXf8EjkVuxLAXbcvLFGLJHXgTUaRb
SGyrl0RnDUJTgKgESY/23g5dgT7bZWGVKZ/CPgtHMEGhVKlXpxTGRy1CJ3o0zTI6KSouel/EqJbj
kdqv8/PtZV+WdfW7dJR1oC9QrKZdtdq4lOBSrStQHRhbbAlyHGqOuuJEG9Vy2jXX41CWpylGfRIm
0lrgEYUFyV3VCnatAN1ULmKENzY2CMbnrk4krc2mtXHuKHAAb09TCOhqL6HaTXQ57Lr6MThGNh/S
quqcPeIJhvrYti5GiaJwh//KOXP1p9RNM2PP3qpxf1G10ToOdubS5qVDoezoH9nVbdUVIZSGMS7q
7+0g1eo+M0QYHYlRabmP9Nb9iCdw4h3CxSjpyaYTfUdXmNiho1au4tuAOPkd/ZUSqzYE+obb1DPr
7JYEpQxKoFz0k0n8lR1+VO5T7gzjTx5nYGmminb+PtXdwfRpisb2DmxGZPiYkeDi0YyG9VtmYe3e
gJzNwU4V84AzRNRAP23cTJn3ArvO7HdmYjDxO436uTv3wkjDPY1xwwzyEDDgce4EMVztknz+U1b4
GX2AwQi0WCDXmB8NsBT1T5mJPD51ap5zz4QEZ7TtQ8y5WgryMVce5Jz+nMH1jnB516tkiHwEybL2
hke9We0TLTc/OGXStR+G2LOfDadopiNe4zTyU0QJlKM1egivCLAcLlIFVUgP0nbCcN8YuXjEBq/w
bkHv4MpTN2hg42wUjby/ZucLFais2mWkOvLA49PJz06YShMnwqGsD2E3aOpdm6mhdYDfDPRMoEAB
s8Opc2wyHWk4aEXWog2PhafKB2z8kB8EuqZoxx621i80TpVhV5PRqnd03K0I6qiHe1chJ5xyVFeZ
54Mi6JPtF2eQn9ZQa/VJ1bP6y4Tdjhfk1CG/eiI1a97+iS5ORu5l2sHGgqp5mkdoRxuH5uVJszqb
wPeXKqsNToJjcxkSI20sdW3myZPEBooyuR6XP2JtcR+3kD/+PbooLB8inD9+6SLpb42Yz1vj0mLv
p4huz86w0tI99p3qfTJTI0poDJMW78zM1L44nUI5ugrRQzm7xcBhQaqmDU+e1Kb3Sj5QAwJLQMqI
KhoFt3UR0ZnaObKssgyMOM8BKxXNBxsTqo0H4isRhmaqtdAEqFmAFb9cLU2GfWo3URW0Jihge27E
Iazq5mQUm7Si14ZiQssjfqmNrF/YWe4IqLpTFVjTUGBN5Ywf51TTfnuK7W5USF6Jz86L3hUJ4lLa
W8XnOmnIN2yvDhpvMO/RJNGOciidm/feArQnEOFDFw8yLhft5doRx3rMALM6MJ2wuBvdMj/F5Krv
zlyWUfg85LtLTW1Z1n+rPYppyclI6qAa4+lDFDUKsMoMDCFasfv3T8igsrTUsIhLxmrZ8qhVLF2I
Jqg6LT+4uS33pIRbqdj1x6GDyZPPgGBGrXPt2espKAWl2lgH81g63Nr0WvrQFBu5w3VCyyiuSyZm
IHoObOZy2RQKkGYjY6pGNC7vUCyeTpMGcXJq9P5WUNM9vX/tOKfU/Okq8OdqvNACVQGErgkSG9+t
rIyMQ6X2zcasXls7E6Fiw1IXEup6Y7dTVnSgBpYvFCeHustBeVbOFgbo+qQuhgNoxLPtVB4Dy6/4
Z8txlQBdz5OGu7mz96rTeTeFp/W7bi7DjQldF6gYioopYYHiKTHociijNch+4oHPBF5rl/fi2e2T
0zxohq/O6khKUhjYr2mf3v5ar80QCUbqUwuFHw25y2HbzE6L0NYb6mJJskPkVMWhEm9W0tqtjfja
UDS2eK4y3ELsvRxK6eYeHwHcTC3FwhENEWfaQ3snH4f923N6bccvcXV5UcGCt1aBwvaEYo5D3gR4
X987aFkBxos7RDTznIgRbj2Hr9qMPBa5OtD4hbe+qAqvwl/eJkosVcYbojS50+I2+xC5TnejeHgE
m1Ph7bOONFPh1fw8AMt/GESJ3yYOtV/DqM2PHbiGXWRAgPPqtPOtMFI2AvSLZ/FlLkC7CnHKJU8H
MbQGs41y1DMlwZswzNtyPnpWSk7qpaoX73gmFoDV1SYJj1YNmt1360Yo+6axvCchh+mHO6f24AvF
aSw/GcxyOFD+tkffiTwCY6xbiGUVTMT2pTYPoz9CiW99G9/Ix7jlBbt3hsRKUP1pS7HxqZc9s56X
t5T/gQFSPF57NZMehq0KmDao0XPauWLoDm2OKeO7N9QCtkLFCHlP9tSqJhALV3FKq5TBFOrt3ihE
/KlGigfThqb8hswpT+j3D0jAcRkTxwgKO5dHBTDvbMnRlUGEgwPwYownk2o0H3XcvP9oSRhu5IpX
R1N7MRiCdkwsJWqvYnbNqxJI0tQHlgvx3Tf0itA9N9hR7uzeMT6/PbsXUc+Lr8YoS/0Pbb4XBtbq
gJalDO0ap1wUuLVGfahpPw9wCercA99lFpXmi2HS3V0Mn9w5tHZt5T+xfizRaA8nWztzqY7O7dS6
iXaoRZLaX/sSETd/KuscLWNpN7gi1ZoTzvuyDXsvmEWIMR1PATvWQVGA5K9ve5mNcHVbdLPvtUYZ
eM9Eg4ZpYic671TludadyYtbsZdT5FFZn4AJqx/HsQrlL6HwZPxdYCrpPRVGyWPIVNEhvtOFnXaP
Q9M6vy0tKr5Tkl/6X8DkUZuLs7T7lnBv4mdfG6nnZ1jthofEzpyHEYRK9tmIzeQnFAD3P3MhBX30
ptmy7rq5zca7aqTs+N7oD9cG7AoNV+DUnKPleP1zv43wV8D99FpQgxU4eF7b+1kMlg89/i0O2PUW
Yyg0fxFMedHZXG1pSFMuBsO2FuRJlvxXF4rcU8KDZdAZSbaR9V5dAEspnQwRtSf4i7x+LqcVjRPm
1EWrBcpoWn+9oRVQPFvX/IzGoTgVWmVu7eh1GCL+LIB0pO8Wbd61+IZitgroutkIYsJHfRinWcaH
eZbJRyly7b0C9kQ7UhFohDzq6NSva09FzNaoS2kFaRype9RCXb9Re+Eb6vjz7ZMKtu56Ziwk/jUu
NxwqwKvQ54rR8xCEngMySEX80NvR6x9tdRrmA0UxOBnh1BtiJ7W2lp8b6DbPMwKffZDH8IN2Axsc
/gNVLYxKu9i7k4XZUy0oXFk1DzpILc/1pVL080cNPsvsR0iCFI+YW8blrhhr+66mfp+Cxkd7cD9r
Q2L7iqNNEDbnFKpEOrQYBEUxsgl+ZUbVCC0li5IjwJcp3UsWpTgSYib90zyVwtm72uS6j51ZV6g3
pK1lwFfIXWD6fYYxbMsJk3f8W5EdR8Uex0difjjv+s6CG6TWjQy/CcMV31EmpH0VidlKjqHXD+pJ
R0Dd/p6rsWcABvFK5RO+h651UDB7jY6WNQNdxYoy9XY1HXu8g2f85O/KzLV/5H2Xh7thGL3UT+YR
WoLFQ/uv2tLWI04UrX3CJagY9l5sxdpZM6K+BUowJeQQORQAbZ84eZbgnNYuYNW40pXwDyQHzfTj
0hrtvSzQuDrmRhLH2F9P4j+M0TFTht/m/a2HWZnvs7LKHipURT+RxeAHnM9TJg5Zpzjfe6p/0P9C
5Er8wep5nXTt0qGKRez+Smd1onbSJXPsz5Na6UfJ1se6N1TEL3SxwtyvwR7hZl3GsfYtUoa+POgi
6+xT0nSzu/PaWBW70s0yyNjYjsC2Hm31mfSj9T5kOqKf98PUpeXRzZIuObvoA2VHVaDzjmU8D8XB
13tN2h8soYv2YCqFh2dzzJMKpueUQAt5+zisETLLwaPBxz8AyuiXrWsEEMwrKIg2j47Km7lI3BaD
YUO4KhiArLBp9PD2mXCtaPX4NBq4MOz6emq2sIcv78/LC5RmOYVAlNMojnBrXwY4mG90laBUBprV
Ge4jpurCu0lncomd2RlqdVLAf2i3btXHJclngwUnFRSrR2A7ipJDmxRj/wHndTc/ZVYR5qdaUTFV
XiRpmj1NOEv4vV5VSGp5hfItD6vJoOjZp96xwvS132Vumz/HXd8/cznjeuZ0Mjf3feGl407tFVV/
rMuq1h/bPDV+2BHqxkdlEoW1K7NqaG84tUZ8b1ZcPxjZT3JS/bYoOlDXpVYnG7nN9UejqarqNCAg
pPDn6uJx8x6VoibDq7hMndSfrCJ1Pns0HcPzCLlixlaHjvc+zlUlxTS9QVDG77rcar++vXmuUlWu
V1jfAB3A20HsWOVYFTy9KDZbLxhxLNi11Lno6Jpbci7L33K5M8juX7jW6OlBxVldfaOHK10pFS/o
016fjsBHcYqcVSxuXWmld4ZZGPkh6kPpbKSs18vME5KElbRu4XmvqWEFzf+xKdT0tqn7nq58fGw1
R0Kubc8MOmOuLot9qcYnq2qf317Zlxbu5aSXsamZkaG7C3js8jh4YnQ7wIXprdqFPRVfva9/Ka6a
frKTCImHKFblU1Iq8TN4gqq/GV0hqp2ioDWBdVFp3U10Tb9BL/AK4MLFoO9d4LzygNDmONyLTm3j
49u/+Hov0MRYNHAWaBSg29WeBPycYVAssltUcjsM1uvxlFKf3whX13uB94pHqx15WUBua/grNQtz
jpQ6v52lEo6BB4/xSaPmFB/tWMVsujx44zh9fHtq17kXNWee+ABeoN7TZrz8FnbVqtWgF+ktXgHO
oRxt/atjFApxsE6+mHZVvlcLEysf+u4GhMCFlmhcId1Sy4gH6Mm3GlI1lW8SoXFoVbb4dK98shf9
kEU0faGFrVJlHsKimNwhva0sRNamDjxfGY1bYIXrT0aVmwoCdQTUGUheL1fPyyY3msEoLNX46Uar
oulDL53q4yQ7+Zhmcf/TUtvx6b2fjAWkGUzdCbAgouyXg9IIMDs9jPJbN0ubU1xF2rOL7tUvT6m1
fdlX2kZ6fr2UiNQhSK0tmGD4BstT4Z9XR0v2JDua6bcgvio/nil+kmbmu7dntfwtl0HhcpRlo/4z
SqqZ9IYAId6qsSk+2GDckUbHF12C+frw9lBXlFTgh5i+8n8Ix1FjXVeAxJC06WxP2e2Qy+avnXQe
V6poK4v+2tylNw128eHRruhQHebEFPXBtmWsfKawlLq7sNDZSEXsjfg1ZTlQ9Dxy+ifLrqrvcetl
fwjpBvIRE+1AQ5qyORRqV0+A2JAMeKB+NgCl6TWl2U1Z3UV+K8082+VFGDmA2+gt7UtNkcYBj+3y
h1J1s3zs+iGJfkU4qId+qGTdE0ZoY/JA0X7TJe/qO1BYtBYJP+ro6E5faY1ogwmETIigISXZWwLd
C9k1+qGq7OS9n/xlqBeHQ9gs9LwuPzm93xy/tUgE0o4dVFZN8s9Q/MjJn09vf/GrZ9EyEpc5qCla
YVSHL0dKYysxvRLChMThyAfLK55tJ7JuzETX9mM9dZBBhuHWnbxmI75eHZ6XkSnjIzJCFmGv5pij
We8OFcs5Wq17wwlTTy04343b/LVRaBggYoUzxdI+vJwflnlQTudcObtR3T5U7tjfh2XivPcaZC4U
1xEAXm5D/nc5ygz+UQF9rJzRm44f6nKsbrPW2kJlvTIXiw4BcWa5BQG8XY4ChYr0OO1Q+sE2wDnF
ZV191MHz2Ddv74mr2A0wF048LSqNlhocp8tx0M4YUORIokCx1f470vvuN5wNWjwNunFyPg9lLvvT
bKXh1j3/ygkDZcOYMC75Y40v5UW6kHpCBQJes8DMYlFhM583lAQaz4s3gt1ry6lTlCS35DDzWF1N
M+UdO4IyDWTreP2RVple7q3SJuS8vZ6vDURxA7k2FIpUIsjlQFWYijwLQwbyMNNG+ETe0GpOnt4/
CsXjF47KUk5ZTQe6J4rB+RAFnaP88Wo9OaR6uMVEeiVc0LP8/0Hc1XEivsPAA51LuLCnb7knKbRZ
YdffQHsWP+q4NXa1ZqeESJOX/PsnuICsSCggT151m1U6E33nlkCGK+kdHW5Ev8YdfOOV9drmJ2BA
p0DFCFbMKiBGSHv0tWhEoDmTPJZ92e3r6pNVP6Bbbx4zEuGNab2y6W0UCBfKKUYvMFYudwftJQwv
LTUO9NA0f3hGg+/qONqzfqDBMW0ZQrzyAclnKVsvOHXq8cte/SeZaMYIYpbnxsEUU/kaZqQ/8MGs
9n3m0b9RE+0mpGz7JUlEEm1M9JVjQNBCJxavF9D/V9y8QqmllqLVBclhuEHFgaeLVUYbp/qV5cTO
iYSTnjfshXULv0aGsU1iiGcQK7WTao2/DIBjh6qJ3ffPB6geErEQYiilrIEWtdC6oZucJBi9rn5I
q0L9Dh4p2QjGLz/4Iv3Dx3mh/S3Nb0Bb63tybImVU5kksJkcBT8I+GaDOEhr6WyMroNSEjGcxtcc
GYoV7fpWmUYyJ2Dv9D5HZcTjvB7kvtNtSm+zGJDdNBKXwpKOrpi6b8zK027LSrTtPuxaOkAquJ8v
pesVf7u87qHceLH5NAOOMu+TRolNf8aGeG52UZ9Y9me47GSBedpb+tH2rKa9sXMjqz8W6Ww8i0gF
1v92GLh6l3HBwkEAAk2DAcuAVToMrJ+bOBqwWMWPFK0cOe0lPoP+pKgPcZdv8Quv9xOpB+ZLJA/U
I+CGXx6YStAxSZBVCWQBV0BN0KXB1DDz4exv4UKuDwhDobZGVxEHJt6cl0NBZAzrpoJl1aPVemys
LDpVZfH77eW7jm80LzwUHcA5snfXAqyNWdphpqCCOuVufDC9QX4bdDe7K/NS26MDOzykot9Sfnwx
c7rcxOxfynsLMoCLcE0ybs10qqlrwHWQaWbbfjookXzQF3jKWYkLmQg/NQfPe9BGXeQfUciqTKCG
lkRBoVDVUPyHU2mvflESPZ2/FWWv3DfpXOj+yO6Nd5S7m/9Ms5/uyhFuIWQpF8WuSBaF9Icq1FE2
MgvYfmop069picytL1Ek7k8iUvKtp+91iIXWv8gIUB0DSbQuHFTNQJJoN01g9U5l+cIt29tJF+pj
F7XTF7WvulPbJvNwm4tJGhvh4hpgSybK0cBwjpqFRuy43ESank6ZkfS0eE3E2PaDY0raRcas2J+q
xOvSpy7OKnlXp7VbfmLpp+isdWnxB0C3MJ7tWk76To0pwX56e99db+7F6QuKOfkP1ct1euKRsXqt
K/OgM6jX6JOcP2joOvx9e5Tr0wqrzAM5TcOZztnauiR2+hj8FlxOZwLC71dARuPdGPGovYF+Om95
VVzHogWbgdY0HN2FubdabPRedGMOOUxYB1fFwXQV2j0W8NlqNwt7fLZSw/r19gxfHZLParO5iEpr
zJ1bZc3ooQEdNLh67dpBtQ+1dPtjWVTuoU7SLfOjV8dbJIrADnGprkmCNlYJOXJgBKVxCKtjMojw
i54W+SONX66YuKGNsnGxvjIktRu822HWc4DWSWbZqBrvnLgKQEjLG0U0zU43GnGDnXqzTxHd2cjP
X9k0MNTR1CFvAP261kpByKyStSuqwJzS5qhp2XQ/pI1zKxGy2zqey0vwMhAuZFaCO0eB5HLtW0xn
zhxVuwNhqEcgTJLOmhxYBa79NCGe2gWJrNyPrTmUH4Hl0/NIc7btzmpbMz/GhoHGouXIdsL4Tg7F
4e2tdX01sAZ0hkAcUQ6A5ncZOnIp05RSaxG4dd4hy2scZJ7Ufyhw5buxoRiz7wZZbeTbry3+v4Mu
ceOfhBRlWDm3ISw4FW+ro8xyb68VEcqbqlb+D9+Z5NN9UVKlRLj8lH+GmhDWN+DKQHU3C+1YcF8E
upp3e+zTt3RPXkrS6+9MTk8xl7oKdIf1tGh2gW7RiiBEXT32HVVBNjIywuGB88viNljulL7eeeHf
qS/d8U6fp+gb9Uuz8cMsS96rhewtihh0+khglpbNOllVxODVWgjNv0Ir0ldaqmhzG7/XD5lRQAkt
gnYwxcFqrjKYVjEGgVx4EcwyxWjUMiVgTac+vb1PX9kypBDqsrwkMETBy+9oD+asDEoNjjqSyg06
1zOBr5iDLiTuvj3UK7fWUpEgpSRnUUk7L4eiKzz3wrShf9PWB6ZQYcldZdY7pQKWZYPNS10HnbsF
wXg5CuQoKVGxQLBgqBHhVyrjoZv/j7Pz2pHb6Nr1FRFgDqfsNMPRaDQKVjgpWJLNnMliuPr/oTaw
4WYTTcxnG4YPDFVXscIKb0jb4/25wKLjz1ltSorjtLRArtDuXtfHc086AkjwEGBOlc3fYyDu8w8D
ukP7zsjDIisPs8Lz/S1rUyWn4xtXdXty5azLQzFhCfpJnTUM1DC1GeXJjqNGodOK0eRjMyiT/m+e
VsZfgADK5EK1DYd5PUlV7WD0Vh0e5iQyPqtmRtbSgiRxn0nmE9Rc7bHW3FNj1YCJOjwV7IeoGLXm
qbHI7X0KJkWLIhfhyoutNHMZ+1aixU7otzVwz8Rvi0SJLpOjh9oxm9BWPZauNEuILEU2+460mgwc
YNt18odaysl56K0uL4JYydT4oKOYXV1Ma5BcsUJ2PWS8qM4PkwzBQIgMyGoldS36KIvcKU8dgaTn
G1prhe813qb+UCTJlH0MQyBahS/HWI/9RNVHeUZb1pZ4hwizeCjqzLF/FZU+9bDG3Kl6REGzMD/m
iI2BlqbR6/xKLDW0Aycp1fwEDyMWv5ltYx2M1hU2eBFhqFTgC4nQdtx7SIbNSOWeK77WszmFbfjN
re3quxjmlqJ0WiNC2lA2ry/Ypg4/Jkq71dHyetv0x6HBn9yJTaV+iEylj1+dCSVXJB3xg2x8A0u+
7IIcpP41lCMsa9+Oq2TqjwjndvpvaMTcWuiyIcnaysz53PezZ6G524BhKRr0UdK4wI/OzXsHL4zI
bnFgx/4ty5/njpz9IlSR675WzmN9NoRaK8e0F7Hz1zjwtvuDbbTzK9jP2mGlEHA6gOactO+1QRXX
l6YV/5iNuNAhB0mzOiHB4zpfJ73oP2Zqhr5Mlzbt/OypUZtdOrQ/xhPuq7yUvtM3cKf9se6S7jEJ
S6V7GLVKIu3seNxU0D3ZdH4FnCD3DWK54YzVnf57MOw5/Ov+Kdy4URYxAsqqS4vqpotvsm3zIlUq
HoYEhf52lig9h2Xt7QRRG5ck44AlXdDe1PVXd4qHkm6BPWUdZGMKIxr5biSSpx6ykE+NpNpDlm5M
i64lGTKsPkAl66QHwsmg44NYB1DV6qMa1eKLDiNnh0N747vLTUlVjrIOASIOe2u0vFkJe4xsZCuB
a3jiFXxM9x14ufYxA9jW/R3SkZtfiGTz+WGqChwfy8Sr2bKy6F3rsTISK32eJjepD15FQzloeA27
g9I5+ldk/PT2fTcNU3IIG7xyj3Zs5jXJkBD/xKHMUCevFSP5bHWzGr2w443uOZlnu39sYgCb/mhJ
iKiq0qGJilCAGx9LOAr54/39s5RxV3f4YgW97CDkH25EJ7VO8xrbnACfm5W+KIUjAZWELi1BCyC6
kqqIweY2+CM1MqCxWYr9+/4P+PMp17+A+gGsCLIesK+rnWVBjJgW14EAWQfbOo6zV72IVklyP2sE
rst9lHrqYdIr651rK8n81Bdz1RwNOemaX6Y5zUHHVRqD5DsskoOtdKI/5WbS2gdU6uro0osm/tHX
4/ySAzffUwfaeARtA91dXnWEEQHUXD+2mYoz1iCJ9kcwR35dymOJpNghbJt3RLvWTqyyEVPTrGHb
QljRGHcVq6So82qILaNM5cyNb7GrjxUa9jOtG3OenzhIO221JeVcfx0iPLDPQLwoWi3T/0+QS3YQ
lXGfcr+kk/qsG30BV7HtkLnP6gfcxtRgSmcXZFxn7+zMjSsAWx8kVzBIoH28bhsp0g4Rq8sqpkq9
MUNN8ViLbo8vs3mvQZah1UYr9hYxVhgjSuKiCoyykAelxSNyLhrl6KrJuHOFbk0IrwsK85gVUZhf
LWXbmyH1f4YKXTHUvpEI7VKkptz5YhsbklwQ4RKUhgwKcqvGzQgVF8U2qwr6SDxD0Ci+9ab7j4Gm
2aM5puHx/vG9nRTkGIoHOt+IFHtdsnCTKkGBz2nJ55vsMQOr+jzq7bQTN9/OaekyUB4HxUSDbc1c
qUMTYB6qK0ExpuLnIlMOhMbOqveaMIV6MITX/7g/r9t7cTldHDO4j5S+1nVNqaESPqRjH6gyr8dT
b9b98FA0MjdPMs3C0Acv4NQPpeNwRVqta/SHVOmF+Hz/Z9yed8r0zJm0BFiUtXbobVR9UkO16QJZ
JLiJZqr5HnSxfqAW90edLv4eCXvaOXlbq70IrPHMUzhG7+H6zIeeLkXYax3kkSGZgjpRe3BqXqKE
Pn6tQ/gAgrTaMz7+E0Fc3zQLW36hzON5BWJ8VS6ogTH1KSSagJc0Uj56cd8oXxCk6PsPEIlk+Ln0
5mgCglZQo4KRjLv9rPWK2kFvAZN5yDSzn6ky5NUPgM9e8i3WGwDLDe6u4Yeh72z3Qjpp/lBFF8aw
digKf4lNqXhHa6iy8b0iprjZqc9snA7Qd8hhc84IZ9YyJKJWvFniWxG4FtYW9pDNHwqqFztn8PaO
XkpNoOsBR7FT/lTL/3NHd1C0cQzq+6Am9ToWRAz1QRD4SF9tjfirlY/ZOUTo6amPnPTtbVQGJwnE
7Y3qGlIM15tF2kPXj0rbBzNA+EtB0ce3HTSk7p+DjYWkewokAvgKOef6GZpjhVZRxCh2ppiBMWr5
V7XqzZ148PYxWErpi7ItKl8Lu/p6Lu7ohWURWSxkkUx/GbYcn8kO9QejxB/if5iQzfH6A5chYb8e
KuKuGPTW7AMJ3xRZAwhntZHp5/9hFEqQS+kTHu26FNmiaBflRiQDwlB5DCtjQL223KsEbH4csJTg
eMF+U6+5novO5tOTqJIB8tveOdGm9oLXwPz9/ly2Ps7SpHN52QAY3cAeGq1Jos6VwZw37Wsn9Zg3
2ylBj1nKTgHldijKTTDa6AeC/4OVeT0h0ZdOOycDl3+vFY+56aa/RKtDmaB9t/Nabw4FOhivqaXT
uFb+hV0aSq8FF0Va8NuhBexHVk1tQCp7DqG3XwnOJ6W0PzsOiO3qKwGcmrrSjBfBIJQ5JqXMfA+N
ktP9r3T7dvw/5BeAcgLiG1GCUB9FgofKEPS93s/HnMbKBZ5Fqb7GIZ+WPKk2k+P9MW8fSSJqGNVL
B3eBOq/eK/D2kA4yxnTb1v4w2XLy+6JejFP0NLANOz4rbrl3tDYmCmoKxSBUxIno1n10XDxQ84Dh
H6hGB5wxQrQ3w9XjNXLt+p0o9T1/w42NQjqMLu0imokU8WqStjNB6JDuECg9DJbexlvJE2V4Thrp
vfnVIvMmMybhp3zPjXi9/VNURyBa5WPQunr5AIdhfIRBuof92VpAqBo2XXe0gtR1ldIyJfyHNBqD
uuzsEr+QFPecstfjKYh1p/+Sz5n+dozFwn2jkgndjmBy3X0vJO1eO6kRcE5B2ArYlIjWpJmZ7jxX
Wx8L8A3HGp0nJrf6WKNZJujXd2MgjLIJ0tDWL4WBlj2KQfXO5t9YRqImyiTmIlpFw+n6Y9kTDQ9R
eWrQVpr1EE0yPUatWx1iLsezNIp+Z7yNqVEH4moEXw7ie93A661StRuEPgMVn4V/J1ywkBAUVvFE
AmDtvMdbc0MiyzIXXhGl+eW3/Cewacs2rNkVWjDWpXJyC7y7czPLX8oZBf1a7Iok314kNACocIEI
g9Wnr8E+WZR1tZLTNtNT13qvUvM8asQb34o0Lx8FoNOP2YR+0P3b6/ZeXpqhuCuQ65qLPPv1JMsR
7Bt2UENA0K2etERV/BAPi/ObRyGBX2CvxNHEiisQJvSXZE5zjGrNem6mB7pDSE8gGFLLN2e5oEFQ
AGMMACEUY6+n09k4a+QNx7oxejhgmi0+zIrSvFWVBpQUq0bjn8aiSrP1ehR8ucwkxygtqFxiGjJ4
8ygQavbL0nyrMDtvChB2yoTgiiEwrmMoalJaBM94DDrg6z6syALfGS07OHZU/Q9rB8bD5fpdlLrX
3dyspAI9duoYzLDL/V4oKVoQzt5zeXuClxougxC4E1CvEYJFq2pzO6Fiz3ZX8LccNF+J5XixcZA4
3d91W0PB1ofOTuxBgXq16wbXykynquegcly6vkQeUe9D3hjSiwT/+PvNo5lANdACXuQsoYpcbwpP
xz6M5VKpVXlIjU12fmyHwT1j1/hWOXU2BbAqFOK5LsCHrAnibZXW7ZAOatA0oXfUsY08oG5Vvn35
AC5zhngnyazW4JsOseixwpYHiGNRHeizo42bi/lipMqevOPNLUQvl/xgqeSQLehrprZuQArBu8wJ
XMrUP8cx7o7VEKcf73+h21FggXC1girmwefZv/5C4WCmUdWgkNmMbXOh7j8/u10F+/D+MDfbzsCR
jqsUOvMC/l4H1UOfudmgpJQSFjxLHnt4gxo1JjnWtLcRbp4ojpJD5k0jnP8CJXU9o97Ix0Zangz6
pBWfbZn2xy6btcukZt25bcs9MP3t1Di6yIvSfAf3hGbM9Xhw+5GfyLQhoMGsPBiTnvhDX0XnUWt3
TtPWzMhHSEsWXW3O1fVIUw0NMLXUIUgwoz7R0qJNGI/ludLK6qsZlXsZ8Z9KwVUBaLmVCJYW6Xna
8eupOb06hw7F3kB0UXiIYIM/OTlCdX0pyncuWK/vaT9ZT2jaebCqde9CJ3S4zEDmgkTHQ3AyCvOd
oU57p/AmKmCVccpA0VLjW1vOqjAVxU5f9oYyBplTTv5sGvNxLLvyfVTlw6FBce2Tk3Z77Nxb6hSV
MF5QA/wQriD0Zq6Xf6ysuoYMpgc9tXnvo0j6Kf+cGVBzP5UlFKjvoTub2Rlktak/U7eYUHjpard9
GiL0n0+t6CyBBU9DUO01pvbiIUZnHsBbmTPd7BxP2UGvQvGro9zq+lQ5M+UfWwmtLMVSdFSh0udJ
3hyioY29hy5O3frU4xFcvOsxZvG+TqKskiMxcNn6pHuZ8rNCujry45rTdkThJwp9HCcmQx5rqlPi
UFIkbd5aEmB1wGuAz1tOwg2Fihp7LglnjMBFAlQFPKCTD8VYB49GkbQ7l8rtNmAwkOAQtsjWSVuu
P4jInNZIZ2fRuvbsv43OrcOPdTOYxVEPLaO4NKYlsoCu5bRH1Lmp7zFN8iSQHEQglL9WIX5tFV6Y
TNhpJI1r+oaXtg845QJl6/vmue3RwDxYddWeytQWH+/fpLcXNhMFZ0tqDaeLqV9PGiHgfHTNyghK
JEMOsGblY26X0w7x8faqYRTUonBDAWfPaNej6NU8ZrqIzSAK9SnxvdJOm89UPCuP0eCpI12TD+NO
CLnxPfFAAvSLuQfFinVJ0VLQI50GBiUVnPrDbKP5RbNRKcxDpY9Kd8gQswlB7XH/PN5f1dv5cntj
dk5p6Y+Xx+qDVoBZZmswzQC8lm0cmzIpJzqc+AqcoiLKhW82Yd0c7w96+3IACVoYhxSJF/ef1af0
3B5gBjRwcE2e+9iGJsPA6X9McndPmfJ2wy5ddfIZMm0TlP7qkTKsMW5quhkobOJ6bOjipc6qL8OM
hr8poy+tgpNzKc2dXXS7VymzL+oPBICkcWs39UXCY0gMcC+TDdQjwePoKPu4fSvAkIIIeIFFE3MR
CVrz+fE0U2GtITExOG57GCsjvHRmaPkVUqU7X+yWv08WRRiDLdSfoHYNc29NHfRb1bhBroZ5/W83
kR8cUiBXQFbodTsXwM9CnPMwj52jaEJDQ+OcdgSaLFZuXcYk7Ktn2xA6XuQ9VZaHwhBEqtzibZkh
rVJhAdZZTZHuUQ+WvXT9lC+VHe5LKkjAmNfdszHxoiyvCy8A59WOQaoOFtwK2KHpMRtsLX4q3Epr
Djjm4mXjKhhPndq+CL/c3/G3G4IbE2FUFIgWvub6Uw0IHDlQukSQqGX/V5hWaPjBSPl8f5RbiPyC
TAQESQ+ZLc9jfX17ae4gFoi2CJCV5VABHcNy27IynIlySTn0Af8IBHFTa4F/DAW+lR/c3kC9ZwLh
JR+VvpGPepMqe5Whjem7lHuxY7IA58GVuP5dZY7vx4y8Q5BPIYgEcmav8oc6H94M1lk4GIu0AUjk
pVy+Ou7dVMZhha3uE5Kw6UEb2/6i1Ai93F/nm0uTMwBvaUFaUJqhwnA9nXDISqxKKgoLtIJfvDpq
HyoIzO81J++ecLvv9kwZbm4xBkSbBGQVnSDyidW0iHOVuVAoR5pD7z1HHZ4+F1SrqtKf4g6169Ip
0n/NZp7QAWJz7dwzN1+PljqQdV58vt/C6LueLorCqVBK8BWYvRN+F3Rl0Wjx0mInrNlYVl4i4tpF
Cgah2tXbWxZ5Snc1o57XRbNyznRTtL6eyPIZvbnIOFtGNO69D7dwZiRKEeqixf6nm7euw6IXimX3
hK7/OCSjPDRFUqenQkbeq6uNjua7bh/+m+G5B0wPzN0RWGTl+lhQJ18j+vHieH9rbaz1wvzC8del
f4XN3PVap20VOTmRZmDYLRwES0aPIrKqh/ujLPvl6lJk0miyLkhj7mDs5a5HGRUJD7MttKAVbfrQ
VYh/NLHwAo3tt7N5NrYuRfWFtQIqlzdkdfRFMbc5nXotGEZVHmM7cRBTsZCkVsb8YBaOcRSaOr00
drhHkN+aJChB2KCwOxh6FWUk9mCEXtMgMYes0jOw3+llYaH9KuxBvvW9hxBFskg4A9hlUYy5Xs+8
m1oQvpoWNGBYH8APOA96VmQ7BNCNvUFnnS4R5eeFyL4qKilIptSkMZyPpKoucaP/tFph7GzAje/F
ruOeWeovNOhW3ytuQ6eMFZK90Jb6KWz16glkK9g3o7Nbf0p151OGY9CpCNtx51rdHJoQeNEAWIwK
Vnsf25lcEUaoLwCv7EOVI+lup7n2Ze5t+VXFHQlzI0+AHLb3lA83bh78nxbNGJBXVMBX50E0VhcP
YtaCQpjyOYzb6Cy7Lv6OADXernP9VtdAXmfSeJAWVMGhKq79hACBadqiW48yv6O95krdH9W5TnBe
lGAF75/1rV2zVMHZMXQkkYu43pt1F6qUXnETCTEtOSZ5Gp3LiOjn/ih/FGFWVwr1OoP6KvxAXvnV
E9VOwgbKbOqBLcqnERGVrFIejUh5p6rhl1yxTqp0/qkN80MfeX9rjetjkHHqLQN6a6E7h8jewydu
zRscGHVEOpVkVesfpI24oxWJTsemKw52J9KnHCrvw/15b1wyPItLYYRMnDLfKhRQqiTq56pGVjLJ
8099GqZBmMTWaW7mPXjL1iZdqHig5lnoGxc2Va37OnEYSoXF/5MKlQyMaLa/iEgkj6nwuremhnTy
gPEQTHJ/cuWsjmMmFNWc3dQM2rzPXyjQp0cPBcJDqajirNq18/ZLdCluUdZCZxT6+eq+1pJGC7G2
0wOcm2fcXw39GKvmmwVomBUAEVBKNAzJfVcfrLH7OYbzQKHGUVqUTbXkOOvoIqPptCdyvbEDEacH
p67yz3Ler09epRsCmhneOlFb1B8HJwwfKncod25NbXlcViePpgaILu5M8rObzoasBzMLVSMI5867
0I8QkCcL8TLlkyx84IJdg/yNEflKCX8jlb04DTo+HPcPwsbu5AAQT/DicnutVe3mhpppWaKtmY2k
QlRKWxEosDiA+QwezqRmsifHvrW8KOKa3Dlolt90w8bJaLQSiVFQgWI6WomrH4qqm8/357UEt+vV
BauyFLnJ3W7U16XTVImhh2ZgWcNvu1I+15P1TE/ilef+kxtPr/eH+5OPrsb7g+IgkQHsTDJ3vWmc
PNeNKawssAjIVV4QnJLxI/nTPBw7ihnRMZsTtOadMa0eydxC9TKE+PYd0rmpil9WlOT2o+L2zWsV
Ssv8BOAudo9ilLFy0CrFcC+OMjgvHZynJYqNR9wmCjvTg05RM/2HzBKEigiW+/i5neLUw3PR8D5b
9jxVhyrKiJxanF+7RzHranqZotaCHqBIN3+A9y87H+p6LL8Z9WTif9NKReGeF3N5jMbW/FYNWeae
Rl3t3KPRKCawSRhNsGERH3ePekNq4CcKKrG+6UQ6GlujI/7iy3e/tDwbw2Na50l0MkSCOiOBLWpa
Q0Xd6pyBuMn8SaT5J9cR+u+JGvRwkLo55ccRgxpSB1Uo3+wKeuqLpVah/lxGeRvooVMVh742m7+i
SYjqYERq7/po9hrZQ02e8r1SVCoSdpebkT9xT8J/0pT0d6ZKmV6GeNR/SQFn7ABjqPG4uAbUV/Pc
S3+EmQfLs9bzXD1iwdY7O8dtY/PbYPwJVhZd45u6Fj1brG1y5Iw7CbK0qByAP4M9H+/vxq1RFk4K
a0xN9CYYLAuq+97A5g8V3fLVCVq0Yk57OjFbo/BSE3mRs5OYrK5kCXzCmYESBU3bR0dDjs5pFHLP
22BrFHCHJFVEl4uIyvXBGnhZPFcRzMVS5edZTYdvuUzD0/0V+6NVuj6/C3sEm0E+y819MVJebPAY
orZZmMgrT0tz7LkkS6FwjZCJfsTzDGBMa0eEsnOPiuUxwevwNwaarXHUEidrvziV3v9WqdEke79u
462AH8mtufRxVUA614sQTSWQKgFu1Uab9mthNdrHKVEcB7URy8DPNGlVfxEq+jk1Q3qmJzcFtBr2
Ev2tT4EEHDj6RVfshkLc2TmxDGK3gd7k2nvI99EPtAasnXLCRmhGbxJFO7QiKFysUdyzayqUTAgA
uXZ+TYkIL5Kzf8h62e8s68Z8EFCh4gQ3ZEHFrSIXSAcATGqhB9E4QEizCveQK0678xJtjeJyEjkn
kHs4LNffTlpWWnDh6kHca+AIc7hvQ8l1dX8Db7x3wFr//yi34L4B5d9m0IO8HORzleb2Jxhmup8P
8fyk1W31OZPlXtK5OTUT6hXxkkcEscpR+jCd86jNmVrp9r7SeuNDXTjWzgJubAiAoEDFloiBosfq
ngmVqDP1cjSCRFj6cQi9b6o6Gce4TKOdRVyO0eoSQG2SgoBjk6mz+64/FS5tid0AXIMtDhhTqTN7
OnWTm7Zn2Rbpi10rn4pobp6SRphf73+/jaVkaGbHjmePrHeJ4ZLMZnQBg4YE+pRxhZ+wS9grSN5S
5ZbiAJNDqIMIjJrk9QxrZUrG0svMIAubD8LS/pW5q0CT68+uYv304viYKF+dWnnPZfhpph2Kko3+
6oIW8QmyjjRgSz/sh49xO712jT0ftHnv/G+tBA8kaAiUChZW3/VPNGiFOPrEStDOwpt4mt1zmOCn
dn+9twqI1PP5o6xFMItZXA9DzEj7yevNQECnByxgljX6xXI2X+IBY+gzsp5h/y63hyJ71ueU2qmm
I2RzNuk1agRDqbOXuG1NnPQJIgQ3PRD1JVT/D1YRbD0yybA4g7zH+BkXj/ykJu6eGNDmKIv8JFVE
/AHXcJORSlTH/MygtsbuXOrSPMeybv6H7UwhHzAkIpfkvct19Z+5xPMwRahGmJRnM3mqVbu42Ji7
75zX25sBMseCsAeqw3zWqe4ga3pIZWUGZq+GZ+nCq/VirTtXZff2ZVuGAlpCKZRWxZrRNCGTnxlt
yQushhak+iYevjnRLhdma0agc8BqUd1eSJrX6yZl1seKwV1nWGaCSkdCRSZMLY/4VZQ7OcvWWBAJ
aRGAmdGo/VyPBckU/LnNfkPJO3w31kZ7MAdXCaam9HZO2+3rRJxI/ObSiTQpk68OW9+j2j8qlhWU
A/7rVmiWL4XZFRcASu7PGBS1X8tO3dmDfyoP19c5o0LDQA2JmgGd5OsJxnlXaE6rWoSOZGYvMyX6
f5LYKyr7WEYVLuQ1iUNEfqZXrzoiDfNJZE37bQAmLA9Tq8vGV3HOeRWoQySgvIcBRQDMHWApyoXR
TBLVV2erKvsPwovKv5MG6YhDb5rZfEhhCc2+kXvha1OW8asVWdoXiqhN4+ttIj5XPd6evq7IRLns
3GzLYq6njY8C3xU+yNLKXk0baYrYaj07gPctfPq4xkPDvX9IBTeK2WkkZIn9sZWJ8ZAJ7HzwrMAa
Y4zj/B3GeeXx/s+5vW/4FUQIy+MGbHgdzil4X9p9Mdq40zThEX9SB2bZ5O7kVVsbjJgRygGNc81b
lzH1HseQtNHtwIyV8fs46O0BZ4z8QbRxHMxQi30pK2+H4bkxNbprNIahBAD/WHcqpKb3htXHyCW1
4XcNG5DXRhb2t/vrt/Fkc1lDLAbvuASpayii1UrTnVspgiIMrea76ig6NHsP+fnEzxxsAeZRImAX
hrGrX3iyzTBoMgxvfURxs7Y91Lmexr4X0mP+jI16+cEtaz19dBKRDZDybSsJ4nguwiDpi8zxkV/M
jZ0tuXHT8ARQFYGHypOzRiGM41DwV+ggWTiUR6Tn8CTp4CiV6Gi8/UlguRarraUdd9MSmOdiTjmF
DtF2Zp9r4bVHJS+VS1r13c5QG58fnDqTAnjPPbW2v6hlJrFCmJgVqC/UZxqau6WzF7JtjUJFaanP
MR/CguvT3KnS08OxcANltkDCGHi+SH0WOxf0xihUrngtSYjoVf0pVv7nvdbzNqu6aMFP0ag6d3Y8
XsBt7bHitkaha6JDYKdTRCPzei5T5ZlxEoNaKtweX1tkSh+qctyzgLiN4he4JS81n4VndO33OJkp
xV0OLmX2nEKqmn4xo+nBMWbIZFF8jIV9ok/97/1julyqq0sXZBR9GnCECB2sIfGVYyMn76VW4HCz
czyV6DXlLH9zm0JDVyLis90fcGMtiQ/A9sDbgSaxpkxKmYNPSqQSoJYeHyrTSI5xa+c7J/d2FCRr
F/QA1HkwE2tlKwglILr72QkMJErOXtjnUGcpnL11LtAjLKobRCE0L9ZfrLFapyO49oKQ4umrKEf9
HEOaePso0DEJnBbGHfS01bsoGznqk6De5yz1yR784992SnP0zXOBJ8uXAXAB2HcNCowTNM1aECgB
cIDwdeyd8ZzNafrlfxgFW/gFVLnMaHUrDI01ofeUiKBr++phdrEVikhU39zaoevCzUbhmISMUP76
vBIRhBUy2iKYoVb74wxueQiLPZuR26MDxgDaNCASWGjwVq5Hsaeu8+re8SBaxmYcqENjfKjC0Hie
QNdoZ3PyvE9vXj1QDUuCT5WJPHiVBSOZgZUaldgA3Jr7KNRUHu3a2NvVt68eABVaYzAJQImqa/QU
FlG9jLNcBNFcKoSMU3KWU5UGg57suUxuHFOiLFIgGNQLa3DdffCMunTNVAQCe7fftBvj91VZuzt4
181RaBJDU2Nnk9xdfyhPeOU8OLVApLDucL6I6gcVuaLP9z/O5rJRK1vq1rS4152+xI1wBa0YBSc7
cVL1MDpb8Zw9D0v99e1DASAAfbccJa6F6wlFupeXRtcJPkndHjRduodCOFgrd9keVGFr7bgWSBz/
FAHXpSWra4euUmmuFXjWv3fnIT7PerynpbK1dvS8KJVzkvj3ah+ktdZFg0KsGAmneghLj7cnsjEq
G4r+8f7abU2IuwGAAqEWurarzSAtXYEkO4kgRZwPAHtsnZ1M9m+/szHr4ble6OY4MKxuIDXEktGN
DXqS0Zz+lRbjF9DN+k6IvXUBIV+1vD4sG9nK9TaQipnHWR2LoK4M5UKfLn2vlVHsx1LNPznqXDy8
fekovPCCsb/pFy5L+59gK0J0sGoB5wWdnZSfpBMZz1wTey49Wx8Ifg/IUjjmC7D0ehQbLK9McEEN
KGeMpxnHnsA0Z+/j/bls7TiH3gzNctQiAWxdj4KHN33JdhCBIbX4GOJw/RyaiGDWGM+e7w+1OSFk
UJam8Z+G9fVQZlOihOsxFMBw/e+ybKanGFzT3rptzug/w6wuhQabqiTvZi6FstOf1dh6UUovulQK
VtL3J7S17zhASyOQuIQ9fj2hUBPIHrW6CPq2+yINJ7mEyjj4TSm7E2KsmX9/uK2JIRnKIaIpiArG
akNMEx4qVm7ymqem87nt0/prCccnOwocsXamtizSdTi82Kii8Eo2gargmonVIbgGzUyGT7NjNaeJ
iuav1urFzzwZC3OZIYnpKB1kOO/PcWOPIIwFoZIrHTjKGtEnhxn6kZQoV6I2eCq4vD50o2P8evMo
VNF5M0DWQrleI14tpcszDUR0EEUzvmgUJE5xV+pvn8tSLINqu+gDU3u83h5D3QgqM8xFQ6dquYyG
57BW4x2g58aKAT5xQA1i5UNp07gexRnDym2x7AnEnEhsT0f1ZDdO9/azi30OCEXuCPQT1uKP1lTV
aUltIEAJcXxyI+wwBMqmO6orW3OhSwTMEmoFf69WLJ6TMO602gny2ZR+Obji1Fm7qO7bc4TYG3kE
B5YFU9c5kYfco61hjQ1af8aPsSi9Z/qz7imLOvXNjyx/Phxr0EFEqnyn64+Dw0uWKWqFLaozGke1
RbKD17/cWbatCcGU5WZF0YJXcBUOt5VuZZ7BKLjsun6EGsrBkziHlphV7+zp23uBqSxBHQfnj+Dh
9YSUURl0PWJPT737tU+VQEb179Dpn/OJk5RP7U6JbnNqi/gZHUrqNOvdrXQYkcwjU4sKVT+M7iA/
ubVuvcuMzjnevxT2hlo2539e9UpDVyxNl4OkqNPnUR8wXs/d4tJmUbwzq9uHg82N/QqUCQB3N8h+
ra7nPE8dG5V/69Vymt/oTn8LW7f1ARP9vj+t2zO1jAXCY2FB88iv7ofczhyvWWp3seLVPoii5tS3
8969vbF49ImWKAI0DsHragv2/egpnjk6QQkJfj6gF2wd5DCW+pEqprtzqrYG404mSiCixG9rFbMg
KOwmbWg7QRiOma8AbvKzbP6FU7Xx5muPPjIbnu/Efqe2cb0n0FP2miHS3WCiJH1QM0eeG3rXO4dq
4xOBEl5WjgIUWfrqlmhqrIvqaHYDUPveYULL7ag05T9v3gc0pHiMFsEHktrVPuCxH+JMpxagNZ3i
d2WXP2Slvud88IcTfh04kPUtiuB0bajirgP+AedyZcCcLMAlem6CYpDJxwYI++cBkzzbr/UJJRzP
6ZP3SsrJOqZzNkaHCgF9aMJGbescupz/Rcsw9v5mDnOlHxpHzK1vD53uBOzA6lXz+nn+O+TeFb8y
xO6UzldjQymFj3djFH+LykZrDyDLkZu6v4rL1ro3vVUMhiTSIuTlkkITi+fBKNvyFBujfBwme35N
c/EFgt1IWT5OX9o2zn7eH35j50NJopC8VEbBJK/uKLNwRW9aLY7NHvS9pq6Sc4Qg91OY2b/ePtLS
eAPnBnmPnPd650tXGFO0JG6qiUumK1XlRNXaoTIKrfv+UBvbn0CMxiJSA8BQ1nGScJPOVONCCZQw
D08C87ALa/BmmVfKESDk0TFY1g9s3fWERKPPSlXESmBUzXR2+wqeWh1+Nzt1T4xxaz68VVRbbTrb
RLLXI0kjz7N8spWAaqt7lGhoWCCGIN/vrNvWZuDDLGqoEA8p8F6PQ0cmqroyCp8cpyyPc94Wfzlu
WD7MszNc7n+iDbQFW46eJMkuATOl/+uxjFqZqck2iMWgiMjd+7Exyi9TpWOmmsHXtp1I9e2i+KgU
3QVFzS/ROO3VRrZ/A/OkEcUBII28/g1EHHWjgW0JjMxu/7VEV3/vJ3U+uijDnjNhe74mWnFJ88Y5
Dq7evLp9px0SbvCd/P9Pz3N1C9CsXDgrFBuWZ/X6lzidlahI2ddPM8If2cFEE8D7An0zic7TqCbm
32o2ip+VOSnzY9eGaINURDhYT2pJoYgjQSHCVVgK66h0TjJTPrfxpCArG8HAOc5QR7QAcKbyBVqM
173gXFvHnwa7V/qj3ZlQxNNaLev/I+29diM32nDdKyLAHE7JDpLY0miCZ8Y+IcapmDNZJK9+PdQG
9nKzGyL0L8OGj2aqq1jhC28I8r5wOst3ZqcZAAC36lMN3EB/gWLPXapGSXu0vMTLf0qznn5LW6NN
g97FSMHX+ilqDkaU4A1tk8YaJ2VS3xpTtrM8qkM7Kd9gu1IH8BulaZcLhqpx8S0p6nJ8reUiPpdj
L6wnrYjsOJiL0vsWp/mkBZEuMi808N2qv+fzrJYBUCZF+rkRe3XhdySd2W8WbKbyPBIzVAcSlxi/
lCir+yCqYg8cqjbJ4VS5fak8G9LJ87Nbd3b2NDtWP/mTVWiabyk6WYHpDjjmIrZgzL6kd+I8QKbo
hetTA2z/TlWt8E60DnuPsEqbIn7dpE1pGVRuQbc0V8tufnXmPGs+621Vlt+VqZ0MBB16Z/4rM1OR
H3NNb7VPE8Qnx09B0tfaYU6dqDwC8Ygr3xWJM507q8Cb8mDXwjJD9LeK/NlNvKQ+CH2xSGQXO9f2
tPjvXDHYpFPYJzChuL+NgERZYDoRadHTamscYjwjgCqIYSf6edvHm30O1hR6FhU8BDe3ggEQW5U8
7moFfKCuhXpu9r+lsSaDJFoh3qAlxkdkKrXPybx4n5ZaHb5hBpm9vn/33Jsrjt9ACNdHD23W68NW
T0aDaaAXPTlIsgUaZfFjqjdy5zK9NwrZOlhkxPBXlenrUUytsbXF42W109j9Kooopk3bVDsNmTtX
9gpBoh4AvIMSuX49iqGXiCjrmQiLKIJY4FX617W7/RxrQt3jLd2ZEagNeiT0nB3gYpvrsuzbYlki
RXmKVK7oQI/Gb/g0tHt2hm8x8GaTALhGtoN8GojIVqIqdfpsdg3GScblGV2aQLFF6qdlfOF2fOwm
7yFV3QMZz2WSyctsiMfOxVCyG8Sn3M4PLTCWXpvPCPqeyqL4o8+bE6Zjx6yABCGUKpjV6WB1c+Un
hrnzrN3JZoFrrqwnQA2s0OalRqY2mxDUFiFwzZ8DV75PFVk5GF37XBj8v7I/zgrkwK6Neqp41I63
+M0CZhd+4q0IDSvufbPQ5kcirXGnIHDvqWSA9aG21sR52/jzmsSeoqkUoeriVhMV6TnOc8hjYAUt
+8WORomtjPtn25U4G9qvcnB2nsh7m4815YGkLAE6e7OyeS2MIolnEcIx0f5OtGzQ/KYFyvXhuwEM
7NrEoBwK5m5zaqmPY7W28AFjNGoOadZq+EGIPS3Pu5PhGJHYoEt10yqZR0VqSxWJMJemoC5VQTvx
dfxuD+/P5nY7UsHhH0RlV+rfFmpVIShvj6qZhGoz2vmR+kuJEeqSoQQo9MFJX3PpxV+MEnGTnXW8
vZdQM4H8j8Y+lTHqO9f3EoDSHGJ8lYW6ZTwSImRnJD4dYtcPy7/Zb8QAGwAreEKSteuBCq1sRtma
6YVPqr7p6xwIJ/Sdy/xmOusoYOkZhKNNU/V6lESZ4a8JK730Uzcd2TlLMIymdlbMpv0fhoIaDpBo
5dlz3V4PZcQIg+dmlV3i3NGyp8l2ojGw7XQxsGmKimVnuJvKETPjjqX1jQUCpdJNzD8UpMJoaWaX
srMr2186A8/j1jJeRJe7FQW4wT6+vylvNv/biCCLaHDAE9gK2dL3iLOskdmFZW4hrXnzMUWebee+
uPfFCKX//1E2fcIo0xV11PrsomW6R5XAxutmbHq/bpIPe8JvJrR5gyt83tqEbuRFter+4i6t/slo
hu6VusvwUeWAdSh2IoktvUJgwdebo3TqImkNhpowU/BFKh2/U/q9xOjunkCYlI47Swie5HoUhVZK
WmHAdhlX5VgAsuepdy5aYj8P7a5/3d0PBfETYiaUaFy/t4OpFo6SRnaRiZMEXjHOxygakic3lXsf
6u680GkGAUyfhn7N9VDVVE0F1fvskhjLCw6GB2MqsTTRrKAdo71e3vogXUUxfCouhZWihl4kXqHX
gw3jXDhllWWXarHiH7T1FgOgr4w0H7MbaeD3NBfIpU/jMB0WWId7YdS9daX0sc6Vvgdk7Ovxa9XK
NKPIs0uLJRT73sbnJjNd2QcjiN+Pn2kKOw5RIVg3oI/rmf9Pqbunf5e3KWe6Jx97qYVXneukjM4f
vjmogpChgODGm2yrpWyjgz4NYKcuiZw86D5m8jD147QzlzsLxygAdMC3oYu+TYUM6KF9qmlcwFU+
AA50FkpWkcu7Cb3u/Qndii2sqEcSLgTx6FHRcrlet7gyi1zkc34Zm9nTj1pRiz+dKOoWfx69agqG
GqvZoHTs0js1JPP/li3IwUArHHU4pCQYz5ViLf8Obem9VDhKK75dCXXPw+LOjQ1SBdE1NjK/cctD
WQYVU5Q8yi7Z3Fm/SN2bo5TK8Of7i3HndCKMBKWCsjiMhy2vM52UJiGGzC6zYv+WGcmDO6i4YoOg
FJm+95HvTQmnDHAQ5IEIIW4WvonjYqnwcrlQi69OzVAlqd/MFCh3nte746yblT7nWijcXKU2G1VD
5zK/NEqUH2KKM36MteHh/aW7t2WJitdlo4pLJ+N6GzUo6Sf9UOeXBF/OCbokuIF28cdZfFjTdwV6
QROi2QkPnHr89UiV5bWKHM38oiwZyumeM5/mIp5O78/n3qqtrCf8yMD50L2/HiUv67gHBZRfSlQa
D8Wcj6R6hvnrfxgFuA2Xo7cqV29G4QU14sG188uM4MFJull7NAfSzf+nUbbFaIc3tNaFkl8w2UkC
OXZEqVj4/Q/7bBWaWjvQvKFbdSZHMMW4ZpSehBMhxEznJqCK9/5c7uwzOunAu/iXMs4WyiqtEgZ8
lc1PcyFaQGT0UcZnNTOKb/MkjL1q0d3R1kuH1xo67taGwImTxMTCFeayxH7Sd0ukCCItMw5dYqq/
f3xm8Kjh/7GAhD6bmlBs5VEajfX8pDduf65jHBx8nfX8HZ/vcecZW1/eTWRApkU+AkwKycdtZFCr
ci7H2lqe4rRVlsC0+6y/YMOh1kgiI1l6zJS8UQMX9PheUHJ7sNauLfrilLspG22vvSVfKnOsXf0J
U6z5hyVreUgto3p8fzFvR8EZiNIoe2VlhW/TzqzFtiGPaNnpwl5OejRXj6o21h8tfYEQXmMBOrar
b8Q2Fla0sl2EOQALRT7htYLA9TgotQaLwNh7p2+/GJi5FcQNB480cMv1QxZZzpOz4gHzwgkARhR/
6kpjfsJ+zz1os6L9ZY/Gnrbb7XvIoODsYR8DGLpxqta1rpgn5O3pTrjJ4tuDNxz0mc+H67FpBc44
YpPx/oe7O0+Un6iJMlHKE9f3rltHs9RWZpGRSNUXkxOf6oJWUAv89iRjMfupbX97f8w7m4XYYpWa
svDkpvZ8PWYxwOFuJc2tZLLlRZH98ImH+MOgJpsm9cqkpcsC+WabwPNNBYosKqPEynQs7NWBC3Pf
8/tzebsmro82hWU6EDyQK4Bqy8Hw3KRUhUI5Nu/MTn7NYiMvKQFWbfetEJabPFI61KRfJFU/+lFr
yEFiO23qsW81KkVOIvMiCjpcr/ljXZ6pL15iIVCOW60jkWku2/xoGjlCQJk+e9apjpJiCJJay/ae
rdvLl5mwEaj60fWminT9WRa3E5XpMJOuMYCB0QYx/4WVASq6y5ZqL1m57fIjR02mtEq0r/2vbc3X
i4bSi60yDhdrslX0xJyqefBU0bhnO+o07TJK6nDhiCGf913IphSP/MKCCsySePGDSx+sfF4MS2kC
YwbOX/hWNC/ixB0uv1HqGpTAnVGqfcYCUO9f+iySadB2qJL/kdhFET3aZlPB5qT2qX2XfeWNO6i6
2/UkBSTEJ6Pm5TRuSHtzuzRqBzkvqwvy6H5OTkhw5y8davnH93fh7cXBowmI9P9rPBDYXH86uqbG
qKRtHvYAaPxcWfJj27qqrynsnqhaPtwIp/YMrBgvSeo5wDQ2J9itvUyN9CUPx6hti8OCZrl76GmE
fdH11FJ34qlbg2WeL5aRiibCOfynX08PeTpXa3CECTHkFX3pL0NjDD9dOQnnMGSOUZZ+Xya42MaN
qSWx36W4oQcS6Hr9CgHM1MIUk9lfRgtR/CEz6AWeslRoxiWemoJWYCG88ruXpPp0qIWj/wOqPSo+
daNV1qdKGEp8tPu0Ln/LdZKxk2IsQ+JPMan9i1WO3j/Um+Bh6vweL1xoJ3fnfJy6cecb39yaSAKg
XAvUHjAoyPHNmo+Fh51gVabhOPWmPztKesi8fA9HdNuvg6jLfqUsw4NOW3CzlTpkuDLDTKewpdt6
nAHBhKpVWjiERYU/ilj3aZ2DriitMczyIj5385J8lGSyqlXDLiE3pEoJZfj6e8ddVRLeqk24YhUf
NRl1X7U47r6+f2huzidlNZSWVQQKyG+o/F+PMqBCpUmMq8Nej+rD7CKTlRaRfrbU+MNEPYZawaK4
GsLiBLx+PVRVGR2NNLsN61z/1VuZeUC0et55yte/5OolWgeB+syjRy8NnZTrQTJkiFyxIE3CUcjM
Y71wRA+RmVjGQWk6aT2qVA7so6TU8bexpJjXd52h7L0iN0UwfgWEJ4ZfSf4s6/WvqLW0axx77sKi
qaoXKxlTFMQLeQbkacUBHC9xLic3/yeTtvpRSCRZKt1dUCyoeqwCuddDz9RQTdyHuhB/oB9jZg6f
oqH7bjUuuotpnO/cSut52yz3yhjixSQLW8lr16PJpYtMJUn6UKla+yFSjaU+1mmVR35SFVEXzLIc
yZdbd9m7D29u+1X+EGLh6mu/urWuG/u/pbehtQBERGNYtGkjHqWTMd1G11A+bcY6f2qjqtlzqLn9
rIy5tkOIiNf+9vawFODE+jSawm4ZiVryUirqM0oltpccOhXHkOcxQsL7U13H2feq6pb59NHTSpxA
xk7chgAWxbPrSZeGPWtysscwrTXrR5Z76qOJkOYFYfpp5+G+vWmRIeeqtQBH0Bl0N3PlZlw9TTIZ
5noiv5lDOn+aoyLZSWburOha7AAbquKNc2M+Rg9LadWcW9SecacLIpq9vY+eV1kcywo/1xAgihN9
bkkSseCl0lrs3LK322hlnRDqwZHgst0y3wZk27q8mufQSV1lLYRAhA0qYRfJM9ZibgNmso/HD3/G
NckgtYFoAOZkG2R6iStlo3VLKDJEgZER8nxPRQNSWPX3j24Ybh+K4LANABbc8ODEMg0TdW+V69Cy
H4CWd0cIn+Ks1ZO5k/3eXgUgb2ndsUE5kTfqx6gSm2U2N1ro5FZ08PoBiwplnPUvhIbJF6BU5YtU
tHgnILh9vxh1tZPDIAGZnS2WzRpy4t3eU0NPdu6DF5F1o+DRtJ/jalR3jsTtZkXWnOVcwd9cddsr
x0kF0WVj6eFSUEj3S9zsSPPjpu5PzcpVCkScDcMnWyvk70JW2l4H8c5cyUzQKCYpf7Otuj79KENm
mESoIjRXwJA5R9oBRML0WAIv3TmXuKHyl13f7G91hvUdIzMmxrgeTBv7uVzEVIRA1cbyU4VAy+CL
zoqXVU8SB5Qn0Y5LehCa1nWPXJeqE+hdbCq/5WWSim/NoBhFaHpF/w3NsFirA+Qd1aLysflJu0Pv
RktydLwkzk6Jl475dzvCurQYc78rSVBjdtF30so2WIPdYJmEiY2fqWSnMq6Kp4zH3T0hcNF9lUJR
gsxuEv6w+MM1MdfKEqOYIQo5ueaXhIcOXikNPim5lfd+l7VFFRTSdhAxnP/GFbN6ppXpZK+amWgG
EJYxfSl7Z3rwsNx77DB/Sg9RrZ4cHMi7I6C7dAicpe88AAzzDJ66RSb3oNZI8Tb8+NZ9bfMaS8jC
a4SMfWOqKjfoFM95soACB1BT50th6HIOUE9U/m37kThdQM7+tTKdomBKNO+ldPtTIu1QSNE1vjto
+de2x0nWd5dxMQKHBxXJ3yZGnaJCpnFVOLP9rq9+lZFm+D3ipn5kS+voEjJO/lKX6ozVljuhMmos
j4Qv9SFxBMcEezfUTyKkDOSUYt7TV/bJQIIAjGGJ9CfPqBJY7lgkZ7So4+ivgT/wy8TSLAu6ds7w
FPP0rAyMNI7TY9YOGIu7NhL1wZwPde2P2eI5eCz1UevbRWT150QsRXswcJGrj33ZCO2BKlP001Sn
uD3wcQZOcAmmkZ8aL0gDIdFa1UFnqkr/OGiinE/qXCzdzu11c7YAkWkrGpY4mDt5+7IugzXVQEen
cO7cmNYTuIOvetqlpi8dtfv2/q1887bynoK1QVkZjvJ6l1yfLS+uNZRWBzNUqFoerXT4kZfFnvrH
TSQMp2NF+K4ZBBPaEgiEPacq38TlPk66/mhQmhHBYi4dU1py97M6u1UUuObY8q1rJStflbJW450A
8eZ9XX/FqpkAoYWAfNtsqNwKuzdMBMPJdOlww4u9jF7bPVt1CvfJA7P6/tLefkcCXJhiq7sYlTVn
kyBKOfSJkgwuJZOucQ+OmJK/4jLy6gOF9ubz+4PdfkdYR2sVgH4zz/k2eVKbvlFjKjjhqJdZ4KQ4
Ek9ltafkczMKTrMMQTJDT4Aq0Trl/0S61JItIbgwwq5Kwc+ajejioyOj8sO+2EAqyQRXfUlGJE+4
Hsio8jGKisoKlVxrbTy4M/F9HI32nx7h5tf3l+7mO63gABJ4YI5vyMrNpGarGuMxcY2w1btmCUD/
d/bjnOa6dgAXrO/Rqt4+xdVzBkSKUgfsb6JZwoVNRqbItW5UDJQUBXIUlBRHL/LVrBjkJy+KAVDP
aeF9AWKSJA86jjuwxRe3GJ8wfxr7QysBkj1XgpjtaQFomuyckpvYiV9Hv281yeGQsDDXK++2Ajwp
hcnQpRh8rIUWP7etOoH6xls+REa6fi5aDK93kuWbw7nm/WzgFY8EbMPaLMpE70zo+mKH8xQ756L1
cvlToACMG1YdjdWRXH7Z8aG+2cwggtdqBtjdVXJyu5mbLIm6dBAV9+yYRScI2OBqu8XdgwDexGrg
auikAjYEu4tI72ZFB7OM3TFK57AotQhSstH4qRz/9urM++YYs3ewqsj8LEq51yu8mSDqPQSkVMPp
4cL02PQSjBTfXJnUSjj2ph12vUyf8Mf4cO2RSg06WPhEQVihNbOJzgYrcVstSr1QB4rNPrb6787Q
RC+L1+9ZJt7uTeCgEHBW5wbIt+bmRvUKSPml03gkgln+ZRgc9xyXvXtqXNkdnF6N/sFu/q/3b4fb
jQmgZs1YAESDOzQ3yeeAd0k90yEKTSM2XsiWco2ITXPyg9vNynyOlbbYEya52TFUV2mKcy+tyT07
5/oMljQrStOSXmhpWv2jXybnwUjaIgB+A9PDFjmS6lme/VmXvbYTfNzZMwxNGwjhJ2z+tjWbooFt
p42mF0ZZBG+PiPXoZZPxv4xCR41qHytqbvuv2uIkndphkIS+u+pLpMR9xBE//ACzjHw3VFvfzNLc
zf6f1LHPlF7xwkmPKqirmntoa9le7Ioa+fu75N6ygaYlPaE6inrRZpc49eSNi524IS4V2p/UFuvn
sizif98f5d6+WLna+JYDBL8BZThxVfWLt+5/auDLLyeP+k/GgoDfr3yO8S1UHOLfk9mhmO1Xilb8
en/4e5PknuUYrJEUV8v1tpwR1cRyT3g8lFESrOadR3UZ9iSaboJFvhpXCp5wq0gtDL/rUfK5XuSk
mG6YI6RpHuzY6cDOZQse40OueqmfCFP706j7ZqFXCUMflEAm91A2d34FqBQUyWDHwbXYVhOJwatK
Ic0KuwEN26M+TOUnbDlg4Mem9C4G8vqen6c6AnaI+cT6D7OIITZ8eMFXxQSapZSEcAPa9Fk0RE5c
dei80JuT8mhiq3CkM7Ino3vnhuNqI8qi6IVu5rZOrUSOrPXW5TC6mJzAiPq9irTE14zqd212Pv7Q
04NDDYkrc20zbgPVOYn0dIaWFGI9rb5gpioeAOn2L0abJyfHxH/n/TW8je5o3wGEIJqh+YyA1fV2
qjMRU3ZD3WssadNksWtdUpl4voNS9k4B722lriO7lSm8WiStgnnAW6/HEvAEDRpf8aWbkAc9ZLyZ
SJGUUYRAd1Yanycni/KTjf/zv2Nli/qT7cVugki7lv/IY30cgxivOnEYNVmPP6oy65rvKjrXjh9L
rDf9snZn56AKT1ifapZ3+qRV8N7Oi+lMvwjrrOJcjOWQHkZRVuplKHq3OmRzRIsOcWwxHAa7Q1Eb
e2Ux+YbsHOegj5xlf4Qh9yJ7RZgB9iip5mfeINJXcygdcDFWayfnmnbGFGg4HPSHEcyke0AfyTCP
spvKv3InNYvzIlpj5JCaYxV4imb9HOGslL70erM5qHjEg7xTqrR5mA17qfzGs8Xgs+u5nLVsmeYn
bDSHJHBqIrOdk3R7c5J9AmBa86OVorCJHMZWHYCi53boCvUinVEP7C43KPJo3RCkNVDxFZjzTBN7
jx52J2YB/Uuh7M064YY1Q7ALSLTmdNURWSfkXlnSmlSz52FIhmOGndirFmXuhwnYK+OEfJ7UCWoa
ddfrrZjJBqBx3Cuh2npJ+1215MAmlLpS7ETRtysLZIuLg7x+levarmzT1DLWUBW6xG7UfCmaMUoO
luzn/KFvIxc7AJ2eZe9j5NA4n0fXlc1OKfTOq0TaiwkBKnu0t7bi6bbwnFW0KArtYUi/V7NqHo1q
tHeqkPdGcVadnLWRB756s4GmzLZbk6McSsR8j0k8JYFpdh9uqqwaUHw1Xj+c+ygbXH81z2tIWDot
CruxLaWvO/nyUKnqJDA+KJMdJsPtzuQJZz4a9gPrM7d9aJPSlEiCiUsnpuGC6YB9GCf2ZF4Y8SMF
qOpnrk7Vw/vX8e06wvPHnZu2OXESbYvrGbbL5OXV6IqLRj4ZeH0rCMyaD6NxV7LVaomt0o+z6SZf
j4Ilsd2OsS0uSSu0R7Nwu9/QSZV+rEvKru/P6M4yEpHRTF5VHNCj38yIwrMAaWSIi5ktQWX3f1mz
0gXAix5tqlg4Fu0cuNsHjbnRtAH8yROKZOb13BI31+IoyuKLJ11V+CJP8oAuofndawij35/bbWjA
U0bXGIrQCsPf7nqRYZbbtI2ALO7QQlmmn2mj/R3Z6ujDwhp3RnuDk16/n1S+kDsGRk1eTmvjemqT
I1K7biMllG6jpcGwps2hbY1C5bFIFPX3KBu5OWMZxVkggCslvgRUVp3HaPJUv4tzzTxrmWX1x56e
y+8R7Wft0Eu9koex6l0lsM25qv9+f5HufBAUayggsVTkattejI3VrmN0jR06RiRDOux/p4CnnhI9
34m/b69aKkZwFbjNUeOhOHO9PLPH8zh6mR32QBZsv6av9IUgYZJBrLjGp7HNhnAqGvu1MePur/cn
eefcrjo29GBoTq6Fq+uxXbPI7EnWbkjum5zSHl86qn57HPg7S4nKBhuOVg+omi2waKG/OTau6oZJ
4tjoT6k0LTyFUhB0k+jHx2fEKiIFSzKz4i2vZ9RMuU5QYDtUnObyKMqye6oNd+9Gv7duOAmitM4Q
VGE2W7pBW68pp9gN64FeTQ0IgXDD3Atv7pxTSrI04lEBwiZx+250BtivrnedsErkH0qzfJ7qiMiT
3MHHP27vxrs3J/YhFwPXLHna5i2M0zq1sMx0Q51q+sNQpcaxVqw9hMO9vWCv/du174+f7GaUekQA
HSAXTQPLmX6b6RK5JLy+HOfh3/d3wi3GCoQVZFlQzG+ciq1QgFdIgcSR7oZm1He1b6jQUg4eUiOP
peUM4mC0OJxVI3mmT+CfVoDQ+i4JVFvG7vH933J3bQmnIIKS/4LJvd6VsnLLPh8WN4wVRSPbE3Ng
2pX78P4o99aWd59uDNVPT98qAXVt7MC3sZnwmI6+Ysv+nEfl4DuL3Mu/7m1NoOHksOB+kcLfHLM0
Mqa6NmhMgIlsfytctQ/10Rx+ZPw+36107/P7U7vzHFMd4RZG2ZBW45ahNuiztPK89kLSnkWuFIzm
oVqQjqriqv9Kc7YI4qHuz++Pem9BXXJnmBlre2mLkEs6rdKwVHBD202LoxMNyrOsiuro2o348f5Q
93bI2gSnlUVCo20nKGFmYlPL6VvwAveF1jtBt9Tu4eOj0IMBMOusdYEtB7pJRCytln2oTZ18Usos
PrZxuhcN3tscMAe4IFE9WaFi17tdINQi6mLidkRy5Cjxu3xN4qp8nhy1fBCirP95f1b3PhN5MfVq
ri7ijLXq85/+Va03HrkvBz0luHqYhWZ9m9XepBZh7snMvX2HTTBD9QhE41sPkClejxVj3lVHi4p0
jjUZ4sDPyV8Hrzc0f1mk2QeF4wzFS4uCbuy7ilF1vo6GoOKLSklfdbU2vvejja/8nGX5N89K8+/C
tOafNbqhP0tMQ15hrYjfU7NP1aDqlB+UQvVTEaWADjpP1mcZ4Sb1YPZ1XhzrcsqKYMjyxTlyFrSf
Zu726qFDpsvFJaOgtqZlhbmD/7u1SVlNEAiO6XlgL8H9er0EjljNKJG0QWYmdlEqxFxUHfBpMgD8
KnFqUWWiZTmJX66e28YfMba+uJlWlgmJMgHsEKr9MpS8YQA1vshc2k2gwqh7gJdRp0iilkt9ijqs
ex5Lte/iVzNX8p234XbHrCwaaIpAswjvtxJ7LVzlBlmT6lIbdvJNJmbku9myXGSW9TuX8p3wDqtL
mF1r/X0VH7heLT12SlDQXMoTps2AGXShoVcjp4cWhxgsgRLpPg7TPB41HeGKndj79lYxKCxzQYNp
puS4ZV+piuksNVXs0K1gungpwgME2B+PU4hPaN8AjiKMBWl3PcUssyAmTTDNp2xaqMFRawaLoQ99
cUjLpCZwHfKPt5KJIVQ6lsi8A5DfRiuOU7RLOQmYjB3FJbsrk3NaNYo/1eUe1vb2OgOhzTUG0AHU
trol76hKKQpV6sUlpVkE2H/ujmA0h0cXp8RDleXTzgG7/WgAXgFmo+fMt0OY7no5hYhMr5vX5cyn
8RhTVj20SPoe378078yKXgMoL7rC1Hm2H63SZjWbqzi/WFky+1prnuecAt1URCfFnZydjXhvNGB0
SNzQe6aruAn7JHFy5ekV2AwEZg6N2qYnvdQGv9SaP+zCak/vT+6NLnt9TeM9AqUEyu5aLdiSn7KJ
ZKtJZHExjF5Pz5QmQFYpEPi6h8h0i/SSdxW+ypMJbwG7DegHBzlbnhnEqyhct6peH6VadfkRGVaQ
RU47ty8SHgbo4yyVf1aqUbXUTYvEoRJaTMWfM4FCe3Dl0P0yUS+MUSMYnG+Wxst0KHCCTH6LAcUs
rwQxc3uAE5OpRz2LhXqsFDF8GVpba/xGznqLqzO3U2A004Jgr1OMmED37qsNanXyC70Zvw2mCd/Z
InVLz3YFT/jDYcKapa22BqtsGQDz6x04KbG+mINdXOhgxIFmrOLLVbHs7MB7l/AKzF27y9QFbuzs
gbbUg9WUF4Ff3TddmdzvkYyqn72ZfJiVToeApiv/UudjbuuR+0+EoHsTl1IzlBdVYNOMvkF6tHp1
T/Ll7oQICeiv0pNAeeN6lMQZvByYZnmZZ9c5oYuYHEsQhadi2E0o7g0FwXUlIawOOMZmQopiJ86I
OsElTqLlrGiOEppOk51rSBg7n+nOdUQSuvarVmw6cJrrWcWlVyixYpSXKsW8tLXd6GRSBN7Zcncn
9J9RNjEc9eYqrYqpvCh6NP05SCA03ehoZ4yE0p379d5Q1PVWgC3VHUA71xPqkrJTR89hM3T9l25O
h6PXiziYpnEPFHRv6f4bZujXI2UYGQIxJMwQQs9CcAhJkKO+/LRz2fG3bO46yjdUqagR8GRsk0uB
tWKjaFl1MZR0Qb/UVQNbSdydXOjeXBgA8BttMISNNnFMM46pPepGdclzOzoqlmMe276Mdt6JO98G
RgvTIFah+L/tWlIyiJOm1MpLQasJMUpFPhRu+6WJlPzDDQYkZACtglukw09KdP1tYo36UD+4HFZE
SbEZjTTxKLLB3fk49yf0f4fZbIEodnvX6tTygk7Y35iX6w8kAdJ3jMw6vr8N7o0ES5CqFyxPw912
TFRVxadjUMpLOiQY+QJW6IPUENYrEEOcsD88GMoOJHncdOzwN6nB/1yowL6SNG/t+qK7+XhOEmRU
qrrJf68bZ08ibA0NNtubjj2iVutjxO5bN+Z/hnJQZU29Jm4uqxRHgNSQ9qnvZzts5kwL9CJBYt5t
zb0A4s6gvHzcrgRIlNk38UpVYdTqjn1zMeZJGU+9LaLhEHfe+PX9dbwFJJi4aBAZsRPfSmLXk8vJ
ivR2tksyj+l16prQbtVfWV1BpUyf0spIfDHPXwvV/f7+uHdO81odW9FIaCVA9rke1+2UeUqjrrpQ
PCt+NPOQvBpJXu5syTcY1fW3I44AP4MF64qR20IdEnuRecyJviRz0utf9HLBALo2ueipLZZ1e3bV
KB0+y9qIzefBAh7o9+Yo+sDjrZkuVTyl8Yu+0MR46gt98p7LUYztZzT2kup5iZAi85dpiTtcFIbx
O3DA5i/PS1PxVJmLKEKbIq1zNjCAbf2xsGrCGMEnP3oNAEzgelCgQhUkthaosiMtkoMa/RFLs7B9
1Z3FP844Obmv1WPVfJVOvXzWrSIfT0tuKl9ySlVJYHRp8q/X1DG+ZlGq/9TqXsaH1kED+OH9L3Z7
vFnK1Umc8gPt5W0XRUl6SWc4ry5zDm3cGew+GCy4DVlmVjuH+3ZzXA+1OXFxvrQ9/nDVJTac7NhD
OTs20Hs/fMQYhaL2iubiFd5WUppp6nvbQ7i1joRy1lLDCOrajv6HUahq83Ktrm03yiqDOcSJHRcN
l8S8OA+jEU81yhKzvSfiat/cGICSeIJ5VEhIyYavT9TEVouslq0eZVgTt+7UHZpJVolvKu3wWEYS
L/OP7whu4JW5S2mZJsH1iJ2bJ2NP0nsx497923LS5rtR9ZXqW7Qidpbxrd+5Pclki1T11iDthvXp
eHFmKH3boBfQWK2PB3BXf57cOp5PpE/tz0GLhvqbO6M0RUXK1spD15vzdLbwyfvRoEet+vCQ1RIN
8Cb1IAjYy3SYljb+PYd+4QVuw9sbQM7QDZqrnjUGWb/k8pttrhKe/dhb7ile4BX4Q1/O3hcu7mw+
m0nS6IEYRA+hmJrYjNR0YpnnXtjt4FdcosNBlvWiBKLW/g9n59XcNpKu4V+EKuRwCyZJJCXLcr5B
2ROQgW408q8/D7w3Q5Alls9u7ezWemqa6PiFN3hTiIewWW+r0ud2D30qFN2j7o0zrmpVkuV//PRD
oIR1iNASmDfaEJfrwySQozoz65OmYkeRUtvlQZaHPHT3RBBubD66/gsQhmSXRvwqRq/h4LitsOWp
mfoRjYy+fmiU1dOZmvXDXMR/Dq5HcQHBWpS3YBeSwl1+mhebCb3DUZ6crMp/IT7tdqGIRUPjWku1
e1jkG/cRn0aoTjGLG3AN9kpRDnIF7tYnXZ8xD2TTb7DKvGdaeh1n8E1I44N7QdGEtv/lNwUUWpqc
UPo00qz5yCatv+SdRPu5dfNwsOL53CRB8c8fn+Elz/YAavwujqzeYWuYcyNNGdQpRjPs9aLjDPh/
2+Uwb/8fI7ENiWfYJMi1XH5eFcgxqhHmP8XtBBwPHQvpvKRlNNc7O+VpubP5b60ZAQbrZdBZRn/k
cjjqVVmmo+VzmvUh2llRI1+MYHY273/UrTWjAYViITc7plarID5YpN6dUjSnQOqz85cDNQ0Je5Wq
IsyEXwcnj1/n7zQisHsgiuvIDYAh8RO7HzIQWfjqA43ZVe3gNafe7KsfOe/zGIcaPEMt1OLayMOk
UvhdyizLcaePPa0J09xK3Dtv9Y2wgJ9Bp3uRVlxECS5/RmPin9irojk5Rm3vRWPXr9FgyxdnTpvH
9yf71pLSYFlckJb3zVkd+jatRV0HY3OSedBHh9hJTHc/RigQ7N4f6NZt5uI8CDJhoRWv+5hNZzRR
5zisKuTNpxjfGHAhspdPgTnNX1zglnfANzcGRAOD9uxy+peG/uUkuto8Q45R8pR5PSAfK/0VJFWO
awB27iK/Bzq7sWRc0lSSabIvJm2ri8aJ4gHIBe9CrVnyNcllt0uV8l87e7wXNN5YsuU9oNm3iG6C
kLz8MJGV1mQOXC8gBwE253oRjlVv//l6IY7I8wPqgiBr3X8ri9QY6Cvy+vCKv1HrmOkAYUTw7Ayj
+xlZtnv09uU5WwUj/x1w3X2ewUSg2OTKU1sbBbFI8loXxdsMmBtE9Rns1r8ycO50oG9NJakMmQxd
h0XD/HIqO0yOJBPNR86a0WwmjBTKDdJKxp+XQLhMFqAbiCAqIeub08Dso2rJf05NAC01EnhARdKo
NsMk79V5b1yfDAVGEH4WfIq1H7SGl0kTjWVz6oRFL93Xh+kURHn6WIoJH4/MbHeljgHK+8f71qhk
ntQqgM9ADVttSi9yvCgbE3WqJi9+6HJl7GN7aPedaXcnu1fywR3KexHL7UHp4ND3W3TuVy/FUOZx
YBdRc6rocDw2cu5Ds4vsRdmu2aYV725R3+0cXav7M6/omgOo4dakSrJ6JIzJyoCY1erUz1I2+0jL
xSO9VfWK3jjIXbdWFQIURbVtdCsHU+27+QlCkralrAHf/P15v3HvAJ7AhG3hJy4wzcsdnMVwR3iy
+TGVC1BDjtsWkPEmxtziDqz2xmSj6YfYBSw1uM7rtzHq56IZELw7DWoofqaWHv8Y8kg8wdLPPgSW
1hCE1PHh/c+7cUDpm9FhRZyZs7OWxLEltp2RXbcnzZ7z57mqvCf45NWdUX7n2Zd3D2UEJGeXig2q
vetvM4Oh5AZlFl0pmh0uYwXi+I2LWEOr7TEHzmCtF/O2yNP2iQbltC3bYtqaRdXt27JDLQwR1vLP
VhZiuU6va2Ej08qmnLkK/9XsDm7Weh0mElRWrEhUj9kcJEdnmP+QfbgMBfCcbB35nyVpXw2VihSA
apOOR2QhtRCnhzjk73b3f7SWv0dZ2PKEAMwzsm6XW7XAGMnyRjkedavQN4mjN3tCn3vWuWskA8Ms
wniwVriIaE6uS4tQFPK2SdP5aCmqwKciEElzGBq8gjc+bQJQ7oZS9YOwK6vcudUw/kw15fbfLB9P
JHD3uf63W2Rz9VpZyZyUYZu27vccPq+1s+zKO1X9bNS7HJJGs1Ox7sm/3p+m1Ylefj9fsLjUQOlF
zGv58/+URumn+oaYnOlYjS6Vf7gYMb+hA5VVWsWdjW+ugqRlMM400D2eJXb+Wgk3oBJq621mHYVr
wBejQtYgHzyhQ8I+oM/vohuniuwho2hmhoVBfXgvU1+X2L1nNdZRdeb8rXiM2s9DKdz0JdZzfOZt
WSXIpmrxfAimCQON3NC6L605yJy0q3AbMyxb4Vs7lbZN/qU3Zk1ubadrjb2VIFfC2FNW3/nYq4kl
myag5jRRRwC1v3otRORSYu7IXvreR0qi69qw9cbvaja73R8uIekDRT3k9qjg0PJYLWHZQr33S1Od
KB1JXmD9hy0bWkWxtn1/II+98J97a1k+uPBLxYGaG1zD1VPkwujNRJHbRytA3AU+T9ZuZ02PN4UZ
Oa+9lZZ/1U6j/elEMioHiwqIxeeRCV7u0KFDI0UTpnUkAzPc0AYdeZhh/ZWhre6SclYvwO9PpEMA
0R4mB0XSZQr+cxwcS6kgz2b7iGSYxa2czFuI1M2dxtH1OVjcL3gBOHdkQutPgq9vSi/17OOENOaj
3Sfxm1XY/tlJjflBmuVwh392azwAnQuZjyPOZrz8qrQIRlQ+EE1I0whbTtXV2FSn2aPVxeANquae
YN8quGYWKTDTcMFBhJoVhL7L8SJc2Gp0opwjvyj5jtLbsBe0qx5riIphjTrPM/35ea9Qrr/zjK3D
pf8NjT3Lb9qReWXtpWrTh+TaO0eppU3IsUwObTT+o1DqehzSpDw1hpNuBSnZIY+CahtNAX4PE/P+
/lm5Ov6LVNjS7w5IPhcT7cspaCto2A01ROjShbun8DBuIngnW03U91rEqzLC709elN4QfVrEutZJ
da8CvZ5l7BwbIrawLGp9m5Z1tS2HWn8wm+7YdQw8taVCJ7iO71Rpbqw17U84O2BlYAAYq9e8hPdS
OK3pHLt6dvECNvsDR4iJdbIWISCR7OCxI7uUd9Ode2+Nzl4+/GLo1TbrRKNcTSbusZFy2LXGhORI
rjsvtim8/QzCfhOx7E/9UHUbJbv4YMd/CLT6/RO44xfNLXjPV0RcG7ZvLvzMPaZZ6e6lYXSbRMm7
Wp/LY3F589L8gqzOa4JYAt2+y90UEdDXaJzqR2m4o7fvm4giQys7N9j1aaLXoYfApwhNlRovtpL9
uO1bOmebJvDKdjO7ZXAPTX297BCo6ImgIE42a64ZrYWJ9Cc+UvpRJeI487SOT5byzsTPFQBW5zlD
L+NOpe76bqYQwT5f5hngxfr5AWM9Ic5pMwmlU+w0PTFCPWnGOzfI9WniiiRAXeCW9CjWdek5LySt
vcg6Tp0zbDrR9Y8KLO+2KqJ4XwOIRud+Fj/RqaIgn/T3FOpufOTyvi54Jouwcp1Py2mmdJWW9rE2
agfNoyA9eQAa7hydm6PQCOfeIYX21/jAynDKptAG+0jcrT8x6/mnLM69OzzC37ie1balQUcExDtH
iXpdWRS2iJDUE95Rr4OiP8o0N2Ik0CSwth2hhKqeTU0o54xwYxufMacLxtBOqvgff/ay6IMSotO5
uTI7h5znKTQOkg0aXPU/1YSj2IMGjVB3wrKJvE8JGOBpgxBw+i3VfTTvpONIMKRaXureB2kUagjT
icLTBqWM7C/dSnrz0fa6FsECrXbHPxSS5WJYXDRBV+EwuaQHq7vJSYDXjXFmH0fpV88SfXO41F7+
/f1X5joi4wWjY0MjBcUPDuLlvUAp1RbIDtjHKo7GtzKf27fYb6HL99La0XjGwVwr++37g944+ng+
LPhSMiuu99Wgthl7ypwn7yiMVjyYbqntEcm1Hogr7I2dBOmuCfxsk7QyvycBcWPf0hnlQaUjdsO4
0yzqFFOe2TtiTdZvUQ5ztnlX3hOMvT0K7xkCzhT31xeN3rJPwaJ7x7Gfih2dKfsJ/7V7JerfnLXV
6aCYRGxL2X1hmq0yhNRosERIYIBlSAziCqOBxxwM3JnGRu2lm+Xf51y3PoyDnr4FLO1P3rpk2zeq
/4mE9vTh/VW9sZWWVJnaPMV56srrfFkWWL8pzTumQFaf6IqcFcacgw+JNOmi8TnQrGz//pDXMRL1
rIXVuUDPQJIsf/6fYDuOY+F4vYcOGkbJ57YL7F062Oqhskf9zq1+vaSsJukRq0lFFMWly6HSzokl
saB2LEA8uOHUecLclp6bmXdC++tvYjld8DBQmzj1V+U6PxppjintqDXj+L0k189DTzbm5wg7xzu3
+PVBXLYOD8XSuaKQtDqI9Oj0Kph9xoqyytvoRW9XYZn7tdwChEpUqNtNqjaI9kwWgvqZ+YfmU1xy
Dtg3EkH+G/T+OggI6nlWsVHFJxF0fiioqG/HUX77013CIGi1kkTTpqIQerl0SVq2rY3E5MlTwg1L
22s/QQedN1WXuHeaOLcWD/DFb3Ail/ealmIYrFmNd8GprkvzocHqYS/b0nnCd924c9xuDuXBo0JZ
EXO9tSasBYGRlKiF7t5Vr01qiwdKyZ9nr5B3CqnXOx+5GpDRi2sIwKT1EyGCNktiFcSnVunaudX7
8qeR2H8owMVO4K0DfoYC6G+RntUidVE65uiJliev9J2Hsumqb02r5C8ROOp5VHH7QaIQeGe5rj9t
eWW5rhZJKhTGVl2wcsIlLHdT4Io+WCYYQ/xPWHber/c34I1hoFxyvIjw+ch1B2yE58DL3QpM5xR9
jcJOnzue5DtljlujgBbkPeAcEeevKg8JIU4WSdAxUdG1GwEUc1OUxj0SxdW2W2pFFCrhX3FlANu8
PExoyC6EHk2dzLyPNoXL2xkbRY4wx58il3+bQICOXopfC3d/fTmAg2tEDiDv2PZt+2bNjvjRC+sP
gR2/RyFct4nV2QFXNGpy334i40eFLU6Ht2pGGXZO3fZOJHu1OIBHQGbho4HCFWHBMq3/eakUAQ33
EFot7WjU214k8TaY7yogXS8OiTR1J/5Fbwu86uUoFYIowSShWiEbZRm7dHbzQ1AG1rA1BW4h7+/q
W4PROaOXgxDgAmG+HMy18VRQVhQc02FO3MfKN0cqqVU5RaEJM/fOJX5VgVqcNpdXgqIQ78X6/RXa
LOoJMMPRsaUbuoXKw9pJdtpYfkum6p6w4q3RMNwjg+LM0m1dnaWx15DcjufoCJLF/DGKETPPXGiP
LZldHDqx84fta3bhwq2ntk39g5bGOtHRu04PNCCcJwtE01YWTbvrnGpS6DG3ojoQT/6hHN8y4uLf
BVALFgLV9FVFIC1ipx3aqMZvs3f+QfVD+9BQB357f5Nc7/vlTMFb5p6FDPW72vaffV/AtjVoRckT
ik7mp0BE8iv0Ivnw/xmF0IybYqFTrL6lgoSE5hUQgwC2/a6KPQp0crinmXYV4FIfZnGW+skiuLmu
yGEPhheC23anoJq9l1xP5a7Hx+DJyjB6yt1h2hXC+EOAJctEFkhznOgFRQmYD5enrLAbR0Mnujsh
VlfujTrPtnrTIRgNc2D7/iwu0d5FOrEaanW1dw4tr4ae8Mks/fnNcjN7OyUL+tuw0m1ajPmHYEqK
x1zLh937I19nMhyypadDSkhuRg3y8iuR+nPQ7ja709ir5DFPQNfZblFvOz/H3SdC+7tXc1iryDtI
pfUInsMHUvB9wUyGha/KOz/o+m4jYKSbRbfJgM6wlslkEsTcjN1wMnzcVMBuai9e6le7EQnrO/H+
jV0Fzg8I8tLPXTrjl5+OiKq0WjsZT73KigNcSTcs2n4IjbEp8Lmqp10vE+vOgbk5qAsagNzJB/e3
ut/oLQyFhujOCXPM6ikGJrbPhd2fKPTLDx7S5b8yP7vXh7kqjJnAHpBD5s2g7ncFBCKRicumzvuT
m+hl9pLJygkRLfsnWky+ZjTPNwV63mEHYMg49I53V+T1xqoSXC7ODchsLXX1y6l26rRXoo0HdOei
bj96U7qVfUyW08Xj450dfVVw5eTjYEhm4y2U5DWJqA+oLYyTNWA8FasqrOLGc8K4S4tXI1/Ubaxs
jH5WfOUcdoaZaNuitZHzn3tJhSlqsti5c7pvffzSUWAN4BrR7rv8eNHR5EZyBBe+Evs/z+mDTTto
h0Avm8Odb1/C5tVFQiRPw42KEv92V6fZXYxM3C4dT5EUo0OHRLxmxXez8B3ItiIbv3lMOHyJFLPh
sMe4JHSw87rTslrbLy83J7+CjcbzjbJ2sPoVOhzbuuw5WGavwNDlQdDthJsEZ8csnVMaGz+EZaI0
ldZj+i3L5WOi+5/c2E7yMPfVPjBLeyNiVA4OqUTX8E70dOMwwHhhGRD34iysk9Jugo/v5PrIw9iZ
zpNDmdjZSOrhXlg402yGqdN8MmVkJlsbmaI0pD4fT3daL7d+BG8mAc4iQEDd5nJPpBjxBb3Wjifm
shm3ro+cY+nK6NHIaMX4Qd5tZKz/23hN8WPwWzRT398p12EW0bBNI5Mbn5tonbIgsNxIveAaSjtB
F7MYn02MODcl0eqDFPLO195439gH7AWSPRprazP6UmD24GXZdGrKRD3qMhLkLhJqRmhP8bOvlyJE
GF6dBLHfvbRpLUC27EZUHuAsYoJI0XMNF4zSLImapJpO1EXLvUKvgK6Kj41LpokPWoQAptU6WGhI
aUsfgYSmfgt0hRNIFnTK3NY4GJ6seVCHuOiGndm4P6t6rjdWJe5FHMu5WJ3e/2F5iHR+M+UvN4Wv
DcrE8QMUHmuz75DUCNvMtu9cEje2Hmq8y33E+aQxv4prLNEbok7S6YTRXfKsmSZAjSo2sBaY7V03
5BM6a4782Hd586vw0u7r+zvvt6351VcirefgqAOlaR3+lh7y6II3B/BINx7mwY93pp5oCEegydvU
UfdmxUH+KeZK3fgO0Dw/1kSYFKm9T0fN23qTZ4VT7BibLFfjzqeoeudwLG/w+hfS+UB5C7VG1BRX
F7ZKkcvH9mc64f85H6thmt/GAI2eMLGahlakGalvRWHcSVTX2LLfG5U7adFVAmJDGfJy+RvZVm3f
T9Np0AKxcbomD/tkGF/4nR/Zu5g/irraeXUUbG1v8bsWev9JCmd86qkzgjj37mlf3Di38ASxcwdP
p4PoW8Wlasi1KUqT+USzgpawPvRkgIHWId3QZmN+kI2n9lZBg2Twtfzz+xvl1ipQUKGv47JJrihv
lEi7xkSX5aR0o/9nshCl9izifQUQNxRFkJyLIg/+P4tALQxVDASroRSsTgc6a4WFD9h08r1OP02+
wVHvlNT1Q16ZOgrKDq9HaCapjhNcMSafNTic1WOOgp6D6H/eqJCky/9SYx7/7f0JuXFnEzmBzuDH
gYozV6uBZl7kIVAxncCyItqRZVDWQyPx6HPMTXwerbFVd97KWzcSnQVCNjARFk3syy2Js6teaQ6G
QrPCS0MbC/fj3M3lnTrnNfKDKxq4/3I5L+2pddDfpnxbFcnpVJtU4LeR7wc7Y4qJxbWhVtlj4Enz
tZLC/tcFM/CvhtBZvG+gGoH/6EzjniPKzZMIWNblpSKSQdXm8rNHx0YfWWvmU2Nl7rhLhe7aoRjQ
VN0oVJf2es4K+zhA/hXYZdYi8WDqPwZvLM9u18RIAmJt8mtIvWa6N1M3YknieIhQ5Ef8dV1naoPB
0qKknU/RYNlfavQldGBVzrzrK5s4wjGm8hR0ATol6D/9ym1xmFHhekyDmJJXB3fx64yUQIgKmBcq
BAXupFS/+xaXVycEKjRlMHmBEEl8czlzjT4WgVGV+smkzto9dUGkvfXU/+IHW9rUcujR588V96gR
plqQvjljVf1dF5pzli5Gsk07DZ/wYQ7G3UJR5u9XLcT5xrCPnobCKBCZLuruRCfXm/zyNy9//p9K
CSr/rtvUCb95QvFFFYG1QQQxeHz/9F6vHKN4hFv0XW/0PycVLzjSSD9Z4CyyU87zOOz8SljFiz4L
K9u8P9x1Ys/jjhDAgtQFzogG1OVXwdALsthjD2uzB5bSahtL8GymeM7Mfr5v2+bct2r4oHlTTTBE
RXHBoWvDW4GuTI2D2IiG+Pu/aRnyYnMQQ5OTUGODxsetstoco13MWWRa8wkwyFCHfVUVuwEkDLZm
FBWOmlf33qaxqlzfAhNJu0+GnYif7/+G6+Rk+RHgJnhQFqjZunjajC43NpoMp1qgRxoOGZ5dYWyV
+zxxRkqbttafNMcsyNH8cZMjZvWIsJW/8xJKoFmrUR/RpuLzOKVim4wopL//+642Iz8PzxyItugc
+nTpVsuWoe8Z9a1+Kji3ZWglWeGEiL1Y4/b9ga7e9mWg36Jk0A+pWK/2h69r+ZwiqHuqh6Ig0Cj/
isfxq9Zo/0in3gJs3rt6tX9/zGvYF00shqWuBnyQeHz1hLlRgZ00XOjTZABT37Sd1n126iYCKdJH
EoPOsWteiHm1EtBbZmXhXFpuGU5wL/U733/96PBbbOaZq5SOL1iPy5merKSiSTPpp8ZuA/miJQRQ
Twav6LPMqjjYl+R92bZz7THagSETDqr/4HsIBTtwh+gC21/fn50bS09ETK5Cw2/p86ziv7juTAFT
xDgpq5XHKNC718yZgnvZ+XLKVqeQwhPxN7uLrbZWgTQ61Y01cehpGgb3b7etgNcnldaLbZXHTrnR
kkmmTzreBsZWkpVHmxlnjB9JG0xBOHYTDY4wq0yBaYeCqnSPzfCbi3Px+yi7Ur+BXEkWxCZZrQs1
MI0ooM/PWWkUzk4MxqR9MNHaimxsHQd8yA2zH6cPFf8fooJBhiHbPvIIRY812OJ8p3vaJHcF0H5I
+HmuNw8ywfPxayfjadyWoiyGL6mV2cPedAZNeysiv5f/+FM9q3MQpZ7ThpmZyvovaWW0ikJkaRxH
bWO8iMoZGt1gVdu4Ujjdu9Ocj79c8BXxs8TrojtVbV5qd67N66ucF5/SEaEwzyoyKKuNkQp3NOUY
p2c/n0wghEj+/G3nrvV9nLMBfGZvSgNEtROAeLa1zPo2ZRMM98aKs3JrtkZSvkGNkdadq2pZiMuF
WkpsoCeXphfbaXVVwaiMsiYt8BLzkuFFOW37gy4DZ9lwtSF4SbxRt7CvwY7w4f2DcnV1Ud9CnIWE
aRGivMKm6RO1pbgyk3OXwGN+kIOI/UOBDBuWYrYsQDIG7RkKVSxxkEdL9c56XJ1TCqmAsfkPPQlI
nKtnrBhqAifXTc6yCAYZYjTafzK9+h434Hp62f2Ewzzii376Gmnu1Twzo6NX5wqRcn9jdcHQvOo5
0q1/TX5S/RuRqfzEbQo7hven9ypS4YmmFQC7h9sBFOHy/f+JhxZhH7NOkVgRY+o/NlqgHWrshg+2
U2t3gqLrqVyiASr9EEfBha1Vi4J+KH2aLPV5ku70YOKAekjQB9++/0HXoziL1v0yDAUvOsGXH6Ql
hVnLTtVnvSkc+ESjt62tRtyJfa/SM1iNyzcgk8GxuKoztf0cBbnZ1ufODuoDKordYfAr+5PX98HO
NDTC7vc/6yqcWmiUFHIM0NsgetcYIjPw666wOnkm1jfxFCVLxcDMAlO5n5zUjV4IRNP6YwztcNyh
YeQNP1TQJM09ItX1fgGmAiWWPAkqOtjby+nt58CSSOyJM5Xd+kGX5hTtYVQLI+w84y5N4MY0L52T
RVYDeiFGYJejOWY1UKZN5FljS+2qpmweKn8KHvrYMrPQAGlq3Nk+N75v4TZTMaN4CQxntX2yvLYn
oK7yHI+Zi2dOBjA+yDz1zfG08d/31/TGViUeWeBfoGIASq7G6vxRTyddl2cjtWS7sa0Y00/d7KjU
vz/QrWmkMwwsfemyX1VXMgODRLBHEqfUVN9Y2JCdKE3JZ7Nr6QzkwzjdGfDmLCKl+j89CAqQl+um
q97302mQ53ogYQdbrD+hXTk/uT6h5vvfdnMokGf2cjESRK8jCHzru9mR8jxEgVtu5km3xLZxgjh4
TFpv+Pb+aBTN+ekXDyH4RMJIf4H0LUzq1QGASFgMFbZIZwSRcT0ONtIy6hd0cMsTxvb11kLo+avv
aidNH35mkOh35RxU+0lS1p+IMjf+nPfPYwfQIcSdtP9lz9L9Z5iqzTTm3iaJC+MxgbIVVpYc1AZD
DBIDM80xSauN0OqK5CDLAk3QtgrSr4kxnWRrec9B5xok+ZoW1tXi05sHxZmS9ngcle2/NGnS7Ih2
e1yS+lMvWrq6WlRM5ynv5E5PXB99Kw/Fv3lKvqaTIWs6Z6rbxXGCTU7XbflH9Xuz076XKnt2o2p8
EDoSbUMadUWYSq9MQi9WzRkguRFvM8svP1aW0xwRPcmP+Rjph8ppJm4KPQqRzHypIr/Y8avGs48p
9V50+SS65JHm5Rh/zajivyEDOP4yZBnlWzEF+UktSj4bkQzKffag5acfvQjkzZNwZyYrQDU7+Ozg
GZNtwQOyPEt37tNQ9UYfFnVhiodg8upfzTgkSdjoAv+sGpPLfD+VLiXqMCnNghWZKyI75tuu5Bma
tzEHT2mseRW2RNL7y7eHLH3wx35RV2jLfmiSc8vTPH1ydajuD5it2NFXSH6pcjddhrKEs9E7ox0e
HC8X//ajA1TXT8bE3qNiNtaH1lgUzfQ0T9L9DLqf2A0uEhkxR6vZRRrOAVtrUkO6R2tMzjuYsuNR
gyL00+wagVlnTbjXz40b7xNjMMdN67VoJA/tNJpbPdP9euM0wHTDAM1mPFX0QenoJveFfGgLlVTH
McDb6cFpU3PckiGU1acBtmB7oH/co10YFVTCUatwCRBwvdBPILgc41BUWYkXmMiECc3C12L1tS2y
RvtkRfnwb2s3lvO54jpS5cam45ZvjFpXwT4Jcq8/ALknsu7NAmLpZPlKUmzjjd3jXNBXO2PIa4TI
hs7/btolGgwglbo8bIQrcBuiApbvekcGH0Ul9XyTNlNUYr8WpXVoB/FQHMSQi+6zDRF7/p4mako/
yqKrf/SYCU0PUqZTtq2EUm7o1Y4oXyPlldBy0syDoOImDcU0e8pIABy0XOImzPIuMzdYhZsJGaEq
ih+WSCoZ0hvorS7sBzoKSJpn3RsCSr791OVx8WUYixg4LwQv9UGA2rMKgBSG2TLMopxlqXKCEovq
XPQUK0zFzo4SnrucoMhvn1oHl9TzbNdURFXr4UmUpu4w7NEcnornKIuS7rPm1/q/hOlNsk0csjYO
EP50O9+QU47Zhd43r6M1Ne2bClrRLuqahT6cseCRVoj3kN2HJdnM/OTVmS42c+1Q+HalvyhpYZce
qChE0afPH/15ZCP5KN24goribFF+bktXO+aof/mv9TBayQSBIS68LQFZX/9tA1sJPidZK5KtnF3h
brRWn3RK6V2HJt/oDTCYsaA+TLnjD39HRlkXz1rGoDiEmLHcDwP29KYd+Tzw8GQzWsRZkmVfYoDR
5d7O7L4Psb3HXShCUuFrMsWyCR0vTboX7IenKtSnfOiOCMRV+UEj1ta2ZAjOBGe6s71Xd0I4bYO6
o+2Futfacjexbm0YzE2TPdm5V3bbwixFvbxaOYG3U9TxrnDtfj5Msi3KU4QCWRBGmWXKx65xzOE8
pSYKDp1T4uZkoF4F1aXKmggG5VLJSGehmx8cl02xSaMyxvXZxnHtoOuTKB+puONE1s2UHkIXHvUX
NAGpOLhaAq1bK3S7+4D5kaXDTx/MYBOoQJUnBA8s7WOtm2nzyg9R2rehh71+9oxoTHYVG9x98ERh
zVtqKa25Zal9K5ybfP7qxAjv1SxvYifcFpS+N56yJ2fjIXs+cAaiyHQ2WBkrZ1uWBvrVbPqh23lD
NvkHMY1tsdV0KdIPkWtoFZdo1k2hD5p9OEgbulnYkIS2YdWqWX6YDBt2lDEi+xdWUnHXKf5h9cO0
iA4+VkbmlEfWbiwe5qakAjwEovwSj4SyHCrJZs1F03zpsiwot7VeSScESa9+SMSCvsW+F+k7r0UN
CWVEiPdHQUMGh8LY5M5PR4B+yMuJpDwkEzSMkBxIQTmvKzhKWtG70yPycUnP4a5rTBrqOtXDFhTm
d102ttpIB7rkg67G0d4OXJP6xzoS9CvysZ6SMC0Wr2S/Qg4zHMu0mHfj5DbOa+63U/ao8q6FqdT1
mjXSW500lOvsJOuSjdv2Qf4rsztbnYUW4MnFpRXJEHU9v907Vm2d6gZqxBxmUzWJ0B+rDtHVMZq1
vRKlPf8yMj8Xe3eMvO997dRqi4cYxV5Tl90YytaOKqSp8JE9oBORmKEh9QqqyoS3bajM0f44V3NV
7h1+4dsMu199F7OBmAHkKkgsG66Oot7r8He+pvpc1txA81x9iFtcPqjSQeLZ0qVU8QF0WA5wY0gn
scuYheUE5fEUaqNogg2mSbT5p74dvzcgZcZ97SFysulrY8YisxoC8w2iQle+9qh6iQaMaZnmm6pO
O20bw472TxDUrW/z4Nio1ktvei6R+gSgWVhW/wVvk1E9tXOfd99ad0rscI47TT0CifKqMDVG0B2N
7yRqB4o3Lw7IImXpdhYSjgftx25+jAo1p9+mSveavaK1mm5Qoerm82D33bDXfdX428GOg+nZsUTw
2bOzqnmIhGGqt5EKprsxhRM1D423mDqLOkLGBSir379iupIV+1zzZ+3IYyK/oQaNDX1Q5ym+oRRJ
/qKMlCVbxWTTznbQUnzI41nWz2bmVd530j9CBKv1rGHn9kLrzhjemdUh9vGj28wK34Pd6NRFzpVk
1fEZFEOJnwSn03uAB6kXm3qMbXOPIhuhIN2Oft7NRCpLd5me1sYvhZOEarTs+WALMy5eTKtFubKv
4l49BqqZjKdgTjxsmioD5PnE1qerMMlc7RPdqdytbuSiPxTtTPgiMzP+Mvpsiyd2P5A6PaGytsNN
rZiOuOr1zX40oIKGXV4n+cfIstJzW3qG2LhRn3FtRNb/cfZlzXHjSLd/5Yt+51zuy41v5oEsFiV5
kyx56xeG7ZZJkASIheD26+8pz0xbQrtctxEd0RGWbBQqgQQSmSfP2QYoenp6hHEWUaMN+lR3w60X
tAefjjW+bZqw24WA4/VIwt2nVeghCDs2Ohv1DReIbsuhaYVzD12zID2ESrVOn4OMYkagB2mWrN6L
xW+H7XOTqS4j+TQ40GRy5n4URTcI8GigB3wUR0dylFRlCvXUIplEsxxWr3ac9+FeN1+abvL9e6cV
8oNXe+DyP7jRtqqrGG0bUPluybjdkIV4H6UTAvdVa2Tr8kzF9XpEEM63NxkNIRAjGZNvJ3/MsusG
4ncsR4CneAl4fsyOIEdtwRwXREOGi4vr9xHyfjdeV8fdNVrzJ/TrwSJ9tQ7Y+SAQXORyGFhEv3qL
y6LD2k1reDXq3XnnIgBLcmzdaD3o3UtZscZd4LxyVpeSYyDG6WYMuqE+Dq4TbBCCaCOGXnuHTVB4
kTgGhj2EzFITuSstWxzH2Q3oUThO+5pqdh1j30/57skVlDdBT28df4tTBGAIf18tgSeCw4DX3pbH
/dJE+P+4xkCWTiixbKrNkpsGmfowd5zBv4cWQNBdhbxnSe5sOH1e8H2LszzkYGiEmyAQrrBSuj4g
rTN7L0Zah9uLaVeQhlrTAOwSdSRW7LNkJ9gy4D7ESaRWQW9iP+HjNQKOaSw6SC9D+aKelsd+95Ol
8vawbY41iup7Hq9TLI+9oCQoF/D/tnfwhW6uhG5RAOqhcJTiMUb38SXzmnWo6InFJodEJZimCvCR
zncB8fruSw2mKX3wlNO1a0G5ELdj04vft7YLwREYk5oLHATBlL4YAYttciRRHUj94i3Z1Uf0050e
h6Pa3Rb3+DaT172baZSfF9RGbzYfj64KuZCsfpMhoAqO2epmzaFn7a7WHNCxWr5aSTAi9gKOpCvd
DY3XV9MINUGgOEBKGBwin+ztq3lUQhw6OiV7EXdATRb4MVWvT5JpQYUQDg3AiBlTcoMmA8ixxv6E
ym2X7OF92IuFvYq7Rayl3yFE+YhmdxFuqA04cfbYoZI2vQpIG6EZeNEDAaDKpQ16wIGzdFaZA0HB
NaqPNFNpDmKLuf8KZOAu7r6/0f/P1/X/No/j7b8f4+pf/4s/fx35JqFkNRl//Ncb/sjuJ/n4OL36
zP/39E///KvP/+G/XpGvclTjt8n8W8/+Ecb/z+cfPk+fn/2hZLgetzv9KLe3j0oP0/cPwExPf/P/
95f/8/h9lIeNP/7zt6+jZtNptIaM7Lf//Or6j3/+hmzRk3TFafz//PL1Z4p/d83+IKiQ/nuoP//+
42c1/fO3LPkHshYo1COJjbTld5jD8nj6TZz+A/2PJxQSOrPA3HJKsrFRTu0/fwuifwAxfWqNRu3w
1PyGX6lRn34V/wM99/ghGjdQXQUHl//bf7/3sxX6sWL/wzS9HUFop/752/NMmANkGEo/yLYZyRRV
g6i0J1l81eKOjN6o+W9V+/87LrKVz/NPmU/mWA1rUk5RO7TQ69q2D60frxfKaz+fNnKvz4fvEqfH
xciSspVCyrdLvLvNQwNy5G9Plu8/Znpqlue5ph/TN3JaGd37VPd1XAIcpPY7Do+BbH3QRR5aRV3q
5yHyhZd4n899mdMknlQAFKSZu6VhcbkqoINyFCvx7h1xoP/+6y/zvMTx48sYucAE+EbeZVtcao+H
rzwPnOv3CMjcGICria2Vk+wxhHA2wd/++gPPfaHTz598IZ66fE5OHzgPWbKiKRQokuLEAHKJneF5
Tv7HNzJqQinZFyS/gqhcepUsN3hS1n7Be+W3UFhqO/+Vp3vdF0IJ0B7m7hB64uiydpYXSmNGhf3H
BHzjGyYQ1ozUFpW6aWZQSflpBRq1b7xHyrDPEbrMNNdb4qDc33h9qf0RqpTgqk2hbGVnYxwMT208
NBudh2iBCfBeLQI5fkuihVz4fucW0DgV0FUXL+k2RSXwsclHF+JpeT3r7gL678zoZifIkHYkVoGM
yj4g5BHCT7jXHQIMtpVlTGDn6CwRF20UlQNe1++9RUB0qt4Tu5PHFNeSw9Jx7osIsF0w2ZYuFCvk
AamxMbGcvnEa+GvjpZAdwGkwIp1dbHG8hrkQcKXDr+1z5mwz9XQpyoBRp5ukooMS9duEUqHfB2LP
3JvJQXB4tzVjEP+t0uOfjvKXqnW3OQwBtlOxcUviW7BFt9N79Kk73379Zc7tpdPPnxw1KnW1u6xR
Wu2jR8utgQBAvpJeXeqefV7k+DF/46TBszEcNEps1YgXJT0uEgIV5bBsHlpqSBv+PaW9Hx9jnCdB
ONbpwp2kmibtT1csHplb7swboN0BMYrVzq9NMLoYZwExWYo0kt/vD73c2jeAMWcPv16Lc7YyTg2o
qqR4CEVZhScFKQclk+BlA7Vw8QGZxr/JcPKnqRIjsmjThvdpwtNKDuF27dDdfZM16L28UEA7s6FM
wp+xRkEQxokrDRTsmrvdGn6K95GXv7bRueGNwELPyYhqdhxX84AVmIaGlqF2kkuY2nPDG4eHJgHb
hq0DekDNPdZgS1cnV+4GQUq7+RuxRJ85yP2vsH7mUcGuuRexBa8LqB7f2n3A6Zs9cejE3wLlOWtc
Zaol75NUqduVNOJSffScgQxHSzaJphUQblY8CCdyNe3BCix/j1YxOxcz+1hXAmzF5Eu8mVXDw2tF
/TnNOw1+kQsfkMIQP8qgP/a/4WVb0zUuXbDEAv1m8tA1eKDfUmef45tmqmlfro2/sY8DTYPfNWsW
duEkPxfzmBBGYAnrZNwXHIVDOvCbFkWfBJF9jzRKmU5Adp5yzh3Si6SNOQCe694khzhcghGY5Omi
Rs+ZFYxPdnmyQbY6dlCnc+qKJo4+BGRJqjQZggv728Ar/mne2HBQ8MmukDkRWRW4uxwh9Qt4aBnV
+z5ccXSAb28aRcdvHEkmehXuyD+/XkHHwl6BYTHtPqY9mFkuTOXcFzV8OWVdxEfI5VY8qVVQxHv2
yKF7KeziDFN3cpAgzEJiI6lArrRUzeSFA4C5afOHlR+bsCbtSeh4d01YNXxNP6HSxF+DVuVS//I5
2xjXsgga1jkAu1XRgJcMKggpKpoaxUhl52UmVEoRgWLYKtMKEPnav05DKd0vK/fgca1/4hFkaOWj
uY8CW/OV0135lstixPXBwgZsIhlX0H6kEHoRvgIiF50Hlie4CZ/YQdgNELhMSi0ir4y3uTns8XiJ
AffMwkTG7RwDR8s6iKlWUHyeqh19iHkseXfhDDo3uuH7sYfOtRWhagXEKC1Q5urQdDv6dndzZLg+
Xj1j6pFxr3y8G5FJ9z6wJrwUSJ6buuHNXsyBAgAjW9Uk2/RKo/KB61mAo91u35gUYahtTeCM2aBP
WtPsGpDd/lCjabiy8ubo9K2eHLroYoz41GP0qfbDYglQNlPUI5ZzN7w5Zf6ezgmW1Zn8tugDPSNl
nVwSkTlneePKRx1GgmxT7ZXwUAJSGWvAfhjux19b5kzQGxn+yuqo3XfPWarFiR7x7OxnKLb2oDKB
Xs0l/Zlz38C48oM5mVnX10sVwHHfZtPYlSjr9nbPcbNdeEJTTAiJsAWw0yi+Bh+9PqD0aXnchIbL
ehMF4HvvdNWoIXxBBpoA6DpYTt3wWFzUdd97wVSJEZqiBbAACmpVK+oWv17cM4Y3mZmgHqN6Z0ea
ByLT600/NdNLXdeX2N7PjW7E0siPooar0dAmdbOo+2Bx0+FNhCreJYjxuQ84/fyJ10LtCoLYs78i
JNR70fPo05Ztl7pMzg1uOG3UOX2YpvVcgg8RsDil/VyAesAu+DHh2AHv0PfbpTMs73ySPuI7lq2X
dJDPTd3w2R6cJ85JW+DfUw994efRHNtO3fTWKK112npzmS1IGvun0aFxbjm62WjWuzNH7Ryjr0C3
FeCN0dC4A1LHasN/VyZ8smNadEMA1OJi9NB/FCQcjg1pLDNbJgtCv9IhJQ0Gz3ZNqyHJJF5e8SVG
kjOLasLOV2Awgafs5zKaalQmvRnQC15PdleUyWsGzmifjYGrS8hMQDumJY8aUqaWVjf8VEECFBwB
wPjQHlAKtKR8cmZ1Sdr3nF0MPwUsUgZb60xlAiDKQa3ks9L73+tc/vO1ZLasC5WtUKPQugQjcQv4
FIFkpPT/XgvIj9ENP02CzmnQt4qpZ9p7pVAeua2BdLMrUQWGn64aneQhRq5QRwcyYGfoPzk4k5Mq
uz1jqlihiSijmjdztYWUgWAZaACgI/3pq5WvmlrxHql9Oa4UN2sNHtqsUx6q9d0l7vgz28bsW9Oy
5kGzRbqasuB3r/Pv0L98ZzdxIxReIQNPt82ZKtI6r3E8fkKblWX67i9a2YQA3cKSqeqWNj3oNnoY
+/oSQdo5mxh+ysD6C35DrSsIEEJdvkteJr641GdybnDDT1EWXrhaU6dkw/oHEOAfoH98oWfm3NBG
BJySpXFwX28VhlXAjfiqBbOvChq7Z5lv+OncRCD3D+VUZSAd+BhOOAdyRfa/J2L85zFgioVqMfju
AD3Nio5yP4xr8qUl/JIS3BnbmPTjUMwVyUykrqINrTqUcky9v1R5PTe4EfxmLA7Be0aB5pZT9gp8
ud6rARw4H6z86DsVz5PL2p/8SUJSCduxrds8oMvHJCV2S/qdVubJ2AA/Z8A597qS0RzkXrp+GkR6
azdvI+4FC/u6kABjO516CDXQ18Bi2g19Wogn0x6XGuDgoJlKF8Cxwunql2R3LfMDJyjI08E9j/Nk
d3ynREvtG7oln1Lgwe3uiu9NqU8m7rSI08EZp6uhZXdjMx5reokE+9wmNLwz5MsWrMipl+M+X8nF
fxFGdjfo90zxk0lDDWuKR463XUybl+m4VkzWdmVWU+aSDNPaao1Jc/oOoK6iS95b7RCT5XmA2CPf
eywi+M/QjJLdpfvfE1T785wyW9y1mPt1A3FmtanOe9g36GR3OlAHu4kbt2bA6pV1JJsq5QBK4LP+
Kquzj3ZjGx7ZAykWQfPOKSOC6NZx489oBbS82FzDJ7GxhRiA9K/AQLbmEVqkDuhSne0cx2S5SNFX
N4XR7JQivpfjIUUW284mxqXZAtIainabKp0CzLEECm10In6wG9zwyQX1921jtSo9tGuDESI7oPv9
Es/pGYc3MV0SHLs92IsAvh6i20DzryTcpJVVvL/gusJoc0WaKSBhg9sIY696th3buC09UPgEweoh
bewH7kudNt0NWGxiK//5Sxt7q8C7h3gWGyXa43x3u3dD3FoFWMDrPb8ZwFERLn0Gz0fPDyhd3bBG
2xhQnR452uwXoAWffwBfaFijVjNVTcg/O8v8AcWHd3ZDG+45g7dFxgHsojW4OIUGhSQYehOrOOIv
4pKynRPko1dMfF1v9ejerLOw81BQdD03CvjrodTZBqpK++DVAMAhug0S39LihodC7w2YSz1PlcuH
OzBTFh1aDe0sbjw8QXTMNlDgqAp8AH6xUCgce2H3zWpwE1y1oaKgUjopAAziTw3EpkgS3dsNbfjn
Kqe6T31HVps3QPl9TMQRAGU7ZAQ0BJ6v5hgtUKoBfKdCCWk/gJ/+dRIou7I/qMefD665r3r0Z8pq
BPxlyJWW0AKZ3e2tnWUM91yA4XdFqLGi8/YHujrvVpV+sRvacM8JF0/L0aNQ9XHzduX82qXUbh+a
VPNznfZoeAslSMtEW85L4x9ADPfVbt6GcxL04Sq59qoCIUnRh+gfSi+FnSer/hUB4ZkopsVBPnjm
iaxaOoNpV0KcBnxmfAW7lK8v0S38/BKFzu/zHRP1bGU9eqCqgQS/D234weH9g5VpTATTCsTjECe1
hP/P6mpWYGfz5ovEo2cmbgKY0CcbERn4mHjofaAzOgRDh7+3m7nho+0q0OHntqpCJ0O4lHugtzBn
KQSRDnYfYPgpWkKaVKcDtuTq3BHqPxBh9xYHidDzBR3AUIMHM4aGkOXd5JI3dRBblaEghGUMnaIH
WsybrIKa+uAi8ac7r1mIFdIXHQTPR/eT2Y1msCRXtYuOnk2KKggtAWNgqHo+OF1r0CKrVlZs5m7u
zslRgA4gt1tN4w6dJIgLwgwmx/H4Yt78F0O0WvqQ4Z7ZAnrgTjSySuqG5cm+vchAZmA3bxPplGGX
uKvfy8ob51t0U72U7mQ3bxO9JAmqE/HiiErF6QcIm90N/SUZqNNu+8mxaCKXarDj9Q3vZBXDMnkG
EHouNvr3tCX/+7j9i/TEFHTC6cZMoG7TikL6/Z12MrsQ1IQigYAFKg+RK6qGBLTLFyQqSu06sdXr
9i807ehdBiqt2+A32UYLKCDFbwfi7pYrarjn3EVxDaydqPZM+oWnwte4Se2q52Caf+6e2mEQI15H
bJcxC90eZ+3WqzZPs7m3yuF4ZvVfII8FTijKq0B26e9ghV6vdE/nK6sTwKR/BPgXPXIrw8qiLzcp
GFJzFdgPhF2V4i9cMCBP0amkNa9SByJ8xbxw+g28q4vlk9SEM3nUd8Mlc3gl200daBN3OewfHa2s
YzLNJeASQZesyys9xH7hxkCtg1/H8vQ14UzTAHyfAm96pcKkmXJv9/vP/bayxu6UNJUfViIhgLDC
NmPbgcBjou/WiyzdZ84yE80EBrEF4tQadmcpv9qUC0XmYWztdqWJZpqDOdj4sPCqq6P9gzvW4MtN
Ut5bGsY4EQKcwpG/YVkzsCxD2UhDPfOkcALmVbt9Y5wKKPWBRIHPsHyglmsp03etGOwy/54JaEp6
6gPBLHmVhNM9adTd0k/3dvM2Lu2m3pZgGBpRJSz7nY2Ll7dheAm5e2bLmECjyXXWbQ+isYIvZWj2
nQXamZ2ktJq6SZMpNwc1+gGjR/Om88jjNz27hGJKTt//Jze3CTMSZAW8LvXHaoZ0TJ2jWgzKGxes
HH3R0KzpryjflntN1XAdqMCJq6ltRfSAFrdE3EKlUcl7yFfHVz3qkuNV17MQ7DoDQTK+WUXqLvke
dkK+W4Tv6MLdBOs/gxnFEUWMwNI/eBFy7WXCob50GDxkyYoYVer1Wgsn7So/AVvSdT12y1Z4LrIJ
H8Hp0m1HD/xUyQF8SBhzGci0HxuRnaQ0B3/XR+r7635QMw3Y72sShvXtFMZO90V5YAqr0t3P5kqu
+L4HPu1R2bkzSBcZuAt70Hwmjb4CuV2TvYxThr4wV+zoU0+zBaRFsbzmRMm9glJyuh0XCi1PSL2G
TVTOyRIihT1Aa7poBg7uDHfOsq1IJQmSnI5Eei8WVnfZ9RB4U1hBNa5Ziijo5+t9d+hryWY3PIQu
KBvyrpb1fj943ZjYRSEmtEbSZgaj0zxWfdro9zIFmZSkLJ3szgQTXCMYmYDOBxVihlxeHvndy3YH
kYPV7jexNS4sBwJtPlbbyOsTEczSVatwiWVwaaJrPEa8Haq5vIobGqG1XTG954kDsq6D3Rc4HRpP
KlUTFUvttNNYoT7wbeHhTeQoOyA9eK6fj831ImcBajNwaWaA70wqWYciyDr/m93cjdMeZFt7MIOs
uBoENGxBmyUClDbBJmpXAvc8wzgLaCsZoxLkLnJ1vtBuCb5KBwwGVtM3mQjpGuq418FYxVE7Itvp
5H4D/Qy7wY2pB2G94QE18KqN6WMd9vd1Quz8NTSWdUYFch18zDvSdaWy4aaO/p404Z9vKRPcGM1A
ZHnInFbom1/z2sn6PBu80dImxqtbgo0ohowirxq/6/K1F9/iTj7Y2du4wTu0dc8sccdKb5q/RmMi
uQKfBrWLy0xsYxsTVzM/hvaP7MOXId5t6HjR0yeruZ+oFJ6eAQtng+euDV46rgdCHDD2lIQQy5eO
iSbjyVJ3e4MAARUgWQCvFhfcWdzKau4mlGxx0YgdEfBIsXEYbuJgBmt2LGRs1z0A7d7ntlGgYAdM
asRmZzq5aVng/o4X82aXaDaxZFDqECA4QbyKRNl6XYe1rhJ3Sg52tjFyhn4waNDq4QzoCG0KtYgm
1xO9RJR+Okl+EpuZgDKIYax6xSu8cjYWPLbAsj/uVFM7XKnnGwdY5AcM5Ho9r6D7PjvXfca8wq2X
JbpQmTzTteeZ0mdoZq3reEhZtQ9eIB94T+axqBMwyh8WNToPaGd77TjZ0B0QI/ZZ0WR4jB5bJ4pG
u9U3YTOqC9kILn9aIQR6ncz7i0E0F5gtziyOiZppVlRdICbCKrX67Y03SCiKkXGxdDrj4kX7cuyC
fHKslk20aeHQrgFNRsv4YPf+N3FzsRvseGydIod68uoXlDRox9vENrl2cZuJnNtdDSK9GexlUDEE
gS2kRpYQjJrhbHn/mui5WEFCk/n4gE37QHPv+gOaGr5a+bVJuD1MdJsyvbOKS6aKtQm+7VNkO3Gj
ktGI3VMKXJMVQv7j4Pc3vq/sqgEmdI46jttARBAdQOGsit4JUYFZ9rd2RjGqGFM7yMZbZlbVWqal
bqHSTCNiGcp+b4p9EiYv0IhP5z6gVdCnY5N3aSpu2kSz1m4/moCxMFvHIGYurZKIdYXI0qs+9Da7
uMeEjEnOmqbOCKuysF1eKglZy2Tq5rtfG/5k4J/cAyZuLINI2bx4uIFPzGwIfVzVZOXggrqyjBHd
Mrtg38SQpVtcQ+68GStXBxNIkaOpO+0hNxvtbkuTXp06RIk5IziNI/9eT+7bxqvtIn3X2Jsgl5hS
V2LuyH9FBxAzQlBGe8xyeY2bEpzaEL0DKhBci7J+O28Ov2dgzbM7ik0Y2UCYp11fgb4YGcc7ToOo
mkiUWhrduEmgq0yhZsIGFMORlRhFeueEDbE0jBHX6m1im97IAIQAKJwKNB+KT/uQjbPl+EbMD0Ka
uuaTHKpdJl+QO3pFk/bDr53q5/e3a6LJwtlFtRodgmhaHesuF0rPj0sg7NgwXJMljCCPwNr6ZHae
1qhtqPSaxtEl5ZBzkzeukNHvwDEpMXmwRiLt5Pkgi+1Xu6MYqozPI/Is3pMtUsi/ecvkbQdGgEco
Osa62QqZBe7d5x+Qzgs0obp2qDwQcx/SxnVvR/TzvbVbWcNbt5jgpb8IkMmCsXG86SDg8doHZ6u+
MPvvqaG/nsduZjzP4zDw1zjW2DoxeJ/fCM9j+or0s5BHPJW0fzxJskKRKBrWEfSpiNtf8qQT9JMP
0dyjjv39OoG0WATW3FqDXWFz+v4NZdHqF1SIjRR709b7l7HeiD4yjiiz0FG3fg1oGL6YeTfdbKSd
j0GtFwwBDow2B7VnuD+0Hvpb7voTT8UDIylXBzypwh2/lUsBQUndvIakhbMf8LcVeRVAz2C+EDH9
/I5yTbIlt86SxueiL0Ev28eHdhIStNizRCrzGtyotX/hUXFu5xvHGfCTwj81PpdN7XWvwaecvfSJ
D+5hu71jHGij00dQwJn7yl/dR4hm3GVec2s3tHGW4dW5USde+irYgecd/PDaH9Ulwo6Ta/5kS5rQ
O60dcIurk1ArByfItVT7sBwyEK5KUBnPWXMN0fihtcpmuCbLmScgxQ7dTDCscycuw34ZjjsfmndW
djLBeO1Wa7wWg76ax7A9OPX+Yer8S3Y6t02No81zGwK1Y91X8aDJPdDb4Zu0bdbPa+c5FzJJ55bC
OH4AT2j0HA9N2ZCp7486Wj2gw5yhJHRP/QKIbru8D+SOnh+jDXS3aC0HfBnmOwC6xR9wEFleYKnh
aKDy9vBUB42+h4LZFCzHKfAuHNDnFsFwMgjq9emOHtxD34hkus4GFR3HNENlPm7mwbVCF0CN8Ll1
IowdE5I4oOkAkSB63ZuPmUjsWltdE0intkwQssmuSqAidwTmOs3r1rN7rEBz6fncZ4JkYaC9tiLQ
NTzyeaMHCM5YZS4gmP58cDeGLMWQDPXBm6H+Vwd5OMZ2NjdFjbbAHSDLhKF3KIzXmThS4ldWx4KJ
odtAhEZU1oODn/gvksh5IWK7PBukYZ4bBLBCGAkUzQcOduObTqmpcqLg3m7ehpNCGaadt8DBZvca
VXIuw3zLhvBoN7rhpW4G/fLIdUiVEMVfAPX6AdKHduSwUG57bpcmThpn9jWphs2HSn02sStXDHZQ
VPd7RfrJgx+qvyjsUUkq0nXiAAmEl04iVWllFxNGt3ZQRFAgxD5MNCTr0feXd+AU7+2yZ5BsfG6Z
dswmMYQsO7BZvAaBfNXJ0e5yNaF0W7uuDXizW1CIagJBFuYW+xBdOHnPRE/f9a2e2HwGOn9Hhx+c
SM1jDtRYwWMwCtvZ/HTcPxl8B0mPmidO0LVEt4I1fIRkomSQs7Ab33DTjG7oueijDI1W4w79jaGW
L8YV2gqF3fiGp+qY1SwRQXagy47a1R1QABdm/r2c+ZPwzMTShfHugZyqaSsonAbzC5fQCA1GDbg8
H8CUNFYEip5QmhUzjUpIgLZLIaY+msGQyePtKHTminLnECL6TJPIn6s6DUhilSN3TdDNHrWLmPSs
IB0TDwW4cMExEdZ2PApuZNzCQzYFUAiMVEkSEPVH9QTGYqe3Kx+7JoIwWKAxPfSTKoMF/PnovX9A
w+Z6YdXOOIuJ6tGLAAlPsqlyS7w9790eajm95elngnogwRI7gYDVobOicmh2fXNla9ed5JqgHmfn
VNQQjCwb4PEPGVTPCtdHc5iVn5hV9R3A6prMOKoT7n9RNLg/iVLa2dwEba6OgFqYP53e7nJqrkng
prpsVQ/JcqvJmxR0jJAJslBtclhlG+O23DrNIBQae8FXqw8wYZsSeij7XHNd6rHlJYVq3IFnoVV+
3zVRm3g/QNcjoLr0TiR0SyRAGxAmVmB/EJE+P795MoeqnjA4ZHD6fFChyKGdZwcJdU3IZthqUDNo
piEeAQmYoPe6HOmxL3ZGN66esU9T1w3qqZx9iIKkjoNuwjV07YIsE7MJsbYeasvBVI6AeeVjL5vX
QxJM7+3mblw74cI5lCbFVDoZak0hlOdKskWWhvGfrymRizeibj+VIEz1bxld+y+xuyd2MXlo3Mgt
RUp55KEuiStP0oJ+XdYQyLlwzpx5JpoomMHrhd+PQXqEmHw037aaEnrcYn+QxxD6h7PllzBMVM/Q
d/cgylVGfuocZj9qCrZqO0QM5FefLwBv62SaYozeNIwcUsBhimzc/rDaOqFxufYdLm/gGWXJoTJU
ECq6g6K13VljImIyKD5ONIpkCaWt+Ujb1IfOOPSgrKZuQhI3Cn3lXS6ynNp9OHqqf7dDEM5uSU1A
4t5CK21ENrLkaZsUdFi7ApBUO2C+ayISWbIlU5LWvHSoI4tuhzRSwDc75ibXxCPWYThIr4t5SSbR
FntEhyIFc73d9RcYHqu9DSln2aTQCGP7w+7y9X0HVb0LHnsa5SdhrglHrAPoN2qAlctIeuhHOZ3x
3Pcu5e7OjW44KhRukK7esuwYOkidz87XcWAPdrvR8NLe870a+hnJETxf9ZDPkJR7P7Wr+mg3vOGn
3jAG4+7K7BhxygBE7Na4fRl7A0vtfNXEaHGVagROPDtmysu7zL8ZXMvLz4RngYhLTJuPoWmIYPVU
+Gd2yFjXxGZBn4HUbSKy436iPuoXL4RQYrrkVkb3T/nZJ8/Rzh3aad/G8AAWrism+a0b27EJuiYw
C68cPGooDQ8xAD8dc16GjNzZzdpw0Ag0Qq0MWHjwY009yPQN6LtuF6rf2Y1vRBuMe6KDJm5yDEdv
BYV6qMKbU6veJT7BU7D4kyPAN5yUQII+TJc6PlLuqKupnmf6WiVu05ToU03q64buC3ST9/ri4/rM
sWACjeINUmUj1HlLN/vYhQ/xbBf1mfiiaAjmVSmMG5C3KcA/JLJMNJjoohHY3qwmSXKM2erOR57N
7isls/4SgfgZ4J1rsnMBkO9P8NvkiMaUJhftSKYXdHFGIGaV5KJa/LlD8zTUmfzbVfkTK0B66rjF
6KzjJbJQ70z4ZqI9km4L4hmqKEeaZm0CHlK2Lfni4b/HzZvi9+HIMvyEhR6LK8K7h24nD54eguiq
VkS3XzLZtCVorv5Y5wAcmDlE66DR+Gs38P4tM/aznWqc+cnmQ4C9EwOel+vC1sIbCJTCy77HUT0c
23rth1yMFBpHJzV2BIRrt0mWXI8Dj1t6RDam62k+QNB9u27rzak/BwH0pyvmApDfQ0J925clR2TM
xcs+9lL+alb14sXXqxMmAqrW+9A4JHeDjARNLqeEI3oeY/h7HmVibD5z2VLt5ZAlJvQ62HtwhB82
ZIGS5rAJyI8X/RZ0631GyDKTPOqhCwVu+I2siuVepp04zLMNegL9lcf7GHoJFInuieZoRhmgqh2o
ZGTvuE/x4OiSLv1GOT2JbWsRzocYzQpBrmGhvpjnxSfVvukVUl2QLlXs84hMfwI1P+m53pJHady0
nxgJ++wrbTTUodD9u4+S5qCI67aPJwjjFd/ptuYMTGOqWBaivP6QoNu2LnfU3/zS8etVQU4cx1NW
zPGyRfTgz3vkvvDSOc6OBAqtFO1+YtyuIC3BiiTmc/yqczVJDy4JlqBok1ggdE9peoDSKSP5KppY
MMByuxGanVOGd3lSIK22NiNmJphM8tSPEzQbzaSqwwRvDVxAMdU3WK2xJdADxXMgzzxnoAdNmf+7
gP71Ydn2NfmqyQ4hRi7HqH+9Sz+N37fCT5LXwQSl05d73aa6OQw7Gpug975AZ1ih6SfRw/8j7duW
3MaxLX/lRL2zDwiQuEyc7geSUkrKm9KZTl9eGHY6DRK8EyBB8utnyd0zp5x1ujzd01FdES5nihJF
AHuvvS63kPVIfF99WfZ4c5psSk97AitslPCII9+qw8rZ4r8OSJLvdNrNmCAcBRSy6ilcBBws07qN
ED+nZXDxDq2nuvUBpE8buK2wXRLTPO1WfJddd6Qx0Fd65FUri6TildrzqmjTji++GYF6rIGdL+3I
bK/JZKudH3Gw3fFOT+ZpWahuJR6Hjk57w2K7pJ0uIgpr4WKtM0BXhfwkHWu7a7VswPaQ/Dgh59H3
DhOgRMlYUJTdzjHGUhUzZh7CSo58D1eearluqQ8xCiEOhnwbuAlu1pDkkdUiTLgpOJz5SD19pXUA
odU4i6h/FHETyqzIbWy+At6SNRYNclXnzBokId9VE9H8CZy+odmbVUBbpjrSxactDmh1Exa+2r6V
bd1NkFmNQRfdDVi0yMvui5Ue+yY0w4ciaCShOBMrzeNENJHq74hzVfgVQcWIak9yrRp95f08xycy
llH30XiO+GwEJRBYGGjEnyr4gce8fkHaqK50Ug2V/BozPvQfYEmwIQO6LFHwQCTRrbdQv1iJX+6C
6KUz47wdG9qv61O1kTBM+wIr6cVEeMwPuqLbnVNE7wkdpLmX4yT4jsiyL94NVbFsZw91BA1AK4DZ
hMwu9tX8aL1r2+8Vxn3FteEDW6+6DsGvVwNV4Xg9DUpQhKOyiH6SnEbqW+ir/A6+A8EJs8ftBbqQ
JjE+1pmGq1SQLeUm/QnBI/N2gOMU+1irMlJZX0PA+iDWom7vQp2X4dEjynndBUNhloNaR8KvBF8q
8oHwvMrfFYPSfdqvLoCRpiHKQoHScKQ/zpuNx1tLNkeOrOd9/R5pL3l3P8VKFHtSVJ3I3GJm7J0+
lmOxBy0+HBFsP/OXGkYSbZoD2vP3xUJGbCVFtyBGOe7ciLxejDjn68rAFXuf66mHNiUQs34qpFXR
sen7nicuD0b+Fantpk91aytnEPEd5gSBVRFbjkhotS5znpIgc7alYdLWm+8/MafwDjLEnobwwFzw
LspA2zExS2DbXXvxcUrggrhVd4OHmnEX96P/TMnqOTL5NIJBEcu88VvU2Po1xxIWyCUuaJPyxsfd
h3VAqCdcsZoGPnkJq7atPHok1vqnFaGGiJkvBieQNh5uve+Q7O5Q2/kEY5LZvvhpZvEzcltGHAgV
LI7UuxqvcvkiezeNu1hxjMd3LbLf4wSS3ja+qlWoqt08a2Q4Jzp0cru+BH4DmF4QR6YOJF/RWED+
WBRHi2i+ALnyZRk88rgaaVZEHBHelsyhysS6beZ5JBsCfme3eXU1NV2QZ4On+XrDkPh2JqE15SOG
A3RFZnNdO7VH1IB2J1Wh7b1bAV3JfVSVOO9cjqBfsOCjYrlpNDFV2m1j6FIEBYsAcpTR5qWH5HKz
4TtHqgYamzZy7lwiDZweOvAMzF0He8RySOY1QuoSzOiTwY8qPIZMWXcf2yFov9BykfUNr5nFM9YW
TV18Y7Xc8CQ08Pmzuw5J3PMen2wxu7ipIvueV3ORn6wuDTtCG83r22mkCGrbYTuqeYZ8LZa/bvDX
hhG+LUx8sF2pNZjfkC/hGZEw3zoVxq39oTcNA6OagmFNdrZHVGYyu7Wlj7imfJ7Dwi2fayQNwGpA
0aKL0gGenToNsD/l6ZL3y6NBEDs7SNVDqRe3LRjOzTzKIF37ySGHcOz8Al3QLMIUUyhZnPF24/h+
8asuD0FLI4wby7wKpqcGccftCQqHYkNV1G7LC04N21Yw1iUkfLiM9xhJWTGI7XYjKmqQbY3E5/wo
Db56uBNzpNTdeGzIwz0iU+x4JK5Q7oCoZRVfTu6lgJGExm20NnEKq5zA5FBvk06H0q/rA1NLjRTo
epJ8L6IG+1tSMW/Ge+JCOXzZRttHJqndvMTHNWJkuYvw9BcfjV2QW4QPybr8vsLEw7+TFW7iaaNm
XLKWTbE74PwPkPs9O4rwdL8J4TWKJ9dt+DJHPe9nXwXNexGurjnPuGfzaTDgEt+buSzKNDJFZz8u
vaDxp4aKVTbJMsPdvMedYrX+1sJol5wRdRCpL13EVfV5qIeKoimHiyZLG4Oo90MjnF1RvxVE8i4Z
gmnFUVgvOD5Q7cFnmAfxLDILZ48OOemVCL4iimCNUoJD3Ry3aaiexITne1cRX/O0XDaM1RrRRh9i
CjJNylaZmxQARiQQo9mJ6YrWIuZzwpABPtz1xVBApx7C8xXNh6m7W9b0PqgTDv3oF9MNbtnHYRnN
92FLRpg2YzivniLZ+mI/14hXOg+0YB+lRTRQZqMc+JEsA8fv1rbP0XSMxtN7DC1Z+66uhN2uQ9MO
HTbMCGsDogGwG+VVBefd8TZvatUvKSLB9XkFXSpAWHnZzO+Q8D1ARQ+xNPUpvC/zKhUqLPv7ygKY
TIpG18OOrRBj13sIbMMd0uTbNhtJTvFNlEUd3kZTf4n/5fZS/EjwcQudKjnHNGumgYRTUm3L+sHI
GlZbydZA8vfUQ5rLnrXl3c3YTqi40kKbIA0NrATXFLv7nAjPmftAJ7hZHDT3Pc57sRCU6Qyq794l
K4sCdyzxFsjD1LVOpDTmQ1atxdReVYhpXz/FZPTznoqqDhFnM8InL4xKpNezGpzyxLJw2yscRt4l
Y5wbezeBB6fatOGNqG8qm6/3cr2k5m7jxq6tlBXZScQeLThGUXJk4xZh2/f1HOhjxdvYPU11Hs7v
2nEKU8wyBvp5rXM/p7kvogPKNUStVtAYdRimJuNiikPhevilRBDj47Bl6bY51ScdErR45kZCDxr1
wAffCHat4b/VJFyZwaZFSLmG0S86ta6LDD9Jr9dvEURd5pZi6TRXm7Gbuh0COp6Jhy8wWiDmbjSX
dEPtFEbjeQ56cL3dIlIO74FbzF2g8O9Fw2BhDw3v7TpK+r7zgd5VyCCvkqZZ3PVc1epee8QuZBUe
4zReJp/SIi8PCJpXNxPX60mHS/151bN5VKwe05Lwhzoem/exUa1KNOktuEpTjbz3ZCGl8jbRqHbX
/YrIwfXAZ6qfebj0J2dWqTI8zjxttmlb9u1o4tMKLmr03gdSPOraM3j5o6cWwSFvxOzrJMeTK+Gt
sBbkW+ny1b2PY87XZC4bpNinPJz9mpUXE4ljvS4bvHbkGK494piHwVL0MYh2N5nmcxic5jCClBmi
eE9OYxHm6s4Gi3X7GeYQ5HnjNeWpWqPZXU9RH+vPqFybYRc7GtBDX/ZldGOWuUZCsG7nGu14P8pn
NtU9uR/YxPod3DdWZM1zy4tjF8yq/hQUCKA2abyWcZkRawqXTHGJUlS5SZTpWKNG8UnOAsbqZI3X
qXxZZMyGm3np5u0rksw8yqHCyRhPd421FfeJgZzK7GC9lNOrUdaleUAwfA+b6DZizd4J7DsZOhot
jsOFVbwbREPZPSRHJr4G6ZqFWaiWWB1DiMqW7yUY/M39ZJ3sSboqPRcnO1hGeAKfGIkx5mZovT6g
NRYUXTD4t9s1gB2LfaFohQ9v+wZL8rFCs+o/VXGljhFC2tEgN158Ci2rgs8NBqFok5cuRnImJhdF
iqcDxVKSTzN2dztOSzY3epQfOIwg3LP02Ns/WjsoarJYDAHOq7yNg/mR+80AlAkoFSxxLh+bVOWs
pnd2k8v6PYJHRP1tLKH120mD+Ml3a10sCi4VcTeeEQweV8uunWEJfKXKgHZnjlWGHZGwcZDYnopF
AGEuWmBAB8NI4Q+sKirSZNE2ogRIas65RnZAh/4DFZ8Z0nXuL7UIsn+cfzBuHLW/UpWuxufaBt28
70zg1NFaNcX4xjblx2yg9TJ/rlQMzT4vKmU/O18NQLI0aYJUVVN4XQ465+mAgbW7WY2JNL4SUULj
aTGaScd+HlCUDhwuQc/TFikJe4chv+k0BTqVL/LdwOgKtMfF29bfr3VdJyMyXhNI5vTEEEonTbdf
vYzXVCMWdzpuzKJBK9QEpMn5LugTNzlvH0ToRfF9Rh6O3G0VIUXG/eVcTbRFMMlh4038dUW6YmkS
1gUqPyHDO+JRauvNBKhHVxJcLRue4Cuc+KE4OWz25ovayiLDGR/l9x21464Mhm0CbSbIgyPqW+ZS
AvDZJoF0Q57Ck4u9Z7MDaXH2he6PqricGLhbLoQlcNeVKU6kvnmOMfche1MUrcv6IC79bl6gfkHT
FwCA3EQRlnfSeIKGuVyrO4gHpmOdl7zFisynU0cAdNwqqh09TrmrP0sUK/6urbw9uUG0dZHJdV3S
OMbGAShG55/hlWLKTDfYO0szVrfOERRwG8xr/LEWskj7bUWYDSRD5FCKkdW3g2O2vh3zyV5Pfd+Z
L3RcZLXrZDU+oelkuyZgEBrh/XB5XDeBFLt6ifxzDAeb15FygjB7eLaUeIhRZyS1F82eIap8SgeU
910qwV2ZkacoF4wEsG/adBjGJa0ndIwobHq1pJBJrToJCzy8w1rROu3BroLyAKY09LZTrQO84oJN
NSfh57j4uPh52G62aFnNe3jDdPSm4eVU2tSxuS+vOwnuFXz3liUj3AAAzefoniL3Mps7sRi4XuSI
XG5xzouHsGBoXnOL1ijhyEs8bSYPFnBSh3rLKsypY53kDsqzl7xFnsuRViidkxzOIvK1cwAhcGah
5kee40JAKtoctrfbQKrOPWKiRccbDzV/fT965IzeRRNMllIpx97fNxg4fo22NoB7kY5d8aHoNARp
lev7Gly7JnpqqHJlgtTdIvEVckjQMSNvEXvf3H8oSvSIQOTsvrLTGibYI5a8TDYgd3FWCV4U9fXq
BdrMBBqu8DMK7JalHRrR+X7t9eYfSD8E4qPPh3a6n+ZSlSdZKN2Uu2bKq/I462IJC+y3NP5eeVST
n6tVexTYm+rhRF11w/YeOGsDTs+MhrxZkgVn+XhYjPVY2XR4pqxge8xRwmtYDOAgkTFsxJPW80m8
x3rw9U4VroC7jgzb5cbLqa0++QYNbDKOwNhuw4Dy9rU3SlVZ1eUjfQro1sx3K0FXcpd3SFF7kACg
6I+2e7rrLWPt97i1ShyWUNckjSKYUd/gINM4rPUSU5/lXCyyT5FDBWptuoWggz3OcA4iJw4XJHKN
B0tUp4mzqEcsHlnaW9UDjkp4zzy8xPtifCUxK4s7uuUtGHY5qdoDTN0DeoamUPAuRULS5jEbadd+
7xnc4/Yg3vRNCvA4nr62vrEBwgM3J49Bja7xI6mbAaU7R32XhaPqDYSaqDObuwkwSZVCe+DslMAw
J6TXhNMYNXTsgvZQgoMwf/V0VRafiufuyutS+myM+77a1YzJIaNIa3FVMozNWuxR9NbqOo9gHgZi
Yn2JzkKSWJeZolTLKXcgradQ+WgVZ/ARIBae43mDWS/GhJ0+8XlhG7Zm10cH7JMdJtkDjrAEcFNY
JRBTbiYbmnaq99EyhcOrKOOqDlAihZFjyIKF08z3vmpqaJ0qTI+cTecGx2GUBvWorjjt6bocq1Ay
+Qw/5cbdXJ65pccHLyMTpSZcWHcfi7JePgT4NCpIitCxbtpfnJ5Rd89ym6O76dIoXOdBVy04Y8Al
hfnSmmt9vzahRU02ToyTGT0ZWnORAlKOUZQT26j2pVyxZYNqtIqGvI5uDob9BONX1IVY5oDNkeTS
jSeruknex4WZNU5EabZvVQHQ9bMxvqv2kY7awOPu9qxFTjEfy4cIVQ2OBqpEFO97bO3Da9FHsZeJ
CxWcjL2IJvkUAoYoEY0CmNNhTBJN1XMfTF1w7jRw7Yf5Uo9Dtr7KmqZiHuD5C0lZP9bHogG8j4ck
6tl+FKjv+A4Zg9NwDXWcjn26ASrvUNCXoyhFBhKXk9e+B2B+gyJC8ptqiiL72NamGk9CM98dgwk5
4p8xdclJinEWh+Cla4IpqQX1wU1H4GDzEEx2Kj8GGzL7UoUCoN2tUyPHu9I6iECamIj5aavBsEol
scCyS1a3MEgZdeBeJLd9/sS8LVLawvvfzNsp2BBtPaJf6or66HvN1gRlhgFYIRY3HVYMlthhBJjo
r+qKb+QZ4Ekcn8oKA4+0Jw2G4ztobckoL2f4hhb+AhwE+2GkdEoZb0yQYM3d8t6uEUYqMTwS9iQE
7XjYl0EIWJu3QLLXpEb8mEzWYenjbCxEHB3cMqnt0EdLQFrYnVE/KUAXGjli3aRCcxOHo7XPsYXj
+KvQ0dTcEECAYl/HxaQevQcCndVaGg3lHqiV57Jta36d67qtHr3EjbleqazsiUyIm7md8V4p0r7X
LT6bSTT6tBjMEd+jni3zOSUTX8shM51sgM5F8C8rSTphMfdBCgMIvvYZxh1Cqn0FYuvF3ld8gv8e
sWGqFOwbm10DxNtOR9H4ETfWCdOP52XETcNoCE8CAr+pUOsjw22H8EjFRbW9B0icL/sZK3mvtk3c
oFfgwTUNcoXJFidwdqOXaYWkV8Rw3l9VRgzxzVZ3UCWHdO3cJ19OCs4F1QT/iL1DiPNaJKHnscAo
h4KQRAYr55Sjf7OfmzmS9NzBhMPS/cUGNUTrtsQIPpfjpmaTqsb7Klub8ZK25iy/i8c8ao8RVK7+
MLT9xDI9r317Qy1cVoAEEYyVunUU074EVhkmgQ3DYI9RjCuzWmqF6rofbC8SzpqSfVkEEtav802b
5R3sCiIHiLHIx+0ba2Omv/ZVR+ojYZDnHQnAreEWivrRPdWway7ed20cLTdhFNj1+zrEpr9ZVx1Y
4BgLlSkqGIDjgNEmQMiltSDCDS66nUhjfepWhGoeR7wFk00bpVUK3jjHaDCKLmy/We4ViJZ39YzU
3PfEV9rejm4L25NAJBzqAnzCHDoA5VakplsRma9AMwKWmVgGvYXVKAqx1LZ42psdsPcK4AA20ks3
4y/1iArGmaVrEIQjFoscRkgJ+vhyB1WPrlwnZIzVvRVzHUCKX4ry23Q5H7+JCdYC0FnH+jh0CqUI
wX5XP7JxpA5rT8fN4JJeWiiO0UkjREkUpCQZo3EA6gnTQ35HC+H8HtsofALnui3nV2eWfrnpNtHE
H1AM8GhJzGCm07qKbfkgRdPP9zi1NTtYlCtJA8eTIUFQjr5ggv0y48zFnOaM4liJky3Awr8DHtxA
DI5ogA0d/FChOY8R6hjF7gvEloNMILqhfrfwvgI4MQ7FO0yDQ53NMwKL3xmw/nAuIn8CvoZqlrl6
Fj1RIL62BLD9fNXm49C5pIQWLko6iXEpSzHiG6dX9MsaGBX6UuK+oCnbyiDhDgNjk8TYZR2gkrqD
EiKBgXvv9X6BpBHBOe0S8eIT1MfrNCaTR8DLcNWg5ShN6gd4a/sT+uElDrORFZhYZ38+Rr9waf6H
GfpbvxEN4HEpg1HsOwQ71lkJSvUteFRDiuMZoDoQZvkL0fU/4ZX8YBn8js0zDna1EWN8D230IB7d
2uVT1muUNRC4ovJPCZTwNYqQZW1/IeT8J8SSH2KO313SgCqDzYPGey4RT+DgwLEbgKD84gP9s1d/
Q8TpEW5mRaFizEObr9UYPnvZ5/8eD++tNxGqsqHpdR7vVyQgJMW4HkvwKv7NF3/Dm3Bh6Npu4vEe
yMoO44EyyUP003/+QP2zu/KGKZcvc+liVfK9JoHFFj7n6POw2f9br/7WpoVWPcPMG/cFnQFsSp1C
4N7WPf75i/+TJ/StSwsfw8b3i8HjUghFv9m2bHxK+EoRsSJp0yf9BGLqART7uP+3ksqgUvyZ4lZI
7QXsK+I9kiHjD9Ew2jsTAg348YH+82X5X/q1O/99Hdu//Rf+/NL161jqwr3549+eugb//Nfld/7v
z/z8G3+7eu3uvjSv9u0P/fQ7eN1/XDf74r789IcdCh23Pkyv4/ru1U61+/H6eIeXn/x//cv/eP3x
Kk9r//rX316A0rnLq8F4q/3tH391/PbX38ILLe0/f//6//jLywf462+nL/2XP/786xfr8Ksx+4uS
EbvoT/3rj/9C6V8UhuTgdpMwRkv123+0yFQs/vpbFP8FJmokFFIiyQgNEZaK7abLX1Hyl+iC8CkC
71jsvDz67f+8nZ++kP/+gv6jnZpzV7bO/vU3nHY/bcACr68knirFQliNEP6W8dVCeTetc9WeFUHj
J4MOo/UKRwtsDZd9t4RbitIYMJHz7+Fle4eQzHy9Gj9FZZfVMYdDQ3czkS+8HhLwei7Oh3CWwNTX
8lPVlPv9Vm93C+x0LRCGvHxQND/4VfiMkgqtxRI0WW+bBTyBOAfTGlSjvPGIRojNFwwCAmQkBOXO
axCCoogA+GqaOIVDAUbfqmBpnea6rD9ua4HsHUO/IZ6sARNo5InU91a769J0L24byb5ZMaTamIC2
vn+kKAPTqYjm1I2KQeVEP8hufYloEx1UJYq7oC7qne3m+gM8BptbZsPpYJAUWp3NmUt1cErfbM2N
jsYMM5Sj2jBJ0O8ClKZXwuPsb8ewzki1BLtN648YGW2J64FBNi+qKzAIOrEaoCAGkCpVDKjdgIIN
DWH0MlVtD8J8DFTWegx+2dqmGMgmeQ4VwNG3QZAFAiiBL0Eq8zzrBtTj9AXEJ4OyNiQMWM3CTAIT
ZkwHbRceWgwXJ2xY7HsfjOM9RqXgeAQs+hiMwZcGVqSY/lXRLrIkTFFpGjjxNt8gZM4Tq3MKUJ91
yRpt+oqSJUyjfB5ThG4E+3zrXuZpkdmmO4XTzdiTXYc6W/gwJCP6zqy/RMKTlpS3jbd+52Gnl4E9
QtN8tsMTUDNzP0krEJoSAQYL5uIG0jCZha76qAdvMxHUX6Hpb5IKc8a9m3P0cbOZ9ls+1x95pEKs
/LC56ywe26kfPtfzCmhybU0Wgnd8w/wi0IV0X0PQv9NpFZ/aGjJqRLUAOgG4vjMM1D3hpmJP6/gR
X16ZYgSrTy5C7S8GvhyEEg+ws0E92df5bog6ks7x2j3mldBXS6Xex4ygF28cvAkNaB0aRXwmPTDT
Db4lZ+JyubfFGl23kdefmI/FzmEmng0tTsIUVe6WkWYqv2DOhGnrfHnIpyq6FkPL0efUMmEtMTuE
7sGKxoI/CIVGjXtgeYoykiV2gHMkCrboJjcNTASWcUmgp+uTskepasEoTLpgwsBAi3lXmqGNAXgN
83fYjc23DWceWOcm6K7yebcLLRy3pdiX4R5zbD8nYbXlGTDP4j7AF7krqxEYcBCAmFQC3K02zJWo
CsTeBgLrNYzAJxMclDlEgIIhPLNDnW8ydREYGuGIuJC6CJHvEW4qnQiCvhCePF6Hdhl33ACwS4CK
0Ax7o0+7bgQUUEUkaflW7+ZicamBP3Ymy3o6FpTaFBU0YMAp1zunO3Zc1NimwdyH6cqaPEVMWZRU
Mzphoef3LeKn0nJmzzzwxQULWU+RxC42LvxD5Wh4tXShSNFmfBeRtpmbPZzBMWFOMFu/B/k7SCPk
ee8UGGN3xUXOGbXaZ1r7Oh02ZXZhqMKkLPllDhFImHp3w23d1XBSUWbN4gkwcBkuzY7OOWbNik5J
kdflqe1arBPhm2TUegPtDsK5acD6bTEOSVYNmJo35Rd/ge8rwA8njY+bVMG47iUZ2wPN6/nYTNsn
iek6uFgKVKV5g+vJMlb4RsFckrCV3429FYeZwhxzMJhg/e5s+8dh8vvD46JV/+/a/e9Hh0KoCuU4
vUIwmX8uIoK2rwaModuzUOy6UVMWYyWQXmYKNIica5d2Yf6LovdHBfrTReNYQeFDFY9CRtnbi1a+
r8iwLOE56tAeDibFuAJbxDfncWdAfWnsI2E7KR4Y1hMr/rUgRnzmmCsVXsjAITBCgdP3J21A1ZN+
CvOcnM0FqUsMHsQ/v6l/OI85xJkcCC5nKAzkW+sEzE8UnjrBzmNlPgel+TiwCHxZx67+/Do/N174
IJxwgnUJsFjgcm+p5EPdGAFPhvjcIjFonTN/7Jc6K4p/qQX6cRmpOOy5wWC9XPLNM5KHbd4NUGqc
Z5LDvuKFFL8QrvwP9+v3F3hrBrE2qqMDxQUsuwXlwUQPpvny57fq57r8x2dQlOBBByOJouK+rIPf
tXOeUh44+KmcJ6TBFPN1tPlkiR5I9L0vXv78Uj93L3+/VISvP+JCEM7eJlvhdtWkK0N1HtjJt3v1
r5lfXV4/hNXBpQyl+DDirbSF5oDoLUKRzgFINVuGQuPP3/8fbxWgaoXSVcEOgMdvxel9yGkYbFX3
gEF74/bqwr68Yn0Kns2fX+iPXzvyRBX8+0N8mpi8lZIbrB+wvmbzIBUoDIEFmX39NHr59c8v88dV
glxUrBOOozyM8O+fv3qhprJsWFE+UPeObc9aI5JmeimGX/lDvr1vkYhpHCLlCWERscRA+OfraIZ6
ykOxcC7627q+n6e9WJI1T23wC6+Gt/cNF4oj0F5DKoDP8rcqmxU8pXCVujyLuklp/SUoH6voV3v0
pdf+/R6NiyhOoYoSRGLFvIVc5miEp6kEMQvGfwmZpmTFfqkeyvqmJfOpEVMqY5Oa/PnPv6y3iycS
/NItYQPF0ono22eiaNFFVzwy5yGd8tc2+NV590OF+PPnQl0pYdmEIw//f4uOlEgQWbfCmPOioUhw
89zdwm4sRC0h+pSSfNo1F4QbDilkB4KXgxyBsM90wgbugu4jBXcpASu/S+lg4oembebjSvjrArOF
c9mpBkw1J67gYy52IcJV4HeBEsIWG5R5OGl1IksUyCBwVUlfSbazKs7v5Ry6BPr7bc+bPD50NPa/
wAj++MhcPnVEGQVdOYrFmzVQQaEie1Awzh05qOGkuruwOv/L3xwugTUraSioeutOUHdqZJ5rc25v
YnQ0v0Jt3q5iPBgxxglYVurSb78VJPdA41Qc4iZ35rZg34Pp+4UohqjzX+x+f3wABVr2iNAo4hyY
6ptVbBuzFMoP0xnylEQ+YUz2/3mBywf93UmEgUVQh5cLLCQZ16T/Vfg2Njf6h7WLU4HEFP8LGY6i
NyCd4cwQHQziXlQYadUtrN1BOCwPjoKT3y1whqxR03+kBnM1UD6iKw84nCS0UDkeXy+SNgT/Dm21
nod5txjgcBuse/d9WbzElvEzAuCnUwFCcr7nnn4ixIDEsqDYyuCLFh3HbgZ0j14V0IKnd6Q0S2on
2AKN0g+ZtrG8BidbgEo22Y4eY1L7HTIS/N3cueapUGV/tfql1in4Ft+XYQF5sIU710mwHpqweEaL
b+SyH0EyTsGbrTIdjO+hQpmLxDYWsYwzankw4brNn6otqvcgc/Wo3gsHadP/puy8luRGkm37RTCD
CKhXqFRVWYJkscgXGEsQARnQ6uvPynNfpjnXmnbGbOahracyE4kMuPvee3n7o119+zCTfUIO9PkL
5upfc13WEOn6PFTEc7dA55DFNj+m3y2c4Bh4b1v8XCHvh6pjsGLN6sGDV/LslrqCnTN4P9k1QjqH
HBfhXm/vvolu7e6lqJ2z62R9PA0Ao8oGWmJuSvGW862ePZYe4EgCOGlXnvvBcHAJV/KSUdYuerwy
Mgk3z8hiy/H0k+fRkGjIrknvbe91jiQwNPMPFzd4JMppjP2b+6/aZHfoc4RJM5PPutm+ZhLvtjWs
TlKAXQ0XhPRLNmTkGLq5xKtooYCoruJKpaK91wetiUdn7sLVAyJOb0Y2opb+varEfu3yuUlGuyuC
iThZlPVbd+yylj1yuTvSnwrUnayfjmouwSVjg8CLNmYTJmdyCT6ugftOlNWpq0zmCF7lPRms9HBI
S5jFcW/GF2PU+5B1j2UyWLj1TU3vgqzzxhNLS/yLUU3izugX/a53FjsoK3s/U9L5BzuVeeLMVcs0
SvfozX2tSLSh9cRnMdn3tJYbHl8d07heqmdH6IJbZhKfLg2riOVNeBnq/ZV9sulp9frlvNmWIMU1
4Gaf/f1ZWX53IQK2/M4m722u2ZsND8hJBp/znnTiiker1R7GcdufysUuQy9z5BF0Yhl7arUePGc1
+E5d64HxinMq3MFKpHJoPVx2RjhZZ0WNzf8NC++Lv+JCJwg1YyVYZWIZbv3b9ywzaO2lCGu2h8Sk
E50L7ZN32o2+OpdYfVjXtbWnhoV45MvBYzkjDoKhEPPpFmR4ZpNEnYdSDNZTj4MFbdhDL9dsgibp
nOK9ytq42kEZ+q5HjKgc8NFt9hTemFM9Ec24sYiqjKIdjpOOd93INBJWWlEfmPRln+h8PQY6SxIG
rLfALScYgHn3y9tGL25s/Uk5exPZiKgnmU3qqmGaP5VCzrGXbTZxIs8/0YVud/1u0OW2hnVikJ3x
Lzt6ZKhxj/beyQNnm5YiEDsBtMZycU6C17n4ndsHmzEViZGBIVE9vlbVMr9oVR0WTm0wH9ryczcI
J5rS7UyUqSl+1c43JiZXWoIsTNNc3TkUVHel1TKqYmtEkvENBh4E9KL56i12REYpztbi1t8veTxb
5Qfl0ZfRckaNE1OJn2a29pE7zN+IhGEaaFLjhJ+NJCkk5Qf8gukxx30RGAhZZxtPf+wshTz1zG2P
tWKNJD7a8X7a2v0mfKpoqWDaYBNlI642VvNT307v2FLyaElH75EJEEMq0Yuotdhmkg+Odb9pa3Gy
RqUHwpqK41RpfrxUZB311JWh1/RzVDm2L/ETryAa6s1+XlWpIetO91umO6d+5CQzRk3/hdl6uOBH
BVjIMcsGSvIFVLdkk+TG73T2MQc7XR1XVd0mZp2pRGfCFrDHUD0aC2M5ZOnq2DiNcz/P9p7IrvvY
i9a/8wuNdFmuM2HI/TJQhvLPk0pfMS/hStd/LCxfJyPXegFx3DyxZyND2mzezVmfwt0Ue7iMHodl
WZVv61YPx5Xw95PRLfPnjkotQ2sSt3WW0/x1brviwrHYncYhLa9ua7QPmaJXWsoiP2x+/mxMbhu3
e7WGFEdf7MWYj3D8ETPxN5+YF+nhcBvdTrLwD+yXWGOtUXkyWVtB4hNZdtG4rvgZ/B/51vSxKrL6
RLCoPQpnzX4Y6+jGjirxRptT8bg4CNh5m3ahBfkw2O1sIuI01+Haipwwkim1kBW6XdBorft1aZ0s
rFQ6HAfz9hhMOe9CG2dFWOF2ejW20jaD3NMWjnueD8E2gocmW5hUeu8cAfiXX3xFtiGwqy1nHJjq
571b9etYPSpGUQXTXHd5H2pXJ23IzKcvOnFg6PvckUBN8N7OiYF9EPFt+WwU/u6FQNG5L2pFQMPQ
7zGTTZxnHckPlseEYyE/SZJwizu38FHa6EdNNiQttBobiq3lj6trvQHwzD7MedEia0iHB88t1BuR
ALsIpKPlkWau7dUtLJPj264OtTUPJxwHRqgZS3FZPZ1LN1FHTKp4n9g4bMX9YFh2RHiwfJIeBHrs
gkV2QN7OzYAneRfpMBQPtVkQLvFnMQcN6cJEUWNcFaVC7DZWFWIb74LO790D7NIi0Wv5zixvC8Ta
medCI+nQK+NeqexN50MQHhmYZm9Ms5vbpr56CsA23dKDlvqCH1gSYap4hjfQD0M7dcanxp0k8W5b
vxr5WF08hGqSm/bmoT3WfqCTU8GQWY/irEmibsPq4uNKgZtyzw9Pa4Wen6WsfSDAwvZCzD/k7HDf
D5M+hBZbv2NXzfnrQpdxqm+jXNVL/rRt/tS3McMDqIiYIjnEuOQNXH0buYNZLlE3EwGch+J3IdL+
l7SNz+X238XuI26c8SwHNqCEPd7UeztbfhUOkhDcNJxdnlkd176rPhG3yL2QQAmYtL2TjPqlFkv7
NdMlJ5MA3KaVuvn1tlYCfjmLAgKGCv21KAGQN+m8RJVvZcdZsKvBHb0lzLFFh0veDmHubVo4EIyN
CRNWkdc3lBvDvD1Olf4rIwO1BDLr3wxr/xR2o50Y5vUju+bXDRuAm19WVOnYIf0WLs78ZlUun1lf
ODxGIr4hRhMemdq8XKE024FFfiHazHltIq1V3oE46QOe+quFjjTqIu7FS5+9YvyJc6Logba4WbDM
Yn0gz+FE6dT+1ur9s9e0kenugPHFsDC+w3C8UHmopPYdzCKTYwabWqZowF8EdNNF3Hb6ORSARGPb
LbT7gpYn6liQeaQuLu8VJ88VOa3BKMs8liQ8FnilpyrUNqf7gaagU1phJzuA81kOM0CJiIYgi+oi
3ZIJE/jJsmwjxM/0szHK6gjorgwnDIVnq7Qm0N21f+5GR+fJmXHZTDAHVr55SbXa+0HsKSt72GaZ
5JXzbhU3a46O0u8Vk3NR6WIfDLuT3yCWzUFrUcCXYO9OBCiY6iOEBc7u+3dSc6+9X+2hanbtJas2
EU/IOC85+GF+quiZHY9aZucFuwDOZP1wNJabw1tb1zOWdNzdnfCeN48xvmlpKyOVlTy8GN8bSArk
C3dxn1fil2NQfuW1sQa3JC0hRvaAHHOvmgJKJRXtrWgjoiqY1ZrJPma1M76xiji9YrHq7uTWEhaq
W+O5FxS1Bmc/D115IurxxB0nIn3wvQfi1OVjNVDHOqv6tsqe22bASgzXuz81vfW99UaAx7Je4z5t
PrBBjbHjE0klkJAfvFveOugHOUWqFttD1bE8zRVDFehtPsdySbeToQhFhhUMgRd8LiTAhEEvg8bT
Mz1S6UWaxLz5nU1YuK0Zqvvcp49ONS/3c2Zn9xx023HuKjJHdgEfrcNCTWWoEqPN2fiZ4VTk1E/H
+7wjgWf1rXMqSYLhJNabxg0EIebnYbDs97opi7huIa8jYk5fb8xVnprdfKjd1vuquFdijz2tWSjs
duJLNO2TGnR8ubRMZxLq9mEY+Bl2+HjPhu59kDJw4q5B8CXbIXnESBnB88gSqgQ7brBdBqkgBCVE
7kfbbh7TvYdCmiuS0qNq7yEH8It1gBJuw7Uyx3BL5Yz01+XJ2m1vJZOcoCja7Uhe69Ouvf3eH7j3
RyX9k8xted1Wm3Tx3NSB21NLWmLWElk3N8KrmYVmO5gREpfEtl+Y+5eVeP5Dms6oXPvmL9GMa+04
kVh/t/Z1TCwW4xy6nZC33abFsdqM+S1vLKyiuspis9SnY1c126Nnye2lAMNy7nbMVkLbi8CHyHJP
QATT3iZw3G6z/1o5XfENDx2BBXdcl0hqGqsHaL4OyO5unPvWsy03lSHIrqzSTe3y2TLaI6leZkcG
q1b5/dKGqQOlmzzbnlWD82IVLn1h+jojhSWcn83BtoYlagbyp1aTM+NatI3FEVMXjCSwklbfv9CO
OQjeeNy4cmygSCnxjluKUrnnxvKL9K9zc98ND3uDbc0ytoKMI/2ybmTvWed/Qd3VAtAbQ5CyyelY
WYV9P7td8exwL53wLWYHMfD8olAtrlD312u324JFvuuPfEA4bKguYzmZ28F3+jbeWV8Qk3mWIfwV
CsJyIphgV84Za+gQ5Q6FKZQVC0ejwYbJtj4t/IwPjrZ70ZIbddJzZmK/E0+5kS0n6cHyqKqlvzj6
WibzYOB6kLN552IHIJGUyatqnP6pMSvrbDQNgUgHKqipHCOqhqo59i3fX1esxKhlzobexmFH7M4w
jXiF8n+0Mv/UlD4EqrXtY60RHyjJabD5dQ4rQ3xnwUd17IAVBDpZqYtJIIDm03+h3ULfn6mk5lH6
sTnMEFv2zojSmQzXnloiNneq9tuyhVNham0ozIlDwrM4CXKuSyNyI1KuAIacGTqyj4M1Yf+KM5G6
zOZZnfX7cl/4M0PIwfbPGBudbwJczMHO2DKUAwcJRaeWI2GdNizI1h5WAmtBumtt7E2a/W0da7yI
+Z7BbDE+sByUYev74q4uqrcttfvTzG6q0NrT9QHX2XrQy+Vzcif/urUazmNEBs5ItYJ9whkqew57
qRXNRVmuf8TDvcTQymU4bC4LGtOCfkoK7zxPrniFmQCkNTftH6Y/kSQq0/qZC5dxydfyvVu1221R
/xSztXJeWVd+J84dvNIS6JE+xiaOb+LDVhtMyrGiXtGfypbYPFs+gbkoIpOTRyPXYQqgL81Bh96C
9Nk8VWjGHDHmQhO9jhrKsbtjpifoFzjz+JnCtSFnOjmADrgfhJd58TD50yVdpuzoG0S3pswpzipb
ysTL2W2IzKApYzjpXWMe+WGE+SJOeATsB6ss66+at7Ovc2xfSr9PY9GQTW/T3cF/kxcJy074BEbF
AB40WOxqgzi1hfEqZMbEgBIuIflEfLktMbHCTQnXUl/uWyabPKnM17LvtVgv6gG52VoOTPnNhPk1
M3VXmeuBcRgxe9VILird8mnRy9sBq7G0zygJYY14RyCqNmTbb5WqFOWtUCV4vQ9YCxbdvln4OcCV
qTMehBZjm5l2ctX02xrsAYvxVEZ95Q7xYOx6UHoEiMtZlM+qoIZySQAeJI7ok7Zsw2FQS3OsJ5Ud
nQ7z8iz8Pq79ebznI2C8XEV1z241425N1/FXURg/cAqMobeOoBhEs0WkjYjOCeINnXTFAbATrXua
bUemWHTvuUTB37P6zh9k+1VlhXpAG/6tDJono8M/6sz4ncYFP4sviubI+/TDmmASmKySq7Co/mq2
pEJt1x8e834oL4uY3lz+w/HGBKUy8/KBPgby+exl13zbSwoiUvunDqRUQtDDP5btoC5ENACYjDip
ZMrlxnpcnF2zdl/9TDd/jbu1xUTRpmAfNuyJneWChuCHWcjW5cAmSnqXZmkWtqvNVI2DORDt/M0z
WNvedAU0nH4koT1s9cnlKj0gVvA78Ioet31nPLWjh1NmH3QKzDQ/LOTdYs3Q8Vumk5/MozcEAk9y
yIiTpab7NB2drJqTLvd+dMIcDw1zsUdWFK2xn3dWsprcu5j/5UNh5/NBpatxIGrNo4reLnGJKcfY
KYgu2sCoKHteWQikjib+G2K4vAyxJ/mUCUOdLPwp9zhsSCdZS3faV9PBKjJXiTeu2JYktoe0zctT
ClEgLAqvjKbNFDg4cug4Ah1H1RMZrIXJQjPWRtJujB0ar+0/yKzJL6wWaCKHGzVAyuZBmt+GyLSL
S6j1VrJLRhzLQWptxMMsD9kAoQA+WcEC4oAtw5V5V84VcCnXYAiAs5ZqLmuaC9EVM8km47WUnR5m
RXoLg4xTkC87q9ZKDTyLBGoBbKEJHPwed6ZurmdXsuUwpRWKW1e1d6Y3DuxgFs1B3bAjtnDU/V7p
SzS6Thl2oIIeJXan45LxXN+15nPPyvrEQTslxAdG4InTdi4ETKVsJNPnZmN14ItMj3N26xXtAUQP
EKRXq5q9qHYJHEnLWc8YnNQZGoz5tWPnLn84wwTlSZ219sMbw3OdCcyuBRk+9ACc1J4FQDRupl8e
TZNWGodJlDAmYBgFvVm1DIb7F53cTrTRT8XbWqSBhoh9yizfeF62PhgMsQSszluAIlG0GeLGu/L8
LaSNHJnx0b5XdMXf691c71pL+wqybI4Hl2BRm7HN2EvxFmW6C3DDGxhM7d27qJgdIBu78aJ3RtAU
e/94m/GHPgGRPQDP8bnIsWb8pCNhWmorwnwqs2NJ1D/qRKd9T+kY7sye2WTOGoeI8lq/QTJE0jOr
w9L/qDdgg4T25oFODjQx+HGfw5Ocjda5MsiUjLD4coWlbffSYN2PNrM3jay0e1prd/pKdAhrYq5P
lzXXxWGwMpbFrM0cln0HCVgndria4xZYXt5GvmV2Ia5w7g5nyi+LYnnNXAOHI5Hcv+YlHrS+Mvov
U9eQWZoGD55LVU73yja1iKSpFWqaMl+QYWaSBRSCQaO6DHmhsRmXktVMaxxIvgrKsaoe4RN97+eb
CrDsZMIkS/t2c+nvXJ/BSeMt/UcJmfABtEH3YCraWTL4y8Hb85diT6EuwKmED944GMzTlVUPMHDc
yGWIGzcmpY6YMvVNiMYk0q57I3eKnwVrCs9h8Ri7jbbSr83q/9qM3Tl0xWIwmKooC2E3RTbRtYux
7DscBbc7wEyZk4XGPmTsqgeDtpWJ5TXl3VqY7xJcD0ZVmxDYNksSpzlcvTWAH9E+9JDifkyl0q6T
TZU1rqQsdLI5AT+c9NGiZaRTroyngdy1DHuXeRlDBHhXkkXFHlm8y5g7yxXb1JD0ati/D9y6DyNR
bUmT6HnYE9vv3dxg0zL69qtAzBMYC1IMFOgVPGwsO69+eYVunoxULg8OBVfA9qP5mMpdi+whN356
fq3/pk38YZfpckV/03/CUyteCkdNROGYtZ4dEECBabryuWMWd2C191dh5IAdWQLBGeIlBmmtKzfe
izUoMp3GMtVfddLZgZDwNIhm7FD/APAdKnYi2ZHaqpY0PMA5Sh3ulbqAVzj1rv1Al/nBgTg9pFZu
wNIbn9EQ5bHiScBwl7KBhb4imBXjMTAo5PBJrEf+SASoLyAcILIZUbc75V01mB/6klcX2kvUnS6d
H3o9pyftYG/JgTFiKkUatN3yhv3EiaVdywNchxmbfGVodxviQ+Rht40G7pTHYmGMMA/2TC/NDMAQ
OTVV0Vt3tb7Nv4yd53IpMvvNdVId9aGe1wfQD1rcWtI8GxbwFr3SsMZqzKwHBqN9WENZTYzN13/v
9WKE0jerZ7Osii95J7tvDjmfe6us9wNVBUHbwR9/jGj1ppvH1U/NWPejVozzSeqdVQfLCsskL1LJ
0ymf3kajEidmzMtjxc4uAD6L5Z85kaqwdHv53c/L9mzt03hZeD6GwIVuoVpPI3SGIkyy/GgS+gFh
WPgxzVjPcEorCP+oZgtVa1oXUF3DofWKMWzZt0T9X7qHGg5JOGXEbiIf+NK3yfAKE+GMAW3vSogD
JmtYRm80DljMvUCx4TUiD+59ats8Jo5Kb89oei7z9j9NrjToEorPa6GbtWX7M7VG40gW7IPtfvsZ
hfB19fcXIAwfrqYzqp6kZ03h2sHXo8y31TePOKNSqz4euFXZlKjhTF7WEYqgzrjgpdMM8VF05pZH
ROC9u7SUFuUD8yuVOzUP/TK7G8AmP23VXqNvde7Zc4Jtme5zz2wPOmtN73lPe9CtBTZss+7KUHM9
XEoldulhTxd6Iu4XPBdFZoEwKtftMPIVHZw0m3/Iwiru2FjK8p4BiaYxsHHmtVNFFhrhlSnHDsHL
mTMYHKiQpORUjWbna9+VowEUdwYRMo8j5pSpPsmRkJPZaNARpb5HIh1l7GlSXlJMgGddZtlRpkxQ
yIp2dDQu8LLFQHZpSu5I9JAnuIDzse02GhlRl880ZJheOzEnq+8sR9ugihapCQNECDepxzRLVD3v
SPOcAVO1k+KEBEggUO0Qv6wU87JJ1Z+JKpwzD3BSaYHyLFMnmhcmS6vlDaH7kdZPhfZj7tqNJ7lk
9mZ1Be223//ONX8H0ZIJkwk3pLqwv9VrVpORyq/2X8RM9A+G3PrI39v6LzM4hniasjUsWTSQyHJc
6Bxq9gHosr8f0woBalvMSPOwwrmDa19cMJahcEbWXfKAQu/OP+i1zQgyCq7XW5E2+HUf5aReDxYa
Tai3qE76uP1icwdtdg1/Ey3QJ8BOuBbX8Dhtb4vBqoq+v0Ff5uwLzz3xkt6CBMxfy+9cdePd72rY
kn2HY6G0cvo1MHKIpJxdanivHLd8tFCZ4noFqVX6RvW8Tb79Wo71+qIN9thF88oM1s8qMxrI3gWk
CoegGxkhu6Xzag+KDT4N3bMPDRVEymxewDWwSCPXoOd4LmIkDRGIltG9MStbsrg6gs4vDfKJTAql
uYTM4ANEa7n+ZEGqhzG2UKzHG5y5plQtrWClCLlO1oyFmMKhNQ0miIbTJ6a3jEc2JY68gWk+1tmS
nbHWC3LKrvm6VYatB4UUFCu+uzxMHXFl0r/y4mSW/lOrBBWTPaQqsRtWkHLPWdFqmcR+6V++Aiu1
wWDV3mWbbBwHnqG++z13cmFvW7Q5Ag98qrNMTkfNnuRSnGu9NREesd4TLSeoqlluMgrLiLVFjQfe
zXrYtIm1DmTGv/fNLUupp+JcbKL9UkHE+5rVkmq/IPXqZFlGuzy+AYedSKM0dXjz7kbYlOeLbIcm
KYyxxl2fS1Lh7DznhqVoclGuVZBPvT1GbrtVX7WtKgigmt6bTEVBDbDOv9s2VwmN/HKoV6P8QvDf
Pxp6l7+tJeBO8J7zgYHbQhNZj/GetjDXUEqfERmRVMn7kwz3lWGWmNT1h8lMeQ7oM258a8+3J+bh
SLVkPU2S0jm0V6YD3Jg94Rdy2lSJm3ew7bZL/MkC38Xsg50umrVdGA3u0SxdRLtJbIltVVcLk/ID
zDqboIv1AeZNp1Jkfr1YzXix9hoiHJNdZCh1M99o9rs+1Yw3W1dnLAjdhsBx7Mpl7wne6J+Suh8g
pZaFlgkG3IXVsutNIOclnHPbCWZyyXSrKyGeUWP4o7K0+MLCM/e5rJbig8ncNCV2u+ePiIrY9Pm5
HOYJTh02ZIC33OIy9MlxB8rq5bVC1GMMv+unqmJMbqjKh7ZRDk9NN5vgEybzMdctBMrWeZgpe55s
GrcOB07FkquJnyrJ5uZWBOuxqVvdSZVVHxv9ESDOJcvJGJXLxg9F1u0WOZYOob4aa4ajrtERW0Gz
uMsb0A11J2ugpqn6EBCSkFQ06+Io0/khZ3ZDbFk1UHbcqjeKlAQhAMHOzfQYgdg/j8YoohmpSTqQ
Jqhrty5se46TFipaV2TsncKnmGf81IWyzAe0CfNHTdsFE2CneB9uTFB0DqwDlZ2Dw3G8ZXtp23E4
msC8oO4R1j/U8kY96Q3tWuYTRixX9rE2wvJbHHI2Stlci9TaxoPdj9VvKGDpazqY+1NR5M4LaxGZ
WhWZxtyxRXmo3Gey0wJ2TMFx+e8mvz+g4hjjXIIAhm7zixUIF38aCTsITPrIds1HaFr3LqrwtOax
PdUXu9sehNV8G+EK6bgQVDvH//7a/+3Mu1meDfIVvo910/nDmTf7nb7nHG6P4ET6g7/8H13uWKqJ
eRDWw+uKSif+MM3J3EDLt+f0AZINLtDN+T9txbxdOR87nu55fAC8p//lj1wbfZkqM33Q1+q+BBo7
an+D1Zu39/if5tabafZ/gwCGSxqA7+ef3sJy2jY7c/ruahqZwVxJc27jxHG5VP1I7sapB1I/Yo8z
wSojE9X/mup6GbUN/bJWDNXnBBqFlnWW+nnOQH7565ofVwE33ARE8KiwqvykIEAFgKaBBvHv3/At
SPBfbx+4CWEA3wI688fbr0xw6asLoxIZMZibh2E55C60bu9F54eqAKQOcoj+/TX/30X556verM4M
Igik6K5l3+67/zBk6oB4geRo4zVzhp58k8vAtDSop7BY7MubbjB5qYQgvV+gfJmFvF0hzGcBRQdj
t50Kfm/99SuTJ/sI+9G7PT+Xl9Ryyay1RJ0m8zZHJqzxRTJASTR4Q0fdtm1UjWKsT7hJnMTIzf1u
o+ELbWh9MfroFO21gb7kD6eKLjliyy9sdLG+zObUwKoy2ojPquG+6N2jgobMYIMxiJYx6m/65lu6
ujY1GolLWIYmyzUM/EcUghyAZAMPabPjmWubNK4mOV5gyagkd+vyOvID+bJNU391F+7SZu++lms6
PuSGPlwacAebdzLaFGvTmrHiEU/PsW1XuMJL+0414QeT2Q0v7qLhPcvWMeqxbkSFXnon0+vPFMnU
7TJXy1kT1Sf3qvckZw/93pn3e9eru5Nr+Mtrjh7BDHp23GTbjJa7kW4Q6rFiPwuosgRuye+tYikD
zn8tAl5ZJWCZx6izh+GLuuVe13EurhVOj6e2zUo7WetyP209PSYrsazYWp367Ptb1iKIGjlE5d2O
xaStIRXgu+l0zmm/mZw2krznOjWcMVhZEIkws1pByb9zL6uN85UuhiIgX22ubVWdNG0rngfVTtHi
GnNsqRanYj2knx4buOOlfzA6EXs5saZMXrYcXmmR10Qu9UU9bkwYP+FYMY+GD8YbKx2GwOmO4XQY
INVj1dnuMtPskqqpmqDV2ODpa74IeWAzgvEo0i++M32QdrCe/MJtT4ML3MwytOJq7KoCk2e6RDr8
+kDXTjWylQMRxFTXwsUcqqdiUFusDx2SOEwKvDGznYoEmiz7WQy7ni5wSffIGFNyfWQrnSqYvA0d
wdnfZ41/1nD/lfDdSpQR12xZds8eJh7PkCfRBuT0ij+cp6e7lwe2haqL3Yw/EU/yb5mamfOUmJzI
VmTXbtTXqCj6/L5zbab/2qxH+zKSppGqBS4H2TDwyNg8tdqPbfg+hrlp7gfspAQBeym/eVb7CB3/
Lqf9meu0vs/3CWugrCKcfOqlkYP1sy+y8kvWDd0BAr88tcT3z5Mxyau/tN4dtQPDPd7BjiBS2StN
gutc8o3lRgI9/LvCk/gNRtpW78OxN5Ye9a9ojDgnU4BY5K5PUI1EkDXpj35b36HJtW9a76UhUBbE
REaV3lXDVIKN1IaZsmcMTtCKQ2ID1YlZ8XLWXbkhXE20/UMz7QeM6t6h7yaQNOYQFWZc9ZFTzOZ3
b8ZbWgvqgoAyhVxC7+fo275mI1LClkyQdcx7yS6Oc+ZoH61vIo8MzWeGwSgaKowtvIUUFJrWJquW
zfja+gmCB/nsze1+bzOtJ0wDBtwgSIHC6e6RJRV+BEp3OZs8Yfiqc0BSsGK+eqyboGRZfzlUbx9G
n5nnjP0VRIYbca9JvwffuTXxbonuLlXLHLfD4t8BqKK59zsWYdokKDdTKxn+E+isRcu8GFhY9n9a
O+b6AgYubDsPEOntofxnJWEMyp6AjXMDocC60IPDf3+m/FGp/Nff/9Pib7ZqYNCjnqrqCWJQ2v4l
9/dHaNPH2U/I/xYv5ClBJfbHczL30yEtKGQe7T29jDI72GI6VzOEpIGYf4+m2XDM//tn+v+9pmCP
oumzZZIM4B+fiW1taZ85o/FoSumuMX60/UFPm/wLODH3bYTU9a33MHU2ePzzv7z2P9MrxMMoZW7p
D4FEKXzLvSWv/vGEvq2MX3Hpd80BLCYLWsbyL8XlP+Mlt5dgmah5q9LY+WGY/xsb+o+XAL+Qwvye
/Ssp/vUDCnc6xCy++/dr+LcX+aPS2OtKidTiRQRrPLoI+d7KQ7v4S0Xzt1f5o05mfgShrV78K63P
vlxTMzQxRE6Xf/8s/7zHuWC+R4pScMWgcFum/sc9iGFtBzQscx62+ZRk69Jdi23O/nKn//lZfM8w
yVFawtEJuvl/fvNDaQytrnf7IyJzBulqKw9l3jcJi+txTJpV+Zc77Z8VqGfgpHeJ7t3Syfy2KEP/
eacZS2Z7yB31k5LfcaHvy6s/MHt8NIfXNG+wf/4tj/bPD+gSe/wf0s5sOVJky6JfhBk4zvQaQcxS
SqEpJb1gSimTGZx5+PpeVHfbLUWWpay6327ZrRIRAe4cP2fvtbFAEkyxXMy1cIt+viAoxMiYAP0z
6I42SNBa0McxgkTt321Jv13n0v+KS4jeQymu5dy7N2R5TBvAh8Hrnx+Kr77Nxc/XuVmJcJpvowBe
RHTy3jVU7N30xV36/OyxZbsWaiaTYFQ0TuhJl4/xt8UKERuKXR0196Ry4Zav1kbtfvF4X3wTzpgO
f97AUYZDHbKL+HwJrDiBGelZcM+cnc4wzdHJoYX8xa7zeWNbTtJspwIfOnuPZTmXUc2FjLRAr8ry
rhX+okRx/Okrk+3yAP3tdMMlTIMt07VtZLjc5YvdAF+1NBnRVXcBVVlsKj+IjvW4T/hfg/Xvcr6X
72OC4Vq84ngNF2//51+NoKwM+GhX3olXhuv145+frsvbzl9nE8CQyglAB4F5seVog0mKU6Dnd7l+
4Iik/7sGAB8ev6sO3AdPDd5Td7n8354qyxolTApLu+sH8t7OeDi+eGx/v9uOYKXbEvOZjRjyYq2T
bpH1MjCsu+2UPumRieKm+HdOembEwsYMZHlsKEuVcLHMyXpji4EafXb6CVHLpsffxjHkX94HwSOF
V8RcvgndkotHqkpyKXuyZM7uzk42dO3/f3/+YnU3XioDbfnzZr91dpHY/vnPX65sgBP0YbjXFIAm
W+7FTzRWeRDrYlBn3Ro2LRqwXsdt8ETAwhe3+y8r8aelJxZJFQZ3nljaVd7FA1WoQjTpnJpnO2tM
DinGsbYwPVotmtSyy28WmSFjBGj0eP/mkdJjeMIV9e/6TjwSoEdtgx1t2Svdy6ZKqqSVN9XY34X7
QNsV2r9dNcufZ/diOS5YgsuGoEHQE7opq78T+vxmKesZEtKfb9hvy54rWLyVoWnRfJSXNI3MaKqw
F253lzrj/kVjsvDnv7/c8E+36a/1zhuSZ1kutebndT8OI/Jltq37TFW+1qYnhmc+dqI14J0DIN8N
QX3hV8/GZ3v9b4XGJfICxXASDaLIoWnVIAJkclV7NsF50Uc6NEgPFdMqBGtHrWxOuerOf/7Kf50Q
/vOd//fy+OBdFoFwLl3Okxm3CCBDpoBVfeTt8NzNiPzR2fRxHPt9H9j0XjCyTco+2l3yoDFY+uIj
/FOpxTZOZc+OCwnmolaI09o0WoZYZ6GZ30atve6zBI2ImH+55fxMtUIKSPRGftV1OVq+RTzDivEr
apjkLdHsfZ0sIlVjPebu2hD1CUHwF/vQP35Ag46gMClz9UuqWteH+EZxEpyznCU8QzWtPG/VLqFn
BSYmuwQRbbfv+DW+qD0umuz/fXcY0BnLVm7YbFKfn8hGkY8okyw/p9i3monJADEldGI3ufXICjP7
V7e50sYvNoqL/er3y15svBOznahWPBSBHOkp7av+xziQm3K2Is+Px+cgwEHb3KDUwYcafbHKvc/L
8PerX7wdQaaUWNzy/KylzFKxx54yp7IY7uCksvMfvY1ptyWabTVEeCfQJrwz3P2Z9fa9lTlrjnfb
Ct4wmQTMp6yD1BkSj4bCL1G9D1GtIVLQby26c1ujKzZq4Br1nN+6i4SDbuYOGN2aN6q7nfruV5lj
lLKKEL4AXkxasUaBNUizNwmJgUCz62+kK23kPD9jejm5KZIjd1B4Ohs/L6Pt1Ba+afLAhOwigxj3
XaDoFJvZYxaED3ah3wapWuNUH1cYj5AvTb6hiqNbGRs5VfcDiZdeiapkLNx5NeR2ulF9BAGL2ZzE
RrwOCEPEuQNEvSRBxRY/+0q+4fXC+jq0mzqHJkt7LUaXivAF0XUYPlRx062TRnw3mvDkuD9Thvw0
a59suYh5u35H1AOTQYSXa8J40Fv1V1MpH0ZtuCqSalMit1z3eLxVE959sRF8fiH/z41nnkP9RaEq
LtcZ+wC9SbqJZ912bxkhgzTzRoWOSTuOodhFEx6pHH+TPe/MhDipMXiMYnKhkCUwbHsrOu2Mw+Wr
HXLZ9T/vkEhdmTb9Va1BC7nYnsySgTQZj+qcVh8WB0Duk0S/ohmPVbL1kFNo01vbP5iEpk717ouf
5Pe1gOyJ4ZrF6dpe/tfnDQCob9LbIJ7Peq8Vpxkx2NbUBEkjrZwRqo76L6KQxh+z12L+cGp102bz
D8QV0XE2wJtrmWkfu8Frb+pqwrQWE6tHtrbc6kPaffz5s5q/v8n4rJJyGRANRfklbMLFj4FC0yrP
tXeI+4+4/O7OwCO8BL3BrUSpknTXof6KdnVVVt9MR/9RQz+05uKqHm8CiCgYbnzTfStSFH7FrxGO
f6bVrF1s1BmzRdASoXlFLhNN8fTWS/4VGWV5+pbBHyfK5V7T/LnYa+MkVIzUJnWeZXsKpvSWNI8Y
ioGWfrHB/cOuTp1kUGAwZgTOcVmIwXs0aoFm8FxkiLQZ1kQfKHeyfas5H2Mx5jexJ8frxEYHgCQd
m0E8yi9q3394rlz2MA5oVFK0uS5OUDZZwgPZLeocV0/TYN0V+YwKp1ohM/eyd6lnX7zkf3+F8pV5
f9K4sRisuReLSNPDUrdSftyw8Ox3OcwZmhuAgKHTRnurHMVjntZkLY0GjocWacOfn81//Lomda/n
6MziLolMmt6hGoTyzkkCIP8y2yTYq7iL2zwnCVI/yLDwO8/+YvV+rlf/eqJcAlMtGrSsCFNcfOlG
jwLmJMuPHAE3behQOOO/rxD4Yf9zjb8W5d/OqrETKG3uW3WWYuchpWjJB1TWEzJmDHWEUXmbwogP
U1d88QAtq+FiV6RLatKKkyaNq8u6UZkkGBiByy9qeA+9a6A26x9nNHh/vnHG79ehHLdp0zMkpd98
2ferYtTVonDqc2NYN01QPJJFhVY624d0ffD5+ACeHuBtHFpZb0syhBtZb9C29cTgqTsScL54kpYN
9/P3/vx5liftb793Nqh8ml23piIjLZTdiScHuTXxAPV2SB/+/O1/fyEuF3MYYdIowKd2sSWNUIlm
fHFY0uL4oJfo27v2QFDFHr39F+eQf7iUAeCHxuPShtQv297xxP43oWQ7d3Fyb1uld04N5W3DRPwK
g8n54lf8h7vK1RyiYhjvL7Dfz78izODOSPp2uRrFlmq2ulNscvHFpvP7qucoSt+ODrWO0uI3IYeH
TZD0y+asSIto8u7NASBgmS67QLpJ2uYKi8oXy+L3Jb9cEtDSsujpVV8seW2qnWw0uGQ6DwKShqGd
9Eobvv/5ufjHq4Av5NCk6+5vhzZyUbUcyzCNEVWci17em2b0xW/3DwdDi447DR7EydLCJvj5FiEq
l9jAZno7+a9alOtqIAq4+hhdjoAKncPoy+I8YxlLvOiLp+Ofvt7fL32xxkysOqHrLvetUfvKIHfX
7XEP/fk3/IdHcOmE8PYD4SM48n/+fuSsOxUSd+vW6fsKAJNpX+NWz09zDOT6z5f6fW1RucGxg6ZI
Q/G326UlvddMdhKfO8uZefCQdUcm1KSJMbavqnT+YtO82KNQwEmPu4Y4She0Si63jTSkn92V/XTu
DXCyWpGr3dzpsIGzSW1ID+84VDTmF6PU3y6KupixGUZsGAE8+xdPfkDkOJ6nzjm7QdNtAwKk10M0
pafeGpztkgR5TAct/eopXf7q37ZjoKo63cellwoaiGH8xQ5pVrROslHXziRrDQe9NtJt24KC6EoD
sBAhvDeaEw/fOVDCTaJUPrphk+bruk/T59lJsWWKaCYdphuyM3HY4SnHsnA7hzGVylhGxxIpwZ8f
houHW6CYo8NEmQxCHsCUd/E7jUnskeyR8/dBDNnRrhf3f77AxdN2cQGq/M8PtsR87PY2tU5oq5XI
kSPGTJ4lcSD5V4DQizX035dCXkbTj9YZ9+DzpXjVotipjPJczhgY3pNslRPX93/4Ov+5xmXTr29S
8Cyojc+YdqT8DooB3Uxgml9dhvne5bO03Jn/XOmyRnX00Z6C3CzPupGX6K0991uW5J0/VowBGkxF
h4HH7RvRXfGpkeJtCVHfGA6CH6uqE1/B3KIpxX8APs891BUBfxztF0VwRhd7L802xKQptRVuVQmr
JyzcX7FR2PtycF6gPzAHVvPPVNOcc4J4z0+mqrL8LnJoCsemRfgPEox9kWcgCesw3UR4j7Y1GS9r
tpBFlB8ZK2M0nFVoDYQGYw/DcviYIeKYwPr5OG7VDqHyu9vWBDpyrFqHVfyKMOdjwFtAqmnVbvK4
AYHVSJxj82D/RALHYU0QJzzS3N7lZEytLY40kHuS6Exw8rGY8/3QtPraBVCgYUGAHWA3pBaVUSHX
Q9WpB5KLMnENjoDoeq1GHoQ9BQxDLAm+EdBARGp7K8+oCt+xoDKwX3vgYKDUpGIM9jZxSLeizN7N
PJQbLADOi4MhFQ5tWu6KKupuQpKU9hTgFUR7A6uc3g5+4+Zi08TsOnqaQkiJmU9odmvdNWbfnHSF
gbPoqAAg5ahDCgR/JeJK7g0jKF+cNmx21tBVG0fgmvRKZPNuZDrHwug8f84ybVNjRPUdE2t6UPev
jQztdWF1xq9AAp0QtTU8TpUtMEJPYwdAC4TUJGvemvOiKa9VgInGNdNN3HexP1ehAYF4GqoVojNr
F1aAjTziKx/LllibNC8CYHrAuq6yIRJXIsx/VYYOvWMu3UPf9YS5TiDo6jkBo1jgZce7IgBKsvqH
2B1f494DHYQReqO7gb2ZitgkmQwvIMLz+jpOXfe45HrtLdLKMarqGbfSNk5RWP3guSCTTEzmSzjb
WGEEhKO+W+J4UbeuwnbKNkk9fYjhNMAz74vpoXLI46kjmmYqishbDFSwsxJSyF1vtvZjN30gIddw
0LrcD7eofBtOA6TqDMqaQs64cwwj2bhN0R4aG5HVoJDhxld9eoyrFVR4TCRdTuZWaogdMupwXzSD
3AdlB88LqAUK+8zEfzXIdG2m3a960F6ribB5bG3BLnBq8nVlTtevURH74uQ8w5KZ7FWT5fiCSVlD
0FfPuyarHWTjjYFvNgTLEEfabTGU7gk9T7sls3gkNhX/QtfF42kAcIN+EkheG1XhdePIn5qnI3d3
W4vMcvxZfYb5WqbO62gk9KipddcF6u9txsyXmFBjPBhEQPO6NOPrOo36QxMYwV0QzvGhUSXg/7Eq
b7wJK603Q8fEtgiQsQAorwns9VJCYCGYKtzkWWzgrzXdb3FL4E+Mq2bnRta7DTkTjx4iuLRyf8BO
XADyUq7dVOBhyQPOF6WqT9jNeenp4fUA4uJQBC79VpygtECiW1fvRz8q3eIpzG1nZfKPW1N2lj8C
rdv2yexgHCtn2pPEoDZJgI9KG8RWLV5bSxXKrzqdXAAPS3YsFrviiD0ozxaOXU5jCpVteGXzj0sG
WbMiyjIGtVard1LQ0A0YA3hF6Wg0J7pqWreWgwqfgJuwWcIHXDciPSLM1mbrFihpSUaeMxvMpOuS
l9CHpR+1uo33pm1OdhATWlcDXxrCqrsPaZBt28V526m5PEYuevK+APtglzPRYNVMZz+tghX/RnBr
zJB89Ei9JF1srgk2BSDRxJKPTKCyZgLTglXRApFDNx5FoGQSj6gPIgS8TRmj4ZshjG1zLa1osxby
Rx6M+ppETVSLlUPUKk5LGacfQ9H8VBh8mC0kH72lfTdVB39xNN+LIA/AzvFFe8aHK+7Pu2XRs3FE
QNh914FsNZPEn6Fco+1U0T2nynQVOFBlilZ7qNORj1nZGdrDCJlhrs/IVUF3hW3OuslrfJxuYe5s
KBKroaJw6KUMmbnAPCr6CUUXGIPmkX+RlZjFI97euOZcwI7xGDsN3iGryp6cPH+0UWt+Jx4tPw1Y
9o7TXIanUHe9ClssaKlu0bk6C2cBW5r2LkOX9McCCyNWQ4SfXoi+k1y5reC47xuRZx+L0PkpCfLj
u6XlVeN4kMeGRltRBOv0wJsRjzlHvLAmiy62VbITg5SbPsnhZbBOtpAS7LukM4YdAqPmGvhZ+00p
mRzrnL13KWivqJQJjB2jAVur9YtNSPk9SR5sd6Ta9DZxfkjPkq3qvWkH2mXcRgyKeLSHjuYRTjGM
Y9g5pTmtedfOR9F3gz83jbhXSWT3SJW7DnI22MpdjDAbj5CXPMmg4a0uSqt41xRQkxWgL0xdsubH
1IfwnIwLllf0OPY8hlxe6b55SdGu4GLCAPFmRPtZSWJjTFjHSuClBA0q0yvo/c9OY71YXfc0WVBh
yGuO72BbpngZqAGtnpLBtidvBWOnPmWdFt5aMcwBD4Pvum1MjuRjiveFAMcFyVPnWJFiQ5r7IEu4
CVNo1cdCSWYvyHMwgJGUKrhrzBpAxDtpQdYNJe62zbAeFQu9Bw5+tuKcFawypkprx+kgoERFtsqI
UDmOjhy3ojaTQ4M371ufSkaNoYRIG8ifecW0q8GUeNTbtt0MRuY+B5Cn4Ovl5Z68TLXGJ2BuXYgL
PsN38dwAU4N8hJYMz81sPcyTi++5kwn+mdDo73L4RDzzenFtSIwLg5b9UjMbZJQgV2yIX4W3qsU3
c4nkOrf6dM9kZL5RzOn5v80mvJIkJK4TLKCnaWmbwp8Kfd54wX3TZnIXWo3ctToIsAyDOm6kTj0V
JKXvu7xy13xUY6shdNu1BQ7Kdam1NXDm3rvBi85zPFXeu1tjdXBrzfDhtHm3cHTdjdQHBNNjy2rN
KJ6ANkcYXdWTIF76zcZ9iDcrnXKYi3NuYbmc2exF2kEwkIN+NqoqeAi6ENZIV427tDACP/SKaWOH
DNW8YmZXDlzCXCwtX+Ixp/BBh2NyV48oBwdTuaxKZkhRHjgHFfbBhuOkepCLRRN0ubtpNXYgwExM
BUcz2SJHdnexqyd+UvX4fT3620nn3ttFA3UqoIaMBncgT3iufpq4iKBwZgP6WHz3mWH/1CUjsKqg
pG1qpnw67+BwlfVp+QNKq7VlkqUTu4ggPU5mEqemub7R2x79ceLxhVF3l/kpiY32ofKmN7vRG0qg
7mMa4aNNo1lf97XQ/VQ3PkZruXMj/TVbCexzA8G0LYgLgB5TtB/Hv8Kyed9qLnu7qiLjW8RAZqUV
7KhuG89bVVtMCPDJbkksHu+DcVJrjZBMPkP2OKCBB7mRtGSGG/ZGoFjNt+9Kjx505LKgjjmb40eZ
dkNFCNAAh2Klj0O3Q4mN0yaZUkY4trEF1DZuQMER+RoH2QbpGNaxJoRI41L8nibL4NyQZO0xjrPq
zqryZF+NNqndejNcw65u3/ixp53oU+xsA8j7TeL8dUquGr72mJ2IT0pwOafBA9ZynO5YFHcFR1gY
ii5gWmoPA0dBVJ9EYnTf29IF64qm2fdU4V6jZQ+31kzNZCq7vYWQxSFAB2//2iQcOLZpPQ1nBbyi
pkrtqxeCgq7G0Xo1k2EwP4iBHowHq2pjk7m+WWb7GERbsLX0unzFZbs8jGkPmaAxTbztVr+p7HYJ
1Cksjyj4EVipdMd+fGrAIl3bA6/l3pbOKsfaf7BaTKO540W3aSHtjeeqcp/Osb2yDO0la0i4zqvY
285Vbr6llcG5xc2jGDskLtp1GBeLPzDRqaI8PV5hz2lXQQazf521ZnqgVzBt+jyJbg1FOBHmgNq5
JxIbuGUt7/sBH0sYMflir3dv7RgDTuDACK3qCucV5HCnfUFqiB6SWYd7VFR+B7PX4m0FWeKQZIzd
NUpqPzMb5cf98AGMxFpPUYOev0kBekngozS1cnDP1Dy6nXo4XJV5SJTz3UP9s9Xdmm8/1Phr2c1W
RRS8ZEFbrGUqBbBYAlzTYdkH8ZOulJ1EnJhcAFJk7F7nLWGra0Fq6bccRlXiewDnqOpdjU9qZNQw
AEvYLq1kugYBA7bNSKz52jXUbVplLx0Mt/1g48VcdSYuSy3zavgJ0HecUa/9CA7BBvVgvgVjyasB
0i6GSJ5ObLTRE2UAjSPApB92FI7vjh70txOz+j1/YISW00bfYDMiaQtnywD87PQBG4JRPrc5TlVR
uCa8o9HZizkyV1oA7YuSoz+IuHNu0qBmkRcLcLEndgG0V5X7dTMB4CGZ9Ya+Few0q3kJHeenltFw
FJxAjiNBbd8Romq7etLKN28ijj5miuXjLVBEn4O/0PKoxQIZaIw9TYyjbAhrS6u0PQY5el8M+1Y6
MHq/CsL6yh6wRugmkV+EhpsrxaFerJKSGg98obaTw0Aslw3S7VZvRncFs0dsyKnV11aYzKs8hXhI
0BptLtOZ15B6DN+Lip9eCEhElaDDjSKUq4LKzY8lfhVy2ic/wuqDIUqTful1862wJnGYY4CP4Pqm
69BMbc4YnqJ1Vtc7aanwqm4sTPe5Rfowqu6bNLe6HQKz7hVQunuyx0T7NuBj5E7F/TYH8/8csc2c
wBOkfjKmQGJ5nMQtRS30DfK59xUR6PeQ3n72Q10forb3VkzE5isR3ZP+Tsxfsubow60QqfFC8dqz
v1DzKM1q10PXMCNulbOJuJ4vQkEGL5HyqwGjbErcbJT6+uR6z7K0l3xc2Ao/5sB5w1U1PIaiKA+t
pREGoOdTGR8YacApsioDWr0btfavKLXGQ1qPph+MSbYhFjwmxDhAL2HgcN3kU1N+a1rxYZumdgSz
N66yuRdYLHD0sa5iWAU9634mwAG+hP1a2E67X1LJz7MjDUq/GoN5aTJhLBKGcziTnzx9+u5gRqKu
moD9NYrqTsu0ndOR4ZfmI7i8gmoVHRZIpLTEy0NSAesOuArG3wZEwnymddGjUEMqwqjZvjF7HHex
w6AvqcgMiHM92scyCPduVdR3kXCde76UubIdHsvYRTXUDK8gyfDrSWzaOgXUih4uoJC27zZDmsvv
HTG3m6nNzNc2EuKbl6QiXlVN6P6a24x0NXbTUy/R3GRtAzpID75jHkMdEWmk7LGN+q2EuVZktdg3
Xh/62G1/zHXab0Df4OZ2TfZNpI7bxHMCHHHqxwgX7JHWEigbMtO2NOihtUlu8TRN8q5wosc5GciX
1HQYTaZb4kqfcp+eo4lrsPs5kEO3Vkaq9lFXSzYe7p4edeJQTlZzZ/WFdoJJ4pzgKEffHJnN2zx1
080M/Zh+reJrGMuJX3vxSrO8QWRIldoWNU09SdsiDFiW1jtvlZ9EtUC/QgSxlhOm+VYbMZwNlufb
i1QojGOHlydU+coeyhsn1rAyFlAZCvghfD47Ij9DVJtQ994YHFdbrStGDoZW8zb3dB9Ri1JWNcNW
yDL/RkXYfx8LyFlmHUQrDowlLEOr3gV5ly54Eg4Es7LTF+LTwm1R9IYvJivfcJQhtECfsLSrNkv2
bQljPXTEL1AfqOvUPK9VZQGyk+4vpfQK7nKWHtlrrWu0Q4Uv2wFBVBia9V2VdyNn96zFwVdLmLcY
S7YutuC1BsB7q3A1rswk/4H6NWLZ1h/RCG0GxIFhHu2Cp7+bjffF1r+KdEVvDpA0pTT5Dz/TAJ9a
2VjGTY6tfwNCm0ac7E2/axeYaOJeOTNQYBMR5tFz2RToaHWkHaUufArAFky/AXppkfaUTY1+7k0j
OtdE1l97qes8Y5OkM8WJdMWPC/V9BnQAMsbaS6eZFs+suYEJn2+kDdlRF1RqWtgJuFhlk7+0rR2c
oBHW+4iww31gNNEtsMbGL4g93I3clnWXDOJk9tya0A7ZxPXK2pQDYK08SOZdmRD4JcAfwPEz8Jaa
IOBJoyt3f2WJ1GGznYv5TYs6h4arGu1DO8hoi+UE+hQV29ZoIDQ0Shv2TOHgarkRtyMbSC6JpX0Y
Rrl3VfxQ2cAaInK3N5lsOYzpUXJgLF5988ChHwWt2dMM+JRXSm3IX33mqBfbbZ8DlUUnAxrYLm0g
Io1x8hE248DHp+Er5yW7MGg7vLJxE8CQsUefoSctqkoBq3ZS/QbwPOvbgnYwhZ6+yUuz3bM4zS1h
JxIToFBHrR6LexEkzvM4uz+cYuR50dlvcJG229IBAzVqhXuQVlWyl1TFQ6O5jS8kBYVekLdkpFr8
0gunvSKQNFtbsQYkmaJvrc3kbiYqw4+Ya+pxjlsiF+hIAI+32yC452YYnPgy5RECCp3BMRRAZhvp
n9HY1ss0W/3RYsOAWTgKeNC1PjzyqpNLR1ccEFvoN5GiKUEJ1O+n3lkwjrwiYUsz7ZQQYHJF3W/R
a/9IULaIFf04iusoBL9SdFn+i5YrgjC3ZkeeutG+dklzuqMCr33TSu2nUaKSTsCYkPIYkFJCTO1W
Y0/kxvNk39QjCeahM5b0Ldp67QbTSGRH21vXnU0XbhYgDQlKfcaViipgrH5ithz25PxAWRmHFnmE
jqVpy2AC/M+giq1pmNG1qMsBXqwDGdkDtV5jB/luT/KZ4ZlOoaZerTRqQBJUnPlh2LQHWSH01Aiu
FUHQfZi5Z4R0cXHBMsFU7dH1AFMVeBxwKrX1s8gFZJw6b/weL7Yonhek39Dci1LyamgL65fLpn/l
5MMLik11JMsHDD89JlqXL3GO6HgMifehZdCuye/hJElUzAYmMvsvde9L4kDKEjnu5q51kvveKGtG
AxVthbpwtkFSRPtBGYKxA1oQAlryY2MzYGXJWRHix84uQad13kl5hnqxZlUHkNcbsZ1k/Nh5EccT
c3iJ1EIBl/x+a94A8t6lSwBDuctiHzn+DP06zyX459wMVnoS3KloGK4jskuTDX3oqnmMUVJ326St
20dTSNLom9iDqNSQflBFpn6EYeoeRlCw34Nab3yWLRNIuwkO4USzWHjRExMEfV24IWEoZMvtAogB
ew42wQGPgOFbSUhyc0k6EHl57VoLm2yXdAOdO68vF+yt5Veu+pHrxY+0zI01CFIM+ZZDZ+3Uc5Cs
N1nQ3WYuNMrOhXtNjkvCaSkSmwrsE23d9EdnsC32Ks+WlGaGKHrnBN8rfSopokev2hNvsfGSV/pm
ZXBVFJ1jXsOwHtCO9m0c72pGwN9m3L0InmS8Q1JHvDPYHaJQaxpcuUFygK3ZH3MKBLjAyIP7v3wP
snDpRj7V3/PkZFdb4375Aiie/bLc2vZJgk+D/Q9lS45wEniLrJLZuq8qEBZlQAyMYVbGzjZg47YM
kUBQAe3OCwXTQLJNTKprjw5S9jnstdWUpI8YAJZGW21sk8y17oit+jEJ4zSl6cPMgt/piBlJOaEX
n4GXJ83tWg6TQTRRQxqIHv8E1Ixlwzk5/W2O99ACcEmTU+Q2JXueBc8z1di1yJnvrJ1Ji34pOXQP
ie02rwZAOt+bgCvg/jZm3u9uIjdJ3vZnRzfnoyviV9dsnkKlw4nPQE60Rk/3i4T3UzSWNTe4iNce
tNcHs4Q+sZLw6m46pQ8nWUJtoyU8rMpYw0Sm0YguYtoRXVGGdH3bmnhqDqWgmBiPmLA8zR4ePlCI
YZUV5AllBh19+kQZkw124Ylfay0HGFO9Ej2xCF28BdCFRrnJyWOZigh8Kx0akkd4q0mne2hG5ihV
HDmnLJle2M/FzmHUsWbb02/Asid+gDhmXaBBtln4mMM5XzNjijiTv0nMfAwIxdL34d2zyvK++Zlj
NFmZqVtuyoZaDfwCWVRD+HN0xmhDItdcbBhvPFfsP2sGKxCtgvGNgAYohHSGGMLolCSAobdCkxwJ
YzXqH4bWNCfVAsRISOBZhfRuVnVP8i+NJ1jvNArO5lS2d0kcofbudcO8c0ReUBrPqlpPxfBqsk35
GcTxNWykN3LWmbcKu5ro0XYS8HYi30ToGtfMa8pri62ED2L9KDkKn5LQniDNWpKBiYckuzEiTNoG
E9k8SDmZZy96GFZA/BPvSMv5Rxt1NHtdd5lQBjhEEqMJJj9r+/a+AvoMoiat4ZxBs4wzIqQtJ4we
ehV2N0VevwHCFxtZeUgPE17V1HHE60K17eH2OvXE8KX7LnPCEoBx5tdaV+fqlIs0v9aZIDkoy9sR
zG+fbNOeRC8NWgGv9qi46oMxOCt6+MD8CmpFvWsfB9z0vploI7x6taRIiKdS0tKbBP7+zrKS4+x4
6dHWl3K75l4wSOXsLMJqW4Vp5Nde227r3qn3DGpI06qKaEvNAUmj9AQ7X6GvPNrqfpBYzySrPhHO
57Kom2gzx4HYk/Jl7b1RUL8F7ehuGVFOd72Jwqt1BvMAQGPcDE2TX5VjDf6zcWcfEc0EpRSaW2qG
HmFpNgJYaY/X2uy5JyfkvyAn+bVs4C6OqcEcQBdkzjc18TAkt68597JnQtA9R0Yd1b4e2LW3qvU0
vK5BrDOTccSKMTpM7ia4ZTORpGQFxtE2snTftzLeLwxgDjdkQhqJxwGBJJJNOkKwRgtPzupEBwuY
FDJOC4EBSv2aCSDBWFZUvUjDKFbxkjE10sXdtiE98T6BFe9Rp6z6VOVHQWHEdCNM16NRNacRh8tJ
t2LxlpKGxb+CXH2ooZoBZi33Lk6+s0F9tguT7pySxrpL7Ir0C5kZ122yiLal2ftwVucT8ml5tG1L
HaSG06F0AwLN6rh+jeJYbejOZWtJJbqevVzweuE9QBRGSjiO3t+bPQMZgDLNiZSDGpxv22ysYmYv
iQxk3YZFDJyaW77pRHaUl87z3vNCe9P3MtoN2cCIef4+V329J6ek3Di97O7YrCfGRfgbE4yne9MI
4islanUCGANP0uyrs7ISl6nW1FHkzUxjqzC5aerhXlJ47rXRpCnWapJ4wWU6LfU3y6ub60lirSic
1j40k5juVd/RbaLAWDsUNQVUNDNK8ps6slkW3vARAy55DofCjlbTgrewU/YFNYQfeT/Z29SNA07P
Q8pQW+c/6BcYYjHIMweK8K21zGJHwB2pS23KUDckDDtNnP4b2mHg/nql8z4LKjRcoXck0so78koW
hzBNFHrfHE6PSv+Lo/NYkhTZgugXYYYMYJskqWXp6g1WUwKtiUB8/Tv5dmNjbd1ZlRBxhbsfYAhc
y0ufz1swdN2aGr+FPN2M58oo8x2HiHyUiVoAKYhSWWrzztCaCkmDoD6eaxK1xzlZicx5LRrpb1nx
dIdG9A+yXKvT/SpMGGIgNzTySZSpo0BLx+nSTHFN8Pcjedzya1BF/h9gy++OnoT99LdjAXASnla8
j5ad39U8j4HexTK0uISvQGXtMFesdk0nrg6ZnzsHAufSbVbmr5ntFjSihn7sHXPiFzCQRVPlhMqw
sWHdhKZNjEjq2F7Ne9OJ4vc8nn+qof3EUpMEBhVAUNY9EzNFKcBOkNZP6xxYvE6HosXVr3GEZNl3
835TO4u5AodjrlNOonNV9Mkqn2cW5GJ6VXXRbzU/gb3D7vQyiqgkjdvQ3mBZ7VFiXubaSDdsAi7Q
Nb3Nopx/yhyStTNz03oGjziRd8nJ51vd0qcZF58kwzva1TywJ1KkQBP7m0gW3g8Fm0GuqVuzL8qJ
UNK8bj/3pO1Ys/OPjKRmh74UOYkfETItJ2tV0RtvEoiovArWPw9LLlvAriXK9tGbtfrHYo/pya8i
eaCpwdHAMjxdYScZUaAxHUjR3AeGXfG4NJl1BxeXn42GINElwSC0JEkbGmkDM7LujKv5WB34Fd2h
jTpu5QhIi1iZy7uIhUcWw/jeUrKviaXsEAU8YExG7+yWyGf9LjT7L8If+3gREJq42RuJrCpYXO3H
EbpLrGbz6U8k3CSjlOeck3uXafw0scUAqOntN3QEycOTtOwWYL2BWMq7Ny7Du+CTrRlO8YXrZnTU
gECu8yH5RMFDGLTtvJgqdddGnIwvXu26/BAkGDs5syXCqIZ9M7jLpie6yBvUWx2xS8xG8FBGJ1OC
dHx/zdojCrxOlaGfGMPelMVwk3o0bPs8rV6ISLPW0HXMwIgdqIvEBlZB1I7in2Pq/U55s/URkyjy
qjVeTNRnDVKRrYmHHaxwqG2RSvW0VqGXMCuc20dF1Amy6Rsh751VLU9KKfxFzKIALzxSdY38bIm2
/4KOVp0YS9ms+N3ohcwoXt12JDYzroKRloHdJlswms9O/857j44H59R/yxC1H4XhLbspydyNlVhM
F9k81pod1D7iLKJVqNd/h3p8T7T4BQQZjI6HPmcqGAeSXeShQRPjmxfzLxDQWIdtzwKR9kiubay7
Vycbu//0oVVvhk7nk9Htrop6IiRSJ2DKGLhle0/TLzSLMZgA6QYyHwnHJapk7bvSCGMf8cEUVTGB
ZcJ8MaT1qzt+hrwfoPJkWllgGG1093E9rXqnNoDEY4scBAsMOBKAfEyqHrSnxDuzrtgZVsMyX1PZ
1YpGHriM6qQvu0yuFInvH8igzE2q3FevF+aTZTfmjs4LdY7IWw74hpvFc6JTlLXLZh7LDGZM9JyS
WnpkVVi+Dg6yimr2ipMhDqii4CrlWvYOH8QNmtoFb1rT/dgeYjIWFPqTlf9DKcs4506UGuVA0PGy
6gyfU9KZcpb+41tWbgzkROwPz231rYzsEi0zYcg3mNs4+nXzyJgG9jR1S/xDGD1XJaPfgqS8x07f
O8v5FSHjxhHdzhYvEG6glfFSOs+NcXSck1td4+TgpTtCpFNWSDohu763c1qqvBMIjQioiV9WtD/2
qkw/bEBQlsavd7cUO1H++O6dtmuV6nQO/YlBpLHQCunHgdFnJcO041Ih44lv66ty77X+atFTVdck
3fYuRayzn2vwQMVvOe4KhlC9Fpg9C6r6NDNVSvfGdBsYMkk2jIUaWIowj+Nq64Y/QsSoEX57bU1c
eCdPU/kj8UCa0WWJv42yA4sFUMdHrZJ0m7h+ie0PrT0ZTbZ3WFQL++62/oZb71RHD3VNHTb85kmI
XgMlPepyM/U/M/MLJ0fGSF+lj28zk6k+DkeFvIDGyOrgeQYQhHZGdrDno5ewa7WLtWPv9OJeNS8V
r05Ho332Bgb9BISqoVg3FqB0L/AGb12rn8e3JpI/mkzoozibFwgcoeNd6+5d57yMm/yQm9vROEIF
2pcFUak00ZwMUv/OEliTiFANcptnEgDH5yjGuiQJCJ5+OIFWJUmPklmc3Ry6kXuH+P0cw7pevdVi
L5hEQM5cpdG4aq1DgtKIJ4Z7ZM2nzpNNa9w0eLr2Z1zfCmM/JD+PbHnMRcHo8As8ayZgqbNfPrZf
n8xYRvfuE1PTOyDgv23jZZ7esECtWHP09jnytg1rLOTtGmKcYZuhnymdcDB+ClSKJbcqQefpokE2
O9fRJbVhaKHVys8e97iAYWX3erupaXfJ30f7VdZaxwZX2a+Jcqo9090vMzfzCxmbobvQXeXnEV60
B5yP4mvoJqRQ9s0DP15a0JsLEL4cOqSpi1NktseElEuj2BVutRoBs5FLB8kBrg9hQohzWS6V+dqd
zha4KZsjz39VLSevz16tYJAarWz1SlL5mkSioKUazPJtyl55xFWGinU3xyk2xucJ/ld5FqB1Jhp8
p//IyA0ncoX9rmedcxKS/JxMt+HqTK+6/9RG2wwB5tL8MZ/cat2bvjyZ/mvcbZfib4RAwQKrbo2H
7Xynqww12vbBNjEdUuvnz7R9TaE8Kn0XxdNejHqQI91oaxyzPiH9DO0pFtgg7GdUNzbyNx92QVc9
98Zbb1Feajtq231tPoAawEPSX1v6bOxLIAG48mCFNqpaleK/ifTDMjstfFsyRQvCSGeOAqcqmCdp
N0RFawIvJ6dc+/4PsD6u35srfhD/BXFC+r5LfiAD98XcSpKvMo7bmZ38/qGCZDdZJmd/NqhIOBB5
Bmia1lpRhWmvvSnkZ8T4rrzonju3Kcl3ufXPRNQ+V8QQM3yNm3+1itFnvRCt+LgKp8cIwLbWhYYS
oFn5gGiygoq0NJCmvMCm1ekUoVhU89mGK2lhjZiid8dHmZFEh4hwZTdaDemPqwFUsUItO7bgw7xH
Vqe6GSQUqo5NOAsjSlbO/XYNJv7YQdKaQSMmzjq23qoaIDq/kYmGB0FALcgN2rD05At7EXGP2/FC
SLGNdTf2/g3mQ4Y6XfJ5WJda9F+vmnWesGSozmLea+W7HL8dfTeXWyMjd5JoT/+rdm4YgYOUTOHc
Ih5VHDr6xMrZVpCiRmhduYH79869mpK06ATFqAWT+71w5o7td5e/uM6J9mLlNJ+x/ERKFjqoBlAw
ILm8LBka9t2onb1ph7N88HgfbhI2V/mh1Z9MrdaNTY/rfmn9c8ybMqSbstya2Vuvvt2q2c5IbBEb
oG97tknQadEXVpqEeZxxZBNOV37Z8c3tSVOt9+xncPM/98377B1L0A7/dytD96H94y9Gxaj+a5zb
g6LoaztHPBXTH8uPuv9BX7sjs5z+uVzp5k85g4z0t3N7ylouT07xgUhsF5milW2X8kUyR0mXq3Bu
3G4b6umAbIPor2Vk8kegMczh34FslPgtU3d9/ihRiRjDUaPIil1/2D2ExcgzUk4kQRJzhnAphHg1
HArITVu+/YF01RoOvCWSY2sVtxF3FF98sqF+CcR4VyPKQcmMsLwYPhPIDC/aWzoCBHW+3em3R4CS
kSvuTERBL/GDGRXyMARz9quxd/AAOw1oq8fEXqMgnR1ty3ARTsk7krJQRMsF9tB2mcQ1gtLNXjs0
cjzqqJwKIT9nw9r08b70PtgX0EoXm9J5T6JfcRnIJtTLXf/l7dvhKhr+x5FeeaXK7cBGblHxfkz2
AoxCQ6Bzspweeh41v1qcqnnJmfE4IOyfknsKIjnBUje3xBsGbq5+8sB2NDlf8ieHmA9xkLC7Ki/W
AnwzZ4tn4L5ZPmPnuZenzP8Fs1CoQzydQBeuxHB+vGlspHmJ9j4Vt3lJm6fIZCHvuCEINv6237oI
Z6o8ZiVj/5/PRIwlCldPF3QxSdjpV5afG7QHxB4sIpTeu+ZcTPM6G/uup5XVd/bkbhTXhuUdDI19
RL+xs4tgRzIud8Sp6NIvc/c0j1+uwRPzWaT/tATovIegHmBQo51lu2b7H5IkGujqc3SPS30jYbNm
MdgkpzEFvPnF7Eerph3Zq2X7oluoLr909yjsp2h8BWFUx/vF2XTJsSTUatniVQ/s8uIzmK3Ha5Hd
bJS26fCvSAcegqPjvSpnO3GLpTFGlVfHfImzm1QnPYZYj0pq+MjEgUgIuXjUK2GKQZUnlBjZJ98E
eErc5UYoh/fxYzGuvgxp5NbO8M19xK6bLEKwcdHvJODrVCcPQrJTAFrQi7AjMJY+3x7uSU7IqUn+
cWavDH0jWiwy6KIiLmf9ASQ7l8C44nov3adMH0/K/BfLaFuYPqNqqGXdhY4mEG5H31OtFBuMSd9i
KoTU2ISU6RTMzK7pADShw2KmLUkusE1WLhewVz3heEZ8+gqCm9MuO0yE5Rf9d4pquqwIcq/2pfGb
KHfVmu8ZB4CpZ/g/s4CZdEkBP7FNjMdfOSdrLZ2x8M7XrC9JAWGKy1Ct5Mc3+jcy3vpm3Ev/hqGC
kiDeLHDaZiqOyQ1dknAb8WyKYpOO/ZOMgQYsNqdMvO6iz8lBtD++Rs25iJxAa6GAMapanD/Vl+sl
eR6bryghoQRJZ8Z5UDPC7LR1ql9737ktfn4aGsioNjdWXK6IwMK+YQYjIGLfRJcoOPGk+doWPM11
QZ59/G1bbKyy31ZV7CKQ7COn4UaEQy8PClMbq23OXKL+GThX/JUV2pYIDrDL8CjrnpX6APMmhivB
+IgvOLGjTVf9WCzYyZBl5flXe6GQ9taIItKkMzrxdp+4cqOMn7btiH6GTvjI6ZFlt28Yger4ckgV
R8+rfWjZtK8ruUdqwnR1iv+6aOt5OwN1mwbPaJ64yJKX2SRPuO5CBn+nAfvx1l0c5PR/jQfKs3sb
hPVm5u3XootVAfDatn7a8i9x3KMDKSMmeqMsPsYupUNH78YWkF3zokAI3hqNizd5S/3XxDRC2aHp
Xf6b0IVEL9X857dgyHDbGJ+SqFzJJ0529rJ/kLxnusRC/IuBunbrbNF3ylUnKV7GdiNSahXiZzJt
ZbASpuPRux9wlrL9cqx7CxGcdVsyHdt6UxhX6RKMvHdcA7TFGhdGiHoiGKgRRZVuJUzOEVWfqd+H
7ijtY8daXCQ/peUEEyPkQdubbEobBrmZ8eq6Z6UZW4SfK51eioQJQqP55nGroAwI0kdHxuBGvk0W
0AwJobW4T94PyLH/FvgadmkTpXuprReEqqu0npj7/HLG29Gl046Guy+zrcxhhvLZWJs7y5Pv/Emg
z2wBim5TJu+jG5EkymmEDemg8RSxMQB7cmL/bDm/VdygFH1hXZKic8O4QlBLVvzp01lvXxy0qtXJ
yHg48QnG+kU0yL523QOe4h2bnt7HOanyzxJiHQM56ZhXpS9Csm2CL9G0t0i85qMTqPkytBHrfsqy
dwPl10wuiMugnaaPB6CPzi4p03X1XKo3rX32uqdx3qruDpcyYPrLDP3gFPyB5tb1nyYdjO0f+1Tf
10wz8pkKCJ9hWbwB6L1O6aXRjjgCQbQ/Fe6xFB8Z8fPLPASuAP8KyishoBme3mKwl8d+ZzFcLWmp
E+o6PftT4DUauYubcwY4M61pc7m9q+rHB7MBQH2bGluwipYJLp5k7nhetxlwx7jZyfRNAdPA2cby
+jsdv/yBnxDVgWZ9VOZ/bae2iTWvLX0PMQJNF8/x4sm71CAPk8IqagQbxIwPXYVNUG0WUEKixX9h
A8zKx/9shH2znpOwJE+4ug6MG6IVVr43kCPBwkmNljo/RD6zfc27YBgMlrw6FfXMvhyXI/MeYDDp
HJqqP/REd/H7cBE3ePkDwNXdLMJepKFhh2vDMsLZ39pBHut/XockyZxCMsI//RjzELPYCry8Kqst
woqDO8y7AT6N/tA1ARhDGz+QUJ+bOiLp5duIzGuHDp1cdFowf2v1AzD2B0lErdvK3rUzL7s7j3uv
jj/kVH/YtrbzFxV6Qj/VNRzWZgkYh63EXNyYZ4aWmg7M+D8dCkThq8NoZXcIiutxnDdpA8DcdGuC
nQTB0Pp+8LRTmcfHxNI2Fdv/FduM304TG1lOT/Gss8hnYTWaweL0+563JvXRzZfWJ8oXaglIN9zG
3SrNtYC0nmfbRQGWiH1ltf+m3EMgXpMY4Bf+AeI3aNUi0KW1ajUrXIh2DwjExt73N5f3oX8WtqJE
XqqV6T+6ueKD9dBtTPONMWEVcOfDssQ71HC3wteC1PK3VWewqQSdY/TnqmS9V7Gkl91uiqKbmSoy
V0hck0t/kUt5rDQF9btaRzosJobLYJOPHgf0Kl6iG4rC80SQTxU772YzrBSX5pCbOP3Q5ZjxEXvS
Ws7Zq0Es1mQur/3Shz5/RkcdKec48KcstDk4WniOy7wg0IHTE/voK5at5hinvi53Vs97iqRyBGTb
eW7I6vKz1bxdXo/nzpiCGn9lDx+PrSYIZ/jcb6j5d6KbnhhHvo9KHuw8WsNWAy8JKJh8FNqeR187
1tR2PWN5sEDeXCPhta+6/JGRQ3aKtku5TxLdCR1WzsDwmBXpGxTtd83hCha8vcO8HJOC6j3HAzcI
42bpKhT/5zgR2Wf3a9RlQZJ0u7Yf4FYNW6lPcIuA2bHhg3G7d816LbD/Wfnj/eGzczGjZ/71geCN
hnvojWVNUtNF1FRsyhyfFUOkwW02scZMTmfyMznTumAIz2jqV5/9p5TEosBR4NSp4X67mu/bK8PG
4YpCYtuaiM4sSkhIzjC97WgOCTdFXIP2YxyyfT4Wa78r9rpe4e7Mtu1UfbJVLmChJzE/jbbpOlYx
D82hWYEcgNmzdseJJMBow9rYDiWu+ySLifyvoaZF3AaCvtQU6TH3RoBE8TZSE+RzX0NU1IbF1Bzr
mLPcW15tlK9qoCBuwRfAuWP9pR68Y59poK53R/RF+3wm3hUrX+QnNCTg7utlj3JI0tbB4RXWMyS9
NbiqK6iogpj+ZVt28XvLwwsrguQbea8sl5g+u2ygbWTP1vCWK7q8Hku8IXAG8uvkyGibZ2fIP7NZ
oAWEWu9Uu6mMYWZQWcmGsg5DKALICtFZuZ5YKkVGcerYhjUDRzLVD49Hxv3RyuY6o5rsE14Kowo8
VBAIWDFtIwFfOOWjFNgZb0LTUmDQ4DhdcqiiYZVFzbqq2W3jboBMhySyCbqai4hoM2TXDOebMOm8
ncmAlbjGMFNTmA/uysytLaiMtelUF8rMAy5fOi2K4kELYnKzPBPreifwCuG0dDFBphXzMBvIKAsC
xAZZHTgFhqyhPfigUetHz5aAQi6NfmdT9Xay/IOjAaXOWj6MkXWbms+KznBhLNu4qJ490mVRGnsD
odwVJ6bAO1TJnMmeicuPiPiz6XvobFumK/WxpyHs6yIwtHHDybB/KM/nvlubaPP8sXhrZHaQU6YH
6GWvSxLBdLPLp9pBpoiKgs4Q51pmVx+9YaMKwUATWWhiM0M/t4phuccHhR3DHxlYz1KSPSDbyRZb
VjhmbH4XvkUGo1iT1lE0BUSPbazIXUnhoSaAy1gILGTAf0ek4S4j+byxmJngR+X7nJE4pWM2rhB6
8eU8UO5LFDbEcxXLWAZCc5hrZOVa4ExuOp1rF9NQ4q1RbAXx9OjX28CqqpPu4TI2OFnqvkKsZAL4
Fj8W1pJgzu0gsREA6B7Kaa5SHTJgITDr9/1vTSHe8Hm1ZeQLbY6T6MJo0UOL8V5jWGeD0X8LRH0V
K1JD4848VvbyYmXWDnX3FvjMM3med7bCUMFxJE9iK7Vw8mtmotm4S+BTx4PYYpRa4yMLIz+76wOl
KntID2cgIRx3t9Q+mxGNqMfmz9AXGg5sGCJhc+yvQfEGNjVcIrUn36J9G6v9QMUODxMWpTNBJYBg
33dYnU1360//2dxeCtpqjzmyR6MLPVyV60FgduD/GiC90oFS2I4XtO/290xIF4L7L549Dli8wzbq
48EdPgqUjlaRXUcGdMMEvXWu8HbFx7Rrt/j4WfEMgZjyq23Xe0Nih6vV1hTZE95v5qFsZ1nc73Vh
7g3b/2tFCvc3x3yTVM812aKPFbul+8xkeCkmf9hL1uVlZN9qY1hjn+dT9iXAUtSGFgeS437MGoP4
oXcv1B6fI1JCEKOKIQ+irPzxF1YmiyX/PW+i0yJxpo0DqsokfvGr6TwUEucg4n+ngd4gZ35Flqq3
jJhZa6TYBAHYphkrBi4HG2MiwuvHQkULU4XDcRpreLLzp5mBxvYUoh7HJT4P57YZpIWkhB70A8gT
VgFRQxKDg567Y8MaJsMEUwzhWkSTavrL7iHdnN3+DLB6S3jR0ZWz3LFi+/Ema+Ok2WliyljaZtjE
4l2P1UZGnX0Zx5rxoUeIRe3T03hrl51yJGAfKRIx3dZbx4/WsZzp5fGk6rQTousvbRHRgRsnq0n/
asv79b3l3JHw2UDFs+2eurA6jB1pF54VTGZycGAmPdQw1Lzr2UOQ9hgCMVMSDGIMs2NmMi0ry4mB
ljKArzVubI9BLgPK+HEZarhtUtpVu5sRH4HcbvOEUg4sXyZIyijbOETUsJlM+N8N4EnW9htVsHjt
MZNXU1fv7cQOTNIU2smh6LYZrxCXsFjMxAe1dYsKjaVEcp5VdhlKEmCetBlvfoab7lI3gjRReCO0
Sfrd5wVtirKDges91kTKvBte3XgbWKfDtkwT7Jyq8L6z3vtP73T/ojstOwiDCLK3xWKNZTqnvs/c
7rVG9/FOVk6xHWdug9GRSKMFaiGLVNNd5MLjWbV1/pUBSb3WAhkY+QWkzW6jJK5OtiQKECeDRrfj
fEhlt0foOd9L3sstFsMUw3glcMN1OWzDJLqSnoy1M16SiTcoMRHkMcgzSarQvbem6cwPY469m2nP
ZR7IqTO3NjPtQPOgrhoVE4dcRdlBmc6h8UnDsDvM1Is5Gv8nZO7wuZTnlhyQbb/YeNywXe7YxA5h
m7tolnpEe5PAUjxgiUQ8hIcJc1p/Ls1fsuJR2WZwcizPNb/AjqLaUmji42Zg15fF0aFPaerLXE7Y
UH2T1RMm6ieUack+6/AYMCNJW6axbfYic9ndy95BzI+8drqmPvNj4vWJcDGx69wzYjg84kvi8TY2
qfstSoeUklky9vTA1eYKirLh2BFIpl5Diz3Oz6z+N3EMc9OdXSIeephNA/gRplJqLL89Y1k2MuPb
0wviO3AnfclJG2O0UT3DHUXYADbKdQaDiLXiNPccn3Nyd5eh/suXgR43rSu6UNsUPkJsl6AR/MLm
/JIjlghHqT+X0/jT6F12qBzjXDoFwRyJSz2YVTlB94/7dvAwGTuEq9z8tHG3jjFgj+xG44P1s/+C
Qnl6I+WF3HJ4EbwUszp2fac2MYSno+4L+Tr0Jqtgv1z29JH4epBl3XlW7FtFCkFY62b7oyOY3LbL
pHYVq1NiEUXKu5JFrHe62KJEHy3txxVVsTdyTLgypa/AVvD/x74ij4JjLc9aTMutzr/XjN+5ThaK
P5FSbM3Wc+q1JtktKEioXZpcOyBW0RlO9wysnbjkkDIYCjMPLN7w0D7En0vlbJDMpSdkMeYajpE8
NBXhKaxFh2mvzBLZh5DyVU0KZ4bvMQPU/foVsiHlqdI4o3OsLfqqyGy8cxmmd5SMvY0kxBm29WPN
04y++5+fdkX4MICRBaBaHIk52aeipywrGmdikBFTUaeJFxC4PzKw5fipSK165p/geDLZgNd6KS8m
YTocoNNjFy1iXHYMFra9Sn8Jn06RN4+Mharcx6zQsv9K2pL/WhpgkkXNpzGs3iP/FXJqUc5cuT1J
D3OC6tZjHJplcr5qwN5SBugHmY6A3rpHehR525lLZeH6za6p828rWl7KfMLHclapuHkJIXBYMonj
8KcZpR/Sml3c1RzlZvOcUUeBbko4SkvPHq9O5FT3fLI8LiRy8elI7WgPNvWRKWE4r9okmWoCM904
Eb/pPPLxhvRivg1uCcWsVh6iXUYM68mEWuzTwkrq3498NmqMlqbaj6+kByRqw0fv9mm/tLz+zF+p
CGW9LkGhgagt4h/Lj/9RnyxnY6rqj4LBkD2/xkXDwDtaJYRqROQZ4CyPAyynHHBlFP11oE2fdOlF
v8MsjJileJTu3ci7RtyBz+Nod0dbQ1ZYahDVCHjzOU8e50WxGOHkpEEfbWeLktb2cKAWXa/2DiLO
lYxBlq+pejIn0JPRN8hblkKGfVeQY4DZtdlZGIoCsnAZsc7xzIYka/UOBy6j1mwy0ToyuII/GCcb
vtZ4rwEvB5zFxWxlBg/gohnOcSTOAdkTncKp6D7K7mODf2Q9RlVybm20xCb12eJFLGgVwcuE6+ur
fNAomkW7fGgL62571CyeCeffPPG0DGYaKiKUUMbStBDWHDHK15ihjROFHmncrIvrPmg7O9r2Wmcz
+MnajZx7gkNaL6LcGI2SshvN1ZAaOFfKgrIO/wQFOt4+ksV18qqSSODDRe3DW6/nG/SxvD+yxEnE
nnvVmSkXEWRdVNGAo2Ws08OUVMix5n4tuB7WhS5hiedwFqjgKFNz32ZaOER90KQz+UQ69orIx3yL
zq4N+qSLES6Ie4xrJA6SBr2E7AasInmV1eCmoqhbq6U5N+PwqxPLq54EFRkShCi7daNV7PvOZkmE
U8lmip5cELjZ9BOaOf6VXOMkfVnmfyAdfxhh+WEzlrRWVPp54Eds/fxYHZT7H8QytAVlazbEHJga
yloiiLnNy/eqdcw7/gb5geNID0aSElAdmP+Goc6sMC1Gg6JvIHAsJstsz8Jg2HsLahubcNZb+xA9
ZiYDKpe+JnSHvNwUMTcwxiwMynbv39rCRMDYG8cin/orLoEGaWXaMrARGh6bpvjwloJMHq/5omuV
aJLivOG1pypxyQ2xA7/oOY29LMnP5BRQf+gFEgfHnq/NIv4imT7qWmf6Rtv708yIn6bWvfpCm85R
EmHoNXy6JFdv1RCSY2fHxDGInmfjwXfyM4b60yQe23Jf03dWnRlf6NBBQoqY4OjZL294KJ1TKclr
WI3+mLD/NCfnrUQDGzrGYwAGBFk7mwm6R2+EvE2SEOth3BJBphNXcKqFyPx7Gvvsqm0IkHMsGPBr
7EgEeSzx5H+2A3JNsikQYTvpNWaq3UojiM2PaKCNYMgS1Qmrgck3fyGDPhEF9tTakuFgo27WqJ2q
Lm/fosjJkDy0DASksl4sFNdsQHr1U5q9zs7Yfh0H2NeVW75BF0jOdhLLV4f+gx5+YlBrYU6HU32f
G4BBlfNSePinbDyTXN+coqulbd+HbBKXMqPys4VGjFFKok5u1+Nna6FK/caO87JgESyvelO8tfHD
Jja7rLOqUTNcdO+AjohIKoNWLiwGPG4Kj8nEqlTDX1GVhHRkFcMo5EHCYQXdEkDFu5LFUgWNpZHB
oPOYRlsjhaALqNZG0A99aDUO2KcV9WjQtlq1Fan855BWsiU/wz/OQ/xAKfiIF+yMwLYuYXA40x0F
pHQRmdZb5k5aNfL9VPm1sZ6y0jLYsdoGkflZ/wdhvAyLXJHRsCC4Lhb3O2USt6nq9LNpKhwlM41P
U2jLKiObJZCz2zI8WNh1eCRehNWclN9NqZdf5KM9RNw5U8nQ7tiYubGLDF/YDee1ObN9tKTbPBlm
ZtDV60m7EK6WvTDOoOPk9kKO0EPcTetEtTtt9J15I7vcBn/qTcYeQuTI2x8ZqAy7OSJIJ0Yg/kbv
IfZd0xAsMRhoBqd6qkJDqGSLnlYnwxFg782IR/ld8GrnoeZp7+Ms/itzNr2ExlUb0rSJinKV86us
QtZBZY7XUfXqzTF8VM+iRx+VJo8UARJWaQ/7F9a3LzoeSaBTmoshyRw2bcEan5I7weSgv1kJKJId
whEbAKr3qzwuBxodN1QlnfOmJYxpbzkLDuDCm8trPzN7a12/5w85dE4We3HYhNk5yfv70mHvo4Yz
Kcjy1r6XRASybp119qTUTKu8kgQAYMhg/cR3AqqyXKf94DI/aV9nMXp3DfzIRiWqPEZCmiEFTcuc
k+h4zyEkf+Xaib9pI7/7zR+hbMhOKBSVq90keVI/BGNNp8G21dEy+24/SZdpcORV/wl7sddaqQ+0
ILo88XbVQWHzmBGHNe4EeqSz8kW7T73U2xcd0FnPzjCujkPNtMyw2W9M1bUbOVVKxVyNCaX1mBVj
N+pIImGKp6HrfJwZxDupD/JrRJC70rnUldl+5nrfH9rOz+/9lEVn01LZu+7C7jVHTQZjns4bNees
m4iyOrisMagHpZ3gPunmg+3o3wviNI3Ut5VeE5xeZr62V1jNd3ZsytBhKBZkrtXsmIygUzB1TnKP
jxYllnkYq/+Rdia9jStZFv4rjVo3AQYjSAYXvdFsSem07PSUG8LpdHKeZ/76/vQaaGTqGTaqXi0K
hXpVoiWSETfuPec7kfPSmZVYTnY0rCwwByvTiO+T/1N0oQzEtIBvj7CLbj1GBq01T/gb0Yu3uWuf
nAnDvRmb03dNx+YgR5zbDOCLPXD75G42kdKZ6TgeUXA77RInCuPmJvs221HLakJrUhmoxwwn/lGq
msKIWmvReK365bY2ryPV85I89OkWA5e1HJlPLTCZiQUzfFqr2T7ypjMxyCiXY0Jycoy2knV/HsJ1
07HkksxRk1SLb6gJSrHRoydWpslEtWumEjYCrSsbOUtmt2tefCAffukealdYvwYLc3MzdhyH2siY
NxFl988EBtPN5JkI1cKKqh9qz7EbxU1qqjcgZc2iDlsGU5S2HvVC4oBYO7NsRjdQTB8q4650E3uV
OCPuGF/mpEwNlqNfnK4MH6gxvCfMhd8jePjoqwc5PNaZircFBhpcftiI6f9UxWNYtQ0DuiRZNnBI
N10vnF+Rc6uKZOc79nCqUkCRmyxgKFh6AbuENdX7ShoxUADTwHBJjQ1JLX1SQwUkosArQVtxih5J
55k4dmCEJN26I9F+pntzpqUeHCOnhxKiaqLK5ohNn2SfG/kzYL1kRVzwt7QxHoVHlgoi6v4In6q+
R/PcXDOAllgPAzpWIvEPHlY+DINV8ErLhkB7E0uKLv36tZpgiFgEUi86DovPRTGbNKwG+ipzbR95
vEqQFvItrWp7Sa2W7cJMzdbBtoKi/Tm6hhOti1g3x84NBN11KzrUCLb2UECGbdY7AxqmOP+WtZhI
3ZRY3jqe6C+Zk9VT42Jb8pceR2u5y+HmYvDOEtQbdFX6dFNnrK9rW436OmjigUa0kIdKYXmcMn/a
zSjg7xQTUoT2Tboh34iQFmwGR5HMDDFjp1hZniHIN/CgnKZRuE7n0ljNrju49JNMRO71VMqFqx2o
TIlpI6+d9GMb0XlPLBkkq1zOD3KWDIxgRknao36AznNCflT6ZbJrhXhJQjamqZyYNDTVNDPojMv6
aU6iDvm8VSAVyMaQ5M+yA9nkCnmjRd3TZLfUdUh+8sk3gS+NPZKYsWP2BsBrXmdhU2/jIThfwbt3
27T9YQn6a02DDcBCY7ZiQJAt205562xO0p/kC9fHpIx9eHF+OjjLRjL3q11HfJ1VqTFz1/ambGO9
Tjmu7bMybJn0MYBqnJzKIBT2NQk53qky7W7lOS2Ue4P+3IA4b4qAno5zOt9D2S12czGIGyENZ+np
uL3Bm51vSmvOllMjCDPk8LksHeX/SHuqDfqS1AqzNLd4XxFrNCzxURxB28rRx/mQC7epLgRsczrp
eMbRZxGbRkiPTcHWDC9D3JRf4zyzXwEHAGuzad1nQB1n/mQme/NYGduwccOlQ7mwwrffr5xRZF/m
ckKoIBMeJ/iFxHf3IGUSMPWbfBIR5vXAX7WuE9zLmOkbm4YhH8zayDCut8aRuFXKeraGLS26Yjs2
ZraJxlzc8Bacp010MbOQDiigM/IH+syDFNR97ypfLwycZlvat+lamFH4OLqTuc/Mrv6WdTwhKCwy
5JQOseKGwUw0VaaBWjMsAZ5CN9ZgTaDKMgBL8vq7CKPq5zBl4x299444e/LQqiArr/N+fDUdJ7im
ish4rlAwe3VVYYqa853nlMPNXObOAScwgDxGjiuntUHLyCDHLYghrtcs62XNfKPoKzKvA2ZxXkSP
K2pJv06LBjdOBfAXCd88oD+GjQx3mPTnfFpMoBw2QcPLJmjRr0RtUlImwfkBZiGbJnoXLaaa+SkJ
OnXfhBRqRD65y7xvHeiO2tuktsp2Jo2qRRxNj5Sd9L85CMPicEz6FGSirFxllffjmLAzUaYw/IH8
goF+3Cogib9CZGPYWQZ/Z2Y4R+0MzV0P14OmP+cZEYHJV04y0Oz2og2TMLnthpACk1v59bxuLVw8
louc7XadE4+A8bgATdXV3ycTJW5k+9e+g43dn/J4VQOWQqkS/oooVReOGJ+mHjFxXftyFw7pPVVS
u9SmcZdKCrZFNqjqsXNSJD5iEMcuqd8UyRowErDXf3EtDLJ6MrJrS2L6bEm4/OpCpn+qypSutJKI
4krBaCuM3rJZMxAmGu6hZAdZWcReXJmTMq4CX3F0Ztq6rk0FKM91sz18PkQj4RxY532NDcsetfmD
oyvdI2mgTBlbaa0Nno9l6FCwVUo4W11wAB6k6B+COPevddPVxyLK+zUHIlR8QxbdMcjAOV6jBo6A
FIeLGRfUYq6jH14WFYe+qNMDMgz+dNBJHPkDZNFF14pjmpS0VXQLOUoG4AopCVR6B3FM7ro5Fycm
P+i5mxz1WY8xAYXO+T4EIqb6mFu7ob1aye/2YObXPHOgFsLwDXYGQrVIgvPxJVKIqCCeLopauWok
rVKaHMD1Wow0dmlYC61yKnPY0b7O5HrEgL3tKzKjgqpmruoWNNOtvGIydI4H6xoJh9GyDrOJokaG
aI3RayL9agssFsiRFiPwrK01t7cp7RO6Idnd2KmbtAvKtVkEwxaop/ningXk4L2889tD3ajsGkGu
bX5xeuOHSId6EzVqrIC6lvU6jkW/BzsyQL6PXzBY+8ssM1HuWhrXblCZG8+rpkM4K9oKPawi2HL9
puosk9MWKFy3C1+g2mSbADkFcLNkPBZ5wcGi9RAwGZT+q1CV1PEmygnPsbJtNDfuOpjSut0gQ2MY
PXvjUjoGh0YLvZauR0aXY3vwcMRORz3lgLx85YXnpT+5Cenx/wjs+Z4GFXavhsrpUBaFRTBe2oIt
Z1yKmB8iYLOzgJi9iaYNT5Gj9Y0fohyuCVD6SgraGUmFh579KInpisdTUSBTR6OL2wgXTXgWkrdo
O34yJbav/XwMvwqNAzCnfwzEBASXVaZvZshElWY1Fj7m2IzEA0yV2aweKsLcdiHEki1GWFz9TmDC
GyF4dShBnzrBzBmKynxrWLh/GkGrFq2ss1IyeBk4o+9UXw6nEDzSKq7xQRhdFS0HVuVlMnrOoc9J
gXLH/DEgRHQTeNh6k6kYcAaFet2KSX6rCzLL24HiShhturGm4Sy95LZmqniOA40IWBs8zz2vlBTN
T06zDFFnCw9NPGMnhVByZ/Wtx7ttnk0I6O55P+AUDU2PZ4Oyx1Y0i1MfuGnWyhaUh914VzY9dFSi
mQvLKWAO8k3iie/XzRxNT/g4mqXXYGuGo9gvfOdMKRcTtV6t0VDIkiJnSBNqx3aI954cp6XKu7u8
ouHUpVSs7mAw+YUTtbPcXh8HhQdgoYqK2VtVNDw0cWCNDLRr05kOWWSBiO3H+JtfZj9ZgKGX5855
DFTEt93kj3d21hWsSjF2Te2iCHdC62kCuHZU45RQ2KPt8ajWYUyG0X1exfD3Z7QbvjuGm9Ckea8c
30TTMctii/aAyl57b4GbvbScLvlRRLSdCUQ4lGNFSOHgUueVNSDZEOodW1+EGIAeo3kfAKJAqoak
1wSUTat0DlZydIRexMwUVkE1R/SQDdnSQK0ysTQlP1k7u9YdRk5xK7MYoYfkc+LoO70Cj1N01q/S
waciAC+EerXwdzMWAjS+KObGko6d4TPfiHtGuKbPgp1Gxi7r6vB7ajhMCeiO7SxjrPde6hYr9BXo
pnMgjvs0Ey3bqtGO3BpKWoCFyZGYThQpfWNv+JHIObS9N7JTEX5XgXdIZc0Zm3cGYng5c+SODJq2
Xlqz7fuwwAMfYyqd6346pH0FOj8qgq3g4LWZpp525RicGSAj4U6+E1ewuINmrWRTbGMd23eDdNK7
KQqAKbhlfGZUyIXdYKwMBiY7HRWKa3GyD2vruScJ7+sEPhZstsBh7Cv2Lak2g7ryrbeBLvXK7DsH
2p4TiLtgDJsHoRMUmBh46JU3LS2jhm/VGEgezLar97Uy4m9KUyNbrXTokHTdus6RkxkyTt98I05O
RRuA6mT/ftERBtWk52gIHXxc0hnHlqUaC3zuBMtaI+vLe0du6f1TGNdQI4H6jMz64vEEKlrsDcdu
X/zKts9IsbG+6QUsEEMnzVKk5U9aC/Kt7wTLOdO2tWPFnJk1oIbZSJBr4BXA+aKchV9xOBZdmL04
aSLX3TC2T3nHoQIACTX2oF8FZEdiMX25oYRA0aLtmrZ8M3ansHKjQ9HRJRVI00bZny0scghZdUTy
rBngc2BHm9BOlXFThTr7mmqnOlk0sOignjvAQuHocWZUl+PkIIZPIsIWIOVj+xjcfKMlhz9GbR1B
FYO7Ck1rvvZsSgncgfR3AvAmhWK16irYDACuOovuXjy+oSbPd9po3Q3m4WkLeLDe9RXZASZqrJfU
GoYZobVqdgUrxkrNDeupGpPjNKD5mExB1G4Mh96vSNVKU3qXEjXHF07LUOoHHDcQqVj9CvFG6UOR
Zqfnbbiu941BQTETHrcGE0k+poBCcRvnAWc7twxvBLZyGPxg2q46Gett5w4ZdnWn2vrV3ILbcKeX
mhSIDZ541gs4gCz/WFeZDrQPaTiBzlKZQ/f/7CWhPNgJxkrfxhapuDmY85exaon/JO90C+QVBLDJ
9jsIy7i2tOo3HL2s3VC34Y/Sn5udLbpsORfjj94mVq8tsuhXDmcPfePYbEQ8lJuBeNmNTYcLflUg
N2JGnJspCtwM8P9Gkb2BChUNWliIRm3TifZiHFnbEQL3YpK4sfvABrEQ++16lo2LnpRwjKLtnae6
HGjNnRfbCQ/fVS8Nf69Het6LaKy/J4bS39VUMzksnLK4gvVbrxzL5n5ACgiC56w7w5MrJ18zdvB3
bozHxicOZZ2TlwwNwjV2SRjE6yjoDBbXIF/LCRlyZelfrTIAQJ3RX3R3wPWECdQSEbOzzxU9Quga
/EdaC0w2G+M2MAt1OKf73lpVFq4hricLjCboEjpbXPkJ87rBsfSJSQ4JOtp5prKwjnD/jYMDSpAi
BabUUgJSXmEMfmMad5ZLOa67jEwX1lJTkNKRJB3Mx8SLr1IbtXYKM83xDggtMbalcfrk5gboxcIv
CfPCaRMCeTkYSVk+2h2YGQeD2brjcfoqKYH2MZ7/Ze2gQEnjOPjiMoE6Djz6bFLtgM4B9X+ezKus
L0AFhvYP5kHyBpP5K+I++nHEF2/7wWlXVSCdrcfxb0/ahDhoa2o27L/lNp1Z/OI69/B3ZgMiZRVt
oqTxnpm+jQvOkeaiypD5eg4BFfkUN8uopmXCA7iEVka/JEM7WcIHWTByiX/QbIWBhOj/CyVisuQ0
jsuMNOvlWBRoLI2eRr7O1bmSc78BAsAJAScI1BzEQ0ws4dmEPoXb0BnIaozzYhk7xiubfKTAibEw
DfGsNrHvBkdUrej+ZnqjrMYIaUWhNpaZPdLwCtYVjcTl1FsGBacRHejchevJcCmYstL8NYfefY3F
5d5JDV4pH8D0ye1G8wte4nrjpRE1FdY2jPOS1F0gxYvZRb9HuJhe1TMimjAb7V1gISUJACfUkDxc
5q3XElzCowjgRHMq6Q+WydMxF3O5CuMZileIOzA3g1u4I7uZVDwcWhXzOTJAqcGmlOYXfkXLyNNt
kuGkpjTAE9AY5rpJof+GrjksCzM3r2jwAqFIo/JguqxDS++cqyOHyf1qmCiAWjpCgL8w7CSFux3G
RlwDttSLIAvfsjKF+8Pc7ghve15Ggj6B50TFzmOEsUNfC9BAUNdsMgtCwBjlD03OfJyVN7yS8BNd
lP0T1XMJ0XIx6tZdDWTSrGVeRY8qn0j+oGuIUJMe/l4btnxE12RvmnN50fd9uW0tus+0xNRhxj++
iwFxbbIR8WwU9XA2BhTDo8qKhyRy81vDxmjL2XlCqEX3O0nLb940WhuWCxhwTF52bWK6pzQ0ig3y
DfcBJScAj1QziUKRwKizEPhVGdCMaQdFHuzyxkwgeCxG5qQrfZ4KObMnZyCuCZrlXFRIOxqPprNu
2SRQkJ7zCk3jXiUZkIo0rO+NbASNxYzwGkA0v3VbZifw7cA4FPjIZi6blW8PJQBwk/57UqdHPy3n
bwWV2JG86ZsBSMUqzrs3VhfOyl7QURiChfdJMgEkQrlrI+9ZOFSMJGTQZoa9RnOCpIw27a9KCIFH
P6N9U1c0J/kxURqPUiAfbs0tSO2nULM/LPIuBHSM8MtP+9JcuXbyC+BncYxK3VEPJfW2aVDtguMQ
pzEYXnCTfG/AWlwNczg9tDTLV8xj+80UAK6L8tajNAidL0zUim3j95xRsEdDUiAfJyD16C8lFrZo
gGwezYslLBlvkSQMFbPSKZaycSoYw+xFNbHtr8RmZ8dKR8wOewpb05zDLxzuKo4piN1uS51kW917
auVP9IkGAeOj7GV8h7xvWA6sb1TNqHz6Qo9gOelnNnmEBLzw3eNolRhkk+NcnRoTzAnEfvPZLjv7
R2Sd2VkuXiAHzsoyBnX6RfiDu3S6ZNrks+9stOnVj/HQ0FNwOSITxAwP3g7HIwpz8coqgMm0MUdm
hPn4DDRdfQHcyIZqBQ3WHMbPae5lR/SiGdVVQQVSlcYrSzFVF+gRXBmmtyWT2z0w4EvW1iihJdUB
vCifjkqc+NFGVFFP7OIZdJn0KKARu0GzlrS0+rJ7iJBzPZoUbuhuMZe6PV2rhecTPhSXXXjPLNin
NE+T24EUkZMHgh5l/dQ+Ieu2NuDWOJg4CpkN/xY/DK5UOxtFxFXV0bRcJnRskL6nKfrXKK2rY5Xk
FX2TKrtiyZrvLVkae4u5/TatOtYZKhbRUT4hhOGIGLsY7XzzBTbNI5qAUwe7HYQ/TabUuy+H+8Kl
uSfo5HytRlcfAgTmy65FPMfUNeRRKYrXWIzpOgmSgihk9+wYJ9jv1psL88rKOrITaNhupZVE36yz
Bcx0RXikaZa8ZZIhtIlo7NosEJfWohvXXjumBw4cxc08ZmpjkG62AchCHoGTPESGrIpls4sLglzg
xHn0ajUtdlJQVnYAOXmX6bVE4KiuwuwLflVAJJ3PaKRsLTwdMc0IDeHnjERpH6L+jNXQoE3rIUNN
graTUQDSvVFGM1T9ulizkkTrNkc+iU/D3vAskAVJquYmr2WNtr7w51e/SBWPwFnQkUfVPmiCGGmr
AZnd5L+DjKxO9jxLhrJjsfJU62215HY5NQQC0wflBdfngR6z+UKKkb1z4uLWH+d6Yygh/9LLYc4m
TnwhRo9Qo2R81oMuv+BrCl/Z4sYvSEEQ6gADzehVYqHqSAZYkWKT3dAYnh77grWA6WuxG1L3vqrG
elG7fEgv/Fc5C6si4YYzHrxpxANqepw4iy9sOUYng7nMdpYW2IK05WnhRTvEHT8DOHgSVjCedLwe
CojhOVKFVlR5CNDPLyKHOstrw3UHkTjHK0vRHp7/Cwg7XjgsW/emT8LqvlDgd2DxhsHBGxO1R7xX
rpxpYuxpyulLFWeaDbzV1yKnV0ZeX7oNOo8Hpnc9VEDM3ZkFkrMxefWxovN8w1AjAgeb/8CnEqxh
RQc3TliJ3djDi4uZHiIlsrK9DgL8tplVbHsJTc7v6uDrWDmvEOnzvSh6zLxy0ID1/XkxcXS7Jk6K
ZRn9OOsFJ3YxFv6t4yCJDNySzkoOzDFhjEkvpGZ6xLnnZnTxE0SC/oMcgA61camv675h+/TUuU7D
5xGPZkLnkLs2mRiWkoToBB52Y00iZLSLNGoqjm/WGfGc7zpeR/C2LFZD65FJGuE8gZXR3NqTJmmK
zfKLEZC1hHbRwHoDJZODa8ROqssfwbmCzquqf9NW371mThdsUuK9gMlBXwkNv9/SwMzvzH4KSH9R
LQMuWLNxjDTHleZEyxrUoI+45NC6eKwJDCVHwgImoCa+pFW3h8bFG2B7anpo3MqiweirPTIcvOCO
eNbwI+KYlhOAw9YG10aOOBRNb2sjlbgG2RVhwkLDQZbdsCK0q0N1UdJOS9EOG7inhY+hTKclQQq5
P8J5gtrTeqlJDKJQ+xIF/saRvXdVZXO5NQTimW426h0vHlV1Q7O9jd1oFViZPqQIYFeUd6xGbfdU
oiLcNQhmbis9NzxbZCNCTYg39KOHKxifvK5uQ90+mfreF+atm9rDKi4mdZxd+8nqbQjyKbtqmzOk
QGCpbzsMdMekzdButzwflY0aOzW6cMd0JQbSQDLG5BF/XVclfLes4iWha0rNZUiQtcydvpBuFa6G
ROK2gbHN2QYHdjM1E+t9UxyEhzNAdvhDAWl24B7yfAdDy0Tp3cWMRe3qhcKVKgfxKfyXJO1YApXZ
XsHU4sGFB2QgVeIMm/1Qqmam2mf9pvTq8prnSl4RyDYDjppdjINhQxZfkf+kBMIR67bls5v0OIV7
o3MXghMqCkULa0mN9IO+Hqd0VwrWSiRGY1LjP0owyhjozW8lLxdLoFArZ8al0qsaW1XkN491XTcn
syHDMah0sg2mkXDyUNkrBLkvTP4ZC8LZPBbsO2unDQCtlw20BRzZS/Q87i6NAQfIzmOxn6zv3ehW
x4bRPaYiRkCNQKmcouBe9IQTrQYxvJCPZm5x1+uNzlT3RjCRsxdezPTIM1/dXmabGtTqrTd4L6Gr
EbPVdBAYoP1EzyvWTG84qEYpEdgGTDddDmhBVEdkVu/Q+zOLra0gRwl834BpbH/jTjgAFUldKxUY
+OQ90reK0Sp440uZ7TpDBjeW3Wa3inMjIvF2pHFPi3rPQ/VatcwpyqzgAKFDNiK/N9eDZaIgbYS5
cF0jX42YdhdqyuERUr4txxkTJkrAYt0F7Hytz8SJNL4QO1w0bkcjtDD90JChmzO1RGMBPfRst93H
xFysuBUcxUNzWus0/2URl7iC6ZT+aCca3bbbGS8VgV40G2SL41DdVhSW1wzYYE6Z/vidau8ZdZlD
0xULDMmm46ruaBwNPVqFOC5+8uV4pYsRW8c5Y6SImUbpMmz2Y6rUoqmr+hSy7OzCEigmOj8mFMxV
rRzLOhIcUlQYZFjY3xI7vrYJfl6JDMOsijhBuSNJKQvLn/wri0ATCix3QkXMnmbOoGY6kj4QSaFk
atx63nteD9841Mlj69O51hZDhyZha7DNgRRWgInLNIpRNtMGhqBbN+hyhmeyJWktJ6kLTMQE3Y9r
ZByLHWMaY5kk2B17Iac10mmNfQTjhDmQLzTnOCU9Ep5Wbd/KrZU0uNHriUAEZo0HvCZf4yTR98iA
4mWVV+4WbQsoJygeS9r9ITaBjq0fXT0GGRN9sWs0R7t1KoYOCGwYEyjOF91UBmvdu78Cr+sDJqTj
eD7uG2CrcEfhmLFXxTApmr8+ymQwuDDmYmfq9g669IAC0O7amjyrgFVu6WjqScaj4hG50WN1JCaS
vpQktKcBB45swbN7Rq02zEXj3PGLvCZ5HroWJKhjwDcHWIhWLbD3TRnQUUGw8dMZxu5X4EApVLB9
jbR80zRmt2hviLqe9HT+67JfjcjUqpcM80OLtxsoBOTAM6fUZAFeRhpodxbC+DG/VYAyF0XNhFKn
alhVjplsa2S4V4qiijREqrZFw3aLx81NdjXRTiBMAZpFGo9K51kAgROnPjLEmh8cshDu+N8SVtCG
xjrrImOtunDCtocACQWi+dPoUF7SkKt+Jo6MOCUkZAiMFT+NPLMOVI9r35GafV4xDcQ7nzw25NLG
bOvBWS3cYF654mTa4y2Im6uko98DSl6vLeZ3wEKkCxkktveWSCKyQMeNrPAgl4xK4dX3vWE9MM/G
E6ksOpSO6+yVT2XJdoGhifJwXWZT/QV6uL2u56yCDEE8gFtH+NlY87JRggSy+RC/bioiPs/gD7rV
aNCiaKnqDmaNY6PjDGxjq0UfbZHSMFHA487kR/bPjVLdNws+FzRV2kynSqIwKwgbWs6lD3JZ8izW
0YRcIKofNFPxjet/9TAxUOOdI0nMGYlrZSCngYPM7I7Al3WALQzV53lsmnfqe0Ct8FTlTMfmPjWP
Q5jbN2FGZ9ZAa39rliXutNHzsNYjaUUMWdOctxnwMgTHc4Xg27WFODgDVkkg5c9zd5ZLWnBozQgb
OQfJbt220bNiW1ykPc0Keuxqy8NPZ04NCgINgrUIDvgWkB1qCRMW25nHahjUILHpMXcV+I2o5bwv
NhEkaGPG+oFTsNj2eMJxQWvf31dC8N7EpM35Ih53FhsYSlhjvHZpc5u7sUKDTMRY4panYsS+66Op
Yj2iWWZZdHd0mkJ9KDW3LSO4J/JsAPh2nj2iJ39wW4clp8+IMY6IEHY8xAJAelE+cfptoMc6yWrO
JlBiBBAvvApH7BSymhsjfLKWP3QZV4Z9OyOQQpQX1Y9Ew1hbXabDXRLaDrsKj11jMVBlkjYzUwYh
oyNLHSwLNTt7t0C1IjtGq7S01BmGEDV5sZ1bqV+LuCVaE2bvIvBRTn2cJ/5u/rrUWmE0VS7/+td/
la8vtxFl7v/8S/w32jfikiM4xVDR4BM6j//ux9vSkp5lS6ZAtmWKPz++44XlxD0VJ+zP34K5XBZi
+v7xJf4e8M4lbI9aXVqOrcyL1HX6bG4XV31xEvNx0g9445wEbzKWx3/zOvxEpvaU0hb9arRaf36V
0kwt5lGFAcnrJZlWRIQzgkqmwz+7ivXnVVRlz8nZvnUaPH3Hm1ncOSFNXnR0xpFSXm4+vtx7t58b
D6jY0p5USv55ucTkrC8jtzqx8bCFT/4nOfKfff75n//2eEEKyERletWp+s6khkCff/bn239+fEmb
Eh82f76a1m66LfzVx58vzt+/AK5Z5Fc//+df2jJtbvdvv8/54fvt78dN7OIw8yvoujf6wROnoIdg
hoYQy+oSiBlYjAbd7uNs3H585c9+uIv3skVlyU6iqpNhw4Bdld0n3+yzz9d/frGyzIbQMW1uDFpL
jOXhP7zxF2/lBMzEMGfuTD7j/b7FBvOPfh/b/PPvdz0KoqLl8wOmzULh1d1+fIHzo/P3O+8S0gU4
Q9Da/PMCDaPnsnOM6qT1XYXsENxX8/rxJc738INLiIvvQKedAKoiAMakxjUajEXXUVLpRwPBY84J
5uOrffKFxMX6pZEmIcLnVcQcgxx+aK5q9clD9dklrD9/s0KmnpzObzuCihxbOKK7+ZNLvP/c/v9t
+euF/e2FBJgVCISC1QnVZNEvGEp8/Ct99vnnf/7b5/tQy3OkTdVpoLDFsX738cd/9gud//lvHy8M
jkzJzC0HaBR1TCWRyf3Db3CxZBFVmDpRqqtTTVXJ6vTJDTj/3//20Gplux4FnrbVxceXbPaMO5v6
NGZkAFCZx/Gy5+ziT6ePf6p378RvF7pYAXVjZGj46vrkMbYj3R6G08cXePdeaHLJ0e0rDhsXe1/m
MqwVTQxB/Mw3xh/sVF8z98s/u8jF86R9fGcOoeEnJwLHO9s4mF1mgPn+48u8u5R4Smsk65Z07IuX
u8vmnuxFyWq1RbKI4vxGTiA0bz6+yrv33tNcQcAAMcXFLbH7xtDkF7HdQu/zD5Lgy5Xz9PE13rvt
0rKkqzxO3LZ3cQ1y09rWl319MqD76U2J1fGfXeBi53MYtdazwwW8ZtlV36Oq/uQC7/1KyhTKtKQl
+AqX34CZFb/gXJ6yl4YIwXFLp7gsjh9/i/ceXiW0rS2Bx0Zf/kx+2vpwaNvy5HRHI30a6+tWfFKK
nn+IyzddWbbCdi21cOTFWqW9VAd9lqDCGAmN8KqjYeprG5h1EgR77BszWVtj/smP997t//2iF8sL
nem+opFX0g97XVjej49/tXdvzW9f6eLWTMzVhqxPyxNNdSe48iO6c6u2+/ofXEVRNiiTDCHlXiws
eaBjKtOgOtGtir7q8FUlT7P1yU7y7g/lMBjyCB+Xjr544y2T7nqJQP3kJHt8+s4nN//d5+u3j7f+
3Khm3fQ4pExuPgP42DqxWQFp+vh3evcBcxzn/BTTG1AXJdaclUVsqbE8BYwXmcbRHoG0eB5aJzTy
drb8j36y/7/eZc2I9NRJp4TrpZQl2Xw3IbX4+Bv9VbL97Z3xuOuuo85r5MU747YZ0OvOL061i8xk
GyIH1hsIboytMXNmP+AkfXzFd+/Tbxe8eF+isMicrOaCADGJ9AgBLBW7jy/x7kvjMRv1bPYXeXnw
te2aZO6cS5CMKUYwsNXPynYX7tXHl3n3afjtMhdPHK+9PbsZl4HBQA7cFtR/ZYGIiFc9k7KAC398
vfO7fnmrbFOYyra5T6518fRV8BiwdYblqclvEh+RwTpxjxWE/P6T3++9N/W3C8mLMp+xHZ4czYX0
r6g4SnX98fd47wmwTdoSwqb7anrn3/W3ktJEXyZIHOTjJQFxaJiJCPrkG/z9p6J/I6j4aIFIU8qL
ZTMK69meMi8/lfFXJBuqDFbsA4SSPFdQlT7+Ouef/c/b8ue1Lr5ODcslwt2Xn6bxOQ9+eQSleQj/
BcrDNMNyd8Ac9/EV//582+TLu0JYHhlbljzfv99+QNXRxa9wlJ2wLrcoEYprBoP4TD6+yvnvvvhe
yqRtROnkeRi2LzaFTiB8tyMjPym5t5lswOZ9mrxdau2q4efHl3qna0Ef7LdrXXyjoLVTen1cqxiA
TMI86OYT8DBsnG+4o5edgeAOmefw0/PuxgR9WfPJl/37I88foF1PeqYlOCdcrEqEfWce9km6inuX
kVr+yfP4zh374+MvnkcPMX0tp+QcDn6MKvQkWyPYl84n1e7fX6w/v8TFk6g9LbQeuEqV7YNwNaur
Tr18fKfe+SK2JXj4FDUWquOLNSgd0Rbh3chPP9Liex8gIfAYGK0+voiw/v7oAbKxKEXORx0SYv58
wGMUaKoBtXNKXtzFG+PcyL3R6Z5VtTP2qrvGZRJ6Dx9f9J0l4/drXu61OFtkBmM6P7lE2+HiTUpv
HaBySYs73/u3axX7j2tdlEKx71mzJIH2pNGFDVCsFJhYMT39B98I4ajC/qY80754HPLZRRtm81JZ
3sOZWz+sjJ48EhvrzPzj40v9VSZcLBY2q5Hn2DwbHm3tP+8YBm13MFu+EVM/wmNPJA9snF82IavL
b5X6Zkt/3Xf3of2/pJ1pj9y20rZ/kQDty9feZvF4bI88dpwvwnEW7fuuX/9eysFz3M3W28RMjARI
0DBLRRaLxWLVfT9MdIHGExWQJng3n7zyI28ccUANxqcMFP/poY5Ptz/tamc7uuqomBF3QGv95/LL
pqzuFCXy9Bcug781+iud+3//OwmC8+r+J8EovxTe5385ujCz1JZ5IOHx/Y1Gb1R6UHj2uv39trjb
hBlafz87TprApsJORYJDnWS5oxsusz6ksj29KYVuO91e3Suvn5dSBg10FGjgjReqQujSAqJXDwBf
Hujb78c/FJ2+x7D9ok/Z7xqFzpNV+1SFfQ6T7M52KUoYch67eay+u637tXXYIEsBx+Fy0Hm6eCtN
y2DSVLWK/N77btuviSTLIRteUNqEcSIdqWD1G+hd8lP/1lPLYTLX48pQdV6UdMGP1Glc0ZhkUXe2
3PfTXTJJLGPj8xmfu7rpOSqbWji24oJSl0DRgheK/4qd7b7j83XbdjhQIBbk3eLSJGih1SpHbZ2X
pv3YQLok8bJbX29qpgk8kU5qQxV2TmoawL7OUwC7x+N8aqa3ry1ROD6PlKKJ5xMOKa0qrSpRstC3
IRjQ2Thv3vhE+a7u0mFl4LwMYXwjMmmhUxzlJYaFADq8WpFk+rbm50yAKYT5IPVpc9G49NBQGRPe
FaUkTF3n9+JMwDptDdhOTXNs+yr5Rhcgub+uDH2v51YE5MZutt5hoDRK2SqxAh7eXVU8c12VWiXQ
QdIG1IZ/eh910Ppuu4drp8UFxbCxTcJtXRVfgy2l65SZIl8fDzSHJ1oLDeiM9bcb6oUUYR9oytx0
jWHEfgyiNPDlb05Rcbc/10I4Ank9BJVhYPyueejiBwrWbs/ShiFdjC+sAl9OaBubsT9/c6BQqCU+
emMROC48l7Sh6RFGC040tuCYpiUi88vioMMf84EblhJLEiFX4R8manhU9tomWVAEXVpSWzcZvQkI
UftuF1DZWTzRItaQAk8ks7WxLdgRJjvDUTW6xwW3lMeQXtIP1/q5+8w9kaYN05Pk89aPFXbehYh1
Rs+2RV1GCV69bv2U3tvTVFCj7II7CSv8on720t5vWwtuFjCoqZDLKbW7bQ9b4rkfqNRPaLbpisEg
VesR8CB6Q40wfRDNAveVrYTWc6U73aeksvo7dYkTGpRU66El6pZkmjfMkaKHX+IF7YtIXVRT0Rr/
VE+/pcpvt5VbrU2cW5M/XL89lbS4sJksYKNneocbf9K+NYtfQyml0WE8PHhuf1TCh9vStozFhNgb
kFudghHxycele4vWD7fxe4izdMrHa+svo5K9tG4YP08xFmf8GgbZovFnXQFuTmk1PihAwRAfpvyv
cax3EItRLXdboa3FsSzaL3iUoQBGLN+hF6Ku3XFqfEBVXho7fBwtQ3Kubc2ZZZPF5lRgm4lz1hTx
tLhJ0/g0Wg4vUE/on1Otg8AigbT4tjZbxuDoOurQnkJmTgjAQqo61cQoO5/+2JK6+N/o0b8fbcCd
O3ooM0f7BA3y8bZMbWsKeePXifv+cYiCqwKIp6dHFqE5LRBUENqniIrl7G8IKk4h8od++D4m/ecR
0IbBA48/vs8981R3zsvtL9ma6LMPEcsBunpsImr2Or8DM98evsy8b5f199tCtpzJuRBhiqHkaAGm
ajq/7w6L8imdHy2Hgn4A8FQ/iejnluzvzdk11v3mcVfRzFXpM98Zp4DNVjNKqfQBNd2XJAgkR41M
guCfnCIYNBOkKL+pqZZdLMBtp0Cyza7z+o69ggPQNEQK3OOwuVTDczx1NK259VvlMx06JW1FsfbZ
q39oRnFvBvdAqe80OqnfsVhnUtf9cjZ5gdPmRTEvrZ9N9F0PD4X5LYBha4GohorhPtvVNKvcFvlP
GYjokB3LcAgMDItHP8EhB3RgQzkTdX6RQeCjPeTjjyj4XAV3UAHk0cMQ002n/EUft0TXzWU8k7v+
fqZrGENRU4UxciPzE2Xc34NCllre3GAUNbmq42KSrrDTo7JrR6UKWt/g/mJ/zKFC0U+S6Vun52r6
1slzHZ5lgcC/VAP8TCAd8Cjwwg6UWMOV4X2x2896/6R5zl5r/y6dn1r4SRleo+o5f3M9HGZKQQMt
rBQ0UMkt7LYQENKlNtgLsIyogNnU71ik8/GFveYm8wjSCOPTd0pHjdlLLoFbB8D5+MI2o/clzVKQ
p/x+JnMdQA1xqM0QtgZH6/b52s4ZZXPkKwuFxrcXbsv8ziULW82MoDnIXDQrodhdrGGXl5LYY50b
0TJYGO49ZMVdXtMuLUObQdjJYTvyoY737G9uS4gDv+efb9XDUVVucI5pEX07Yl6IYmlKsBKz9bWT
YgCBA3LnbQHXm2gV4Fma+t9DWjCxBfxOetcHBEx0d9zpIK8T975DxprUotOPcM0UfIE5ZlOqR2Hr
j7BgpcdsZYCXnBrXq4EaXFIIOrlXe+K55IVTMABP3/ollQDdQQ05DY9pKomdrq3qUoqwX3J6mJve
VBo/N39LjE9efrw9UdenOeN7EHio/50pYTH6ySB8riwOiPo3XumIXu7ofaKb/ylv7+f62dVk4dLW
8q+RmUNFCL5G9KE8h/DCrbutP9PDrxhQeVBjP0gWRyLEE1Ip2mBM7Zw5rR9Vn2B/90DQ115uz9y1
p+G6iAFopLRUl8zT5W4MkqSm5YL9Ds6v0sHUsx+o3E9g+IOxR+LVttX5JUvwLerkRsAk50Qo3Z2j
85B0SlzJrlw/99K5XKojOJckoe0eDBROT7hlEgjee4eHJEvf6R1wPY3sSroRJVzIs4UVmkDBC4FA
6/wofAnwlrHyqFbhrtUOnXvvYIlK9qGeHidNsqG2tu3Zsom1CElQT/whnDS0pyH9pIcH07vrZMXR
Min6pXEMVt/QfIoUor0p+REmT1Hzwll02wQlZmELoUIFZUTvAdrrR/CyeNCF7t0314KuSZFfVm4L
jnSyaxBCZszCBfoFrjZdosL692+YnZiaaPqpW4K2RoXp+xSAVCF5gt0cfy080KmlMa5KT8rSLFXQ
3TsfvtN9VD4v7Z+312BTgG46JMJ4mFDFBwslAeRvrA2yR8n36JRU394xvIGn5MB0uD0IS9xMatIP
o9b6wPwb9V6XOLHNrz8bfv39LGY2efZ0l4nhVR3Wswelz0+3v39zI9BizEs3p+XVhZz+Z2MGw6Dx
HVDMi+VbQ+6JbMOxB8rstqRNB7Zm6D0SAPrVPbF31VoBOYiwYqSbyw5Pmg3mbaPD9tz19M1ny/1t
gRtXOvaGh1o0r+lEZILLTDuQtBPbhO87sx5mc9wn8wCx3J3hPKbOxzFfeeQAXFQkcjenlOcNcq/r
VeSqQoxWUyhayOaNKRxMIByaw3OR/3Cth9v6bXmX9WmQJKzFW5Zo2SEUNDNo0iQtU276ZnCMU/0h
nUyJmC0T1B1KKrny8DIuvpkprtXT7W50vg2EKWxZ410WL947jONciOCPK1MZOiVbaXlICvbgIgI4
0NY/StrqG0nocV07g8s8lyVuWacGqyJxkFV8joKvoCLSj36aVZiiVV91nkj/dPx/psJsERziXHLA
bc+nR6HVmtG7eiMECpVOP96mfYuGyKXtP4Ka9OO2ZWyJAN+RZjaLqjEe8y+9BsiRWmq0ee+T1tt9
DkA3uz3+loWfj7/+fuaVojEGFdlkfMeI9pm9gPPz7PTHwri7LWfLwqlF45JAAOxeJXOz2nFpVy97
n1Lce7h1ASnkVtqPp9tiNtWxuISsj54eF7hLddS5hf1FAYWVe8QutE+wQer6riVHd1vORkSKH+Jd
BuJZirrFxMswTkYYgqPul2a1t8GuW7SHsX5w4me9OdSymHTDCOgU4H5IolonjBe8n5JMY1Ll3ezb
4Z/dvin+c1uZjUnTKJXRLZuDgzSSuIvofh/g05tw3PAGn5b8oVvAa5NM2T9pNyH+QAxJDx1ENKqt
BccAlruTKcPCnEHtaYSv1F2Dh/aipF9M51kPT1YZrVQeuypx9iUM10BM7U26gGFjMA8GTcHv0No0
12w5EYsjPgGXplradRfPfp/f0dafwtQcPCa/3xayuXJnQkR7TM1BG9VkxkHlu9dyecflW6MT9H9K
CHMKLnSSWmEx+7TSj0DT5zsjk+zcTes4EyFYB2gKnQUSCCokf4DL4D4pMBMPstdm2UStv5/5oWRS
5gUK29mP2vuJfG375fZCyLQQ/KjZTVrYUVHuJ/0jrdPB8HHxnjzn+O+krF9xpgUga4aTxOnsx9YH
O1L21gC0jPdoyt5etmeL3UrIYNFuL2hT6kMwq1E5g6h80Jy9/vbCMcoTzF/jC3pQ06DF7ohZactp
Mu6TTHJV2DgNLsZfA8yzeYIxOqfooJn9cDkGGhgvIDycbi/FpgiL+hF6FngNcIQpMtwwz6Ie2Gxo
a43qSB+wrR1vi9hchTMRwiyB/UBbXR7Oft4822CT1y//bnxhlqLGSK1oRAWv3zvDgX13e/ytKaKO
1aD3RTM4koXx1Ym3wqHTF9+yXxL1j7kawLiS1HesY4hO38KYKGLglKSQ6nKlZxB/iimuVJ+iVgiM
/ZB+gSS5d5zHeJgkS761HtYKjGASsqOR4Km0torycuxUriUfWlXZ0xUjOTO27iFcEB3KnniEdAyx
D6EBgrYMuaP4oQn8Pru8SDV1Z3UGPFWwHCULAPntTyDhHpdEVlC3FXOgF+gJoO9aV8UTnWV1YU11
g++1a5W2mzzqtHaZJw84nDdDATgOm1wlMqThYoVquFy2HCqQhYyr7vemeuipVYSz5bbxrQsvGsa5
BMEw2qUb4KxCwgjfyHNymv4O83fYN2/6PJBhedi5YA/jXOTABJqar+YHJ9gX6X0ia0vdMjmXCylP
cDxSXbcQBYE5ATm8+CU4pTm8MDC+3Z6nTQnYMs/ddPdddb4oiVJFS14ufgfnR9Qluz9vj7/lBHh9
skgcEAahxeVKgzxtdOChzb7VJUf4f4JEOSpv7qrBnM6FrEqe+fsYrDhT66rZXyCAM3a6/g5PfD6+
YK5dNi9J7aGEEd6BWTdZh9uTtGWs5+MLxprNOqyXBeeVx/VIq2h60790Vn6sDIm73FptngjI1XOp
cMlzXU6UoQdBPabD7KcJUA96y85+uyok56gb1DSeta4yKcRYkwOM4kgaKj1ppfrRgLo2m6wjpSmS
6/HW9ZwOHYBK6KNZ+waFZcnzyAA0vB79KWiLg+qBylmWI6hQhQtnlZ7He4jj272jwKxSm5X3pW+n
+qtuQ4g9kQ8H8lqdBokL31jKi28SlnK2VGphOr6pLuJ9l/85KC+1/uyqkjvV1klxIUc4XONJyWtV
a0bfAINoSr+oCcQZ8W6qPtful0E5jt2rCY/ebTu97h5xHLqxqXqgHpTQUAwMLY3ca5NC6ZxCO+54
PCk28AIdgCiqpjsnzHZLAvxX8RU2zsaoJNI3znqdZ0AykGCx8BGCK1G8bPQU1+l9zftPAvcsVXfA
vxXlh8CSPNJsLiKdHTzNElcQXlxukxYMabodisFf9L8zQCHXmpgKYMOkenM9nUNBpLrWkHJYceW/
FJRk7QKWfg9FNvCz+S5aJI5r3QHCKUiBLceTS8XgdVrEMWrFLadp9PsG9lPDvFu0Zt8YsufsLTEW
1kD0QPrlKnRQjTkva7Oe/Dg/5DEofS+arF9XJkLYV00Tp3QPIWLyABPeK9qjI8sgyEQIW8pIgPmf
FkQYymmOP9AIp8lMeMP/kgbBK64JX4M3hsv1hgqpBL+8nXzQglQw1d9+mJ8P/4/TODsHI90pKtVg
+PGbaz536duvVRfDC6eHaXf5FOBDOcuPifKhANhlfHtG/EKEfjlBcHYNNHyyBiHEn/+ASfe7QtYw
I1kFcXsvS1d48JlPfg8ifwK7VfLXbT8pE7D+frYOsRa1g7PuB3P6XfkJvuc7hl+L5knZUd8jfn/U
VabbAu3pQ2iT9bRygtT37yQICuhmHaptgYS42usPRnp8z/DrPYMrzpp0vJyffNbNAkqx0a+Weq/G
+V72VrV1VFAJ+38CHGGf1W42uGbA6eg6z8ACQ85zCJf8oEy70pUUhP8z26KPXUHgaBMCIIq67Etl
gBdcACGeez9rfM06hsODkbx61d2gPwHKeOz0uzCu6ZE+jjTfJs6321O5cWtbAyCcLxgsFOkJmlah
UZQNzCq+DlOhNwAunvX71U1GoNlCqbXI1m5jaslo4sFgVyNrLFY/2mAw8oNX+VoO8Gdwb0YflQby
ANhUQeyU2OH69cLcXghbtT/bSLVrBMB0uJVvcq8vi8ehPyntlzD7M41enRS+mMmQuNCt+TxXT5jP
jBCnB+278oMi+63tQLOP9FPXzo+GaYOsOe/0ZfRvL+GGtyB/tFbzAy7HRVIwoLj1am9Stcov9N38
ZykZfSOWuRhd2GsGkKZF7zD6ACz8t9l50NI7r3i9rcJWDciFFONyodrRg9LKQMo8349Qnpjx9zaM
D733d0MNNRySynQXtI8thO63JcsmT/BUVjO5OcSylb9CrZLqe8eReqHYGjScWaDSQuqw0EznU3TQ
gbAqe+lZ/75o4S59MRQBEjmB1nQ5fhDlQ8ereulb7o+4ftLdxyb9+fYpoguQyFldO2NEzIkMSvrY
iLLKz57gz7MmyY7ZWoHz4QXzVZ2EJqU5r3zA94fhtwFysHd8v0VLA486dJ/YQujXj+ArKYpR+rP5
7LWfg8aWCNhyaSBegkzKnQbcLEGDYm6NweIq48dl+WGKwaNP2t1KdR224AZXo+QSvrUj11oD8E1M
CjZED0puuui6iD6NwX1RSvjUygw8Hd+R3C02LMuiFBDoLGob6HARLAsOwyqs2qL2478BE2j/oLXr
9rpsuEq6vjkIbJOqCQ6DS9Mlw7Yo3ZLVfgas9q5RzMdyTMEuhDQHNOcGNPRUeTOYBBUa5zKF7Z66
lufBHFv7dQ6loHJYCYhva7VhzhcShGnLNfhU9BGtKgBQ3fyUurKewQ1zu5Ag2HM+QvCb1OiQQhEY
xacezHs4hmhysb/f1mXLBMiurh1BHNfAQ12uUOsqzjQGYe1bk+92H2vw/a272yK2EhFg7v5Phgju
ALF3PSYmB2bTPnQtFFDKawYWu2d/NoNP+QAz92dLl53Sm4vExZl0AGhXV1kmtRzsFMZP4gIXIuE7
MPJvayUZXyw6jTsdh9YwfuZ+NOFMmv66Pf6GCwDZ5n/f7wkeJxriRrNDs/Kjbn2g0t1Dmj4xWf9O
in65/GE0lGMYG0jJ9y2A7ZCGdvvAliRLZHMluIFUV+qsd9FlGLrfaqN8Cqrk/rYiMhHr72eHMK+3
9X+nq4qOLc/DneQIky2HsOdjxW7N0mCilpZ3o6MCqZCyW2S7UaaFsO+DIOjUWkWKE97lsFlWh383
S6vfOZulvoSDugjXUIirJx2GYf80cZJ9uy1l03udma4QkjdtBWBijhZpvR/UJ50mevWUJJ8TWUmP
tum9ziQJ3quknsQwcjahx+tQHCZ34wKrvAtsmm7E5jF1g+q4pPpdoKYPrtKDENh+z2L1HgZFWB/h
SR0i58dt5W8bClWil1MM6Sk4GQVTXObHqNh37VP6g/bH20K2sqxn3kETs/RLncdqlrKjgl7TDgQ/
2S6owv6QtvG4i6psgVDSeklZ7CPIi83OjcHJ6z1IT0N6kSUOfttqefY0QfyiN0KwKi2yvXqsue8F
zSktT4qsvnrr/oy2vwQIBuUBXLgQw1d+YjQvDpDtsQk5ArAYdasdTR2SJtM7DZP1OKKlHnkncph3
Ta1+uT3r20v76zMEa1vUdOE1mXOs7J+cAZrXCubDDnh+MIRuS9reQf+TJNbLF5Ex2laDJHjRl+hD
qX4uovsy/CDt0NreQL8ECaeM5wRN3w/M7KAfwFcAepBNcVuX7eP/1+rZwhmTBulYBAU39LqEiFF7
tcvnOn+O1Y9mBR/b3Rj+nKP5eFuoTC/hOAh1t6tI8HD6e09G+5y7XM7fdXT+mrr1E858qdPVtt6s
IhQ4lrSm/2IBETqX7akZndNtbf4/2/2XrNUyz2Qt4UypRG1xTEfPnf5nbr46zreVrlztwLur/hj0
V2/+PbPugJKRmKLE6G1hc8P1MmSDgYW02l3bnVTvtQD6sJdouLleFvWSAMCRlROLNJTMqJaiW1gv
B0LcL9wQ9pKjb92cwi2aV/hfEgQ93MDSkzzkqLCaB6+/N8u9VX1NlVMdHUPtw9xKXh43feKZOMFl
gUjswQ0zcgbCGgZD19sbENeigl/qCL4InOOwim0mrE7vvncyjy6ZLDEfQPFFqs4akxVpB5Jazec4
/CuId075FO7fU+lxrooh+KAMChXNWFWx9IhetHAXSfy2xLgMwQHVmWa2NqRMvpKd+pBS6U/T8HB7
h0qWW6xhSLNhioDk52iAgvJlSCbJLtxWwSSDCHSIfdUnXOl5MsFSV/lGcx8MoMO6dyHUL+9R4pcQ
wWlaU+kZWbfGuM39nHwerffE6Nav8QWPOWh52xcl48/WyYofYMG5/f2brupsfMFLtnQbckYzSVr7
JVUeneiHHt45+SKZJtlaCJ7E8XgrcNN1msJjAsWPTUwlEbF5/lsOjpCiIWpr9Ut/DwleBwQIKXt3
Oirj32lxZyX0Azm/w7snEbU9ab9ECXezgZfZeLRIAITJ/Wx+74bfepr1W0dyBdyetF9iBNsq4Jcd
gevlGAl/g8JYsT+kqeQMkU2aYF56D31tYROGjh10yEdK++EpeQxad2977/Iov7QRLG2uCyC3/sma
QA4HF3O+l8I6ba6LbUJRpPHnqiEnHytl4nqDg6/TQ2g8ucXHsv5o9xIMlS3HRcMDgMNUGGhXDTmT
k8Mbk0w4X7hhpztVtu6b0d+5AMGUHW/xsiTgIOybpzT/2Zd3mdMDcP3SOV+s9g9nyA7lIFFqa+7O
ZQo2XZuGPsUwYPm2dYLFMUhPunPMm++33c2WvZ1LEUyaV54o1Xo005Xv9QyZLTXdpxgOVxlKhEwd
wbDzzk6aNmu5tXuBn3dwXNbNKdMic5cWsySqXeMSMUw6V0qwbMfprbzsUApu2AgG9fRxmeDWPozq
Z1d/vT2BMr3WCT6LarUppJhiQC9NP8wxBcz3y/Qxnd6R5D7XSIjEil5tjTnDwmnNcqqDMZNEfcfB
Y9KMQ4XOyuMg9gZqtTp5qcuJ0Nv2k1VVL5o73sVElmBLvaN6zDqTJeYdyz4IJ22NlpqH8F6lojnZ
yUjFtn3C/9QRU48KGDJwhJPCcPM7rXt2zXfEAecqCC6hD+NsgUuFYAmQH7X+Twvx323LkmkgOIBl
6mCrjJDg+May0378u9GFjd9TJUXlA/FkXt7Z7bF4z5F8Pj/Cfu/zMA3tcDUn9V7pv9np56b6GUeS
qoR1lOud/muVhZ1uRXYP97pa+WH5OU+/qfGLMhz/3UQJGzyeHYeSVbbeNJ9CYy97Fd9M/51PlLC1
LTVIBy9gmfs0PdQJjNLpt4gSx6L6oOSfzSk/UXa8c52f5vQ46B8j7y/DOOWQEfw7NYW7WNkCf+HA
Vuj3VFR04Ult/NsCth3l/y0VRWGXjjKsqt4I1wuMrn2ZzPs4P03RJy35dlvK7U1DvfqllIDwbClz
pBjc9Ix7Y5aEgLLxhW2v2fGYNRV3JL2mMeIhk1VKbhq0QWUxdYyOa4tFEnQq2VCSN1zz8oFiV2Pn
Ts3PoJIRQWyqcSZGUKOMNX22DU6ttvncxN8D0PnfsQ5nAgTnFc96UoMAQhwL56zT/WWXv/07AYL/
Wtxu7IYJDfLpoC2guku876a5An0GAwhP16pYdD1oCcVQAL5Q/7NPGoie7zTlmI2SGFwmZf39LHrQ
oWKPx3Y9CGlLmLTjaP0oCfkzR/aSKBMkeDFvKOIhCpiuMJx2bfjVLL4OoHbO47d3LAvhAwwjuCVD
7LGdxy51lgS3vyjUEZvYL+VTt0VsbpH/iaBY4nLOylTN4mDB56seqZ3dEnxvZMn6ze1xJkLwIrkz
BCAvssutPxbAGP66rYBsdGHzBY7iTtPMFb8LXyiVSyWOVja8sPUapTFrvWAJFOeuMMBIl8z/pimd
TY6w84LO0JvYwWYL+849lT++GLKXIdkKr7+f7YqwGvLaXp+lrWw/J8+85pay02h7kkDcdABmXinL
LkWoc0cJkYUSvEyn4z6VPhhs6sAGgD2XsnR8+aWAmgA0z9KaPFGe7KBa2dnjh9h+HiPtpMXezoiH
g1a+ON3PxXpMg6eKvr7Ee6L2UbJasu8QznVj7OqsHSq+I/g8dycbBhaZQWzNpQuQ6IqAr+tX3TZF
EnSFNYw5hT7avZcVB7P96/aO2VLiXIKwY8pgySdo6HN/Mf4Oy2ezfjAAp3ijDJekHqgeugOzEPg7
wraxskAfh7ktX9NKie+jMrQ/kO1xHqrZ9iRni7Yu/kXY+o8syyMvRvXuVSnklAJxlpVL+Zq3+j5J
aOqZ9uCWHPr8vm+f+szYlVBktzPc0V36Aq1FnFX3Wlw8mWm1Cxx938Yp1emqZAqukgF8lk3UQXWR
sQJMCFPQwBE2K9VQv4atszPs7qgkX0sKe7Xkr86V3GivvIggS/Ai2dC4tZNP9avrfo+8dJcZ5T5K
9N3Krv72hT3XajWuM28yq3Za17ztvtphcJyjZIepHkdp09Dm5Ll0AHIfpgJR7HnApedWX9b1q1r8
pU7VPtc+xWG4gxP4UJQyfpurLcfs0Y6Nmdr811Uxdu0ESQxOUfUKPPc3q4s/DGkkMVKZCGHPAVls
mwqPP69BV/5MFfe+DwJJnmZDBKAvUHjxLz2y/1yNzlbGnIfaUvKieu1SdV99d4tWosOGkV0IWH8/
E8CDg64pSVm96kmwS8dHvMZpGr2jJTtzrx83AUs5V0WIr0IeHejcSVmQ5ZOlRSCfdjvwRnZZ0x6W
8gEaiVPSdQcji+56L9mlzVuf6gA1ceGoga5uRSgUO6xqq3SGMhrLV2MpHiKU7VXJzWfDvteCdxfw
QOpHrxgenbzSrLmJqtdpCu6GRJ92wbjsBphxdnlrBbuyTSUSN8xjbXbXTHJSVHqIQN+u4oZREiCx
UHRO6J+TLPreEgDxgwFq7dp8LLb5OYNhmYllla999/sc1cfBkyFSbRigB+QVsCguKTVb9KhdOnQl
zc3lq8V1V/2yO2jxt9vebT2/haMECR5t5pCfXcOVZRYQ/FOplq8x7HRmPe7s+I/Caj902bTXIMXV
3OMko4Xa1uqXTME1pFNnZDR+cVRONH+aL536NdaKvTXd3dZtU86KPIHFOYRS6+9n2zcfqh5khR6j
pvRphC3zGCaUxo2VM+xzwCzfflB4dNeu1cr0fdLncikuavssAzkwfV3GmueW7DhSkVSrbwYoBDSM
mJO9CkqhykPopRilTwvFC7xk5bKaD6WsSXHLqM+HFxZHD6OlB6Q/ea2ypvjUWGb16NjS9N5VRAZe
PUXXUMusxfxXCFHNnOsK1f7RazdGJyUqjjCgHBtNhop6HSjRLmrTh2uC8w9ynbAkjTGVkP9M3Sv9
X4fEuJ/T353o0bI+qN6pyH7eNrfrmcMZWBTbrtAXwFIIPry1836xQyLAeQ73PTXXb2YIcaGKAuSf
vIhLNblYqj44Zd+Pi1JR52KerPFbmT0lJlhDy+/O+Nb0riBK2DrTGFddUznVa27vvHxXy/o5NuZK
oy4Raj1qroHuEkLF0MjAU6Ma9jXJg3HnKna2a5vizcc3VgOkCq7ZJUAQ4cEwq2Tu1K5/hTtHrU52
Qz/73pXB322oQpvCGvXS2UtUI9yQWkoLtXhcotcgGPXnZiryo+XGlSRTfS3FIZVEMTTBDoABYjWc
xSVsaYI6+Bo2nXWAU6FpzcNb7fdShOBYXDVSRg2wnq9W9JJPfnv/74YXHEugpHPdgeP4tfrHarP0
zT1O3B9pF/HWF9z1xVjY7GZh5cPU1e7XYKiP83PYmsc3a3AhQNgUtgEyaRM27tfFxVxdKATf+mYr
aCB4kAa+S5Pbhvt1KtsD1Tq7P7ycOGl5M4wusZ6+3jVgkNFsWtIvj5A4HdW5qNz8tZg/zEWU7oyZ
fLf+dpu9FCMY1DyN5QzeUf6q39XRdDBVGSDI9aagSo62HRKsXDjJlFzqYcy6ujSjl77S/Ltz7wd1
fPORvgpYM5HscAI9ccWtIEiNXklfrewTTVuJ9nvc+7eNah3iMgDjvABSG+TKtUlDPM6LVivz1B1S
1qKj/XVfmvsuOlZeKnGGG3N1IUfYfokWZDNsNOlrYHm76j9xIkMclQkQFsNNnbZqZwRUE/fkydxr
saQj7EoCUJImOY+VucogHBZWIw1rY9YGe/wKkhhX5YO7yLDErsISJFjq2iu+HhhXNES565WTm43T
V7M/dOEhdI5jIwlKt5Q4EyHuPW5aSWEniNB4mPvkycAHrszpUgNL2HNJFzihOzJ8oD32fwcJnQDV
Y/nmHopVCh6WSBSM4ytivcxKcxtii+lr/KioEMjSXf/GXYGA9RrKyyae6qorb1KXto2NZfg6fxns
hyF4DebvvYye8bodl5MCF0Vf6dryedUfVSA+sN1RB4CAE2O0PuRDvYey9vPSd0cbfGNFCU7mbP5d
0qqlKrID9/rt9h/5FvkycEdWXKlL/1XUS5i4da6D1pHtKks7GMZ9Ns97nvD2o/lYRR+H+SnuQph5
7wIwOaf43u5eepmfvraZdRqYbesfZgTx4pLVERfAZNB9pwz3HZDObZQdHPrtiumtMcCqsMaFE6Ze
plssEa3pSVCjetZ967s63KvWW7MYwvDr3ju78C2jBg9GxfDGOB0pq486GRPgtslgL6BDqaR7RYxo
q1Za160tNBi54I3lrqSNO4iPpkdvwpFS4co+FaOzq6T9ENe+ibk7k7zedc6UC5YxNbLF1P1WfWyW
j2P4wY2/3N51174JEdyTUU9fofsEe6TZsu7LSNf9uN0Nzj5dDrfH3zA0XWVLc9oBQsg99lIFQEuC
sCJk51Hj2NX32Ye2hvlActBtzBM4zeQ2UWEFzROUMAPFiGKjMH2lGR9iZXiKjeljXS+n27pcJU5W
hH36rF3uFnAjiWF/2kRqp6mNSZHYj958sIy/O9phAu9Tq5+ymoIkVdZIvLE61Fdp9CmzTekyEhSr
u6UovMKw/DKO9o3+Zaol+dSN5SGXpeMKuGfygiFY2NI4zVQHke230ZdxWHbl7w0lnZX19fbMbeiB
v12Rjk1QFDVT0MMyFscpM8XyB++kK3tDooVseEGLVPdqkrYM36pfLLIv6SJ5etgSAMX4Wq8PDvQV
JWtTe3GjBoHl2025+9NJZbUPGwa8ZvxUGNPXxxRxnVMvGJqiz2w/nV6bOACvQTt4zptjKYgDNEwY
3mM6+q/IfPKFd6pysn2VSnqv3Gfhn29eZYfoAINS4T4Gq/Nyr896EWvTWDu+qZ366GDKAJE3VoEc
CLOveis1gPheUujqaESk8vycXhyeFY/J8a0KgPRNrxBOBCGsxqUCdu/V2QQCqG8Eh7bY19mbD6uL
8a8CwYCDKiOd4Kvah+6vrJT4p+vNDGcWxSfrPoZP1hDmv/DG1ulsLfDHPN7V3vLsTe2zM/zuyIht
rs31UtD6+9m5ZDZuNIDOHvhJeCwflekoo6vd0mQFd9cBezWuEVcn3YmGsM4oOvGKvZb8sM3XcNhp
rSo5OK4tilQUMrhiAG5xBdnT0TytJWYVfl3MfRF8iEz/zQbF+Ly46bCygCspTFRWTXrd9l34lcRg
OtwnMlCwre8nqiKJQx6EjS0YrDsySaURh1+VsXixuukxBVhSEpdLZIhGW4CRE7YQ2n2d6acd1ZPn
yOz2WgKV6dznXcdiVxMWX5qTlyeeUnia63cHaq87mbWu3v/iuk2W4Hz41djOrNXQ4yIiKeL6c3oc
9Wlv5Ore6J87w9kHhrYP337dQx7RCBzqxLtX4JtdGFf1oMcekMvuye68k8SPX+++y/EFfWxvydqi
CtBngS7nEPQf1befd5cixPN6znJDSxGh2yel21X6w+19sf59cUlWWOoViMywr87TYJnacHFSxdeX
CcoB4s7y3g3vx+DZC8I3R7jkic5kCVmQKU6zZpqR5bYvZIW9QlYtsGG+VLDoPONzeeTZUbh/B87g
eP+PtCtbjlNZtl9EBPPwCvQkyZKbli3bL4Rt2UBRDMUMX39X6cQ9uymIJnqfF710qJKasnJYubKU
jPBifyWg55fju7kReWdp7q0ByrlC7ylHOvqdWE14qR8K3dlNWr+7vR0rN2QmgM/w6oZUAFXUVViH
F4Wkh6i1HtAzxsj8SvVNtTmGmr2/LW/lBM/kCRfelAZKzRQToob8HqftMYmz40jpn9ti1jZGB+ZA
4Y25wT8nXJR2YHmVZJgWoWewb5gbodvV4dGHBH4NTvKCIJpkegKsQBmic8L3HMX3+d1pP+w7wEVg
XkKzUlhVwsHqE6Vmpp2Hl6oDUGrP1LutWnQUR6NN5DFAu7MIfSV6O7Zm7RgXrfI7xaPUv73+a9sM
T4kHnMF1v4hzdgVwB1Fp6hca5c+pTp9UrT1EzLk36c9dsisx4gWPq6Jv4R6CZ8eXf8tbRYn8lAi6
aja8EOQ0QDIOhkNHv+SgZGRJ6k0W8SIDD9UWgeDqeoExANrKRoJUTPY1YIsiBSEGahKnX3LqfKpR
GNQQcri9LWvnFrk+ON3wZIHKEJR7VzatBa5r86J0jVcX+55a/2bjHUS4eGKGA6nm+gS8FUkJeiUc
rGlCUx4GLtHduKVEVqdxJUSYhi5nVO87CAEfM1Iz5yy5N//Gz9WVAMGrLElup1EEAe2YoZqCuP/C
UJgJEKw3uS5QvMGXCUxivvPJcu73Zzj/GHipeXYaUVtBz8oFJXocWtpFK6ZTn0i7qdzwvFeO7EyC
sNOq3rUhb6B0CaW3sd5V9Hj/UYJy1aClQNOnAEYkHKWClqrcJOYlCoeThGYCxcBctdvffSXQbUFH
EQVwjGAYEM6SWiec0zs0L2X8pL+g19z9wyMCipYOYORCtkFIvmVmHQ6dmpuXnny1XyTt7V8MDwgh
4jgcPCy+E3GhFHnf4hwhXKz9SMZft4dfUYCWAminw+FCzgLjGWlORqdSki7mD9PoPIWaXmmMXuFs
pdWXRbMAiakKnmtOwQ/8lrBOhWLRaTJa6SIn007ud3n+KLPnZDgkSupZmi8jIG4XG8/HyhH+YE1H
kNpBAxFLEDqplSyxdHIuffTGTGOnl+WRRnc7ggCMwXb7fyHCUx5pMlqvcSG58VLs6d3QWHAFY+GA
iOSc7IvzO2qyFE9g271YKXrhtdWnNJZ3dZd9AqHrhsvMr4LwHAL7ACgPIDYWyrSFq5L2VTolbehc
JtTLW84v0wxCetK+EmULEL+yMfw4g1lJMZCdE1Mlspk0FR4XGO7deKjgRykVythq9XD7eC/fEYTe
FHS3BjIFyEExqjRIhjEVXda85tp7djDK3/cPz3uDQv2ijTZYqecKrEXXmmHI7frVGT7bsacU/+P4
goIMy6nQqhrjR7Znfbm7NatjopEL+h/y74dvI+j33pmGaQid6MsonypjX9/9xIITH0sP95wDRcW1
d7IQiCMrqV67o2VmO6faIkRabu6H+QwrWlcQ9RRT7ZI6hghHZ+wVCHgn3snh3RG9+fiC7dnIkRnq
BmWg1Ek/ZW6Ssw0By0uAlQfhAcJpiD6rYvrMTpVosvOmfC2c8mfTjp7TcSy//uP2KV3qeChcrkCQ
g0WKQ0SdxkD5y3lH69e6/57qmjcCoxsioZ+xrYTQckc+VLtpgb3NAUKL/37lazpVFfdG2TSvcXdg
jsu2GAu3xucLejV+UndSojUYX4v8wXKT99sLtTW8cCEGw0Yzxb5uXiXkaI0f6LLl3i0AgEId3piB
UPqil5bZ1yULbbl5zUDsXZ0UdI6/XwAeVxTefNwIsd61yDs9mcaavpLsW7PL7+6bCgsBtw2pUtQY
8La68/WfTHs0s7Ikr63t1+iGsKGtV+7DbHhh/ZNIgvwCw/vU+MFOefv97tWZjS88bzSrtVDqMb4K
opafpR3vb4+/9v2GA0PA5E2rEByeL884Kuo0SSl5pfFOHw9KuBvUjfjgMpoDTJkCbCJHv8LPE16E
1snsaJIJAaTs1U4Kr6liryHgIbYtgHRyt98qfF25E8B1AgYNLYWOLaLfqncFrSY7Jq9yL7t5fKq6
19uLthTggAwGmV24EkgeiqjOvg5RPSoZKEBNz6GrN3c7MfPhufgrlTEmKUEgBsNPZNgbw+gWSoNW
KubG1m/NQrgZuPF1Acc/f2VuQXw0B7q9SPzkzw2z+SyEmzGBbxCOBoan+uga+ldpN7bfgMW9W30g
yokMOHwZWMvIVc4XC9g8UEwkdHititK1aOJWG0/RyjLxHBxKLBGxW+KACoougK06tK+mp7dnqt5t
ifMOM0hRovMsLH7RJ64ldIPvMrl/VZKnInO8OMrv32du7ANRIfOGhaLdimxDNY61M74myUN0iJ27
o3bc2P9neMGgjMkQxVGH4VXzrc1ezd3tY7RUULDDQICBGgo0vYNFPN/fqhyZZJiF/ApyeemhkJXM
RSjKBkqoqTZ5OMW9RpIVPYnh8ZkGlOGi649O4RdlTJtemXL6TJXj7amIN+JjdJh3aOCNqBqsm/lU
TGXsJ1Ky6dXORvsFxPJloEi0PphMRpNlmobMuy1wOR1MxQYPCs9/A1YjrF1rWxPqKJI+iL8V9i5i
G57qcj7z4YW3IwaynZAKw2sjWj0131QdBcH7eCs5szULYdlSOa6UyICYTvdK252cjRO2NT7//Urd
wuGInDrB+LmDNPX4WNMNr0I8wrAsAa3F3QNKGNVtYlZUCeH9dkPfBQp7VRzflnHJz3fv9LUIMVIR
abGUVgg/BorqVsyLN6yclSXiXR1QDuPwayjWShBHa1mqZV3Qygc7f3K2UqJr4wNngKQCT+QDdTnf
glaqlKJJ4i5ABBJMbsS9f3mAoPiowdNwGxTBBFFBdWRrIPEPeNFfglrd7Pft9edm2PVjhy1G2gXO
Oh5+HQAp4Yw2SVcnBuANgVGepBBVmm5on/DWpdLrbUErK4UqP84TB2uW9xOarxSAuxQ3OmyCxHTD
yFc2TI+t4fnvV3chtWx0PSsxfE/fpP6Hfi9pwcc6XX0+vyrX449Jl/c9xpfl70oVkOD26qxoJMAP
EDNFhJpXFwvWsmQatT2meRuAWOUHK+u91Uuu1Fp79AjYsDtWLvVMlPDsZVqmIdiftUHC9kr3Tumu
aKMNGVvTEY5tYXSFaQ6YjhL7IfElunOYKyUbl1u0zz/25J9FE3UHumgkFQrZ22CoejcpJBesOu5k
1B5J/irs1CRb01q7LDD0+Eah6mBReTeaJZopRhUJysgKfyj2gIaNcZnqp5iG4+NA2PhAlZ5u0SMs
sM6YKKezAGjuPwxxwnJKJQE+orRIUFWp/oKu42aI1yS3QGzRo++K5fztm7jdh9RkTyWWPnZzqRlr
d7DNfi9VLfrchWTK0WikzvaVYUUb78Ryu3FmAU62eEkiSkr479eXo9OSpGFYF4cd62HXdJ9Mg/hV
sdVFZ7nhkIOoLEpKuBYR3ZeqmWwjrQkJzOaJDPEpl0q/B7VlAp6ELAA2d+MYr8pDASxKRZEXRS3x
fF51hwrOQUtIwLLYBZb9wUrf1OGzZO7C8qT28Ya4pQ7DJqvw/6CPEUMSp0fGNDOGKcY2k33oylst
hpcXH9oFzUAR/UL6B5GR+WwiRe6yoaMkQOMRP7cf6/w8bTkFayfBwTMrIx0O70B0auq61KsY2bKg
tBqvBC9f2L1CuXlpKvm3NeYHlFN4ueAjyUhwQBDqHAQb0aEsoyTO0oA1JTtYqB9OXLNRzIcy77Xd
qIK3t7F1EF2yoT0yGyXaVFGiPZrvfAe+Vv7T0QltyqRS+pQjTOQS6qRA7mbsz+3vXK468MBXn6nO
V11BqVjIUKYU1GP83Or5HwlNUtTOOt0Wszw7vO8WLAXwlqFnni2IIaQZnFHFy6SeLWV3d48yaCAL
PX542TQATY7ozExJY5hDpVZBs5fCV6cM7v96ZNKBL0MtyTJhH6tKxvSaVQHtPIP6Ru/dPz6y6LBi
YajB1xYuctZ3lsy6tA705JEc2+xfLP718MKTGpLaKLQaw4/Gq5G9sY041MrecgYenisCeGVRJTtm
idQkklwHlebbZBdZG6HxjfHFxB2rpTyJQ4zfp74euv2GDbtyA64/3xIuat4kZdGD3ifQ6/pEW/Sv
dBpvnKzj7T1eqh4FHgoUD0CiAEt85ESvHiHCqrEpZKMKcuM4JYY7VUFiVJ5Dft2W8xFZFBQPClhM
HQQwJqpKxRx3roUmi5QmD/A1mmc3tuYpuZl6TkHVfSwljleComtHobkeYyevfJMOHXQTeIzfUflQ
Xax4+K6FY/Z3GhPygv4j/WvB4uSgdJH9wog17GsCK0aOhkx1h0qztgyKlR1BBo2zIPDYClAFc53U
S5kuR3ZOg67tTzp6wx8ZTSa/CrVvt9dqTRDqZJGtB+hKWzzYelZklpPUNKjLvPuMGgz50UJngPOk
lFs1JSvbj10H9lUHSnhJxqHZA02yUsqDdDi26Skqn7rkPJYbkYOVq8KBOPwBRRgVLVnnK4cMEjqe
ZlYelMmTYu/TrULvtQW7Hl/QJAytNE27wPiEnVXnEyPPdrpxHbemIBiTGmsHVCxDhKwcxhez8m9v
+dJGRgURXFVuMxlIvQhWhpO1atyY2hAkuqvq35FthiETxb+m99tyltPglUoyb++raTyiPd+JZkoy
ywDNT1CQY7JLqw1tsjI8cHa83ziAtUgcChtRqyyxa72egqH9Gx+reys80KeEmyx4SIGbx1kSztHQ
GV0qR04X1OhXob3ld2Np/yMA3E6ABSMmuLAHOlBMmgbtg75+V613eveDiqoIRH4RlICthDDqfPWr
cUIuWBoRoItCLz2gB8GGgOVFgADuZgHEhzySJpzS3kojwIHZEBip4UZVYMuXMLu37BqLpINqEMgu
wP7xrgqIFYqaOmKxxAga9ESF/ms2IvBLnYSGiCAIQkgW1DZIQs5XaWppjFqtzAyMp1r+apd0lzrF
zlDebl+FBdyHzwNBA9wGLBm3cAQ5oR42MUusoIoD5TdYtyV9X/3txncwNx2jYsPbW7kakMZpoRDF
WeI8+jxG4HyEtDYGv2xQ5P9iWzAZYCWQvMUjKwa9psixC3nIm4AqpvvJYffyLWO5MD4ybdyL5ECs
+XJ16BNTxXHTBMChe+oOTaw2Di9XDnMLgSducahsFawEQDTPBYATykpQSt4EZtwD6frSJC918Wh/
kb6W6bS7vfkruzGTJZyxPJNipw0hSyoQQE08id2L2+XLBU4QOHMOD0OI3cf1QdLNsZ6awJCf21o7
2mnnDpYC0pmtLk5rc0HCBKxGQLXzElRh3SqawYWpEE392ZiHyDrcv1Rwj6C4HNS9ITkzHz5CkESK
SMqjUm5r7cz6bjsdQK6r8YWtKJQYmLuQtEE+PUrEo9YG+nHtWMG8RZUVPIFlMLssNbQK69IuIPqf
Yvxex+9l9YvKP7Lhr6FsNYhaEGXybUc1BLoVwyABcxLX0Ff2tNFJ/YQoQhs4g+Pm+k4mx/o8gvuz
kd9M6jn0lNOH8hdjXjl6feiT7ILSavhvqLC9vW+LwnHxU4RzURSO06qS1gajVaJD+nMn/RiTH0R6
Tinvz2E0wRS/qMnrbbErTxAuMJhFgPqFWSnSyIJAX6uyNIYa+lb/AAIGOJXbAtb2ExSSyKnh0PAk
53yFh1LWJB3UhIFlNTuWHCunOnVT5an6MXOSfWF/vy1vdUIGLyMAiQYvGZrLk22W0Fpx6iA0jJdK
Cv2hHL90d7Ol8N2Ce4FoBGJYXAvOxfQDyZlawv0C8YNUHqQtMDb/f1G7ouwWlhksTAQ7BNNAn8Am
IUVhFcjVUx2bfj9+bu0ns3xpWLO/f8UAnHRMnr/liND5VPJSD9tIVeHYx0zbTXqhuvHYM/QEtbaI
aflmC7MCiSSvIUeoBQanIMoIjcJMhr4NevB7fcvTod4p8VsR9pqvsmiLwn1lDTkQUUVyFVgTGA3z
iZkA5lgZSNcCiQHimoDD/cFWj/EEgr+7PSasHY7DR2EPnkPBkI6JFevdxIP00Y42jdfZhnt7k1Ze
DfsD4oC4JjwPkYKjVsIki0erCcIixMPkx9VWYRo/UeLeAPOIc4ADveze7hBKhkLK+6CJsj1YCl2L
DM9yR47d6LykVvHJ1Bhz5Ui+//jBlQXXH5wQVB/Iwk1S5WhEK5KpC4ZQc632G1ote9Go3L9+3AdB
6BC4el6DNT8L1dCEnVYitpd8VX5NP+/dHETrUXoMNYq6vgWknleq2iXy00HXpY8wih4RyNp4Fpdq
bS5CeNbborbDGgoTXJi9NxX2ET3JP6Ft1AZcROXqcX4KIAfeAm4N/M0FBLZlgz5qtE4CGtYFep0N
HQjwQ92zpvbZcoqTrnyLWO3XarSzKzN6YmE6/owSkv+y0VVi76Rm7w6gWTlUph6BGkLp3KLIdb/N
7WjvUH0LIbd8XsChiu3kKHNE/sUHPFJpr49TlAQJyQ6RXnm2csin8dTZw8mE2Qtk6u29XslTQSK0
JGfb44E44SS1HaMOCEpJkFJZ8XQldQv1yfWb0vGJXPY7i0a9q0qO5hPbBDos0n5XTB/whqfdrm+S
duOBXTEc8EGcGMwCiBKl48JTMdUM+WiUmQWEfBkpknXyjqWPRfhg95/iRnOpIu+a6pdjbiVZl/oV
1ddQFh/Mmeainjye1H5iVpoGBuh5p3J4A/Fo48a9Xblpo51zrfY31n5ltxH6QvALvdhWzDVVLcsM
faNJgNaC7lg/TmXqxc6xiw1fH95ae69Ln9Avy9fUBwoC7lz55jigWjV8pC+T0VOzb7c/aKmVeaUB
WjrDv0L1mhglTTPQdExhl6Lf8r6OjtGWk7hy62fjC+8KAz+lI6dtGjTsnNa5W7fMTTd5abdmIRyg
MjWcFEX7aRAlxq5kP5VN4veNeeiCUTZkoxkZY50Go+1VxWlQD9YWoHF1EmDK4yYfHn2xrCnS4K1l
1ZgG3Tux946y4faszuBqeEH/1jA2HQqGpQA+YQdULCjytuh7Fhzf4CHlSXdkmHGkoNWEfegNk0am
pKdBMj70Tuk2xj7rnvDX0o95lvpp7lntWZ++DeEW+d/KVQZZCq8khdKHfycotdxQB6OyyzRQnScj
3SdT5lkwleQXVHNsvPerovgTzN0BxLIFUbraIRmgM2xU6Ueh36ZuGB7T0C27uzM+Gnjh/hHEjdEr
365VDZbrJQTpytkuP9Wn++++iYcdwVkE1ywxoTT0VcfUhn7c/Tbd9xsHbnWZTA3bAaJoOAD896uv
r/oG9bJGlQaS5qFntfSs/UQXu3yrK9/auYbvhyCn8pHMFs6cmeispDoej3HwLQc5WxfV/LcXanUm
/4hY5KwKJVM70yRBlO+w24V6thOvC3d004TlOyoYL+BA/+9kPl7KqzUj4Rj2sekAoqG4DdnTbj+i
Yee93UD5Nb2WIqiCqqyZnXc2CZrE7Xu32Epcrc4CbhIcCoD6ADSY73wq270km3EahJOnIQI1uHl2
Morg9q6sbjxgWAizAJa9AEqAd7lAftHArqAPsxl9tYYT6NBuy1jTyeBy44TngDBA1HwmsI1abTTK
PEC7KSXZd1vY0LWVuh6f/36133kF3qpJqfNgcr4YYEdNELSLgMhPna2OQR9OsHC0nI8QIeJSAAGJ
uJIyy8LEsqMiIDSuXavXv9PYRm8R1ZNLYPTb4mgCm5Vq8SEvG7dhultrZFdb95aQ4fCh9BAdj6Fy
EFMRwykJ1VPbJEhsqeGusvY22bAmV46FA4sGBg0sW7hlwpKm6dAyZmRZoNLyuQzD36nTnLIh2XBn
Vk4Gr1iy4MnyjKnomqtZDdwwqSEm/v3T2Mpeb43Of786F8lUVahDrLIgVj+nVrAFet8aXjjW2gCo
QoWwWeBMb87OpF9u35q1LbgGmglf36P3VTQ2NQmMFqbGq2S83lunyQ/RtQRhAhMKldSacQn6LtN3
/du9E+DkdMjS8CpQjqaZL3+nVw5MSqgWNa0Oav6lVRWQ3f+9LWS5CXMhwvs4mlWD9qJ4VYDB9Kj2
qhdbIYPlPswlCMZ3OIRSrQ+QQLsejexeHMczi/Lu+zYXIih7s65zM4/w/qJnfVyepuJR3uLiXZ0H
0qMyJ/JGllRInCljNIE7AtthSftpUtwedfGOercnhHlcCREexSFySkT8IKQnb0n8XoUbgYn1ScBG
5cBBbcE+MxHdYPKAdZLU1Ksyhsp+pIKarbd3xZnm8/ivHBFuC5uxBWc4TIjmG2ldPfVzdhiavb3v
La9+Q9tUdQtvu5LYnIsU9sdQuylB1TMJkrx2yRgDYn/qsieJOB6yQ4Wyp2CRTZvL7fvDL+H8QZtL
FTZMG/qp6QdI7TgpmF+OR4u6+v3JLoAkUFYIpjZ0PVu02BmrxoqaQsJy9mDDD5+V+PftaaypAbTY
c2Doc/CYGLyW9Kpo40SiMJNjVwk/h7H/LwQYiLlyulhgYoTdmcIeLYsIywKpfAgdybfz9nBbwtI+
1qEj8Rwq4M1AREmQMFijOqHRMA3axqc69WzyVDYPE0k8J7l/Mjw+afPwFfKdIhYgy4DbNss+CiKl
2GnxozWZG5NZ2Y+ZBGEyTjSNtJEgoXiutF1p7W+v1crwiOTzxiA6XphFGFwijIxlJ8dBXp8Kr0zv
Nlh1G1FcxNBQdo68n/Aw5vqUKHJMy4D1Pym47H7d/voVJTYbXngY0dmyjOsSw6eJF+J6E7P3zXt7
kiGHDRJMUBHBsOcEc8LDiCBpF9p1V1xk3S/y0kf/Bt8gx0a924SbyxGeR31Iy0xqIceqLn2JB/L9
9mIttxrBCKSIHASkgSsRM2yOmVHArNLk0vw2zUdk5m8Pv9R/iKxx7AUuA+eqEA5qS6xe7lAVBGiV
/d2Uxz35LMXVAUmO77cFLTcdguD7gNUTJxb9qefWUMRSe0yyNgxq6XPe7qNpb24Z7StLhR5JsNsB
gYK+FeeiFpozlEj7X6JhV/4qtioJt4YXngo911mhOhheYm/2r7LZgNos9R8SJADZIM/JG+SIsOu8
qnO1Umt6QcsqTbvE2TeHXszED+9XHuBsgVfDIW+4G7owDwMIZqs3muxSSplrmJJrWbvbe72yUmBs
Qo0IHgzE5A3hgne6lpitbueXF/BXuwPaPP1v4wt3u3Q6XaJlmF/0aaf3x7zf2Iqt7xfuNBDePcLv
+H51OKbD3t5YnpWrgGw2nh0NxdToTioYu0xhMl7Sgl6I/ZNJlWsQAIqTra4JK5O4liIG5up8yKtM
KelFctzit/l29xbMRhf0RqrXdpGZOb2AsWIadrV+9xMEWi5QJXEuPARgRPBtx3rsr5PQC/qUMuKP
W4wqq3twNb6wxZoSNik1Ynqx0E+tg0PgZVvB5C0RwjYPk4Q0F/LJF1XfO7Gf2Adlq9PZiva+XiUR
5UE6OhQWgIeX1La69xGNwAOdoTGGUZfhDibWdLy963xV5tYyb3sJghXUw6E3hWhmDiCUkCYUz1yM
YUBvZeJHw6Ew/tRG6ubat2q6l8QVsA+Q+AMjBmEwm8VHI1XDjKCbOr1U0s+k7rdZLJaXZC6A/34V
ImnbmGpqyXDMqrPJTqzf316wrfH5Gbka3zCGqBgHXPVwOqJj6CbMbXnG5t8vaNoiImxqHSxQlPml
5nfOM723STv2ADqc2wiGBttcFZRtHhq9NqLCIEAQFgCsIrtbmWN8xHiRuUb5AOzN+RJZcVRkURaZ
gVo9l0dzq659+azOhhdt/aksKz1PJSMoqvLZ1qU/jkUeQBnlI6RxsDvi397w5Y2EDwYeDrCww8+H
fp/PhjLaDkobjgH1419lvO9yb3Q2ZKwcKlSj8JoO5Png7gkPeAZyZqc2OjlIy8/DsNO24Elb4wum
GkPbeZVKGD/WgrL5rGobO87XYK5FHDjCnF4C9V+w07j860tBuEtGzS7Ii7MmR9VpSKpnUOr+QcXY
XzZUD63exA9OfLlza1CZAi5G4KBw1MDCImxNrHTSOMVqG8gNcQvdNarYla2vUff+L+QAC4foDO93
KE6v0tpBsmUURCcohK47P2N+qZfu+baUxc3HLECjrHJjF2Sloo8WDq3FMlK0QZofkEKMLV8r71Ve
EMHr0zl7EIdWCG8kKvXaWAHLdYC21JOXtP4YO+PGWVicNS4DoXzwy6ChAKpv52eBdDZFZykdwMvw
kDXHr7cXaWV0VBiiDygHJC3Zpu0anFrSmI0BirW7fcR2/9PwmvDxUtd1NZ0wfG8/KYeW3GuGohLz
6utFqD/JQ82sOgzfSPtoZ+j3by+GRwoPTNy8/kX4ekpLYMlNdQy6J6U4dtHp9uKsHNDZ8IKFSFUz
7EILw6ODgG1/0smn5F4OLSCV4dqD1gdwPdQFiZ0iTClBUV3B5CCpQzd7GJ0tNPLKHCAAOCfcZlwE
EajZFINa9mMso84wdCNJc4eMeV2/FatYOaZoM4nHAvA/nVOSzi+B4SCAgPssB5npl4NvbxVBrE3j
enwu/0rhDp3slPGA8Wv5JUs+58V+SjYsww/2k5lSx14gH8z3AamsRS0YKLhtFJZqU5BG7XSS5LLc
q7VK/bDuohi6tj7HtX3Q7fYb3pb+nakTgTHRyyx101RVgkRKck/XU0Xfgf0zRqW3nbpOXZMTiSPq
AbOYP8d1nLzDa3UGN9XlXtqr4Nr0W6s3H+zJ6vZdrOYHxPbQrmIs6A8UMdOXJO/LAUjeqXm2Bqd2
FcmKvNTujSDV1Lp5yIzSdyzmN9rIDM+UezvzrXys92EtjzsyRtIZvrK2b6kSH9DEnPql3MexqwGK
skfv4uiXOsT9ORyMH1LdDa4B4JtL5K6ddmVtAWSrRp6sDPQ4OdVEXE0lyhPqCiW3qaam9CpJt97i
IqY7PU7ixyoljVfFtD6XxTi9R7rWPaLfPEAv2dR6dqLEni3V8r4CB6gHDCS7ZDaJvIoWtWtnSrcH
wX7tNiit+C33FihFClMPBq2cehf0RKE3joX5gmYYyu/UtgfilXRkZ+h+OQLswegMVwpD53NPBrJn
VvSr0UN7C2C7PIx49HFzEZXDgYczMT+M1UT1puwSPdB0cFegb2CyC83ft3XP8kLNZYgHvm9ZVQHU
ESiJ7zzH7G7NieF5kAlBDtC7ijW1tlZqRTFYWmAO0kPtFcAZ/ovvBwaKFx2jl5mo2CS9qPImwtZF
MBxsNWjJxgxMLPL8tmIGVwL471caoUOhT6QMhh5Mxh+wDrkViVyWot5jKxS0KgixS5Trwl1cIKo6
He0YaMj0ILUv/XDQQnT9/marW72P1g4VOvQCwsHV6CKRbnZU7Xv4v6hQq924eiAAfJLqy+1dWbgS
nAaG9ytBMRzMLhEdxlJ03aiqQQumQfMnK3OL4ZnpJ6X9QtI/t0WtHWBA+ADuBJ4SOAfhba4LuW/k
tlcCjb0O0ufucHv4j2SKuP/osgPLDvF9OCyCU0fVIVGUsFOClg6uM/5NWX9ADsmL0wfHflfrB8Ke
ejnypNraleXj0HxBqYLLzGo35YGSP/fNc85+axMaFm8YPWs7+c+Xgf99fjKnurW1yMHME/KZTe4I
BF63YTqvLS4vaESRJp5bMFXNRVBzIBnpKxVV0Ud5fJw+317cDx9PXFyYC7hgpom6QJFKRpZbWcWT
hjOvyZ5V2G6uUm8ArRo5Ulp76kh9Jn2ybLDQRX7X72lp75XkTwg2gaj4UeRHtTpKW+bYctKofwWb
NjhUeW90MZRimZNt1nDGzjKpPDfdbO++vOjz8QWVWypdQmqC8Uf2t9esna42u5Ge7Ka722OYCxJ3
j4WaXvYQpOFpAq9zmkzu7Q1cnQrWCXAwwDcWVEAxz+9HqJc763rxGURPl6YsTz1rflTDFu5hTRQv
N4N2BNnRghi0hfMVJm1hgo2mfzab6FBXSODWDvVUNfpye1rLm6VyCuP/yhLCBlURNQ6lkNVKbxpu
Mzqjsq10+topQ8QWsDn0luEskvOrlTp9r4dJaJyZhXaJTeNuNVZbmwSotpFFxwVC5k2wHvKYoK8C
3ptzrA+uDC1fhv0Ol+f2Uq1OA8hD3kMIRq0I/5KkYZxSsNueHdAAy66EZim3BaxOgz8j6PCD3hZi
VMokeh0azYRptBQ9B2Q/JfVrKw0bd2WJ40DHGsS//itHcMIstbMBD5SNc2KHXsbhzJmy09ilRQUi
3XVd641y4dbZN83+enuGK0vI61dx3BA7QLWRsFGOQmJUvZjymUXwnFxH2d8ef2UFZ+ML+iaOmsFk
A8aXWk9zfD31krfbElbu5kwC/4IrG8lKUieJGkjoq71if08AqvxNtgD1a8ukgbESrwVASQiyzIV0
IVhj7baXz5b1QuOXu6vKEK/VUJ6OhCtqW2GtzoeXIpPFrdbJZ0dDH6ZuR0LbJVv5rEVWQBAiBNbC
vpQaOcQckimHA/GLjoVnmZ8VtifJsWYb27K28VdTEq9OVVmdIhcDtiVhL1Zu/rR79mBX8e727i/F
fBCN8dJxSFs8AqixiZichhPgzbukP0Way7INZP6qCORT8NKAWtkWU/uxkce6wqYJiKcDvMQuPSbt
hp5ZnmFkTlDExhvpIPQpmqwR6u9LLTUmQBxNT6n2qfRsqOd8uLfrGo/EXMvh33F1Vyoc4ylNzSlQ
QIH0Pm21uV/eEt5zSwO5GvjOAHUWbklSELAOShUIKJg3UR81Tbc3e2t84Wlkg90gQlJbQZrtDANE
TFTf0sQrOwFzEGlxTovKEYjzFRqaWI1Tk4TBoEzRzzoNw3NmWz8pat3fsg4tPFOtUMGxAbCom7XS
tOeVtK5D1Mcwzk+dKnsdk/5UBto/jvbr7elzm3pusM60hEjBPFZg9+tHXOCpe9TCQ1IHcvJJdWKg
C7dCXauigIRDMTIQWOArny/DpEpKpDWpfDbTv2P2NqmZ3w/dIYmCvKQbManlkmNaJrCSKB5ALa/4
iqMcrgYRXy6fUZfv5/LPkJvgsK6Un7eXb10OLGtgKlAF6AhK1srAFCWbjXym0UGxEq8gu1i/aOT9
tpiluuDT+UeMoGZHfVRbtanlcxvFXiYltZsbktsr0cZ01uRwKJ7JabmBAOOX5eou45UiZsQS5WzZ
x0j1y8l1Ns7blgThLhiopFUQy1POjQUMbn6sQwAvN2bBv1I809ezEDQSWsBPeTZBRqq71uhnWwQg
q3OA2kOCBNHOhYcejYioKiFVzpP+E10aYbE73cb5XZ0CiAy5zkOcScy/ZFFfOF2cK+eSdm53tBHZ
u32itgQIJ0rN5dTImlo598Zbu2/qDUqkZRU1DAMUvfz/BD5+vzpJOjUrprYM+1znjwz546bFO6dZ
/TeLdUfTRk3qlB/CoXnLWssnEhrN6tZOBqlIaaa7VEdlUZqj2wAZ/BhNe/+PtCtZkhtHll9EM4Lg
euWSS21ZVEmlVl1o6pZEEuAO7l//nNUzo0wkLWmlN2OtPsiakQACQCDCw70VqZ/xagNSvToJSAcs
ZBmYY7n+DLr7tDEqh4R9EtixD/bXP5jk39+X45UYCphTxE0SpmTP0mO9daKu/n5gZEBai9T7laIq
qhJZ3Ecafr/5xW4/f7n969fONt3GxYX/IRKSry1zdrKpKWJtCSCP8+h4k7nvhiQYht6/bWktikRL
8ztbD3q45ZSX1gmDxkLFaT2xo+XkASmM46Tb3kCUzp1GNOTaW5Tuq6M7syndRkZui3TisIkCmas4
x7m412jtWs3P22NbPSzO7EjxBYvMfMrqWQ2n4hWcCIbxFsd/kLUAOdTv+ZMeXD0RLRwNNpB9euyG
6bEjKIpVqLlEW/jp6zawZWOf2Vp88mxj57yzoqmf1FAdU39R5+MPVh2kJnQDpiqYIXISg2ywaP4q
x9dKxRvg5fZ8rq0bFCERPyANg+yldOO2ajFTsLRgPg0ESydw5UPBtt+STVrzSAi2IFhBER//kqzo
pTBQlcIoh+SRs1PTPir9Z5F8BkFIoIqNZ801xzHm9NyadBizmkbjOMAaugjvDAhIpCAcGfXaQwwT
ELU61kZ/KNPKt5vGU+35bRwzv63jg0qJ3+Xzt7ixvbauN47H676My98lH+JTFbcJXdba4qXrOD9p
dOQWsnydq2aHhDuuSlgQbfX9rq7w77mX48TE1tI0qrEzNX3yq0R/NQfFr1IRxGxLnHHLlLQ5WwBi
zYxj47TTrhieq8Ev6wPdap1cvQzP1lcmsRyKaa6hoqOGEVTvGBl3kZm5VV4+kCZypxgdrjG4s9Pp
k1FkuzYrnsVo3k01GBVYvmNxc2jQCsES7tM4cxkbG6/O48PtfbWWL4LmN56jYGhGE77M6DmklSOY
s7h8dleW0BdUdkQ/ds3D1KDrOo8ekhqxZ1G7I0qgt22v3WPnppeXw9mZYvMuNeH+atiIgN8xJbj9
+dXNDLKq96w8UDPSUW+iXqvgOYAjK/vlIEjP885NGSr67RsdvyfJFjZkxd4i9wTaUjwKgE1YvO5s
OJz3jlAchqRIFPByp/6qxv1Edwb5HG+BDJeTQQp18ZhaOPsoiMXAX3VpKsm46phJjpkzp1+NPbsM
HCeFnX6yIxWdWn3uA6q5G5Vpd3tKV2412MXwcEKgjivrRKKDJmmiPFHDPt6bzDcSj26pe684xYUJ
aW8icdobnY6hKUPhkforkHUfd7sLC9K1map9Y/Ec62SBpQYsI+Dp6f+fJqTbMiuUYdAmmIj4ixB3
6YdRstCfXHR74NXYQJaME9LiOM5yluFNzTS/nwNgYvyPrzSYvQAAXZqVr+rRbW8kHXfoHBa1/saH
zAc68GexidBbcyib4LmOKgXkaeScMWsS1ubcmkPFuXPMfa2k7oymv9tjWTnuwcb724i0GkqBUxhF
0Tm0rcpVSshlQAGaPPB048DZGszy92cHQFYMBXO4jsHoQSI8J0cP44aJlWTKIlGCmjcQ0kvd+9LE
iAJM2erOHMbkOI13CLn618H4cJYS7MWAa6JOsQA2rrKUTWsmVq/O4UT2TbNvij2gPbeXZC2eBD0y
iLYtQBnBCirNFVOpwHU0TSHTtEOkxm7Ku1MHtE7PrKAvgTcn2j4X3a+WinuL6V7f5F5Lt5Zs5bTB
zwBOAXkpsBHL0BTV6RVbr+kUmh7LuKfPpXd7oCu+d2FA8r2E6D0gx9YU6sAgZ0Gl/y0y1c2bj/Lw
wb2BHURrCRo2Ab2QpjMScdWjEgfudXDwuQ7fOA3WogSwNePNqaMJeWlpvfQ7FJJbkMwpE0KZHtSn
7FDT3Cute06VHVpd3Yk8mVHmNsazav3z8RlEjytQMQBg4F6VXL6LNI6khUpDYe5a+x+rSpCX39GN
Ev7KxkLVDPVFSJugZCqzzvRALs41JzRk2UPeNn4zpSAg+VWUjoeq6R+MaKHNgnaZiSyPFPdr4MGl
U0f10B5Oc/Td7E4ZATqMbUFk1nwPKE/gfoAqWckTNJqeZNkIO0wEunEnSpd2Lpo5Nnx8bROd2ZFB
sWLSMqtHA1U42E9WWrvdh0nt4d3nBqRIDsUm4KMoDKj8Dh222RaE/5qAajEAUrsFNawDSyRFoumQ
gNCtVPWw1DJ1L4yucSvSpS4q3vkDjZEnimZR72uz/K6Jgbh4OlaeAJbAdZJ+q4Kz7FUpuMM2hj49
GEKQFdGl4C43IlomymCEZftQQ7yheCDtxhNv3QTu3KVoj9Zu6VTq2jYG6qAyQlNU3zM9frCdEgS1
RnDb0VcdA1ja/5qRTqWBx8ncqjCT6uA7tQd//IN8Jubqt4VlC5xduXlqt6lplkaYQcc3GLWX2wNY
CelBubdwg6Gwff04SsmcpEVF9NBsfSO611MEKTvG76GVuAmnWV2TM1uSD05ixFWBSyosOs3NNM+u
gHPdShmtrsiZEcm3uq6ZmHg30no/1Y+js7GN0OlhgN0MwakcOJgMxe0+TXDgYK1pqTxo1nS8vSKr
Z9qZCWkA1qCphVKn2KlJad+jt1Z4pgIqYgG1MLfSi3H3cXsWUv4mIM64/VTp9gFeS5idWsBeq/sQ
WHOp3nmQ8vPFx7H/mDACjbWlcA/hAumQs6ZqVJyq0kOlPlTscLg9jrWFx9WGmwBvHzBES1uRUzPL
cxLjCM1c5Xu+RR+y5rznn5f2YVF25pQuy9LrgcGhpf1g6xswwZU3L4LF3yOQ9ocd5xEEvDCCuNgD
L18WqBAcCiVAY3bpjltidFsDkvwMug55DIUzPaSVjQz400AIgH3724uyfEQ+6aE/Qq2lXIlOGCkQ
AA2V3haU6WHKX3oF8p9oDY6NvzX6WtnPHMfAbXNrewc1dSBm8YJfRB4uD0v0+zcOSLt0IE80QPBf
zV7x04FBSDC4bWj50PW4fhuSJi8Cv3dWazA0oRfvTrDx1CVgJuNJ9pojm+HbNd2KdVb9GxQAYKok
y/+lfVo6Yqj4yPVwHJ/tJEi7jZht/fs63qhIfqDJS9qdJR8X6b1ZD41kX2WuM2xM2Zq/gfoOJ4C2
+Li8P1E8r+2sqrSQDruu2KEkwbONZ93a8p+bkPZolgxDhhYgLUxA4z/7o3ZXJuiL2HCytYkC4wMB
pwEEc1Fku3Sybo5Bj6xpWsjbunFTQmfPaestUOCahy1EbeCNQdyG99ulFTWtKB1FCkZFQoN0No9O
5vh0UvBGTJodtT4oWY2OSxDEA5b9Lop+DdwxzbZjaO11TkipqfrzZIe3d8x7xHW2Zd4NYHGA/0c0
g9tGHlBFqlZLhHMqcq8h3gBKIv1YTx7XX3Tq19/UcldRt0096C3NW0QU0ppdGV/+/iyKsttpaira
OidWzvXfTt1mu5rZW4LZ0ml3ZUXyjFy3SwrlM+dkJLrbzZZLumdnPhTZE2EmAumXjSld3qRXU4rQ
DRAipEWAyr4c1QCEV103g30yIw0gIh3oFmC/wMhmgIO34Q1x7UyIe8AGxJ5otX3MVd58vv0jJD/9
d8xnv0Hec6kp7LTv7JMBVLTGZrxddcdD1xJ6L7QwM2r/tj3pGPmPPaCmwGCJHj85n9ZDmwail5l9
0msRFKx20yjym3grhSqXiP61g15kbAuIp14lglukIrQ+gp0xLp7AcAxB06a8bx2AjHuaPHel9R39
Mm9tZHi6yDcmdXHHq4U9M65dLqzaomxdOql9orP9yBp2dFi+kU+RX4TvAwSECF6DKvt1oo3XulLw
xjJPhvrsFKU/R3fDGGrziZezO+SB1g1BpDkeMeN9S7boTqSj+l/rJl4dCyAdtE/SbePYAP3UI6zn
PU6zOf9lOc1uNiI/z+qNxMfqUuLx+z9b0mxyE0zbZe+YpwZPXBdpx30b65+1Yv7ctsBOxWN5rKpu
Z43qfkYy7mPXxb8jhYAkshTLWGUOnCSJolZjinlKxnvxhW49dNdcxTn7vDQ4NcrQgpfg8+BddncG
/vjofsNtjeMFzx4sE1iOLl2xxteHaBysU1n9KNrBG/ODofy8beN6DEtEAFANYOPo/5aTE81ktJNl
9eaJu8w4Qj7m9uevfe3y81KwZk5aGXMHn6eJ8q3Q2qe4Lh8UTdzXZrXxeFsdCUQ8sCBL96tM18To
rEHtZDJPs9NCkjdx+Y/bY7k+bjEWsOwgdWKZKIwsf392kSngcjcKvUPDIzQRUK+sUTPHtdlX99Te
OmpXB3NmS5q3upxT1gMtftKKeFfmwje2WH6vL8zL0UjOlYimHRMTo2FopbX8AvoqwnnsQJRodj/t
LQHptfGAgh2JfwQhC93L5dzNmdUm1sjMU49+1Tpy9vPw+fbq/Ntgfnlyg2sb9Le4Hv7VI7m0ESuT
Pbb6FD8DA19bUCynxSHXqs5vcVsLbzQ6A7hrew5ybWg+D1af+Gys42Ml6Oj24Nh7HpXaOKp1lj8X
Bcg2YpvrX1nKxpeyaKc9TrDha2eD+6OAzs6hB1zvUFETUh6zE3m1KqBbnvKkciPUPgKukjrgVju9
iEJgDaNEBzQtiR7qtu73oNnpDxkauXzbhMQbFYkdFMJiO9rzwZ1VntzxjKNbxBo7VK+t/hsaUH9Z
sH4vSKY+t2bDd7nGnYBkzre5Vtt9k7EeAjYAtCmdPu/AZq/fd2Ao7d2o7hHd9eV0ykYzPhm54N4M
MiSvhqryzkjY3yNUBFyrTIgXV7Tz9TpSnpypGB7Qs8CDBl1X96TiECIZQH83p0Ppm6hmAJOqo4sv
U0uvHLvI1dIkCZyI0d1kadWnqEtyL+m59RopZrmLUIw76L2h7EsRZ/dVzVAWmUftWFv6X5UxJh4a
h3V3Kuc4tNSo95RYaz0i0sy1G5LfK7X6dzyQxC+E8oLE6PwTZP63fWhthy+tDSjYoJ0Yx+6lB1kt
enx1IGCfo96ArAq/N0zqck3/Yk9iX5D+Y4lSXE8LXQkguIChg05Crre1liDGQIz42UqSXa4U6BGP
7zNr3BjVddgGM0tBz4SqFhqEpL0Xt6A9V2czftZBJYPURvKAxT8Nnbm7PXtrexytVEs8vGhJysNh
EYvFZGD/QSxljJDG3upyWrtMQP+2cEiiHxI5hsvlAStiBH5rET+zqHVLdXZBHe5VFmhcjf3tocgl
qfelQacTcieoVqLbQZozp4zGaaRt/Iz++oPDxj127n2FrCnecK7CVF/kA/AR+nfe5o9Rpm6ko9aW
7Ny8FFl0cdelYzriKJvsb7OhvRpJux/6rZzN2opBjxqUnO8iZfKp3LMkp1YZRafSLv/RwUvgtiTa
CHbXbCBpCyvAAOF0lvZU02q5itKrctImxdWQmmmyjezJSpCpvcuX/sfE+9+fXcyky3XEMZ1y6s3K
dGPw+YFWih/Qn/hFq7vQbCy/E9PRHHG8KcaG9TWnRH5tiQdQO79KFnA220ZqVdFptLIdy75XLQ+y
6TubN+Zx1Q4SbMgWQ4/oqgEubUfaqfkcneoCVPziCyiP3M76pBd/3Xb91fWywAVLF6I8JIwuN1k1
ZZUw0U9yirKA8ke+xZu98n1c3UurBg6khTjy8vvY1ym6+J3o1OWf0Mqcf7r989d2Lr4PHCeAJThd
5VxHqsyOXUSpcsJhrsEjeuoVCo3vZsCOHzvKe18Vue1CxFUcgHggfjGM9gE1/C1U6+pAQUiBdyzm
8oo+dJjRe15oHF4pfOvR2OrFfIdhSeEOgHVAFiCrBxSAnKUq9WagI6XRaWqTKtBSc/ZKw0H2rQAv
CMtI9tc0FIWvFbW9R2MluEH6iO2rVDVwx0bJjxZBxm7kceVZogZ1B+myPZg9vtlNbPucRIgMOJ/c
vFSgvld1v1LHuE9742fHO/1xFlrn9yxFB6gxDR+/sDAyY8kxoGnuSiFar0mRMtWOTgrIs6OUBnFm
hWpRHm67yuoC4TLBCYjuFChgXXoiolRttlp4CrUjt8yYV28YkDGayy2yYB//a0EGNgxxlQ2Zkiin
KBr8ggPmqGuIlaj1nM+GZ7fFfScUt9EKn89kr1vdc2/Y99PgHGKzOJpG5y3kufY4PKIUFfA8PZB8
i/Nx5aoBeQrCgkVJxMafl7NAjLpmMbHhptWjafslAXPHtBHorMRVS2eL6oCjBa9xmWEua4xhqlSi
nKbuU6R+KbLM19TanR1IMU0bB8DKuwZtNBR0aUjg4mUrBQkm1wejSLP4Oa2wqvU/im36Cd936X5S
NM9sjx93ItizscOR8gO243L6WFfUAtysymmcnhiQKz9uf37VhfA4X5AceNoCb3H5fST4StFrg3Ia
RoPcK5GpeolBhccq8B2xGT19eeto4Vw27CGy7Havz1bmx230F16xsT93NApytOe/AEET/TNmFvGq
XO/dwVJaFAJ6615v6ngjO7rmU2Rh+7chTbvgsC5/dI3YUhsyTEprf4lNtOhoQO9EWxDclRsR3O7/
syIz0hqTwnmVGspJJXAsj711wz1jGxmsVSNg6wL595I/l9e3tY3aHIsCh4QwHB9PzNxvU0gWQweF
BHbdbMF31rYKHuY41JHzWYL2y6mbIXOIV1CpnBSTuRVSuoPzK+NPbQ3daXVjq6zbQgaSLoq7eIFc
2qI0yR1RYmzK8lDrYpfknV/OJu4CsDj3W2WVtZ0JtND/zC1/fxamZZDArYwMQ5uZ4cZk70ytazmv
rRamjeY2hXd766yaA3wVIPkFCSUX1ehAHCaqJfAsQCuDExQCRu5eN8DSuIVnXZlInPTQWV2ydUu6
7nJkRtcnTU0Qm3XJAKqV9K2P6H5Q0qARKQp688ZxunJxnZuTHb8Z0rxM7BE3/+yCh6z7oP7icm1d
fF/ywcwSuTWZ+P5cIk5y861yqsxo868BcKo7GqDGqLLJMWC7ADSLDgMQ+g/N8uPSnfdGj+AkwDGd
cDcdcPUNZqDmzovG6jc1712DZAg2rNdxGB7qqgKuM93Y6yseg4GjYQHnLAo71jLvZw5qTqOmpiUi
qjna9dDczOo7BQAsniSHMc4BytnCAaz6zZlBaR7IxHpObTU62Ur/aHDnrigwbgeR1TT5s0I2dsR7
SCiFjCD3RCIc5BCQW5PfYkC3RAWfB8x7b6A3vOge6VzsVPFmZi+lW4PmbgClVn+oZn3PNax7XG2p
PK3OMaiooFEIvrOrJOqktAlYc5dnTBq5uvLUjaAb3ZktdIC+ZsXGPbTsu6vxLnpeeMeDE1QOkZsK
oFy+vM0AsvH1zAhs8hCPP0o9dSOcA7ntRebGM+1dCOLK5tKVD2k2gFnf+7LOnIj0tjp1ZROdEvNT
OXK3Momfglhm1oHsa0Nr/Mue9gq46vDfBn3nuD0USKsp9QQpPaUQHs9jt0zwxpsfuaX6DnRvG6I/
QfZ2X46HFt1a+Uw9sdAKRAdl0Dym31v1fapOuCsSV2nBkp+7arS3jSeGN3c8PKXpdyM6GBzavd8V
5+tkHOf6mIyDf/vEfe9gk8cO98KRi3oLJkDyZ5EMeGz0aXSKxzfRB/l0QkuwayWzS+Z/zKlwO3LQ
zP5ZMZ4KQENKniCPMgUaCBirQXVNlYExzj7c/lXvjNJXvwo/CbgBEA/g4Xm5rSM9m0ySE+dkxo+j
1vpj99VBxM8JWp4gzT7NChDGu2q+L6s3quFOmiBRVH9T1NkzDCgCsL9jUXt6WnnzGPat7evQixTT
bmp/RezBKXU/qrcyM+96ndc/GjEsvBZEtnJY3ka11TFmQCMcv6ZgFSgAUHGIfxXD7GvkThleC73F
g+9rWz2WuRVwGvTI32jJnqq7XGdIX1IQ8bwZZgEl0HuiZPuseZqtz1W/7/WTKEPhvA76YR7f+jY7
msWPvB6R2rUPVbIRIq+UO7Ul+egALrHQCxvS9Wjbc9EmItJRp4bMa/KkiLuc309NaMDlWfXa1j/1
9IhCx4dFeJebRseRDswbWlos8NZcrr1opqHpY8DFzOi5qx6r8LZvrQS6YHxDaA4mDqRmZIfXBe+T
rqqNE5jKHp0RjJ4m8nTzB+lQ/h0FXQawJCSvGlksAZXoqm6ME5gO/TZ6aEm98eReCSkwkN8WpKtv
BMlqL0RnnABTjg0IZtGvt2dqzQAon9FRBCuAochHg24W49gaxgn9Y65riewPBmCj0wYLgTfBVXqM
FiCUEchOn3LwlR7yf/7g1599XZqephEO7Vp8vao/F9qTLbZq8ivXIjLbSLgtnSJwWml6nG6ifVzU
5qnq9Ud97E5stL+wsfrMtMifrPgwGmKLKX/NeZH6AMwJMlkgwaGXewNo14H0DM7bM4FLUUBxqOzH
OCgguLKxOlemsPEXtTLc+Lj5Ue+4NMVMJEHSustCld41BbCBu7nbAKBtmdAuTWgQCu17SC+ESTH1
x05D72ADOYZTqdlbsIKrsA2jQfpyyS+ABQs14UtTc1wWLE5gSh1ivx7avcqY5TpmmaDPgv7ogCG9
7X5Xj9DFIPiQoBKDvjzo7FwaJENt0MipeMjTr4l5R5LvDTZQupWvWhsXAKMgv8aVcy0rB9UELe86
h4dAbTS7Nsl3lS3u7Wr4B8+2g9Fav24Pa23JKGjakTVH8ukKQ1XPdIgjx+ShmExQ+yX8s4j1U6Vt
gXtX7UDbDG8zdCSgp/Fy+jItx2t7nnmI7hS3EQg4/6nbjfPtagNjieiZDcn9WAxkOotUHuKF+EPX
468zNe+AfEBtvf1Hi8snUPMaG7tq3aYOAT34BChdZD9E3WMqR53jHkU/UfJiDhV4p99QCNH7e5DV
b5hbn8b/mZOZR5Rs6tHVQTnIJcFrgreh2tfQUvwDpwDDHAJ2nE1YssVJz+JnIJVj3mVNFmaQpCxG
KzQmJ5yHrbTn2pYCpAa9jriO6NUeHuwpIpRVVcgF2MH1eDa+sjrZ993nNMKRe9vRV41ZUGwGZBUt
DDJwbjKKOEN6oAynpvFLHaWpMj06Q+5OyhZWfs3U0v0FnAW0x1HFuZy+TK9o2uWiCjuB02h4nSDo
KeZ/8FS4PaQ131s6xBeqQaBX5dxRbpQdp1QpwzqLyU7hC7nvbEA5mfwwNfaCqPVBbfV2YyKvogjs
MiBzcU8CKY02JukgTBQmVIvBaqs9EOXB2UgAbH1+mdwz36t42hVpHVdh7Q7MB5Dz9pytbaDzXy+5
tslKoWglfr39VtZ4t/WjZ24UjrdGsCzb2QiY0WSduYxgTgNFbDYybn1eOnEGpjd5g94FkMIclCc0
0d6eoOU/v3j0YHnRlQYEPJQLAFOWJkgFuqO3TL0KW2Xel/ndOOyq/C9WfirGg6Ht62nL4MpuwYWH
1wnw14jenWW8Z9PVgX276FhThIVaA6zbxsqDxRs07pea4scT+t9vD3DV3tIIiMsIJXE5chibuYzq
boQ9Z8deUP78WWy1R7wzQUiTiHsIsYkJmMR1s6kxkdRUwPMV5ia6+F3Q8ivegD3lAaSEHvXnJlEC
Vg6ekjlf2lwJGiM9ZXwC3QJAQEP9rBmoGlYpYS6O6e5zOc/jfWcnPAb1Q1y9YAkJeLTtjB5hByL3
FRqkqj5XHypqpH5Vm2pQFWnjmvhPjlGhD64puvQ+Tljkjc3An0Vt4luVwgqvUhp0VqlxzcA+1yRY
7dIzY93PkDc15zkokEHpXbSZQs+Axc4hUdX5AQ865QjkXeRjmdgJZAUF2dGBIn8NCIqLckTEXK3O
3wa7Iye1Jm92GX2rUgUqDCxvgUFMuRoMigXRYQuaniBItPTCpcz+RWgfvVJF1VxnjE0S4OH/2awE
/5RVOgtVkjiZz0zoFUdz0hwZoZObkJjcob80+u5wTevdLoYEqcJTzcv0wrjLM2tRIyWNS6A08ZSP
E/WHkg9PTZ5bmJ6h2XCxlS0KeCJKL0sqE0U3+QSw+jGjeF/h3uwefuaCbCSfV1wYTazAE6F+D3oQ
mdzRaG0oVRh6HsZ66abzG+GP6XDXYwJvb5WVwxKJSpwBKJ4jEJBfRGyYuyZq0yLMJlDK84eqsYHi
2ABvrEwWYgC8SHBV4tFFpagtIRQ8s1WTh3lyjF6saSsZeH2eobUcePmFbQ+vUukyLidjFqRWstCK
vww8ciH0ENyepbUBgBYGXdhIC1znN9DSp6ZKUhRhWntG92puVVM3vi9XsKs8nfKox/d1J3ACpCD/
Xz/fkCLz2OGRoU74vHUP8He71Xq93BfSUQjmIXTAQcsHCSD5PhFTFjcJr7JwNjtPVN2R0hNCdJx4
R3WTHHttqs6NSRvPHjIj506Zgdji3sZxor3cnqu1jbeg6pAmAO0Qch2Xd5XO89G0gSgI2zgouXA7
Vro58cvdbTMr+w589GgWQgyugp9FWpI+aSmqPzm2xBz7lBQnvTEO0ai9/YkZYHTQ9AZiI3lpECfW
iqGneZjQLkStwR0G7VAZW5xCKxHFQliBhzqc4BpiGaP9Jl804cJJGVzN6QJzYIFOHpP5ZDJwtfSD
G221wq04wrJECPWRtgXZmxQkMb2Az5GyCZNnJS+Cpiw/vukXXfaFqgX8UxCNufSE3GKNbZVlHdIK
+TrX2CqbrGwbgyJ7v5BAYdPIBEBp6VDOW60KDc3PP30aX5vR3xJXXvFmAwgzUFWjmwjwPWkMtd6R
jGVRFYIQ8qWvAihvAZKq2O78Qc4n3CHIBi6Ek/Bq/Cm/iKyC6DWD8FY45pXX4Z/wtievLffCQLxQ
BUA4T67YTwJLVEAFI5ySzJv8cdqaqlUD0BmEMBkCY+TrLpdbVXDCAx7dhKgH1X6Gfz4+ANzneC/i
+MK9Lu34jJSONeQNJsjSDl2b7Cg53rawttjnFqRrtrVq0thxj1cJuOZiS/MRNAVK/ze0TG4bWpsq
tNI7Dh71SPbIEOQknadmAslhGH+vk4OzRSy0+nmE7yjJLHBqVXqfWEofq5Np1qEoX6fa06ytjp8t
A9JSs4FXXUJhQM/3RN1HHxOXX7YCyq5IF6HTB2pAch5C7+pcN2ulCkXa/KICwb1WfDzkwQMAUjVL
NQTnh+RMaDOegVYaqpB2gGYD8LaxwiuudPF9yZUEUbukzfD9IRFHrgxfkMPZmVF6QJZv4yZcWYwL
U1L0hhZg5IgSmJoaV4Xg2Zfbvrpy0V58fjF/9vYsu1krGwWbwoI8j+1GqE5t9X2vjgCt4ypIUpDo
l9dbSZs8aWOnDHWzRLUdyB7FmT6oObM4FVKfgKGig9nGu0O67nKrU0ozKrEieh3MQrwJXd91bR5E
1ZbCwep4Fhg5PAvVRDnpREYrAajXrkLGH+ZDxzeeNqsrcvZ5afeZag05V9PE5wU/WmogSDA0fOMs
3BqDNF3EzPsRufAqLPKdne2Gw22v2vi8LOGN18BQZ8yqQrPwQLCqbOE31vYfUiYUXXAWEhhyelaL
2oonJVyqLvr0aRTaTyWN0ueWx+pRp8O8cbkuUy5F8Ig/VMDGFpKcqxOrFFM/Urw0QSBakMe5tRJP
473j5lNneQSXlR/x1H7LaKptwdWkmUQhDjTpqIQgT0MAEJZLx0MUo2uJgKraADjua7/FeiZN5H8+
v6BuwYmPBhPpLtGaxpkngj5ta4qjVysfKSLFJk9dY9IVzzEG42Oe8a/B5UUN4kUbkL/F+8/Om2FW
SqJTAayo/mBVT8YWqkvaPf/5Pm4Y5J0WFNUyn2ffbyAKWrS5isZzkvt18hwlP5fW+9vuvTprKBgB
0IcExJXsWGN1mlIMJmatMlw0Nfk0Unc6Bzpz4yxYM4TgHc9HHDWIiaTRiN50JjvF6nc9cGfc4F+0
QROuRqB4QzlpvdvjkkLu98k7NyctDgrjJsu7xZzxLbG/ZPkuynZF/4U6f902tLZKKA8gvIc+GLia
pPuZgJqLU0cBvXv3lzW8RfOuSTeijPWp+21CuqJrDXIncw8TVnNMnaCaj7o4knR/eyDLOXl2Mvxn
xn5bkW5nUgib5SVmDDJ387iL79F4OVh7oMroL9AS/IExODX6IcFZjwjq0rerStFaqmCz5nU7HVUz
M16YKizQduXkCOYOMBjX9WD6YBtlKvA2o7XxA1bnFElaHL3Az14hq2rb5lFi51pI4u6xbvjfo4jQ
TgAuTbePtpxx1UfOjC0/5mwnxzVqZpOS4eRrguZHwQ7lVnJv2T1Xi4cXE/h4QM0Kfd9LC7mRzaWz
nK298SlNn8xy45JdH8Hv70sjyJBQKHOVaSFwkK7QfjTFYfoD1RG0iv62IflEPrFZOD1siGge0V08
f4Xna25a9l9vO9/WYJY78mw5enQDMmJiPwHDvQd5KmCTvZ8qGx62tSRSXFInI+AmOqzgfE9RJbcO
UWH/yaEKfAFIwvAH+iUuR5L3E616qJTCsfz4UVG95nHsNsaxOltnNqTZsqBkrCjA8kO/4i0Zdy05
dP2vP1gQY1HsBVxHu2qozZwi5qTEVGnZXRF9W+Ck6hBt3HSr4zgzIp2iIOzJSEsjjAOgrMZx2Rjo
qblx7awu+pkR6RBlXZ3m1IARTXm2wCH7cc4+lNbx/kC6ChWvqywPNK97Ng4GxYMZHSDfBwA8by/F
9QAogkPIoSDBDlZLuYA3qxrI9hVCw/F+Ru9n0X4w+YJrBkcuBEvAjoE4zXakbRGRaWwU1DtCg6mB
PXIPmcPbQ7g+2lFGwWtcXRJuoMlXLzdFPY4zqBiAu6PVFD+gw/0LMllQRMnKT06TbgSByw67PHjx
GETSEK3NiG/RmXhpLI4GbnLgRsK69Wf+rZlxkHhq/EbpxjZcWxjsZNgANOUa2wPgZeKkTauH0SN0
B6Ji44Bf/zx6BJGjBuxGftmOrSZ6g4ExTeX3ABSm4uX2oqx+H8lCoAYhOQm+hst5aoo+MpQUqrBi
8rJ+jx6V29+/3t2YF4BPFoQ4pMvlpGFiZaPNnMQIawvc0IfUhDLRx7cG+uAgz4tEDArB8vvFKKFB
V4NzLCT5SD5XqTO8KWOyRfDyjhKUPArRMfhp0KyEVLQM7nUKVL7adiKhMjoQZEKqRKXfx9FCXPJa
Gzrqz/m+Se/EiG4V8K9XP7JuYwOtrBXALtClxJPUAL+ytEVJr1SxoStquIt0dV+mHwQJLEfA+ffl
GtgMQopO1SD9NZFpFwsRjEXiao0SAFd92yvWRgIGTR1qOGCFQOLm0uuMam6UssDdpYspeOrqMfjw
9zXg33D9Is+LfkXpTiF6wcp04DRU7G992G3J6Kz8fOA70eKJfkjIT2rSQnSWmhMd4MLQhuLW8Kp/
POICeP/396+ooOOssMzGpsj9/ZrKB+jmoEy///gU4UJB5yJeySCSkZagQe9oYpCBAmppuilyWVsv
2OudD0wGSOGRXMC5gu1/ucYq+vjbtmJ9qGS7/+Psynpbx5nsLxJAUfurJNvZEzt7XoTcJVpJkRK1
/vo5uh9mkMgaazxAd78ELZpksVisOnUOgzxE6qdxeO4cMARYcqdEGUUz0yzMipOoaIWZdOAtfo6S
LKjVSgB0fGVhAKwQaNIAZkMF6uccnAYkez2y4XujKLe4pAJZhrW2LdyV87A2zvT3b5GvgJqcnvcY
J0YYX2mhYYhtZF2w1drt4qZAmhBt/kA0HNUNlE5Z0Ze0hbQjDytFfreN4xt28vv0xqwNMx2gb/Oh
4BAdrExv91yZWwOpxUKUv1yj+Dw9zNKyQWMWRWJICZKjEq7O8fYfRdPss2zvGCkkSBjIvYawrs4X
WZvgk4AzAT2FXMmckQWS08pWjqH2lr3j1kPrXdix8t38qYs/h+zs1MU0GOCTaMUFpdycOaK2VA4s
u6b2crxInD0omIx65SpZ2iCceVSlPRRXj4gykYGkRSPzZp9kpi/IYaLOd8Xm9PYsD4JGBSRQp1a8
mRcGGKrMiWmqPRJLZh+iL8xyVzzA0hAThQdCbzxRkcH6aWgkAQBMM2HPhXhSwGdxcm+uUUovWZmL
zD8eQNbUbj8bI6tQwUVpoIM3zq8cYd55pbUVbRUKy708vWLHUSsiSDSngNcL+YKjXGmKHj6kZop+
746N77DLLt1YHg2N7gmV8JWwaWnpvo81ez9Glac6qB/1e7N7dt0XyNz7Mn06PZ/lpZuMDIlfiDlN
v+GbHwAmhfZo8Or26JPT022fXYkxcNcS2GujTH//Noqlx1zPFEYxtX6nxyAHg+ilQ+9IfR5sFgES
tgd2huo3ep/xjPk5UBc3XlIZdb8HF68/Ii9VDCu38uKmfBthtilWL7w886p+Xxm/+/IqyqBet9bV
sRDJmkBOA4aPc4Njac/Wi0eqcouBY5D+NRleGL0ac3tjegXk1DIfXdaKvaH1I9DoVUVvqkauTHJO
XfNvHQEbQSME+krAGzILDdzYTbLWod2+tsVb6xhXGdcfcyHvR9fYGKjeDdK4tqYMow29t9Gu3k+b
5f/yA4CEI+CJd4+Sw8KCZE1HYTFudeD0S2/bsGJbqV2S5tXNNo24UPqNaZydFcK6Q/P2v0ed+UM+
qKFmNkYdLOFLBEYyHNJfsbXiRJaOw/dhZpGdzIrGyga720v3zebvApzHEPxwtqfXcLrCfz6Hfk5m
fsUPpZUAI9DtPSfzE5H6yQpwaskXQq/Exk0IbM5RKrpC40WcDR2MpMpEQPo6jMdip3nuJiXxu+bE
r6cnNB2townhcTfdIyghz32VAT81JNHY7SPwm1J5qbPSb/pLvaMh6Af94kxw038OwcS4ZoPXCKWX
mTV4DDhcI477vXjLomfTXgnBplvpaDrfPj+zggLdHW5b4vNEPPAmCcGRkoCwHiUlXwEI7IEeSlvp
TDs2vElTFA+uyU0ev7qMKkmRvo1RhS+fvY76ZrZJYyMQ6cvpnTo2vSkdAioy5Kkm6OzM9LSm5Q2o
tfi+9O0hDjz8e3qAY9PDx1ELAxQJkQVAsz/9/JhQ3mfjwPfJ1tM39pc3oB62KVbc4LGvn0ZBagdp
LvwzjyugP5yMaYtRQH/p+waIT84E6MHEfowwf9CXeVtY7jSC7m6LGKHxyjotbARedkBsTXxKyE/N
NiKpjboR0AtHFHlggRHv/x/bgHvWnPq+wKc03wZmjV1idPi8A3quVPfz9l3TQt0LgScJT4+1tBkG
euYnzTaIH8xPf98VIFhJcg7BxEcHrwm+gTrG6SGOHQy4jVFGgb4YytLQJv9pVVVrOXnSduWepHmo
N1f1+GY5Ao+IZpPyrQZu+tPjLVnxt/HmWYTMbnrRF2iAl0Drgz3VL6300WSe7hPBLmKOBuLTAy6t
IVTukYybvACdpxSUnXngDSZ8n5H0lfYZwqQsGApvZV5LVjdlwCZdJ4DNzZnjNDPusiZ1cPxH7l8O
yVo+cXEaeE9MTeLAtM/fFFo7MJd1Gt8DBgSJCuevzkFB1UfdKv/75IN/+mhkEwFwBVspQJVYtZ8W
YfQULiDJQFFQFb4Sl5q85OPgE7vfGNqFbV+C9H1sdPyI0qf9fcE3pzdsyUK+jz+PNs20aUCiV+7t
XHxWpn7DwF3rA/y5jSv+YHJvBTO3tLKoLEODDlX5idLq53wpmFPdeojBw1wEHGgwpQ8XMvt/mMf3
QWaLOoK2rwajaI1Wp1CTfnQ4vWYL1gebALAQORR4vLnPqwejQSGaVXvLT1GpWvNDi5/Hx+mU1AKc
bVrCb28Z9N1UY8QHAYWh2K/b13Il9F38/kQXh1IC4OLe7PBUWpT1WYXvR+KFoZ/7+fTqLOzwxHwH
2huQN6C1bfbzo0h34oZlQDs3ydYm1SYHE/aaY1uaw8TwiwfMdEnP1aQAiqwlkmWAr8Wfqk191a8E
MmsDTH//tgmkra0W0ZPYU/tVml+e/nh6lSY7n5376Ub7nwnMVimr26Sz1AS4ZJHfWrseHV7WNRFv
p4dZON5AwAKlBFAk8q9zkHDZsbZUo1XuGamg1VqZ0qc8QRO18Rq17psWq5Wzsbj7aNgAjAwccgik
f64buoPKQrl6ubfAwY2UNUo9MnauNa86Ez88RTaQfAKUGyVLMBTM1f2GEqzavKdynzbh8MTXiDmX
DMA0YFoEzUxo/J1tkBflBXNtnJIYijJX/cD6Q9kkZwL2/03i+ygzd8iToY2gayL2JdGu8s68Fc0a
PmRhIiADQCkEUSz0cOZAbtMGsLeNqdqTj76+6vnZCRHUDr59fnaBjBIOJknx+Qbckw8j2Z024MVf
PzFpAII+Zatn5xCkt0jrSHw+/jCbd0NL/NPfX7BX3OEIxcDVAqTd3BlmwtVkMhTNnkAyjKBmX5Sh
s4bfWpoENFfRzgCXiAr4rOztpERrZceaPbNEkG+itF6Jwhe8Ceq3U8MU3isTCevPU1eWKUsaK1L7
wb7uxVXaXw/QjjPD89cKuJuJdgbyBqge/BzFU7WMMw1rNYCKM+Z/AYilEFs7PcjSWn0bxJ0Cpm+O
twWgpbRbrFVtvcmg4SuX38J+QxUQT25oT03nemZPPRRBq4bo9V6LdhkNqjUQ79r3Z25DF8RlpYXv
C3WleU+dEYxixcUu+HQ86m1wME6S9UfbQMFkqfdurvY1drjSh9CkbzU/9PwQN69nb4YHwhIX6FNI
WB9lO0ld6ejgFtX+TffQnLryuDveaoAN0LsCrAxwAUcpuKb2LEVTYu4hzVNfRGol1Fz4PMIzXEFA
VKNh1Jz5Vn2klkh4b8CDx35VZf4aPnxxAFwNNmjK8cqad1s1RIPMhzUAYBL/vWqTP+eu/X+kMgFh
QZX5iPGkaKXS9ay19sNtUd9FYiUAWfjxE04JDUR46uINNTNU00CzNnjXKJrS6Nbg44vurHHRHHsl
MIHjtfsPQX8M+864Vacm14EarPzECioPTLIX1plkSPBFeP9N5CnAJwJmMu+uHNJEEdZ0+t5Fs2hh
bzKHbLntnu1hMQouUCwVgXuac3pJU/ZupEkKEEvnl86lNmzEsCfmSsZzaclA4QYnDpoRRLYz71fG
tjNAnYXuS51fEAsvQbSR3SHHCqlz93zNdmRW0bkJKDwcOlrifrpa142TQotqbe+AkOA1iV5OG/Cx
KwSjH7gmplwA+On/ZeC/eXJoQbtSl8Ldp616btASzivD93Tt+fQwC4b8Yxj6cxZpYZkDc6S7Z7QE
96Lf9it7sjCAjSoJcoATBdZR8a+xFfRjdBxEs/pNn2i+8vunVf75EsAJAajvXxYNb5nZQYyMjNq8
pNaeFb9jtRVvpLzp6ZaM27T/OnupsN9AIVOC6vFRVRnE6nWaSwNIrA2Jr7Iz+3GmkwhHiFrsJFyM
jP0szBktIxlbotl7Tv0M9ZO1bOnSRnz//iwZ6KYkG4ieOnv9sYpy343XBMMXTh/CGiSvgCGb+Lxn
W9F6tcedMtb3HO1EXalAh5v5UjDwh1ycvRMAbyGmhWwD8uT/qNC/nY0s11g9CEn29VXWPkRrJPQL
K/Xj87OVaqnMUi2vyR6MpJGfVSvOcO3zsyMH2qWKsB6fT60wS4J0japiWufZkQChLEADYHkA+GZe
ZJVZY41ZnI171hwa+8HMP/rsfOeEdiRklRH5T0n+2VYPmmilVlaAHGeuX0PmFIQYZr9S7VucB94U
iDZBlY3n8E/XlJgkH+0i00HhFPt5v+9rA1zjT6dNaXEQ9Lri/gNYBEWRn4MIw220rIrIXrD70foL
BguwY5yNFUHzFgqXCJpRMAao7ucYTVYjRWgBFmjTqzhXvjXed3SN+XPh9E15CtBsoRSCgzGbSM9k
lEV5RiB/8VXSmwg0JRoQV8+nl2vBdn+MMv2KbyePDI5ZlTIhe8P6W5KHPNqe/v6COwdzxcT+OVFx
IMn/8/tJkQEcXnACEPXBzF60+tJjlwbYy5Ulfb7Wf7Q0GxOBD6COeFYeldE7CA46oJAje6h4bZwO
fMfNmhEvVMohcj31AkHyAZXyeZEqalHelawie0qGX1VHNw0DofQYiYsCRezEkhdub27s0t5QdKdV
uM1WnoQLFo4mBuD7ABtHPDmvxcluyIhmeuO+0p6t4dZILov28vSuLa0jqglI96NRbNq7n7um0kho
PKbj3s6cG6NVd5HXrryllswbIOgpn4RI8ghmrUdQOK2KaQj5izLDFx73u8FCiXTlsC4OhPwxcEpT
5D33Ogq7YAnZwfkTSKwK7pg+GfrQTo00EKJ/Ob1yS5uD0jze0lOPiDNXXHNTcE64IMJC20MaWC0S
KOljlCbh6VGO37wIKL6NMrtx3DLVrAqynnumWbesbHwF9nir/dRStbPJios4ntK/0BuoT7AroHlg
MpZvLgK043GV9sm4zxqBSrke6CZ0arW301NaHGWiNJmCfXDAzS6HKLFRxCqcYa9HWgzV5vFh7DgE
18p45Raaa4ZN2Rqowv7PSEc1YJIOAt16GEmnPmOPkfPqsS8rfaprkKc36OdL/g9pimMzRJsH2Nng
MvDfI3tvco2YRUcHtDP7Tb6RDZitfEgBnb+KU+/C5Grxxpg/8iNq9+h963GqQMNWDAMe+g9e9vv0
IMfeAVP5NsjMO1iNrEGcNYx7rSEQ1+puLKNeMfAla/h3uSKhA7D63BrSLmtGu7aGvePt2Ah19Pum
3Z09i4kNY9KgAGAa9fqfZj3m6LKqs7o83LuV6eMhsuKmF1bJwcMCWSngveFIZ6sE3Tvgjb2kPFgR
910dIrsre700wKRwgkQn8o/OvP2CVlbG8Armh6YIB75NVo79yufnWdo8kvCmDj6f0Od43NrJ0/nr
D6EvoHonEtYjqHLaVyAadHV2GBX4mVDTLVcg5EsTwAvsX/8W0mnOzKPQmBXVEDN2yP06eivLs9/B
AHiADAZSc+jcQjp+Zj+EC8ftiTxQbgboDyd8rZ/xOHbCCA7y8UgZ4a09v4W52etKL3V5gBpYQvzS
u850n7AbngEGu3JLHi8WxgLubyrtgF1jfm8ZbdqJkqgKuOcbMVzLsTr7OKBrAFR1qIWZgHfNA0Ga
AOqXjJY8JEMegp/ST9YQ3MeX4jQC8FYmvPuU/Pq5IY3S+AiZRHkIa+/O88KmCWxfX5NUXVooJFER
FAH0ekxEwoiT1nHniYPJSBiNXoBL49yDgXl8G2Eyi2/3be8WqPL0GKFoeNClJOzW4KbHdxFGQLnw
nygD5DGmOX4bwWOOlZceEQeZX7ESkLSLurlSZ1LQ4J5FimhKESLfjJQamTnYeACWdcQxP9RKbKHB
xK21x8XCXmAQqPYA+DIB7WYu1kmypPdiVx6M9JmXD/XZUTCkHaDC4YHUCInzuQfXonLUizRlhyF6
6LOAn++g8H3UICd1PKQcj5+qSjleERUHlcgwsiDUrF2cNqWFjYaUGPIqgNRNOzF7felWOtqDsotD
Y26FdmtXV14eFnLlIloYZcKuWDh3E07Mmy7zb+YU2XpRuF3LD5qfV3//5t7vNeexOAIYtJGeAGUA
vOHPEexGlJKIHjthXAn3M0mf0OOPlsOV5VpwuFP+Y8IgusAfzZEsObLQvQXi0YNm5TdZZ4VaZ4ZS
edueoAnbl/Xb6e1ZsN8f480Wrkhk1FYZxmuTYWObakPWGgGO4ygg+HDQkVmbBATmzCwtycY+7x1+
iOTWjaA85PrSPDuQQsEY6JmJ5RwAtH8aMN+2Py51sJBGenlohg9K/0KC9PQqLc0ByBwP7gpSbsi5
/Nx8vXCcpnApPziPhvK96jotVipviyOAXhyZToQ04On+OUIBxtm+NiVCHfT+uGkaeBZkybK1Wu6S
FQO3/d/DzClnZY5uqsrCMCXbmPxByx7RALSm9LVkU6jdo7qOOj4Sz/TnXMDLJlymcn6Q3l/22Kx1
Yi1+HuUxvNFw5nFL/fx8VbQOMA4EBuUhIumKDagcV/Z74YEGg0K/PUx3erbPM1+ESs2tM50fXKL5
enNhuVEYi79Zlm2YBtplVH86QXzRr/GZLdnB1CMLH7DEk+QWCa/q0WIHMf41vGddvtDh67QxLwQp
8PcI5gAbAMpx3r1uJmkTsw5Rr828QC+NDyfOd6PF/7gSzNPx+XwuUCHGuYQsMkRYEGj/3C5T4YFT
1xE7tOhmNQRYwaS+MbyVC2Bp3aZ2sCldhBTyPHgss6QtBolRZHvjOru2D+laf/TS2QEpKRq9gdKD
XcyCuz4utMyRuGMadg1kxyaVzK+7u7pbA6csbBDyRHijQ7QKl745W7GOmhxoxyE5KNa/tVwPEQqC
plzzbdVu+s55PdsekEYE8BMhBl7tcwFzTyoD3Ou8OHhsT2Bv2bOghj/gXxI9nR5q4egCgwx9OviG
SR9i+vs3P533DAFyayEYcF5tv6XnX2ZoFQEHGLp5EAXMjSAaxqhS2JZD8ZQ2ASRFT//6hbwrMoUw
LuD2oCZmzaOluByxMxXC4sz+FTsB67Odq1iQt1tFdrG3jepsU/K7iK5F/Aum92Pg6e/f1q2ynXp0
jEgceq27VXYXOr1xU7LoEhQtKwdprpc2xcwYC6qFUwM3QttZwEbKpAAFEyJzAzxjcXbn0luzvc3E
O2u8je1+2t6TkYowslXQrB2xhegHqVgC24Bfh+LQ7IihozPWK9sVB2H+UdW1Z9ygDWPjDLtIXsTd
uDbVBXNEvDB5DDzNrSPl1Ep6vYj7Ds+c8QFFiEC4PRKzIohzFhTWXzu+AKlkjT4HCnovIR88Y1N6
7ytGtXDakUeFw5+S6VCDmMUWqZBObtKuOrSjdq9HsFpUqMIoSbc0Np4MRrdNbbyhNIb+U+gtG2TT
QlsjxoOADdDcU9BL0FMw91VG+Xn6px39MjyRp47naTfQlTxXLoqZ2yZjRORj198DGeNDp7CqNmay
I/HZmSoMgDvJm2h6JhTVzDEYveiaqmrEo8FYsBNxvrLVS1PBG2cqYyGvCxf08wDZgzbQxFX4vu6X
FDzJvArr37X8TMpfpxftyKampSJ4r9nTNY5J/RypyDNl9NysHu1g7Dcs2Z7+/NEJwXPNRL5qAoGh
AjjPYVicDvpY2e2jZXzl/DHtd6SC2O8hssA/ZK7cDAtzAUGkhXZM0EUcq5nTRusqwy6rRw6SWHKl
P5yey9Ln8XAGNz6yPQAxzk57zfKoNYukeqyMr3hj8K/zP4/SETBVqFNBDXXmNKfcvZvbtHpEs/Zv
tRZwLP3471+fLO6bSxYNsxsnNapHyT4D21jJ7B2FM8gnfP/6LMY1MxW3povf/pENB+2ja17OXxvk
j+BwTDC+HFV2tborWhSq5GPB3xVkXxvdPNtQpzZmvAKQWEXn0bzmVYJORtNTbG7i3fY9wmb7pjP/
GM71MF5o9dnvGkRJuJSBB8MrE2mS2aWlmbgY3TKrHrsECTemAsa3lvMcrXVTHu86xgGnP4AQJtIm
89gZWBevbOOmetTTTZluunPzxdM0vn1+Gv6bUfWEFDUv8PmmvknFc3E2Adf0fRu98qDN8HAu5kZr
elkSR/g+gZBsX8b3UrJA11lAXBD2Gu7TaSs7tmKAdhBBID2NQY+UxwqvVk489t0jcI2+3v2NnRe7
W+H7XNiRiRQToT8U28CGN5tSN8Y5wsqsf+wgdWOVVUjPdoIoESMYx5Lh+0f9E3FUF+B9bjoYMmTu
bhPt/O+jLAwyyunZArKM2QSwdHJwSW49qm3tCeDlzsZQQeQQd/h02qFAfNRxMrK8GKiTWI9e/mFl
jynbQqR3radhYatx9nDQ8SZHh9Q8cgPUfUB8k5qP9cEw+lDVbJOczReIiXwfY5ZXaJWjYG0YI01p
mHYv0ljLex/frhgBgEJU5aac7vyJZ5ZNg5ZWjCCSkBl3uFi2Bf9LhkvN3ORkDeKwsGZ4baHhaFIm
nZJjP087adoSsBSDProjucgJ9I+hnx3vTp9BBGsLR2TCnk3tFCCsO2KMlFUzRl1kG491r8xHHpPi
ok+haAUkGj2gubC8j7KOBzRyjF1FB/Chdmjk8r2R9SzwejJALc6z5a63WHEjlfpVu84vkgPHJqzC
Uxudxc7nqCfp8wgd1AqS2yh7BaYRRZdmZ/y2TbS4AEtkXMqcO6nveX0WZpDe2nQN13ZeZfeHpG/6
gzZ49qeJx6P0m8LRtkoXOjpA4i8hk23jZCCrSgFnkFLL8XUIaLexgySZ1+uXaZT9yrQcGl7KrnzP
zAvoSCTyb97rzU0POsBr7iokHiuafiQcDQd+MgwUNqrgC4vY3I4VGpsDmVgfFVMWSkNO+lZJZec+
eucfdbd7Kbq6DEdnzF+Z55Rhk+rtFtM3IBvG+6DVo/EiLXLiQ/Yr34hIwzWn8mcQh8Q39aCRjdFo
v8bBdCu/VSNNfCd22Zc29Inf2G26MXNh34lBf4YmVP5cgfT3QhcVDVyrcYogLkYouSdo6DE2jQ/5
mtcmV95bhypWvXFZRna6aD5z2b7qHu99vRzoteth0X3uQRyxUqJ/z0TpYHNKa0QDJmPPgyjx3qGa
F10OhlEHjGbmg5N2UNZyK86KkHPD3ZsN7VAVSFgQSQZkQq5X8YNjlMPvlLR/RRXXWynqDz4iF+Yn
hhbrvkkSVBKK1n3pRPHS1+4rHcch8dGyRfbKyYUPBB5orbUhDsnIXeGzNgZ/n+31ZRU0msb/2C5w
OEUcxUFbR/yQIi9zYXrVE7DlH5be72OeJTTs6n6T1uSv0rvKj0q7v/fqsVNh7TZWeVtrZbPrKv5V
dKYTbQHeR0t/3VpPdtrKJogEOr9DXRkgT41bt3YDtx/SR+Aj3ritOO4Sze6RBukOeZV+6NLZD5kS
tQ/luLdOF7/7RGq+zBMziLwenXy86YLITB0/FYm7rYVdXXpaYxubNBV8U4gsYSFBb9m1GpNU+sKQ
4JeIDQjQpVG7se0s3ZXZGPutpUSoo/n3S+S9uMxz9gwRstgnZW5Cki5+bWrNeLE5LS+Hof4jbVW3
vi1ifiWKQQsaZX00sTE6oeYYtXvB0lH/01pgpgb6tIcETao2FDy+1Z6oHNxpEgRNrGs6kCPmJWKa
NA2LGA9Q1GxemA7g+wX4T+MELd15Y95HBCiCsa5GX1qqDPvIyIO+9ezQKdIvO5M8dOqsUZvStQrf
Uk1ZbN2+HWFKFvVpR26ywSDcNwdTyst6YKYPOjc9sLNOBjyWYAkrShDE66DXImgSCZBGUiEZ8j1N
QACizP4XKGPlzi5YHHSRaQUelQbddglqW0E9uH+MUavZTZdXtzn47G95xzMK06ieKWM3Q6btC6cU
2m5sBWdBbZIWTJHpU9QX77qbwfF0qWWOoZV2bwJMTN1V5abZjdVWcGsNz1vd14TxUvcUS4d8DPSC
DYKOotzLu2dOWNxdKkuLLzpLxI8DGBI0tAM1AqGWxf1ci42dO0bxpVSMp5tMc5poB0u9zyuyUxGE
/RqavzkEPe24BqvQxg8IakeUQZJrTePHMU1vqdsnD1Uf5WHXtq3cDFZ33RGJw8dTQUQIoXP3N8VF
ue2TiPyOqm1TbFugszck6mD/6MK+7zOTRsDlQAmRK+LeVSllaZiXVvXqVsbwhGLgL7A+k2um2gde
YDM06Ia/AZjkQokkrZPAgxhQ7AsTvb5JUnN/7Io+KID9uYkt6EoUFuk/G1VFO6N12TPkzp5Hnr2j
eUZculRaN7SwjRtXwjxwmrWgtdrIByJL+ZlG0hDZ0QiN3HzYjgBJ3Wh5pPFrw27b3i/Y+AtMQZm2
M5DEpn9k7bggzlMmDfOu78IGzt4vEtMOUSg0w8aWEhAkZY0kKOzS87vO9HzDLX630uiCQmvhWzk6
PCDpmOjsNp84NW4aBjjOgBp1HVaFZpagILcSb1My0BooSnAPUbvDXd2DDC4VYFyvL4xmeC+Hwg2h
sJH6go7sOh6rm7pLlK/aAiA8vfjluQl8pEjulTPSENqPxsayQLhPOjhWq2tNvzaF9o5742sw05QE
qiyb0KVDhRVuEeT5vCFCYOpRqu8cXH95OEKfMt8NA2cw0yQuIbSijCRQTVr4CffQf2iVz2SQQkBu
Esk0Q0V9CMzIReZowVigx1XnHCyQ+InEYLCqojN2pWbQTZpQN0gbN7s1+pz5RVPshBX5kY59US1+
GG7q5hFAZPJAq5gHaM7FGTVbCf6MDLzMviwUfwGhaLEVA6EbK80jGG1UP9p9D6LDSMh9h9L3hQH2
7xtgJONd0Y+J76rua8BSBrhwReCiCPZgo8F/N2UOQ+YZ3SZuswjnUVPvUhQ5diPq3mUBLjOiZw9A
q0QbrmXqHf6we4e46BDCVZdXpZvUBxcin3ASjimDyOnyO0UjfQMat6YOQIjIVXmRJkVp3GqN3n2A
qpj6Y1UZATCVOIVKj96riv3Wa9va2vAUPpmkNtueRhATbfJLaI0WO89p/piGOpBOf6HClMCCaO6j
KzJj6zaJXQVpj/q3gWIFMjZ2dKEbVR1GIikDEE2mgRl59GZI7MyPbV5fwjdzn2duucnTynnCBSfv
OiNvrqwcTBs5xZlpaOlkAcM7bNflZrOLaN5de14U+27SuxSRqxp97nJ5i85j891os1dF3eSlUxDx
s3pXXhfwLD7NMvRp1YimhCNxnnqEeA/uKD0Btaze8OPM4H9qRZwQvxW3fF0X0JCOyJ+4QLEvbAV5
MlVf9xea3ebqvjX15HdNEd+0RnVVeXSvTJbeyHEo2KXZZHnu61BqqIKxrG5I6hxyu8th4Hrh21b1
HrvqQWSyvNA8lkJ2JdkhiHOtHgSZ/TZLol1VN+1lbmtmqGu9fQnuNBUAlSz9irS03aYlaMsqfZyA
SrjHjYHVAeVoHG8sdhePRryJzKTa9Jre4v+oQy/+rGqHBY3Uqg3sBfwvthGmQmR+77njDnfwlzHo
vzrRbcGnwAEiRwUg93Zm5oYysv7EBifQj4uAxUcnn+9UKVo9MoZEXZr4XgYNcWoLFYBWC6sM6tLA
1KFqK7rkLzohi20voKrY0vrVyGUaFNR+HwcrvcqVdd8ZFFRRrvhiJXfvspg0f9CqQm5SN2qeRjeK
dnrB0d+vddkzj1W5YREZLmJhd95mMAuS3YLDX/oa8+JrIr0RVKnoSnadrvRCWjWW8o1SQ1SWoxNg
43UDIKgubjqLN+UHqpyp5UNxlb2JAdegT6SRPJogkh0CLZXGZ9M51TvN6w8wsn52sR0FbExqRHQZ
pES6pwga8QdZKQSECVzPDalVK8IitwsSZFnXV4GLy+pP747uDqTU7SeiiSpENsfymZmikJKpSm6S
WJMbKyqGDWRus2v0t1f3lHXkoVZ2upW2sLAVdp4HWVwzzxfpED3nSgDRF9G6cG5U45TUj812HMPY
0ehWo+QrSlR7X1D+XNk228Al4y1BUnmhczsCFUoJvFCrsfgzrblC8FrZFVan9pIdNNQRfQAU8GFq
VXmN9wQ4vEYt6bsbbjJJnwphc34BNs8U6mAIekHiHWXbvJB5mKfJEwpuf8oc4V9pZYFhNQN8YYOH
hjd+eV6r4N4teBwHvx5CiNaG5W7+CkCWezMKmm36DDjoAWf6UdkjQvtSqo+UWupJM7V7WbVAOXmO
wttoaAJiNTgKWYSnj+CJ/oTddNVOH7I0i/ySQ8r4mg6MJ6DHbzWvQdSKaoJqpEQsOfJt3BG0xzSa
/d5ig96jwrPiW0sh1ewAgHZB0r40L0Wr36GS2YKXsDXKgJlQ5y4yy2g2iVsh7xMPKKAAwG3eSTt1
0Z1U/KaZhTgX1Ht3upd2YLjskiuoO5fS15GgetGaMr5MjSjuQkHBWaFxGzxJaAYorzzJ4HTg9JPX
3o5dX3MKrAOAOaDSEiW6EHSj3KD959O2xpwAj47Y2OzdB6Fq4ddVAtm8ekyDPM6eiD6kAdS3HxlR
zyWy+lemJxD6xaPC3e/WQZQwdl8SxoMedcVXbvOHUSQI0gjUn+yG4FQnZXKpUxBOprpwd6B0oDjM
hhsCnMyvQGdIqgN6W6jvmpHkt3GXSHYHzoqDsskH9IPq5iaKlenuI0JANjSSpvAjWfxmVvNEjOKZ
ysqCvZrta0Is8ewWtS58jQ7jqzCb/q6V1Y3L/ou089iNW92W8BMRYA5TdlQ2FWzZE8JBmzlnPv39
qA3s000RTcgXGgrg6j+vUFXL07c8ohG73jJ/tMH4TTV/pX7aEIcI4tHTNeFHmIaije4McO/AKGR/
H9By8dFFFeab7vHr1SwzfrVjwzOoKg6izdpuGPKvWdgEmzTkXCRm9Va1pscpy76pXZ9upJEw0e+L
zDZopXoo9DjdVAqUl6a3xGd84hffVINvKJcbP9Hw8q9HTSp4RisjtuPeze7dTO6bTRYT3MYQMXYx
9fvbBu0lcS+NnvuYmamVbmlOkObHUW0eq1SPutsgmlQpY514z7egcDWd+ya1w1tUNzdtESIErSc/
B2N8ynQZfetWozf4XeObvxV6gdtJAZxyV/gNj1InSg1SdSYQG9NI0XkzUX6ifFtnLDiq6/KVVWcG
5Bm1uNIy8ZfYa79Uqwk3WcoFqSXiL7mCkyhzFdljwGRQfUqoA/c+c1a49dcRiMpmMCWXExS3/xTq
KNixZniboTTGmFSE793Wadtc54rQKHbU5bfu6Alw9zRQJqHcatI28vRvfQ6MXgqGL32sG1uifqLA
Lgi5WKznUnS/CfQWtw0tVg9jEOebYVTi49iZ/j4L3YafFhSO3qUt4X0+kQ3csPwBCb3eBiPedxrl
XNj+kN33psIYOrh30Ri3z0I3xj8jmmq9wv1L2yNpovIhBG1syzw97aYz1KcR5aiXAqWCo9GVQbiR
fTG6RVpMe8kjL+CE62UNYo2GRTa+pPI9B+52Ncp912zdTDCKfZol+qFtir2Wp+I3YuVum4CBum9R
y9xVSVaBvFekn3FWN8Ox9SAsE1eB8PO4KXgFLduqxWJTmdZ4yHvzlal3bbwS6BMmTuwwis9ZrHbH
KCAxYLRHgsS9FdTWtVgaHY0P3KC5r+uoVG8t+iHuGi2Qr4PKLDeUmsut2tVfyZoqR12Qv1t+0dt9
Zr34LQNTIo0G89qtG4pPnVvjnEfeb6PKv+OYGbvRV6yrriQ2tKjU90bUPeWeX9e7shTjTSl2ZbwR
RDHdFoobbEuTWKce3F8GElYbTYjR7FPjYxLLR7nQj5kwJOUG97mwDX3cFbhXlh4flfLVVI61XtnS
oL3JvVfuqyKXbhTfB5VINvZNIyny0zdqQvNU9JqtHk9SsnH6QBj6Va68aBe1bYLfWYX7zjIqO2qq
+FbtyK4Ohfh9EIL8hibxRrLt3PynldbKtRS31a70R/3eVdXO6UrPJdxEZUY0wuekHn+HXqYdWmSr
B7tSfOJmkTRP6+cWO7/S+mcztl5SQYx9IFU62bg4aLcR52IT1ZJ1VcRCsg1RKcpsl4flt8sr8gIU
o5WOYxj+znERbrxeEe8CTy+2fde3tsglczOaufxQS4lKHicRRLtVXTRqTeHVkrsv6jhKhzJVu10W
1sFtJyOm60LDsoMm/cf0hbdSy1TbMsMnI0LcK8dh3kJr/uW6KfKiLjgidwyMK09LdP26R7zrqzqS
C5MawXrtm1KPtq1XmuZG86SaZtXhiDyAluMHWALNAt3EsBupzdEKD/OXIPUw5RvfWktut21sSo9d
p+RvQVPQRcTl5oQrP46vOc/BoVYId/c94aFT6jIxpa7n+e9KiZALrYrHUqplRHgR7N3Uod/VG0lO
n9NI7695ZSnoDVbc37ZxYOz7Nv/VexGXkd52jdNUcvGKasyIxmGZ7LxSsO79tBC5ayBxhBALDbt0
k570ofWD5EC48eqk+jaC7HrQe9nzNqbpjgwLV+Val4tApHmIa+w7d+g2YhMiLS+bX4eqDN4sMqFf
kFP6BvJIP47yoGzIDI9cHv6g7kZX/yaRyotHLlUdJXck9fzod1PKNb8+rGLSC20YbL2qUX5Imat/
HQaSSIHbcQFanvKjJgi9EUaz+OM204qL6hd+d7XtS3eoNwWJsy09t9sdsKDi2bUIcKXWepRb3920
ambYspJxENOks2M1UDc9F86+VjPvZwjm4REBg/pRqqpxL4/1Xat3yheQbGFjd3IwhRdCpLKTlL7n
iiU6LtpSOqTBSC4E1C4og5xE1fWo6P1BFZPhC3Q5807taJw1JFp6mC6Kx7rsrHEbiqlpx5bQ2r5I
hxxbqkeBCCNS9U0hKdFKWXap5oDCiDRVN2B0zMFeea5K+FWD8mS030Zj1yrHrPt8QQv1EqAJ6FhA
HFFnZZrIMPEskkihIreVwqO3xkpeKmcAFHmHYUkfMesauSyFnJPylAi7SttIa0KzC9+fSsiAOMDz
001yBshJItG1osoyn2rtF1coG/FyRWZhCU6/PwdE6pXRkYDj+3Hekjs6qumVRybuspGVQcy7qJOk
H0zSPyaF6lueEWGlqrT0eRAVSMgDt4MANv3/pFAtk/WhlYhuAB++fvPWFPc/fh25O9DcAF3oToo2
1PnXzcFSBCVolCcwYMKVmRwvz80E/DgTM4BfdPr5Ge6E8E2VK5/Pi/mtZVy141U3HAzyEZfNrI1i
dg7IVFL+EGrlKR1/j/1z8Ov/9/kZ5EHOq9yjWKw85fWRRLeyssKLk0R5EnUBSqEw2M7XAMGvVA9y
jV8v7s3IHnJbfcvWtEeXpgiA+KRXTIj4QcPHzSU/ykNq3wmtuq0hs2ll+flZmhQrJvlLsM5zimUQ
VmkSIIH7pJKbDNRdkn2WtcZmOjVgzOYpzMYwRzfrqVFauzO3rrgGoF6aJJD0tJ5Q4Oxi69yCULQK
uSZZffqa0xtRd9fIDUvfR9djamE1Yd3nRe/OMqNAyRv9qeM9xGM3OmFlEaY5mB24CZ/Bzwdr+bGB
aROplFPV2nhqu/vR2yK/0B3KRyv9/Ik4MzMDTQlJGHmWiZmcEsLWi1cwhAsnQgafqEFiATT/oa1J
kZHu8P3MwEHW7qJ+qyUHlcpxSRLm8p79+ECgmQVMEXw0rF2ICOcLXuuS0ia5RWyhjsHtoKVP1Cq0
h7xp1RVLC0OC/QXdCNLJpEM0s+T51K7lyBSfJOmNmtam613KeQEch+bzlsCbTcDiCTiNVO/5mLoA
RQo23/BUDzLhQNGV7Q2AA/lH1AVkIX3T/TS4kIQGwhEAe9l2CNKfG6TONoB+q9Unv9pV7a5e09V+
p8rMNjVAUhngK9zhCVhzbqBUDKKUDDdEskjSeYIWb5IgNoEMl9XdmIxeD7M/pxs1RR9vK/RSBxpC
Nex6lIqbUTKjK0qQwaMEysD2iJ8PJJmMe1zX4VZJBlE4DLrePEhUae+V/gcdxxDt0o+RpNX7WPS6
XVrCEgrE3EhtVwurB3E0vF2vicKvKo6kxzDE9by8Lxd2C4RTiDd0DAcwPZdBtmjFIOpjqTyZ3KVW
/DzIst2PB9J4l+18hKBPzFZMUfHDB2DfnE9tH8HFagJVeaJubSvdlwY5BrJaQ0WCikq41982zUFO
rggDyTOvXFYfuT9g1tikOg8TBAwu93PrypR4Sk3RfZIeKkNDnddjgn/n6osVZBshJ/Yj1baiCPHx
Dmargs6BwIJheU4wcxs9M40+d598zzu4grB3Lk/pwvehVcNdmFpyIS83m1FjELtYd/Pguci6+1RK
rhXps/LM/OhTC9PmOfEIs6S2KuQdg+eGcmu9E/RPQyP5PtiyCWOGNKU5W5VIoy1So0TBcxjiJWxW
KX6LM4Teu86OAy83J61ZTd6IMZp4T5IMSCY5IHD7F0twYmB2IVVur+ZDgYFc3FfPorxywX78/QQs
FI/A20JB/6BTKLa1q2Rkx55g9kU5wsKf9nP4PiuAZO4UOs7JAJHkCXXWucJTYtyk0qEzV47dx0cP
QOr7sZu0YNGtOd8/slDTA0LSomdzvEqt51Dfp8P1Z1fg3MTMP0j7QhOBx0TPmrCF3ZSsybosLME7
BRWaGz7th0PmIVwcaSn951TxKrnOvE+fAAs5v0lUZWrk8OHBaTs/7pJRCJ/T3z4A5/bzGwiaOcBH
LgjuPmM2O1GRyEkxWNGzQnJctrNvn5/808/Pomq5LfXaaPl8kt6YzV1prPz8aX+cP8cTS/6/nz9v
ZKxSRYxale9LzSY3gCvINul5auabwFzTClzYq2ROwH+DqYTRPEeB96Gu+7GVpM+G/pI1rd3T4WyN
nPTxsZ1UZv9nY9psJ/dpkVToquCePQu7vAvsdidNmcvdpxflzMjsWTD1FO6/i5FMoXdaeDOmn37X
GAUyVHB1oczhas5GUWhuX4Vp+syFvhvV4dqNm8NfjOHExOxe7SpXT103Tp+/VsNdH376WaPxFApA
CNxoPD7zaymK27L3KPA+JdGvOtso8oqvs3BnwEADnm0xUVDYZ8scZ2CDepKbT724Da5AyXx6cs4+
P1vgSIDMCuJff2qDfo8OWBYNK+ducQCopaJEgt+Cf3++wrEc6GM7dkxQCfTRoJ9Nt2Jh+o2zkw2S
iHeNxlKkE+fxaehWEglZ03jqyj2ANz3au+3+8jQtHDb6ehBjk/Z7P9Xng8iA8sgZBc4ndG03anif
CTe5V27iT7cwQBGSjCWNPBFunMiV53ZyAoQAdUjzyQvzG/c6WfWSFm7BMwOzS9yXfb8cKNY/Rf8A
KvKtvRZsjBi66MqhmzvJUC4AgyBdRX5oCn7mBPlWUt0q7w3huTbwx+RdFsvXQvPVgL3QNFejNWzB
fVGU8I+XV+qdSHCyGyYuCTEkwQFyWEStcw5uWgeK5Lm98jz0QEtgZkaq7YF/eLHGQTkE9JimfJF9
DWqte3MTuXnrMt26SfPO/Sex9OQ6dcWvOT0x9onsWragjDLV3BZkmiIQWtRFhUTFEPvmo18XtDFr
ZP8Bkd6OLu+o7W+S61bZQDTpCg8YQv8imCnwhLza0W7eOgCCyA9So4BNA5B4VYFVobtH1INcT6wo
vgV56j92lvYMs1PcXp6Y2Rb+d14UEqbQHNFzmetUe7LVJr7RKs+BdvN6yNLb6PWygdlB/9eAitYo
DSsW3I+4qmpLFBvlWWy9Lbj7spVXhrBmYfZYVPRbllWfIdBXQji4fzEAGQlb0nX4r5PM+vnh81PS
aFkl8XlVOAShf1zxz5SFJYC2BzdThSspfqB+Kl1AHs0slGfaeKH96UbRvWdI+YtUZ94XUUPpSNBG
Otdkbrh1UQ7aaFGu3VGQ9jS77YxqbyiNdp3Lkf6YVFl9IGUg/6N33Z0LZO4oyp1JckYIt0Uo5FfW
WEmHUBOgCRgN7qBUgaQzq3zf1oCqWlgIB0n1+80QwIzbUOyv7DxqxD8FQsR240KvGIdeuQGZtCZP
urCMXA9MgkQ6ka0yf3NCqKS+3qvPivyP9dNTvl7eh7PnYNqHLCDCgpCmlI8cnbx2TSsxXeWZnKKt
Ajvo+2sA4peNvCutz66ZiZQDwwfdNipls0Eko1H3keWpz8ZgbLP44Fav1qEle6P+AIwHGlzJttHb
BHzXt8nwR5cc3fjRkigX2hUXaq468O+AUVBCC8LAI5xHXrJVucgoZuqz3GR3ZRHvOtX/ItGzt/Xo
T+SP94oL0gnBAyWTdnKWrZzKhV09CbL9Z352KkEWNU0YYL6tgFJGEB2+CPmNp44rAeCHcZJ6nhiV
MrJHk1zQnAg/Vo2luZzee3KFDwJiIXrOZd7l0V6Ji3DXhdFDYQavvbCTquiLqAYrA5WnksbpmiPP
+q/eBilDMpXzCyLqFGJ0cmsPckPJN2ssaSMLIojBLH9OCjG+o+9RduWHkTql8+Qr9k4NUpMTGJHR
1sRjY8bexmutf8Y6RIc78XIAgz2qCWXbHYG8r/les6NAUpOJIugnXwGJl6TZ+Y1WJVEaJn2ROoOK
YEF9LOOjBzjh8lFYMkI4jqLx9ODDjzs3Eid0P6Np+NQR8y3Jf7gdnS++XTYxfeJk4t/HcWpiNg4z
Aktp6ZjIg5+6ElzF1sF0rQ0zl8jevvHXEuyL9sjlKxAJiEzmXV79ZDRTWQhSpxVo8TeqGxUFPSGh
33D7kPu/hfDq8vhmN+L7+PDtFbj09Hz6oNM4qIMAe8GntRikprzaGsMn+9b+a+G9sce7sM/cRxZc
s9MVvwAE7O494a0zPpc6+fD92SUQ5mpUp6S7HTVSbLl/i8aVw7c0RSr5Von6EOmTuYBbU4dy1ogC
TT6VTcksrRVjl3YxsDZI9ZwWBXmT810cRKIkpGimO5G1cdsrQdgVyvHyKq+ZmBcEPDcVLY8Om11X
7Mymc6SmeAgKY8X1XjJDPIQ6lDTpP8wVB4NcD0QjayKH5ipWvO/qQ7JWFlozMTvyfmPJveV3kRO3
Y34wkW864Mq6u6hadVvXTM2OfjGBvPqC95t1+2J0/r3eX43t4+WVmT1h77t3it4h9E5rP1eCKFoQ
gmUrRk6V7kLlOOq2WG7cX5eNLO3gUyNTaHaSsMmpb5meJUcwbqw/sNAGmDLdytov2SDDCyiC4Eem
DnhuA1VlCT5NGDtIBU9o3DVB4oXV4EUBWYO81bsKz/n3S147eCNB7gjVq9DXuPmPNTSST0/UmZHZ
XdKXvhl6Ukg7ynoHflgWVh6shUk6+/5sknxhLDtTYxC6Em619jEq9ZURLE7TJFOEN2IiNDVb6iBJ
2iTxTHo4jvbwHU5otLKXlg0AWyCYI99uzYZgKFCXknbMnKbVb7Uhvzbr7LZw06fLK7HwDhpUnP4z
M83kyZaNWvL8qCfQ/FgBNtkeRl3Gm27swbtXpe+B//2yucWFQUth6pJGlDRPBqY8jZkoMaougAdj
mLZc/c2ATizM5s3NNLGoKjFzpNQ8WijjSvpD5eWb3viimqEdJK+XR7S4ToTENPlQcV3nUK7K02Dj
6HnmjHII32P8Z+gKalOusOJATBtq5iAZuCr/2Zk9LQE4+1wrmswxJj5ELLc6PvAAZbYHOd4atfAI
2ChZiWeXB0erUmC6xgT0Ot8dJEWK1tPZHR3Zj+LQuNdes+JWrJmYPTRBkUk5NMrMscCw69fec5j/
1Vmd8HaEpACZ5kVrrddbpS5Rzwq1x7R9s4r7IN9d3gWLq3NiYnp+To5RnozgJXLcuywbN5HmBDVo
VP2PH/2Rwu3nTYFkQk6HRon0jZom9MRUitCtGpdu6jS+tZGz+M5NMugfUmXHo/pNSqAkXja4tEL4
TerkbKBEPA8+lQmurQ709ZYJLgMf1nIGiThaa+a2Zmb+JnBlS77BuAT5T5h1tlL81uQVTaWlZTod
yuxySMZsKErVxAaK3JWcb7WYRmiFXYveTh8fL8/bgstBI/T/zdvsahW8Mcm8mAFZrI1aftUGEN9y
tnPzlSO0dKmqyKZzX1Jz/NCUUJQTusGKXubIqXYjKN4tFIAVE0uLQwIA0AV/KDjPJs7w9CH0pt7u
kZVBpHwYha/NJ/vHTy7a1J74Pxuz+SqlTnChD6VO0m/z0kZF4vJ6rI1h+v/JwdEGXYUAx/cJ++xq
hO/ZtrCtV+7ppVVHzoX0vkKoB8r03EqrSHA29D5xpF4+COoDuhtbJfmdfbKs8+9soUWNB6gj6TK/
Biq0AhDCjhLHFR4D7cpdy8UsjkPnhkHu6P3ePB+HknSVFUClcsTxUMe53fjke+PDn8trsuR+oAsF
FB2YNanC2QNDdtLrUTfIHGFMN35+bMYfSkHbznZrKN5WrdYcz/da1PwZZYsBNzUQvv2QI88UI0b0
IM4cmoSONwbZ2E0olMpW7CXhEJqFetTb9oViU7bLZW3YeYoe7iBNiHYJEd+WCjI4g0J6Xw6EbBPI
Vnbtohy1vTwtS1uVTgtg1qYY74PsogHXoBtqiys3/RrJOXKQr3LzF2/7qY3ZfYuauShIopA6ouwI
xQMkGIQt9pfHsbi8J+OYHQZqQKkH5ThzkLW6NuTu0VDGiWh5XYT5lqxrQaOlaCVZujZ3s2skkeQ2
7kzmrnxNjPsy2bbF31gAIEaMNKEz55chacPRkAoLly9LNkV75be/0qH9i9uKm/Y/I7Nh9Ik5GsPg
Zk6b5htVCFBbKe0qfL68QIuThXcHLpeSER75+Sk3oL6jVqGzQJCYu/EwysZGIqS5bGXp2cX5UlTy
6ZAqjNnNG+aF0nSDgY/Xop+E1kp2SKzSHopnP/5z2dQ0LfPzfWpqutZOLvlwkrvWG3y9vv/atffK
yueX5ournTw1Jc+pudb5541Ui40IlBWZl/jWM+W91HlXgm9+Drn6frkjP4bEy0TJ/dA+0HALcjzt
yNlUER+gDf0XwTR/XZ6phaGQCmM5EFAnIfKeiz+ZqTLzUldQjMiJ6t9xuCukfWSszNa0e2aLAXQT
vwTiFeHRPHywslDQDE2IHD3/p3PhKlobS4A3n14hkLSVrIdircfmwqt1ZnEWTUQRMVrE2rD8vR0p
d4Xn28mob3RxWNnTS9NH53gd3WyKFR8uAT9oEzFA9MephcTuw32JoFNirrhdi8NR31sXwlhnX59v
N5Rw/dEofZI93quW5IdIP4ZVvZWytS4pi6MB8ahPzbkBnk/H6mQzNGWRIufCZlCFb5BMbcl8rYsV
53vRBqrlwDcp2iNGd27DQ/vCG33Whk60o7BV/Aexe7u8p5fma4rDQXBOXIZ50kTPisCkj1ZMNkPb
0I3dFqV+K6Jr0Qwrp0dfuGgsmkGYdECkUISzdz4axGXasWzK2LHUoPpS6M2PInHTbKMpYQJKKxG+
uKn7ANhjLzghHAEh1vYZfgmaAui6gQBPXin1RTurHiu7yEOdsHFMXxN3CI7dKEf/xCTz99YoW3eR
XirXLWoOSEehTKLlGvUDQa6PNFzpHUAYqV12XX+IBDXcEsO1Tkkzibu2E+AWiygkZXEt3Oi5JCBv
USnWbzFv1B4pFLPZKk0jb8ex6P6pVVrSKvnQvZVoYLx4iRb+9rLMOmYoDV1rWSJsTVjsBxA6L2Gb
tnbmjd4xEPTxgGC4ukfQAMkJwR8JSluaPrtqdIyjIH1rFJSuBJTBULMBuYPC4xoVbXHZOYe0l7GI
gebLXoWI/dFxnLNYHGjWcN8Ldh4eLm+txfVG+onUkqqBBZp5qtkYGwpqRpGTAPW4F9Nyd/n7H8eA
bi1jpynD1DxqzsPQ9UJI1YoTiFzKG0oJu7qMv3W+dJvIxsrV9XEoYHZoYjMRKEVwELNLUsvgd7R5
hKmD21AHWYmA5th9Xq8JE0QldEJZEDvMDnqWSSNSTJQnEoqGCKZWOC/FSFEna/do8117WX/Tl+KP
wTVv42g8wMJ9FcNo5WcsTSi1EZgZgA5Na94JQIxS+iEbJOOh8Th9EB7Fljhcy6ojeoqby4v30c+d
Rvw/W/L5ZaAB31O0QImcZiz3GXp1+ngVjfQNLx/N0rwL167rxRUkIQMSQAZoPH9YEUo3VPx3Zrh1
93AAb1tZ//R+Z0gkL9iVcD0+NMaTotKqTRKANCzlqvDeqmStz8niIKZWnqQWGcc8r9T6QhrUnRI6
497Sr8s1qPfS+oNUkrgWAHBQVDxfE08o5UxrqcUlfvMQx9ZOClGPCNApKE1jxV9btDVB0aank6rM
zFaHrH1k0SnZCcewu0I6rt+XRtVvWwOVM98q8hVsyvS9c8cKNiNxPwEImFqoW+dji9rBtSzQEI4q
HyITbS6yV/vLW3ppdeDeTBkM4gJYBecm9KbQw8zIMNF7xt4z5HzXILK2EoROXzkfyOQ+IaUNj4rL
dQ74iOUkrdBzomI2PIftpkaNMApXrruPNpgs/EyN/CydLea6xFksqRFSD5QyASmKyVet+GWOe4mS
kKevEdMXbU0N+SgDcvtpsyx9VQNx12o/ItWctM866caNRhBMiQsp3APqasav0fW1latucTucWJ1d
PxaOh+RCfXRqvz9OHsRGVxppg6R1tjKXi5ZAQ9H9Y8KuzrNOKAVFURV6kaNl39O+QujgUdZX8NYL
NtjSSIWrrBfbfLa5O2RohtK3AicgvBrbrZXKW3UtYb+wvc+MTP8/cXi9CSwRhhhJftIpeRuSj7h8
fhZHQYWWZdEYzdx1F4dMjPOmCJ28K7Z1LX7Lh/hO9pqVXMTSOODEgITVSTV/QDSCBG6qAAS2k6Do
8iIET5dHsfh5mTsUADyZyznyx5TbGqeaz7sILutHGY2pywaWnAWiz6mQDch+olGfLwSCwNUoi33g
KAj+3gKlegKGn+xL/E+UaXHfjT77VQqadod2SYv6bZ1em1ms3+ZtKK1BRBaHC8AbUIVKLW8eoqTC
gGxQrwZOLwvbtm/v/M59uTzgBVdBmgKgidoICnx+goaulIpBYOPFylc4JNtYVA9+dVuE1lZCzzhX
VlZwaR8SgAMRQxWccvVsfv1cj9vUSHia3PIx0cp7qwiOdee9Xh7Wwgs4EW/wpShALBSJ3H5o6lwJ
nNItj14r/vAzF4Bq7wSN+v2yqcURWVPMxQVGFWw2IrMKUi0LzMAxiq0hAlC476rNZROL++DExPT/
k9uhmHx9Eaq903ZStp2gW+gTx2t7f83KNNATK2VfeqJXGFx00VFW7rXu+P8bxbRmJ99P6rbMKpPv
j0g4KWL/RQOE/HkTrDqwLcAiMuzAcxOVprRogrtcP+kuKbfhip+z8JzSaZMkC2Bt0I1zTqynVNyv
qkn6qz7K+o1sPlkIyvU3hvJ5b4dLjtwEnVanviuzcZC7DOu+jnyHDkz71rJ2ihJ/jj05RUWYIONG
9EgOZP4ggP2uIQAEvuM/I0L8SSmQD1+frXVsDYHuBXzdqpGnu62k3eWFnkNzPxiYlupkM5V5NcRa
Nf18qdhmtA2MKmkjhAO0D1pD+eh9JU3/NrT1naf2L3m+lq5ceihAJNHaFfQeKh7zTtfc+XE9NIXn
eJH8oLXoOf5KoZvIMZKxdRBvQkU7pDV9BSWE8TzpKZL+4rye/oK5cBLEerdQU35BpatfxMx9aQPr
854cCDXKPuwROGFzmJqnq0XXlbLniNZtL9wlpTNYK2dq4frEBBRniVwf1/XsbvNNvTBiRfecQNtX
CfpU18Iap3B5reQJnQ8gBrmAGdQSXeSoQT7DcxCcTb/LRotY2yC1R8GshVtg395BReTNzgxX2HQW
aSm/QJPbGDzhKlJoMHZ57y6OeOpqaKDVMGW7z7dul2dyiXaj79TSlzh51Yo3L1tJ1M7JUNPxoE0o
KW50teDBzfFgNAJu8YzTwOG+/UMt8bfvqWjavdVFs5f05KZJyxeE22g6UcMuujy+hXeE5DA+i2kx
ODyL8/HVJnh0JTJ9x2yDTf9tDPyV53BxAk8MTD7NydkXygHeJnQVJx9vpYi2RFQLP0eC/Hf+kOoA
MQHY7YO73IidK4lVjqM5FrsOIbikeP6LWTJROoF2R41g7miaUZPWldAGjhd2Lp2O6KacxXQf+P9Z
mZ2uOlQViGZYCVvZVoGWNIW8YmLBg4T6DVOBZCSV7Hk8a+VmZhllEpDkRgvSDtBpfApR0b4ZRz86
Drk0PNDwQ94qRr+WOVzw8njkUZkn9CMvMC/XI2AaWp2Ksy4UzbXe19exOT7LXfviDerKhljccyem
ZnvO7YGhokSOC2bUrt02fn4vZ2O3McVwbXsvnh/KbAgr0e7yAzZ41DKFjh54/UZzSJ+iesUNW5o0
CJ90JoMJhbcyu37cIPJyqxkDB3JinPX3pnIrxc2mqPQVJ2bNkHx+TBVxRGnYxFAZv7iNeiNUjyD2
oVKsoSiWJgwOq0yy2tCJO2fXu9uHdZhmgu+48aGUj8NKUmjx8yRP8JEQX/nQM2zw4igZ4UmCGrjv
XtziLx5AQLvv9FVQU/Pm0ZSNcikcct+h7Qg0xtHLX3pP6271EhrI5dtg8SGk3zn6QBxV8gCzWCUf
0FbNe9l3hkqoN24KZK+PovLecOs+t5VQsv3AP/Q6rTeCpt1qIQ1P8kjU35SuWROYmXzY81wbzEeQ
QlPRkgSVMjtRva/nXUPbEaeJQQxS5qg3vjLme8lMza1htMnUfiWmx4n1QnOsfuXWWjrPWMWlAQIw
oVrONyc0JdSMXdNz9N68keKA5kDu1o8Plyd88QgYrOn0DpKAm/nxfoLG+dimviNm9W8zzFAAtt6i
goJbXa1kXhYHZIImVSVojhBWzgeU8SJrnRn6jhRZ7a4rhvyhoa36dVd0a+3blm78KY+Nd8G1z+Kd
mxqEpi2GgF3k603/UMVgZ7Tii1bpw9aDhXZXeoW6VcpiWAlZFrcvTWmRJaAsPNWmzg1bQqAXYtj7
oKXSL7lvbWOIOXU8oAWYb2vKkLFB9xSjsmDUyPUWzeS9Oyifx++ayHcZxkTdEMmmzRY19DMzH/M4
IeCnQwHaJN73Yi3iX9o4Jzbm5KAc4S1XNrHRN4esa21Nz219uFK6cOVKWLrcwI1AYSWhpSH4dD6l
MqwgKUplStTR0VA3RvL0+RMwKUmAQuJ9Rgfo/PukmIdy0MPEif32UBWvlEXRk/0qryl0LW1/1GN1
ZAPRwlO12W3iyfTuat0hcRR/tCfFQzDVAqCez4+GIIUbVCIw/9C4UFO81LOiNnFKGgHJ6LhcoeKm
rvX8W1r8UyvTmp34t6hvlKmidInT0Tmo1Mpt3P8Mfd9OhT9/MRxyJWB1afZozGOvVlTTNKH5nhMq
W6Pc1BZ9qX4O9d/ctWRMpjiSDNmHtIkLAqLUiyp2GomeUVZJxwGl/tFo0UrUs7QHsPGuV4YjOi9D
hkGvWD3S9k46VkRzilfYipUdxqR6uTxvixfRqaXZbgMu0ZaW1MeOpKAZ30d0FzJvO8Gyo1i7CgJ9
q3vifhzNp1HX6A0R0FhDWjlYSwd3Sm9ytCYdknmNz6vCShLiMXYMs/6BmvWXDG2NlWFO7sD8iabg
gegdkCzgcrNHUso1Ol4FaeJYhfasFuM2GgOEJhhelG14bMCrqxXqnP2tAgwo6q3rJAuv+mpNhmFx
YYktKPvCHPiYawmRxEDOInEyuaCXnlBs6QzhbyswwJdHvGgIV+QdT4eHNLutoiQKArjlnLw+QtVK
C7w9LE2ENdzGdFdsLS4gYFTAe5NrMH9Fo7H0arr6gcyuDtZ9Hf+F10qZ8b/Pz7Zo4hqu1vS8IK2k
2x2NSZpvl+dqeuU/bI6pBzdJKGrz88pBGTZ6m8pe4nj5+MfIry19IyTptTJqu66qd5eNLS4McmtI
vIAT+YCekCyv7iULBKJhPsA3scXqIUYJ8bIRadkKzhqeDU2C53T7qgmsGJmrlL5QYmxb2figueaB
fnt71Wv3akAXTXuw6Z5HLyp5FO4yX3pwM/9YNcjdX/4tS7NLGY2WcGQXIXNNP/XkDUhct/NSCSK9
CYveGqTvRUb/rYFgYdcXxj+NHwt/McUUZIx3kCeAoukyOLEYih2aMxQznEG4nUBFVvCqyj8vj2rp
ZdM4w8AedXAJ8wslpz1Q3fb4/Ip5kKOd5O9l66B8sovte/JmysjS8p7sOQK/5yP5P86urDdunNn+
IgLaKImvknr1JttxEudFyEqR2kVR26+/Rxncb9xyoxueeQgwyIyqSRbJYtWpczwOpYO8cYpHFBB3
UDbcQVnlfs6vsTOcC4MpUlxIDy0BqWedmhGJiVCbseKxMF+Zm4YJ/21A3Cf1vmq3CLQ5XXHPcwfG
W3urBXKgkgb9Ox8HBgRq6B8LUlSXV+ecgaUgAD1uH8XVtQdUPfZfQ7Plnj4IfkPj//D5ha8R4TOY
M9ePoaLw+4XvIkPcPAQuCEvq5hpF3dkR/GtinRJHrh26Jz4QvmXaFYdpbPJ7K+XX6L/OZlcRLaHj
DQUAHEarBxB2+9QaLWAiVBTe65SMYk8EKULqgFVjzJJsB+YjE6KaeQKYj3C2pZ4ghHN5Os8dVkib
o3S7cKKjaeXU/Xjf6Lxze0Q7ZA4B7PmazeO+hOjlZTPnpnThN7UQVwF8tU4ZeJCGNediaUxLknBC
PmC4lpW4ZmH5+zcHj0YVijgCFmo79PNgzPb/ZQSgokAMA7yNsfo+TZSfehXJH2f/Locc55XM4Lk8
BgraS/swavTv6L9yu+qlqhHd9s6tL7vA9WgI2bEAd0NKbpm0QmpeCczOHaNvTa4OOI5QW1QMYN8O
oYlfjWHRHixU8ez+ytT9RRisL/m3llZONjsd4HxFh+eh8PZlm+2hD7nRhdxqQY8DCFKC3ONHH9QC
jHRfytKNSp980om88vQ/6yMIQRHI4krE3XzqIx6HtGg1ILR3RvXC8uEIJPqVsZ4zgQ4HlIcQ+OGf
lQnaELeqC8BE0ZGVfvKTIoEgYT9+vuyM5y4NNOgvYRNa6dHwdDqQvgJmZvLn7HF0xyjlL45E9vWu
orcd7QOPPF22tnxtvXwLizOQOMCzgMD61Bo3Zq7GAqg52y3BDtczqDixQ5rldzyzbxioJK9cIefq
sgvz5f8srjYbIwr1cwl02yTVXV8XaVga7XHqZ3QlFPpmbPiW9G4wtT20QKF5GnjdEF0e9NmFfPMT
VqGTVUzzLOYC3BptMNpRWlx5Zp7/PiJRE3UPCpTQ6aTS3gYVkNngHuNPVv5zJvWVSTx3sqNP5X8G
rJWBLuuIbLFqopggMFaVBxBB/7Sda2QL690NYMFCYAn27aV047+DthltnyHXi84H1RG6EaPZPIl2
nKJeMhBbguz9HuWbMlJt6QUydSElYQ/bGhqlRt3/EqXOrqzc6lxDqwcwy0s6GDhZIGXXQa8tjbzN
i1w8DtwqD/WQdXeeKWiYa1B+zMK9JvZx1h7wIrAIXPa7UggzlC5aXsnHNI1qM2jdRxtyw/bhQ/74
z6jeWFktp7Tqaa40rJjmLzZ3AR5Klw2s/OWdgdUub/t8RKkXBtpkQRS/mP1T228u21hv7L9GFszd
ojCAePddflmZacvKEXX6YbrJRHXvEHvnEeiv1lo/jJA8N2kSJSKJETkFqvRfLv+Ac4P8y40FSib8
mDUWrut8AVE41PDzVEdc2DvlPdTT18tGzjnEWyPL1n8TiniSZLYJjflHa0JPtpBBOkGjhTyS/tNl
Q2dHgxI2w7sZO28dvGk6MMiZsvSxbbwfqah+oRUF7GL942Uzq9vmn0VDkRncTMhUv+sKM8txqERp
p49SCDxJ0h5PVQgeCvO5zgcohth/GvODz6K/Nh1kSJFNRqT/rt0Cy1MhokAhgrk/GN1L8akQR6dl
QcNUMHjZFcc8N5MoPSPRgfAOfH3L379ZMlXZyudDkz4OED5tP8n2MzgkL8/i6sD/Z0QLYzRYYnzU
/1Z3dmYODZjaUSuCdL1vPpfyYw+j5fsenkWYLoDLFjLe0yGUZjpPDAqjcSM5FKg/WfpKiHpmAEvT
o7X0PeLCWntbXpaaWMphcTFsjK137Ww493m86dG8ucTX1jr3bvq1N5mcsjjv72/7D0Ix/s4OUJyQ
x7IYADNr8s7RsEvTqDwWkxRUzl+QFr+8umf2vI9OJ4CPcAGgQ2h1ekqXSHtKB8CoaJDIn8BWWixo
+ceChmUUJ1aWOXzjppyNohx4j+MrL3cQt/7utdkVoPqZZYAJ1PXBlQ9I/JpDsDcSvDpBHfLoTmjN
s5MbVOCi/zJX/5pYzVXBVVfPI0xw62ijAY+GabnrrlWGz2xpVAv+skCBmhAb+3SumN3XTQ9UTryU
9yb7KWkOzfPlgZyZK0CQcfqCuRU7Yp0iMv2km1tUOOOuC512D7XIy98/41RsufJRhUAjCUZxOgT0
4vrZ1BnYcdVvgwyBwY51b4WD8bFQEW6FJQfSCxhutMwD63xqZ8x9yq2Ws3j+2WUP+Wfdf/jogAGK
lCjeD1gTe3W8cuqXLeW+H5f8Vhyaa80V79dh6VRbxNDQWI7n88qhTDwXavQL+DHYf6c7eo3m8p0n
IWOBmuNfgSAIkKwTuiMlfpKLxop1deP8toYb099cXuh3A4AFE0//hXQNFOBr2cGWjElLJuXEdZuC
IAR6ufPHnr42/AhLvDSkwZ1wwq6miLi9n7bSdOIiD/riUPhXXPX9KwArjG1mL61VKNCtrzfa816V
ST3Haa6jAmI2Mt2Bajgg4lg2U5D592J6HoxXTjdtsk+aK8fW+8hysW9BWwy5VHBtrgFJPZ1BglSI
OTbpk9NaUZrQcB5vZihgg8D8oW0j0Nfyjwbl8LsFCoqEN6hx3oMwTYIu+sQaY7fclOQm664cMGc8
D18FqgdOfUZyVOeSOIWup9jIo0TfOepI0o+GDRgCLkXgSJGKRNl7FZYk5cDsxAGOPrd+mbaITPL7
sm+vy5yL68ECQDIYik3fMZVZHOq9vBlGOHcboDkScmIhHjBD90Dm2P7pvlLpbuhYBJPi+8u2z84f
3tYgnIBAHyKL04MN/MKVUYl6jG3NPvcTspuT+2y31zjqz2xf20LQ5YOEx0G0uprDYoLcIzB4U6wa
o8dCifaQZ/k1idtVGubvPMK1kRWBKyzIq9PBCFYQ1UsyxX8VzTucRcZvQ04hNUDYMj1dnrmzQ3pj
bLma3kQaLofCeAlqgzhVUHkuIqjHXjsxltvrTVrpn/Es6WBcPWh4WI/HbPHkYITCudmzn0Nd3s13
unmtzSForTQsJh4UamuoK3H42WlccItotgHPwZpSuB+QEUAxcopTrWTg9u6nEdphmVuFKHXuVG5c
O5mQA1iP1FsCNwTlUIDCZb7W7OtrSETTbJ5jMndiq5Js+gNma49DHtlswbKZgbXVxxyLMb+fs7KJ
iMzzqKJoe8igRQymJN2HYw1cbOcm8wYZuAk0qdD3nktdokaEiG3hX272PbrXg9wu9TPXNiSodd7u
RWH5Gz4o596ZBvPRBrVi1OW9f1eNfr/PTf7ZrtXwpXDs8VdGC7anXJDP2eT8It6QbyBwJJ/cNCs2
agQgy8MpH5p0wNr45Y9am5CZBkazLiJd6VIE2Vgk+5nVxZbwrjo0YnT33Gn7oNPuHHUu2ByZmKZN
Y9DqxVOZCJ1GOmDgs/tHuxhpYFuFHQ39BAHntK7v9FwxEPi4bKty7R2THkLxZlXWEaRJwW/NpBGY
hTFsvGYR7+s7Ym2thIDg3OTTkyekeBqMVjwwZyoCx+F/Kt9AtpC2+UM+UnSVICEVJgaYiHgGNrMK
WNO7ws6cTV1kLBptOkQN9OQ3uu2+oxdDhg4tzKj1JzPCmQp4SFoktyCSM+4LqzSeVOHccqR+6nmj
p3I8OiwpNoJlbpCWLT+4vJv2NkJ2lGPMLXe9hdLB/0VpMUdCtiIAfQ6PcimMjTQopnSQZMO0yr5C
qae6HWlpIGkBsZXAcUfPvO2EeEJDmR3m7pg8ovPzh11lw37K+rrH1CsGJXnkB/bE0WnQ0fSVTS2O
2XGov5qz8Iewqxyuw7adX6dWUhWWpl88EJ8MEWD51g/w8ionGnyLfRM+N14tAA43ZGiJDMnkeS/W
ZJU/Eq8wPzFfVbdGAW9sLPa7Ncruy2zPaYCpeYZjTJuk6H4XZCTPSZbMtwWfsm9+UTn+wRa0i6in
RzdyqPAD+KJV7ZGH+pP2s/s0KBTFBWdDVPgT36M20Ieu6N0d0jjpU2lIvw5YI/Vn5IzVD1GLPjRI
irxLaw3fE4W6KhQoSJTgbc9D6aUk7Mfcu7Ob4dkjY3rTCjASPdSO5jtRE9DejiB2gN4IP4xF0YJT
s3M2ZodTNl2cZKJeFY3DFNdO1WOexc/MnuS3kvv6YYGdBmhKNF8kiqLuIQEQfzvYtfs8JZj7wEUN
EcADnd4Ts+Sf8qb+Znl18UXV1muWAOEzDVMd9s4MSfmBqG2GVZrJSLdYpPEBc8u+2FNnhRBiMyPh
VF0EOc1qC30zP6oy45XO6CeNpk5B40zoOkRMjD9acJzyvGOfwcgmAlMXZWSgA23jjYb6xrEz65B5
Bb9zmk5joKicdf6AvpYfnvzR4xQG+XfQ2795TueAgl4jModCY5Fr/IdU54GrPLkzC6lCf2B9NLtJ
FdGOyW03OXlYgrclxDPG3Np92xzsijlRxlPvRTnSOPYi4WHOJx6WynbAQOezYJiTPKj5aIRzo0A+
JLz22OqBhDJ3ZYaTUEHLVwxiB8L25ovqHfLDRf0ymB0posKr+9ASOXhhUjHs5twvUNQqnQB72AgF
lUVoKQ2VxUY46hkNQyq0EuHvirytwlZ7458ewcFNi0fMD12J/GBbKQ1YV2UccjdFF06QH9/j4DHC
iqYD2lx787O0S1WFqCbp20I06Q9KcPcEAs+p0JbtvGOt2x9t2dBdPRBvM+Rm/8XSme7C0a/NiPR9
t+PT4O9rmjpRU8n+GaIXfiCzNvtkFZ3YtQJl7h5E+zc9EFyPY6JrHONk3KO07IfS1Ma9ziTd5gTg
+MJ1p0eZKx3pzocCazm7kfazKu5J5x4J6FD3nSbzhtdu9lXxodjLaTLDUdESIFjDu5lEVR1dlRhB
ggoCgCrNXP1Wdo7DbsplRIzukZpjGcqEPXJiJhFE039BbE0EYiiBY8zzL8jxFmDSIVCKTdwu6gtH
bA3i4dRg5XyfDZ0IiF+ZQdY0uBjULO5U46sQ76I+sHI0eFRdBm5CJyk3Kq9qVEEVlce2sfCb8KNu
e9npregyfTdbioGpx283NsTxNuCymUKoElRRSidnz7lhbhOALTfA9CFI4qb+hts330ypFJt5xFvI
I7UTjoLITZ3Bp/vKcQ8tgKHh6DqQQyIg7E+BGbprep2HbluyUDHnT87c+bn1eftUy7rYKRtmPd3S
rZ8YZcB4Nn4uu9yLmqGbA1BEGPdJClykraVxyFjS7Wqi6k2KU+/IOjFs8qJ3ty1Q9VuFg//QLvQk
pM3cgwORpWdd6CEkCggsZK7RHlzDd1TmWRsv7d1oLiCJQyZ0uIRDDRWd0VY8AtAJMMKkc27zySdo
cccfNPHKcEqBQ2IVdCGKAYfGRLL26LLR3MimzJ6URBebrZr6qa3yGpwfs35pWpS/zMl3Hltl4keX
bb7pSd99z/SUBqM/NQEzoVYraTfsSm1xdMxisgKL8XJDc1UGWc3KQ24lgIfaVXNTl3iT2RMT+xZO
jC0tumcH/ek/patl1Ldev7cEG4LEAgmZnPWvitoqgB6XDCwTbjZmlXmDLZuESBha29rL0h34xHB2
d/68BwIfmwyY/EiWnR2ORTMH9pw7h64k/T2CeNc5ogY0DUEqE7m1lfucSV4fx143m6oz4LPujA72
pAJZpjbcY83tftsU1Av83iruZnQZhq6qvYhUtIAAF6IrMPwaoT3WCCF5+ZqVBsDDzuwckJ1Ktg3w
MNvBd3RgGLkfTKWrALzRwIDVlG3q0WXQfXV/+nP/s0Vz02vfJyZCUYEjT1vGru0riZoSROgmUYNu
rq2dGzml/E6RVOzsTFefs5kkoUV1t8vy0g4Lxdqo4UJGBpSzttSo2l0JqaVbRAXwwQk9iqNOjS2Y
i9gGKjyPmqeMBuDlEWHetHQnkgq6YRXaNqNpuWzACoY1nUbEEGPmPI0OCvZORqA1ADAdCZ0ejaqN
1Q9R4mbjJlFK7EuV6niWebKvlFb3xQxZIdJ27j320bQZJecPlcqM+7asUlDWWmQrTTIApI664QQd
KC8ockNGSGfUW5l1SRdp7ennCZw9Oa3C3KYPDeLLjanT4Yvri34KK9CIfbO9ScVmo7NfTt1lX9ns
8g2VbI4GI/2ZmZkZJGTIQ8Qgdlg2zA5Vj1AWADprD14dtu3axNig5p4GTa+8iM7+uOm0GMOkQAdn
Xzt8KwkIVsAt5uyZqbtNTkw4HZ5sgdlXr1PF0P0ysuLBR1tZZJcpCubOPIGVpfaDEfmTDXcqsknN
SWxcylMjHMzaojunnOZ+C4L/GmzeYxI4Kf/CZwdtAV3XviKMSOnGQZkxTh3Z31KoXeVHyWRdI5iF
7BeKnDqSDijVaMvUPePer6HNhqCu4PROUqfbUY8ISgHh3CdswLVT4BoUeeVuJtl3BzR56eehApTO
41X5alu5d4tSRvfJ60h+VKqaY5dw4QYZOIarm5bP1EB5LmlCqdRshkDKyQc14kBIrXkMNdIiuFKg
bgRulQ7d1DSLFSiTnhCZga4tqfNtioTqbTn2/os286QO5VDr4zhyMOV0iTE0AdhfxG/QPOjYIWgo
yLmX3XRNjwZH2XMRDH42hh3af8IGEd4uqTqyZe2E44EKNwQzlx/Nljns86pJ9xUbVORk3rcOvnCX
1HUH+qqk+DyCD+i2TysIqhZLvmjqxUsq9bQdbbeK9OzbYOxujE++VYvY4kSAz06keA41emdPpb+x
eF+99HmDV/hclCGrsyXo0R7Ukig7pt1cbipefyGqVZtSusVtKXV9A23J7g4vHo47324eaN6Oz57b
8IPRSriKsrNDQ+Uf/F8ySgdbQ4gQe5OmU79jEPE+4LnVxE3dILJvTR9aUs6QbNKM93E+VSQggyc3
ttXlQeHgiVEAu/ZiJ9Taui01Hhg29qfOcKtNmiZFVMohjYRRgPpubPobI5vL7eT205Nwiu7JAVYb
x6djBuWg1bbNktCX/gE9jJ+zxCGRlhCT4taQhbIo+3trxFtJ4TgM0RSgtpaVO9tFRj60lTHsUtqb
UdKVv5Os1Tgs+uZYtcK8ryxfhrmhotEFo2U7Dz1kv/zu1jbT7nteKgB1RWPfgWLXB1CoNKMM6HFc
1WN2TI0qC3mX1gCVG7vUJAFIcuuAzNZ8HFDw23SJbI6Eab61aQL+bUBHn1AaAJwKcPVo7NriZgFi
bPNa8tCfB//WrGUW1ZKxbe8KXOugm/jkmOUvKTr/wbBxzLmsRtgyNARFXTs/TFz4363WLFDQTnRk
dW334Balc2OWrDt62vjtehUOaN2aRzna4GgfpRMgIZdvZwrJzxSVlpCVnRPQtpo2rtYCfIq+uyHj
aO44NXQgcl/+cSyN3L/NyUPjZvIoKl1sMz4YIeqB6UYNcg5whJONanExCKpKIFY7BKEMEpZoLmvj
yqTznkyOH6RZ7Udg+iRhxtL8ADl6ejP6aR0kQ50GAKzXr10DGgQ0MCeH2UIX3Wzk85FZU/Ydymzu
1m/N8Rbk9n8mmeUvjk0wlzT7PDBFtpVOfmqliufWlnUM9CLULEfLiivL6wOEo3zTW265QyDOw4XH
NUJ+ZIjQEGUHJtbnoAWBuqTbkKPmoPQLkDkx7g1kKUPdDV2Um+V9ag7mIUH/2oaziTw4HZISrnSq
G2Sgq7vekcNjIcj4Qjvzee4KSHnWRsGeE+Y82L1BXkBVY0I2MK9A4idZGqfZ8MrSdLyr0OoRSif5
w8pM36DzbzxafVMeHFxZoUjHIaggemZDkXBYKD8LFVaYHALz2vAObsKHKJMSshKlrMNSGH4wqJaH
iaD1jd2Yxq4vDT9sar/fFmmShY1NP9so/uxnkZd/QIFGg3nqlidXmm8yyns8xdrmwe3ACtRZbKZB
VZvzkwtBuYOrTRki4jV2nlf8afOM7XuryaKRu4jLhLJvGnA6bwti3qb1UIQ+r424sftlCr3p0DHC
ItD7fS/Qr7DL8fjayjbXSCrYWZibSECVJUHEjRcYPQLTML5UQJttk9nAi3KUxdeMkPYLUKvu0cXe
2KGm1wRVw/oHgngqEFnCI79pkN7qC3MPifX5HldqE/SicB8bAbE5vFyTm8z3rU1Rj2TvdF7eBIOl
UkQXXro1eFshDMi7QNQF25RIfgZcN799oZsgxxbfE+SZNhDBAMvC2JLNXNf1IwLmOSBAJAWNAY/i
jA6B1Y7mnY8+htu0aMXnD2ZKl+Qe+9vgb5oL4P80U9qOg0tn5s8x8M6udTtXV/Kk55KHiwoCvozu
ZPDWnX6/VFy5gMzMcafvR3lIrSs1hivfd1ZFxgGSmb4p8H32kCfheA3m/C4Fj+lhqDuBXA39Re8a
VEbPxx03JnM8VDkyhUfb2E7yGtbt3BjeGlkVMBUt6OD2MJKlYUaCa2R71z6/WgIG0JgaO3zeQ8qx
emz468ddiC0FHiDazQUkfbrEk9dMbobsU1yob7Gyv3/462hjQJMXGEP9pa3x9OtJO3Sk7V0jBnnk
NwvpIWTAPlpdRA/vksZHkQW1ZFg5NQGJ6SGrVU3jxCgeUAJCXn2y/1wexhlHgg1gElBfwVtk3WOK
CgKzgRakMSi2TRW3JTIVny6bcPEzTyoSyzBstJiCUwyoKn/5+zdFD+1UDkReKxpr3JFgaXqmeY8c
ff7NQ2/rlZr7e1DVQgiytH2gmRHJt9WxMSHR2Mx1SXFBjvus6I9zoh/RMfrJUvynMWmkIz8qYLt0
Wi/ASBBiwyZ6Z06HZ9Rk9KXT0LjiMsiPKf91efqWbbCePpTHsccBEwJcYeUFuZUhnikTL7bKXzPk
+8QUIJcajNj4hoks0DWKmHUHBXALi7o86FyXqvxC/nM6IFozlpep4cZl75mbxkrQx+22R5ogPVyl
m0z0SNmWn0abbIayTsLLwz1zKgBKhNc7JhX4j3XRHlndjrjYzzEgGuE0HKX7QTmUf8b3xsLqXOhx
p6eDtNyYA7VUwCW9/+Dw4CFbqlOQQQV64nQCKwTLPrJJ8AgIO6PGMjio4ICcn+sPitctxT60fWC6
/gqvoGZ+amkyEfcPnrZjhRRaOgUEedzLy3EOgYAeQpSwgUb20LG48ga0d7ZG17RWPKNkxvWuKOOy
HQI0Fc51s6WF+kK64quRODvFyl2KfJ4z/r78G965BErdOMaBvgPE1abrWCAzGopnLJtidNKEWVrc
zra6Uk48awLyNei2Ryc8sISnE1njLYZcgj3Fg6r/GG1y9Ap/d3kU747BZRRvTKzK2UAaSZ631hRn
3XezBGtR+TCWeZDS7WU714ayurXx/vD9KoEdtI/j6SwQeF85ZM9ZQPi8qEqaqFKtqX1SAB9A9CBg
YUkFcvTYo7P7arfCmUI2OIuxjRYmN9yz63N1apymKawhbpXHS2DNoGXdjK2PFz9TKijTtNnnsspv
ptESL5Ur/K09lD8uT+aZsjaoyRYiCfSTWWBCOfWLgvBSomsdUAfkQDx0efoWAl9HBrapwj77oPrJ
sp8dG1aWnsW/fV2n5tA2bnnatYeYgn8YVOejhlQbcvhKf3Gu8ZC9u1cWWwCPoU3Ch2OuN7bXQhrB
rMYhHkfjs0X5tnXdNqAoVCHMmGRAhzISbv7TnK/Jt521jN54YLIQvb6DBQ+OXbdo0BxiDYHwQXsQ
9TRDtzwkYDvqH9VQhglpNpcX8l1ggNGiiWIBFEEC6107QdpTF2Ulf4gdUENF5VTcu2ApTysQFPod
el5wmEE+2vog2/vfBaWgicIpDfZtuNHpgjpKaTBdMPBp4g4o3F1q8UASC+9aM8K/Vh/Ud/trbwHm
LI3fCH/WsVbORrykPRv+iu6zAlnBa5i6d/Ei5hEofxTbFngjKuqnA0LBipa6r7D38aj2GYgvOiSO
uw9HAYsZ1Nlw/wP/C7K8UzPYAoBbWGqMZ8eLxpk+gGT+cNkjzpxiMIHzC6Dxpal2dR6nE0GNo+3H
OKsr/Tj5yCTjPcKfL1s553cgXUZtE+z7QOOsrBQsaSkl1RjDJVEC3dN2qacda61DTfdj/3rZ3JlL
xnlrbnX4d3rqJ5E0Y2ymgHCMv33r08Tc7Sx/XrazzP9JUIr1AUUigKeIsc13zWvaqFnKaTnGSG09
0aTGITy9ytr57CkTemciZL13XwBTHV62+z44XQw7YMnGtYAG7vWGqvI+z6EIPMUCypJmQpAJajaU
KmTqfjXspUJsyu0fzrU+oXNuj04AhFpoB3iPgySE0U4JE5DE+cXEq4W2f+prjC/nQi3IAsAVgbSE
y68Rsa4hUL8c5jHmxgPFCWwpEZL8QSduKDwVmPOjW+5t4y61/pDh8PFeKBzFOJXxp4PHMujnTvec
M1RtbgvDipsSDK1I+nKR7i8v35k9d2JimeY3T0G/a5a89WzFfqHQc7gj1uNlA2fu6xMDqziudexc
0xRjMCVKR/Y21YcBfdFSvmrrSmhwdiy2CV5uXGN4nq2OKDDoWbZEZTD23J9u8v0aLvHK561VAmnM
2OxPZY7PB7Ulgzm/ln4549JocsXbYTn/8IxYBfaid1DGQv94zFpAh5tJmy8NUELHbDDplQYLc/nW
6rjwoOSMGB78HeAIW9maKlXOZmXMgPSzwBSvjn07E7FNq89O+sufl5pZs/cBbHOupFDOHL8nhq1T
h5M0s/lI9Ry3kj8DVrxJ7S/JEHeWgrjcXudXnhHnjifYQ/sCHAOI8HUnXk1ADtXkao5ri/9wM+NH
DTEMVLJQekh5IGS5Q7P2zzlpbu0eeJfLzn/GZRaFFGSM0EkErZ6VR2pWU7/QwGBa6JYB/dmVu+XK
59d0YX2ZiSm18HlkDZCS3nT+n//w+xHy470JRC4em6eLxZVQ0h/0FBccmrGjgYib+9eIZJaPrF0R
DRP/b8Re7auuN6TBhgZA1QQGAGR+KjP6gqz9rzFFucMwXgmbZVD64+7y6M7tNxDGII/nYo3eMXi0
LYoHZiIBpVdfXcTY3Q7F1Msmztz+CyfN/0wsK/jmeHWU6469KuZYeJHzvTXBs75X9IqPn3UDNOLj
4ADhE6LMUyPKLCxbzTBizxGdICp+ZZ7OD+Lf76+2bDIRo6bgLYqHetuzHTe3Axjdr2Xtzq/Gv1bs
1Sg6f9JlDyt2szHsQHy1r43jrIW/AewivfMus1q5E3rF07/vfcDXcz/9llvq3mzp5vKiX7Gz5sXy
01Q5czNNMcU7bgR5H0cdO6Cpiv+LHbzZALX23hOrJKUCvk8Djk+ruxLAaRUDoHLZxFnX8v81sYpe
GW890IrCBAfSSWVVQK9Js511LoSNaKi3GCLYlfMSAB8qJV0kYRA+loMFzI4bQWV7sNr/MBYcxEil
WlAwxIF26mAZeqKniTgoniB9Cujdlc+fW/W3n1+9K3I8WlkBWCvw9l5k/e4ByHX+w2mykFxhlhDe
oAhxOgLQ0NpikpURp00k6pAfAEFxr73Lzy35UhpAIhMC1eh/PTXi9WSWlUKdzJ+BUTK6OpA+fbns
VucWHZk3dF4iHYt0w2qu/DxJBDe5EfvesGGy3cukCgQzN77cXrZ0bjS4+RHFI2/F8Dw6HQ3Qs0hA
kAklrdbvdyY0qyKOfOMVOtlzVsC2gnZeD/Ky7/TWDEhRu0QgmhrUlmwAQLo8iHPThbUwKTqqUXtd
Mz24BcARyUzneLIBHOVNmHveRld7t7sSFp7zYSRlICSKZ6SPStPpbFmqpA5Uc8YYJf2gz76XQPiU
xZUnxxUj6+MR+GNl63oxUoEvufnSO0iKXEtXnDWCZ9PSjQX52rWHIVYve4QqI1akDQvyB7aC5lrb
2tllR4CHxCtSr+/arizk6yQ69cbYB0j4qOba2iVc/7m8+MteWIdHWI3/GVl5cNJ4iW5dPHSLDKnH
5rUE6KC2X7EyrPovplA/BYEl6mfvHiCD0xds9gD7l+ME1TOjvWHEfOyr+Q4Spy8tMNCXh3Z2/hg6
xsDwAx6y9VFT563TZo2DzihaB76Jh6F95VA+u3P+tbBmBs6QBVRoxp9i5u0kiWZQ+QAYeC0AM896
G3J7C2krYu01O3cCme+6czBxZTqBV9m/G9wpyHP1hbd5d5PoBkgaFEyQOS78r0RDhr4ABCIoxtHf
aabRXtNH0iv0lcDt3FsLFFsLHgG5GTAynG7nHup5GdEoC9RF+6MwxR2tdRoSrxNhh3JYwCB8sWvK
4uPvcNDi/Wt25bETrwegbNIpbukQApa4udq195drd70p6NJmCb9BSe/vq+9NXO0xoVmKPhuMLBmQ
8QRQrZz8Yotg270xJlPdQCyC3QP5jlYLAXzMWJL/I+28dhxHlm79RAToza2kksqX1FVtqm+IdkPv
PZ/+/9j7nD1SihCh2hjMDDCNYShdZGTEirWSmzCJaI5H0XHnqVmxlho9fL+8o+c2wtQlS1V9eseL
hRhjhOASMQJOUPfgf2uKjezffMACzA6QlMCpTabvdE0Dn5a2AFaZvQIINbJLgL6fs2oJzTJ3bhAO
Nch70cxHr/OplcIGSd46+Oi4VzbpWN+T7K1q+i2uFKWY0uPkOv41JOwVz07Tug0x5A4AN+RsAzbq
pU96CGUc/evlqZs7DhPRMTlK0kPQ+p8Oqgu8EX9NSTGVpCe1Q/3IkXZwwx0KhbpR3IVfZTn4ftnm
3ERO60QbK50JZ2lzr2h91y5piYzdl0yHn1RewUqOjvplM3PNx4Qt/7UjXqqyM4RqORC1RYiWZjQi
VSDSHLSU5eiLFT9oGRkWDnx438byXV4vcQ7PTe2xeSGKT4bCdQHRjXtQq9WwLsevWXWvGJtEXcnW
Qvwwd2twHzKZ3O30tgp7M4j6IjAblYdiCfdIrtcrXo7BwoTODohKHKz1AH3AK53uFTsMrMzxWDfe
Xu1Ok6TxUSs8d+1qNemjKLZuQr2LXqvEX2INmbVM4EKo5/APMcjXYrrsdIOpLKvbUq3XJXWDUX0L
FB2l3b1iLYSuM+EFkb5FfZNy2PSsOB1oORFFNS6YL0M68LhPhm1ePjCv5tXkG/YkREwkRj/yRKwj
nD69NvsKvgR5T9fDeix/0wZR+18uH4OZrUGbNdsCKgEwA6ICVyUrQzSARN5n45s7bo3u7gPfp/99
CvV5SYosznnmJUrbF8q+QgpkWBX26n/7/uRNjq41uRy9tNFiZa864TpS+hWaCR+wAGMjbpAwnxtK
sED+I4kHTd7LfrRCPP5aeZnJodvww8GMgRTfVDQ5NZDbVZckmqXs7ach1FYSnU+XRzB9QLj62arT
p7n7JynbUwO13MaVq7fqXo8ja9M4yZ0bGnTrNg9ab9yWRh2ty84Z6YWMvl22POPL4T0CVTZV2ChZ
C0NDhVhOpQkeOdKK0K3NL5Jz06afPmIEXBmqylScxCKoFrlKaPW+vI/lBp2VYbhrXNld+8742dSS
hQBxdkSQPqPPwbE8eyXpnaNKMsiyfVOZn6Byf506CVdSEr4M9hLTwoxfowj+r63pz4/2tlTR2ar2
EW/+9nscf1fKA8I54ERgrEjgOrs8izNxGFKDJKxhJeLeFZlyNCu1rdICadoWQG5UdQVH+ar1rxSf
+rvZKc2BZoUwbpKQPx2TSm+I5Y4UF1KtXjsOjeXXp3ZJKiDgCxxk8mfCZi89nV54iMD3U6+A8RD2
S+o0cx7z2IDgcTRzBFZQa+NeL7Zmd1//uX4deNjhaZgiC76w0wnqy86qB5eSVvg+yPe2tneXtF9m
BwAroMIepgQtJr8dq/PRNaOeZCe/83RlxEt6WecXJGQuKFpPhMX8W/T5iurGIZRC1osR0Crg3XvO
t4BWbs3vN/3V3HaAjDAGc68O386Zd85SeiWVYDBfMuU+eAjcq3fT6eeFIxh0sGyMKZ9PH21auZdi
pply+cRUT5YNBBrFNvFycfLBpOu7Nl5o7/FL+CPGl8bz6Ky+U4y7XJU3Zv1bmXqnpQeFxlKlf7t2
t53aF8bnDENG+1xnvEjO54Le5jK4bxLlateCERA3U10P/JIIaG6dLi3GiEEqwaeioT0zWUXW4fJA
/kK9Ti+5CVVJbxZ4LCINEQqWjYAtQkLgF3LzxbZsE7MD16cZr34ThF+ZZdpfs+STM1T1lyZXNQLR
PPBXUqy46zHOacSvneqhV63yGWAt1cfRDYOvjdTYu1rvmwc98L19nTbJ3Rh6yc7wymiXa0Dc5AHE
AY3ian1LKFINGyMd+vue2PHW48W/qsBD3CEUG/9oi8A7UHnqqeXbylf41KWv3mDAmDj4+b71ocxs
yjFeuWZMs4I3RqsUzW80kwZr00WNku64eFra28b8OaTXESizrn3uQ+e1zup/gk5SV5Ivx3TMjUE9
bsmD+XflMHjvGYzQD+VgN3eooQZgndrC/KcHS/YnVgdpc3klzi+SKccg4+TJ8MH/K9z5Vkq3lZwY
rHbxEtM1SjP31YSQHPojE+LTTavcMvVzTDjbJqJdant5BHP+i3zEJHaG3PZZQJFlzGTfeOaLLHfb
QLodiz95Uq90996jC/GyrXNnPA3lX1vCAeyLWo+9EltDa+88aJtMdeFdNmMBhATUa+TZCALFcpGS
ealWcPO/KO02vzGWiLTOAyKiYrz8ZILwQWSFtLycdKGnIJvSvzY8gQpjQvnc6ktZnLlhwL9KBAsF
5cSseHovVmHgFZLS2i+B/L19SO1vl9dhbhiMg+5jIuVzqU/S+1Lue475osD3eujtEfoOKNvfxljr
no1Wjhe4plSV33vqr9A74nIEygm6HrzF6XjcpvHaMS5TUFJFcejy4U6x6ZC+KYNohL3IlmFvSt9t
OY9uujGqnq0aDqUwTf2VW0NTJgekCyq7cl4zXJR9Y5txsR1KPWXybWut5Wr0A8UF9TBRH6wzKWve
Lk/Y+TGfPDo0WaAQpiqL8Pu9WKlbKRmTF0gD5IlbvtJW5dXFFUT4cOrkE4gWgRyczpFPrK3T0Bm+
WHKxHgHKVWYPm8Tm8kjOd9ZkhVwM8dBMuJKWfqaGjRW+SO2D4vjrbrzeJWKBkJTCHS0IZx09vucN
vS6n0YuWyCvDovFfblZd/8/149AMqBbBtk5vSjFyzAaD4l0WvwzBOjsMS7zL04IKG5YD8u/np2k8
eo2ESt35ncHnXeN9DG6k+hEyjUNR78J6pxRXu0Ud+VgiOrwWiStx5ammWIPcs7vUNH6yaO6GiO3a
2YLD1iLfTNkWonqxMQ2qTSu066x6yVUUv3ZZdnv5+5M/Op0uvs8TxAGKCERXPB+BLvuBo4XVi6JW
4VMr2/6bLLX+fWSY5aPutt2dJsnWqve7pf6x8/08WZ7K9SYCAmecg76eq1VcF9VL/buNV+Hny+Na
+rrgh+Uhgp0jLKuXIgzWZn3XfiAfQimEPhPCB0Q4+efpRnOiGA4LXN5LD1/BsAq1pXh0bgi4LFaF
bCEzJRwUzVP0VNFZ+qF8ltxHWVtcgekVKyw+2k8G+QEUfdnGwhCURoVzwfbUlxpbN17aGWu3hI1p
LceJ5dx6YxO88c7L1vTv6utc4pWxduq24NXtonyKbzCkH5nroJkou+Wak/2ZHaMgIuu1Mm0jZrOV
qKMeola1N37m29vCiSXIIIZ4Q8UhXPea+up1tfFsu4Z0G/opyD242sfPvWMO5krJVO+2oi8kh0nO
gkoxC8eHTi26z0nNHd6ZQQe0pJIsaV2V8rBJy9y6+mU1OV0Tr84taJ0RpKqcBTRDfPXFVzeFBnf8
1R7k9PvT/XvkroIy76rKnJZgeE30r7rx4/I5OA8ST78vbKK6VcI00SXlpYsDed+VdfWkgJiAdFFu
NZrVfTV4hli8uNptsaEQbOMWQYXnrJ9WLny1Geqh2DfjnRW+2cXClXt+Nk6/L0xbYZeNmzd8v6Vd
V8F99At+cQZeigWONTHMlG0SswOV7/VdDwM38OZPMegMo4c4DxqHGMY36anwYxQg34c02Vxer79g
46MzSYIA2T0MowjtQIQvnsk88hJPgSTk4Co+/AMJQtT5AClgFpiDtOrdoXtWosy+KRr5PWyjZK27
5kH2Q36P1gLEhvPgrkClYpOk9itv0GijNR6sZ8lYP7Re89mK4S27/JvFGtXZb56i1qNNrEAjYSiJ
kR5yPYdBS/rq1P6DWyhfkSrellq7TlFwdfT+1k6MRxBB62ZU7y7/BmFDnP0EIQYbHDdCqIJpk8d3
SbrXIOb73wwIF4rR+r3sT2NsvsCkVUQLnxfi1P/8foJIHqTTBhDrslwCSZ3D0nLIihTWpqc8+dRg
5wNjODIyTeLROpUhKoqBjBF4BAeTLtaFzbs0COE+CWC6q+JpEBOr37gZYCtcEmoW/NnZPAlbDSZO
2w47OT0k3fewudOV4qYpHnU/26rSEq5QTHudGRM2lQ2MQnVKjfEM3yvpwTVyyBm+pORqk/pz5rxA
Abut9H9a2doG2bfQ215ermksZ67gaLmELdermR7LLuY7Y2VpdGDex9Fm7BZc6ayVKSlJswBcxmKE
2cWZW8SdnR7GeI1Km5Lvoobo/+byWGa3BoBWblByxmctYKYreSQrOD5VcqMqW6fYZku8yLMu4MiE
MF3jmMFRZ5vpAXrOqH13rIW38NxE2RPomxttivaFpySUQ1XhK1WG3OGL3u9A/vS7Mly4OOf2N1Qs
GtUNHvMoMp0eUciMPCpIDCK3X9rxwVXpqMm+xN5bD03P5SWZ5kPcXtRQKA/ZU9JFfLzojaqleuRk
BwuqRS/zuN7evO6+Gn5l9W1iLOAl/v7yM3Mm/RJUOyCgE/n1i5GMgaezm2O3bldml8OsGqZGectv
y1dxD+egbzTReiR5AH2ZXW0AMna7pIMJx5Wk+NaB5gXOQ64Uu0v8e1Nr4m1k2PEavFu8lvwcsrlG
LvK3Kje6VwWR1RsYha3nyijST3JVvBlhEd3oVf3TGOLmDYEt6y01zXCTqnZ/1yuBBcNqlRarIrPh
ToOy91cZhDXKbYW7G0yXNqqaLEKZj+kbzdLVUj3ifP/aE/KBLQY9J0VoIVTToP70hpIad9p/cZN3
sKEL7v/8DJ4aENw/4BE7HwMM2MMOtpkNDI1yvSReNm+EiwxcLikEU4jMYEJLRrN25P2gp5tirNej
9EmvFi6a86MIngEc1iSRRv+tWAVE4smsVakpDqzKWjOfhvRz5Xx29WzhiJwviaqQkYR/DFgAIMBp
sEcXpqzWfiuxCQ6ZvU7M9dAufP98sk6/P43z6PtjbtV+n/L9KZFvb53+xkkXYCCzQ+ABg+NCdZ7K
w6mJ3kCFUHLc4ODX1qaiJ8zPFvzi3CCQ/pjKJpztM2hcYuayrxdpcCjshyDcpekmShZeYUsmBNfe
elIEtVQSHNpmrWZwGPJYXTgcc/N0PArBuw9WKteazyjMalsnEHptLnvbhe/bQkU5Q19Qy0xE/fT4
Hy9J4NhdiIAX5ki8x3trMEsYawNSal/N/J+2LNfyUpJ+yYZwuO0iN1QrxkZTrOUBzrV7fSmGVGbO
NncrR+4/ZCvimRvghs2lQvIPVgb7u5KvUcJFcCdE/tH9nGjqutbu4HNv/D+N+Vty/qTBrd9so7La
Xl6w+bH++zuEs+lobeVC4ekfRnXTqFvb35jtB0zQ0Mo7D/6Ac8inRLJkyOswOMBYrpm71n0tl7pw
5kZxbEI4/lbZtlYU+QHvirUMNWF9u6jTObdgxyamn3DkxFxfr0oJysZDYH1TkhspvbWKtWnsLi/H
3Pk5tiIsB7eB4kmJx1y5NKDfFktqHrMTBdKDKgcaKGe3b2CMQ4garH/I5DtoX3P4HZWbDwzhyISw
FhqJ3LaKVXZ2Db/i2k5vP/B95Kl04kYwxLoQQFSSEhV1YPoHz1xJMgzbC7fV7EIffV/4/Y6WNxnp
MP/QOM8Ux8P02YaeKvjIoTiyImwnBEGMoHQN/2DEWzV8iPD49lIVnh15GooS7R6ZEPZSN0CyVSYW
C/EN7TbbXgOfTbsFI9OFccmI8Hjs7Bh4dcpsdX66LWoZXirIXY0fjX7TWAfY7OLs0/+2/sItafS+
4oN38Q/9sIVDPFxyzbNH8GjahCuy1WhMNPvp+yiUa3vzSuU+ntsnyyLWy6UgdezA4vvQZlZ/4iXG
n4WfbwhPK60OrbIMWZBRXRXfzJ//0+QbwtWoRrVm42v9Q13fG8V2kY5j9vDBmUXLG+UaYH2nXrbu
KtsaUGg8UHc1CrjpngNolbWvHxjFkRVhC/Wdb3VqiReM7LWRwLS9ufz9WS979H1hC1VwuWWeJfuH
arxr92Fy13cLTnZhnsQ4q8lUV686RtABS6OkjKZO9yd3v109DsoC9IOQqlWmnMPpahR1BLS897xD
na2Kfp3nu75e4FOY2a6IX2vkA8kF8CwUlgIoTqDnfiPRPe+uHOt3IfcLnnZmqlQbrQ/+ws6ZRK2s
u3LE+8Td9522GaIHJ3y1utsEctrLkzX9UsETntiZRnoUICiaZLcUIdx9LH2nzImIxkF1so2Jnktf
fFezhYmbTsIlc8IFotpej3QD5mTtWxLuXX83JO+R/oi+6cKFeL6bJwwnJTT6sOA4FiH2LqRp4xC5
8t4wbxFVsNJnSOwvz935LphMkDYjJzCTdDI9Xg0QNCn7VF1bnn5T+0sR4oIFEb4/2nFYJX8tBO+T
BMdSWm5ukkCqAFpB5IoMo7AcSo36S5r2yn7wTHBQxqc8GW6lrN1dnqjzVafRXJ8wu2QYwSMLJzIP
6awAvafsM5h7EGvaSWX+W3GLmw5YZFE1C2dndlSwPzh0a0HeJpZpxrwfkqFiVInU3huBu7JTGX2M
X5cHdX5yyNjIwIlorkACUHwLwa0PgNgnVij9/iEsuk+VVcZkyMZfnWs8pOP4avvXpzmxSVF+Wise
JmIXju+3Thl2MY0ECVTqY5T8GPA+6E3dlloULLiGuc0HFvK/2SIhZI00rTTCzFf2TnVXjy9ESJcn
cPb7IO6Bp0OvetabYpgtsFsSX/tIfw2CXzGFicsG5vYBDKoqZ5MusDOqEahVCpBYBp37AeIStuub
O3RkobprNXNhy82OZcoNwwUC7EOMAIquy5VWYq50s9pQgF8b2kdm68iCcOWg/a16Y2Gz3eT81Q+z
V0qrS1lOscOTy4b9hcQUhCaU1c86EDW56yKptpgxE51vPeQG8OVHeNY/S762spRRX3tl9ScbaZHx
/QBJwOzWzZVVFUors8hvLq/f+R1Iz5UCgEOlGYxOPsFtqEHTyk1P04mhrYsvEg1Ayr4YP7ByxsTe
SaOUDn2VsMvlYbDaxjWUfaj5ya3do4xX5NZSa8Tc/jCA5E9cBWRQxJ6FyEFYW6ZTah+gM+a9ceV+
YHscGxDmys7dtsVdKXsrfAz6hysxpn83xvHn1dMwodQNLyqHUdmPLriETXZ1aMtKH02PsAjF2Bot
vFjKXrJu2/wukxe+P7uTQBkicQjJtyYGA03ep1HS6ArSeuu62FXOi6M8Ioxzeb/OLvKRFWGS3CKh
BTbVcJhFuFGaYPPP5e/P1PKhiKBJkcAPBtTzKpdkhMQcYEWC5KuhvKZmhOzJ3lef1SB7LJG9NWp3
08Y9ckUvbbeQ550bHcx/0JUC4AOTJsQKWT2iH02P8t62YUT10s3t5dHNBQkWToc2SwuQv5gjRSIz
y2OF5s+oz9xgZch2uTakqPnSE6BsW1VO7wz0pRYC0rmdgbum39oBeHyGQU1DpakaYFX7LgWF1mTx
+GRUVL+y2mjuKfY1CzXEOXtTTyb1Q+hXz9gegiHytdKrZHyZuUtq+7ZCvczchu7CbM6t1rEdYS8O
A/j5bCimcbnfxqi8Rf3ly/ULNrXOsFjIQJ0FQAW6kqOjwPLiDtnO8MMn+FLQQW37p1g1HtAjuz7H
xZQdGZzm9uitEvtK6NsyBtPqm9HeZ2axyYe3Vu8+4EtpVwfbDFcObZWiN1Ilt+gsWYZALl83zloe
s83lqZtbHcC8RFdU9gGPTn9+NBJtHHIKfgN5pgAJmhxtoeurVwQ2CBDzNkVfDMLwUwtolQaeMU77
usvpn97npoLo48/Lw5gJsI6NiLfaENelFfoYyTraZomRUba1ACio6vYjhqaOvwlse9aeHaJAGyVT
+dWpbyvpt1s/lN3bZRMzS8LNTK4fPBl0VbIQX0VREgSWFGn7RP/mOX+Akl3+/szB55EFSSaPLVqM
xCsoU+qxlCQa6MPsqay+tcUu8g10qD9dNjOzJIRLUEtObMtcd8LebYtCyQYa5/cB2jhIRX1DN+MD
FugEVun/U6fA6XRnoThkDOSKYALo85sg6Z7q3r0pyqW+37mBTGB3eEzBeHIpnJrJlVK3B5u7bpSe
5BH9zjFcl/lCeXRm0WksBthFiQKUuPj+zfp01OqRO83NnuXhOf5z/VRpUGBRs0ADi+7v0zGYkoMe
rU33fYxGHjIp+yR3Po+uvODrZ6eK6wveAshZMHZqZkCD2O6bjq3VqrtBardRXn8L/GihWj0XfkC8
YNiKSjc+ijhCjAk0NSrN1MP/Oo47KWgOay0O7kBtbCNUSld16N+mHkJF+fiYltkvmCKqVQPj6OVZ
nQkU+BnsQGaUl6MIi+9NH8FzJ4Tdo+23XYzksZF8aULzq+b6pO+Hb5fNiaytU+wL1oezS+0GAhix
wbKl78KN2xqyBrr6tmOuhL+b0mnRPnfkjV/07c3ggM/qTSn+VjaWuclcvStXGcrHH/AhZFEmSjXa
Wc4aFL3SLmkA4Jd4fr+iLW81uM7aS+jvW+qJFSG2/xm0pmlwNWHojJx+MBK/qNBl3qtm1jz5XvQ1
knoPecWo8XexmWXPsaSZ93KpV+vaNe1NI1kfePJy8HlSA+sCyi/6MtONkd1t6GPuK/9Gs/NDrVlX
A+xY2yMTwkWcdrRDVRqd2KQEVmb/pDvSpvQQHPSWAItzrmZ6fsDxRZcQMOLTQ+qPDtLKSjzu0QX1
+lV8Jevt3wUjOGK1OBiwNAmHM+pGElUj/JfduvWeLXkhTp6uv9PELUrCE6cbzG60GorPZCfkjdyq
cCwpcQ4q7HsQyzeF8pp4Hi2yn9AruHzo5m5LvNk0T/QFgqo7nS2k5Xwndcth/6BaX7dQ93y9/vt0
8xo4EGqyNKGdfr8pdOp/UT3s6bitN6b/PKrPwVIT6MySs7tUbhg8yJS0OzXCI663inYw9hDmuG9h
+fnyGOY/P5FWcNUTh4lzpHuNKdETjcLJ99S4C0jZXzYws+b8/n8NTH9+FKWmWiWVcYoBXMGuVEtG
0W4c+0012pseQsRW9TaXLc4OiW52mujsqZymnlr0I7sb5CA2yKneBN4uWbjuZy5KMmgG4lHTqeed
efr5umvLtCprC40q9MTX7SENPzCAYwvClEVt3pqVUVn7dPwdUawJNGthUZbGIFz2TeBBGFmV1r5x
bxTlRi431cLZmLcA+hRKd/6ypkU6WnbN1YyMrLq196t7UrNZ9KguEUXOHG8W4l8T0084MiGlhTxU
ZN6AUzqrRJq8oR59Tz9fv5uOrUy/4siKEdvqWI4MJJBvrXinLqEhpu0i+ESEE1EIUCA6B50ifN8x
sxTUaWztDf+Hmd1DlZ0HP/T3crwen0Y1g2oCiYqp3CA2ICgphDt2mln7MX6vpD9Ofn1S4uT7worn
RaOY+Ftr79rtupNvKsCUrv47HxZu2/kJ+3ccwrLXFRJFbcs4OmXX6reuj2zy1v3pNDeXF352e3F3
KBpNmfoZbB6tE2kg4WPuJeNnTP+Z/RLp6yu7GKcLl0n714jgqwq3UVPdds29XNtf/US9hTL0x+Vx
TPNxvsH+NSE85sJBlQOtk0yYqaz3oo22XtoO9BktNVTNuV1uQ7igJ8UNxMVOD0qfeagrwR6wl7LV
UGy8JcrRmXHA90nOC2JjIkrxgVKMKOL2QwuRmrMzkrvmt7VEITAzAsphExU7hTFajIWrVtWrtu6g
A9w3CIr/CoKFDTU3ADiTFZu/VRAFwsVhFrKDQqzBTZgDjA+LtV+iXPB2ebXPx+BggZsPXzJRWQpj
MOGFkpECVvdVvx60ldPeXf7++SAmBsZJmnHifjzDRYwowiMPRnq6orsTaMFNpkY7zzevPuSYQQ5k
os8l0hVrlDY4/axUJHU/9OAvpK1pHRLlsY52qvz58oDOj/mppWlCj/y7X5tylJVYkvpXp7hPAGor
gCnR+b1s5zwOOrUzTeyRndwMpSSLHdRUIITRtZemiFd5ve+1dFOWj/X1KBn6S6iXE2Zr7GbxtNhO
qXuwrKl7y/LYBUhme09IUK7U8dPlcc1tuCNDYoolG/LYlidDLirJffO9BAh32cK5wwceA6sSPUUT
Ikfc0h39uZDkFgaMscVm1CPEfMLuZ15H26CNfqpj9+2yvZkRgfshdTu9Us7F3CTIIttG6fu91Vm/
YxNXY4VXl0EmH4NyBSVSEvgiOZiiZTqkanq/D41P/lb3F9Zk5pAqBEbm9PAhSNWEvVYjdKv6Hp+3
vkbNY+k/xdHCmszO0ZEFIWoxrCbpExf+bDeKVk39OiwFd3MG0GKe/Dz/wp+dHhfZt61AU1PoeFG4
z2tz1XpX6lBx95IUODIhBMGJZ5s9zZhosBA51uOmIz8YdwvZlpnED1YQxjbJD8KjJi61lw2a2jbs
pra6QyA+1VZpsTO9nSetOY7GcINogrlU5JiZPeprSI0C++LRqApXjdeWSVTWNalutVvbVUPr8PX3
ABZIpFP2Blwm4uNcfaiURkPQIPV+2n4KzmvTRrvLB3Emf4RwF8lbhOWm/Ketnm6CONbcuGmp1eT5
02AM24gWLTk1V3J85zVPXnYft8ldnl0dyGKVegfp+4lZRsznkui1/V4lyV5FCMGO7a+u0G/kVP8O
Ec3VaXBM0RNGRE6FiGz46QDVwEgUuclIujq3afunU56lK4lVp11+YkI4qWGU01vTFORba2kTdcNT
VUULe2Fut8ECwO/nxubBLcQchZQoRSQF5DbD1oMWrH5W5SX+1pnrk8ASZhzqNsQ3YinKTzttnPSo
91LnbBMnfkkKe20mEFIW7sZVUMEOqmLBjc6Oi+IBaRHaVc6ObiSFPPNTVkervZVBhvL35f0946bZ
TCSOJuIJnhKCj8tMuw3M3B32WfAkFxEy1OGqDa6/auD94OOEtUAYRUeKJIQdVR4pvRg6obAc18nS
Q2lmmk4sCH50qEYpbBUssCL2e7PUxTr976fvl4n7zKFvg5QOsmfCBs5pr1FLQ6r3vlHcZ0mgr0Il
gzh+eC5C9dn2CnMVKToaJEuJnrlx0X1ILpROJYhIBSda9H6Z+U3aEEJ168p319312CSGxoMC8Cxx
AE7g9PhrrjnozeA3e6nuVkb1OEi7vltpzs3lfTZ3B02cvhOLOXVifM2pnUyWAEVI2NGgAGyyrVyZ
T7J0W9b3pj3eKrW/idJ059kjDYoLXcEz4bU2pRy4aJnHs4wy9apR8rSoQZfkszRG67i5HxqQbfH1
4Cjm8siQcFcMWj0lzONmP5oaDMzZKowhkL08kXM7QoNrjIZRmZeJ2CBOeSiwwjzu9kn8VYqAsi2c
1bnJIuSE84mQB5Cr4Ehjtem9PKLEVyT2tsaXKo15p3k26hcLrm3aWeKhmq5uNBgoxZ2xQkEWbED2
nLb7rvo0et1NlP/wJIoXrrcN8vfLszbn5niEgG/l9TvhCE53n64npp7W7D7Vt27NHrahJMx+S7K8
EC7MXBGULv61I+yAsWqVDl2IZh/8Y3rVU/lL+1532VPx6wO7gESdxbWtgLswBbddZ2ESa3lf76N2
AxvjkorT3HRNfERUShBJ1cT+hi4KkjatqmbfDPG+px/OLcpPlr0EbZ/by6A62GYyvoe8zemqmAAV
1C4xOS+Rv/njKUtt4nNum6Qm3FlsZgqs4qpnQax0gdvs5XSfhf/o7VcCeKV5zOnHCr9b6fbyJps7
Omxl6uSkNycZ3dPh2JJWpnGMn3ErBAf99zL/lYwUjpfSBTOUIX9ZMv9raJrXo3e801HbVqvJUPKs
VeFGT/vHcXRvNTP/XGjNSvbqFz3KtglcNWs9/h165oZFXtiDM2V0foZJXp2H6tQmL1wdlZzbYy1z
OaVq8WTU9VMXpFRx5XVpmDT915s6SRDFiB6rNnVWwEZvA1t7+8Cc46sohhDCnD3M805xyqzhwKmN
vkriW7s9WNa3zF2SYvzrIURvZTsTLgHoFvlYYS+1Zmz0kosHMToUrL30IRv6t7xr6YAsu5U8mJsk
1DdB+tWuvZ99g0SckaCEPqbrUrZ/qTKqbln/3NiUNJWJLTd+sRLlppKX2ATmji64H9oFdOTJeUGc
7o0m9Si5B0xIbN5mxWNEF7gdXQ8sm6hHp8QBpJek4ISVJ4vrGIA2h70uP6XKTvlxeVFn/AJpI8o2
gMqgzhbjxQxV9Qbmvh5R6GqVfzWG60HGPBhxb1yiQDRNa5rEowM0wkjmGim/P4uCdUE+bJG4b8b1
6OgIE/D8TbGITRWJHHm5XHT9Xoq1tWUnpKMP9fBLM958+ac7PNjF6wfm7Mjg5JyOhuTlmRPZLm/8
QnqUKnVlJ98+YoCkLh6OdRe9GzVO6BU9ud8b+k3pbPoPbFxeoaCaiXRBMFnCAOLC0PvRMdt93rur
Z1v9XLgLVdOZgAML7FxLBSTPY0eYIrW2M6uQW6Rfwm/S6GzrsQ5WDsDIKKv8VWssyWPPXAjHBv/m
Fo7WRNeDqA5Kpd1bCPfE/RbS63UevMr19U/4EzuCb+qzyKpKuNP3ke08yYN9X/rNm++U28s7YGk4
QnBTKp2apt3Y7r2OhJv6bJZvafveL7E4zZ1+AzEZ7pVJblPMHKomBEhNRQSK9vtoPLrVwpUx4yHp
oYEPlDoLtRwRzJaNXZgXftPv9aFdVSoQFqAf1fvluZobxCS/A/URcZQsUkGb+vD/jmM6Bkiffsqy
herEnAFSeuSjiW9oDhJcsOPnpRx3ZbdvfMLLyt9d//uPPy8EmKWtNWE2Vt2+6DejtY6WIsy5s3j8
feEsygE4u7Hj+7aOHvDKTXeKcp/nN91SyXnBkCPAlboyM5WQZt29Vm3KGA29gzOsY4MM6MIrc94Q
vTcOj9vzEkFq14Zk+1m3N2GAdvRg7aHiF1mfZFjs+2Zhe83tYTRXeDlBdHXOqNtlEv896Fn98T2P
Xm35MdcXnMq0AkLAw/vivybEiaNroeodu+32YxXsoDrraxoD12X2EOePphmsuqUtMedejg0KXqxM
daWKRgya7Y8kfuiCx6x4j5WFS2B+5iZtHGqI54zA0mDpYGXlbi85XMq0L+k+XNq0nHzg/HDZ/H8z
wvmhxu3GYIHZdtlmNAiRgubusoXZ9aHPg3wUveE0cZ/eZig2KH3p4QCKUu4egCMUT6R547WrlumD
1VsKWTa5vbWqwbn1o8G4vWx+bh4J/klNgs4+pxA1hoj8fk9bcua+KvK91m/apb7KJRPThjm6PquM
DlwAuvJeyd6HyNsozqtDq8Tlccz50b9oRgCN6jnO3OyL1EwqlSKC9V5tGnkhlJ2rH4DspdV1mqVz
5kPb7QY3Hxt6q0HoGcUKyY20eRziX4MRrjLzhw5NrhVcD65yaH+k2EM3C6TLYt4w03zEVNRR3tcw
zK25jeLn3tTblzGXlgjdRfb+Kbs/tVoiXAmNAJQw0zIeL5ME5FjuKcPY7bCtKkQJDqT7t6SW10a5
qZVxHeN4ta5alSSXJSQ+5HsTJYnuJk3cla78zLvHOv0lN3QPRXdFsaSQocydFJpgpvIA0fhZ6tHO
nSEtNVqVRn3n1tY6c5UXrTHXPJshjX3Ugx29rkSmMAD+MPS7qDhweNd6T1igHdr2joBkk8dLKWt1
OqCig4VsneyEBpqBi1yYNyt1IxQd5ekVryePTmCvavlWlrpDkv2U0vBgNjeFka0S67EvnoLs5+gn
QHvbVT6WO1dz7psmX0mlh+z1S9eEB7tS1l7VLfjL+eVl+iYYBK2rYuqsilIEahWWtwi/OLa/GsZn
uf40FsUWNaB1jhRQ4t6U+p1b/dLTx0S7z9O93/s8xtONqpQ3ZWyuDQudl8xdkaU/mOHh8gmecRNT
y8OUl5/EU//2Ah/tP7e0u95N6H1oq2r4NEDn/TjJfNyY6bCEaJi8trBk/0fad/XKjSvd/iIByuFV
6rhTa9veTi+C00iUROVA6tffxX3OPdPNFppofw/jGcADVRdZLBYrrIV8B8Z+RGiKXnppy/J00pyu
x5Y1Wt88FT34Dlk+8QeHT33kL03/yS/G5kOnBZrC269KfofQRPIS0YWw8TMlHbNwjBw1lnj2gRTm
6huDv/T8perS3Qywi6W71y0iT47sH5qd0KfvXRUgK6PI7SanQ0z8R5M//nN7y66uenwdJBPC7lER
wtG61IYvmj3rhYF6Su0EUTUWWYj+3DECAy45AC80VUx8XJmIJE++SeZW6+dgHuIZcJSszMyw0tGR
gOycYtmugkAhSFSKkI0SjAfSpSwaNYthZmNstJMbAXPdf8T0gxX6Gnkzp4zvsd6qPqXVxRQ4dhhp
QQXnytcH5Ugt1x5igz31Ngj48selfuvvfnAI1c7ESBENIophMhnEWJWz0e0izNi321axskso4uF0
ibQMjEOy8d61ysYwli72luzzuLTlh6pZjMgKEuPrbUkrS4aRLLD4YjJS9L5I59inLnodSQVJifsD
eFMnjQbHZC63UzmqMB9XtLLR+I9uO4QraEKXtKrIYnhp67SYx3utx9eyPOrep9vqKETIeQbMk3o5
rSHC0B56UKa1xsusmvddlWECwcfFwRX5n8sjS1HfzEibNHFPvBm5EjptG6MsX2iyeIpDtLI7cAme
L0h6MVgs24GZtjwY6qZDMXe7+EdnOfTTgZU/by/aylFFswCml0VrOAJZyQZo0iBB5+ZdHEzUoWE9
GOwwaqCdMJBKeayHrDy440IUjR3XSfP3O0pAyqKSjDyp5CESTkdipVCunB4wttEkj4138gyc15ON
esvwtSCnpD1SX3G4bPnqEnIBvo1yCJ4BV1mPZSxnrpl1F7tDURzBortEvuerQvbrcBc4FzjCqCeL
SURENZdm0npgpZ/dpY7TcfhUGuaXyTSiyUo3CWDF0e5SbLKx2Ritw6MAzKG3t/TaRk00awETGEkj
B8876agZCWAomT7TOM2nTaGnwPjQw/vRkjCNfCZFPm22Res21RcaB5X+NiMPliz+9rYi4odexBmS
COmwZY4LLL/ZoLFL/+H1hxGVauC97O3xeUy/N1ns3d2hIwmUUntZY5kaHgw0zqwoMLxQu5fFCHcT
Vg3HDWaBkVuQwl8axhI0be8PkFD/0z2WilN1bdyXH5d+fj74lV9wfLwwH7mxmZIPt/fj2iNdfl86
tADIZ2B+wH5o/kP7ibsHmh/s5nBbyKr1ukgggbobfxrSBZu6gZY6vUXj3HtIuyeePbqOori/sk4i
r4rZC8Hw5fhCz7Mosq+CqnDzjMY6kBvDKVeY7frnUc9Fqw96feSO6S6vbdfSChozsHeaXrhkqrTK
tdOGXxGomv+VIH7BmQLUnCZ0/FEal6a7YyVcC80OTe7tDTd54pwq9n1NITT9ohiF9m8ExJI3y8jo
1j3KT/FQ++FsFWDVjm5v+nUtF04SaVzxLgV02VXEqCe1P+eMQaMieWQB+Zou9ClxRuBb64/aoEWD
W+5tY3zIDG1rLCxibf1M3EHxiBLGJXmci58hLSwoj/ugLnQaL85URISwE7pGt3097D0g6aHl/g/p
FsWVdI3C/K47Rj0RUwBK5ApKAKC+vtZPNHYmL2ZBech68gSigF0HTFa+0C0IUZ5ZxkMjaDZWv0QF
y1FDzk8ZkGf1rti2mFcOb2/Iyik0QBAJDkcHjetXd8g4Br27mHoZG7xDY0UMIP5N2agKkCsOHlIC
1NIcQ+CmS4Y1eDXovDyvREvSE/fBwHDK8g9Z5UZNV4TD/KErPt9Wa1UgXiRAbhJzyHIrBMZvtIVO
OY3BsuhNfZjxXesFIcmeO9sL+0ZHJqG436EB2B5k52CbWZmW0bR6mfIB7sBqD2O55UaKOW9FemJ1
u/6VIbf+pzUeP4MLvTKk0/wMEsh3sqgItFakCAhGdH5iBkAkbC7djr8gC+tSr4rT6gtrvxT0rTDf
bm/Qiqu5ECEdQLLYXmHMThWP+uGPGexvf12lgPj7M7854DAlegcFMvPJRaMvKMC0fFT4spVb8kIF
6XapJzM3rBZCBuPLoNO9RQtgbPEoVWH4qgRJp6ftuo7hjqtiZwwza5OijbA4UktlvmJXJZ94oY90
IdvEtZaighh3GaOi+O2VYKt0QDqa7ZD+3nrlT69F7hCsdf7c7iu3DF26r2ZwKNenYNSiEtGv/qTT
JXS1p3YBHV39DY+baJ68MAiKAy/mrW+2IQMOcXU06c4kw6fF4Lsl2IJOJAzMPwAOCaviSwkq5cqs
kNLatJ6xSbm+ycHZ5Tu/9elzUaVhkX/g+k+GxMZQm+hoeAuyZ91Q3b4rNoqjhsyGKKFf05WRiYHO
nFaN6DFwzXrbO7lizdclCHRNUwzLy8nG2uFV4zpFE5sGi2YfM4KqRtSVkwAd/pUghYop5r157ZEm
ro1PU7In7IujbW8fNpUSkrcYh8kL/K5sYsP/aZpPXbW5/f0V879QQcg/O8zT0OmNXuD7s/5czuiZ
PfJllw6K0yysW7L+CymSy9BdZ2S2ia3wLPcRia0wTfaIhUK32WnavA3Gn7e1WpUHdETw+CFTcsVe
bxR6qemmWaODn0ZNWoZeHevurpmTjak9pndP6DtoqcbthNEeQNqge+xyER1kTOxhTuqYLdaj3X8r
6d0ldCEBtX+AdoJtGi2BlxK4aeEZmjYNHvVPuRcOqpa0VTM7+76kwcD1AVOwNU6j89Uuf9aFIvhd
NTMBWSkwWvCelty5VY4LazsTBgCCnXr8QMzPZYtig6q5XiVH8ub2jACYJAbkwMMRb9y342Pivywq
1qtVA3MBYoHtRmgnd6BreV8AAMdt4sINUf3pl0NlhE3+RaujRTXGu+plzmRJR9SgxArSGmuXcH/X
0GUzTsVx6v37g1WBNvk/laQzWi0N9YkJlbRk7zdOyKrNkKsg7aX9Qc3MQasx+v3QzYKJXrnxq8p5
m05DYJ8ca+KbwWqtF9MmfA8a3+opY2N7J1zOfwQCXAaK4Zq5AgfGkLW2tChIncxy4+omZuvv9NDv
EgRlt4AewkNbrj8Uhm+kAKG1T01mvRoc5SytUrhPeeDhPzIQ3kMCQmB0Ml4e/wkEVUk7ONYpa5wF
wBA2+1XTytkDqWeMjGlwHp1iBq1M1poADkcDtJPA1aW+0yp+iVxoxC/xwSQHcG/UxlDOkXGmUGXk
Vhl0fUxQoq/NCkXEKmyTfJuxL13yuKR7I/k6ud+TJkfr8GH2MVWdf/Snt2XIQsOjUYnGj9n+h5Xs
SAEI1bTP9qRI3YlDfnbbiNUyRSdTANYBcDzJs8JZYXtlkzrGidcg+s3CLhg3dbrtg42t33c9/1eU
6Mvy4Jkh+HJj+s7GU9KyUQN2gVj5aqiaY98TNZIuaIjG0DOOZoDWLEkAqmZ11lSdcer0gj7oud3u
nHGaXhN3MLZoJLZ4OPaUdCHoXnXktmf3Iee+sevr1AxtjTtPzhIMuw7R9AujvNvWTpZ+Sl2P7JoW
ofx9TkQ2D7nRp/fraXDHoY+bfttom9o7DIViyYXGlytyYYEygFBWWrRB5boHqsGXmuA9mIe9qite
JUM6bx7v7KyzoAb4H836O7WGcFJ1+EtXyH+XCiDpiIJRPHDE359FXhrn+TS2eQ/Y8mx+4VTXTjnS
+eEYzOC1XGprwybtjdOyO9wOjq6VQ45ADGlj8PB9IPlScNLz3uoSyzrZzm5pHhDvKSlxpHBCHATx
vkWJH0UCAQVzKWIhKNSWqMGd8mlfZxuuekPLlQ8hALMCovlW1LERdV0KAP8n7xrDm07gmujB2Ju0
b6AjzMowqJvig1Vk5qelcX9xntS7iTJjD4yK4SV3KXB16iBRoUisOWiMUGG0Ekg0UFruW9EHT5v7
VptPuV2Mm2bUy23lT36HNhXmHzsOrm8Qs2YbPwvGjxgq0sJ56B2Ewd5wZ41QLM3FT5FCLQd8zGar
F+y0dEct2KXWk6UqKaxsL3wrYjkgf6C7Vp4by3mf8bmDCF69WJyE2vTztomuhAnnAuRwt1jy1NAr
CHA+AlRxsA+oMAWz4hwotPCkmNd0Rm1mBYRoQZh3AIK92xeKG+h/q+RJTsTl2GKzqNjJ179TErvZ
vlIRKEmZuPe9FhKACSdOgpxLypIBYMOzPpy6ks82CJsonUO06lW/WzdIf7k9SUH/GSwR82pzCRFp
qai0r50JHiWiORkMeCgCyGUyC+MPGRms8cRmc4yCND0ZnYcqVlLfvZoXguRKGV+WxSkSczxpxsZo
NrzcMVcR3FzHDYgAUQ9AqgAKXdUbHZsyPCAAEDvzEInrimJCdjfYr6Mq97HiLi4lSb6/mZehXiwy
nALzs7FsneyxZ29mtXOQhyn6TevuyfBQYtzm9rG6tvhLsZLXBP7TCOJziM0tZznSzHUeUEJWNZOu
SAFDLxDy0BUvSl3CZM4uNt3IiD0Z7XgCvWm45F+o6rl97R2AM3ImQPJwNO3Y0pX9eOKF1kZFo00R
AXnAm0aLGZgKlor18PqUIbw38PbGQQPOskxx7PvgqSuKAQq9JW8GjcBGW6DhL7KqfXcnoDxOtOju
QCufmG4H2om0eISBfGbxCvNU46Hf7jMVn9XK2qHmhfoTHhO4QuWyWjMXtPbsxjzN/VOe7wIvMvod
/3nbzlacAqayUZgFGhimx+T7QauNdKlwT564fmjzR2pulFisChHyDdGnOoppLpovixLvjIig1cJW
nBaVCOl+4D0dqoCK/k72WHyf8mOnmildkYDJNBN98Tb+uMJyBeGeVltttZwKvbc3VVkcKxPtra6j
QsVcFQQ2FMBcCSQzuURUmKUW5AVfTn7XHBfTfJxSSsKcu6rgY8WFClhn5KjQf4FTY12e/dHpUyCU
9tCIsK2/vPV6EpmkerazRp1+FV7y8iWAR5egAwP9AwLaq3dekvVzbQV17OZ5mFr/OMkrG76645HU
SeS1dyZIcDQvxMnloWkkS01biBuX7255rMH2CoD3e0/OpQzJ5hZesdIxtTqutOeyOtjzx+xOxrwr
NczLLWLgQ6yyDMlKzTmKrHjPFKf/2v9f6iDZQO4a7WAaWRPzKd8DBjsBScXtVbp2YvBgIvkgmj/Q
+yQ/L8zJzW2Kx5/HZj3kmLVLU2sO08bbJTYKK7elrehzIU26rO0hYf3UtSQm7rz1/Pwlc5Qjnium
jDkfJKnEiwy9stLNPI0TqAmIl8Wcbmof3cevTh6Netj2rzx9u63PtTNA6yWidgEEiVlhucdzFMP4
beYRNG7ooec+dE0aeirXtrZowgUAJAoQHYgELq3MnrKxt7uJxCA//uioiDxWVTj7umTDOoZ7+tzA
1wHf88p9/mLU2kuiJ3eC3ImzgtZR9LhgEsFGz5uUdq8I72s2GyQ2sj3LH9PymFd5WGiPHd90nqKx
eM0GzoVJS5a1kzV6vY6Xgv1tdk76ooVmSaIiBQ6s8yfpM0W4u76I/yonLSKGfDH65UK5YnI3SZKG
OdJzRNUuvW4IiKpR7Eaju2xtFLiKKUIeghnyrnhr8rZ78LTRUNj0mhS0BWB4BJ0feJYKXc9iTtKM
ZmY7CYkd9nFkUeB9vX1mVN+XQs7FSgZaEZLH1NRfTfptKM3PtyWs7ca5BpJP02uLWZ4BDVJ61PND
o+9JrejYur6cgb8hmDkRdMDXyEULbyItoxM2vBs+DdWjgLqjthm6oFux+zvxa96PzrkwsaJnO+I7
Gl7wBNasu/OG137Ef91esLXjci5A2nJA7HlzSkwSJ9pH5mzSnKEQXoW0Ac1URkKiKbpD1kwAEAXo
WUYgBfAmSZ6ZcKPC+zOLkwf+TQmnqfq6ZGCmPtSkKKcstjQ7fGlaVTC7tvfnv14yr2GhfDYC/Hoy
IlYat8hqFvqPKT3dn/VAgedsmcS2ne37YlcUQ1IQdJq1X/5OK3/c3nbVQkk3Za5VHsltfB/Ig+0U
udvbn187hkjhgVkBHEHXAaxXVw63/DLDpKq3weTbpurRe2ipOEzXtgOPWOQZMGWBUEYyppmnqZ9O
WRbn/j4IHgz9g2XMe820Ipb/vq3RyjlB3QAjTbBcwDbKoUWdgyM5sXgaVyjqZcm844P5oLP+zWhA
fG/pR0Ar5oqQaWUVQYkGCEAkREXFSlLPSCq9bYMgjbV0o/30+72jKoqumIFgHUEFEUVLBBnSZVlQ
fwBCX4fWOid9o0Di0RdFFWlFAjrqxaAfOtzQJCqdSMvSZo3YdRon5CF9CJjCGV8vEeKid4Af2BrA
k6UDaTLia66tjXFjuKGWsjby/elTaqpQ38TPvHwkQY4rWm3E+HAgv8hsSt3Z9ICAUBe+9UJZNW2Q
x27DhNXevjMn1YzfeyLuWqBA8jEEXpIMcuks+qR3LJ1i4vlhYtVhZmz94Rfxnobm1KVsqw1LNBi7
21Z+vVt4AOowNVTLUPGTWzDKEReo7cwTRm8X0LpVpyyj29siVrJ2QgaIqvDyQHOtPEvim9wjnLAp
LqspTDUgNNaR0RzquhYTZ9FY1SFJ/ZBhAtemmiJae6+ZyOuKx67AA/PAqC53XYJKaWgxNjPE/uA+
MwKMu87fGG4F1OD8wc3GOgR6Udha1pZXOgvTDmlLl2pbGxy4XtP8aYiN/13fYChW4WHWTBnTYhi0
EqVKvMUvXb7Wc1ovTjvEqW5pEXVy5zHLfD/sky5QrMKaNYvSMzJkePcjnLwUlftW2QOGpwcx6abO
gByy7Er06KvojdasCZ4LUFCi4n4F0JT5Y0m03Oxj6rJjXRofDK1URPtri+aa7+V0DMSiV+lSk8yb
Ot3NMBSpOVuMXIVTX4RlrTDZNT3OhUheElzLHXJY5RAH5dNkPquaNK8To6KMiH3wkKkEdK688fpg
oDhtAjvM8cMx+4NpyHAhP2rb27f6q1HGnZ8qbpZVjc5ESuEFXbyAN7ohoB8N4IEZn6ilYspWiZAi
DDQZJwB7g1b68mw4D9WdpEeIjC9WzZV2vklGO3FzfD+t/lDrV6PiBVz9/ci64jRiZh9zYZeWNeCQ
9rZeAPPGn6Mco1KVagp+VQL2G+ldxMOABLiUUJa607rcG+O8ew2ipL6PVul9gYD2jxFH0dOOHunL
zxt959lZa43I65EDtTF21WEINpueaJm8ZVb+ozCsjcK3i0WXvasY9hLgF5inkx0LSW0362kAmcU+
YF9BoIYRjrBI7XAm6ZYM34q2O9jd/rbYtYUUGJ+AXcTMBnIxl5rOrpcZeq4DCK48ZT8Yf/2/fV6I
P4vFM4457zFYcD7RLzz8KHrFqNSaD0NsZAPhE/neq3H+QcBxWgsOo9l9Jhh2HR0WKvlRVgOKcylS
ngI9haPBDSxS4vPyR6nZ9pEmqfOpbTvtpV6MKnJBhRmiU/8bCfrsZFqc3geQ9G6RAlYUVxyi6Ct2
PbsCe9+wAFyysKew3Dmaqs9nfSX/J0Dum/Enr/bSEkObtbvJzY3p7//K1s50kPtmNC8lOmM4VfZA
tmavbZo/91vbuQBpn5DsA71iCx0G76fzM7H+5vMY+MNtifzOFW5yl5NBWxyMw6cHw8TN76vyvGux
hYheLMMDijWQCi5Pi+cUxNACjsOYfUt5uqV+sXfNo9UpwJ3WDr0PuhG0C7/jdUj3izuD2a8d4T31
5IU86M1feM+zz8v8sxZo4v7jPXWfPoxzue/N4OQW5lZv+EvqYDoIIHV/sfMW2tMwbC/wSqUbLSgr
dKhVcJ7BgfQUQZnq1hdLL3lnIM+AXxM4Dxj7k9+T4BpOAP0RoN3W0zHy8Jp3x7Ftj/oIGJDqb3rY
9PdSGd5LUEeyg75ZZm1K+jYOahsYYtNeN9lT1agyMmt+DVn4fxvAJDswm0Bz3IH0sUfzqLUxBPoS
VMM2K80wt2MP/KFNvGRf794qDAgiaAOC0DvKyaWRZ2XbVYYDoXaFxshHo/l9+/srhwhoC57gSPPx
InCkK2eecOWYI5qV87KPSPu9t9yQabuJ/B/lCId6drUNqeHPqWE1sW3vdDek7hMJAIylyPmtuGWM
1oGpRfSbITqQ4ufGchLatnMTd2M0NMdy2SYqpLLr9IyPDAOaTgBOioFdubVXM22r6xOYdgmIN8f4
4Ncn4DCz7nNWH4mq53DF9VwIk+KNJNdLffEhzOZhY0SFqXAEa+f0XBlp921OipSM+L7RvAb0G28P
af+7NzMUMBTPpzU7Q/cCoCrxEBRh4uX+gw6oMZNA72Mr++GRPqpQL8udjdX9um3PayuGO1+E7Oju
vrJns2EMkEB9HyeDFoZjcScEu4gsUBiBgQHkGcU/GXAIg7n2Ugc5j6evpvFI6uPdPx9ZODRsi7fA
NeNIAcObK7cGW8JT5n737C9/8fn3lDjarK/ZNsmAuLbJAxan5EtLcuA5/Y0AXJOYGEGfxBXCBUMm
xjcWoPdOQKPTtC3rlW5YuFnpbgEnAgDDAUWL0RpLcsO+UbqM9sCKrcfA2BG7+9gm/Rcra1/Y5EUe
Aa7n2D0lXAtRcHzUK/83R2LLZ3gZ1MshB6eKWboPhHa/G9sFNLiK9XXFAs9/ny1drlmqG9qUWVNs
I5emN02oaglaE4Cqs7hY4eOQs7s8SvbguYw1fIo9zQsL9KwOhWIXV9wCqtvv8TPamq7SKXlb03ns
tAnDj8Dg4U770R/poW2H0MsK9PL1bHPbLle8AwQC/NcIxEC0HAP1plmVwUTmOOlAR9SPy8/Zb72I
YLST9fM/t4Wtrd97bhUAQCBReIeMO7uKUrPJCpDOglcD9NNPQa3wdCt3EPQQ7AzAxgNishB/9nkr
cRpgjvoAtm+2Vb6btY2tynisLZeYkURyUYDXyNecZTWDT8E5E3NunLyMvo75HDGQNLBalURdFQXc
M7SG6+b14FTeaz5m4ukU53b+tV0IZozKTz7zD8Oomrld3Rfc2+hBA83aFZZbirRkwnVADPdNGW4b
/HF739cCOIG8g3SwaPpG1uByZwIbDiAZ5zkuakBl6eP8zPT22bDSQ5uZyxETGbvJKF6c3Nrzkt7/
tgcZFmwbsZyObLSUCCvqcka1VyAPm6+u8yFX3ORrVoc6ACp5iIAtgL9f6lZ6ud7Rmc8x6I7DOvuh
26fkTta497tPcCzB7+AaRKvGpYyp6yuONzwwoAd381NDOvv2Bq3Z2vn3pQdpsyB3FYAbHumJ/LgM
FLCZxY+5mD4FqBXfFrVmaxjnN94h2sXQ0aUqdTOW6bLkc+xoP6biYKrmP1e3A4loUTHC4IZ8SWGk
kel+H+CEjk9m92iR09j/hUGJXPd/Rcj3jJZ1XcALiKiCHEC2gPpXmNTadgh6DuBw4wUCm5LWiGuG
xgaXx06y8+kLNwEsdtAPtzdibaEwkYkaCbpBLPRtXQpJCxfcdMPI49F8NdtXwA13quajtb2GlzcE
gANO/7tbOHPIRsfbGnyePAYOnxaN7ONtDdbKTHg+wR//Z9ROTn8yoItOS9kCYtRr6dcZLaib0vbA
sEdaK9SHpdoi780fhqVwN/NUNRtade1rxwJDcX5WFAUKKxq4AkFZB9aTy7WsGotjKNlcAF+CHFsw
hLTb3tZ1Jfa6kCA5MTb2M0gLIaHtdn0XpdrHxHgqEOKMIS2eZl2h0Mo0HTptzzSSTDDT0A+X5A7g
PdM+GvgXnVo7z3nxiyR0sl2SZVHNP6QD34H6ImqtLcl6QG8noe7s04ntqzKudVXHwcqxwCsG8bOP
YilGpqRV9sBhbRO9wY1o1k/Uqw+D+7VNKvRllp9vr/bafiJKF1CcGH4Hbv3lfsKudIfaoLAZuily
6NYmo8INrpy+dxYhYO2DjemqwygLgLqYeohVUs0HcsRzqb3oXa3YxRU1gD8nUB3wogEwlKTGbPUI
lnrUN1j+owzr6evdq3Txeckmc1Z5uVeSCX1FadTv61J1ta79fgRbDgocCLmvej86NjGH1MEQ9zzK
d8adREjiVgU82r+fF/Z25p68nFukbfD5FGBH+gkEzYpNVv1+af3LBqxhTZkAznXxQ/5tyVUFshUr
QqFbIBn76Bk05A3WbaSoZpYBvD2LmB/m1ePAFAn9VRFA/0I2H5BJeLleLhJnVj3zAo++riH7Cn4V
CNL1X2SsUa1HfAi2Xxd999LLjYOSijgkBY2KE2VhpZoKX9uH889L4VM62CVfAm2OjXRTV9HfHDPU
jk0QqKCoj4GUyyUqJ2/UZ7NAgDkAZBH/KOKNtS1Aoh1c9ALj8Wqy2cvqBY1iDourKQIfZU+j5f7h
f1RskFXzTAwkiKLrpQpTxpLCmxekJxwj3AYI0u92FS4ezmBOE64IfTbS9/3UHid3YLHJolEL80xh
pcLVSKkJDL2h3gSqaCALeMICzo4ynoRuzkrscJI+L9YQNlYXWeTZrx9zDFUVTFHOW7mJLsRJy4V8
MShJk2TGwY5+6j96oIO7f7NiAELDJYwM+9UoVTl1kw5g5jkeyt1C99nb7Q1ZiScw4YbTJoBS8C6S
bHaYKgy+Vi02nBnaIxKH3qHI/P6PuTR2BPAGLQs1TtPHdKnd7VK0maKp6/pIIs2G94yAaREg8dKG
FYFmJUzkambyRzdCBoz+2wqqBEhbRMdhcBLNRDLolZuPGTv+xedBSSay97ic5BphZRiIPgs8Y7wZ
lRX7i+koLFr8vkuLxgKdCTAvLXoEPO6c+EjM2N2OTdsuPzFz/zc6uIjQRX+gLjelzCRr/aHzQWDU
vqTaydnc/vyaBkjT450E7Hb01UlOXbOdYaZTPQGCmTyxCaPtCNcJ8mbs7rwPcgrClMH9BbpR+XXc
dWhQBUD8GFO93nqU7HX8w7gqIbNiUUAndLDjADER9HuXOxLwnlR2Bvj04eQCIMvUVckllQApXBhy
E1zTpQUBILub/QQoawqjen/USVaFOAEJbgQ+oAWWA4YpHbJuDCAir7Mtd14b51PZ/+PMXyk/6PYY
pkMb8qGImr4MR95teNJty/vbbhCxoFvFQLZWdENIlwESUJXG/cY/ae0c+n4buY6isrtienjROgJ5
Ufg3OWgxvbFn4zh4J7OxQmvstlVtfnBAjXDbwlc2DGkt9D4jbsFcoqyIPo+B3ZStd6KOExm0jUo2
3O/G8HS2wEiOoSekmaTQxU588A8HuX+ibhPW1IpKXVG5W1MCiTm4MQw4AXJKkmCRYNY1gwRilluM
hUz3e3qE7v9+X3JknlYnTjDlwcnm0VBu+i/378H55yVjIro3zXzA5+cmYrSKiK+qcq8ukAdsa8HW
LUDSLs99mw5zUwIb5tRRGlGK/j3VLKhKgnRXdR2v59aEhKx6XT7jmX17ia6DI9yx4HMEHhLKZ3gm
SAqYTV/5SYbPd/kzt8Ff3JJgAjyi+4v446EDbYZh/41O50KlVUOPMeaOuyI4sTaPgDEXVarJgLVD
fi5BWrWhMDseOJCwlLs0j0h/JPeHrajBiDFDgGejj1Y+GyzLi75HCf/ELT10dDQO351owL7AGQMy
znBw38t3ilUjOhoT7zRHNfs0pB9v7/x1nHr5eelGaZx5ccwJn6+APZKzQ+YAy+hYqOZ9V+wXw3EY
+RfoGoD2k444SS2rnG2anMCrapIXp/pxWw3V9yUDrpcKfazI7p0W4KS3O+v+9yFeNOgwRqoHiZ2r
7jxQk+EmWrrk5LEPeUjzu99vl5+XlidPkcWoJnweCC3jGPrLxro/Gr1QQFqgcnJKexkhAbMR47a8
f2QACiBsQK4Bxop5sUsHMiFTllfekOCe08OjXeiKS27FTAU0IGIS/AtQRdIV5BNNTyrWafB/VRdW
qbOhdRX3gxWiOqQIFldloYdA3KaoRcqPdcMlJZDIZoS7wc9+/OZYHyfzm6Zqh1mzWFza/1+KnNAw
wfQw9xRSFp9u3ClAOfovthz3EQ4dfDseCpJ/ZZibINY4J6eNS8fIH1RApOsa/Pt9ybvyJnP0zJ8S
IKBkYfpoLX9xQdgC6hSDSWiIQ8fCpVFhnEgrJkxJnCrth5/9IJvbPmPldjj/vEymbvd2n8wFXLfB
HkvnZ+r8NDVFNL22RII6EZ2QwKpH78WlBn05NL01NcmpzGrQcunPKdBtb2shHLQUr6NyCcwGdJBj
qVzxE87yGmbptWaVBcGpLTAVtHhpRF1j69TB3jPTHdAF74QFRU5UYOeh9IT7GVVTOS/AnNFJJwM6
GZod9WCc9YG/b1VxmynCzlXN/hUk14YWyspxYhCkkQ/m/JrV/cYawKw2ByctUTn4tUMvmADfET0w
QSbZmulqNbcNGLM1bN3tdCiXR+79vr1Va9YgOCHRBSfcivzcbZN0BGAcgrilzJGxAV9cur8tYWXJ
MFiPcESkSa/HFcbEynWtrN2T5b/l7aEFQluWfc01Ejq1QtSKMhAFMi0BSecBv/7S7uqx8NOumtzT
+OybHx0VkerKfqB6iqVCW5p7zXPWt76W5l3uAdzU2BD6i1b1gz+DE6hR3CzvZiQdIFe4F4Fo+j6L
dqmI6Q1W6Teze2JTzcNqyR+LrHoYXXeTFewnm2f9iHV9M515M7vV9vaGramJoU7k8ACIcg3/n1Yl
B7h45p0mVj1k9iF7CepdSoP7/RA4m5B+FuHXdX4YPdJ2N9YQMxr7dDuOCltYXcPz70vG4MwMGZYE
u9UBKrhge6c/znqs84e6bcKUNuE0HhIVcsmK/75QShyGM8+39G6dJx2U0k5u8BltZPPn25uzcpou
BEhBDfJhTJssCGAjj/QCbatITmUNCdHeiP/+dFvayoECDQ/a5gQXGQZxpRAnd7skM1wcKI2cXO17
S1T5zjV1gB1ho1BgAT1CTnlUFfNrzFNqAEpzwyZ5c9I5dBy2M8pqVxTt7rY6a7tzLk0yiSJP/AGP
Su2UmsYIKm+Ml6fFI+BjFcu2JgcRIVpKgfYlaMkurYBWWaKXiaOdmm45jk3/RDBoXpSq6vra4qG7
FON5uGMxoyOlKtvAmpe0gzomKcMEc6MnpEFAkI0BEIVDWrEDdHsjxYWAAe9xuRNKc+ei7G0N8DV2
i2xbVATf7t4ZIKIBsgYD2eiVtsWKnp2bMSg9Uts0OKXlxgnCim8Nvr8tYk2HcxHS5ntVazqkqZDR
ec1cICsrbGvl8wCsERP4qBNd46DoS6vZY+37JyD/Hbu62VKaKfKD4r6XbgWU61DoQmgleMuk99KC
0JNNGR40ga1Fgf3WuK+1u7MCjH99T/qXXjmWsabTuUDx92e7QuqFBbYFgcPXPi0j3AEKu1o5KCA6
hmtCTRsA+/LxT/HQb/ShAkwCIEq0Q1CEmqVIJqzpgCIhaJVRZ0OfmxRETXM+V7NlYcz/YfHQ93G4
bVUrZxAIeIhzEXFgOl2e8MOrjy7pYKQx6yorGgc/bDN2aKbfmtWIgbnl0215a+qILL4YLgJwgexa
WoP1DC1DGbhdH8GTax7/4vMAQxCTPvCUMmYqisKE2WMH1jjvDxvyMFD8/LUNx3f/933z0qJ4Qmk6
JWClK5qJRy5vNiT5f6RdWW/jOLP9RQS0L6+SvCROYifpdHfmRehVIrWQ2pdff48auDM2LZhIf5jB
vGSgMskiWaw6dU6/0VqrCW8PRGVI2iu8BH9EVWAgKAy2eVjkYdMrTKyQFKN9aBFlBqx2UaWSXMuY
HY+6DUg++JhsG1c8FBnEi0YzKjzjIS/dPEA5LEIrUhWUKF6kuo9M7IQm/ttD/ZMJlc+Fs98hP0pY
knTm3MfJyXJJc2zMzOYbiPQ9Qw8dXMW5nW1QdBAHa0QQ7rX21zxx2sMM9tpA1JPxU4N05u1ftHZQ
nf8g6f6rsmTOXI6JweW11ao0aPNP4E5OkpOxkF0B6j/MioeZLNy9PAGBZEXJXF+0ba844ziiydJ1
sDF8rDzYL/4BvChw9ep1RLN/YIm+2bkDF6HuVcm2y3wRGJy64dx1fVDVxRhpjagimnQ0woPWihij
+QGFpXrrW6omresVA4MzSPTAobKgU9CFdrkN6thPTFJP8TFuRQ1chK4/x6n7y+Kk3DVT7W9pnddB
rCc80tz6d0/KdzSsJfvZnewjBNvHt9sLttx9Vx6E5/qCM4bcjZxrbxlD1z2Yfk8QmHu28+Eln+kx
sbPI94Uik7W6Mc9MLQfc2Z2i94mTkZalp8o1EX59S4HQizPF1lw7JZeiATACgOcAxHhpxJ1mLRma
OT42pRHa+Z6XqptLZUGKJkg82jG0GuJj3536acO8z7dXRPX95d45m6a2zliaO/i+9qtgkd0rri3V
56VnxKQ5ID+t8fkyRv4+tITicbfmUOcLIDm40zBNKzw9Pg7OocmnXWvFYcaec0tFs7F2/6KlH9ld
gFhR9FgGejZPZcxEYXhxfLTjR+LfDTqLvE4PqgzsxCo6jFVb8Cg0uiDvC6TppS1qjhoS4hbBoNJH
P0XjkHgW7QROen1juIoC5OoMLqSEC24UVMvSDIoq13yc3eQIgqcN1NU3woq/pJz8HJJqd9vXVk3h
eQfqY9ATX2UEaV91JbU0JMobGprJg9FMGyN5yKkKr6UytPz9bLEGGySY5gxDRn5PoS2St3fcbkFe
rrgM1s4YHxBYgOmBwLx6tgqINVl+jyzzTNI7UbDHZLL3zZQolmgFyQ0g7JkdySGGDm+m2O+WCoz/
Kc3ot4Givaoz/I1ZzI+EGiF3my1vzG2rabvWLL7eXrg1h8S6QSEMNx5q1dI9m9gkL1H6wIMg64NS
DAERUNEjbzlyheXrbVt/Us/yHXFuTBosd0bIxU1OfExKp9vmlpUgtnB/CuZ192bc010lWic0K6qF
xNTRx1aCDGrv18vxBY8KjL7lwQDMzcadDP6Tpu4XohcHL3YQIszNQ+wYReBPufFg66i4Q8GCbduc
2EGvgbeSo+MoJAhcAntu/ahAQAM6/DJ5cbIsvhNN7R+KCZqYfgHuJkhy+GGZNfG+1uIOUZgVP6Ul
A5XJpPsHPym+iWysDzPQVhF4H9huGC0PgqHZcFeVFn+anL7ZxGVrhFB/jx/rLP89dnTb0a4rAnso
6lBjTv9E2kaEdTZBE9NAkWwqm/bO6FA1AdbcmsagyA9s9vsw9Scz5DHKmInDkg23kmKf9fTrRNo0
goI6frAzf0fsVgcFncgxBq/idp4tP+ibId1Zc4FeXnMcftvUG6Lby3p1EQCjoeEARVUJ4f4VA6ow
UjvxiyKDxHhg2s+ldfr499F3BuUAvOpxHUs3MYij0nLO/OxkQarrOGcKkMDViYKfv+SuHReNgAjL
5FOySSt/TAwwEdnfLB4OW9/YOvGn22O43ueLlaUZBM1maDWTSdXzbIiNaoKVJf1Rv44sctghTxAy
RoTowdDOwQTxXVAU3za8tjggAsMzDC/YBfR4eV4C+KpD92mGXWyPT0N99/HPA3kGIN3yjrmCz8Z5
CXGneshPDM9XtqX0+4e/j9MRnSVYePxWOT81JXY7eyYFg2f3Yr1XlSIdsjI7F5+XZifLpnJgPj4P
7nFm0QjyYtHtAVzdI6iFng1APl8hwdXqQ460lxNb902tvY4DmMjtmivC1VU70AIAEBupPE/G6Bno
qmhKCxoiWlNHjfer7R+oqvKqsrHcJWd3b8F6t5xzDsLmEVrFPYS9qAizXnHzrq4JIHoYCBjvNZkc
UNQOHXSd0VNVzbiJPmlcEbhebXj4qo9zBLRXyLJdkV9V0D5hjHiIu/vAmp+3YW/88+FFX+Cf4GzE
y+Ead2TGuEa6FsewR05D/w+Y9YpOcZeuzNKFieXvZ2tBPICAGn0mxzwP+RwIlZiy6vvSoWtNKK5T
G98Hc+6Bf/xER5i91L8Bvbs+clsG1THTj8lRo2kXzLn7SLxaMUGy2jeWFhVDdEI6qOgibye3ps1x
Y6BOjXPJGqF4U7lpuUVVNr73OgtlymRA5d0b8gAAAhHygk3bUjPqXaYxFtq6oD800eqRSQuI4844
KAJS+apms6vgS/qJ0hPK7CGyWzd5cur96gd0vtpN1U3PLtEf56oOadkpHs6ri3o2JdJV52hjPOsZ
TU4uTTeWl4Z0+HHb81dHtHBuoO6IFin5mjMEI45ICUpXzpfJ18K2ONjoPZnFCxjTbptaHYyLiACp
jUVGRhpMMli0mMHwcorZ9JYX1iu0tba3TawceBrA+v9vQq5sM4AF7M5BZtZOH/zyM3HCnP7NhJ2Z
kG4gGlc1G7gGF/BAtd387NIuckEfSr9SCKX/xXBwPaBMj+fuVfLfhexerLVNAi1iSC6W98b0u41/
37ax6gBnNqRzSaAt0TZ5l+COIFExQf9i+M5rETT9YTRVbWar67O01SNzioNEDm4M9OAhZsAWh4hh
lBj/DIWxrbT4L6YNYjjg3ln4KxGMXB61UC/zwPOFN7unk10y3tng/DLd3e15WxvKuRHz0sic0NRa
zkVgbZMQHLPfGzp+08ZUEa+pzEjLQ2g/C61ayore25Sd+PxU/EWUsOxGKDosGh9XZNI9snOGGFGP
7UXPwol0e33sGZTMVau/dgBArVVDWXHpnZNRSJYJeKFrATzn7Eb7c6krLvGrMGHRCXCQm0cPtw6i
zMXTz25YMRAwb3U4yvrJfzJ9fZ9Q855OaaQNVvgXiw8QOm501wfERVp8HKZQq4wd3If6u5P+jN19
+mEu6WU06B3GQw1VhquO2BQ4oDY1atyG2S6mkWVsErH5i1GgmKej7RatwzJJTFXp1ghJTHJsBEvv
Jkhw7Zx+jHdlU6mSs8vFeJFIQEwN9lLc1wiykIWXJiz3ICXXcjCR6N30mvmFHXQ8+TqX9BUn9q96
RmJt9HQV+9+qVVTO0MOxNCbI+bQS/fgQmGv1o+jSTaLtWDkGdvWZxZtqPsygGr49nytHKXS4Fnly
kMbAOyQHtL04IT33tWPMfyclmGNoHAxoezfdQwUyy9vGltvyakbBvLN0dCxbSrpNY22C8hsrIZZV
DvHBNZHGm2ifb2sd4qkWYWCMdu2NVTg0sJirkmtbOZYA4VkSopjXa1gUSIHrIUuYfuz1NtSMr3X9
EqdEMcRrOM/yEgNf858axTVVW8JE6tNG14+e8ZzORtAN9wbXgqTfMjdK4g2CaD/7fnte/3i9NLHA
eiJ1sdSOkQFYhn52jLQxkmp5XtlHi2fVBiKLoHI3SbqhVavtC60xo67Q37K5qPvAredm17dtGc5z
2/zyam+MHMr1J1+kdeALtwsyzWl3Rp3W773ZtK9lXc+BWU3Z41ChQxa3lPFiVHO51RNE1tpUwFGr
kT7Xk/M+TlWxH93RCDWt67dIhxWhC1KnPOI55Run1tItmbNx01ToDw/AjpSEI46SYzwT57WrXVAQ
6kIF9Fw5Zi/mZ/n72fwkramljdXaR8gPR42+TXnogOwQ2bfbC7HiYnhMLqSDyCXhZSntpryzfD7W
une0vT3XDxyvgXR728TKUC5MSOG8QEhc5BwmkNAxAQwa79Ppjvz8CyPYJAClA++A6b+cLzaLDDre
vXf0sldL37Mq5BlcI1VslpXzABjY/8xIgUJbpXOn5TCT20WEbKlu/kqHaKyOQkxBUb2Dg/D2uK5L
4ShonluUNkpuEMIb3nrHOPfDufVClwHwG9NN6/MgLg7GtDWRozb072Ox6ZyPB0agvMA/Hh6LAJFJ
7jFWbiIMknvHitqHsXIOMW0+DZ4KnL12BllQigSLNOAX121taT1ZmUvQAphVPPRHkEU2AUlxjxAe
OOk3I7svLTtQ6mGuef+5WePSawrI5dbZUHtHl3/q6x1LQ1/V2KwyITkmnSmh3VyhYS/hP8wp+96P
dDMWqkfM2iY7H4nkmFAn5a6eYALN8QvP99WSLNd2g7m57Y5ro0FzEh6WQEmBeUW6D12K3jExGe4R
LDyBMF56+in3VMSCa2MxgfvRwEEAGWx5L2s4xt10BBLT6s1NOfmhORuhKL41VDEaa9USGI9AJotg
EoR3l+tvc7MrmZag3QqSlduReW4o5rl/Mwsf7bAOrb+6FiXbWNemoB3psLWh9rVnZeXvIHKZJgEG
APYbQsz7gZbVXZkIEXamyzbCTrN7VuflvUMB0xiIZYQz+LXfbYePoVMJLQASeIi6sXG2rPJs6Bho
Q5kE3Gb1S9vPzi+W8+ow2rm3xRMx2zbCQobCBVVn08XeQ0rJFNkerbeMu+OTPjN6N/kMd1PT0ad2
QjsAuqR4IBqHPLK6+zBF2JLBBVpqWSS0Dss9OombWkkem2gQtWdECb+zttpakHdD4ea2y62sEbwA
QLAltl1gFJdrZNQuFgmSvydT/17m95z+qPvIbVWwppVn058oT1+idGiwSvtU6+qksGZIfA3GFMV+
iuZaFZxodSRQm166LkHeIVe5Zz2vNSeboCSF8lrgaGLvsfLNdMmeCFWT6spGxXD+syUNx5gqmtUF
bOW94Qd+lcShmEgcGXY8K3bRSvz/hzbs/zeRtEDWXJOZEGzXangD97rVPNSOGXTNvZifh2L7YW9Y
8MyL1ADYU1GCvfQGno2DgwjPOfYMmjHFvuDf4OrBoL/ctrPiDug9AzoAvoA6t5xDAYSvZqyxnONs
8zDV/0ElTxFKrFlYemoWfCN4BGRvKOyOsalLvGMa1l0a+MqH0ooLIOEItjhAHP6o31xOVRF3wIbw
FHc3UFpZxLK95v3FapybWDz+LEo1fUhIW4uJRn/OoIWphTF7SL5+fCkgG4dGTHC7XSc07JxN1sw0
tBvYLyQ+MYX7rq0DWrkXpAv+vYqAB4PisusbuC9YYp0MzBeTYqWXW0R661xg0qRbpq9blwFhEx+h
UxWKvv+JA/WON15gpnhQ1KJVrIrKnrQh277QICEKkAbJuyeztnZl0u0TA8X42L/nbauoTK35mYvA
DdcnogJ49KUTMI01NpgDARRC0z351Xcg91DgQVQmljU887OUNL1baAtc2n809Ze8feGeAle15gYL
2GPJm+NslvNaFqPAOFc0PtKx+ocRVCM9l+5ve/Ja8cWCLgv4YgGoBLOSlNYGqVYzl46PGps365C6
gsLXHqVCJwVVF9uTmt83OVyDsl2sg3Rj8u8c0m46N/6S59bu9o9ZHTBqEn/yt9fqdkNpar3Jc4Ai
Uh0cWyz/0jSqPru1dVtocaH9hRMIV+vlupG2rhKrNOCJ9kKGKqpt1VljMBNdESSsGkLvJXLFAOvg
LXtpKG1H4VGQVh1bt3jsdHOrZ/mTM6uesoaxnGjyXoZg07+G5BW0ND35g3/0e5MeKsGcreHRfJcP
8Rfkd+etBkQJI7X5OJqk2s6TGd+1XS82c2w72zJt6o1nV000630VdCLDk9iyf5gAzezyqUruy9nt
ojYGYIcYcbFB1xyUFIqR79zE84YAXNCwJRz/3R64Czk1v4jShgNxg4B6l7sa3Yipq4O6zeuoMkDv
nlc6pD1zoHhKv+8POR3pnd/6Iw9qD5gLN4ZuClCdddjTyd6Wgpf3bWL6W4vO03asxhx8KXYZkBFd
5A34VXYZxwGZsGbYaylzA1SU5zdvchG59kO2G2tq75mux6GjAb4zNK32YrnIeM8oJYJ7MHCFNj1p
cQJ5EHt+K/B/PTW9X25md553TWG9u07+fc4sd2uMxIFwMHuwtGKX45G7IZVZHGnpVbthGPPQrIYy
GIUJmaM5QWF/YgT8VPkU5qAXC7wumV4gppgGIk/qsBYsjhx3xh+Q1t5AyLuLIH3L3+wyraNO51rU
OTzfoXPOCiEuP4borGqf0FTt7CA26Gw6T0v2YCYeI1qjkcbpxSc/8wY9mOH4GyRRCiMc2s4JUbwC
gqoRyPAnNHl0M0Gjio5zMKJbK8jN+Vc1uTMufV3bDNyo0KFVt0GZ4f0ALGb31Jdc21jjlEeTmeYb
o7D6QzNQHa2+XY8fGf/T1Y7xFrNev/drd/DDKSP9t7ZMdDsqiYk+H6g9+W1WBjqC9y20mX4XfT8G
oGIuficd+WYMdfk453i/tH5JX7qJMFC1D0MIuKcbcqvVQvR8ZF89f5vq90P8Opaef0pJ4exmu43x
Wyf3IEq7i5KkQvcKhJLaiHez/ZCVtHgsUm0O+074wdSINjLKQrylhludZi+HM8KVyjvw09NAG0YN
OQyKV4qOPhWX1AYAW72rbzWqAd9fZ+9W3v5267p48rrODFGUMH5bVeJtrSJJdmDRGB58ZnpRB1WD
7WhxEeVtOQVgfW2OeYU2C2IkYltWTX9PyzyDyt/clBun6Ujk4iY+NPbg3KNghoGOBY1yLf811HG3
64eUPhNGaQjN7+TNcAa9DXzWo3abJL125/Js2hWirgIz0dN7nRF/b2itHbpzmkJkSfd2vNHHiOtD
v6lEbQGj28ThXA7pHTUbsevn331nhCn8tkGJLTJBHKQIO1YOeDD3ofMLjUZLal46E93ZjWtjbtip
tjaAjFib2/fHypF78XnpJNQ6cOtrcc3wYIqB5GdPzNPuDFNT3MsrB+6FGekKidO+aYekZadmDrz4
H0G3qdjGsSLGVFmRYhg6YbX8uGKnmdzb4o5Yn3izcbSP31IXY5HCGN1KXdH6WBEK2lxRAWhgPTS+
IvpbyxjCygIMg3AtsnfSuvMGeFLN0tlpEnqOHQDdBYMigwbOoumx40jBYsNkYAsorCJkXaFF1uiz
qEgyFfpq3QP/+yWSi0BVkyQ8xS9x48icNkRTDFX1fck32jQFYMnV2MmYNk4EerLbHr4SR6MjEEAc
Dc9AJMml5RqGjBhswHKNzXORPRrdS5ydTHoHCR2FY6wO5MzSstfO4lsQzujNXPXsZJFfAAfMHybM
WbCoZ99f3P/s+3VBHPSzYhP5NQhVYsvKwgwH5u3pWsmNwwjKVYsmLx6d0mpPPQHhQY/VLnJcX2OY
ku9zF2+WpoEm6YOu+NmoWkNXVmhBQNqLrKt2zbSqDb07OJzHR+7wRcC8q4KmTLf4n3/zuH1wapVg
6zJRcvi3NEMsNJXYWnLCcEw6s06gOnSsRn9vVmhE42Oz53WMwMdQ5YtWvGJhrFt6IhCTXEm48Mn0
OOiV4mOaRLh4hKphaPX7qKACQ2wsrNNSMrermVEyilaSwoKsea0/N1OpynKs3BILURqehSguocgu
ebZbQhbFb6hzzPKdBsJgtiHDx2sUFyYk50aPRUbsCSY6vvVKIzAgMFx+uK0HyU4XLze8CMAbghfA
5Q7KESfrZkqxg0Dtel8zxRt6ZSmwwEs/ytJ9DFe+/Hxv4K03ZTb2jhc6kfPhnir8eqBj0KyL3nkg
kqWDkmj6LApvxsVTNMHgomg6fbq9+dcGgIcXesIADsEYpPkpdJI66YT0aZOEdQrWKcXhovq+5Eej
LtoGBw89uV+YtR2JwodWDhLgg5HGhqOC1FrO/oqkBmUHBYZX2P499T+DC4TNY9i6qD63P/5iqs5s
SVOFeN4u/bmhp3E7Wa+a9nL786tDQfEElz9Sf1f4n9EjnudMnJ363H1GCwj+a1G+RXYrKlVHvsqW
5La0NB0x4Il2MtGTH44J+zr3GgB7rZOHRlbaAQR4vtwe3sqB4qIkisBmySdcgYKINiVmOzF2SksQ
u8YPE+X3NH6/bWTN25YeUmjt4NiCU1xux9g1J61HUHSy/Ce7CHJVG9UyL9I1AoJ2NIfg6gIiWs4D
GT41GfJQDCpLbjDiDdlqP/R42MT+x9FaF4akje/11PNygY1v6j8972tJrCCuP9kqpaUVP7gwI4XP
kNHQS1oiEKPzPxxNPKJxAxQfAjt5boxvt9dmxQEubEnbh3gQjcp0g506cTLjXS9OdNj9hQkgQf90
Iy7NbpfLb6VpaxkCy5/Rr621YYguNYUbr3oAUFr+UkEDSFMKluypcEq8BrBLs3wCr13B0k8QaE5f
qoZCad4UmiKFuvYsALXuQhuL4MUBcfHloEjOktZOezCNIPz3ESWBhOKX15B7o+SRnaa/jUbbjCiF
BLHrb/pY+5VZseJHrKzdxW+QzosSOrRg+kVVqtd7J6xLbwMO5We84P/i7XthaHHYs4B3bmbmxVxD
f4nnPOQtoqe58cjmtpusnBLoiUcHEQosyKPKvd1lkxft3FrpCRqXEEVRqf6oPi85uutMY5LEDsqF
XqTjSv3+F78ekQzgqPBDKEJeTpHud7VmJOBxKCDshs46+jAkPlE8bFbcfCHa+teINIYO+jr6MHTp
SatOpvktdcydYRShbrzeHsyqY+EVsNSIlqSWZIenU2E3ix3fvZvaHVIryNaoMBZrCwJUJVYaeDyk
gCUjLvWgMltlaPQxf6N0n2iKlru1QSBBsvCpIGK2ZET1APnPJmceFrzc8Dzy+QayqbfnaXUIZyak
RU/LYs7bHCb8apMkkRvd/vz6CBDJLj11wARI2w6ZOEMkE6Jk4YA3FdIRU7spuCJXszxLpMvTB/jk
XyPS6cy1HCJ7DiIAPMvt5qTRe0IeiNhn+beu+t72CgSWakzLzzk7StqsahKWwBzXPsUpBfPFzlbx
sK8vy79DkuONko9FpqHgDCnbu8zdEcWyKGZMxmoUZC493mNZRluPJjLuJzruK63beHn32FjFSz1Y
W6TLFZt/WYgbCyVXf0QFrHMzZjBL/knMLmDxyTdOrBx2Y1MFQPD+T85nSL7tD1PnaAUmMZnIjpM5
BTeJEaOBsVM81hQeYSyreeYRQxePuD9hyOE/4/TZATN/Oe5vD2bt4DxzchnF7yaGXtd6iuRtsqF0
X4lHvwoqVf1+1e+Ao19q39Agl7WAWUKp4454KxAoJMQZi9q/6GlbJEv+tSDd+Doxkf0HyOrkchEM
72jjCG5PlGoI0pHjTHXmeQRO1mbHct+rGLNX13ohpYQ4Ae4VWZekdkvknh0CWJBlBXR8rqYvZazo
P1t+4tU+ObOx/IYzf0ryomhHD1z7us/Dsv8125+abqvNaIT+fXuyVJak1TDdJhlsniBOHzbtXAcC
JACG3ocMZZomnbe3ra0vzX9zJy2Nz1rHTBrMHXH3DjRdqOJ8WX7trXmTLgKge+1cJx4e0voDi797
7DMHlXmf/bg9jFUz0I5ATnOhcnWkc6XqOq9y5xFZ5sI/DSk/cGoEFZlDllmKt83q+oD+fWk/B2ef
nKfhfTHlbefTUz0UM+r/RvvQtyiWW1knDn2doGSG1i7FNK4u0x+pJ1TPr9OAGW8tpqF8fvLSGUqF
ExkCq1S9eFeN4C0NsCCai6Ere+njY45+eCS46MmqvjNo9JW9Ipxd3ahnBiRnQNsxd1ht0BNN3P3C
Fpj5zqudJpvbzrA+DrRxgaxxebxJzkDzvAbdCY4bNmw1FDhVNKeq7y9/PzsLajpbfIpxt2SfoX3m
qnhiVj8P9QKQqi0acXKOvkndloIkGrWh7IvV7hCe/cX0nH1fyjeMKDpmLcGzNpvDpH/GOP6370vT
b4yNcLy0YidviPxio3pyrW51cDUvnEdAvMtyOLPduxyMPcjyzj8NewrHEvgs50s5a4p5WvVWBPp4
TFiQidOWH3K2zH5jJgIBNK5F3QkA70Cnuh7ag4qDZG08QIigFwwANGTgpdhVdOMQZ8WArCyE15Fj
KsARM9tR1xiKW1hfG5AJ/iYNqV+0YMgStSYTwkjG5eRK+10al59Ig16pnrACZGvAPnCofmRpH5Xp
bsjnqPOnoCrcxywedyCY27kqIrg1R7cgKgxoMnLSOBcuJzhJkJcsPVTUpmH/3g6K6Ez1dcnNzbKq
+z7GldB+NafIVLVkrU3m+Y+XvNyaiKiTbELWLt2WTTSV4Cl/v72R1jxjofNDUQYpTtA9XM7P7E3F
MFSIOfzMCsQn99AV4VirkI/LoSvf0As3OZTkgeG+4pTIuDa2rYv9FCdZ0NlPLVo4s/3AX4Tvg+BA
VWxaXZYzc9IdUDv1OIHdjZ10+oYHqN6+3J60tXcUMs/AUkB9FPosy7qd79rUcTIae8lp1syj2Q1T
lMbTFDTmcC9aK/KRkUzi7r3rVf62FheAQQwHEzYxchyS4YFohPk6qP1wu26LYYxMbmxHw90bRvta
D/7m9jhV5qTTaTaK0RMlzKWAVoth3GYOiVD1gfTtdATOLrptbs0XwTsCpDJIkFF+WZb1bFqzXoCq
dKZgXjXYe2VmwI9mqFeQwO5UCl1rOwtlKkga+EB6XskZUFIPdts3YEl1or7agaAKSKDbo1GYkDlD
NeFbTusu/Kjlu84/N8mP0f9528QyIfK2WviSFjZ+QEnlw7bN7ML2E1SrpuqQNV9TlQrR2hBQEEYK
Z2FpQd/F5YKMNC0Sz6bZqazwPrDGg6W/CE8FDl0bBYosYGmFLVDaSIcovAxZIi/LoGr+vUy+jh+m
pV5CzbPvS6doKQiDv4KAC4qJAA9ltSKZvea2599fxnfmtjnYqmPTxvcb/xXYQi39rWk/nEzxOFTN
0rJWZ1bQnelBpK/MTkNznB7sVjGItRP6fBDSVk+6jBUo3mEQ7cMA5YiK/cohjJB0B7SmCKJ6ravm
TPIsMoneNVqYG7sQYiI8frGnnTKtobIi3QOQPZv0uF08y2oC1rynlhfMgNBmnz++D88nT7pEHbdL
a9pgNJ74XUMQZ1CRt1/rM176sHyYlNqCHeR5dspcf9/2h8w/kPiOxG+c/mTaGPblS1v/MP27Tt+a
OrnvVZtIMZV/CNzO3E936dzmDD8gFuE0Rkm6T2Z0Ud/9xUR6i7w6CqIAPEv11jR3DTIYHOgqe2cB
jqL4/Np9Bv7Nfz8vBYNF49eVAcjmCd1CzN5mv+psE+s7mr5/dBhA24EXF3ikhYVK7o5MJz8v+hll
XbypAwsZzl4RZl+vBlpxURiGQBwYOPEKvTwMcN6Mbuq1+Ql9mMFAv4Iaqdbux1ylMnl9AUDnHmRg
MATU2FV0yCeGOp0Lejwh3vvppTbvDVtx8KyZgOI9eCqQ6kDuUTo9LSAhB63u6akkLToDIGapSAdf
H5x4op8ZkA7OwZpKk5cwwIs2AB6hVfbYrVhAwgTsBcC82KD5k1aD6V7fzmlRnA6TeKuHT7edaWWC
AOFAxQSQFLwSZd4Q5GYHvyIEa503QUtKUFbmgV+qKqXXFwAcCqw0DtIyoPCQSzZOUjlzZqc5CtHP
RbwBGPs5p88jAvWiubfaD7/fL61JJzMpndquPVjL9vYTVXXnryyICaGIBRsCIDiaOC+3x2j4xVgl
VJwI84LxxWsHxf5TGZB+PjocgDdsYcBjEQgFx25ze81X9vfFAKQLpSSjq80C3y/F19G+H4qwHe+Z
/fpxK9AfQh8l0INo3ZR2BmVjW/mcVSfELWLfm3d1ss/E/raRtanCsxuHIf6DAE9aC1Hrse5TV5zs
H5X/2TLebn9+ZXfg5//3eWkluoFqfNQdcRJ5H/ImLLrIi+fwL4w4iLIhogFYm3z7ui6ZqbCYOLnd
fZ36QYc+TTopArzVkYC1xwB2Fg+8Pz3qZzcsdyklKTf4ya2ncZ/RvH+3KOverKHyo9vjWVsTEDcZ
UMbWACuVm2cLUdk2o5k48exwMsiHy2KAl5x9fXHus4EUzpw7doavt/Z9TUVgaiKohw+3A8AICD2h
uwv8FJjJL41kOrT1CoEl4ckIJObdNJ04OlhUqpArM4UCP+YIpy8wYLJaoE2m2HXBqXCytGdRnrKP
L8TF56WAhODiJU2Oz8fYH+KkOqZWXAoIAuQW0dBoLGrul5MEyhrXrUaTn3qCbpwKcHUb1cTIn/VW
EVmtWrJBpIuM6WJKugJtjRW2yWZ+gs8FGWjN9Z6GA0g7bjvusqqXD94FZ/OfmWW5zlwrRhTaxybM
ZOJzVY9AGvqBYR9j7UDIySRtOEw/bltcHZi/VCvwwLbQdnxpsWrKsk1mC0s/FgGERyZ+JIXiHF51
sjMb0uRBX0zjxWKD1j/B3h613q/bg1i5TpZsGAA+ECAEalnyA484ZZZDyepkiId5fiFlt6Md32tD
o1iftZGcG5K2vlswjwCrCRq1kGboZRtVge/KckDbZqHCctAJjhjicjl6NxfoMl2oY413zd225p2l
wkOtTJaNLY/QHWXea2YBMJOPeJr20PzyXy0GVnXne+tWwTxsbi/Kylxd2JHmCv2YftE1sGM5Q8Dz
90pFOHf92kFEvYiXoYt5obSUrsYyoROgUJCE8Y0KO8ULRWIETaOHAPoFZv1xfo5Lc9KJjOphnJUC
rLVZ9qW2H/1406S70opuz9oKQ9DyTkDNakETgC5B8oCWN5ZWGSkYNHUw8ddoLy22OoQoWvE2ul9d
cIZn5adYjB/3bJhFMLkwZAE9Ke3RDMgfpHdFckJjZ/E+sv/x84uznB1ss9EVfuVn4DnNmpAaS6+q
4oReVls6Oi8GIJ0Bja1lvl+D4RD9bHnk8B2hX7QUrcebOLy9RKt71EYXA/oNUVOQQc2IYjKWU3B1
5oX2ohM/vQMfYXOnl39RJIUvnFmSDmfT5eghXeRCvBrkV2EuFJHM6hbFQWODbQLUGfKbyARJYmcP
IFCtf2jjjgqFL69NFJ6MSEBDXfCadHIaap5aGai8x6R/b1u+yUz/AM9XBJZrozg3I50DbTFY7dwv
jOHEeO+p9Tp1f7M7gFLScEsieAWV36X7xq7d1F3Z0lPCD1O9H3e3PWrtJIMMuwdiOpANYa4uP990
JuPctNNT6f4fad+1JDcOLPtFjKA3ryTbje0xMqMXhiwdSNCAoPn6k1Tcs+rG4BIhnd1Y7YMiughX
KFRlZa5si2bcFUFc0Bua5SfDUtzG0lX5Y0zk1Ld12gQ19QBVXcpdljqfIMQR8tH+uT0m2aogpQ7l
YQPBsid6Z5AHGJR4MMPZzc9CV5x2+a9jvoC6BWZJrFD5aWOh7RiQ5NmNe36v/T1v/0ot++f3hcvL
nFiNdxdw1TZ7DrzuANKMCIwCCq8oW4pLK8LbEdJ/fmvrGIVDX/da9sn1FAZkGwvctJBfRd0JCHxh
Y+V6znlPcTQ8E63YHdi4k+qZ6dOpCLRdphWqJItsWcAt4yCTg7QaIqXrjTzWQWN5Cc4JwrXwYcBT
cntTycYDLS78MhiFoM8sjEevdGLn6Bw4T+zG5fc+GNrR6BHE+Y9tO7KFgVNcA/H1UhFRPM6wEHsw
W9jxqyJ0h+xoas2976iIbKXzBa1nSCWvOQpRe0oDMU43tZiv5q7kfpgPrmLC5AagEAeKALgukUSW
BkBaNcYE9rIu2/mQAC9U5MWycBIJipXra31EiEChJfcLb/Yn+K5Oi4sxCQf7aRizGPwAirHILSHW
g1ILgmMR05P2ht/7bEa8By0brwp5WIJMYXIV17vKjHm9hxeblKnvwUw6ou4A7FMLfDft+4M/fdze
ZetuFUMWSH6iRrsysr1D4TSQ9zOnha0BbMisozPubeMOTWbugBd/lHSK214iQoNg4sKecIvRBCTQ
IItIzzMC5RpAFavbo2G1DvM9AY9ZnAPrR/8hw3BlVDyybpsVGfCYZ4tEDYk1ldK57Kh6oLNfCXFc
ZHgFl2OAmMsyKHQAguA+53Nct7eZrxKZVhlZ98xF+Mr12S0I6BnOS/vKvQ5STCdvVj3+ZWcVaURA
lNFe7iMSuDZiBeY0lh4el9R9Y/x5to/b2006iMBD0ydyDFDeEDb2EFgmDSAYdR6s/HGY5tNQj2cO
dZJtM5IGLKQwoGC88rLjeeYKk6XNZutDlBJ2Gq2H1nNyk7bJ3tLK8+JM0Tyv1Tw7onwIIbQRDckY
u+Tvyc6uv0G4WV0zdwrqtNlZC/a+fjtzVYFXdhNdDlI4S5nt5EFnYZB8vC3om2bXe29xY+iHhLau
cHyyjeEbOh4b2N8IEYUn4TA1XjMmHsJ0dlzKk3faXjDZvgBNI0QuQSvzHtK23rY+clvpuTaqp3Fy
7zVzfOrRMbFtRjoKvATAj6UjyyX25bULwnIDoENIQ8z9viw075fZObnqpSlzqmAwW0Wn3RVwIaw8
5EYm8Boglu5shGzUONTNKSBZmIJ8LHPG2KEvg6OKs2R3xqVRYTdozKyYyYzs7K+sVnUG+N9bmyVR
pqv2gmyxkOlaBwg3AYDxtZPoq6QG1QiAPaNP7zMNJbOA5lEeDN//frUu7ARCpRp99stgcTSaQWgl
TicjzlSsDNLraNVqRyrdAJXZ+5XSpsTsl+w86e5tszQvSeU/1oMW6jw9o3n/FYK1wIq657IcYq1o
d9sjlM4kMt8IXnCoANq7nknd53Oil8m6ZtkDao9n6B8fEt/6lwsKNJreikJEgUV0h2hMnoCBHSFl
3Mwoc/2a2E+vUSUmJYPBrgYfATBfKJmLdwctUm6bHUFrhQlxUUc7Lf14gNi7wlVI9jnMuNCqRrgH
Pk/hcKUgp6osE3OWTx6K2ROIfdwo1Z7S4cdfLw6ITsDeA+U6aJWLCAPeZGNOGfTMzK44pdw6MMOJ
zN5VVFkkPglBNzAA4AaB1oIj7IHKsEG3ALqLs+Yf0+ygKs1LV+XPz4tsfWY2Fcyc8fxqNBDCzQxU
i9+5aSiuB5UV4XqogW9N8xIqdr3TIzIJQg0JsLlWxUCyzCS488EgCj0KQCXEVm6tA9XZhKzruRg+
BRrZtzyJiN3EhbOEHLSHRvlimG1o50/be0Fy1V7ZFeKWlAaj4zAskoNuuoxmoIb7kNBTvYBpLlNd
H7IdYWFwIEXATn/3wpz5tGgtH7VHlHu+kKqO+nz88PfjAcAVbVb4E93UwiEamDuarg1tNYN97oZu
pwPwFnwDrjzWiKLTVnJePfSkrS9m5OE88by2XkeBDW9T6DMiyvchxpXslgFtdss/lJBXJ+oC9Ikm
fzTZXXtTO7WRi6dIZVRzvysX4zgATBO0zm577n7noYU305Ud4aatXTY0NLWAOp21+0RzIiiv7ye9
P+TtM7hfDpZBIjsZIo4uL5Sdjr3fRBNVtQGsfmHrKwS/wQroXIGnD7cjs0Kb0agqUTGfbsvlU5CM
YamDCmp53h76OrINmyJ2rOiNCpArBDae2yNT8JD6RTQN7H7ozINDx7PLFIlCyVHwEGWACwjO8b1M
31gXLasb9FBjh8Vl08e96gGssCAOaWgLi1ssQDCT3wPEHLrs5z/MGWANgKmBnhUvn+tdOZdWMyLL
k56NGjSJ8Qw5FCMOytd2PIz/APRCMeCPrXWwF2/EZgygHWhByi2Zd6l165EXe1JkuiWeECaQToXw
EYIJsTY0mSg9ZIGDZ+h4axR7Ut6DW91+9FRFKOm6XNgRpk0bjNRO1jKnFTwtDSQJvm0vi2ocwlRB
FpyC7gy/3+U7zzx2bgRGXv4z+Hu2o7XnA/+t0DIUtYSbsdU6DcJQFV42rpce/Tn52Ez2h5zbLBxn
Zp8K0PYpLmPZ0PDEgcoirkgslmBy1Gu/8SYEsIFTpw/+HKRxBp+18tG2UcGXYB+MJf21PZ+SCMDD
fRJAiBe0Tu+ipa63zR6KLTAKAbmm+4bS4rckVdwlUiNIICGVj5gdf1zv796AOgvYWtOz3n9jgRYW
0wcQISmmT7bzwBa09qUh+YVr69qIU0/M7Wc8b5KiDyenCVXvJ+n64EG7skYhTBaDmNr3eg0Aw+xM
Q2+6zYNbu0Wl5dPfx5XIsgBsCL5pgEXEt4VH0ZZBixpvC/2t6G6y9u8bjpAM+GNA5DyFs7HHRa+Q
fnB/5N4urSKrBNlNaJJocuLt3SVdEzhPFNoxIpB2XK/JUJI+GFiKF7V2o+18X/GmkO0rNIXDv6P+
9b74xaA/MdStrz22Luhx5gb9MCAMuhvGRNU2JYuGLiyJlS8IiVsspajgry17S//EKxZBijYkzt+j
Pz10N4OHDpUvKKqJ4cGsJy6fcRX4KdSZQLTv32aLUSviYllAcGFFvD0rhwRDteZtPJ+8mRZ/oINz
NG3nJS39I2LPKCh/bO8E2VK5KCatSSgfTybhdLYma7vZXeVZ2KHKWJiakWUr5k62SOiiQ+bQQlXk
naS4u9ASQC/gH8xhCQ39oTIQT3l96Bu77cHIDKGKgLrIb8VCMTbgGhmLicJQ4jQ3CU2TMLO1Ayhl
45Qu/1AYw7W9pjqwKaDrITjPNHA56A/QNkoNM4JQm/f3zKprmfWPgXW0F9FHgPYFh+tobh8dUDeD
kJn/gxuABfBq2UCbQ0BAyAgtTZpoNLXR+VqA21qvQ8XmkqwHYAJA8606RWjlFUaQOgtjPl9x7NlM
QoYjSk0v8lL+s+u/bi+97CkLUOX6MsJ2RgVZOKDVUpRD4qKOmPDkzu/oT6cdogwU9Gh2PKbpcuZd
cRM09o5Rrnqur78txPGXtkUv5JIpt1MK2wvKLdZ0VwHnN+q3TBt3tfPWdnlkjQpPIfHgMIkU8trq
tmZgrzcHQQ4kSAlSr20O+vr5MOlFtD2jEs8AKkbsDaTdMafiYerrMZiCpEOnnudECHpCe3RiEqjq
pVIzaNZYJTER7Yg5ZNQEp1wvF6S5LPfGGIzI95NjZgeKOFs2X6heIOO+KmJCxvZ6vgDQcKm2knBa
3rFPwfiuiHIknht3HTDQvxNP754lVcubHrsSBZGyipz2kPAjyMK464cU7DGVo2K+kAQ9PpKCeJ/j
PYdGaOHoWlXb631tlXiu0mguSlS0QcBiHr0sPXbebnsrSA8XekXWjnSU5d4xV1KWdG0RtOVZp2mo
QSgsI0GYcQNuaQxNkOAHA/RNflaO6nn0u9ldPFooDa/JjgA1VfFYIynpZb2JHkJgzbxbgJ5ImHWd
fcvINIVI91SxazU+ylGURgnyi1CYGMqQO+N847sV2Ofc+i7Ju6ILWeYVz+Al6dHs7Aa7lvo/M29u
bobRnnYN4ldFwCjb2CvUe6Vcg5cVI4ba9AfH75sSt175Su0ZWCYb1wRVAZlk+RM0iP1nSAwa3JI2
M6i+ynPrBlNI9fzUt/mdh5ckhXAvPyIjeteNdTxBLsNI6V5zyKmHxtr2HpEdMKCokBRf+eXQr3Z9
wNy6TTk4eSqwFrDDmGnH7B8KgCDp/WPBvLbgTc2wDB4sEBr2+u2gUpWRLRgiIISTPv7Bq+j6962u
tQiOW3UequWmI68+6CBS8/s/TBOeDzZQ5eDOEMmxGsMsK8tPqrPDVyaemKhwLjJHBL7t/wwId27e
2lbWlDAAFMp+IMNunKGOgdPyC3Wbm7HTq3CutCzeHpasQozsApogVzElFOkEfzQBg9z6RUBAC0sj
qwii1AXpVPnTyeuQeTdQVA74o+uSvdf+yAH12TYvW7pL68LmGwivHSfx0HDW3CVdsKusdO/3KrDF
GguLvggs1KhiIMkLcbX1Ky4CMuAefagSpBVyKH1oD/URCqOnJGvBE0LM04i8QLlWvm3/ZjH5p3o2
b/2puKdD+nN7tLKwyvdXjPTaGArXeP0dDGLDQ1XW2KgtmoTtoGt2WsqaHQjRhjBLLao42pLZBQn/
SvUK6BTuN+GNoNWVxfqA1ijz1hGwe1HuPRv89a8HBfeOjMcqrQzHLZzuQK+raZ5wgfYFAEfA6YXM
hVosFKxDqEBu25L4qitbwoCgiOxUSeKXZ6Pa20FYmtH270vOIIYBlo01xwohPiEWtQY02jkTWgUL
6zk3nF3S3DHyqyX3Q/UFMpgKa4Yk/Lw0J8YCydABJJ3AnG8+GdCxbE8GGF0zcu/okJee7vMZIidf
G38I5/mFpc/zNMU1RHfHrzz5Vbt7Lfi1PX7p/P4Zv5ikswZr4Wj1JeeJ75cng5+2f14xvb990eU5
tCDG02klAaWIFgXLE/MhlvTE6XOafCT6l21jEnogRIwXgxE2i1cbPXeDHNZy9JEvn7v0tpm/6NrP
xr/tExZqyS2hfZgwM6LFI2EnlGfC2lbE+7IzePkV65RfjLk1EL7gaidnrX8ZmpCk4aKizpC4FQx0
TQm5a8nZW6f9wsTsuRCQ7bFqpTPsnEXbOzo5loH5CPTecXtS5aP5Y0o4IAPUpxy9gimd3FZFD2H6
E1PRBEkiZCQbAJNE/QoFZzG5CQhZk9cOvHXjQ2jM/RKMfjzfkahP37YHI9vtiMPxgzYa7tBKdj1v
5eThQvNx9ZFi30C3arf987Jlufx5wTFmNmOdaWEcbXHMSaz7oD0F6OCwbUW2IoAL4frW164rsYKJ
TREwi5nluclinZzGDjrMivtTZULYXyTol4ZSmKC5HZP0nq6x/D9okyLHhAYFIMjREaWL3W966872
aHh4MIS5d5eSf7g6VkwVbl48hpD6uV5szS8GtKHOCLabIZweQGejeEhKZwlvBmAf8Yp81wBpD33h
tPqIZ0NaQepIjwi/s12FN5GFa4gR0ZaIZzcqgWI7rW6YfK5TzFLT+HeDkZ+oDuy1A+JGsPojjxaZ
rQY53NQIi7Z+6dw6MiH9uL3lZBsb9ABQOQLDoYvzcz2VrT3SZhwrAjmEQd9Du8zZQVygOpYVBMqY
y+uXf7CHqBtATDxPQNVxbY/bQW13DanOOWZ0RmbmwLPPKFRtWzFktxOABv+ZWYd94UbXNg0rmECt
UIze3Vi5oZ9WD6TMdrXt3Wagc9GzMq6RHsq85cZqzBOvwVlv868OK96YSR6GvNk1lnvvtv6r4ttW
VyREsOjcQbc2GtHA0ylme9cUmanPCTkj6/vdbRlD5IrO1wHyITdpCc4PXtpl2Ooz5G6M4s7t2wNI
sbli90kX/uIrhLvM0JPFhKQhHOYM4d2Pi04hq9mHvf3hn4aL7b02wmLVhcOa4XpurNYhZ2su7jWt
PujEOFgZLu2ibqB7mT24k/3cefNjWdUf3FkVqMgH+p99EXFHshncLSnsB9OLNT2nVqh3EBdR7DiZ
x0BhDbect54l0XXntGpbZpc1RtlGFnuo0c+s5/vtuVQZEZx3b0MtUSd5febOt5odNf59MRWuVXZh
rxyuqBMD1vKuztr2c+ClqVudTZTb9fZu1oJId6ejRm7azlWMRwZVBJT0jzXhWgWT2mS3tVedvewL
Sjtol8oiJMlDbqHbvMiitAPHcHVj2/dorlWsmMxFXNq2rl1E09qNXpmwXQxOWNkvPMgiEMyGLg5f
X3xAbU5xqcgSeFejFY6chxyAnnV+dYY4737qQdqpvxhTvRuGJ39tEW93hg2hxUGlOivbNo5rBiu1
kI72ZCGnwjuaemRhyNmgqcO3bmby1RhUUF3ZxkHCH3sGmZuVseN6OsfG65s5hcdtl+5lcYLbqjZu
mO6imjV5pzxRYSmke+fS4DrqCxffg7qZjmAHPw/dPm9DEMYuVtz7h7wEGWrIzSfiHpkKD7qOQvTd
61W9ljvRDy8WoC13GUbwCABsrUXlgZq77QMu/XlgDdbryTDfteIExE5700VbEQUbWNXct/1x24Bs
K6zIzN+pKST7hVUiLgvYkgPTyJ1nTk9a/5wUiohCNobfXhCEjgYSJKs/vlgXRtlU+BZULsz6tuKf
vFwRwcrOLQKV9S75LVIpRPrJlJs04xhCDTIx6jtxM2hPSNCg22E5Wx3fVUv1vD1rv1s4xGW/tCn4
qYKAda7NAZsFm/ue1GUEFp5Dukr+9uWuBAVviiz3UJEYHU572mb7xM1jpISRCMZbx6/PLVkiMG/v
fUbvKpbdgYLkVDtNjNFEGct+FHa5y83hloEmTava2B8YFN6DWyvxTq3t7vRqibfHJN0JFryBi5c1
+mKEZQJKewHf7tpSyE8D3Xn0UP09FzWYI5BdxbMFHgGIoeudgAi2cPy8QXfvECPDo7mK0yJ1ARcG
xNKpic6rlAOie3YdP3Ss0wwCWoeRvas9EW/X909M+96B3Ez3VbMn3YR/hiZm/yxzbtFEAATyoIEI
vw077zWdzk1/TiiLiIp1VHqkLqwJ269KRtdMTaDQK8ZfWDbHvCxVTx5piuVyMoX70J0ATAwqFDMT
tzzWvRvyzglLtwvz3D654NRr6+Uz4A8fbLPdF5X/RBx0GjlWlE3gDhzdj9v7UzXm9e8v3AgvUS/y
19qql4O1kqGutCjuY+kJuJjV9e8vLNAp4ejGwKE2oF80J8eFPVsqcLdqnwinzGVabnoDVq6gPErs
1xlEdSk5zSXfl/S7EShiGtWkCTd9XzKn8RIcCG24tSCVUbSKRJysFIgzjVc3+GB+V72vJy0tQOu7
QPT7nEJinnefk+IVyQQ9eZiMp5o/+M6ztvRhW37gzaeKtCGhOxvC1bbFQsIPlHw26Dc2QVFbUVo2
1pl856IvPkxwNvnsVWk748NK94HTIvYBmU+7sz6fzH6OGwugdnoezG9L80Ovv/J2nyW/iv5U87ft
ffv/OUf/O0MgdLyeIXT+10ZO4PXIYkSt5j5MgPeFuVHvHcQlC9PDHlw9qd3F2sQOC+sjG58L3umj
keg34HX6sf1B0omBqpUDcB6q++LLhM/QMmtmNBL38xBa7IRWg+OoJXHvKC5+6Xm6MLSehYvztIyD
vRgTGnJsc76pUZfu6+52UEoEyI4UsJLoIAcJGcA5wrGdCi3JMoL7f3acCJ11vTtGjZOGUHQCpWV6
IImqQVq6ty5NCqd4mbO0Wzp4e9LzKB/2gf9lQh6aBU9lrkeTjj6NMoun/vOU79EtFJnatHPHh54i
3A5UEgzSZwQUvhxQKwNn9Q5FYQSaRZq1J6lePs3NATKTYTUeh+bR4XnIm682+zyV5+1NJHMslzaF
GXDNjBh8dSxOkB+bMFuy47YB6apeDErwXDXtE2MpMShnbHZo94rq5i1wtXDpWWzYL0N62LYne64g
hAS5vIVi4juGUtYPxeTN2EVdkx94O8Vj4qBAM967a9tIaSqGJ5+//8yJkYpl8mKwTewgcI01wJZz
xXBkZ88DsTvON9BC4Ae5Pnt1CcZ/T4fTMYHvdfjBQRdwXu+350x+Di6sCCEC9rI9DMA1nBuO6sf8
bLu3dVUewEAzdS81f7aLx8S8gzJp6DWvDThsk/55YvuqOm1/iHSzXHzHOtsXngZcGKaWMHwHX+6q
j0ER8T7UrV3n37measyqmRXcTT/o5lgUsJVlXzXyxJ0f8J95/rmcG0gEfmydM5sPbvHFbw/ca8K1
8dZWMSNKA13Ia2GFkewG6F6Y+IXVi0ZBjnS26iedfdDnPirYsSicEFTCUZBAVc6zQ9d9KlTnUgZs
waN+bXQCoMRC/fl6rv2lWXIQ2aEBiYztjtmG/8z4/KVwmipEa/1P123JTs+MZO+4rABQuviVz2b3
MuT1t7HoVUkU6dJjl6OqsIoTiwgXb5xAq7g2rXV2t2tT/ZxB3VLDKyzvyj3pynjgqtefhETbwBT8
sSkcLnjhLmg8NOgBvvkAoNOOl+aO1N3O1+e9xnhsV8VjX/VfpyI56jSP4SrjhuV33DLjf9j5F58i
rIbrc7Me15eAPXshyLWjfBX860I3J7vRP+rNp2170t1/YU84aYbGa42bcJN6D7+P/nKo5/yaPfJ1
24xqVYVD5vNs1IthjVu7Y20FMRk+NgweLGmjVEehDXtt2+AaDYrR4uWSCveZU7cMzP7wx3lavyRt
/aOaplOW0LCeQfprN3Y01HyHwoniHpDaRRJct9Dti/BFSF74mjUSCJogf5QN9wbp72q9eYPAwa4i
5a2u1ae8XGKP/0O/YoAnvmkhtwQZEBFVRT3gLo0a/cVmUB7zhZ5aYPYYsDKN4yhmVrpjLkytS33h
m2lm0MTOcFgsMu+4oT0byxDzolKAjdYFereA6GbxHB2dnu/qSNXEcrvVYaasWdjntyagFNWuU6F8
pPf2hRlhn9TzYDZaADNmwr6Wmv2roJ5iJPIt8Wcka6RyOWFWmlTjAo8GqsX7zMruzGYgoTY7HAA7
NAiS7tNSzjs6Qzt0+xDIBoexobnJBIsVUHfXllOwe/Kxh0yQ05URRDvCpFWEJTILgb2mfgCOhfSt
4K7GZigMbgPw69Un9tAU/8efF7xT0GkFkhP4ea36MudfExWoR/r5K9kmcBh4bIjFUTZq+PwFkHI0
gj/kafeEI6SIL2THBbX+/0wIQ0BfG7EGAwBv249zJ6p4lKlmSbbBLk28W2bK8sEZELWx5DYAq5fX
cGh0z4/VPESGXf7ENfqopV20vbtkJxR6l2sRFlSLoPi73l00XdKuzhbkk3Jk5Ra2s6zho03SB4Cb
FZP43hRy5cDEoXsCkDL8e22qhlYHiKOhSoctCNxj/qVFJNIn3hOlvhtvD0sSi62JeYTZlgUeWVOs
2mt5tQTFqqUEvu1oWX4A/hAucxFq9NCPn3SjwTFCrsfNd4WmeolKBwq+RBeBYLCq91wP1BvYYtpJ
A2Eld0T/KHDMkT421gERWmeELvhsVBbf70+MFsV66NkBEGiKtaNpBF66MfGob0ftA0ihIYdbItGj
SB1Ix7VypPseoKvo5LkeVzIuSQvJCJCdzZAwHZxuRwz7hgzBnTmriNXeHweM6MKWcOJcV1sCp8Nd
WHoFuPG127IyYz4H+6ZL4ryqdjprn7qKK9o8pUPE3bvuGGgWidtmKd3GBdMDGiQHO+7qCf2q6RgG
ObspW+j3bW9S2apBL811AANG9l3M+SzJ1Di0Bm+O2fwIZqA4cdI9TRHLvPeOoExC+uE3CaL+rjfF
7BKjzXoklpx5mZDUalF4a1V8UDIj5gqrX6UssAeF29Ezh3m0GQIm6r+g0yJ0KhXngGyuLi0IAcs4
OmXirVwlC2hxaorqPaK/PLF2f78kkCgDeNcF//A7CbbUTNAOMaByuCQ3rXaq3XAaFR5X6poubax7
8CKUADlXqncMUe1Mi3AKIDHxserm2C0OyTCGo/mUsId56kPDft0e3DpH19EYIoiLwQmrBFpHgywW
niWF1e2ayg4z/S1Dw2mzlChjchAQqPaFfNX+TKewahoz0o47sNjkzutQdYeWk7gARZriJElyHtdD
E66xzOuB855hqKoObfqqF3UU0KNh/sqybx0p45bcjvZHNBCGtnVTgZLbHnhkDScve9meY5kDuZhj
EcdCIQkHGTSUKzy9y0J9dJ7NergpO7IfWvO0bUuxnoFwz+Rt6georSPLHzwY8x3S+4Fehglynu7y
5qnaX1X7NjCv923e89SmDp5/S/BY5j91s0NDETZs832AglhSgwOkXrH9343xaXugStPCzZND3sQ0
x3VW21inn4CVzpufY3DmPm705M1a7qG8Eboj+b+5AxEuYaBVqMw0DDlgu4o/NcZpGhRjWw/dxqEU
u+3a/H8PJaKij6VtntIuOxYZhLQHEg+epjgpck/934kMBOezBJOV2D5mkhu/wNsdzvzz9lrJLu7L
AyA4GT/TnCLo4EE1yw0zDcxIDES1PGegochue81/GGx2Hod/wGmuLgAPaKTgMD4RsDd1tNAqgujE
8rNDaWThYlSHnvNorGm0NPvSvCFpHrNqX1i3/qiobEmXEQwBJhgokO0Xkc2LYfTOVMEBBfrDlMRu
UkZ0fnG11xnA0O0Zlptay3vO2kMpQvXqtGg4b/BSGEEcZ0aMxjQ9ZG7sqGoYUv8CBsv/Z0j0ZbaX
61OxIgMSELoYHxvKwxWAWKV3pv3Lo8/bw5JUTLCAF+YEd9Y6VVE69ap3GbyQGri2ikKi/IPb3OjW
j967r4rj2Cqe9VJ3fWFT8GkpRb8/RdYMJLTeofXvzNYJe3bvBIq4UnrsLuwIDmy2Mj2DnjCq2A4y
gB/b6cf25KmWarV/EVPYBd7GrYlxdFO3GxoztFpv5/EgnkEr05k0zjrUtLdtSi/3izGtf39hM50D
v66hNH523GMGnXQSVVa8bUK5JwR3Vbf2oOcV5s1Zlsfaz+O0dp56K78BiWBc4S3Z6PoBJfCjMc0K
21JHBuokVNBX4I34pqrRJquDexGOrO4jr75LgQuCUEz2khR87yff6N9LRGH/o3wHLmSUgNE4dz2f
wD+bGdBLOXgzjD2tgq9jVcTI0/3cntN1K7y7cFArWNtgobAkFqFAymdzv4anIkUTjcHXxlNAv1QG
hHE0BuWLm+LSZFr1aRqhfO6m37bHIN3uF2NYP+Fi6/laMfZVDROOM4dW/uwv/iHlbUjZk1F8tCdV
fCl1Exf2hK1elN6S9hRz1prILr1moxaOwV4tsC6dOqTiQOXsohYkZg6yhLO8mcACUQwR5JUS/7A9
b9Ije/H7grvTdFbM0KsEIMqP0vEZqlSqiF82AmRd1gBj5UMQGaD6DAyZwexhBLm7oyiw6H3892O4
tCCMYZi1IStnH7cSWCsCDMS2mgPKmttWZJcs2lZ19Mb4wYoYv95hy9B4Bas1XLLg+jC7YTePb1ra
h4ttRWWvCOTlk/bH2PoxF9uZ4tVemD2MoQ1/3+WPmq+SHJRaQBoArbjI3LwDjLO2CTriuwj7iiCs
BqD8unB7wlQWhGVpcsKqdnLy82uwfCi8j9u/LjuAwACA3BXF8wAkB9czlHjgRE2BiT33IdWO8xih
oDqpehBkXgU0kSYyMqi/vMuDLzZ3IS0P3qq8+tlUcI55HoFuMSxx4us0tAoFXEO6x3yUmJBpQDuZ
eNqDNh1zb4S9GRsrab80hh0V/mdq2IfZfdueQOnyID2+yhyu1RghuKIARDtTjTRQa3xmwPv82P55
6fqgzRrpd2i4QDjien3axNIIKfHz7ujsNDbFi+2B3DyP2lFhSbZIYE1AjG+uNLximN+iam0OOiIC
kztRPxZRod3X9LbpxrUI+ZBl5T9sbEhDoZ1bt6FTIdJqDLPPWxBeIrdVxzwkerQ9c6Z0QEjP/RZ2
WGV2rqcuoCRJKlqU52IedLQXEFSt0wV5YstBbXMal7jJwTSH0usnA6D2L7wGL0HmJO2OLBDXrlK+
RJC7Nw5jX4w7DeRrIfpwG3CPzONj7jZjuKTogU0C44dNZ4pGuaaJQY6MLiItmFAqtvSYaIP/xptk
Uexw4b6xkYJHFhz/QwreA4BZ8KLtaLFEq4bxYWjzqNYfOvuLvbSKGRQCtd9GkKtF9nvVIIU+0fUE
+gA5DKSg80PRaQ1uNghmz53eEaAtzPEmY1T7VNp2+my5VXtrg5JFFQjLzhaqv+6qZLHCtIXooCnY
4LggIT5rGaRSdOiv4RSoyoDCVFpgU9MvjQhTSSeitQvBNoH/a8si9JEwHq1/uIgujQgX0ex1Ofgw
YEQLa38/qTpnpROF9yQAgXhTviuMWHUANv+sK0Eb4vY3eutAwGTRCkX8KfNFtg8qrVWezEM2+no/
2HNnp4BPou9UL250ooUVr3dolAqXxlb4BumigLALTViozYJH6tqU5/fp6GROcdbtZj5OLqFg4k28
UPea/LjtJ37nmsS4HfBGnCXwT7tgTr62ZRHPLYlmoweUoQ3JWXDOq8mzHh27hqZE5o9+6Fv1BJRh
Muz6JUECeer9z5jqN31mdaRzm8Y92JdOnsZt7B2+hLrTWMgCB90D7twutnQNlD+sGz+THOKxedfN
N+jl7kIUvsu9XeOJF/g0OySzzhOQXHX2Y0vYm87n7DaYeBUjxWPvfJKjc9Me/HsfJaloyXzvXCG+
idyZfgZzxvTc6fVycKzhM1JRX2d9Lp+NFF2fBWBVt7PvljuGRiQQQeGZN5ff9LlND2wpVnoeINrq
eUGqz5xeeNYV0DUezLvJc5KQ6bkTQrnoAYTg7nGknhOykcILkCoPGSdvejB/yUD5EgFNsuyz8mM1
vfrLEwVaErwrB5CvzfuyGyACUy9hlhRjPAKtBcHTnoPAaY5o6kQJhVqYZ/iHJqiquO3R9WlRCz3a
NtKf1CI06k3m3/iAvUUtKnL7oqHtv7gCoAEAIkQX+nv2nYGSZSg5Hr8LGD/MrooW+xPlCtctC04u
jazX1mVMOhCzJ2lWAEKuR1BN/miSYLdUkJgZ0z1WXHGSJIDsVf0NWrYm8J7oqxLsEYaxMsKKc2Ey
HtZ5Mp6DTKMn6gbJLcX2joxsnnaeZga3xqBnL32LqlrU6NN4j85cd2+1BbmZkCw4sJRYijyR7KCj
aO3iTYYc37uD7lrowpmDtjhPwRIRnca5jtai8oPijGNOxSMeIIOItjUILL7jYSB10hR2h6dNbrtk
bS0bXxEkfif+QsOO2e5jWg38YOCuuXPd2lHco8IY13sUStuIQwF8ArGM2AiEw9f7yfg/pF1Zc6M4
tP5FVLEKeAVsx06MO0kn6e4XKr2xiE2ABNKvvx8999bE2GWq59bMW1f5RELL0Tnfkg4xJ/Udd+Vz
57vhCAGmlU997RYAqmseJ4q1eA6er6y29Kg9DKT8ZMg38POSlUm8lk99+PkliLc00IBRGX5e5gc2
HQAYdp2taDdW/qPO/8Oy8ADXd0DExVdbPkv6qdEhqARefkmST6mbHglEtnm5hta6dqOhFw5cGCDQ
2PWLa5kXTWpwfwA5e0bQ12AV21HWOFuNr1wyfxq1yxX4MdJiFxI4PaMDyhGJpKeCj3rANXOfwInV
kXkIbHRE+zLw+/HOctVm9Ic4M603kk2hJdu7oawibTSjcVy70xdr80/2A/2FmUyIXBLZ+PmayUy9
T8ZkLD917g/b/ubzX86ac9O1A+9jiEWCVVuGZG0hS2j4vw/9c+qfzHab0KcU+n23t/naYBaTXEJG
NDMZBuPYMvCr/TDNPOaV3Xx9zWDC5hwIRKBFutCrHDqudQ/dGBTQk0mELmo9ubtHh3Il0iL//t9v
82+kRf6tEb3LkwaRQC3RQ0iXdGGRK+tgJkW+TSzcT3kDz9u0xe2oS/Rdb8/mle8G0DPSbyjKoHS6
HCjUqVqIgldQw3KA6jEFeVBJsU9q544V5K22tc3teFc0pCDxhbow5KqgUIGT8nwtJhbkZn2RTsCa
wUiOTvcke9NcY1v0MWAxWlJt+uwL87vAZb9Hewxz/dB2PzzrGW+HANMI4nN+Mrw1ccPLcw85Iaxp
8Cie38XLDhQM9rQsTRMZ18aboO2GsC8ytwAh+6V6+9D6T7en4XLaMd3zy87FjTirPZ/PwsQI1TRb
l3GbP43Vd1Z9LaHAXRk00o3326EuF9hZKGfxQoZ0dtcQqWRMqwRYnK1fbCiwxp77wtNPTEZQ77sd
8PKGwl0P5jhqTVD/QOP1fGxGqZkZvCZUXFnbQkTZyq1x9eeR6EIrFh28izpTW0pLSqdUcZeWUWP8
tpLn23//lX45BuDNik5oRqJwsfg4JczfUJ3VZMynkz3Afcfca/Kt82I6bHv7U2X/KsdH6QwrB9vV
gf0b9k8350PO2CrgA1paqBiIN+I/Zf8BWQdpbICzgFUErA82fucfRuROmbUFcPx06EKb3ef5TFrc
ad3rygT+ubnPL8LzSIszmhDJ8eYpQJWpQVe2gATYOqP+3Uo776WCFyiUDBrypfPcYl+Vrb2nNmkj
DrnBb3Wiuu+uy0A3dvDn6ZPbbwfQ3sBAseS20vtXvBmdGKgtaCHklGwAcHdf0iT9Sbnr8DBXTvJD
+bqEJPPUb72S8S9W7n4ueGOGbU/qXerY4nNlTMW0SQs/P3WNaf7Ox1T0dwTPgXvQUNiLJjoWtpzA
AXBMvIe8aqcnVlUd6kLa8Jh52mvmUv8RrhrVxi8bfVfKCWWitKZZPKak26H369AA7grWxq2gfRSK
3BN70VPIUpNMw2OTA8dYmmkaCIByd5agYDlwDcYSqW1t2z7h91U2tfvCcLogZUIdbDKme7vBPVCo
IdtpWDCQnwdxvocYwlaUzIzSwUw+Gcjq0WABI8m0JbLeoe9D08pTP+CO7n0Z60o7ZUUnWeCMjvg+
emN50NXW6/jvxO/ebWCwx1y7U4UVudB8ecoK0t33unjMtMHe1RPj+4I00yZrAIICTUXHS47JULT2
ELoQVzolou1ijrbgV8fMtZ8NCC3bfCrEs+1r2r3ymQqlNbjfGJkbNflQnZxOdjtKZIEvbCgZGtLJ
vnXc8B4b3I8Qv8p/KuhubnuFCqJH7HxbtazfmH7mblXuNKHvJuMB/R949FlVcjdmfotHLNwNAHwB
ArExp9AwaLEHdYfgV0YRdpP5nTdeDfkBqSLleFmExGwItRq4kfBFz42QahN90ge3elFN5z1RsymO
GdSsgga9p/vaTY2TSEqocSRdBUQI7JhaI23fWMX5TnqlG5ZQpN+5ZeIcDSsFjwWECMjSo8ogzR7u
lTDRBo/eHQLDKd1D6dTWuy4t7bcxII/yC8ghENBd911F+UY0er3LuY7JHisYaHhjsUGxDp4Kshm2
rmaIyHR6vidJYxw0i3c7N4V8bZ7gNa5Jg4WsT0RoFoW5IzZDUlF5zsq5f5kznW/6xbFpJ1rrdh0t
TiB4bU3/C8t3PtTkE//H7ePFvXKjodwP3Q3wQ+1Z9P38HEOZLZ1oPeWnycrIO3PcooKBktMfEotw
7AEUrLideBtXH9QdLhISqNH0o5aw7uAa1A+mimqw/v6GamPowI/kOHVFFZr8a2vrMLd1hw3PQcUf
1aA+ZZU+fvd6rBiT5Nt+GM0QlilmyPTRPtV4Ke3gKzxtihEU3YJXfcS6sjkOyWA9oWPEdpqpkq1I
YBUymWr8lHNNi9q+fJN+393lDiojml24keACiq4QjN4VVcu/86GstxXxf8gafn8pQ9XVVbkfNn5i
HSVDearzva3p8P5Jl2rceL7HgOqkRDwzi5Z3Fl6qm44Ov6vegk9JBwkDS+p8J0jVIQvQuiysSiyI
CQIwQDzoeIkklgjcPh9+D7lhB3ohxl3SwyMoo3BYZWWfnyqDt2HdZ+xxrOVaJX+xev55P8OfG1ko
7l0gBs4/qobxu77kQ8z8rA1409wjF9zWJuxP9M5dUYBarKA/wWYbF9QdZ2nkZdbrF9SvFHr5sVs5
0eRoR8hWf4JTZRUmnkdBOjO3MOP5aTbaSrp95Y7HntVROwdpAO2XxRVs5E2pOcLITjjlGgi0gVtX
Q5tsZYNgqpa3L2i4OBtMGBNetJPMJAVqXqrsZI6RJaCyuVFFhFZ/waPbga6O5kOg+d8/ZCxJXmgK
pycCiVNi50FdreSu11Ix1OgAtECDB/T+pbZmnRkSjqVadmKWijOZvZR8FFD8Hn+rfHxMMge1W/MI
csdDn42/Wja9rIxwzo4Xc4kiC2bSno8c9DbPhwg7psKGEGMSu6qReZCRyt/1kCF4cczKChg8QCIy
9OWdKBwZ9dxlD11V9puxHWEKOrHiK4j8xhEm1MmmhJ1jqEibvjSGW0W+wAroYDm7TRLdv+sST21x
QfwGj4YdmV/2+3RI2w6YHaPcUoeJp7pU5DEDwyU0+lI+jBkoqCYoeBHJ3SlCcRulWuXT6avEV3lM
pHAfIUma/k46r/mc6sikbk/OEl/0zzbC+8WGDwaejstaFDUSZ5Cm38e2/6xrd8jYgryro0Sj8JCM
Mu2tG1McOSu11cVT7Z+oNjQxAfgBY/eipUhZ6aae3sPepY2QdAg8jiFIUGso75SOv2vcKttNyRo2
+cqTjcylVeDoZ3WpJQGnr7xeAEuVn0rLPTZJBiOTxHyVLjv4dblLs+RxZXbnl/Bi6REIwc1mNqCm
oL54vvToxKq61l2cFa3bPJB8mB4YKlyb0eHmRtVOccAs6AJnpemfrIH491xl2gEN5mTNWmte5bf+
FHPxp3BwmwxBstMsCdFU/cG32idlTX/de4J5pouGEMAcLl52y9ORO4UrqJOdXMMIcVMFPXlhEi3Y
ceX5fe3g+hho8T5hlGkSBq7ZiftvBaSNSoBOb3+9axGc2cAchntwJFq20STzW9J4HKUKYwo0R4dB
0Mopv9gGKBz5oEhh49nQjMbhtJgsX/lNX+hYj0pDBukp6PvVQadpAbpgEQTwQ3PNI+NaRKhpAjQL
zg2YvYuzsJKoSud9i89Teu49Hv7ug3J0tTFq5sdZS3Bz6mWfPavBXDMQunYRQK9RR6kEum5zpep8
BZZSUN1LlBWbBpO7YrTMlwrKX0+uqaq9z4D1Iui3wCqLtNu0wJWasdzfmspIf//1h0XzFZgiFJT/
6Eee/yGGJ60x5dKK27I85FVzWKsiX1k5s83TTEmDRDLKtecBTFZTmsrUjesHwznVazTptZ9ffsRR
m/LegmTPIA5leYfu5+35uXJUnP35c573ISdohF0awPu5Meq/tfgJyfd+zX3bvHIpA6mAVY8NhhNv
ifoHCM82ZJWTuHVLmkAYQHOhx5TDCg5aAaPLNi68CR7n+qPcsRwQb3Rm24OWAOPYd+kTTD0D0B6t
LRVu81hohr4RaIS9U1bLryxHYhUg7UTB3nDWoJCL2f/n7sLu8QG118EYXcw+9Qs1agx3l5BdkFHy
DFDG99sfYBFiPhfOJmfxASAxWpQUVLzYdZ/ovuv+DouNEegA9uEU0FG/RE9vMQKvBjwgsbkRcwqn
sKJ/wAP+7fYIFktoDuGASQ3YEGpv1gVISVqNIX1ZubGXmTzwBy171bNkxANM8JVQi8maQwHQiURi
tj+bDarPVyuUBLQRaZVAiSH1q6DMbP4911BY+esR4fQCQdmB8D0erIuzWphoeONtKIDkAeaoyUMu
3jLj759Qf54Uc040i6svF1fOUHRwajnGyWRtSojY8WxD9IeBr1Ev5yX0IR34M2vo2Nl4gM804SW8
0+iGZNTVMMaGwet9CzvlTdZBUa/3sq8Gtl7097P3Mdxi9ljjghJMEI6xIkBFIJpUurGdn7ejXL4J
MWd4nKEwio7kBQvT5LXLTd0bYzHORuRk58nYtsegKN57YD59uwNSjm5vB72y1JHa4QU6e6PDEmGR
iLhQV5nqbkLQqQsm8xPpWJBbKwnztUXuAr0KITE04NGbPl/k2GaD1QPKFtu5G6jXpP9Leumf9fAx
wGIXEcm4jTU+xvorbOsDe2sbayaI8zdeLrmPIeYxfrhWYLkjy1IhRHqnQwtM+xmqBIW4lbPz2sIG
SBEywugmwYJsUcKq9cFLGo4oSgSav5tgDbMl/2m25toVsMSAk1qLb566Lu/HjIo46/0tehmBxFvC
Jr9ur6wrjzPgQeBA581lBmjULnYNGbyOUQMc77rHxtzmIBsKFEYzQHruqQNJtVe5Jjh2baF9DLkY
Wa4B92uljYjl0Wo2Y313e0hrP7/4OiMe4sz0MHF9+jioE2zT//73gVaftY9xRgMtcL7GWq8xDRBh
edx6Q5DNDYk1aeVr2322zLKBv8WXWTbiO2gbpUB58zgrXsyURKX4VpVf/sMo5vbbDEXEOl5sRkVd
aTsO5XEfIE0P7XathnV1EAQNMnTg0CRbXjPDmPTQFNdFXJkoue+pvx3q3X8Yw4cQixyGd8Q1Cm6I
eOgPQt4Nf5ej4ryau3qoWOC/GT2+mKJW6NQrOsJjf2gO7dAfSf8ETN3fjsGAoTbsZZDMoxO6vPMn
0B+MepimuB0OaOWjunP79y9PRPz+Hx1yZMA2pAPOV6sxSso50IuxDSUuQX5z9EgydUhssSntcqXp
ejWYi+vRB7kK5Yj53z8cvx7sbXM9rabYN+p9JY8+wIxSzwN9cAK9/w8zN/tm4D5Eogxy8nmwFjBX
H0e9jNP31rrzvJWJu3IyAmUMuPNs2YNt4i1+31RWXdJOm2L0wz5ZJoe4kteGEAh5AkcbgrKd/2JT
+qyJ9DBY48vtz3a5e1CQNWaXWjTA0B9fHGKT6FKbW5zH3DBfy1b/DKrML6tPVgZ5eVaehVniuGzS
KTB9Rh6Plftbl9BXQqXo9kjmTXh+JSMEjI9QzwZ/HAW5889EDSYGWMjwOFXfBsvbouYBjZE+gpxK
9B8iodyBXB01lQvj9bT3es3wWh5TS967TKShcFiYdUgFy6lf4SIvUVzz6TBjFQl6/LqPu2D+gh/W
euInLbPcqY/bZmy2iDSGesW6x9FI3Xt/NKcNJ3po0xPQwEXQeXV6KIjTotva0WcJS95NZuZ+0LZE
bRpO7CARYtjfnpEr+/Hsb5y/zYe/0VaNUdZC9HFX6huaQfm3HOuDgmqObdRvsmo3t+Nd+9bg1KHA
A0WgWUz0PB7Kf55Ak7aPU2Y2gZlqdyYTG9ATj0O5qj40n1zLhQWdI9TbZwNdSMCeB+u4U+usafvY
MH+p8VeufXGtFyE/GZDarVFPPuhU2zsdqufs52StvG+vzezH4PPG+jCznalpfsZZH/d1j6aZOb4z
d3yZqO6HqiZ3llhjlC4tkv6sNxe2h6j1orIE4+DziBOdXeasvo9Lve7n9qNxx6wcFsgmagTVxIv7
trSKEzehE5F3Thr6HaBTTmfwEHePs/Klr51PKK0g19btubS42NUDK6tSZGqIuxEcib7VTlSUv6Zs
Dfd2bUV9jLPIFeHFjNKXjsZjzY4GLyKt1MKizMKh/ktl+X/mF/k8UpW5ibTsIXlp2XpJ0gGZm2np
d8jG9AGlRfbz9g65Om/oDABjSfDUXwLIiOjVRKQxxIPPPsla3rnttMn7bEVFaon0/jMaD92A+dIH
hm7J1+m7wcpK00LPRQm18cdabRIDWKRk0KygRtYfpQBDhKnVlp9FXVYbabsqAp7FAJegdQJmGtAw
qpGUVFz/S9jk/MdBwggADNQEYFC3vBIAHp4GmdM+riEogh5JYKUHzTwI5+32ZF+53YBkwssG8tCW
jjrU+ZbpHbTAc4E4Qn+bql9GV6/cbddyhLMIixxBgiJdjGUFUOK0bcECc2HkLfIK4N3nzgBjZHzF
2z0gpgpvj+zK8XMWd3H2VRU69BVB3L59ZXYaej3UMO56+lQkr38fCQIYs9wt8rrLIz2pa7+fDzqH
vsPlI5tiUf/q8YZXT7cDXftYHwItKXrcTGzoZHLcVSYcsh/WDKPWfn6xFny9zwo7wTgmwEBsXwAL
sVbvuroaPg5hsRrQ9KgqS5svhTaWuNvdJgFrkG6r4VWZdYSVElKj2Ep3ZequHCogFGA7+Ti5LhVA
TSfR4O2d9VDkreSGN/awmXUqHlILHiq3v9K1UJB9cWZIBCyHlu1NEOdLvzFQmfZ9+uBm9l2WPHTO
yuW6FmQxj3U1mrDvHvs4GRT8ZN569z0HQer2SK5toY8jWWwh4vYg6XvIjTJvn84oC3Jnmy+O9dn2
o/9fpHlpfsgVGPRLh7bEcFQW5W6Il3bvhGl/LIaVU//aGv84pHlePwQSlgKmVldoeSfyXk+dJ5da
32+P5cp9DCG9f7///O8fQkwlnIotDbNG8BZK6++5ZYQmQHlrOh1Xh+K6qH+gxI+Ai/zCHJibsRJb
iRbSOaTE0aNJU83m9miurQGU70BhBBJ5bgedj6aiIN6QfM5Xy8p/Eh26OR3VG6CxLC8a8podBqG6
t9tBr03hx6CL1Z2NRTYlNbaQUT4AoZJZAF08aPXL7ShXhgaekYsqNTApMJhcpOJdRr0UTo88zmWj
Hk3Fpju9bLy9B+WoSHhyeCx8vsZuupakushrgIAA+RRzuthUQsdOkgaWh9IeSf/eueS+y8cN/KBC
MM52jIjIyY5JVhyTZIo6tfLeuXJwQJgd7QboSuOyWq6ahvsABhdDF/dWHYypDcO1V3ONv3tlZhEE
/+NWtEGvWowR7gw6q1jVxZnhH/IUELm2e+ATrPrKQytWU4x5DS6eOZAU+AMyBw8A/cbzNWrn41DR
tOjirioenTLRA7PoYBVK351+hrZTmgepsF8q0QUdycKpYsX29lq6shnnGgQ4COh92RfEPFFmSScr
n6GZXXzz2dd85Gt0yzmPvxjlvyGW9AM8UCAT1bsspsYd6qrHQhJY9jybqghaMjzZ9n9YKfDOmD8h
VHpgb3s+q1YJRmlq2yzO6/ad8OlF8P5Zm5C+3Z66K5sdew+/jzR8BmIsvh6fHLNTA2GxUdh4pR0r
/pkPjyT/ejvMtS+E6grSXKAeUDFeHMvCBzvITTsWJ4+Dc/TWXIavjQJvvDn9A4TkYsnLmo/4Egyz
pW1Gdi/Ee+8CFr5yGl/ZvQAyADyHVyUYksuKCpjrrS4Bi4ur0jn0Wh8qDlcgOq2EubLUZnWTGaIF
QAz8hs8/PaDUtGZlqqOZNv1qM/trMvg/B+49VJWWBBJ1ncDAP4W3v9Bl1LlNjaYRgHDuJUwrdwdf
Tq3UYwcKyZHiyouYqQUkteEUQdNQJqBCG3Kt+na5MOawKMCjJmMABT1jJD7c1+WkRqbVpR63RmS/
CGN3e1R/Jut8357//uIGxcMS93eL34cwaBlAUBie9DC0jfhUxnAF3NDK3vFx+GHmzRe8aN67Tm1b
DUUaQ9WhVvZJpAxnO0kvVlwL/MyE8Jj9qUisu8KbHlvhY6+Y/bFUTES6xV+g8fx5StPQTNtd44mN
YbJnWrcATgnQ4tJpk6AONwDHb3Hy2kGhHm/tHL304bXuyB0dnZBoVmgMxj0VYoebc6UCvgSd4G0L
Usms8o3SIE7KZV/Fr4lXEDpiwtuMnhT1+GFsevNYT4a4SzPTeIIBaC4CEAuak2/rPzRt6J5lSn0S
EL5LyFF9GzPelpGWe/ToJ6SOSOv96NoONdOBy5XdcLlA/vyZs+a9i07Nsqyk2bxxAQklR+mBafMl
jW4vEKi3X5zsBC0gQBNRkwWX3p2v0w8r0GVUZrLpnWPtkSpkubdxCvml5yq0jHEDM5c8MFgasQQ9
1NragmV4cDoLGpKs3kPR8h1Uh6CfBkCTu+RRc739ZBd3dd3t8XNRA9sRnTYh5BCQuskBSo1QRqo9
yiM54QHeeelJHwZ6AJ0QDjGl/cuU3n3amOhwm90n3qYPVek/sqZL76emO/KsQdU4ZxvSgDdS5LvC
kvx3ajEg2pOijzpYUwetC8niOhl3U+u91cVQAE40xdlUjwE1+o1mlPfmnHzkFrOCMYOJLvdVv2c5
XMeq0TYD4ZXjZoK5eJRTGpmu9ttri3ACPcfLa9B2GhhhaixwBURooGmUB1TmwzZBvZgFSVZ+nTzy
IOrhLXf8aKy9vd2yk2P0R6coIsvKnoYh20+JvrcH/z6BlH5e9AdIFr+BY73PbHIH/hDEenmkehXR
sdwaxDxWU39XNOyzm3R75aQPKiu3DWpTavjaNEY09s5GuNoRHjM4l0d/44wtLEDlXSPdzwZJnspM
oG/sd3pEFXlIOx1VSDa+Q8/irbHGCPXSmFTmho0+CC5lXNMx21eaAPLcmzZmhpXgmZssd77D/Oqg
pwMPa79Iw1r5aTDJMts2RpqDkpDHyipQcRyLp3zqI2uwv2u1425tuBBFwOpDsGWsv1mp2x1YXuwI
h70b6lmkBfvHkhHlpb1z0mpvuxXIHZDaDEHTAhjZS96LPOsOZecbkct0IEjcMfKA9w5AO8tCnrbf
pgHSYSRxVvCsV7YgBNAAVIYOGop1SyJhVTfG2FPhHG3N/2Y0zVsmVjb5n3bR+TFNPob4U7n4sAnx
kimHfuLOUfd7PU5sM4X44Wi+Sa2pZQiOGs4mx4oMfZuggC2jk+jMvZ4X+qarflu6t6uhk6tB93j6
xVg0YFEdG96jK2oxEld6B/4OiWpLig3cv1UEzXj1Sgujf6Dwllm5cy6TERQ2HQBULJy1eGwsSsJ5
kumARhjTkZA27Ke4h89U1z57abYya5cn13mgxRMKeGnHHSyFpE3dNdovdMayv690fAwBmNT54cid
UWh4Qk/HHAYKxeeWbdnw18WU8xCLG7qtwTls5+mi1UbBd1L7pq+lh94CaYlLD8sLJXMdD/aZtLKY
KdBV2gSQYOdIOrcGTlp1O9PjzzUwnUZmhT4oSZbPaaR0NW59Ize3ZquGqNO1H2YvN63Fo4Rm1SaF
/7gSAnoyPpkvx73Q6JNG6i986iKQ1Ma9msoSJ2yaPRQDfK7lNLBN24PdSBV7meCCvSdaEXaJ9lVn
7eOo6SCBj0+Vsh41WUMDzn7Ix5EeJ1NUcGaTT8SvN4LbOxMXAG/tLwktv/lV9lamlROAY2WERtch
afCn97oQ3xxjeDD19ihtI8pFe3TLdp+OKqSZbwUetG3kkH9D8wapjOM85GjubWWaNmBwmg8D9KZp
b3/WpYO7jIW2sEK967Z2JlDoAnYsE8Y9tuZdXqhno7ScYCz8BxRmn29fyZfvV3wsAAHgnQYU6EX1
PSs90JhyQY7OIFJcZqwNWi6fuJk/NboWJISsvIEuU98Zeo4enYM2HUjzi4IHlbSpBFXG0Vc1FFey
zEsOsp6G55H6cCYFvxg7K5PDse5ls709WDL/+PnJhzOagEWPAs8VTKVnon3h8mQ8ZhBte2BWx17c
aqj2fGBWKFBd2oFTl72gp6nNxh7kewng1QEAH4iQprp1gP1BN1uReq/g7zoPXT5QWFe3pR04bgaS
z8TyNgAjL3+WdTltaOp8bzozfeayaWlotn36aSp08YQXvrNxyhQiDWjB6K9ma+k/+gQKiLYYcA1j
H0C3WAGRCf2/r4nuDFu/cf0XLzFxAEmtRpmNjQ+u6pMHu2/FPfOy/KhpOYtQYh7upAExYsGTAZoE
Rn7P+wm6XyZ1P/UikZ+ThIwvom5xYiMP/mWYPfjSWJlhDr5sErCMaBXE/EkaFonooCk6WTvoRK/V
XOdzYPExcECgLoSzGwI/y64hLewRr2RPHK1++NKZ2YY5IvSYFdU4JSqHbdWYPOWrCsdXFiDEXueH
qw5Zk4uHpde7mpeb+XhsAOLh+e8mf8mGfZmhjQgSROO8r6y5y1HiiYz1hooiHrTLTiLeK57wuJS4
Nzacn0S1hxi6vXauX2YNaAXPDBgQXHHyLkFizBWsTb1aHgv2KOvT38MPAXlxYFdlwxIdu2dRuBhh
Jj4wHddG5Y8VXIxtLTB4+qYTGN/8/XThigKNAU1twKsXFxRUWSt3Sq3paEzPnrnFopvc+3ENjnYl
awCc7t8oi0MIq8Jox3kvuVYewCVxV1pfh7ns77zcHs6VrOEs0GLiNAbh3EZHIL35jQcEZDN1/e3/
F2JeGh+yucn0JoeaCEH9MJ2OvR1q4wr19fKSwOefn7Az6P2SgTpQOzGGap6uHscbvCSzdzaEPZAG
+d+ncyAnOYiDUrV5Ie/UGhNXQ2OII3Vc8TOvdLWjsIw65YVlbiDDArz97dm7shJmNhQ60Hg74Sac
h/5h9sqm6WzeEnGEYifo3fTOxrBqIBeSac2E/MosAjwG3LaJkrRjePOf8iGU7ihbVrjpjqIn5l7x
XO3qtmU/q8yfnq1BL0J3GsEXvT3AKycDuCNztQ4QJRyyiwFayUQ500pxdOyObTqp61vhSm3lu11Z
5w6wl3BCnSmdF2rHjtVxaHW24miMnfzEJklRz0mNjeTWGjTjD25ocW+g4zgbiaNgBzTZIr+kupGC
pEPFMVOiiEVlN4EBaZwTJ6z/lLXK+kHloI6u66Rxp5T2XmQ0h7UwGQE3q+qvg/LyQ4Jbe9MmmQp7
E0S+qvfSJ1/4eI43RoJCEmxdrFqpgFSOycN0qMpNCSeMYCozaGRMA7TIWcO2kyi9aOxU+oALn4et
P+gBLs7xLpv6H0NrC6AdNewZ3rCNnJrdpE94bYoWUsdWDflH3NOBJNOmy6D1N3o0RxYypQHwfmFb
OOnWnhz0LkrX3+fWgJNXZWZkMs3Z8xpmN6Swyzdwin8Z0+D88idFwr4dhs1gG/xgGmOyybOB7Yqa
0ZNec+jKcfRKfgEFrx1LbzDLwDIK6IyQrh8fhyIZ65U657VlgSUBaWcCDOhFPamtUlPpYJcc7UFP
jmPT9N8o5F0ejKGRK7W2K9kEyuoosQG47qKOu1jnqktaKxN0PPYar7eKON6JJiI5MQ0mkVBqsjbJ
0JQPrlkmv/AMzf7DSGcxWmjvAhuBbtP55qY91YC87cajZ8gfHQfPmxRwmUrLNcD5lVPk7MG7GCc3
ysyC1tB0zJIAnF0vjTzxKIuTWHO1vnIyEoDODcypjw7XMj2DWgvztdISx1E9om0Hwc772n4ztJ+3
z6dr6RiSI0iNe5AeQHn6fOJkoZXe5CbiSBo3TFK7CipZfXEn+kOHaOGsSfOqoMyxcipeG5yHFpZH
4MgASOpiFrNyBIurEOo4ZEBlpCflfEsNGqpqTcv6IhBAu3jkuFgY6C/ggXU+PIDFfcJGVpxs/wHW
KsnwpQYExP16exKvRSHgmANuCSccHI7nUYwEzDdKnPwkBDzuR6hfGLAycAHcylfW+dVINt6JGA3A
yMvPVdDWRpckyU+FYx2wFne2aAJeNoeSeHe3B3Vxc2HqPAcNkpk2CN7D4htx4aiRQO/nJKt7d9uq
laTm4mzCz/vQDEGqCXLFRaFNmq2ZVMBtnjqt3jKXfpaoSJJercAw/jT1zq6rOQ4c4NHyc00g1Bff
ZvJ1lCQmeAz4VhVZLUR9UUJ+zukx4U9gjBXDcwt1H7RlgmJ6gujQykq/OC/+hAfmfwZCXwJjvaGh
1aAP+YmN7ly7fm4n7RuHR0SRtAcFotrtj3Z1VvFq+79wi2wUAiltmTkQfqGmA6EiGhrOl+yvaRKL
MS2mVLensXKkyE/12AeudfD7lf10ZRRYdZYLkXjYm+PLne+nNANuwR4xCjB7Q78ywsp+rZr97am6
sr4RBNLFAD+6l6hZjboZ5Ms80P3Lrwl5XcMKXPnwwGXZ6OKANAZE+mL7YN3pDGlLcWp1FAM09CLv
69QW7xAZIFFRusWTD52y6PaYrk4cbAJ0MD5mQu7iy4yVl6rRwPEAvnVoeiyU/j7Lyr8/hFwdcNEZ
aI+LaYk7Iw7T2ilV+P5WFnD7sZ5ei/5/SDvPXbexZVs/EQHm8JdUWlGSw7K7/xCOzDnz6c9H33P3
lihCxPJpwOhuGGBpppo1q0aNMXHGrazQzd3E5YeVCZjKH2hgr7eBmvhIymtGdKz/IPXMXtzVOULB
0Dh9RkC6sDs6KB01zLX9/WmcUxeATsUy3d6mTKZ++gnXloWiANNJU/ZRKfytJKh7atg7lAb+7eXq
oc3yX6WmvUT6uFGL9Fluft83f7uKpBKQ/ABECO8fyL5r6xCKxSYqUNlRPFe9E9e2924QCbCcCwvz
SnQqi4ma61igqKt9qIsi/dZHcru2URYH8ifhh4snRTwbSBl6ruJLXnbs+136s29+6eb5/lTdHmKa
tabbiScdeghzSEfbWHExlml+VEOrcsJOLTdi3q21UizsB8xMOsBQWMrkReZpkV4Oo1Iq86MYx6+u
KEMM5m8z600JP6eh+myO0saXdBh0qAHWycqhvhkjMBLQJPzD424B8NHp5liE0nisqtZ6qEKh2lHZ
rt4bwM+sTL/i4nksTJTLiTmJjrn7YAD/AAFVMpjbInnI4r061jaX5/3FuwlmMEmWCRwLGWna1Gbb
o0BiCt3cVDwabe8+pzz4jknvhhsZfObGUspwZbMs2pNJbRHPwIQwT6NZVlqNYemOx75MAqfLta2R
Js9WHv5o4BS7P7abrT+N7cLWbDqtLFUU1/JRMM/Ho6lU+7bsP+ijtP0bM1yRSGXQKj7P1wm5R3ke
R3SM0Ymxx7J24t5M7aLsVgKLhbmDbAHiNYhUwOvMeyVQGIP+zB2EoyI/j/mXqHxV6m9V6K9M2y1o
kR5bkXsFQniyQgCpr7ehUtRRAUZFOIqZ/MFQenuMaJkYn1INbcQEouVWSjdl2WvPvuBWh5bS+dZs
Ed28P683V8/0M7h5ANciOXnDHCX0QwYQA9bNsZFs0dt62bYNXOijPqZRi5707r65hd2COUIFabp0
6MK4HnWk6QIcAIw6iB9DEyLpz80aVe2KiXl3oVUEgqa6jUA88ipEX2V9X63h+KY9fRVq/5m0/4xC
mXnJmD5sslydcIzjXZfuomgl7lgbgnw9S2aQcWZLZqmNMhvELDwjsS13b/fXYmnpCWoAV5LPINM0
G4UqZomQCKZ7rJUfvhk7knXq6gdJeLKGkff+GtX90qSRt5tUxC1op+ZP4TT0ZcWzZPfYjf8E8GUX
5Rpf+Fwrmi4IZOkuTEwjvnDtg9DmjRxiIict+qwnyltE52EH4fNRiPPkUA29ZUd1Vpa2pown2fIi
xHiHb0qvbSAIdVxX+ZAFOlpwZpOvHPilNSUXa8qyaYjEeLPzXiphrnqu6x7j8SmDnKqnFGytJW2m
j8w3Jv5+umPAZd6IqSFGrQ7VIJrHgVTDwyf3SVmj2KGGed+GNUMPtH4WqBXojKPcm9JxiEnBpi2c
xnkHaKYySfYlff4jDw1r15pK9zXTi2xb9Yrx0IKdgDbW/If+ediQQ+9nRVi4kSrYZkSQuI5WWOGm
TbT2McPEo0wp/FCIcvPgpa1AxrIlF1nLRrsXxCrbSwkn3IN7q7FNsdFtFZKtB4iZww0F18AeJmxy
pEsS4gV54chqINquFvxrtLq07Zs2JSuq6ZsK1E2M2jUEiaawUQOVDlKnkOgQEz90VKXNoc0cr+x9
xNQtJxFjKH9DT7AHLzPsukQSCjZS+VUJVN2OZKmyc0nJEeLry+culJJnuTO6g0hL4T609Ow5qK3E
ATIuvAhp8LVIDTCtmdknX6u2J6fbB3G2IaE90Pc9lMK+GPN62yqhtq0jPz+FnqQc6L80viSer+wp
eyuboQnqx650g8c002P6FYX6UUBH0xaTYHiqDLE6+r4BpKDNAXxCY7eHkurND1BScTvD3Q6ykT6q
YxUeIksr900i5lvLpwnCJ7uzQZFVB7VTxUd6i1wncLXYIYpmPhO93qQCF7Ebtcq21JV019Ecu6sN
AZE4E4bgvve656z21cdAATXjNVJ06GU331IqoDDho8AD/48FzXYvI2er+s6Q9/2mp8nW9ntjeM6H
smGBmu7ZNaPE7tVO34uj2HwyhSnZHRrusTRCd9eRlzpWhhHYWtAFdky1A5Yc0BKqKJg7VXNfFbeO
t5UbgVYHp4fgjCh+vu9Nb57BQA2mygdFEJDXxA/XvifWraIKzFKHhlBzfNfcRO6wFwz3uXUpZcbR
aivRgkPBIGccrlgu0jnmU5Jqr6/HWj+GiDLFwvhJFcSX3tJ+3x/XopkpgUWGlsrL/EUg5kPIu8TV
j7JaCLYgyV8bWan3mazlh/uWFp0XcYECSdSE+Z7dRzHk3m3t6uYRCVXH8IEnd1KyARX9Fjbyl/u2
lu4+iLB585Ixu+30CUwtJ9Lz3KPVp6aNK31S4+hFkHvAf2ZGZ1G0kWJrpXt/0XNS3ibXCDD/JrTM
4wBxp7h2j/K/JmpX2/tDWvv6LGgoFWvMhIyv6xl9L4AytWYlk7mwxZkvyBVpyGAE8y0OljC2Rq13
j1ISP3qKv4+LcJNa2gmu28wWAn1lQyyNiLco6RcqHTT2zJITptGFY0s56WiNyS8o6bdlGPzFkKgC
08w/FQZoEb4+tQPpqqZVOveILJVTq+KzkaGpIP0stHrrC2ta4QtnCR0a+FlBhfAWnNdIacBywyST
LFjIaXumjz3Swl08rqGr18zMwqAw7Fo4KUfrOBrHQC5soXsgaFp5OCxthsuxzCL5OlE64CYYkZJj
1j0kua30zzmY22oFqLp0VC8M/YEBXgR1eROOfWtiSGn2nXHusg96AruWr6D697vSVtLoK3M3d3ej
XgtlUA1Ya63PihDua314crnM7h/WRTMIj8JSZIHamadz6KEijol76ziMThaeAB8JwsN9E0vudGKm
g0EQStqbmij8KrlqjhP9ruc6reja4LDMLHRoBrhvaFrpedBJlQYGDoB9yNRMY71YIBf65zQ3UFUS
gBt2vwPiLGTcS3drBcSCdGMA+Pu/WZyGfmFRdouwcX0sWlWxyzP4cfJzr/2LkJbdZQdfzmlqWatv
LG7Di1FO5+HCpt4Ry5YDNgs1caI0Ibx60y1Q9nmyq+LC6Xp15RW4uIAkwwBzkZMDKn9tcaDqLnq+
7yL1uhtR3/E0YObuP2Hw4/5sLtoBVTzVIdgsc2jz0NZeRIEKVaxKh74QGob8X8+qdm69cpKX/Pl0
e7AbqZ2DvbkekCS0ESBE1zrmJf2E5jZo1gRjb/OXvADpswLux21EfWC2FynYx0rZ9voR/p1jWqj7
xNQ/FV3PMmkfqnDYAu2J7UknAE5Wf2+Fys/7k7lwsCl4EAeaOtW4G60mIeo8TQoS/SgN8L4mrZc5
w4jgpFkI4/a+qQUPjCm6CcFBA4GeF16iqBKbjJzYURe+jP3B63hJRPohQDtklfphcVg4KuCTtGOi
CnW9dJ1YRFU2yPqxCmvbcJUdSvC7rljLRi2ZgYJuAmoiKUy9/NoMsKkqz0wfGHZTHStRbm2Fhsld
q/prdIAwIvOtmdtioyjGRF0A8el8q0zQcHRFO+1Ywqt4HgSjgZXalezAK+ngedXa1kFYR6BW4Bfl
ttADaltIOttCmf9KxDb7QhtNX9hyXUoH2Cog3NeSEhS4pJ6LyOueCCr7nVBkwUYPEySs4y4fbWLD
2tEQU9rwq34NkQSORCrbj16b9Rt6ltKHrmjyh8CPdbuySh1BFM969guXpKDWVg5wJZhLAiEtXj3B
Uk6y69Oz4iWDowdGRNpu1PauXPtHN6sjlO1rbyujy0ssmLVbLxlbpLQ17QNCG/pDASjXLkW13eRI
Bdi6lqXojTbjixd239OEX2AGhvfYgel2Kq5EwNoi8jVqHz3SpgylgDTpkHiltc8LUXmp2woxoqL9
5HViv+8z7jRPC80nEwTR3vfczKFJo3/y4qgm+PXoAwm9w6juQmAEmVQ8aWRnAtxCk24Dmv15nJrG
Y05B7ABio92H4HuepHwUj4OhDuek7KxPVFzkp8rTxK0giKkdypFoq70iPiZ6b/xKXQYUlcr46ANM
2sQomzwiUPOn88T6FJWoZ9HjU+0ncc6dCWLLQYteeuC/RluJGs9p8qDZxEqdgqBXPJvHHFLxZkWP
lKfQKFxPwkJqLW9itGw3hjs2DocndaQsrDcSvYO/m94Q9qkb6I6oBOZjAsfNS1to6iM6LN2r3oMO
8qDzei5KNAJcNRQOUdtJb5Ev1mwspe/toDWlz2lcuiuueOE2o+JI6wfANlDm84pjp5m5mlQ6ekj+
uE3jz0Lzq+1z+iHg3+m+59VakfiWpYTn8aXB2ZWt+IiWCaam0eNzLJN/euV76r4G/kFTzqQ77Uoc
nXYNqrXkTS5tzq5sojbPbARs0krjtZuSXjx9d98HL1xpEPJy6qbKDhDBmYkgbGAm0FyD2KfetDyQ
3Xx/38LSIOiShJUCPeZpta5dYuTJNAOxnY+t8lNyUewaE5B8ax3jf5jb594Q9W5qflO/5A1xZi83
XKpgzo5Rqgk7VLKyQ5lDsiU02fe+adQnxH2UL7Gqh84A77mDZFq5icsQCFxk5BtGUJ3DpDbfH45D
fEy/m8k2xUvPLgSti2T0D5hfzbQzsXUKvHTtOe+fYlihAIJDdaCY84ym0MRC6FWtdvSK362HSNPG
Kn7dN7G0Ty5NzN6ZeR7XSm9hQnuuzBhFqDX817QN5utHZQy+UNJQt90GXeg2SCXHGoXb7B+9c0cE
rfvBdgPxTSsrIvJwrcl2cWPCkiaTb6ZePK9555EWp3007ZjC+A0GznuWFT3cKhEU4iuTt+StJs1G
AivSD7cwGXLJkT+O5tEzw2Ljd/RzNW3xBYVe2RED4ycdPMnGBdG/NYtOobcjjPZ1Gk6sWDACjpbq
veqNlthUOVC5CbJgV0qj8BwQKFLzgjSxHWCKTZJIfBDMUEHesyRJj5AcKUyrd7IgkR6ynJ55spX6
k6dX+t4Kem9Lj036FkBdttUFodmp8D8ntQZ7EFneTZNm/D8vLtKiUQ/sFUQuydSepGSvbrlVAEiL
0J+ptIJyDbTcxRVE22YJi8j9+VuZvjnNhd7LyhC7knk0Og0+KPdL1xabQJc9G8DQvhxaR0rRTrlv
dHF7QDWn6Kjg3MI6MyXTa/qRMdoOz0OevQGx+4SoobFiZ+lkTYSp/9/ONPiLd5nliUWfIpF37MgK
DEFgq+Oaqu/CAwmy1/+amKU6ZCumQ5ok6BHeMzl+qjR2ufrRJxz7P03Zny7/i6EY9EalaslQvOKt
0SWik8+r4u9/Qui5o7gYzLy+XaBOERN7msc8I0UYpJ9iXbBltXptquBnlOofGW0BC4p6iJTgJQxF
W8vqzaDlKxHI8v7gXgA/oABOm/7+YrBClSI0qFfmsRViR6DlMaHTHZKR7f05XQw8pqYovDvaPaR6
r+1ovZ9GsdCZRzFyNy7kSkio2q2kHtRB+afU1J91SD/52D2gYbeSgVkaIlEB0cEEy7yh063FVGlR
YpnW0xFgZWVvfrg/umUL4H3hkQIVMQ8/5DIbk8zKzaOevopdwhx+SKt/79tYOmDEHnA1EITQkjUL
QES3FluCW+OIOJ/f7mpvZZZuWSMJDS8NzE6wJlh5iU4hucriNRT+ScwG6oWDZjyL0avpbhsyfZ11
6BrUpLSXJn/po9puup/3R7m4Ty5/xeyQFwldjf3IMMXkFYFUO/RN1A+3UQZRj+mk/i/Jhf/o932r
K3OrzmqpUS8DtuIWOBpJduxi/a2KzRWnsjwwANuEb7x3b5BjReKjf+CHxjHso2NRDE9mDmBBzXKU
Td2vWhB/49n9sS7dH6FsrszqHzzH3NtMlSM4pacM/vyU+4boVpqUER83SiE6NZo4jjG61YPZqM1B
L/LA0U0v/RwHg3usfN6s9GWlKIPAb4FWIDpmufCjaj1WIGrbTeC5/kFqZQPK8r7bxIORbHNL/jYM
pU4d2bK2jaWH6CuJ4lura8BZgP3vogFJbjdFr9zuZMDX99dQWTyEFEYAGgLkgfzs2sOkZgVmyTeM
oxzhKJvfeiWkz22nywdDzqVdFiaR02SwORRjRuxel+YuT+SMt/ZgsZ+F5IywmLBP/KY9dzCSUMAc
DVrJo0DbhlUDJdHgJpZNocI9eIRHOBJdfOx7t9xLZBscgJWCA56heOSRrj5biA+hwapZJ9dtsm0u
FMpzoVFIjfWheLPKFffw58KYLzEc8sASdbpvbiA9Xl1D6B9XJGNT8hGF9b0cpK+jBpC5zj4YdUR9
0j2LZn0k9XGWhBJQmgJV++jZcjySBlG+JmL0UCthaxdq8eybv/02AKiurJ2ExcNGOpU4fKI0k2fr
BE1HNZYEIMcASj9Fa7a6cri/FZZ3wn8tTL/g4k4LajUdNInXitgEmySqNkICq0D6/jKipUO6yaTD
Qn0D8tB8H8JxUzaOZl58klH5Gg15xcSy0/ivjfmTKO8kuUwbzThmjfAYNzo5U338ZaJHYPdRe1Sl
cNv3wmOKnO3or/GKLcVbFwO0Zo8ltVatJOSQH3sY7z3lq6GfMzJrcJnfX641O7Ok5liA85NiBlkg
gY32SP2aFRt5jdJ/6WX2pwEEWXOW5aZqWvnQRxepeWzeshH8C7XtwlY0mFlXgoHF/T11mvyvoWm4
F7sPdDgaVCDjj6PqKKyTueLo1r4/CwT8Uq+gRuL7X6EZmPAvK8+Upe9PDK+88nlR3gjfojFKd1OU
mUepdOEssqCrFqK/iDppWwIXAwKLGuxsa0lq7ytexAlNq42YfPC+1ulfrAKv4onpbSoo65OPuFgF
Ifc9X28Vg0y5bOsZjB9CK7+72ZaQaaLugYcc737TvQ4kpuKylzDSpodRgbVhjeh+cTGgsZ4orKll
zElK5cgP5CSyeCZ42U6pvrmeubLcS+diiicn2Mz0tJ8FXGIhQhCU+dbREw+W/J04ehtGj2o5HiJv
xZ0t+eULU3+83cWa+LB5RVS5qLZ6L5KR2lVj18rH+85kccKo0oHynnCI89JFYYkItmeRdTTE4UTJ
9TTUxvkvTBhwSVDYUsg2zjavVemDJ2mtefRFEnOlPQZrhdXFQVxYkK83bxSORlx6PJbyxKkC+y/Q
v9aUyaT6R7nxpuveH5suSlzyOCRa+vZXGaDUsL8/R4u7Cnkh2j7oDbrBqLi51El64mKioNE9ii3u
jS4WN1KSiU5ZNvLekGH7vG90cX+ZBr53Kn+Dbb2etlarvVSJp05gqBRb7Slrn3pz5alwc1kptExT
CpZ4K/+pkF3biPtQVXwhjM6eKEi2NjYfJEoZ6Kl/U9FjeOd4/tiizDchIG+flWbqG40opNEZGZIX
Y1A/BWqyMZT0530zN2s1MzN7+EW9OSR6lUVnTedp6cnUpuDq84RtFKX4/919azeLNLM28zeSmAq9
pjKoXKeJBcq2nCJwoK+Ew/et3HJrIf+cxFkSnYX2yfR2YnnM1gTi10zM3AACuP9rwigPcrevfspr
ZBXTxF+F9FdTRXvd9V7Ly6SseZFG51hpnntf4k1eQK+mnRXJPRpe97GS5ZV5W97eEzZ8YlgjiLk2
qfsIYYRWH51L1Gn8fZTtfCqg+op3uPFv08BQBEdYC/lMgoBrK4qid4JZiNHZEr5GJzP7cn+LLQ4C
3wPBx+Tm5mgynrqNlfl5dG5zObIlBMioth76ZtibZbqSNlmzNVujPq3NRB+q6Gwo1K0PiEF22rYY
V27OxSN6MaLZhBW+mQ9xwogM1wphbOo3dak+t6P5gCN/aodxWIkKFoeFkjLxmazdZpsSWK4GsfTi
s48EcHRO8sEpDQEppZXYf3EnTD0+wEUWOtkRAq11uUjis9k/SMHh3Q2B00YjhIWLiacmmYHrjUaT
/FjEvjlt52+i8EHJf7Th219sNqqCUOao8m1ex83zipIPI6gTZ9QewthukwP8tvetLM4Tvckgn3hr
kkC9HkjmKXHrTetRJ94v7tBtJmg/7ptYXHI6xgmWzUnDfraTBTewgsgI43M0OBkaBZChSOC/VzbW
gk+bGAOpdQO8gJVtNpA4lV1RaNzwLDXFA6OVycTUpV104IJ688VIhbchJClxf2zTpTLzpFdWp7Ff
RJ5ZFse64XnRGfTGawZGH+fhqFrzsUrH33IvfBPyZpf53XufOei1oiMI1TTPKXq7ZoNNcw0IqBlF
Z9N8KvPIrrwnvVsrOU4fuRmbrhHBwwY2Ma9cj83rCTwSU47OhbIfx1fQssEaTdPC7oP9gR45tgel
zXlqLa+bOM1R7z3HsVMBEHj/5r76/OyUmmmaR7LL50faRbzHwni/kwHpy/xTugYRI07e9WL169Yf
4lSFQb9W4Al20hXw8tLsXH5+Fj81OXTlvc7nvWQbh597I1/ZvQsnU1VBA8CzAG0jzcfXv98zZVe2
QjU405VpmxntPbJ/GFAa6ovxb0wRr9Mli0+7aVkN6BkqZEowZ0P17SKFI0v+LcJQ1INfvn8klxwB
3bhTuztYhxttITcKSzH1m+DcaNlZifWDWEOlOViVrebC/6Nf7qoVX710VDjZDE2c/PU8uhmht4Fm
Kg/Ochifekt+6qryc4e87v2hLW0I3v24agyRQZvd1pKc5aYahMF5LM7e+Kq8/7hAIIG4B8pWJHrn
2Oh2DOQ8beT+LJc785+g3t7/9bfgTXoDL78vX2+3xOwKA5hkf4Z3KtK0Xa6+9jL0b6YtJY+t9ckr
v470MytrEo4LQQ4ZG17VMMFZXNazaUuQAOjCSOnOCSSwWvcjVp4S4QGJ4Hyt1rWw9yA3pOMS+hxy
KvP0k5G0Sip6Xnces7PQPA0hcKvxXzjBi+GLmK2hYRd2HdZIzOOhiabmzbZKQlWlFZT2nFj+ixDq
pyrVPgf1Gs/zwq5jT5NU4206dVLMlq0vtFET2rrFSbfoRb9ZzUoQumZgtj6WVctD0VIdQVaxyXbq
u8H4cA5cDmCyf+GmK2iqNXX6vpl894RNL24N7+f9vb2w8FcmZp40dM3EM8ZuGsInsQs24IFwNa+6
GG/N9ClPxc19ewtb+sreLO6o3drvNL1veehA/CanlJQGm1+wi+pTaa4Ym+ZnFgjABUp5nZiDVoZ5
x3VgNV2cSXl7DsuP2l5qP90fy9LcXX5+9t5tGlF1E4PPD7QTRBAZbSwEpDWn8vdF8vW+rYUjw1Cg
leHO419zR+1ZGgx9Rdaele4VKspNMb5BLbfiRxeuVRPItkVQgxoIIjfX+w0iPTqyS7k5Q18Ox4rD
HQxhHiogZre/P5ylleERohN64N5uKAwFMwohjvaas4+Me6D+GFfutZXvz1c+T4VW7b24OdenStpE
2eb+z19ajYufP++z71CWi7yan69oD0H4NPaPVbESoi2sBdiQqXJJUwL0I7MQrap6sTboxjkH0iN3
S6yABXlN1pA9f0jsZkcEM5TtqIXT8TPPEA5RnEhSQgHUVFs7pB/BLb6m7ndXfuviz3SlvvmHVreN
k/9LMB1f31WSo3mH+7N5O1TecXAkAg+U4fv50z1/4ebyykI7avTrs8pviNWH0Edn4VuWvTsqpbcf
ZgsS7ogccZqudze/IYsF+kc4rhDDZeTY1hgebnfdtYXZ+enlPLOKyYKfg8K282hl2y1+HyIaQgI0
nW/S1EJqFJkYytU5eIOBv8++3V+H213Nz2du/uyF2yBALuKyzcWwJhg8qIFDt2bSvvfc8+iUyBOL
k444z6bZrm7DenA16FhPABVblGiobt4fw80UTQYsHpgUbkCTzf1k7nqiGKuRe4qf0S7hfrn/+Zsp
mn1+2soXW5UG82RoNT6P1pjUVHYo/PS0lQTa2hBmc1Q1AQzmbuie3EZBsTgCG7Li55csAJnm0JN0
vKUztpTKExSvsU7Z8M01t4kf/8U0XRqYbs6LadIzy0hkqwbpUWbirqwoyVI2VJ9z+NBXZmtpRfCS
Bs3m1J5Y/GtTqSL0IfLa1kmVXiT0SwopdrphJW2xNGFTDxobCg4oyinXRgZYTFWvyIVTYDT+tpHa
7ClOhXTlcCwNhfQsiDmNkUhzX9wmUdR0NH+fzaY/q5b3ZHTKXqrizfv38MT3DM8NxuArvh5MAKot
6QLZPZEMPFlt9xqKnW2la+qHN16do4IBTQMQMvGMTqO92AO5nBsC+q/uSelLYsnO0ergFYA4yh7p
ygWytDyAuGiXkmD/xDFem4phF3HbyPLOaZqKH2PRUz9rrvVumA4DurQypdQuBqSM0pB0re+fN2r1
Q6l+3F+VxTH88b4IQ4EnmH1d7YoBqYLSO4cDAAmrNfTN6KXu9r6VpUWxSMHRA4iYKJHX9RgQGxmi
Gl7osyX/roZvQ/5vLv7bp9/fbYWkKR0bHEkot+fP/XjQmrA2Y/9sGlBT079ey3SJZZs6XMvOTCt7
Fb5M2cQLS9OsXqwJFOJRL4qhf65Q3jXK5NzKQ2ijMPs91YJdKBsfk1z++RejgywHRkSZbsB5e2MX
hLo8uOy2AUKWgPR2pO3F4SUw1toLbqm4ptFdWJrt6xxWu0ouDe9cww24USw9dkIIS7aVKmgfA0Hu
7GpAKiuQ0tEJRZDQWT76dhwXypYMfLnm1Rc2D8Olxg8cdYH2wArpLvbFyjtnluYU6QdhTG1F/Uex
ft+f4AU/SJOlAq0gXeiwSc8uQKkeZKmndH1GSctzFJoc9rJF21uao/t139R0qm72z4Wp2QzXsalb
bT5453FoT8IwpE42xkgQ1q4dlyN0yJY9juA52zW6osWNC9sYzJq4Rx6n1xs3CfNB7ug8O0Ua7QFj
kP8maz6lM2l8097EofnXdEv1/deyxKwCa6HQCAnfzMf0RYiYtJp7Z7TY9gkkjWJSbFygqvcndXGf
WCTMeFGQwJgTZ+eZkqiF7nvnuB8oAQ2V9BohyLJtimFwoiQwV+7NpUWcCpvUFOj5AUJ1PZeZpLSu
jkob7saqHhOenTvdG7LXtnkR+m1YbFMpp0ZY9O3h/kCXNipXzqTjA6iJyODacNqOqezHkndWoGz0
hyCyC33cqqq3MqHLdnj1/zEDlvXaDhxDHWEzHkfWdpRryuZ7vTaUpTUjMP+PienvLxzppFOjq5Hn
nwvAyIX3ozJeLO05sj7dn7GFW475+q+Z2dGuyToIfS6wVL4AEjCOvsFY79y3sThbgEP+rAjAp1lE
GJtip7Smidc06+1ovJSjtk0af8XK4kgurMjXE1ZAe9gMEmuiZAg+RGMZP6SmuuZy18Yy29qoK495
O7iMxYPSYQCK1mY8kmuqA/cnbXk4NDNOpI8Kke71cNS29UiXTuvfW+dOJFvmV++VXsPxQPlBG6dM
69VNeFtQSoXMq3NPJrGhLVVpsvW74Wj0svgXawPVHDX0aSw3JMy6kaMGZaQ8Aj3/Y6LqKJ3JKz5n
aWFkSPtFiNMnWfHZwvgN/kaoM/eUlIO1qdThZ6cM3pMF+OG9iSCmjecAzdCgHkGGzI5M5BZqSqu8
e6omNg9FLrU94o8OsWju6LG5hgpeGhiRBHIwQIK56GcDK/u4VZoS5132uzopbF0/tFQD7u+2NSPT
brzwNqMq1MpQTDcEtIf6a1S+RO3Kzb5kYiLSoqYx1YTml5DSQzkxSAE+093q39xop/16/xguDcxC
h4G3FZIfnnduolR2Ehd1P7XXe1tr0jWA89pYZocTtZpIczPGIuIsDbiAtV/iGhn7og3OJVTbUMze
4BOTLtXkrCAg8bmtkWytztVfJDameOc/JmZ3TN4qWjLmunBy4UYPGzJMa3japVvs0sLsrOheKcle
zyDGaNd3khOM+TZ1U0fpV9zlUshxaWi2+CM0zbJcsPiJ5WTRY96+WvEjVBuqacMtFKyhdpa8M4QB
hIATnx66P9fnJVVMys0C40rsrACg36/lBJYMAM/n7Tz5NIQSrg3IrlDSdVBhIPsp5T/W6r9Lmwuv
b1HBION0ExF2jdaCn9bIBeTCxh3l17j+nAVrRK7TpM+DeZRQJyJXZLZviFMaVrwOgpSYOs2T1nZj
Ud97hkKb0gBjd9/5wz4O2q6EScJMVvgAFidwgiKg+Ak/zBwQokViXEt6LJxUdDhHKbO1cGXLLc4h
L3do8SGHuQk2o5Cbrisj4ZQbenLuM9F9jMNMOSSVG6/4zqVjNDGbESlbE4HPzN/odZCnbT4KJw3+
2U78qup0uEX/cH5X7oHFWTPJ2YCssED0z7ZdVWcjPfFsO8XfGu3GX8MLr31/dm6qdvTLxKuFk+U9
w3pkFJ/v3wFr35/5GyXXiAGM6dh0G6sN7cT8574BaXFPX8zQzNGUbmXV1WQhMB0psaXADt+EH+i3
/pD+/GmFjaDa5W8lp8fcRije/Xj/FyxuO1h76U3jlUoy59ozILs+KEiS4rSbLToWiMJJa0JLCyZI
dyIegHsAbXdTdhylHpIx3zwNjQz74OC4owJ138/7A5nWYuYdrqzMAvYupaI2qIJxgqHvLbGSXdZ7
pwDiJMdLul8qAk9/YY+4A5QlHBTs7+uJK0TDrUs9M0+u5u6sJjtobWSn5Koc+gwf5Jra6n2DC5uR
BzC8lHTfQHo3J3HUkPhKfb80T0bYfRusZCMOxZf7JpZWCogIyD0C64lYZjYm/HhtjplxMtwX2f+o
DMe2WClCLS0TN9EUVE+cGvP4s3K7cQjT0DrpQhbaaSy9Cn4FTZqafNFQySLhFD7cH9QtOzd9MZcm
p4m9iEYrWSncIghgGW+6vQDxkqdlWz8xXztgl5Lv7YTQ3Pth/da01VEc+22Xxx/0AdFlOX7Q/PJh
yNdel7d9jtNvgn4A4Sz0d25ITKreHxXL432hdN7HXAjOXRJtwzZ5rF34i9v8l+Tx44q02yj+GlXc
gs+BtG1iikMimAt7tnPRFopcMBXWSWnieq/qbu0glZfv/dLLt01SZM+5H34PY6td2cG3QKtp1HyZ
DjWs02p3vRJhHCEV5ArWSUob9XkkiXnoq0R8CVD8e4agKtxncFM9N2Wff0j6UtzWYNsepKT+tbIl
FnchMgDsQ6BD3IHXP6TXjaAOSup8eqBoThlVqu2NefeMQrJ0gNCs/Tcp4siGz6Y5lpVfPqc08G7S
olQ/uZWcbbwsTB0374s9/G9eb/ulULykhRd9vf9DF5fq4nfODmQj5YrSBa51As/hO36eDza9nPrn
euhcJ691f99Vorax/GxtrZZcgXZheXZopKIjY9AE7qkelI3pI382bIS1gvdCICJfGpl+xMXJ7P3O
1eMeI1O7srz1zV3WOqPxXhjXtOvYWBM0YMpRzHZdZGiN0MHaeSoVdWe15a4P1lKiy7P1HxNzPEoH
1CUl9jVP3Ri9JUC6aSg9d91qCLxkRwdaR42HbhVUIK8nLO1MQddr3zq13gevIunZqzvvf0i7siY5
dWb5i4gAIQS80vQ2m5nNHvuFsOfYrAKxL7/+Jr7xHXfTilZ4zov9MBFUayuVqrIyu5/XN53sooH/
N8EdgmD7As2ZgpIrnw34yyJFAQCqu6P7dN2CbN1PLaw2F5sbnYQZLJTzQTiHiv3g76aKKFh2dhjo
QxZ+UbBQrFGjtlsUVp27TqBDeLEuAdlwvxndPzPhoJkvN3ayvT4o6dogVYS2JQjigdHsfG3AVh6G
6aC7QY42wS3Le4Fgp4Y8GFoMNtdN/S4frIMdIOD/tbXyXxzZKVEbgxuM1PlpxZB6b9g9daf7kgvg
a6xHaLt9ZyEBLa1+QMuuP/UkGG2yu/47pOvIkExwwPOLZpDl7yfnt48bDbIPE3YKZHBrCCGY1ntW
o0kbvUj8fYb2quIuVxlc/PqJwTStwbJkzdg4r7OZeyX9nuhedbg+qt9hzsXsQuNtYTjF3tFXSKIC
NFpZmmRu0HT2cETfxudZEANsGGN+32d5udWbbPLrilmvLMzNY85ntCnOudj06E0IkhgaD3Pi9Id4
5t2eiqreNWbXb6zCHTYuMJ+7IYtDv+wrcofLpYQghxsrBiG74RaYH0M2HgxS62gxbTUQfsx2GGRm
ujfZwbIOlg59ZHRj5L1/fcJkq3JqazmJJ6tiDEmFngAXqJnSFk+OkYeHborif5y4bDeir1TipjIH
ZSPJDLkklKEAcTm3p5W9kaJLPAzGYWd8E6pefennkYnBSx+QAzDAn3/e0kRelA0AOk52ywIjC67P
lqzsSwBSQ58WohdU6leOwmlGoxechoGWRNMzA2Hq3WQ7KfrobBAo1PH3fg7ZvTZZduDYhfNj0nQ9
AqG10T/aPLUVQZl0tFDgI0CiQ9GQrTZ7G4UFxM+QtjdjX7c2mabYHDI3jGAfPWl0YWNbZ9JnENG1
VhUj8aiV36pw+FyIYtuWo9egIdqrufiVhCpgvdQmassQK0bF6QKAbvekaEWLDTlodyCh7egXUfGN
1uNd+L3SY0UGX+b47aWxA9E8yALX71uBKkdkhzhq5hzM5D1FogDdSYpplC7TiZGVx9dLpiWN5YSB
DvrYMuaeKmcvM+AAmsRcZIUWsNX5ri/SoTW7BLHYtDXMo1MqJkn1+eXvJz6iMzqBmAiHKh7NX+D3
/YSKmn/9YMnW4XQEy99PTFQDyCh5BBOT8cm1bqJhTzvF2VWNYnXh/aaDBP0wijUPev9cx4rPq0aw
ut6izkxS247g2HT9JmrCb3OhP9iQPPpvE7Xy13FYNNYUwUxS7EPTD7sNeMc+YAIeBRUaA8i/dXnG
bSA2GPW2G0yO72iH3kENTRELSNfixMRqFAW6KNumgYkYryATKBnFEGS3GkpLuGAgDw5+7JWb5hlL
x7Hv4UT0fRgh+7+r529VrkAtS62Adgb9ksDdIJI637Rmyt3C1itcBt0m/sSp1zzzVhUuLj91HdAA
PfmvkdWN1sEX9sAFhkFdFA8xFV6Vmff9OD4jdm69ykGM3y1SJ/PoR12zyYVKqkEWjZz8gPUlMy6J
1LbGD+AFkj5RdTsW1t1QmM95NEKZy/pAXR2kFdCLWQhiMe6VK0izZswW2eOgTTx0wWvzxtQU20O6
/Uwo2MEQsn/u8vcTb5O5aNgoIzzN69je5RY6kKDfdv0Qya4xdAsiQYTrBTCi1Q6cSQIwBV5oQQ2G
XWQkUvMVdV2y0+3WuIm6rD0gWwjhsgoNt9ctLxviYsOARwCECFBcR171fHAm1JN57MDPFX36hqrb
I01NX4zoF8vKrQsh8Y1mz5AzSBWeSXoaoLoDvfJFD3Ytm9u05mza3YzKPhhNDrkGecoGcfV+hHzj
Bsnyend9nFJ7aL0D9z8A8agln4/TaBGLpQnScIn5EiW/Yvchj15q8Xrdimz3Q1kWVRBECOgEXx0/
G+Fqng/ECYB62xoIfQaQLpavaYWEv6GAMitsrTMRPdLvqZaaSEt3P/LodSCeQKYohoJH9fX6qGQH
4GRU691JIn1g/QBLPfENZ1MrnJbq8+R8abKhZlqLZ32QOt+H6u2ve0qRFHJ/txHghkKEuPK7Ghh6
CFqwkbHJvCjz+mH7kdlZ2hT+//urNe9bzZyJhu8bxVsI1ZYkVRW/ZMHCnxEgHXQ+QZHhRMMgHCdg
5YPJ9la41cPj9UFIE7anNlZ+oB5tE+/IJYeiR8cyM3wCzT88m16bUnty3OHWoPzJyHrmly150wsV
ecIyS2s/dGp/tQnqxkTZFTdn0EO7IXde+bx3a9vr+wdRxV48PA7TP9eHfEkruWwMZOQXgRPAf/RV
HBzCGyRtkTuBpldJvxdQrEC6d06eujqk/7h4dn4y0h7JYZGE8X1rT/O+qcMU9ZKs8yIRv/XTkB3Q
AlB9Yshjb3uRQnU5Dkc/zuMvZcStvVayGpmaYfz7WAI1VgukvKA1xo2x2tMgsKVsCimejQMSXvxh
W+IfW4W/kxxMFI6XnoylZfkir6ZPqWn0sWEHA8Qz35z82/UFkGxrZOVRi3QxFJyeVQw812wCFQuq
hSISz1aSfJ8svYFOAz9ctyMZxtk6L38/ub/rpkQP3pw6gdXdDMLrQsXVInXEaFZf2i0B+F/juvrK
ravIjpbvVzvUJvdDCOWwck956YPWShEqSEdzYm219HhCA+LRZ06Q8Zs0O4LH6gOzBT6MRX9vITlb
Vu1ktuLSrIw+L5ygcs1jWDevvem8Xzchu4vx8PzXxPL3ExMNmeq6shMnoKHw9Pwdia0NDW/b8eW6
HckGIy7yLmi0Y4sq1MozR11axhZ4MQMUi9NNzixtDzmJEXy+Wq7wn9I9gEYCdxFIwP+rWUtNXAMo
HDkBEc296PgOyZCbPo+f5ik/9uNfs0wtrsvRl5w3Q7vn+gkfaZqZx9DSRKb3WKcH5TNicX0X3hjp
gYX6EcQ/ayobS6t1K2lrxKPdlP2cUK7dlDZ3c2/UB21vtC65mVEGmQEwxgas0N96KDLgTLwqNSYv
boQGVtVcV0Q80vUEGhiNpRZ+mrU6yLlWNqxnqCjPhEI7bNxB7LfWnq5vGun5chchEnQTLDT255tT
s6O0SZvcDWywhD+0QqWDIvk+bvAFJIO0FdpkV5uS07av9BrBlP4tBeZHxTQgu8hBbOWguI+iwSI6
ef77RVmQxphdXA3G+MlK439MMOuxPPWdRHuJcwCbbd5sid0/VYV5V84qKgVZwRvQLWuBmaDZGR3o
5z+A9NCsEiUDPIM5nm3em1DEaNrnjC+w534H3ctNXNgb3X68vnASr3JmdxVBzFBWFVruwK49/XDL
6U0YzgH8vjOYOFNVd6rUGOoGBpqWFj6ZVUiG3oexnGxgUFrasmOcTuDKjOfQp/bw2R1TpnAvZPHq
qwMJNB/IWCHGCzj8ulUpqkhndzaHK0N/9YtlxdGnnHTGk81N41cyu2AsANnil7YyDX8uCak9HdHN
PYrimPa+Meqj6BLn3kkgQ51Cc+tYxXq3EVozeKKmHdRB9NFr68zexE093MXWbDyOtI7A+NU2G9sN
XShJ4+mL3HSOKzoxttcXT3K0ocmrI3W86OpdsCK45hxB7Rm3WtL7HfSv9HKb2X9/HcAGesYBXQc4
aX0ySsSCYeXgOnA6exO5445Xn6zGUdyfkptgURdGZ8QCvLggzq31sBuqCtGGOdfeENNDGNEHtHDu
4izRPMPWFNGN9MAvHXrA+yP9cdGJPTsJbUjULdVP7VufmM8sEbdjxh+nmTRezmPcR6Gn19o2SelT
7v41RxQi51P7q4AkK8LfKne4i9rups+i29ZSsVzJThvaDxHqAktkX3D8D1E715CCQxdyU5AbzSX1
81h2zr5imXM045Eq5lTmoxH/oCa+dIpeQM4T0vfUiJFUMvQHCzDQNFKVrFUWVpOWi55qFe74wBx3
hG1VN6X084tMOABkIAlc35TxCFWhIi6BHgB8Vps679f14yorS2MloEkGAgOkxtZpt0nT6nJwRiCt
ij2LbrpfdoEX4hY64fW0HX6E01aUm9z2ta/XDS+349oPkkWqC50tOGHrwIRAbrYtKzwTc/2Bh5+J
9UL7EhwQYAsv34b5R6faestCXBiEeuPCrLHUCFfXKRSaS33kiDmKlO9QcrgjGr8pOeQeTMgaeW0W
WlsNuKrrw5StH5Bs/1pd/n4SIbt1EfMGFBfByI0XPnVvnUDx+LoN6VSCpxx68qgBXWS9C6gBJhyd
KgGFrGAWDl7CU0+bv/L2saNPXZP60/h+3aTMy0MkBNQ0aPC+7E0a7KS3q9iCBy5uabZn9THPP3CR
nJhYZ8WqthnQKKw7QZSmP9zOeK51d/bi0FYUcGRuHtENasc4YJC0Xf5+skIWT6jIgO4OhkS8m5Y4
Fj20Fm2T/TRSwOlCQfX99cmT7kSILiCsgmtC2vTcokASA9u/R77PDkf0lbeT74ZOsjXjlG/0ttW3
EQIvf6JhpZhT2VhRXUXqdNG2sNZ9eGFehRMZafwYzseabMbYb619nR3tXBHgy7Y9Ws2ROsX4Ljuk
5r7VoQtYx4/E2QzmLbX+Hh+GAGMhR0PzBdRUVoe5cKymzqckfqTlrZb7LlMcKck9BWI8CDCAcmlJ
Ka1CX9AvmFGPXEDQ9+M+6nVvNKxtAWU2Fbes1BAcOzIOpo1s9movLI9No+oHFoQCQuVGetTH+Qig
Za6qtEpWBE0KCJfQrgb86nrGEquieqm3VtClzBOt506qxv/lp64cLMqGNh4sBLA98P6db+saEN1h
TokVUGsIKjN7GbT6pc3/mjMIXAzwqCjhLPKTF2mNkWZdO4PkIkiH2wW1zf/eYy+BCegxyAJOX+NM
k8rgwKUnVtCbUNndl+3zX5/+s++vtm4aZYJYM76vD9vyG2+ybVOnW8epQWPeeU7z9yfRBn01MDGL
kvaFUkZLWDaDLZsGFBVRvO0VvuxSkQvLgVoa+myA2buMxTXoFAkRDTQwZq4/jOHsfnWKvPFaWvU3
UQkXYw+svnMKPAlMXugo+hruvkR2du90Dm58aBjuK5eNd+6gpLaTbUlkctCcgzaghSjkfEsC1Ffp
s93SADoFzwjTDlZUlr6thSpmFYljRbl56aGFS0Kf8+oY81xPRcgKGphZ78GIZ6ExtMYTyEggIpD6
17eQzGmASxdHGQU3wPhW3mnO3UnwidOAaAG0d3wTdKsOfZ3JB7aqhXoI4FooKF6ohjtO0dAorqyA
uM+xzT2i38/6a0bvSu22UwWEsrVCMgh7FQSylz3iIs5KVrm5FVjR0EMDDzwIVtIxn1X2B5qRkQ/7
Y2qVYHBCkLyBdx8uZHym4sllqohMuh1Ao/e7CnwZUyDZ1ztDjUM3QCBxS50pgaS0Ph1TG2JIfQ+9
uqUrRHEUpUYhroUHK1jbLjq3GM87Z0QqKUDK0Q/zaJshjKfOHWRr4vT9+g6UhDDIVyJwB2MFLhW6
7NDToAnJ0SJrHCsoSPGLxmJT2MWxr43P1Gm/T0PxElZgYrluU7ZB8C4G4SI4OGF9Gf+JTagmT4PL
sRvBgb2peGCQg2kXiqMluyYXDWFsdzyLgCU5N1KEHHLjlUXBf/ogQIfGhAJUJR0FBdMqkB0IwNbY
ug5tQuYY2TQQxNfLXUW8RKVeIXkPoJ73x8TK66VGUtsQVaNBp6EFjWuelth+3/zq7Ye+AFIx2rvj
2/W1+a03ur78lxO1lOAQBKy5kqB+3nTcxTUAZE77aR77+CaJM7anRkV9S6CAzhiaLuZ01jdzz5rb
2umah7qcyCbO0p/CFmOQgcmZxbsSwG881EN7L4YG/B2cQAUZ7BFgYL/+o2UHBkcR+U0Xd8NFuYda
vVnbw/Kbx62GF6B5gOJsjFKlCtso3VTIDP2uKxkXIQvt0wLoYfjrqIJYJEcliTKmAgNKR7MIVqDc
g8feOsAjekk0u+poMOtfJgKvY7teX/0gNVD0xgdIA220IiFghfDbojFzfkxIjhymPsw00OdPjn2E
+vz1pZHNGIACeKWg3wxEZauz3uQxjzSCIEkTyWudDQ+5ruqWkV2ipyZW4Wocg81Ta0IaZDWZPbfX
oCICZ4kQdhv13L8+HlkuHR0NYNcHabmJnpbVhJmmlkMWC/DgqInYppxy39Ta2zgttkNnftNy8z7h
1ZYUyeduLv4eoQMOER13Apg8getbjVTMXDOGWoftsq39uh6bLWAa8KPUGHZWPlWKy0Hm4pAuhWoK
2l3grFeLJyzatrmYbZTjDa+LzP0wEXRyjPvrcyrbIzhU7u/MPbikl7+f3AdJWZhGwxo7YFUQavf5
4wc+jxbYJVEPqa51o8RYmXacg4EwoNO+8gsVvbesYwEQsT/fX82SMTd2RlN8P+dWbnm0TnlQzRP7
5KQG5MMBVTD3laZ35cbS6VsT6imeuTz0BjvWNpXO831OeLyzM6AFMrTr+lQf+jdW1+nj1I0ozZRh
dlNOpXuIKuQOTUj/fi3zWIU3WX7m2vGjBGYsySfssnUVLIL2TwSjTtC5fJPNplfnjwLslaMT3VA0
4F1fFNmhXWQL8ZgB+OsSeklSHdSVE5AG5YG6n6fbJH8k5uG6Ecn+RUEIz3Ekt3CfrTNCIGM0DEFQ
XuD5c14MHumxPCrYnMrI6lDqUdb1eYpHEYn5ns77qUcZw1WMRHJEgK7G5kVUiALlGsXGWeGQRqCE
6Or9K2QLfCuPVbIlChvrPF0YoVe8nlGtG4vwOWqnOyebX68viGTVMQwAABasO4iQVnPFEivqaI25
yuNXUnxuIUFcfE4Ujx3pOMAgvQhYIDJbZ+U0VncpiD4wjt4j0ElSUC3JPo93KF7LAMoAn7m6ACLU
5Wanr1kwjV4x+SVTxJWSoA9URH++v3rTVEY5CGQuWNCLclfY/LZvhqex4H5vojHFmb+jv+ErWlIV
ZpepXx9/bC28ffGYBlvJ8rNOnDCJGuImceUEzbDlha8f+ZtWeUOzCUNF+C/ZBIg0/rW03mdASDqx
kTdO4FbaYxyy59AShwi0BClRAcpUplZrZZuhFmdcoG2fl+ButPzZEV4yI7E+/bi+syW74mxQq1Uz
Cuj6lCm852T5iYCQsSKOko4Er2nEg3hXX1Rjp6Kv0EkPV9al1k0F6k/d3natdT9G2kc2woml5Zec
bIQRXdn6uDjNpv1eFIbXu+8OHX0wmHlm80+qqg5IJ+7E3Or2dMK4TAoKyF/OiJfby4NB4TslDhrS
mX+mbuV0LD3kkzvB6ZTZYWI7MnzJVTGAahCrwxOlU1rjiYOLZoD69Q9KFRGSYghraDZuhN6OY0yS
cF9H65ueUM/OVTA2WW/c6UStYSK8qp26mcCqYTYjHm/ildL5LXXqu740niHm/Uyd6qcItb1pJVsK
FsOSqGRF5ANdahrgRLxkSMuHCBJ3ZLQBQHQf0sreR270VQy64jSpzCzrebLHoyw2KdpngRWBbknm
kndquCj6EsVRkpqhyLstwAPzgnfYcEdBHK2zgyT6UibfRPQrTxRZYalfAI5kgRoYLgoo5yNJY7tg
cQ+kY6zdW+DdZxYa4NIXkr9c928yTAOyzn8MrU5RJrp2gFaSHYRT7VfNuHGccNP0nyot8cj0JeKP
bWd7TVkcp7/W58Bdi3hBR3YKNS+U287HyGIj60QCcGIR3s/8mNBNqmJvlR7gExOrDQF1WJaULUw0
tWf1+7j6+6ABQ0A6ecE8YmOvLiIzBzF3FCEmSUL7q0j7L8RU0U/LVwgxyWJlkU5ZTZPVxMIwc8KC
SP8aRdDS00TVbpoCpGksaUDnAb1Ve/rES+3Yz+1uBFvC9T0i3YsIuDG+JYxYi0DkJMHzwkrtoKu8
yvLZWw7AQamIHiThER4nf4ysZjIUemFrFEYGiJyga7YXP1qNFl/K1h6eNFfvvhdzNGzTqWmB+w9n
xRNcWiaBf1qIBqCAcAFEyQHIIikXdmCM7CYusz06TPwWbXwGqV/Q1ryf4uldROk/5tgcQXXymOb9
jcN7sGf3N7xTKQTLXm1oXkOXHHAxS7/t+dkYhmju+jJkwax1kZfGbX8XlQkP9LSZnprYpfuICFVS
R2oUWJxF7QOecY1l0cDGq496BkBjfpOYt9CJRaGd0sOcK65u2WLDpy2ciQCHXfQvgxS7yPEjWEAQ
XkG3V6DZi3ZeWvRPcz/r24mUu8joDvH4gaY5JCTQWoYGfrRnrwvskeskej1HuCGKby19B4SYAUrO
3MOkCrxlrufU0ipyTOewYtWkMaDH92YIBhb/+qmUUTBhKAC24oJA2/46stfDfJ7zzmCBnQsuPA7a
Md+YavARJI34PsfVZ9z5mUcqvdkOsZ7fCIhW3A1WIx67oe+PbRpPhyoxxWbSJratcvZ4/RfKrsmT
H7h+ELA41RjpsMqTmd60JfIkReMJ9gEXfGpl5TjizMg0UJWgQM9RC/ZNVdpWOgpc8vDwaHuE6M75
Scwbqoexicseul/fGhrehKx8CyEndX2yZGcPHh64dhcyLxc6UjmQkkxjiJBckP7zRoCYaHqoWfhu
FMObWQtVH6R0e57YW21Pu3WtVhvRcRLNuh/y8iGsPgCjsTEYJIehaXFJkIlXdktQj2DAIG3S0G+q
3cC2WemR+tZUvaOkq3Ria/W66UG4N1kF/KXIHI+V35lRbYgqXJddhNCAwFFDRh3p9dVWo5mDXvgE
CU1NHMsw9saiPlSp5pm9qslBOhygCjF3yKZdsM7zuR0mbg1AWJvju5hQQZ7tZ0Sj++ubTmFmfbND
1SgdqxpmDDoFFU0OyPVvTaYKMqV7DYRgv6GEIPpc/n4SlidFNtYJ+MUDIxx/Rnl5R3KqaNOSHp8T
E8tIT0xUbYE20WoxgeSQtXGyrabd1eNGqErukj2AxUfFHWAK3F/uCo4OFdhxQGmMBSyFzizWvtmh
ZFzR1+srIxkPzCyofobr8QKFnhjgsG4EZB75oB+RPaAeON7ujanbmXF7MGehANnJbpNlU0M7ExxI
kDlZT2Cc6Z3mlIsbJU+UfBHxe3TH8tmvbBY/hXoU37R5jG4rtwMRMTcCzrNdyFKw/tFc/95lOj+i
y0mVvJTsUNR4sWeQTMaErzvCSd1VAoLZiBTYrRZ+HTWIW6AC+IHJRnfPAt9dyDpWLj5OTaietOA8
N9Abt7TT7Gc9f50L+zNW4cZC3fG6PUn4A4nl/9m74EISlVPOqYBjjDKEkL7TLbpnm9TeTGCsSfpN
PR+vG5QcQLyvwOyOlh4gr9bIL44ketLaI2IR2zcbr3j6b59fzd/YZnah6/i81b2NN7r9kc+jcAFZ
E4BPUPw/P9tOUfa1ruHz3L51y4eP9Pkhb/nn+8tZPPEdA8KlqQnx/fxIjF2V7K7Pjmy10X0PwMdS
/AVF2/nnp8rSUgS1VtDkvPUa5vjJ3HxFk+O2GPptAVU6w8ksMOmoIiOZqzo1vHK77gDRspFMwIBA
8GbIuk1vQZ+SvA9O6F8fomx/AbgCJClgeeTiusqKgTKAWyzc9J9T/dFVXFOKz6+vqaHixUAqfD7V
M4C2mKf/PVoVb60l0QvHB9e+WiLWkLafusEMqF07mwbI0r0F0SeFFdl6wL8uXdALydw639HGEV4e
QjMDwvf5vBuqA2kOU6p4SEutALYPaPYiHb0ei+F0g5H3JQkEEgOjaR8dTiC9rTU+ilkq97xkh1bV
BSSu0ZaCm9Bc7vfzvZ0CED2imZ0EzWRGaAwYICVjf6m68iuU6k0vZ27k1Xg4X99ushOFyiyYj0EU
vKjUnlvlGY2AMh1NIM/FbQWYpiPQMWCm36GQPGy6pHwzXWTqu9xVUfDIdiLAdkszmg0IyPqWRONZ
BkqSyAz0rnuJuXubzVxxE8tuPCTkIPy9yIsDPX0+uCIZqzx2YjMomgPUlbxQ87v46/UJlC3bAjVF
6dwFTmv9dARvDWABbgmMU4SsgmcM/J27oJQjBSt+EShnHXKQe/phCfGU65alo8NVjv2Ce++idAsO
OMsUOs6A0Yz9N+HU42dHsNwXZFAp80pN/cZZoR4N5uXVrZTPbCK2VtEgzMr7xOGHzIhvwjJVZGql
W+KPmXUOHwX8sRZxDTN8XxWbTCiCE/kwsA/Qi+MCjrY6YkZqN+XI8P25vq+mmy787hivH1gUaLni
nYamA4CFz7ecoxVJU6K2GvRl/dmiw8FNwn+qzvlvZn5DcE7u2Rl1rnComYl73Kz8ksTubsKNj6RF
zBTPAemk/RnR75zqiamY6d0cF44ZCOAsrBgppsSzmcLTLjO/dn5Ay/1v2n7XXU6MNEhfJ/oUAVmd
sIp4eIFqB26XdDs1XbbROWA8g6lEXsmGhhwdnoVozYZUy8o/zJAuWODpNND5VqOHOLpPM0VKRWoC
UCRYwIUOTNT5fhDdlNCR64Avz/nbEFYPZs63FkTB/n7bAfj+r5nlJjuZP2ZEPLZKkwaTxquXLKGJ
b3GufR1mo1OZWp7m67VCPy8yOHCp6E9YPd1HQ+emGUdWAClR6vUJ7XdNmjSbyrbyzkuitLzj8zTt
yqIqfacJ2UYIbdw00MjEwZ6Ad87a7NBCnnM7RobVeQM0c/dNN5YbUurNjQOxNi9l7eDNdpfcsLJ6
TNGa/UlP6wyaQFZ4iNBttNPBHOpPZQftc7STTMyAe6/ZO0ucIULxutWfEIvknjsM3WaISfRT4wQA
1FL/Zmm69obHItlq8dTcNdOIOBj1Q7TnU/QII3duQFRRN5+tMDK8NIkTnxZ9e6ytMtnpfajKV0nc
HnD7mFHUJQAsWr/ptYxEWWQDACiM7eSD5Pz63pBEMfg8uhZAxUXh+lYuqQZdPLB3oxVUzZ0eP5bl
bVMfEq5qIZaOAoELZH2Rzrl4ZmeiAitXZFpBbm6gQyR0xUtvOSmrbQet4AVJjNgfwNvVFu+rJs2q
obECLh7s9nVGh3yiCI6lJpD6wSMY8IGLpuQpEpyMIbeCNv5RDdYGXNa+MSuMSJYDng5dBgApYizr
uKeskrGhLfDyru76pgmOLa1Gtyu4JzL3A/fdqanVlMVRTCt3iK0gckEkcl8jwaCiWJY5buRagRwE
bwK6jlebK0/dOc1tXKll394tqWNRhhFU4qxPRe/QXWGpyCEl22yRVkMBTwe3zwVnSUfbqOk0agbA
tH237WkHlNfj9QMj2QZnJlbT5iZR2Pe5ibDRMPzJsJ7c0TjUxXi8bkYWOS5U6Q7InKDheHH7lNmo
FZ1tgiaYf24NcTPX855xCiB+LPwWBHpenqkg+dLpg29DMpS6C8Xg+UUxaxHJ+gTxPuNPUGyxOsXc
Sb7vosr2mwQeT4p1sQ3au1bWMWEGE0M3pJN4dZgodrXkAOHVsNRvoeXk4tY7H0I5hp1WjghIoFD/
HpFWf+5MLrZcaHRLB4MpnprSEaGSCZACHmcXUntD2/Rj16OvyjbTbUgsv+oVzxTpgE4sLL/g5PIe
tHx2hxwWujh8Kiz30Gnxbd3NG7srVCGwdDRQ1QBXDN60aA8/t+VqZTcvoXFg915la9vQMnbXt7Xk
9ODe/9fCOoiH7B1yJATPkikNv0cMcN9xEF+cEV7uA4bQlg3gNaLti75YqHANdR6GZjC04qcWGrHn
zGbscVKrLC2Tsr564Kr/tbRaIIFe05lM2HHaW5tu6edF2cDedKkPquh5+ntEDDiMFl0DlKtRWV08
7slugGY1+mZmhMK0aT/TNNs6vACq3FFcp7ZsJyxCN0BbQFj+gvKDkrluEzaQoB313Jt0DoAx5Ra6
M5suSFrL8ouy0z23mc0nM2m6F0sfJ89EQN56rE5HL2R2hSR2qzl3WpolhzRZJEkg1rQjVju+5c7I
QNzbOHemqJsjc7TyBUSX2caIQvGMxctu+QwHS8EbvZnMKj60fQielnDifEdCWtyGGYp4ni3Au2PH
lB143dafwPKU37pRGPtTdpjb7lijAdOJfCf3QQewj6BNN0J5T9uMUegXzLlNo4reI2pDFpqL2tfB
ffMUQ4JyU2p6fWs4vfVoNU70C4Gqs7XctNnV6TDv6slJdkVfNuij1IeNGBCedqxKNgiA7F9TaSee
W6bEI6LTfEqbcWuGTr4DtDl5sjMtOuRGm2/bXp8VCyfzFpa94AqQINQZXa6Vk/1Bqzmt0F6ElgYA
z5+qyC/SrX/9ZElNoNfAMZBqBXPV8vcTE01YxxSqW1bAwq0NEc4ENwVP33vx/bod2bkC3ce/dlZb
3RZ1FKN3wgri9DUW27jZQjAxS4dNMkKhVbRI56uybDLvdGpyNXsASZhlCZqCwB12gAiyeReppD/l
s+fo6FoFBSHyTuezV1nIO41ujyhSx8MkqZCcjs3DPKRfNaqiZ5Yd4oXwC7Vh3OeA0Z3b0kQ59X2T
wtmSG1L/jAqheJirDKwu23zgZpsJGNAHP7xh0+76DpB+Hol8ZD3R5XDRqd8zKnhEShNI2upXZ/af
ulJFBiCJUBdRSSi5YydjRy874mQzzxU3RlcYBM/V8AC6b6Hbh7J4nepHTVeBJmWtTzAGzQSwgi7t
qavpKvsJEis5R7KEtFuExi/g+dmB/G0P2MXB6PpPKdS5KePRBtiol+tz+TtgXF9TQF0xBglVZLjW
rC9j22SA6CFuNaus3jQ1vW1jZ09wMaYQW5+bzPKMTKBN0tG+ktFiXuxGe7zXR49HoH1Q/Jpl6138
GnT9oK8EjIwIOM7nncRdF8+4IQKW3dTAV4VW5Ynoh2u2fggRMWJkfizuE/3HdbuyA06XvsAlxl1y
cOdmtZJbRmVMJODOLZmPUXvT9IobWrZpT02s3KPoDTFbw0jAXfXa3ueJIhxUfX41cTOCvsp0cTHH
3Ztpv/19jhWVyz/zs3KAViWMHl25JCCfrbH1WWT61xdA9fNX7s+kXT5NLQzw8cD0ysOLQ+GTZA6W
4o2OMAl6q866OdooM5dqwMIDN9Axb0g43beTAf0aXQOXo9N+gK19AYyCVRZPJgPcAOdbquL2XBcz
ISgjWH48Tzgu+qbPttfnTTYq4DkWlQ5kgkDCc26FR7hyBepqQWIUXm08Oc49L75l2ct/M7NannCq
5tGcYKY3gOMlT6b9MOKlaUSxwgHI/C74GhYRGTTNX1yDIFwu7DgRJEghujtVQJR1BtS0wNpXzvAE
obW/PjDZvkOzER6E6GVD9+dqYFlUcsMV2Hcj2QxJ6lG4u/9k4Xdf+MlNwmvN7qZJJ4HVP4/tK2Dk
H/k+ytugjHNBYrLaZ45FEwQPJk5O0fqjlTw0aapI5suwubicCLrLKLiRLijQwD/atF3VGMGUMOsl
HN1oa5el/pqP9eCXgmWfDctmvi6oeOm1KToWgkyblHShzzmSo3Wc1K9Fpbv3YHdMXq9PgGzLILGH
rjS8TBE7rSagnnvz/0j7tuW4cWTbX9nR79yHBO8n9swDWVddq2TJavuFIdtqkiAB3sAL+PVn0Xt6
XIViFI88ERMT06MWUwASQCJz5VpxT0fjkJjZNvWZt9JJe0+ieghoyW5FvVh0nXMaXJa4oNA1ZF1U
25ESziSwpXAatAxtRLu7PqDZz09qNeCHhFyd2mfnMTAjaHWCO5AD+O9+S7Kls3BuysCcir/fQfr/
QgmBub6wUjciB2040OKrEXthCVj3aN20/W8wa6Nn8Jctcn5CSeY2paPHGE0SQqNll7NsYb7m46cT
E0pFpu75IAFeJ4faGxmyokVxr1UkwtzZBOxhUt/YgvNdQWUJ+Ae6yA2z+A0uaVCU/zt+VyESADFT
icKAfch0AxJp6brnC2fw5MdqaIQdCPEzvLyBlJoW9eQgIQb2eWGOeIRARNUqniZkM6SVr/vez3Dv
wgrw7qixgz8KicZzK83gVjnzwFtg9Nx5FNztgwFEAHZAtLEtA7tvv8ddyXdjpI8Bk04cpj29yez7
3rTABd7nVhQ6FbMfYl8DJyfpIitEqqqugkIaFIcgMx8b1KDXYLVEjSeVzToDy4QIIgPZCxwWznep
u8l+TDrcmVJm6UYOjvNnqYNbN2a+DG1LFuvOrMhT2dEuiElZ94FbRA8+zu6yLcM43mpim7t6+57I
kh7JmP4gdh1/TrjB13Y38LAozSLwcpnf4rjLgn4s+g0Zxi7wsS12ekTzb9fndW5Po814YnoDvg+B
/vm0mnnriqLMnAMVN55/g2zI9e/POQe6J8hUoUbBQ/0+7Yx+4Bbe9xEeK3WjAUTq7Clk5K+bmR3G
iZnp5yc+mBuFKVIbPqhXYWutunLhZbc0DOUsH0mdxZzg+za5gx6CTY7tEuHp5MDnDm4A94DGDlxj
6IVTO4YMbRB9noNqJDdjd++3wKkkQHXKEcwBufCG23To21Vd9vb6+txdjg2GQQQCgompF1glMs/t
wTNApmyDfgTPGmjHO3SNQ/e6kcsFOjeiLNCYMyCIcxih9ZaxMPYWFmjp+8oCeWnJzGj6vv5XV3/K
mk/X//yZXqvp70eaGbl65DPVNIjt5BUmkNoo6XfbQrfCvtKCqHYRojfijvXmlgyWHoCPHZruHf+m
jUu1qcuIGpbR5I7ErTuVqJRjFqQdWkt7xzrodbk38WSARj3b1Jx9iiqx4BKXs4mmNcTtSMEg+Y2C
zvl2IjqQW2PpWgfH2pTVp2ip5f1yLOffJ+ffd4t+yCwXDC6JvMN/kF/kZOOnq+uLtjQK5WxLrNEy
xTQK5oT8qV0CB1/um2kQuFyRDQCC1lUGMQDYCvAmBjGKAOkPwV+SamHXzJqwJ1YrBLmAtClezWjr
9xUc6yDH2A5yMuRocZMr3Uy216dqdkHAjApwGdCaeB+eL4hW4hljAzt38MGa+mTmdrrp+oi+jXEc
P1f1+BtkXYiLgQyFJDt8TI1KICIwCCZrnKfRs31v9l+uD2d25U8+r/ivaQu98wZ83jAC45YsVaJn
P484BCCHKc3nKbGINUq/sK3CPgCCb9U7utRZNP999G9BEdcDs6jiuMThJSpEuDTlTaEBJxm//8b0
gDH67+9P9k9uy4ZIrmsC37fRVX7vFws1xlmvPfm84kxCF6Svpzu/e/VkYOvbfIlAaM4CyA1xOCEt
jfBFOQsRnDXROGLrld6+NLZmmW3bslzYE3OrcGpEWWUaSTu2TRhx+G0VZsNC6mp2DBPB9CT8Da5d
5fOoA0WJ55T2wfQeSXHXkFBa64+v84RgATkyStiwdb7OelOCD7X3bLw/9ohpi98ZwaQVAJ13ZO1V
KE4EIiSAXkvnoPOVTF/S4mEcfiOumygKcMpOjeBqdRzSCbY0LISnUIHqNpbw6nXf18Xu+jzNnX4I
fCbAMmhAL7ALeMMzXLw+OMtiCAZoVnIPFrytHrd3wNuufsMWsHNIjiG7jXzf+ZqYg4S6H9B1B63z
6hDcwuwmNaJ6O+YdMGLETMzjdYOXbgwoNOQBkCYlkPmzlL3SpxnUP0ZhHkSzT73d0iV76cYT0nry
LwzpkkUKFP2JxZLCOgxmH0LZYUVjY+OPS5WbKd+lRscnZtTuqpTpIK0cS0QMWi7cbWVH7GD2Bv88
JJwc4pRkQM3lIt2PRSnBhD8kL78xjSjN65DiAURZFeBrmJaA5wtAgAh5HD6EvJELnjG7UCcWlHii
07oEGSPXPCTPMt3lZP+fDUC5VCLx9wDoSIOhDHO+RCM9edLFGp0MYBrgybVSlIAk66MDCBBJwrza
GA0e0zvrDQrRHz4W4HQIiryJp26KUs8tlbLIEt7hrWT737x9Yny9PlUzeUV8H0kYZOVBN3tZyGMo
Sv9ktI3Icys+g7kUffWg3wycmIVMSvRjjUGKcj5FabczNq2TBA/04xla/BU/8d2gAJqYOM5HyaQt
qzpB6XX8zi0El0/XRznnb2g7Qt0dTCJow1UmMfarlEUttw+DftDoq/FxcA6qC1PDAoBtuOTU2yfr
G5c2uDwOPfKuIApZ8OfpflS8DaQxwDvb3hQjqVyFRWVDONWFemmKzE5ufht32ld01wS5BUmsbin/
P3PMgYgaPcl4eSFPol5EWs3tnGSVDyLQaFVGW+6Vmz7SPu7XmCrUF6b7FKGNcjnosrRA+AVxBhME
oCgr9B/PBoJTBdBGHNegVsFD8tylqsQwy7bQ2JFVn7/L6vm6R81M0oQEnfA+hIA0UwlpBKCGZsYl
P5roGOlW3PzqdwsmZpz2zMR0T5yeMYzR2O5hwt5ouAHqBbaPmSMM4PkJSgjPxetEWQBPcHCiey07
emm3h2JFaBkHEBUivR/q4+b6bC3ZUs77fEghf6l37Kgl65RgOKH25kLk0vx03c5c7uJsUMrJb4Ao
VzOEYMe2+I4tFTToZTWr+1TGNw66X+IcOLNOlhO8KWg6f4lSe2bJ0K2OTTMlGdEZpR5jgwSMP27Y
0bUfy8BtF5Zsfngn31e8brAoK0pRs6NebezohXh3dgVqpN2klSeSfWmt7fTeihceObOjQo/Hzxoq
ogLFEfE4ASIMXQnHpL8p12618PlZ55hgtASYNjwyp6124ue+kZotoZwdqXbfOSMqFM+0RRs+5PaG
+MMIAHRa4BEOjCEIScHhfm6rLoyqjHMQOrEh1Fs9sJN24VybORhwiyKfhPATkH0VV13XgL6mg4eN
BJYiQ9zXSJlo1pfrfj5nBM/iqTwwySFZyjByve56aG/lx6QLqRFm6WpcutKWTExOcbIqZWrXkoL0
9QgG0BXtX6D5UKMEcX0cl68R6D2cjENZ+qzSOasYxhHlK9sLAMy0mw2C6+tW5hzs1Mr0V5wMpfLY
kEXSyiHq24ZF9qMZfJQsvqd063gLCzO7Q09tKSeALv2q1FLY8sYK7S76WgNSEhotgezK96SVG+G1
bySuVrEvD1qONpX/bKzKCeGC38a3qJMfZZOGGdI1tbgr621c7Sy6cKjPLp5lea436TugTnU+rXmK
Hk3SY/EGC0BO86F2w97Y2M6CmbnTB1zUf5tRYzeGgoeBCgEcMSGBT6tAkIXa+qyr2wiCQd/6s056
PpCUaAlLKoI5G74KcOdI7xtZ6q6enawTG9PPT3zQZL7IBFCyR56sUjekKKmBVmvpgpgZiatDdQbP
NgAYL/pmzaYqQAue58cOeEIXKrR8fPaTD+dCEEKfGFFOBjC26DraY3M0JD1k6Y+B3BRLwPqZcvK5
DeVg4MhoAsiAcKQUW8e90/0AcVZjbBLAeP1bz/3SLFEdz+1cDAsQPMh+g2VBZcWqc5PXWVXCz1AJ
BYlDEd2I+JajSNk63xz3i9B3mr7Sk/X1DTvtEiW2PzOrhEY016gbxTDbAP40wsNRCh1CIoO+XQuC
xral8H7GE/GUQOQ6PV9xgyh3R2b7mYE8e3Yk+QpnBKDXdAydJYXNmSfLmRXFSYRXpk0kneyI/D2R
e9faN/1b7ZerFFxBzfjt+iTO+j3Kujr41ECPoRZxOtepq4Jq2ZGTvwz9xSge+mIhclgyoawT7wsj
twuYKOpNm36nbK0v6dXNusLJKJSVAVanYbmLjYUnx87gXy362Yc4Rtn9sPlrTm94tBB5LY1JWaRB
eh0aNGl+1At3XZZvTbPner9wI80agdwWUDRTaUdlfNCMrpORN+B0tW95tO1QOuTu7wzkxIYyEJY3
TSbaEadrHqLzRhQraDh93MXwVMXrAtweGIhy23EjSz2AMLLjkDzlHFw1n/qP48+RkEVyAp1RSARf
AG9Bd0Wg69VmR18DgcOeVLuie4yGJST9NBnqiQPEEZIhSJNOjcfnV5GWxR0wLl12tLuw6nZMf/qN
mTr5vnLVZX45tZJN3x9eu+SLVrx7YgFpO+dTp0NQoqyUsN7uqczwWl3R9oGlq9/g18dinIxCCaSc
BvIQBeuz49isY98IzGwv0qWzeGYcSPVPSkFIul/WBk1HGgxokurIPVBoSX1VercVWQIkzFlB2cWb
CDsALldvNua0ThzZTXU0xE1l7KxqL5OFDThzqSBA+4msMB3kqJSjq9OiEnIETQ3X7VamtcvQQlOn
PxK5ve5bs3Z8VFIB059gWMrCJ1pfDQVHC4Dl14GQfuClLWQvZNBof163NDdpUIsDEAL8Yx5UFs93
CeqqjEatXh8rnq1K+pYCdi84WTgc5wIdML7+MqNMXDVw4iWix4CMcpVQitblAkQ1XRib60y2O5Z4
QV+Zgaxe/7PxKUemrLV+lNpYH/MxC3vngVkk4EuJ+NlJBFEc2MlwK18ILrmVHTvFiOWqu+GmS/vt
OLxE9cfjUbyzUZubJDzB5aKczJYQpWc5oj4Wn3UdWZdjhM6n65M1c2RC2QF53SltgPBCcTvgRkx/
cOHefSb3vp2v0Pa2EF8smVDOG0RLZpv6MGEwUHbHww8C7N31UcysBqp+PkrhuMIAOlV8bUxJy7wy
qY6S5ru6YQ9EVhvLW0oX/UxHKxfMmR3FtfKcAG2IF9UxzzN5A6D5j7pzQbpWMPMuc1NjD7AKCYFi
c9fS7qMgi1zvXljuu9np9rGKdXtXJn33MsYgyqQah25gZdF177jvWklbqMRAiKDWy+7WGlm+r634
nbZI6o2W9uxUlRU2JuVhM3if067Dmepan0admlutcv1d6WvR81jo5N6Lk/yzZfA0dBqfBL0t0eAi
SRqaLThs3CqKAqPWUyRYWj/k/ljsEofXmyrhPeixPGsnWTWi09AeQgQG8Y44pblCkaGArECaPBc0
a/YjI3qY9Ib12bdysQbHh/sMHGKDR43evnYVb8PIcdp1nNQ+furrjwmYrW89owQBuWfEr74eO+hS
lH0WWGizArh6+p8xtfJ1ka6T4gaSY9kN+mlscEz57WNdWPwmyyuwa0DeKBhciiTXQLRtq9vN2qy1
NpScgOAvr0A601re+rqPzRzQ2IG+h5IVSgegUjw/No1KDEVZJcXRLb502WMzDkGFV9NSqLxkRjmd
hxJ8yRmLi+l2ZixIsvsEYPdic30wP/NoqifjGYNYCUjFSUP6fDQyiWMNXlIcmTW6u8jKoOmHsnXI
K04D2xy07Win2opUHODcrkoDjwwsGFLHuBFOLY5UsHRnija9Y1BWCdtEH28HR2TrEZIXT4KZNBxK
0wpTqQPvaLb1isQiDwuvGV4GYftbnvZjQKoKK1mVb6VI37uW020/+O1a08GbGFdeHNa+Xa10G6p1
pUQ1GFUiL8gZ4aGBJ1NgkP5oRUIGnNde0LAuWUhLT7OgztLpuTKdOye5DSfmdIT+e3Ws6DuP1xTk
LTqoZ8t+n/hLEdPMuxKJ1Z+SlTiNL8CJsdsYekWj8kiAInHksdJeTRR5Qfqwp/6d8XFiK1CAA1AA
ShFzhtut9K0xRcGvONIakaaRPlCxxAA0c/DDBCAZIANDxHkBfBtziA66WXnsq7FDayvVNoJTb7Xg
yjNrhMfLRLzhYm+qNxit0yIFELw41nsa32Gq/rPPK7eXbJK4HFINn7ff7nz+7frX53Y7yiooRQJV
PT1azh0sSQ2t1VtwdseNgASNW7AAZLd1UETaHXKQC1M1584Q9EN7PbhREDko7mzhikm1PoG1giIj
s8vqOBA6ogoaamKpYjRvDDR3qOu6gAkqd7KVcrPJ67w88grq9C82gv/YRwNFVQeNt6iCMtW51Z0K
TO2/rSk3s+YNsac5sNajHz6JxiDWVsL74lXH2PlUsS+x3gQde7u+enNbFt130/tjWjw1OWMkPZgH
er84WhwKP92+blkQWVoohl06bJlTh9ftzYU5J1eQGg/KiLijISN+bMZ4rcm7IQJKY6k5ecGICssQ
cS1abYCRpNFvrZjue824r6JxsRlEXTGAIaBOCBl5vOAQuimuD8iGrTeWX4JVtF51vgi5ENsa6ePr
c3bhhpMZyB3gxQtKjosYGmmgyLOyFBqFThlk7aMH0Xr/ppaoCrvP101dbGaYAhYWdX8oAOMsUsJ1
10HhPILy9AG8HDFQYNmeJ1pAO3+f5EuEQBeuN9kyobqIpDTiTPX+xv+flGnFMSx0UJernq1jhnrw
poMgaLpwC05752xv/bQFJ0e7H8Ts1DyXdGjVWXFWHTzxolcc4cFvrBFoi/9tQNm8YwJyljGi1WFo
tJXX3Rr0i4W2KsgWmdvrSzTnDaeWlBMQkW+hRzqmzf6U9asSj9FiE7X7cVhwhVk7gLNA3BYvOBwQ
5+d6FXWSxTKpDrFZo4Dd67s0j9DZzA+jRW79MVmwN+t6LlgkEM2B4Va9RzQnyfWiw7gS8zvXvxt6
EYj2mxF/vz59F16H9+4EsSQAIiKRp97olUBPA9q188NoeHcuZMZAJQLGwk991G6TXLulprdw5AE2
o3ofbLoTtzJKcZDwVXHUkE6QY4nxHQgdjI1RO0ZYNEjEFI4LSs4udtZazuMwaSO+j6SLGFPWxavH
ou62pz1daWAXugG7SrqxWDyuOitFI0FmNaHp53SDt6gIa73DT/0OJHHcXVlN/prFPcgSEkeDsJnX
gXBPMwHYp+RTV7rxuhkbEXhR3a87q69ucgd1hkGAm74dpLGVTucEo0j4nRw1bU3StH0QlLlfcj3X
1hQ8ZFII6C7D0cts0xg53kMCup2fiuHO6LOnunD3r8l6TJy951Zh/qTttbw/OhrZpx3J12BIH9fl
2IEg0JiyAj1acVpiszDVSxRasLUh7IK/dxhiukr7NAq9HJyEQ4PmCVpKPSAkN8KEFU3gap65pZLJ
sBv7F1PTxEqrTGfF/KbcNN3YYkTolU9FbYcV8DZbQuPnjI/OJtVGLyxEA/KKNupD3YjfXZFDcE7y
fK0VAnlkZmohA38USPGieqN1AKyQAT+wW42umkQWgTRrMyhLRAQD5NN3he6/F6nDg4pJa2MOJQpj
npXsewoJmTqOLMh/mCSoohacjrkhIVCd1xvdkkmQkJSEg40imt4B9atVqR14HMo2ZTtGgWljhNQp
SJg5eb7i+JP/tF07uWkZNMbr1m83KSSCH5EeSeIg8sZXXU9pAuFuZ9g2vqhREXG6Wx9aTdhajhlQ
Olo7KutmjbobSJCLnKaHpjK/y8HWv3jCFvuKgjQm6ZGzHwxziWL+J9737EiG2KSBYx/NRNgZQIef
ny9jlJdRhxalQ9LUd/ZQBaBbPZbdl8Z27iBAEtBCO5aOeevSh9IFHTXbikg8yWqr6+C56PM1S82A
ORQeEN2z2l/RBg9AUKnyBByXZRqMMlv1NA4yRw+84UvLfvSGHvTWEI44XvhN2cXrFsLgiA3i7CHu
bRxweWBFz3HVraPqkSQQbW22KV5MpWU/GUOzu34UXZyw0wygZoEUnIPErK68k7nM03qkAz805Q9T
iJB1fB2N3+LkQVtsv70IiRRbyv3kCqiHGm7PDwCTE2BroJqeyg+32itGlKsp0Sw0hhYw0tivbv6p
cb9cn7Dpj7xwmZMJm66Qk7esLowUxxy+j/xV0KZv/tKdt2RgWrETA07CmoigUfSQ4FAa0Sy7uj6A
iztOmSDF520LxOBuhwEMNYKEpwJaZfVzYy/41dJaK0FczsHG3ErsrNaNwlKUAbQPVo228O5bsPIz
eX4yVyUfe4dpGEtWhU311FWfI2shaluYrp+ogBMTprCRVhxhovrL8IKsuNPaFVnq2FwyouxCz80K
KJhjzfMoSM2NkT7mdeh8mEDnfOUv0ruMQxOtb/kBOT6bhlYRgAj+unNdosUVG8q6Vz5r7YTqHL2t
urXOLA15VpyyuDE9c+05DYRnXAJaIleHzvag2WBtw+Vb8Dxf86Z5qzL23Ui8P5FMXzoYJssXGxda
QcBvEOiVG4rfc0P6ueU0WEjmvsQ1WEb79WB9QXwBouPQp0lo9gsp+1n39FFxAI4CGXU1fJXtWJIm
zvjEttaSDbpl8/eF+TYvR4UyLbAwBNhvwAmV0wLIaE+QwckOrqz2nrgl8aaP75DLCTkQkgXfNPWf
dv3S0zvW3jpDu0CCPXdYgeFLR7v01PCiZo0KD7QOXUPYIXIPrZkGHcRvro9wyYKybG02IA3RQUAg
N1f1GIoPV27gsKcjUBwWcR4ICdFYDtHAbjWOWmAU2+sjmNvcJxZUcpnBK0QuTJ0dYnKToI5QJaBa
180V2vQXjvY5fzu1pDyXGml2g4naNxqDxnVBnLVlQ4SSLAE25geElIOL2ME11G4DqnuV3TkmO7TN
puqOsb2jaMtfIo6ftYK8KpBqEHe6IIPVWyZAtujmBwpaelK81cNTof9o5dP11Zn1LyCxIbIGWSOI
Y51ft9LlvcgAjz6Mf2o07IbfcV8cAHjtQTzFsibzJ9eHFcVNMwJ0eWjjT5Q/wBkXDMyt+WkIqxwA
utUbtR8JhAv+tvfAqr/W6wUHnjUBTi40AoCa8iIhg+w3iXhi8EOfhF4RakNQ6L/huZDYQJ10Kjte
5GGYVXql6yNciKOHkR1L80tNFqrAcwt9akI5SAahSy3rplg/XWWoby0Ba2dnCZ6K7DMAjhfpHVaM
SWv5MT+AainoozKwfIHD5MPgnOmCBSYEhy2oXy6oMURltZmrUX4A2mhdDnvT4Qt3+E++9Yub8sSE
siWaNsbt2ab8gNybs2pqR+69xrKCmoh2hbprsjUlf+k59osYy/4eZK5sZ8u+WRFag6tXUi8YjeSr
m3E/GG2kh6omQekpj/NwTA1IaVZDukY+wlm7PUqngxfJldtD2xRSe3g4Gu6Hm8iVSZtu0ZNdOKAv
M4V1fihqrE3z2DYfRQj/NICsnoWHK5r4lVvE7bJ8yFyPHaj9JiTIcou9TvKFhZn1YHR4/8uIGu12
qBCi1RtGRiMzAkdDH05sdb9lBDLNkwITNqJynvC6RTxRJBwZ0S541NGHe/28nX7/0rl+fV/ZhjSK
BC0bxER4Hcd8O3ibaNW3N8aX62bm5+qXGWVBdDPqizbGMFr2LaJ3tv/X9e9f6sX/XPF/G/CUjkGe
FX0lG/RdZVFxi+bBVWaN69GkT6wyVvaQr0HddZNFuhuScVgnDvJgVrG+/kfMHjnAnfxrrdT40jVb
0UYlun/z6hFCsoGMXnp7qSY0O5NAvaO2gEID6FbO904UAwMkHc5BT4HsHhIRpr3Ewj07jhMTUyhw
sj2tPCM4mmt+0JHcGoY2iNwbnHELnrdkRfFslyadKDsMBDwiIbhiQig8gVV6c31NlqZL8W8SSzsi
SYnpGlcIXPoPK5dNfncyV4pj++D2Bp91wQ98eM38HKnTG794zpbEr+airxMzKikJ9xhOdhB0HzKk
goaCBGMM4kXybTB/4wVxakiJWVFl0KrewnhqM8JqpHfVqH2/viQLC28r91kaAYrSlBhLbZTrLkO4
WqcrRr2FEve8mV8PTOWSYTDDSI8HplHcj+iPzsmzkR6vD2V+WX7ZmLzvZKc4WS/MaKz4oSNOQMW9
prlhnEuoIyzhKOb9+JelabQnllLhxKVMMJpo/EJ17VWMyOleH8ySCWXbx65fS62FiUKOfaDV5ZMo
3N11G/OL8usJrqx9rI9pIw1s+gaaRD+SeiOWaDnmloQgfwyEn4v2a5UNK+JDXGQEDpwZ2wjM7SR9
8Pk6hjrC9ZHM25mIgsAHjtKRcnyVfh/7DvcwElRN2paFwunA13dXfpilGCcMQd/y34aUE6yyNNHa
pYMTTL+r3SbkMv6NGOPUgnKGDRKJiL6ABd++gfJAviTsMbfoJ99XX9xRrfeEgznoINzvOnk1q9u6
W/CraRLUMObUhHJskdRgJYpR2B7FpmPIalX+XYPzvtW+4JUZVu2P66s/t1cIOARQnJy0xjxlr4yo
XXQuanOHrnu1wY1s8a/XDczFZYgsQbIAiSdQSSju5XdCS5nPCkjjADdjb7vkLemyVet/40DTXLc1
O3mo6QL+B2ZWtFSdny19Dy1XauNBSdxb2qzsNNDe4q35RshCG8DsrJ0Ymn5+coiZKS17SmDIqwPE
R8O4/o2BOOCen0AEl9AsVGeq0S8cdgBZ6Soy4zAvD5x/k24fav1OSz5fNzc7nEluDvqoICZzlTMZ
NevMKLiP/A7qffGLm/+4/v1ZHzj5vuJkGXOgDcGneBKVKy1EiDT4m6x6LJcYsWc36IkhxdmsFl2h
qY2BFKkMivhJ13hQLKEOl4wo5xhJPeibujBSy/oFWgoPkDAKDbCJX5+06bC6OAnQ4gquOGR5L+ji
IijbGZXJkLuXdJOhzFr80Ee2qdwCLPwsbGy+llm0YHT2MjgxqqxU4tC6Jt2UWfbBG8hWMl6VJl/Z
ZrO6PrrZSUTfBvRjobKA/z7fQbXvd1E3ebgwHuwGRcFt2i5s0tmxoGUDOT4QKl8gDwdLFKLUDXbg
KAxE/l1diSBlj573fH0os7vnxI7iD75DESkVkh1KLXzNyoWJmv86Gk5sUGShc1LZm3oso9aLW3y9
Mu4GSz5rnlwIlWfXAhwLf5tQFr1PAVurEoH3/58k+WSLO+osLMWSBWVf6p2s7LGEhSw+Qiyva++8
aCENN28CowDoCqQuKg6ldWlqFVrHDp3/TaefeyDWxevvLPQvE9NSnZz6UDYB7hNyvYfeuMnYW9kt
JHvmdjw6SSzdgTgL8IpKTKkleu54MeJWSFHunaYP5OivfOOztP8qenATPdjt77z6Tk0q2xApZE1Q
ghdyGld3nchWzgjyC8+4qQf6cn325hYI0SygQtiPl4rAcWEINGOMCM5SQEuqN7MxA9Q8rxuZ2y1o
0NKBSQLu7lJM12ygEF1gCj0gjvXS2cceX4oyZm2gKga83SRErUY0Tty2WR5V+SELyLhdRNvNfR7a
EZOwN4oTF3IkgnUEj6SEgXfr2W4fycJmn/v8lHEBkbgBIlIVI9YxrwOSH/ukyQM2BNAJ//gKnH5f
OUy0ocxpHuM0tPONxwPAhT72ffT/Q2gThVYf8uoQ3lQ2CaJIo0mcXtyDpC5wvW9Ft9QYr94bqgVl
T5gUdI5GOYj7rN/p5YPjv9R32ZL2hKGuA6zgsQXUPRaBABitBPqD5kvf7FNxX/XGIynjjYziZ8Pk
2zx7Y/EnL6GH3J8y18aNpn22zS+AeyVBy7KFG/8i4Tj9IRbif/wxKCMRVaskh/q0Mbheex9V/pHp
/pvgURtkaWQFbUa3OnH2g2XtwAm1dSv9m5lkSWCPzpIMpHr4/fwzUMoG2w/+Hhzh54er1/gVIDz4
MwzIa/muv+0aK1kJ2b8MZQLoUoayv2ezJDBHaLdd96mfNGmnsRY2w9Qk7gPkakHkW21UjUFrja7P
tr4fgVXeRl3LbtyGg0LHk6GbRlvN0T6Dvte7L2VzE1H7a21271Zc/zCG9qWLgWhK/eiT7qUAmBOm
P0SGqDc16rPrSPZPObSkVjk49YHUG1d1qu0TewySYdgU7nhj+uMDrrPQbaJV3qaoUwx82zpi+h8i
sKR/W41FEUDp5R2NqXd2Z9AVGvZo6MXpZiztbQqgZZeh9NRU8Uan+t4nuCr09hMjbhJqbv4tNtps
Ycou3RfBCCIrQGihXYWe8fPl8ttoNL0xr++bzyy+MeP/RTj8n+/D/43fi8P/zn3zz//BP38HWWSd
xolQ/vGfX995nfL/mX7n3//O+W/88z79XhdN8ZdQ/62zX8KH/2V49Sbezv5hzUUq5LF9r+XTe9Pm
4qcB/InTv/n/+8P/ev/5lWdZvv/jj+9Fy8X0tTgt+B//+tH+xz/+ALPmiVdO3//XDx/eGH7vVtax
BDD17fKX3t8a8Y8/PP2/0c06daOAYQUK5FPJt3+ffuL4/03gvRag5ujoBk8aFoMXtUj+8Ydl4keg
iptYWf7+UVO0049M/79RtnSnMxTMfsg0GX/8Pfiz9fm1Xv/FEWYWKRcNfhtxFpb81yaatq3poWcN
4gKoIUJoUDmZpcazsnSsZNfUkL4N3HQc12mUa9uoBa2EWeLFEji5pT0MYmx3mVn3exca1oDcVtoO
dHPlbV93+Y+8JNpjHjfpwYiyT05ijHUIyr5qLWhl7AVgByDuc1pxT2lW/1UNIxQgs9qIVjbPrXfI
8DYsgNKEtkEuywIaVrpgXWuSLg7ZUIEYfzA/V54s9aAoo/TgDpznQWOnVAR+xK0/Y8uPvhuVr91Q
kMeWQdpYWYUPatEjZ4YBDRF7BJWbXgesiHe60XibNs8f3CKRfVAIm7yWKbXejTSNt02f8I1OWLEn
gz/sq8Gt89BJdAppNdc5ssQ1ITpBxnUNoZTXJO2avZ3q3p+e0//V+WUNHG2XlzsdXYJilZkxOIDb
Vk+ebZfnN3phTjDyvvreMOasahcYL3NIHiU01ELfQj/pKh75Dl3K39KaUDReluMKDpig3w9tHG5h
AgHq0A0i5zvdlBKSGN06SZFzorHzKrTvTTU9lgaw70Ol/auW+xooD2In8EomwraPvzZaZj+k4z2E
6uLaee+F0MOKGk8yKr+WLv2zFCD30wjObIc1kCgmaPtp0/9H0nXtRq5j2y8SoESFV4WKLufQ7Rei
T7tNSaQoUhJJUV9/l+cOMMAEnG67SiL3XjGqUPME+2GRtbvUrJJk29DbPv/nSgWZeFbpMkcs4zCJ
332/5NU+F8Gx6PobUcnckn2quRyvczatLznX/j1FoycvSSsRXUPZfsrGBJ+ia9PQn0TGQWYW/aXL
WHqRkn05tzZ2KBFRZSipR/0ZDUPbeX5cRBHc6WFldeCdqrppl7Uo/mGvg3JufjLxMp3WgvwxCuUD
Oi0qeHdJFY5jWicJLXEz+xN33S+Y7d47kvWi0gEew6obixMNkzbraFQPw+jOEIvhsMb7ZU5hh7YO
l/m82uZ89zXfh/ivQuwdxM20RG0Y5L29fQpWKN05+g+GeDHnEiH+sFkv8OWufTOJ2TSjj+Yf+yMe
iHT03ZGSsXhdQtHD7xnnVZby5z3uRqTFWnxg2g1/RRdmFXFqreFqDK7lHJtDQGiOW2fuk6sj5rnP
YJMJfVK0MFHYwxCsKq742NlWJqh8mdMXdMH6X0AVt+PmtnNfQjzup+VASabPYPVWyFLwiu3LSN8N
S8aPlTyTztNjPq/DkYmsfLECInbkOuS+GYt+flT4f1rFnUb7Ak/SKhgLjm/Ezm87GuIHXMxNGkr4
S8dIHNZMmcs8RNF3Ti07DyGtTZibE1ys7CHswq2Z1k7V0dovS7Xy4UmFWl3idNrrwpXJnyAfZBOo
7brFEYTDRJ74Mj47Bsk/DNv+TBed3cqQMkQeqpOQOELybUbsoYCmfFjDN5DaMBCNevlDwGINgtSC
Q0iG0RWxIKbeTXk/o+bhRGx+CihtdMnuuQ8Y3hI5tQVXZbWJByHH7yXopiphGrGqeKqIheMAHbJv
g9+gb9ANjhx/xk+63WBn++hXNNb2xfAgBv2bJfh1xtleFte/RAYfJLNxM0AcAa3spfPFWRrZCnG3
5/RpcwPQqu0Cr0GbsO7di4lAzu/ovY+2Gpr6z35D87vriqkahXrvoV1LMgFPsfwXdBr9ZV2f8Vu5
7ftJQK7eo9ynLi3HTx3+zjLNrrAwDij/rVPrIrzu+RrU0Tw0axjc4GOM7mwp42uAS71ZYQEXfDrS
3STNCAkCCuc5nnjYmC0bb1CAtFPQNz4OkCiGfegYpFHjCp434S6Q4l3I0yiIrH90nuG+dacwfA3W
pUdpZrjjNOgvybyjOijQjVy5OepxRkKuJ7/C3nxkkh9hRlEN2nJHfGECp1/YNQGsaNdAZmg3Mstv
rpffPlghAcbZ0gjC7ocCorcEjb110qfLyTn2nCCq+GTSWT/sObtOnLddN8uaocX9FVFUH+PA1V1O
5qct/BVMPwcizDgLCOMqLPxlC3OQO7aF4/gWDGMNnzyumTJ7GKwiNeexrFLCGlhA/EFlZrhPrVkv
o8YrVPLPWLge75xuZ2U9yozV+unjEcNyEX0nwiefWxBlVTiRc6YJr8PF/iojKuuBk89i7NoioCGM
SDL8pbLrnC7BA4weHg9wp55JdHSlvGTr91JuyzveDhyEfebvtzyeGhQeyyMflnO+EHYkC2qUwxLl
TwAp0gRtHX5okPJK36YyectLPpwXRbYmJnxpBpvkHzR0159k+yrq2UfnAkhI4Q9IE4eQVG0bqo29
cKPcYVE6rpepJ2/jjOqMZE0BU83RsUBPTEUDurTp6g8IMOL1zNdfOqQ8rnDnpUcky55tlrUd8g9+
vrwbozmvp9L5Ou53l9bIoe+riS8nFO5Gp5536I1aCmRayrLpesrRqjAgKo+NHMHK+bFQ6kOUsbuT
g3jG5jZUs0+uWbysx8VP/3GlP9Ekgq53zyBXVRzVWXw/dGy+lznEDXHy4INkaBgXyGKk3XHIl7Se
SPS98uKcTD8uGRCjbZ7ZFH8XMt4zA2saHaOG8uhJ62msZRSgg33Qb0gBP0VsNZVcdH6bVB6/ZHMc
H6aNwV47C9NMsw3vIpy2dYaczgBpL88M5sA76jboY9YVFh+aoclrC9W7TvR+7DrTZspXK6xVFe3y
UzyCr0GJeasstFRqGZCPmbZYgvo2M33aqGwvH3jGGoQVHaQq7QU8dVuGy1SVAd9PUzQe4yDIWuHI
AW4pELFmqoSDSjXTkau4Tf1xYfS4zfKALkZ0jfF9adI1/FAAupoo1sd4gjTeJ9Fhy3AzxYW6T9P+
lZo9hRpM3YLS4iNkRteAUQp4iwLWhAB9W5uVOMI3VNrudD1JcA5rkRVQvq9PfSeialVywi0umpQj
maCQ4tClFMEW0QMtGG/NgPkB5b9ngTW4Tn78X0itgAwGiTXpEr7MwXaXEZ7DXhPdxwxavEiCp1OM
Yszi4QcWalHJLd/QyhmKk4OsrWWYR24sw9Rk8vsegU5FX54KhGydc4dhwRlfVCq3r1BEqnp046fF
tH9eAksqBCc8w23e5rtJr4z0MIgE+TrCVMTCs+roXAN2KxspluiDMT3X2zS/4505QRLZIJUxbqLZ
Df+GkKyHvuvzE0kHuB098ISuj/8zqHN83pGisECiWSNqIm8XTFgg9Abcvz9xjnlVBC8YSF09U7NU
OwTZ6Is4StZ9T4GJnlCKiJvMytsq9HmXEkYk2ldULf8be0QdroE/hCPcYNFW2AO03WckX/7LdrO2
pitP8W4+xzUurpTQud2wLxwQe9P9cchjOBibRQcpphl51yqzpwzECKtUuH8uMfq4SbdRVBIn67Vf
Q9Qc7RjYVofHai9k9Fbq7G9C4+WoUVcD8SCSX8iO4BW4CDY8IgFbX8KZIps5KaV/0Hb+TfS4wXrK
RfQJlXNekZ4iBiblCi2rxXYasv2IAey8Rvolz/1d3/ugTe2gX8Y+tS1UzeTLDN1UzxORdwEv99oy
bOwcbH67KKYrLZYdqsZol9Wq43+wHkLT6ct5uZBsungbfS9F8jfaJ9MgMvi6CI72Y/1J+ok+Tkqo
lkxLfhzLZDoJ8p043BpdmjwWhf9YWVjUqK9OT2Sa3sef3SSTiM3ni0TBo1ntQUBq0y3jqWTbfsOQ
eMwxU+cDR8eq76GP4tlVBmHULiDRWi30AFtFaKFous+cxHEzJv+6OcPQvi6nLe3nc1gEKXwfpIID
1JZJdwvUqNo1F8PTwNe0jjs8/8Q/F33yavBx36Bxxb/VZxH+KXvgG7n5ipDh9SgM8ms09+/7sPw3
F8PzwpL7SDOJZz3a4AOAsxmNlri8FFQ2WS4xdKSAVKhnyOlxPN6uPiLuAm62e9wLsz8wafc2Wll3
JaxMTgN8YrXKJ93MBSAag8hY7fQ3LcGuRvI27r2qCnTKMz5jUsN9zszumnRGUDP+jgTKi266Obgp
fyW0CGrRBRb2JjyB4dSXQImI+e7BpL/SiUXPxEr3hXZeUSOyxt3HKowNDoMMWMxM47sOmUuqlZmh
rde9weRl1S800enjQOPkb0/sfBUJug+6AeOLVXALijU+7z0/TLMoD8wMlUnUd6aQaZkiBZcTfAU8
Fu9dGPRHjhwgnBrqdxoh+yVAdzahaIuc5k1WIxz3jS0NCSpUlpwTVhx9l+xVhNWkGZWHwUMNB2hN
xakwsb3jgzobi3wwvHXm3oZMHVKHhGymt4YOOD2BFkanvF/+rinyUGQEG1OJP89kBmESwxuEua5e
k0TB1ba48Lbb6F5M/dlztxxVMGYXwpiqYsrquFwwmpS2ZbleGzJ3y02V5haL/VC4uAZc6lvN9t9y
Xxak4ASZfigpLy9p5lqFCsqPwg0vaN4az9AyJ9j7XHR2o/9v7PAeViBWvjidX4jeDrlOcFkPecXw
j5YMsURBwNP7fnjCYnAezClAhe3Ez1kgbr1UZ49wxj8OBRIt6aKPbi5OSWfvsaLuNTCwf/NYHrYF
J+WKECduAATIPYLgMEfYcuRbF+UM+VM0u04TixusoBpxTTPSfPiCJCXT1Z3eyRUVL1u9oPcEzZlh
cSCQ4givHmDWPQh8mi8qA4AyxtnJFClaLPfxLLPxGhJMMW4n24V2AannIKQf4JaCyrptWuocZfbt
lBBe2RX9NEjeTNCdx4pLskKYicG5vA0GmyafEg0Tqn9a8sR9LXLIGp2TqdlUGb2UMsNg4H52BLAf
vj+4eJpbpiIEjbuRvpSlQuwlFblogV7Zu03H6nVczXoX+rmba3T09gc+5t1zTHXW8r1zB2yT09GV
XJ4LkboTn3baGBsVtCoG9IwuHUzUcxofQ8X/iABdNM3CUry7MHraiq72RQGdvbIom88kXDGkJOIQ
d93UMkPEFd2hHwmxj6vSvhbGR7cxsvOLztWdTToMvXiHq3KOsHAgWrNog9yVV2L1xRrmaoVIozPf
JnVEn6ytgacNh3ArdMVc1L9Tj407niZEW2Wh/UoHzDStEkWVb8knS3CraoHPG0MANteoiz9gasa4
qTNww0qUIWKa5OdG2bEExI6OC9geuLkgSZZhIUdh8m5NiGSwYDqYyNAauil2GbetbFgq4mOwj8W7
1/6j2zCoCZFNJ4dJDBQ9Xm40Wn5uAKrbUcWvk1+va8wBJs8AZvycVpmn0y0Gdo+YpOwCCipo5DYM
WPkhisWSGhy8yvq3BYdaMesY16oUN8O+YMrBZcRg4Z1MIc/hoCELyIGSRDx+C41KGzzXomIF2SpA
mP4cRuXNLbgIOvTG14GK4dSDXCet1qE8RnThGN9SeTdF0y8E+NiDh7UPW4cJqxyah+Pu1V2M6yYe
SltJqB9xmpT3UwZv39KP/20iHA8SYG4bMgxSQ84vwVImVW+MhC+gvykX/GWISKHB8s8Ifgg5e83V
0L3PJeFNpKFwJ9noKqSmxE/hxh4FqkLeC5vhunfC/aBgY+WDmDTT1gVfUxQMRxSkvOX5FlXTmCft
FOYHNhTXZMwOu4/KBhO9b3zKr6OAOKPsB8w6jL1ENn4Yp+3Wi65rzRI9Y07tKhWR8Kqy4l2j8uiw
9ViLE3ZHB6hHWdo3vSoe8zz7pZftedj8GTf/vVlR9LNkSN2YGhWnpwU6O4Q1T6DA4jrd+SnP3CsV
M2zxebahFygOn3OkIOIXAgKWSdROWFwUeMU77LMJRjS2sbtSs+4PTTdAh6vahkMvevabIS2+cUgA
qACtsMOSLJjJ1hGTRQZFldifo4UFf6gYutvuZdPhP1y0C/Omo8F7BHz0n5pw76wgUciKf2JWnax1
knQHyr/GTZ6xBkYNWzw2MHvIBpStzka8I6HnBEBG/ks7pBA4ynQ9Iaf+IGR6kGsgX/uZWfRnFPnP
8Nm3fYmoWh8n6/1GNijj+iQ6jvn2qkZglHKZ7Qd+xek8JekvYLz46SQDzpATAQnVJI8UYTSHeC66
fxIUjQQIAd8oLrDcBsi+3kSjARhUSwxAYd3tq1MAqsIZ6wA3uW0mszkgc4A2VY/PqPPyIcH3DYTK
P8dJBmCwW+wRgusjl/MXkJiujYRHFCFZbVtitamJjAADO24/NY7DCqfNK5lT0P7yecjVk0BZyGn3
uX5C3zg2Kp9+jH57DCiwGtubAH4Z6JrnLXSNcen4bMY+fu7dz/Ep+2Pq6O9JsZvB84uIsuDZ0C6+
5svePeX7elmhBqyCwZ/dLm39U7FT+mlGlsZWIb0/AOY1yraL7GW2a0vwWr8hjC7/TzmyAKQSwPkS
gK2pKe+y0M0PTmJq3+V8UoH6D4EOtZzMMZpMfkAQwq2Py4sTOxznY/8J/PhNJts3jnheYcPS95O0
DXzKlVMpohJy5OoSkK/I0xZlha4bjZCGXOP2UoGue+Ao7TyU2wk5v+spABbcl/OKDdM72G+nq12G
Fd0dbsQm4dZzOarp7Nxl5P2FdPCdQCHiK1OGooryHVMRDvuKUYBNnKKGLuFNDv8yCRbkkET6M0CA
TzuS7YyRNqhTsAMX/Ib2Hk4T1EUArZ5j+rMKOSSlip1hU5mexYrajQ0eJkzo2r0hntZcy2m/MEv5
dSpGdo9BcQG8zN86BxixIyjxKWFLfoUfilQBD+44B3m47KiRs+Xn7gSDX4ocqSb3uoQtJ9D71fP4
T5evj7H33yWm3K3fy1aO9KLB0FSdBIyRAX7+ljR6WubougLSLEPV1WSlBz2ypEqW79TkZUMDfK7Y
15cmWcLnNY0fpt2FB1+u/SHMItEOHLOYRTpYuMz0moZaPOQkQIK7TuTXWIDFiP3zyhjyY51vyiHC
xO5XtVSKdLzpw/SWORoePYt1u684nlIui3bSMzTAKj0SvuKAc7Bz62VCigmNT4yFdU6n/YFLfOy4
VPvD5MJ6RRJ+Pqk7qR1F4qKrKQhUkQM7zzCHvmRFoB4ZglVaTbHAjGNnYHbvr2GqfoAubDKD/EG9
UA3PRvMi4vyeYtTcJoDkmKMMOBhxMnyajoouF5lvI+5zIHccJ1NonvLsoYsy1kZLyA4yR3FUOQ1b
lbLkEZFp47U05X7IeiAgWuZtj7k4DpatjV28X9IIgxhYjewQ4M9v1nk5pIm5LWVwxo76o4r1/2Qy
/EvmDPGJMX/CfSnOo2JHNc1NL3J9Kuxau+S96OLwG7gax9pQ8BbLX/+vgDSYYgyqZh2l57nLQjjj
I1MvFhMD749OBE8BYeqYDPq88shXCKcRRyTlnLfhYcjzU2KmO1jos4YAY1/XMKrgj8UCEfXyqLqB
NcimABcu5ANOcQa2LexOMbH0jgD8Q14868NjibQVgE6/5BCziwGIg8dwS94UNviqS4ZrNqFgRyC2
dCg0eIh11XdYL/5mInlhPQg1fKwvNisaDGkRmio4G1QFznh97iAbqkGm9e3sVUOLea67rlsah8Gm
mxxGKjPQP+Pqs9Yru7Ua7HcbR/F6isoep5zb5nezCQFczKX6JfTGvIJCvUPY3kOMJNh/WC+f9bhH
N7O6frwnGqk5FdJnkLwck/OE0Wn7YTP9xO4ky+izV1PWYtJcgAeRHYfUJpNq7/18pD9UgR5F8GyZ
fsyX8G+Klvl2G8YRYL89gSlARKtOXxSiiAFP7jg+zZGUKw7UKSd/gjS8h7sLaT13hQybdCyC86YF
tpNZggCyPCyxJ23/qc7vLd2g1tulP6KV6RngLM4CAwy3t8DCUGMXxclyUOP4WIrplHBgpS7J62It
wpar5FTyN2iYGyBjzzgTg3rR3iJblr3KGO/ONmyi5sjPb+Ni/eoLumLXS/g7yVIsrHY4WOgJ0EDL
cD+OT1j7ajpHGyheFCjrYHiECNs0KrAvlqe6SgxrYSY7bHY6BSoq67C0yFjSDVbfuJ4Esk33ATlp
hO1/C4xtFyb+Qj/BDjgHCToUNwfyBEIcv/DgGARjcO9XgiS1/qblVp5SBzIhDSaG2AlLTDUYW5z5
jISljO73CFWZj9OW4n/vVoRg0LKsBIaoasQpNxJ9T4vlIwwB3EWekDpYilczgX/0aQZ50dD7p37J
+BFGPFct5UwuHfpXZ6hI3sNEs7bDhVbzxELJ8ajMfLFT/LSC8a1w5cTt8pOhH+22qL3JI+z/443T
8l4V8QM3wLU7OzQ7FiKk9TTpYmBYTNDCgazWU+Rg4i9UJCs706Xe0Vla7d0OJCFIggrUSfJCocxp
thXhWczjZc9R+J6GsCCn0Q3bfTXTKTtl2GFw3iCQqWA+uktk8j0uMSCLDROKkOBEshIBa4gqaMpi
784IpBUYgYxeUE1tuuOEITGt+tzFh7ng6amct+gsKQYd0E/UVx5DPWuiUfBHuC8RDqeH+A0E7JXx
+JBtUY16wkdcmacFNnY8JON2B/ek54BLclhaEDuN198H4RG7CH7dVLajDNXvmJj4hbDxl1W7g11k
61UzpsXS8mkeWL2yCKqX0jp0EKpiaAsf0Woo0+IpGPqHDkEgWBritRm2NH6kTvnPOcP+vigaXotg
fAdiqxqMqEHdBXl/TfoOVZqZ6xq7d8883YZmy+ifOEjvIwwnTv7CN4sgD8woRHbt4Cw8Muwnfsq8
DbjaXDy0YY7AITOSEybNu13/UALmEmQEPNA4VXSBYRkU6YOi4tkvm3rWJgSgAf1dvG7HiQOEEASC
g70awuF3hnspFPZR7NtD6TnntVk3XXvH/prkj8k0aOWeW1YlUAFF61+S3m8YpyzJD9rvT4UCOjAM
yQXBUfupjJa+6rS9FXCRqP7S8/zQJcuNDOq6mbEdfb42PRCu536Kv4pIu1uwDbz534/M/Ve5C4Sy
LY2YsZ/u04wTybhHSkWHo9zWCv1fNuj+Kjd9sOwkvT1GjOL2x+Y6RvFvWuqugcfovPtpwsgXufKA
cCzMD1Riz4uAAJYWBAW6smukupxLPumjTHCMMdQcNlAd/EYQz/OsVRvo9F5s2+eYpsCxoaSZFb/0
q2zdPj0PjhaXlJqySvfkQhQ+D+dpcp0TkBwTrAY7qMb/Qa2jKoBWluQx1QR0k0GhigxJ0OSo8m7K
UONoLX/St/rCvHvpyiZzZYr/TuW7C/u1piToatiorj1Zb5uRpyITfx1J0BiEnLlBy+AqUSlGA15g
s19m/GV287XL+gu8bgaIzDxXAvEwXZFjeYUrow4GdgLBsLbFPGHh1lN+y5HG3oYhorirXPYA65Bs
/iV5N8M3z+ZDApHC6+66EZKaeSrP6F9KhqqEcvHczzr5SOMNSgqfWXZkUYx6u/+xEYIgC6+ecyT2
VaYYxt8DYlM/NgNTIeum7H5OIfI49pHGgzQG76no8ydPc3kbFkCKBwRm3NSWJHhqp3i9l2Tt7pjJ
gsfSxstvMaB7cJ628otapPJU++b4HcCG8ABvOSgLrw3/qS+Z8HPpbjyDfKQtybvkuvS0SMCX0PR1
sWQ6RnbLwf3mvM29gmyHiB0kic+OPiT8K812Vyc0B4qj40UeJ6QaYi0tO3c0vXX3JkEVeojH7hAl
ffYglEx+sfiHtw2dus9Jiskmn8nfDZ7QLYnsX4C2vPa0OwjQQ2OoTnqDJ2HSwx0+LXW3yin5DNGR
8bjb1RxWWHKQgG4x1giGlQmVktTGrO45348e0YEV0Z48J4WJvkZkqLaRRJqv8hRhB3I5FtkItB/L
7R0V2UdJ1ncoBmLQqPSQ9k4fdGrT/1Q6nfPwFpbbzacUfEYeDZ8D8Zgi8keyjS8yQMPJGMcVMvXy
46Yw9Jep+iFYs2eK6L12wL94tVoRfkvm2IMcNH5Ju9G7crb83odFmwvoIWvQILk+UGEwWIdviyqY
a5YtgF9a90MN0dZSu8AutUfIKFiSDqyDjuDYHTNsImLcrkPkrwhGYjWYofJxYrBdTbi6kp/Czcn9
vFYLOF9ot77SWIsauz/0MTGEBrgImgFc5WcfY521m3XY45a1jfmQPBUeeAMS5JCauA4nqCIt0DlU
EoE0zM6A64sWUocIo3+RR6/dJGzlZ4UfGucx2IC4XwawcUX/r9PL+uCXKFpPTk1AueU8ALj5/7Ga
NIvo0t/I0bdQhShwByT9a8e8RiP6eCp+oJZutyjwzAPZgFzDPhwW4uJWEGH5DEx3XFFMCWlacLbc
Fx96tqaVRIOmzn1w4TxHXyZUkmudjoG/nze84WAD5A9m7Kt9wcTM9swjrA47TmXWWfoqM7H8y7ga
WxNoe83dsh9U3IujkEl6jZTt22Lx4ce+ky9cS595Up5178gd0Adc8zoJsj++Z8V1FlLiQvNQsQZD
Bn5T9HfBxsjNWL29TICj8fWi5elJpNFb4GJU7gKctXfWqOlr8H45IWJ0TLAPIGJglPOV7QanDcI5
pptK8rGylJqvYe34C8mM+bXFyCdsUoX4jRrgJvD62O3UNkzR/HWLM3fqzdyfAFcNTc7WZynQPfIT
GH7VePHPW+Sn84pj+SpzN9+VfQqxESGUH5Jl3G48lMFXt0CrNXPD/gv7ApGtsXLg9MItwfW79qjP
c3R7ll2sEY24j7YVy0YfulTGhzHgoCY4AhHDdcE1BrkIFi3xEPX45ld1izE8I0fB5u82Yj9TYN6f
HQdAM2ZIfJ+VhoIlg94lzXX0guqc7kzWcQVFhf0G4Zi7epAATk5G+B26MOsSxAuzP9D9ArOIJNRy
3KkzQXfCB/R3uk5XlC6EOflagn6uidLqFkbRfI2CpHtLhXF5U7CgxyDWPUCYFf7Mfn4C15kze5Zs
df/lRqrXCDLL2zR5h5jcG0Rr+L6jMKihzEXqUNnb32yap+9QrRHkdkSMp0TH5pZAvAOgIezsr35B
CGedBSWHf60DpCzNd0e8uadiD5GdWW7tMEMwRxBF+Qzbja0SMUIkstnhyQqCVRIRR8NpMGjgATbO
6VPscBQtIV7tcJDRHd6vpdmLMK/4DszLo+rkjHCJRNU9E/jGlq3Ab1Cy38Ga+5ssc8jCgJFUczb3
57Cb90O/JnO9b9IckCNtroWbAwyEXdd0FrmmTCxDo4N8e1I9te/IFR2f8CfxKza77D+SuRklFGjF
RE7/PEZvUAkMQB3HlDx0RfbY5ctHOqD2oIPathFZB3fiVJSnzkTFcwi0bD4GYcwfur20t3Hw++c6
GlC+fB9/l3bgoAqT8j7j0FHk0b42ywKZz5wN4SHh83ivpglRttPMahtmwP/ydbpDcmpWTcnI2n6Y
KJRyvHtMCni6o1J1px0J4gARUI1MabAdHRuHwxBJMAj7lN9HYumvgqxl6zRd22FJ6g3XQ20MWpWW
qMBztVlSD1vBL5EAx4ZKv5Q96F65T0Y2oIJea1vNy1r+Z+lGX0YWI8GNoWZ10rr8y3pCvrkQ9mlL
PH1YkFvq0JOSIaWVTaWq8LSXp/9j7zyW40a6Nn0rE7NufIOExxZlWEULOpHSBiGKFLz3uPp5wP6/
bgqtYkXXbiJmo46mKJhE5smT57yG2v+cDFlWcoupHpJHVlYkr+nUhV8kGnSbQJrRhHYVX0tB/SXC
c2wlxYn5PWqHfDUfaDZehXPE2hPI6aqiTCl5T1RI9aS4GdU8XtVpxc+g7mx7iVhvC0l5mPQulB3U
FbQKxVtDKKBwQVpxpi2sq3DKURtW1H7tq13zM9OEth3lnGiSU6MjBPII6MYWuzQLw5u2G4x1Fqb1
2lMSCqQC4F4C6PaGw2sQ7iSqUJUDNNO88wXRq06VZhs18BE2mD/pTphTUeyCPCvOO6MhXms13Eam
TfPaWF2pOkiPi4tCo+fZUQXfT5LRrm0feN7gS9WKTsLkqJmunxtJ0aAZUPn70Z7aS63zIpCvrd7R
rGu0jdQX8rNX2OOGrhmtt/pWrXwK+RxhJWbP2g+H29K6F6Pq3+hxND2Mhl5f1kGfBKtG12YcHr7G
Y6KB2+wycRHRadg0BWg8bKonglIibXO/ry9E1wduhrzu2vZI7Dr0XKmnZeUuTqoCnalB9y9SndI8
7WRpDRjOX2dt3j+FiAM6RW/Lc3MPxFMoZ69qZFi342imP4YCJPjKTOZQq1FIqVP5NdJ7hYJdao1n
pLkoDmfZz7Fvs9Kpo6zpSKfs/IfSGdJapz271gwVjIreJc81QuruqLflC4d/kDLACf1C2cvhj7w3
VrkKJmoc4uinaPJ0DQVwvBpLo6yd3MDfzAQaOM8pvGtE0hnXkefWod9Tj1WLe9v3gBzSHZYfI5rK
fJpGsh/o6oGtLeR0M/aAaAzD02WH/TJ8S1WlJncX+nQfgthcxWM6vBbq7HeC3c0Ltd/gjtYPheEJ
Sojf5NJT2BJsE28MAJckHUjTmlwTHsc1JjK0A5SxepN7RXn0077d+mViXY5pS1KBe9WFDrpgJ9f4
jUh5BZJHpqnj9BkhhDZ4SEElyuNbiTc8B5ehOGosNa7A2/7Olyxj26qDPEO9OuJAlRZrRfL1tQ/L
ZZOMeLuI1Bs2PYg1g8Zbw8TtBo1tRao4A0W3w6CuJVUu78aQJBiYUMQrA61bT2GprioNrPhF7yPK
1Sdm4aJGNDpVk4gaP/qWqigzBK1ifCXvkdfWUifva/3Wkmic1dXYPkpKYzxqYROfdVNBf1YPMIkZ
YY5NzpgNO5Ds9blWVNmPViP1NMYm5cxYt2eZMsVsCyWMrLQ1XiWPLNgrxzMpD8Qm4YJrvx3qC/I7
4P1SLXzHkCgLcUoI7uRYlxDhpyATmCGDZUNtzlJLfwa75F9yGMnvBELMlD6jOeEc0smRrMG+9a1Y
us2rMNz0JvA8P8mTO7kpv1k1UNtxIq0zfSnZsPjtVe7lA62UJryMJmHe59rc2qxQHFwldYHdBK4A
CmepSN+qSR89+7VxLvq8uuKcgpRUIRlfu6KI1l2M3Q4Ar0EDEeY3+3Ewx/uoEhJI4kYodN6pgLpR
BuYJoABOJImXUChX62gXhk1+nXeAWRzdxgNq3Rt+2Dk15TAy5lr5qkEt/BF4ESMQmv6LNA6U6xqO
UUESelvLAmSksdSqc02hpEmpt/ef1RJElI50z5WVW9U+9EqZJWeqwU5PfLXe2RLV+IHjnoPWOSck
IzBuSlxL15aXxEC1RllbTYElA2kL2f2gkTz201B8k6jj3Zl2UF0YNWDgNNZH0KwKcrhQ0ArmYGk9
4Ec1UmkRtAv4W4gCtp3cRF5S0zqvaKJYFK4xtvKxrtUQeOvO2z7NMDFFz2Zd90O6iUYNwF7powmm
hg11TQALNFmiXiSPre9/NScOzNvJ1oevwGIp6+QRx+9JpwG7ypTUWsf5KHapGVfBKjcC/ZLJbn/R
66F1h7QQvDxnTUfKU84hViOoWhuRBSLZa61No1TaedcZ9aPHq19AiGkdrUyaZ4rJMeiuFqCxCkZz
nZUD5Vf4KvdqiASbZQHSHdpqoFhghmdln95bSnOj6JJ30fahukHZbrow0bp9KibdWwVNzh8mhcI6
Usx173Ps5LCKfSAtlO9tVLb5qhmtuYevRLtqNuQSQxht8wx0Vkzd5yHRtWDV6mhLeThXrAfJ028E
yh37DNDwxRhy6TEYlW07gcYOarSXJzPgbDgBYk0pK0nDg08ifVEISXLSWlUesQ7RIFAgZOZbpXfZ
FnZ+Dws8fc072EhOitj1Fd40tHprEEQbzcqMuQWlgXmafPmbCkTpJq28EYgHOwaMU/02Elq7opIv
f4vqvrvUtJRNcGzlG8vX/RVzPL1RbRQrS8jLT2rkN9sacA2uQGl405NbnNO+p+qsVInkqJzY2Dvo
qvuWHG4oEFibLNbNG7s3h3U0Kv5DSWL1VBRUsEfV8C47dIu2UWlYr0hM4IAB5vgNwmLn+CBwVsaE
TILiaenWTuAcOYmfGtfqWJvfjCoZHWyPY8gxI7w98C15sLMiE78sP0UYtvKoCyM2rdyNeg1HUNHV
PRVh76tsR8mtr1rDWYHxyvNkxOk6gzL44pdqDqhBay4iqTd3dTaDrbTJHyktd7LTShQS5ZAHl3Qp
+pECV33QraS97ApRnY+5WpyH2UQWoLIbSoMEx8YU2hoexwBUHgNvjn/NWx8M0QXiidGPvkv8zRBX
gIA0XbdXJCwQHcmuAvzEcLzznRZM3ktaqTq/oQh4ATYVw4I97btI7PC1CuM7EsBhV/d64yCKmv8A
lF5fxG0U773QNGqgfaxTdllLxmfdRiTGKvPuLLAJZHZt5VtKdM25RTlpRTilQ+1BKKihvcy2NN0W
pUh138NS+UYqH7zZoBof4btiAY21nX4uWz4blF3SaZg5STaAvtR/8KOe/n0jJHunmoO2Hk3uCD3f
ojHYD2cc0vOrQYFsM1QTRhVma0CsMcyc45C+l8a4UtitpmbDQcS8F7MFmQrVzFd78b2Gb/qlEEaz
G1qhrnwDWz4R5hz/h1qnTBlTnCnzAMRZ4XcMaKsN7gz1ZsF3YwzcoRvQgNen0smYvbiujT3nB++c
QK/QR1e8mxDw40/JKqmSNAJ+rCL1EI3KMmRui2FqxhVE7+A11DNtp+adtVWAQtOPsbOdiPwCne66
J9m2jeG8ZIGSBUEt3lfzGYvCyniuV2X3w7MV79EPdEzmEB0tLwfTKl8rHOm2egBCTRkqBkMexd2U
DNRKlLkeXA3VzR95R391RMPmrFHT6KY3O7VfwWWZ1iXV1AezjRI8IfBhonb+qgRCTVcmgYz6Cq6F
qucFmePJoY3LBooOOwWdMN4QWAr4v9Irz9mAlFvVCvg7XYTao1G2yTP5i7UqZata/0HP2q5yOfB3
rWdXu7RQm5/RBPoGXDOBMsWq0KGlD9REYHaOcRRALQitmxZX1BVVFeksC/x6XwPTXhe1klPbmt4q
2vuQwTPgmn3a085pM4Ns0BIqbVUtTR5a+qDJJqYbAUswo0OcNlpB45e2j+J4ZEOXst4muzGWtMuq
n8/Rcdyfw5XPdlGjhhy1fZovljmET5NZ0LtkFtKxIi26JZO4spqwfQnteNimeCtsRkkKHsIGUPKm
MOm0DypwxkgtWxz/ANtbgMjWXcYCqRs/vE8H6dlIyCSbKlHOkQUIzvOwqh+HKRhgbKTarQ9V6Dyr
tHxtys2wjaIxuP1DbTrO5JoZ7mq0QVdqKdnbQjetrYqiD5RkML6ReGR/ohvfzDSHxgsBcVX6xGlD
Kpsfvu+F6wQL68hRixRjUT9jhpmmUn0jOmQbji7TFoIw/pVjqhTOH5oeWhAVVRtaTFts2bvErUrH
8lLRAwvOv9c9gfovHn2AMus/QsA3Qy73xllE9nMWBQFgkJqD8R8NIgFWoCbBbgCS50Ye+GPJGOON
0KL+LOQgc9bCLPpTnOB/2MO/0GL/oiQvacsHOcm/8Jhvirfsvqne3pqr78X/A+xlHU7x//kvP/gf
5OXVCBm1/sh2nn//T96yqv0H+TpdBdWEADMSU+gt/MlbVhXIyTbqY5bQNWUWs/6Lt6zq/0HtxtZl
ISMNDTSCf8Rm/c5b5nqcopGRpQBpYluu/Rve8rv10t+sZVPRZe6LyJ6loSUhQ5T+lcieU/UTtRfC
oeumuTGDiKdw5CjO21XHnnlf6R0EzLgSlyQ03gstF049uSaqlyEyPMkxq1rZmalWPEZiQAC0kazm
e64bxXPtmSkV2ZbCzwZiaVER3EMIwZkST9r2w3D/z7z7SL/+VflsfgsTjSjVYrzInlDG+PUtKtCY
uVzNuEYxpqsqrKDbcM5YYYRTrvPZEwkTQT9qv/7722JyY+AiLiOovjRdtYdCz9TEFqvRHx1IH2te
DfByejMN03nRdbBE2ds/v+evOjJ/vurHey5o5pwzJLVo5nvKwx7qwAxtoH1flsoR5bp3KZFfp4Y5
jyaaGBZqL3jZ/DqooP3MEN9f3GQEWOJVmitptw67mGZWlHXSAzbg2kUajOQWeVtG4N1lsF9TO4KX
DH3jQpJynTaCDGC5ixWQkEWg2rnTh228F7kivst6KunOoE5U7j3KH26h1rMjj0D2+Yheg3iXpVm8
Dd14FVswdGuQF5plTz6oF4mWnjitKFqUEQTKVQASA6anh/8r1pdi2Gh6gGOYl7XmsDFTFZIFpsHT
sz0VHEH6HlD11HfiyvMwR9lWogUghfFO9xZQVhSOllCOAs0E31DCtKhAykLD1UokhdQ74v09aRqK
71qs4GcfF17uTC2FN9jk+QCgex6qfh402++nauMxkhpt4JZO6Ty+9TzU4TzoUEQg0STv36KX+hKe
t+WJtYGdtMweQ8Rfd0GqvY0UR3BDIn7k57pqzTDuoR3KtdXm0lrQAfipgZTGA4qbiA3YIGoiU2Or
P+MiJCnvU9FwDoXABpuPvB5XWZWi6XrQey2i0FYNXBwwK85GdQVaVC0j0mNdU2kvNP4EioaUOuDj
jmqDhrNCnfF+tFuSrYiiOjXd7rzPIm8ljGmAu46gUeGkUI+eMt3EZCNWlLTZ2n57F+SoGIxATL6W
eiHLl4Ewy9qVfbsXgI6T9C5NmnwfDN3YbfWp7qdXNt902vRDFM6MMnsYroc4hWiv91JYUqiox7vc
yic82YzRZnLXDVh0I4lxck60qKI+RToD5avRTYniciUAaPp1sm/1NNOc1A9j+CayMm3rcOBICLdI
gRYB+g+thC4fV6hEQDbtJb1/UMDKnysycOoz/hXTxDBbDMtQCJ2oIEx6fW9QoaFA5/nKz8Ab7J4+
ZqdiM6brYg2YROU0EHftd2DTPQl1Do6eZqDM8apMsRSOckpceHqB2pSwcF0PXVdWFylfDYZumiJg
6wVF753FJXbaulUZYIrbvHyu5yDdhSWoCmMO3cYcxPExI55TP65e8lqZBefngO/Nob+eNwET8O79
H+mol7RsK2U12ZK9KfzC2Ay+jKyBYQcS8EZ5kKy1Ucs27VIjth/CKIWu+HkMFP8IgojB42RpGij1
z0KXC0G1XrOUPjAZykkxbzI1fbWisVunVmMTiuhrk8M6pqL8BIax9uyGJkxlXGp6xdHH7+4oW+3K
JNt8/lDs8B/0PwjMPBOqH+ykmjVrgCzC5d8Dg2oDb6y8v7wVe8gFvY+J/j4+SSMFwinnYRvnAXx/
hv+fgP1vNBI/fI5/ZGDXs97L/7rIq7fvH9Ow93/1Zx6G/gw5lYHalCFTQrDlv/IwFPNmKZh3I2hU
fRCM+SsPQz9Gljku45LJeRnFMB7iv3mY+R8DMRrLZn/E2pc//00e9quekIRjJQdrPC4W4ok9toPF
TEW4s006iZTpxFlgTfK/Ej37++qLZYLlKxAar5Rus0j/mnImcEbIZB/G+Tep16EnX+yntWjnxZD6
dxztbkCaW+taN/UTLz6v/w+btUqrpkyxzb7NkuhbgXUDbV9kAk578vmNPl68q9l4PZ687qnE0ZG/
QCbgmA7c/IR/pxt/D/kiE7X1SaPNlPh3NJpwp+ql/HuSyUCRwavsT3v+RQbYcwdpmriFGNvhIu/j
rZnI3hExxkOfdXEesApO2DB7vFvs0WlTatoXHF5Yc38djn4zZQ6NzSJC1gCjpjEM7Vuzyyl2VZQE
qV9gfhPIR+bNr+eBv0Z/VoL6+GmbfBimjFzo1jeL6Srpi2JX6bWg/R821BtmwploXyTZjM8+f6UD
w7V0P0swFh8amnq3UdteT3BDaHZp45Ht7tDFF8tXt9Usy9h2bmXfQICowzy20p8+f/D3IfnNRBWL
9Rsj7tSaddvdkpdslJL+zpTjGrtXmi/W9JhXSLFQCY1v4jLaIAkC8WWXtD88b282W/7M7R/gvY+8
6MIi5+/vtljvdEtqbQI5ctt6JVSYfjv5FxJaNNGVQadAV19o6jsDzeNO2XfWs0mvJWPJJiXFMPky
teGI//mfstPn30nBaAWdCfBlxO715yxQdGTY5uH53bAtggf1NS8dAtIhEF57VX0ZwR0YjIg6XKDj
IMgCUwQzpMoC2byV2mKFdpVjJsNKzmwgUeXq8+dYHNL+HrFFnIFlF0mVMoKwSmduqg1jrHSstDkT
BiME616hIEwL/RZMPlgD6omX5KYmLsARFAJP85yhgSNg7ON4C+faoWz1+ZOZB1a5UH5dgwBqYwha
RXhbph38+crc92i/WKUGUBxWQ5PIq77C+SIoinshJRxx6g6uoh59QXDsspbLn2FhX4ZF+myr4Z0y
SletHT4Ptf8o1QjZIYEEEfe8p5hXBeOFJaQrswWbOwT1vvHUR0AvL3Eqr3s6OSiGDN/KLt0ESbm2
g+CilYCbed6usiKQ7NO10Qz35AXnIODP2ta8kAKOBZJ8Po9YiKYaTZ/rumvPJk3cRlL9LczKq6zA
alZVyp0NtD4Ik9vQQKiylKAsJ+j1JMkXzmVbfIs2lY77IQplWyUZzvWwOEc65qzuygvax9eqyO6S
pNj6yE2Dj/dcuvYnRsFFDBd96qP3gCO60rHBIbQ4OLPaxVmbKOmVXGcakB61djxY9J9/80OBahnY
B/qF+kg3BRTiVgkr+kTp5qRLLx2goh6RC5vSqKv1TIipMVDBKI6UcQ48trxIvrQ8jS2jUEuX4gmS
Z4Z3bVnh3efPfWAVyIvY3UlUnApTL13Kf8hv4bwc3EbwU29oodn/TpL3ryAwp7Qftzv4DKOp+WPt
jr1922rJeSTH7ufPf2hsFhGZsp6wEdcpoXdJrTMl+V0LxWD9+cUPDc580w8ZmKQPlhSpfo1khtWv
JD2maVPH8lkMd+TEebOIj4Nu2UVpiMpFe8XF6BzQtpEdM1g6NDiLENdih4oa2lS5dHZ0x9b9atdX
cXBaTiEvli+YwAhj8aR2kyGZ+/OOYfhvnw/8oQdfLNTUDsZQDtrKFdAmaQNOLqXh4sie9PuLIyf7
61c1LSlpup6wk3gC51eeHKsD86S1qi0txSNVyvK5CefGg/1jSmgP5aF8JBc69OCLtZoo1Rhpedi4
aW2dZRWkuhpk3pFgfOji/1ijY13GFhdXbG9LN22i6FiP61O+Jw2DX4fc04cKqQ+LKFNWwQ6dAn0d
eYhsfn71+cP9M9dBYfXXq6cdkJSe+phLg7ZF9BhLliS+L+PoAqjQz14Lz7MGno5OC/yIO/ShwVqs
2towxkmO58Eq4p/Mp5WaQab5/G0OXXuxaG3aAHEP9NhVqoJobyPrlCPs/PnFD+RjmKv+OlYon6BH
XMDB7Roz+56luvR1MqfaSTrP2kzlIG9jphmihKVybeHQ5DklahSrWBd3pAzlTdbp3nYyQYcNk6Fe
J7R/nKxA7U8yhO6ArO4vgY69xkCFwKoJ48QJtAgI4JfNYaBu7xaW9eYPcF/b7ph97u8PY5go/zok
Xpt6lQ1O3FXMWNqlemUi2mN+kdGJMvqkumzhKG+SQq73n3+DAx94bqd93FWmpk/tjK6ri0CGIyoZ
yGOD2tppF1/ECDxWvVnukq12NLyVVJmNU1vE5s+v/vsNkfrhr48uVFjtyLQ0LvIYIawIPb3Q+iZd
160QJ23oePL+eos20gGZGXGFiXHOiWEwNLT2gL9//gKHxn7++Ycd3SvpSYWDVbtmMypAgupXgz7F
kYu/m8L/JhBZi7CACO+YhuDUXFvY2l5ucij9ffjDxHzYUcti2kRDB5ncCuKrEewJMDC13CQBSJfT
3m4ROnIzIcoaVeVOaX2XF9VFmx0zvjw0cIu4kUuRVlVp07i5qf0oZO0VwNnr509tzI/3u2FbLG7o
IGrrzbKyEb2fvShHvO3UzOa8KkGq9tETWReQRNdxZD4ZQaCt6f2WTkywOpfQqEbOEo6sPUG3Rx6o
vTfTTLqCF+hte1idnG5GCTVPL10hiMx2TKfgbFIMDOcL2T5LAv2h7LyUXlNf0kqzlE0nAegJLLpC
RHVYAaJJdw1whTW8PXVrIaaKkF9ZQn7Si30AddxpUFq8lmzgKiDQ6nWqTNZzDNySkx98NRUZiPt8
HJpnL+7Hc0GDaA0UY9yMlvyjHetoJfdmtB7junCmXqRgSwzoqob9bHYp4F/I3agrd2hcD93LECIE
UabhibuNuVgQdS8l4zjkpQuONV6jxwSetkmPRLoDG7O5WA9AFC2ti7vCRe8yXYGqM2cA+hvqIdQc
kHNEiKWg7yAiTh5THvhHEtMDUcpcBPSuCrTal43CJZQHexisUM7ttNwPSnfkDgdWg7kI4QpS4rFh
yUCqK+9SSoHC5kp1zFF6Dqa/WQ5LC95Y6XOvQw/DpRTfQnqpICnYpkTlQBr3AhfrI1/n0Essgvkw
xWkhm6J266K8aSvvm5zlD58v6UNfYBHEhzCGP1D2pQsOQ/1qVWp6l8kTyopGLK8/v8Whp1/EunEq
48wMx8JFQfoS8vhrFFtPn1/60NMvYl1VjErU++RIVRIqF00LxW2EbXClczg+bSM1FyGvVZXYRHLa
cJVQRpEU/VDAjVWxKkaYVp+/xYEBMharoJVac6xGxXANEI4gW8fHyO6PeJ4euvZi/k+mUYZdwbWl
pGqdNqquivq0yr5mLDKYGLKJb9D9cqNkVelnwWmHYW3unn3c+s3YkkYdSSo36Zp9avfffdU+LWcx
FtNdGQajrGrZcM3QBuHv+bET9ainnfYh54/wIWepbGnyRgsmfBkIqO+oZKxGEfzp5PGLkcdHZNKh
L7kI0Wo/dPgGpIarS3m0rpLm2hul/MiTz5/sN5HsfcP/+ORD2SgtlAoXJkJx3Xs0UnwbdmlrC9QG
bQ1lCBPu8efDdGDVLs1hgI7hVtqpumsNJfSOCGKdZVXSNYyZbPv5LQ4N1mLVSrYNPkgTutsXIUoB
5RdJsd9OuvSMy/v4kf0QnHpRjXzkUooRla8RU9aBwZ929cV6tQz4v6jy8+Cj1znCyu67QJy2jbwD
mj585DhAjAFmTOVmUe4IAQ8uKLTnz59bmUf2NzNoBiV+HBYDEGsQYYfqDtFl1phnshWjNLNVsgcv
QGqyuBpCfS2LsyF9U9SXRH2StelCNSDqwxfk/8rzcIrRNzsS9977Zb97nsVK14IhH+MoNTEu6x0D
cJEFqEiAywais5e9SxoVWntjltE+7q6zDCohJk1tqZ2h9ReVcxOj/JdWW/+tqmr6PEs/DHwfRflk
GEnukhxs80RXIdeDbvt85A9MdX0RFzKtCYHVZLnrWfoVarznvSIdi8QH2miarvz65AH6xWh0WKlr
Ieb0Aw2ndpbR+k5xPtwCKqYGWurjHjmZl8DrHjRRfEG41LobxkldFTrKnWgHAm6KUZvqDPpWeSfC
tVoo/U0nNP82r/m9urHMXZ4XX8MaGlQ6KN9oNlypZZmcOEKLLGGg+a+3XpW5cLR/KgpoQzx6pyMX
n+f37+bZItJMaW6UcM1TtxySKxRCQURwsENfMP2u+P1pK1dbxJyeDhJKHH3imv7wvYWvb/RfTpo9
2iLeQDdCpxZOgAtWbJPaEcDu4ti4KwcCvbZIEMImmErknRK3pWcJpG4S94WaR1eKhKZfgTQmgoJ1
Uaxsq6zWjS8N11DwkruphaJe90Wy7SHurREhNl6CMO8uLTWTt35I6bDhJAgWQjzoyqBsvaZ/GyoV
BaweBus6he+6TcPTOvKatohsfoLkPQZ/DH6D5JQSYCh3YrFMWwQp+GugfSs/dllFZ0hwf9Gb5EhA
PhAWZnOrjzEH31NOrkkTu7GVvdmF/SyOmXcfuvIi4Mj9IEy5zSPXr3R/o9VGBUm9PjttPi4Cjm5W
lmZOfehC2k03wi/FGhXvY4v13QzwN6v1/ecfIrGaSXoxQdVzU3MLwHNFVkNx7DZr97Tc05mWHCEV
lX9X5609hPeEBKqGPgCCMpTmYjGhzqqvUSmhfvDF0oKtjuSUDzLR62EzinvWKczMhxiNGat4AthA
juzEqnLvdeWmpjrJnRrrueeneAf8eVvhm6vTBm8Ri3pZUqD0JYk7TPILAtSreub5nHRtdRGC6EaL
SI3z2K26nF45Vnuhcto3VxcxCAqOb0hxFrte6V/mSn1TtKfFzSWqEyZ9hGdIOsdNSj4W3hn+kDye
NiCLsJAQYALEHFJXN/ae5pYn7ufqIibkaZKJ3hhiV4XzhYhA6u9hUJnb0556ERZiD68vDpxcPS8x
cGmfqcs9nXbpRVzI8jKN0wo7GXmK0WlrY9S+oW6uT7v6IjAEem4ZQ6fECLFAkqvz+FrzFPvEiy8y
hCJXDMTv28gdE/9JGAG831kA7rQnX6xKb+otFXp25o5FFm99GG6qmZ/2OZeukbEmg38jq3VFZNeb
rkcLO7WRfD3pyZdY0omqk2+IMEXZTcN3KXvByeBYK1AY8/L+TSxWFtmB5xdx3BpZ6MqKdEYgvmTZ
68YXYq1eWns5qTAX39e4/BGjIWBuguYJTPxGGRXYMRPa4ByxU+nWR65XbdWzConxvn5V4weukFAY
VhP9UuEqBloYqtHuqP06mLntVXEJTxj7PyZp/pRz+jSI7WqMiH2D6OvkEsCLTN/l7b6Tt3Oors3e
KeTojJ9MTAupl/fsH6UaYBjwbchzc1U1V/ylEmskCEg8WeOL5b3K1qPwYHJoNxx2L9kM1Ml6rYY9
5ltror/Ex7JQtCmjYN4WYLwgHKGdcffSbFBrLJ2BFwmLuyjdx7yPFLx5I6QG+0fdIkfJfbikoBYM
t9zpoit+zcLTlefQ8RGwYBwwfu/DiDOxXKlnjUb+gvgyNPO0w3liG3lvbVdsGRB2s04uzr1EwwpV
RtXbQw2gPG/kre35/O923uNGOJppl9zkAmHUoXzybJCWxZOi7+Pev2w51oh0Zn4bTzyDT33FRyJJ
Ec9wAbAt1r8iXHHhZYhflRnOQXBRfXidzZViXJo0kAJEMA0qqG2drHwEh4dJmR2OdvMQClzbOJS1
8ratDHQ7tk3zFfVhR+7HCwj16yQAPlis4wLiKHaI7bMVG5gZ2dgxyOvyxKLCkvAT9LR7bQSt3Try
8Rv09G8IThzZuudJ/7vFsIj6PurmaPRwjDCb/gHbi54OFGY+KqYHTlgFDZpmSBGdtqwXe4CVowbV
gQlx48C/RB/wUYMmdNqlF3tAGZcoJLR17BptoO0Rv0BbfjD7Ex98sQcU7WAb6Nlyjpby57RHxaxJ
j9RgxfyEv/sAiy2gpGmt670auhlzPxiCFRZP5yywoNWRDNrOGU8d36Jx23TBLpjEtWi+fD5mhz79
Yn9IhiZLhsiLXEtNftLzklzProuH1LDin2qo29cWVN4je9Gh11zimavR04xiMkLX0uzyordRgchq
D7FIeMZO20rDVWZFIczGskX/Aw1u1qSw9/DoLKS3RLtH5EQc2V4OvPgS6gzpMkmqJM1cGX2ZK/gQ
yTVS0clzKGuojmqjj29YUp82d8Rit0F0Bp3LMcpcfei/Iwv0nI7+988/4IGNbAl8Thp1SitALK7w
0YVObdNHKAwVgpmEvpfjyt5JdjKu0dDOj1S35pX6m8n6zmb6cIxBdmP0rCFOXCWLuhUAF7qNyYmN
xnej9Q8Xh2ymoBA6Jm7c518z9E5S+RgT9NBzL8KDGlQQxbQ2cWdfKmF036h3HplMhy69iA1jK8VN
pCmR25jyF6+OEI/Uj5XBDl17ERvyqK4aGf0ddFnlJwyStknZHEnglANxRyxWv/CsvE1sLXQrU0nP
h1FG6kaHoVij+7UJIiX0HQmloAH91lKZjRluTc1E9MTW02gd4P57lueBgvWUlK6lsezgKeZ4efh2
uaaoIHYVDiiO1vnGNuYl1r0ishhjkdI78gKHjtRLPG1VjziTFnbgtvjlxDpiG0QSNJkwY7KcIbsl
nxkBVPAfGSPpuKOfQKrVG0866lWR7s4Z1QSRiF29nlwlxm/kPMIkOYlQs5K3HKobI93EZopVIk5R
2mZOHTrLW83ZVqh+S+O7tsZVVaMnX2u7pnuV2+euPbIvHPj0S0SvkZpyoUe8HYlvOJ6JY4tMMd9R
S79ZxEtAb2XnVU91NHITUQT3Y1i0W4qn06Nm9NauQyZsgw15tYlFiuYtrhVnmYTk2KytqJ4JS0Yh
AqF+MhzMUW1sKJQVMIv0S6wE1CukWsNTrhbpOqz76rqvQoreuWE4nRmhydIGGLLafXc95HqMaiDQ
sLLQMXbslBz1IaMRWzRZ44u+yepV5afKuVwVZCIIy3XbAMwhX0iTHq3cvpMTea0P4iZosM1SB2TV
UR/TnWYaE/Tqisoxg2LWs8/M3MmyDon8MFQvpcBWyeRHVHfaVH3Uem3ajkqGA0MihT+lto++Wyip
vXV5V7wFRVTfTOgNIdJtxxsbj5UtEG6k8VvRPmGv7G9YIaaDHXhGcRn/njAa5EsPEP/WKIZkr0Yw
SHMVFVyhv0SBCosVWaUVSowVSiHBcA7OzixRp4qwH/y/HJ3XcqvIFkC/iCpCk14FyrKc4wvl8bGh
CU1s0tffpfs4U2fO2BJ077hWmLLd2n7LoBvh8Y3iLhDVr3Ds9C1bs88QY+A7QkD3LOw+2U8ogHau
2VSRWeUMfihnGu+VWQ77aZj1YfG0F5cMqLA3Lf2TgKQRM1tBpDoBS69q+QZ5pLnmLMVD5k7aN3Ii
H+tU0HjfAvvEfT50j1zXQBAycVhakW75u9XGMnG0Fou2+AN0pQH2T2j86mJb+n56nxS9vJcIvEjC
BwPuTf41zQBwl4JjZKlgmI/VYsfQDcaoMPv+2ch93tNG/DE4hCvVTtU9fy2THp3xqksGqot0Zkpw
BAZ3kqNcjssqE7BIuWf8B8vRjh2lEdj1cjg4Vmts0tXRO1n5dtyn2XhIC2Udc2Hx7QC4gSY8LOnR
VKW/95xq/jRhfcdhK/DEqdncDyEzWLh2AeLiAdyaWFwejECr/26+IegrDATtIJnkp8TLWQ2HJ/oI
SG55KVWJ9sI0Mur7wOiANZVe0G86zlbGx6An6iFkAglYJ2AuC/jQBlzzVEYA+tdLyB362A0i/R28
pIZAVDr/iVR0FXlhgosWqvkuNJDl4EI293ViBzHLtsh2ghnk82o675XbO/B/jGT4zkvHP6qpARKx
lEuUZyZr+bYe+z9TuDyhtVmcAvbtvrGajJFYyC71jZ61WEax1y0r4KOX5tCkwOBRwYU94zYIlUc9
D4cV8N2xwwf0nbjIE5rJhxZVl83MGzGI0+RD0+xGEl5NSuWwID7YHy6EwdDOjl0Hkr+avenQSn9l
VSYMIVpm6qTC1fnsTencWasO0DcvoTxpXkxCzzI9LnDlHrO+Cbcpt8nenIK+3eaDX71Zo3IuriEw
QgDwpmOGkmkT+qXz6xZB5UW5Y+odAyb9udOUayicSuuaZWGRHEbr5sBrzLk4r44LIIBdHuuIwkTd
B61ZhFsb0MkGglr1Nik331ds1LwO/Y2c7zptDcwnC2bMT1UBPaSVbNCsNQtUa2aTmyGQWaED8OLM
LQv8vbuysQIGZ/HiwZ3NZQeTjiWEIKgshl8Dg+vHFjVMUK9JNXPg8/CTGwAq+Ytc/abDgqJW0U1/
Ddg/WOD6ZqIbbUc/BmvvbUfYAuu2DMs+1qKd0Em0GExm9NyIv1dWBxPdXFtYF/t1qJ2t22i2q4Tf
V/Ga2uqUS3ulZ8FvozKrBCfr4HbDy73t8EheqrUfzm1vGduq7ihi1gFyvhXHCMrOOd2GatKPJgXC
GHqKuQU90MfFOIWRVA7GZYiSMAf9+jcfhvW7ZzZu4y5rgqxDRrpto6QGO7SqS4OAEJDGylCZ4oGf
8X8a/iHvtR37BgTzxQuBNklYDZtkRBoK/NLM/gvGlk2myXQfnBTuwoajQsTsFrBL1wwoZ13YnBCW
MbbYWFG1q+GwejgfSytbI6SJxK89XOsmG9CFQ6fqYpH3g3e1+tq+AbWGr2Ea9PuEN/SSMop7aH09
I0NNguIZPGTymA1ypGrSmVCJEQbG2mYlHrMAW1nQLswZOSc9G0xX8JnDEvqq9KxvZ3GH/xYwsBF4
jfY6QNMjVE+rk5hxqTnZTAXBUgjQat6j3m0bgGmOd+8tsp83hVcT3iz05VWCmCfrRrTd9ii2Zlip
V8xF6pCBXLo2QK3/8sxjTW+e74M+IW6RvXPPb+UAzJqn3yRZlseRIedowPX8X5WLYLcuo/EuIKgd
J904n7rCFzXawJ/hmXO2gfXZpLn5Zcn8x6z8+yyvRJT3lvNY1mLdiGVEg2bpCe1c8jzZXACVgOQe
9Ar/VujmMZCBhidv1rHW7vcqFqgCwAWjwJ5LvHD0MILMWFFRAdBjTG6476up3/QrYeU4OkCnHTgE
0kK/Uzo2zD9WJ2CwZPjmHGK7tjDgEJaMaGKGcSPt42Ynat0sFf8+db4bBVUCdqfFanqE/bZ5JJ75
MRXazNy9WQyq0Lhjc747VkzHxmXjBgStM7Mu9i5sy+OSdXJfdbffKB3SXZdZaMtTrKygjRQC88G/
dvCsdmHRmE+TV1pbGnfFthCJw1SvWTh7CR6X/38H6ljhRXnBsu04u7q3SuIsbUBTd3w7i1s9msdk
NRWDnEu309qbItSJ3m5xgs9u1D815l3cBHayLQG/7z1i961TSSMu0RTw8M/VCbcQbwTvaLK17XnY
+YXGcJTUYtjWthvuRpX+YoCGnu3LUkCUVaOMZIUCgM1J2b14S4BphkwgzixE8PCbi30f1suew4ga
HtbsfacQnue33UwJBvnkWCNOmGZia7Tp0vA4lq1zYXbtSUhcmkK67WYVRrJxWGBm0qH9vUW2VxZ1
9QZJ0oRfCqGvi5qZTKK2U/DbWYew2sRlLN3G3RsOWPlGZbD6wdFtK50DfeMmOcHxQcmCUelcGuFH
tubeUUlhXKpmek3NEf8S077HsbWcTy/EfpWL4q9bRv9QDPWb3zgpfFtLUzotmA/pVtd4FUCvv6mA
mlEHEGmnCOew9QHYBLiB42DZZW6gP3t+wKgXlrpKw7UOQd0mr54Gdr9yfca3/U4c1M8cJlM8GPP4
2q5m9hPglUA/O69Hu03bHazwPuaNrTew+GZejj6Ue6fsw70CshyxZA+CxJgd+6Kmsd61CvTT7Ixs
CofdgEHXeoZBSqAYshvb9L53wWaZnpvcK6g/KueUE5vgpe5UADuym39D7OF+NPVLdvvIgAZsDAGU
DmIWbFpRTj4RTUgOZQRLpGEEXVuMiRevnYl+U2vUmJjn4KXuOghHqS2dHwRm1s4bu/QM+veemNF+
ycfxDXFfEk2M/YPUTc14MezqCQYXkQbzIih3nPC+Szr9a6InP6Wh/PPCxtw6jbRfVw/m84bVdkSo
qW0dMnD8TPbn/l1Zw9/HBkflHQ7ocklaUopIlVl7u7NbSCkjZCEmq/lgMDyYU2sa6Dp89VkonI+R
h3onNoUsOAvxB2R5GOy07K9Lm/pnfDbyC0xzvmfJ2dvA3CljX2bLYQ6qP2r45De6z84F5+5Zs2Gy
mwf8MtCTfkvXH0DJ4k/mA8uuiwMsKLGI+Bp77Jg6tZZdl7tr1HoQbXpddBsIMOXBchyORZEJuraT
Lql+rYB81wWMaZDP0WLIUG4L/JIc2KHd7cLOFEOUCdyANLzBbmbNR2UmwQUwP9EhQQyrucVP3Y4Y
JpYaaVqBFwl+DdaGzShWNsuVSXTRhfZ5ytJqkwcIXdPbbm/tL/PWkMWvAL336DjdstUUaHczYrxh
o3ujegGWVrECUVFZ5+f+p5tqBBycGpvczv3d3DXeHlJEdWxLPyTe1WoHKp4x92FqPlsP40oj3SBy
/BWvMNVxIKkSWmTR9rExTnqPA6+/TND/DkiT1J2erfrQDSMeg2TBdMpMfJR7Orzq0RGvXT00F3fo
QOwyCrAJBx6plIUKdN8cb8CcS5IB/Kx1zXWTGwsmzLFOr4V2bvd8EkR0Hfyj5zTqLcADStzgmReT
HwHWoPQYPyci9hb4wLMqu6uVpQMZLL2zVqAzEXOdxXAVsQL7unjOF34CKuf+kRWaTPLdGSFSCPjB
m3lUn1U/CGcb1Gnw1g7+kMOPwq8CQ2y465JpvS8JPqKy8cXfSl0B1lqGA4I8NulfxgWlVGDO3r80
KSyI+H4XFR7o5WD2sQ+k2byTrvdR6ymIRhP+hAiNPwFpbQcQxgHmmQBgZSsMSjBb0y9hyq2H4qY6
p0J756U2rbipQ5CwJUolfr11h5/g1iQavJOpLMZaGmX/V4Pe7RQrXx0ZA+lNbt1PK6ZD0FgKfLXs
b8z3b7dwxxpfR5ltgYT+m5JMbisrazalbelD33NjD03DB6V780omvDIGz0pl0bXubik4oQLdL/ej
5nRbGsQCU54uT6RS4dNiG5j+8mzeamOSsTL5gth6gPkPnZ0u1IrJLPHZwBBBfaduOYlr63CLGd08
GmbgbR2UHKc68NcN6m73uYQchixJkOQtxqiigKfvqenrbJuw4MDEz+jzJnjOs3Ja0LuknABMu5qN
NbsyooChvN1gYSQYIWFFEPzat3yemdvgIN+MmfxL02WIxqEBwDoFVsyWUrmzQlvtc6XHfT161nbK
2QxW9pxv0nFurqPdSaQ8ffOX1Yn8KAuZnrko/de6HYqj4dq3dL0VoNcw0K5pkoD8BwcItBdMmB0s
1zosk8gpV7F3cDVfAULN+9kc1wOxQRtbAWOQyQ0g22jEs6waTY/0aPnw68w49KO9/ltax4vBXtO8
bcL1QS60f0ZV/cAlNR69cjS2TVd7r8FaJYeG8PvcUv3dBCvJxFyB8w5g5FF6CORO5OxIsSzrvlQN
Noa1FMnj2KkuHl32HyrCE6L8MpOIbC3nCakjliTmm45pu3asA7rjKzvNZBVkGsdRjN3Wa6ePSXis
1UGVpovoBzQq/f4AlRGMOFyGc0JLYSMX3796Ex1W3argrje1ugyg3Vi4CRe801U6HhaLkQNViZ7n
Qqm91VGy8tJRftgVH5PyXYx/hS9gG+ivRMKt5hqoPpG09zuFkrEbxb09LuF+XjJI6IPMrz3reBu/
nuwHL2sfkMGaHnaSWZzMOtM9cG4T8eDsG9luaIM3r/Yt+NryA2JdZJv5gHFx/SUD+yiz5LPoy+oP
VYqMOu3H0p/NWM8aK68HVxib3fxlJrV7DFgD3xZwpyMHlnk0cM+90I1G6UkhB4BbU2xr2HEsBY3y
srgGa0gGr3LqDe2Wl/17sbNiQ83C5Z0KfxMftd6wYsi2BvJY7fTyRKHrsWAK70ZJVlvscvhMwfvP
sOSMfKszUBalLt2Xzu7sU604rYSaDsvc6idrnY1dKf9DtbBy5qFbL8TyQHrkH0i8x8i/4Yl0Wb/n
WXovqpEnuesnsjNvfh960/9X9NTAeOea4Kmg83y2c8N+yoRkv9LR1RvGOvGQDB1WcafFbQFFe5ul
HVPuBfpzCicWMl4S5NqEZw6w7aPX69XJxDkR9PGB19dxMdt4KGtvOSdZIeMJTMtrRbnhziQ0/Zdr
HJoYwPLDCAtyM2T9XVHnr3xmQG9F868crJZyUqi3U+XRkK6Ht2UIngnIHmAJkDZb9rcMy5ehUvmR
YV4/wnWnoCG6GM3WhKtmnqhCLM6VXGXY8LLcoauPkilXqKPX8ojLpUYQZ/r5nZZGfzHY6aHeoKBJ
l8HyhTv3FmR0VjRgskSY28Vt7eLOCy+hzsWmUIaPdTDR/DeguyFXIoryUP+gQqHYHerszQozVD7B
ZShtZzsM3ofnuq9CuPObw+N6kFbdXbwq814o9UucHtmw9wZpb7oqCfg63TjRel/3QfVPp9rCZAqo
lMfQrE+ZV+J4UYN5ELXjRSQD7SZdPAQNk2L8ZONWjGRPjfN4M16aKgi2jpIYeQCknAynhzhAPh/X
lUQRDng7NrNQHCpcTVgqK3cHUL6J/LbKtiVxUOwZhg/cXCyR1c7Ve5uF3knb9Ht1hgYsV/l1tftl
40M7PjJGcjKbm862z7hHrWkHJ3+5ACs3HtEY5a9OzqfONx2eAxtFtA4HogDDvvcDi0zRdXm9AswB
vSKDJBr4cQfMJLIWfUSEf8+55cUtl+ddu4qzTuqLb0kLX1nLcIUaO6yawKETZ/mGBZ5FVUOQ4vrm
DWBZlXtDFCMRwPrj3apQTPs9+50OI+SD/sYP0ITQV5LgNrofq2s/jOw2lmjK6zgz6ke7A8hlZz3O
ZXW2nQQ+Qeq8rZUPtqUJ0en5l3ZiWcju9aXrOlSBPCYbBCSXvsahVIQjCs7R+nG42tq5wTRToYIz
R+OGDf0aqaY4xKDWnDwKNyRpX6vlYFadfMegZtzUiNl9Q0JxnJbaPgOVc6PBD7zIC8ObLic7+at9
8np6ura1b3FeW1Q9fat9zVo7eMCeV3O0mMEJUyLAbps8bzbI+Gxj5FoOzLjwPI20OjzKrJ63GZa5
jV/cRFYu/hwGTPMfS4MVbcxXngiuQENKbI6Dv7Fs8zANULJg1hDrHbyxvKxm+t07GLXL+oomNd9U
xozB4bFfPQjZ815msqU9MTHt4RppHLhetxPCPrQ20jrfCDdrq25x3wfjwVgdVBiPCyf9Uj2Na3IK
AqM4+BlWpZYw87Es1m3rhOeBC24Ygt3CbHCq1hG8vsLeWXX3OQjszlCwuyv9SvP0AbbO2Urmx77n
21cCo6ZVuCKqynU6jOP0kDIKhctC6nhxpXooirDeTfM6PgepR0Vcrh+pspudNL67Jv9eHer6AtpB
5GEz4IcCeE9HT+4Cv0OkVa2nehnHQ4Y5ZCNzHpWMMA2Lblg2b1rnLyU9r27wX0uh4rbHqTQb6tMv
2t8bODSbuSwSVVq3rcyL5KJHu2rdGSp9osUCRnV9tDuzOto26qfBppm2tiiFgip7mw39l4/OwfGY
fm3CmQSoe6JcUOxzbwriYFXZJp3HCzndpZzMAaOxdUBpaEUF4MnI78PiLptN4+pn/PjWtG5Fbp5b
Jpk5eqoiQugaPq+DmTFHxGeG8oJCKNyOdRBl1LbuFrTRs6sXBXY0ARsVVnEIWtOZsuYgi5TpWLvy
qEGqcqNKPby3yPm2IkugG/TZBezoAT3PB1tV5nayCJOI8TRE8j6MxjKh+rTMd03D8K41/9eJ4UAg
aaCrqTAE5j9eF46ndcg0dbDuEMxqrxr5mbfyQn5+dhfu/mTImpfEcs6t/w/k7zsM6JNjpnE33xMa
xIWkGOKFhTzn+cBUMKV58prJnJC+qV6+K0/99DjECXWLXefIjykZ/LOYg/EUDNT87LR17iq7fqKW
C8q2c14KKuybblpP/dANTKiyBm1YkxHZ/vQpb/Dn1hnuioZ2qDs8iKU+9XX6Se2zxvX7HaqaAhj+
EMbm2w1Y/IvZklJ30rKOWWffDOf4kbs0HiXLLaO27yG0Y1TorO52NuXHVrOrEa7vVWhiaJqa/cJg
i4JrFWl6aZEvmpbnzBandU13afoM1ASn3gOOnWYzB18c93eJ8zv1ZYMD3SLa0+twN/v4OUQ5/6Yi
1CjFOSIWYfwVjnGwbK89sqNyJOVRRya9clotuvxvSurSOI3WErh71mNyCtlr6ncxc2ElHe3SLQjk
Hb0hTX9tjHDhXgmclCPTn0Nm2fzuq7enm/xvuXU5ncfMHl+T26vqocagieCTvlmNIFgxRiZ7mpAC
7Yh/qmCB3Wj1delI0auWCIJ0v3ihvv9rlEZzMNgqbXEMxWXRPGL2vGp8zptCsqaZmaa7dUbvk9K4
F9uN9deX4ZPH+KClgMOlWTlEFDXbrZPU1b5N/pMoKBZD17Exdz3lx+J9sWQQibLC03dhftyMTATh
Rc87iyA03fhYTxHZbsay+dXEf6YN48xPrJZIVjEjt5h0fkyxMxhZR/eHNtj1zqU2ozolucJlW7Ki
U51HPqJxQZNrSvwgJgZM/ijbvejTS/P5dp3Z7XzWZqfuZ29+YlVmmznD3hf63Q+lv1H+EP6D9Lk3
PS68hESInvhPWll4cablNwdebCI0+zEDZHNdz8LaAgrNKB+CLn0yW1LuxlE+TUnUpl6yG4M63y5J
fsAXkYDzUdmdK+18H9rD29R3frR46o4eZ8kxRJvEGQGbJATUVGf+q0uG4TR363rTe6ZdQC06/6TU
RW3MywrIeDTatG7j3sC/VY9q63nZwtlTPRtz8WK6Dp9Pf3VcBiSS5mvg+Yz6dngJILtvM6VXtk3X
r9YK/8Ol+GWH/X/0GNetEdhNZKlZxVwwHnLh+lmv9iU3/1mi8ymTuvlBMFV90VNRbtZ0QHipQvE6
E6xvnT47WdDxYhXQ1MgNp33C2uPGzVAfKjmQOmW4mZVNXTzBQLUxrLb8J+fOjZrSfG9GY4iNnKJD
u1RV5K4Mp7UOF5Rvq+ZJZyROKQIWcsmleycLfEqgSO3ROzDi6c8Fp9IiDkFidJH0xyYyhVUcPD2+
ubXRX81EJts1sBhFdRUG6LmYn0vRFm9o1CkMi6x/DnxKcVmWTnd0/rytMQfes69H/7Gp9WcLqZz4
I8DRRICwPsz1kNyR2ojnypDmCzeB8+SnNUEaPkl09zPEnw7Lia0JUbzM/zDXsd37Va/4rDnLE3Ny
ntpGTdv/h6roZVInZtNHXxquwIslFdOE/VK/OEsttq6bg93Gim0ApN2Qlah4tXT4OHlrcLZbxUkC
iWojhfxmlVXtK4JkrEITKAOLNhYTCPaezsJC69lND2tbvSytHDi5nfGx7FzA1rMqNqGG15fVFL/T
Et6C0d+NhAZnD4Y7HkYE3bWRFHFhadyTQzMf1qnerRZP75LlxtbrnPSDExuzuO6/phX25qZGPsh6
mIHpxa1RUntpe7aKRhyN2ba3uCqXCBDDuazsPsJxEl7LNLSpBCaapRNW514yS6iLba8SPglUSr9Y
Hm3tMwVQmCzcOVYOpdHNuSgTmHll7twzmDA/Zq1xm74x/5yB76tQrvMiHFXGrjHQeOz0Gs+V8d7O
9AamoezIJmjST2Hy7HuCst3IwdlEvB4AxKXOl5j6gvEKNYPC0syOMw9QTnTYu+VB27o9WCM1A6qL
nhvLIFjPc8aHOC5ud0wTpGYRYzKpHaNmvVk+hXxRRb+cateAcz+508Pk30oOYvIhmZeKQMqQb5OG
jLkufYgUdXqhuoAXhTa64DxP9AFhZnid1yC92AN6u2QumSeYpm4PlRyFu42Ql8ANTlbjyORuHub8
6M3S+W6lWOMVMc9F5jbD+YOgk4WjikvBzbL9IElFCnpse7q+Dt9ZU8HNF4mkDJsEm3byqn9JL0AD
jZVFgMgcic2E+GpitsAQffRC1z4Obb8eJ1uLCzhp9IWZl1c/E6/VPX+4EVHWmuubNw7Qm2DP3y1e
bz759VB+Afd3TvOkyE6zpHkXweT8R5PMYwYmqXY5nbyI8S7uCiqmIpbrkt1R+UyjOU3tqwq6cOM6
ZkUF2aOYKtmAvdhqnvd0wbJtI33W54q+P3a6pJy3jMGeLrTz3lWm9TDypRztQQ3njujmpSCSfwrb
vPuXjvaC0Bn9S2xWJkj9omEe32LERQ6MzlhTa8SrobOHmaLZnzCyam+tlFtxGNfTGI1JQeG7TEIV
1zlShiZvDSr5A1h1iT/zjvFqFK2asYSNpWv/tI5FfsXHvf5zVjXwjnTQPMdGf3dmS35Rq/BQLCYn
I9a1PXIc8ctTj5grRRzG/GLwtI5DHwUODzxdJtwS1KNd9zO1s+yu6wK1K7CUTLFVg9vd0KEVrGnV
w5ztFz/jZ5gyr48xEXeXyZmzh0Gl1sXvUyOupF9vc4HL1Mxp2VEMDfYtvyezOY7P/Fs7B99aeNXB
6ilcS61vuIFqtQwK1Lb95XkzMtBA1ctvUjIbSreQZmmq0u/R8KcjchD/xW/LvAcxI6bYtvuZfg0H
Lw1panxUAzwTE6kIKQPWQfuX8+Raueqvuc+XyVicCL5deq2PNEXVty296a8Ox2CT5wkFNvQcD0Pn
c9C3c/o3e6J4kkPlx752aPslyXRC/u5H+Lro5FhOvqsEYW7KdX8pRc8GzjKdS8/pjqUnGJ2YC699
X2sun7D8L0v9tL9VbsqDYbdTNLUdeNZQJIcC//zElPs2mZeaqpLB3kA9BWy6B9mVvthb0XBzotjl
KTGT5zLMm9e1W9BHp1Q16m3VV96PSCdKSwZ/ezrN5Sm0OYfzYuh2tlVYF+UOZoQyeWD0jDGehGr3
t2mE6bXxR9pMBXJo2r7+vXYEiJO2Q5PctR2S81VyJmar+4t3CpFET50lz/Gzh4H0HzEbVndI34di
09A1eagZy9vhfsye+75hREAaDAugWKNCpzjqb4Pbux7f5c4Z+XEMndbHhn3VOAtce2sULam6Xztn
FSTZd17QhDSz8j2tFa4ETgIUEUbvyri1VPvlp179PvGZbH135nZgvxiwGiNAy8hYzUYaqti3Wf89
FViRe9F9ycCf9+xO9w9FO/URIbh9sCFXXkvhOW9+MfQHIZeKLpxDaWpuiPR7dyG/6aydWWNB9seS
SQ+3nKJqbZhWQ43Jj0Iw29bLl+0u3n4xp2RHFycgdQ78rZ8jm1K5VTCNT794RbK1CwODfvEUDnf9
Wng0TOgNpQkIZmtyBswyvv7XJMzXTSWST83gz0aW7LSsuOb2TjJT6DLT4i713REniuOke9sRPJRS
uYggkEXKgDeB+7n8zJyuu6/n4McbzO5iTymHQq9Mbha7fOXMH7eZR81zeDGBQD2LpaFU0NXOMdHI
tUTmF2dMO95F2XTNB3QoSNW6v6ryKkBUQ3WZprwlvM1hck7T8Dwxn0lf3Z3e3DnJaXCa9DdAhLOQ
XFCocVTd3612scRWgnUenlGx80owfDZkqntXdJ88/v4RResck7FVh7nqzc8iSMbTkk20k31ml9CL
ma95ZzDJWTRPhGNNtEx2xeeXGfeT28+xjcYpZkLNIvErC9qMDMPKZJAbgJbk1WnPr58z0olY7ktj
f2EgyHN4LTq19bO63g5BR77WNOGVof98N/hE0wbd7Sjxyn9Z0AT7MaRolWUmhnO0kgcu4/7scQ3V
dNom+zzWU35pZmE/SXtBNV/Pyd4xko8kGez9nGEDnTNtfydIPcApDMul8Ef3mLGmvRemzI4FuuJ9
U4/pUzFTF9iMk2tcZTtOkRid8WdADV7zu4nncLZbeMPjynxNJpu9n6y08bvxJ3A0Q8Rk+w8o3paG
znJgXdzUz6PFpSPVOpY4CYZ9mrjqdfdd1MnMV6jJI8ow/Cm0pc4YT70HOJ0M5hfGh06X8jK0tCVt
YVfbNqHgZPjjcDJZ3ttT9Vuua27oOK2UioZ1WD+cNPPjrPKdyBFL/1x1YffSTlW3mzpHHEFy4orl
bviUk9ox8bYZu3qkdJJFQjJlYZj6iUI6ZfDeERsswe19MlvFVtqejVnGH/i767qLhirjOLTsexpA
/1L6dVsxynHXZC2TwNWRRng8BQuWlLVXp2YFgJRN5vgylku7NcZFvsiVoTHEJvonoEZF0W3tTu3S
uFt/SfjHVNKBIIaoN+4s3vhP+5PLnXuA7PyTMUXJ5zmMey+R5fcKF+91EsWw42BILp0es7Ni/BPg
hBNuvZW1h8Uqhm+LuYovQ/SBx5vTJ3E1mm+a32rPpyuekrTunlGXtdmm6bTctvXaxsncx+lstNsF
n+DZGkGN2YO9PLMoucCQE07sL6V67KyGUSh8QsyQtkF+n4aBewCHRuyNP+nE4ML8tLptHefzMsSj
3YZ3PU2pd1JlMswMLd+PMWes3CUNeVCT+5S2tT1ccmtc7smgX32nWvbAVF3wwaluL6k1vTYrea3d
rm00OgGOG9c+d/CwmYKhsEzjsaAVyVQk24ZPMHS+3Lz+CZI0pxQgqa8Ca6Bs4TXTH4IfWj8FwnsO
VTXE5KqKA58cA1qf+Z/tJ86+qt38KJoQB5dJyzDZ2GnqtBiF7LkDA8+/RkNvHBY3LQ6B4/k44dWX
MS3MgK4w6g5eKOtLJRfmogI2Hf0Gg3GnGkX/1cX658kHK0GG1Pmye1z6dX6RPpC6hm4dK3d0zLOq
mPZFbnyVc5BHTGK5B7ehdVLc2JF7qInpuQzcLKYp6sROyuEAdHRsr8wvvy6GW+870ZRHBTczGvF/
3yPT/XQZXTnL6n/Unclu3UqWrl8lkXMeMEgGGTHIAu5u1TdWY8sTwpYt9n3Pp6+POlV1pS1DKiXu
5CZy4IOTaW6SwYi1/vU3vf1NKugocdiHOz369246/oww79skWeZsIUQgBixYUrVv+1+KRB2Z8mKY
IVy4EcnGbhZdVKrOv8ja5aAklBLyipgjA91gOONRD+s9YHaxclPjck7LCCTf/lmyIa853Z9i8rtb
uQ+qa9Nu2guLKPsLF3Xi3LnB1ifddKuCUJ+b6fSzESLfiLIH7G1ixdnV5Zy24HZp5tHikAyuHnWF
E9uqJZeLcF3SwyfbbHZjVOHLB06xbSUk0EbDxkNp9a1vCkKSrQ7THdP3jA2kX/fGZQu8JLs8vKpg
QDzEUTE/WVOR31omRAyv7cQXiB0JG1GXg7cbHjnaffxVGg2yT3h/5I1DctxAuoelaVhHfmeUJ4am
A9zm0kqv23SESwRmWzH2873qp7bQx0LXKbclJKwjwQgWnnaEWTZZmNCDU7GGB8vxMRTOfkKbyojL
KK9CoLnjUVvR0UQYN8Md0ZzhC05JSSCB3wzZaZoOFjHSnc/YPQiGmw7i3R6yFyfWkPpbDSvxtjKL
dENVPx2VfhysBVj7WRiZwRraBIhPT4PjMk9ZPZvU+gawRKATDURr/1StD9DmCQMYMZkNfTmMFOJD
EOs98X3dr4oZK+34DNHJ6pNt00f5feU6BfzDGixk3RH6u5FuZe1REZjqNFTkT61TeovzZGoIgEBw
GcG2ceV15LWclXg8tHQTTw0w/kXnxFG8CdxePXm5gqLWwdvxmYju/Wx2L0iuBvqJovxmyCwySTsN
KtnG008NM/WkMJATlgnwYS+R4/hxH9/1EKcApPrhtK1LiBC+LtwdqdZkuhEOxI3AADYmXZ83MFeB
4mPoBkHqffHMDEqJ0VureITNR6Vi7kur+gb4SIhukfKXBlDI57D/hadI9lObY3tBD+7fZeBae13N
xUkxJyPnWURTUrJA68idjuiIrLWws/pEd3m0IUwsvJ+jmfiGpm85h0ig16EbnLhF0pz09YAYwIvh
coyW7PcqyYKL3M/1j74H1SOa0CfpbqyPwoRqpuiLkfAKJhwnBN1ZR0g2eopXl3pG06KFExzKMQnm
GHhYVQ+1dObtyF64cuNoPPMihIpURC6h6JQPBCYw3bQFsfHk57a/CZIbo7XTFMU34Orsy9hA+ygi
8rwr7I+2ns2sdxYEtbZ5NxDfBZkSU1E0Mxk9yZLCygwsdb94IrwJzcrfm3nMPC4TDxBpunidcBgq
u/aPYMwW+3zwxXFbejC4nMCOV0XgOjd2oKqzCcYca5+Mt4rvCGyHNOeBUGUUVi5IvjG6qwEL4a98
5PGF70A+pUnO7luN48DKGtwJ/EY14VZ39nBpVX7wPeDfr2PV0xXHHJ5F6WPjMUXdichUvG2wCN6W
Oig3eE8G61SCagQ4s+FoxZ4LXn8jobZv8M9kjhhE1c+GyAz6gXg4CiBur4Uxdae9IHC4iobkONeq
2UWzHp886fMtaE7QPcdPuSajPWG4OpCmYTQ9mpQmnoMtchz25SZKgWqC6WujkL6DDz/OZtdtextm
pWkHU7jGt904ctzqe2hVjC0hGG0h7hCJACllQCNC/gY4KRIPrxp/DXIm5D1h/Nl5fbiJhyjcV3yB
F2Y8ozbqzPYbI+N0WxBUuJ1pVo/NSbknaalimAR+/j1J0odemACdIXuI4yHq8IvpgbTIGWmMI+GG
N8a6hM/7JUHBgIQ+5VOeJKl6sEcIq3GDjs/BIfv5WRD6qfC02yLjv4eBtK+ia/e/i4sf2e/m8H+0
XOdlKu5/XXeJKvuP5/9t8LtY/mGbg0JN10SVTF9+N13avoyV/d/+y3/8fv5bbqfy97/+CYE5b5e/
LYiK/GX8mWUiTP+fZKY3oWk3P7pf0T/+T/3jZ4R29u+/8fjXv/75/H/7OzVNEkTLfzw2Z8umll4U
yP+VXuv8hd88hEFiiCxXeMu/yZcUtn/907b+EpQUhJUDjniS6Nv/SU0T7l+2B4imNVCWCeHrM6Fp
rrnIRP+vGM+zBMGkluNKYj1Jw7UODYKCyQvSRjjM2ypRGHs/CLLf5IUwGs1rT57g9BdtLKh4wAyG
ZbJr2+10P89TJo772KCbNd0sfaozMd0EgV72bKeNjzpF/WmFM06T6CbIoPYGH9BOB9VR6SD1aeKJ
2a8V18EvmQfVsWqMu3xWcl0rMz8V2QSOYNt+/TWKK29j5ZHxy1cOIGGZi90gx3jNg36wiW1l+MvE
RatuSI9CZCjNcVknwY/RSplU0T+swshLvygx5TGYOR9sEkDh4JVAOkmRfGmhnHpdl5Z8Ctoc1VFa
9wOE+Ny5kj5dsY2ycM2eNFzDcCGMJungr6+ZcfX7xuk7e9VrPCympkWlFo5tArTWzlkMAEJoI83O
6NmEFqV8pwp2+Q3wgoUekTz2cuM1ftKeh8kY7QtiW88pP5h/AvrLb2brReOdJbs6P579OD31oqb5
7cN42TthauZAKyEVcmpV6R0FfgRmB8/Gvslg+LDh5DlQ7GNSwcdjzNcnXZrd50016X5D1G3mVpTL
s+Pf9rMCbgLjLSsR0mj1XdU/DYy7LXB2iBJlA8oisw714G+hURBdYX8nMwgSqgksvYXP3RU14CDI
Ymmej8CpCRzyOY4CKOoQr8I1y9soBnsTWG6XJM4apYkW57FSOez8viMk1kQpFawtqMK/hsGY+MGs
oPM0lk19PFQkhax7egx1hvQIpNlze5zQDDG6XyE5QQduaK36TTUzE18Ng9LYxcmZWlYm+tSre9me
lWnrzEhzoQV2Oz9sM3PXj2Sts+QZOXQ43qbndOVO/8WFI8bSymzXeZAynLYS2HnJ5q17/RWLTXVL
0D0Z7mUcwhMJ2+Tac5l1fxGxkUta4LJu7gdDuff+rONfoZnbziWqmvL7OCV5tJ89QlRylOvLJHeh
rIxFJq/QPsbJuiuNLNq4WAqFd83AjGPfd6qFDOTlA4N8mQRIF5n3borUU49NFQbMhEurDU99a5wH
ZgJkpsOnMRp9kg7J/K21pTzHl7WB3GnhLYcgKCnSFeHwVrStc2PuNvAnhksVin486ssS+paCdbOz
Mee9LrPOupMSMuzGj6rpAS4p1+5zFRbrJunoAYdMbxG9teJEKFjwMK6whPZlb99W0eQ3ZF8LfReH
sxXT8k6I8YppQI5tlIG/lsFQjdihoFX7YaqhHtDTzHA+Qm8KypMwZo5y1GRROK7b1DbjVR605aUS
vllhjGMkM6O2Eg14MbEWV4OoEI6iLaVgNifb+wUVN2VqmfZTQNVQl7ddGgftMX2dO0N2pALchJUX
ZdsscftdJCD8rvxMayY7dYHTGabE4Y8yyRxm6EN46XkCqR/O7cmDD3QHO5xZpwGBVli8FF8MzWkA
wypfxZRwv2fikK5Ka7RONO4aDKyDKn5CaYEucEiLdF4hH12G0zNH94apcVScTCOwzRQg/ETD4WVH
mdmVxWYqAtjixmR9m5F3AAvOqvhqeZZ8GEXXQkKv3SjYiHwaqlUp/aZjqXgJyowoaiAgMIMLt/bo
2kR4RU6ymyqnC04Tu/QR4QXVJY2g/mqwsZYUbHxDu5DM3uPCgyqwU5WA3QRdEkfKbNCI76uYdAUk
Iw4s3V2VtRHFXJSnxG75RmDvWqcvNnnfzkF0ajP+A1SqdAFSbkQOSCr9msrbVQ+rm6GY3Q2+724i
IwMobLFEn4Ees4UDhtOsqMUKU1VGFGvDNHv3rCxc/HLZPhyocaskaIbvRBFrcCM4xGj6LBOHBYJr
cdSILRTSwUR29JUHRAOuvqpkVvVUPQgzurLhIyH60aUuNfEcg2CQo/K+BbRroHcYjG4QZfJw1Tay
u9jLNqPn4M2TOwFiSthkVZ0cx9Ko4rXFsQj4buajZTLBFPy9UC16k1no5DT5im2nCzeWzDzq3TQJ
shG1VgqbGUJx53v9JgiCkQqSebY9nGYSewLMn8ArcEEznBljUyZy+MJvmcMZuJDaWQdnJhirMyfm
hRp5Lr7LAb/Xm8kzcgSiOKYQkAlccBNV2ivIHaCKXA0Z8PXa9DNE1THEne7Mt6kWj2Kp5+lIjk3z
lMq8uTVGzUy0tT034AeW2e8wg7e/84XbtGsxpxUKERub0jINw/nWGIYM+MT1koEpKePvfdY4vndp
JTYM2sCxaA7QL/mKzyLETwUBRAYQNKQe2hlabqvdVw0/nk4gyhp302Sql9/6TJYoj6bandtLohNo
C7ssMMkyj5Hk7TxGEpHNcCWnVQtitmPbClv32J4nNzsLzQ7VbsRGcjZkHe2zsPg7Z5ocpGYXMUoZ
64pqOLPXY1qH6CrG3HWv4zEQ9saKegxYGxuSSCrmUkO+V3FzQcgBkBOjmsuWO9L3ASRqxabi9PIi
Tf3eOUnBDmug3YRJ8cp2ABgu20QQX6gGU16aOeS19dyR3gJpjYrssRFAgWuVdcNDWhlBvc66MbiQ
vTHdyNL3d17osG3WUxQi9cDYI0PJKazOQv1YI2xg03GK74XXwdgXbRSsMVdT82qKSbs5zoygiq51
GeY3AuxP3hvx6E3MYsiBt07YObSzTSuXQfc6ELp+cgpu6h4Cea63RZzRhTSqrSS6rA7p5mmdeo65
j8uBrFvVJKhakdkyyoJU4ZDZvU4rp7JPAseMH8u0B2JRIA/zKmQtTld9NobB9w6W9/fYHaW9Rh/H
D40zDEUgY+ey3BaUvNHxZPeNvA0Wi8pslUnJFJvaEOJWRs76rmxD4Z912nfnL0JhnXUbTaEZb2e0
0B6EM11Z33ML2vsVudH5FVwE73ucOma1HRumyPuuXbp6ZCVlvUXGy9xqsLM24bHNw1hAG8ii/nsX
w5Fhd2hSZCFKdxAUayO1130CTrgazGBS+HLY6TeftW2eZxApJaIHfw6PW1VOiAfdkqMALBjnZZKK
Wm7RJu4NWn6j635rBxJQIzImZ0fdFZ4L6NhfF/ejS0ugcWKUifpKwr+T27Ya7GnduD1VeCs4gk0w
zHUTTiZ/v0LvtqpSx2amn+j6q6lRt6ydsOtgZw7SM7YpcyeiRmXZJpdCSKiBXcKseI4mozmZdBqv
M2sco92Ymt2JDzD0wy8buJMG3nPfKxTbwyZj0bg3ULEyRGu+52AdjeXCjnI2RY9WBgvmFrCaO6d5
Kkw53pVdD/Llm154RC5i+WXmU512NuPjb2nksXW63MJxYCGehHxmXvv13F3iwtD8QriE/hJacUcG
JbXj2pgNk4E1Yy9QjdxhvRjwBUqEr4v0psEYQQMwDoTbuUYOVW4FBxaLF2Vq53RGomZmq6a3w184
MqLwkWlC6BWEHslJm2WNPq56G+WSQfBW0fZ2w3DJBLFJ5gJDAngk4w9ZV4iDba8Ko1VLvcg4voGT
Sl3t196ZcovwnDhiUayLppYgtzIzORqQhlxRpesfRJYWu3hsWRIttGjiCq2O78WOnXHYUOX2t+E8
eLA22nC6cnuoFZz4TryMKjsWP+iJ3nptPf5MzFgXx1kv2foaA/bUThcCKxEoyF1xgseGyLZDyVgL
9w829g9sshZT05fdoGdTFbqOq9muGLmrQ+OfmlO+Aj+HyJyyvSezhAMJ4LVJ0zAFLcfVDp61kV3Z
EXSumYN9+OAXvPad8Sx+gedp+NJSOK5rHdr4clhWM4Kkgkgc079ACOjsmE80Ty+69Ku/7+hlpsBr
By6usqwkYdFhCyUVo1+ewwvLp8QR4HkCnnWCi0SyTiiZnlDv8Mxpfng3aFK9cYML0vxRLstBAtPz
DUrbRfItXMcxzWd3yBeXJqSKNmgwYHCMMxIBr2oygCA30mfWOBTGCqs39LX+PPL8qeLYUAQ6znkd
wku6JX8KVtL7z+LtE3e8pfVX0nWV5z4b3L/4QaDeBTaIUQHVyHZ2wqV9z/0puP78VWyJMJ2HbQJD
HNg+JSIsei+ke5CKkTKN0SL/9fMPbPgW18DX61c6hMyTCGotSfWH7kWkYtI2xioHlaBvZwOH+kHX
UpEwMgVBsf/sPXmeY0seHxiNy1/1ehXZCoSg9Yd8YT+ydCbpjFvTL/uPPJOW1fj6rvCxtBzPVVLY
rn0Yy9Yzr+K446tE/NvHu4LBE0D6RL4JhL98m9ht5H9gIPza2m1ZpcozXdtEOeG6Nv3u61vTwtMc
rfDWFDzvJ5Bz+wp2WH9K9KV7a85D9shxg9eDwTr9YD2+eYfcqobHws1Kk+bq4NssXLPU7uSAIyTp
wE49kv+xgtLeof0J4o+c2Z79xl49XMeSLuwPpRyN2cHhwrRKcpIjoahtGHcu7dnIwRATPXUHGYMy
i+t7ZCuH8l5Vys/3svb8C2Rv0bf3F9Obl8zvYNsVwtaW9ix18MSnxowt25Bg4a1aapJ8poUQNbXU
2qwSorpl6n64sv6wD7rs87Yllg1JHq6syLezOVEg6bKV8j5DMAifBHkGc8s0N/tgrwM1MwTE0y/I
Lt6/4TfvWZq2qaRkZk1982bfEXG99MBhtk57zz815RwWNIWqeQpChxbm/YsdPF3bklKYrGgI9y6X
0weLamrczhwdgbCR/vS0g1iWrCrlPqRNQraMAhn84IIHu+pyQQ4vNjwAX+7w8IKljtvQ6pg9F60H
HhrLfpN+vKu+uS3X8jxOsQUONm22vdefKSq/FH2kweySxKxtrWOxmWGoeWs0ovGRa46fPDjBqbng
cjkWK8qqwy3PRdda9D4ZM3VgW99RiSZfR7YgEBPJLA0cKIR6/7lMR1anC32PjgMZL2kE+nBHaDDJ
HyC9BICxwy8fCGati+5Xiorzg5d2sCSXC0nL06BcjmRndw4OKaJ9RWnVDGwnPguoBwFxoxhSYTnA
qPH9BfmHS7muQKFmc0ENK+31mxvMYTIjmgDUQnihPd9USnm60cvtvX+p57z4F1vccltKKw53Cdq6
1D2vr5X6rsSFhzB3rEeQL5YxiuUWhkN/HldyxlgMKsu1XTT+xUxgHJN2OaOPg8Q2+/ueMWR6XooR
ze77P+vtE0DN5jqSZeuYTEgOHnbe9ooJdQREPNPW+WadrDLVxVu9/Onzl7JZObTIHNVvHnY0p+GY
w5tAutnfed1w16OBM/nz5y9D8crZJYQr8HB4/ZyZnDvYxQCZtwICXS7SFLEYkzfd1um/8fAUYyDP
tFmpLKLXl4o601N9ogJk/PDnw2gmeZ3yYx0tf3r/rg7OCFaPg0cVSn6tcCDja3x9KQCWNKktERB6
iYoFtJnve+wX7UjCHsN8IziXRt4/vn/Vg07k+aoogSFGMZjiZg52tj5PDD+2m2DNDocVF45f/cUg
u+5SY/l1MYfh8HWO6u6Yyea0xtIq+6Be/cPq9FifigLd1hwcB++SZnlQFSIIzv++tK48M7W+I8eh
NoAryQ96/27fXo1bNaUrTFtrrntw+GP9Unbaqwz816Y7A6HounXbu//FXvD2Qoz6PCorh8khIesH
L1PEAwZSMBFo7cbnL4HB2b/1JbguH/dzUaxMhLiv10xbFmPkyo45hzv3CCKc6b4au56xFX/67KNz
qY6xz2CtcF+HC2VA7RrYAsFg1cQny7edmdHJv/NtsxAcCmNBV+pRoL2+o1TiPNJWzEmVExan4K2/
MtvJT+Ow/fX+/bwpHFyPjpQykDVHeaQOHp0MsQ+BZKhXsSPg2sih33x8N3+4iKeVcnFHctTbi2Bl
OEVFrHySyPL8xpFh88QX5ew+fStq6eJdjc8jzd/BN5wNBQndDW5PSW8v2Ve0e1XbfdRZvl3S3vK8
4FxST/LH5d+/6F+pb6PIwYBtZRUuLD2He0M958SUzxpj0ODTnyrXcJay1aMUkdbB5XAHyn2Uisvl
hukuRRF9XE1AFSnWZ9v3n9+f7swlPpFyC8juzcdqVzM6E59doc4Sf9ykkB1PzYT2Gf9H5a3ev9ib
JQEIQAaeQ4NuWm87viSLUTm4+OzE+F3tDBASKMgsvk9ehaqR4ExNt8x6kIfxW8ac1L3DZRDQsdwa
ENdNSbDoZx8cV+Ghgf4txzFn1uslgVlqb7h14q8CWufhqCMKvqdXzrwv1JJO9QHo8KYI52qQONiE
ntfFYdU4djbU36DymWck0b2N3enaNhfZo+iZt8du8ClrZg5grqctBZ+Ek4K67mCHMONYVYzU9eoZ
UsZgst+MWsVHn35TXIeoS1aDab+pmXxamyKuCgifqeFPp2Y20g4qf1yE9Z+9kmKnsxT1GeiNPDTU
ntq5Lp1o4IvKqg7q8QhbdfEK0x/ZmT8HPr4qhFkSS2WmPep8jvWDddGg6MmNkG83XfbuXifjeeT7
1s8MNgJRtzY07GEoi0vcZwlmdtABbkQwxfA7aixMVvCZYxTwDbUq7kOmcYoZQ3cGv6EBy26JAhHe
1F10bS+/o4S2jXUSps2FJ7L5Hmo52AHA53RHLGBR4mjUMYgijpHOc/Cc6JqRNrgfhoQ0/2HiVsFx
0jBpOGJ++bXyBzs+yXwZPDQSsdYOX6AuuhuH2r8AU4ciy/Cm6NfIsZq7YS5VcNG0me+sGAPaV1Vg
KTwuITSc6VEMCUdY4MfbxTQFXFkRFDr3o0uAl3AwiwlqF1VnMBXqoo0a8T3GioKxldcBi376vQM7
0JKDoHGwHn43TaqaMUbIibKZGrZJjJzB04fr+O3XqZ7PUqaLwK3ysHnE86w0XXyfVvh1ASfZ6eij
+O+oIQfDvxBYtX8AnR1upLYpaLQgVZkU6No6xJYxOU+BiGDUF13SPI0ah+k074NPpeKCkpsQk1xQ
ThAy0PJDGDlWRjRL6B6rerQpxSPKrFka2c37r+jwBOIqGo4ZCCAbAZDcwQnukzKNB6HpM7vvitO4
KYNy1aQ+HUDmftho/OHB0aHxgdJwUAgflgtJXHZRUcBM7AYDamnGsRAwuPx7t/l/zVE8jx7roime
2kOS4kuO4n/8f8RkFDbP+x0mI7YU4T9Oi/r3j5dExuf/199ERr6iv7Rleu4Cr9uaIui/iYys9b9A
Migd2Mc5m0y+wf8mMqq/+MBtVL+gjNSAy+fXLJeC42j/ZTFk4oyWYBKUBPozTMaD3FtOKn6a5tc5
Hn0NxcXBqShx5ApmwwiuYoMhdCjHFN5YVq8kq+nC7+YC1xQY3rVq7VUUQE9eGWWbHmV4fZ+5TRpu
fChgakUezXAOuajaIPxJNXx1L9zDfORIevF4/zCCOgSelx9Ma+Q4S+nAqOIQlanLkDqprYMr7LCN
a8ywkAxbSbdLa4teu8u+VaODZj3X+LcbyCL3VYDj7Ps/4qC35zeA+4IJcRRqXt8h+N1i9dY6HgGK
Ruw6l+BA1o+sF9UxlqU4rjRm0mycqg2/vn/V57iWF+cwl+UFUdRy58sfDtvdMBobDqWmuAqbPHIv
W0huD1C5rIvJKqI9eZje2VyWwW2UQAJbmX0hrJUuZ6VgiPlJtMvGXF1b7eCn+HYH+RanSvEB6rHs
bAc/UbPFWrT+kHTflD+ZbzdTV+bpVaun/GxwsN0OddOQrsbZWx2ZlSeOiTyQF3Yfjh9lTh4idssD
or/wgF741gCsDgsVs44hATf5VRjVF7FZhrdOgi68I3j33MDA54R0ZQTeMzPgdeiI+ripsHrVaRSf
JFMoNu+/r4MjVNm2YhwMbA54SE9vLhv3iw4LUlwhzaFxL6N0aO8i0RA4McbytMFB54Gqqbl7/3oH
2M/f1+PuAdKYStiHiNMUxIaTjYm8JKUgPpIU1KteRMVNlhbxsMoorMoaa/VUKX0iQXI/+jKXp/vq
3XO/NFwmnbGpufmDrcSoBV7WpZKXiSG7YyQCwVGu0vyxWqxhgfY2YrKcSxPD1nsYtPm5NanbRhMg
FSeDexQQR/DBYnz7wSy/CMQdhMgFhDscx9lsyaVduu6lwfu5q+Mi4IOw42BXSk/V2B14T44Te+uw
hlbtT8ZRVyXtXoRhjiusBUEH48joJ3yW4XGck7Zaf/qF8ZR41Ax2IRBYBwukRGgIDdBTl9it5Pyc
2imOmy4bHuPQKo4TkYyPbYAbDDET+XaEwul+sELfbqYMW9lKl5kh1Rfg1usl2o6Fo6Owk5eqj6cv
TbAYvcOqLaYpOS1k255mAfp0gc/tUQS3YZ+4TvnRjv68Wx6sG6oxoIFlgqneFDAdtE13jok20rI7
Qc2UQxkZ2z1UFe8qNeb5mwJUBOLDXmZl9Q5h8dE1Y9Tu1C5CDLzTOsGMwWp+dAGKPGR40a+4E92l
awjYHsRqEgfjmdYHq/3NEcCkV/GLXYAgzdj94N2h7XYMvBkI+RuUPMVKzbvu2L5PndJle/XUhIW2
TNUH8OpzqNbrZ2VS8buSaRKoDPjQ6xc2xx6iz7aIrhBQckr3pT08zk4nLkw9NtkuNAL8+mEL3hUQ
vbD70TbPTJbTWWAUeXCe5FaG5Vo/tXfmx5v/H5YTuJWtQULAn5m7HzwUacQyGrtWXValWeCbUswX
arCaByH6aP/sM6I6jAZIB2hP0zg2TgpRJB+s6ecn//oR8UZAG/kFvB0UIq8fURi3pAThunA14le3
B04t7wSqq+MBJ8rrJhccjVK3xG0kIV90Fi4c8aYPMSvVbXE1hSGEWSNOPfLog/R+cpwbNFojZOGw
qVZZR6SP0bTyFMno8OgPwrsenQpSmXbw/U/GWwDbAT/twoO0rzGd82Py80xRzhs4SOgZhiBHVeBP
nM3T8qJMc26xnJ/mU5RV7SpoMWgNZ1084M3MT40HvP5hc06MKJPIOqqLaLrUAez2T+9FlIGQP6AJ
s64OD6usd5PaGVnPQArumczNhICKsf8WohjB3DDpL8IiFCRPQDp0mib/ADb5w9kFYEdNBcLFNFEu
Z+mLszLQ6Yx1wxBdNdCJwaFFshHhJE9ZpfVRORTQnLFKq3bK8R5LgrKv3r975+31NaSipe20GV68
4YpMva9xKwjSK44nVkUf4vRaoULivJDz8EhTiT36sqhJXhMXOIjnT6JWITEoVarVqgC8uy5Bs8j8
wfBy0+IXXq/KrhEXvUvqH7y2idfo+CE2q6gRq2MjGsVFW5nRPsBBFrYS9KUOgQzfzIqtsr7xjXH6
CkhRkj9DuJLYMC2Hgh/JkR9lZLm4iIuQSw/RyL6Yzy384azuxUVX++a4zlFu3UnNPxtCD48wEuUp
ZgDZt9Dsq7sWY6ATF0X4afhcK7q16V0TqV0+ZFHJ3//+0337cJmjWs+NN1Ap2+Xrl9vLxs4HtBhX
Bl0DLs/g0VelsINjS0aC4NZ5+pmjN6VEmcKtAcHvg8X1thBjRwL5oxRgcSP/en39zMrobeD6X2LO
Uj7A6ly+qOVl4rdTPjh5Iz/oD8Syx7zeg5jEQY0BdaRL45ZfX7EFvOpSQw6XtEx8xEmo65M0LxMS
OKgCCyN3N5KZ4zoyURp1yFo3I+kDBvbpH5QYfzgwKARpFTjiPSIe9HKOvfiw/GpE7VOq8TI0SXFt
VaN3ZUdgRu8Hob2qpRmhGUKPOyRZctbmrKYV2WaE5xYepmAEPMxz3H9TUXD5/pp40yjYdK/ucubT
zPJ6ln//4nfBeA1K+ijz0nOHaC/Gvj6BfBjiUlK4D6LAFdfRk1gFxRx9sBr+UBUu9TiVD1dFxXd4
SgkGbIp8FYe4ndK7K/s+RZCbF+gPYr4U7CDEhYOW9crGLnMdQPJbzYaEVmg0mB0loYnqJB+GozGc
iiMVeO346c+FJcNGBGmNwpAv5vWjqcwGW6VqKZVt+oYOgcE6r7ruO6VRfRbKqL305iTswVKFxOMw
dX++/2retlHQWXk2sDxhHULnOPheTCbXLqaTdLaFNr42U4a1hGqajbCCcYcSM9p7lYjOg9qA9VtB
EbzvQUYX1rge7ogrND860rnhg6/p1e85ONHxc0OMN4SolTL3GxbZJ0LHTx/c8wFkR/O0TNpYlEAK
9FCHi4JJR1yrQOEljZTAXKu5RfTGbnyck4Bx1gVpcBbDbt/lZlE+4C0ij4K5x6SUiftxiCCpWwtH
tL8K4mC2Qnf6g0X79nPRTFvoqyEPQeZ5zul98bkE6JNTx0mLq2D0rTMncdoSiSbRDdAnzQj5panx
efKggJ/QAtof7GdvN1DYQ8ydJCNpDsnD8bfbpuiYaKCv6sEN8a8KmbKrVJkXHslfa6+1wYHefx8H
OafgUgyFGKdBvgFEoJw72B/ChJjfhddyLaO0Xndh4Nhoywt88osCu/tlGwViKQm3FO15CgccdYVs
r+q8M7ZemZUPc44yzao9c5c0GvfpEfPZ0JuL8xZs+JrabzxFebjxg2i+fwZCkqIzb9+/C3W4qmBe
wXUFcZaCavRNLerhfItR6tRdEnpYnunaqk6lU2FY3Tg3U5tyDAUiIQsIDdgK3lDy2CXVXY2eBhFu
BWgsqDSP3ciJN7iHYb+EP1G46Qf3asAb4byI828xHENFn5/M382xK/Y4I9SEaKnqVoX28DthdHL1
XAEUsVscazeav4zUob/Ioqh2BCGQhpOMcvyezZb1NUFZj9maT3UbEftiqppfqCr7yJoqXHmxCdlV
Q+9uMgZCO/x09SU6PrjJxUBg3iTVtneNUrAwdbYvEB3tlJ6iH8j4HES3E3pScsOSaP+MguSxOVwp
D0/WeS7vDXa5s7jFkqGHrXKTORRes7y0nDnGN2fW6D9z40eGsel1EzjZ1s1mearaVnT7pDZDrMFD
vHqtNnkKtZHfwVIrjoO2tHAHG/viDhdU8zTGf+es7eL5UYXIoKPM946ZiyMV8CnW8kpa0Qer+PC7
caAkeAIcDI8dZjaHoxqph3yKRW1eYjNKITZ2NAtyqdwcmW11H48fFPGHy23ZxDjQYPy59IdvphtN
bM+6d7Hy5Cht7+qhrvYTyW4oJWoIR9v3F/dzBvjhtgyizarmv2jgl1/zYk8yGKlZuSJugzwQKqqo
bPp7nE3CU5U142NGk0WMJjlaK9vAh4ims986XtOfUUffKSx9upUMePoBuXOb0G0QvYugJr7NDJr9
Eut0ZE5hn39wuD4Prg5+NVC8A5lVLLz9w41+lghMpdWIy6orB0xe8dRa11TuZ/iz8ZNy7RL4UtZ2
e+rhDH3LLPmXXkrijkneUzu4w4nFRrHRWZKv3P9k78yW21a2bPtFqECfwCtbkZREUb38gpAlGX2T
SPRfXwP0vhHbssOKXc/3paqOj8sEQSBz5Vpzjqm07L7jJX344tbOFfHnizR5eOjHM97lan+9tZM3
GXRsuUgldazVjDHhbYu02NhG1m7DrPJ3o+8H91mXGdfgbHvAqPEqL4lBd7r4g6F795Wa/o83jvWM
8pnmGLdwftj/9XPzmaTdSBBjanJoYiqjeRgM8h+CuBR3CXXaYSQRcpeZybQUWlZ+65qO2leDF+rp
iXWnNa11mZQNxxLwMG92FP2fbtt5omIxdeNKP20azqBbEH0zg9Z4b1zDIctunCR48vsKcrVSUFCT
KrsQKkcQ4uu3VV1R702ut+N43hy1MPpCcvB7k4gXH+MG93uuwj+rVUNQ+cSA98bRr3paQ0VcvaAC
ZoHOIkiwozBr8DDczC+enrk++/z0zOIeZxaIIt60f/2lfLpf2ZxZcAwLP/xutsR4OW2XLSk21Voz
p/6UgBg+1H4lTpY5EU90PgT+H67CQ6Hucw8QXLiflgc/7YdQG8ihSuFi48qyPKgBmhutE9cIF5CV
vutyCl4JTSGdcP7zom3U9j9fBDMyVGH2PGdDd/TpoRVt3QprMKcjnYfoUJbs/8bk2W9pbBvXIuhL
+IQZM+0sXvWOQ+9M2d4X13A+yvz6c3ANNru/TUk/K7F//TlEb1TQVW39CD3BI4oJp8ZLPr+4IXim
DA99TJWfpam7KcYpurYjadwNhSw/yjaOphVa4OolCOf2s+rr5iG1WrXTOts8CcK4DziRnUMYd+Wu
xngMxqkvd1U2QooiqSCLN7jVaH6WTUyZgB6HPtg8+hETPvyvllb8B789eXNHlF/c4NGzfjMnMLAH
xt32/6wRGXSga1tU8RZkqjiNdIEPIBScFe7+VyQM2S27uneyaeAfWo1Ksgwdexvr5nhZF+ZdGLv2
etBwlJY+idRoCSfy4uz+o1a9dQ1D6bm2OroacBzICMjFDUk86pGNsYPzCHHoZ4t0GCzrKCfoh6vO
J8AHeq8EExXZhMyaw3g7smQQOGxisk0mojiNuZvKFIUurlZazoEKJiX7q4NMNGmHrknkvlVE5vhp
46xTvS+eZR7Sz/CiYk10Vbkr/To9ISoOefANnq0U9HOD++qWfa/cafxUO5cYjj2hnvJ+9Kv2x9RI
cw0/EFJlZ4ZXEfvO1s/MCTqsRvJlp2nfgVLp0SKay16L/8yJlcwOOkwlBgkRF9Y2iYS8CjJv2HJm
41HhVOadur4odx6jypP0yUTMKxIOpzTY26F40skMYxRjb0M9JDRSQ0XwBjTAuzwXzt3UUKYYlbe3
ZJnsa6HirUNHeciTaJOKRuxJqBoImzPl1gy64TD1JkS/uQ2WtF0PEVeOH4WI0us4ofebFwjx0jzr
D9KSajfEtvbkFf1HMaX+dT+aCSCBMYB2EZDKjm//NU9bf8+ZTNu0DXQGLzGiI55PwkLhHcJDbOOR
+CLnxsiSbgXW7TJONbA0fWuUOxxXzUMure6WWF92IAbcjxjhJUxCZQzLOhL84fkvzUCDSzp1zl1t
pMQutoSpiMQtyLgg3K0e/OznXkU6vAk/nq4v1kYKOeDALxEmgF1OUX2ThrG+tRzsiYATQNjTUcac
6s+Hx3ge5Jx7xrKV3Ibzj2ZJbmRAJfc9wdN4RTdGbAsFA63t/AJwG6X/xdiTQQYiA/9w+c0Kuqus
MwQMWo+0CKcIlmxwLqcIB8pcQjJppgfh1rHH5r6ahgFQuONcxo7y9nWaIYomFm6RmhLEArVzejjv
RqF0YwjmEgN6oRXWPcfL6soY03Y32Z62r6BurEVv29eAT8rlSC/4O8LU8qbAabkLHQ198gAJriuM
aQNDAC5PFzZbiMWCbFKfLDoLA/GVLPzbjujZy8KXw0Xd2ylmpUEHkqBMkiqwxSwrOzJegE4Tf6OP
5Ey2eTURaUu6zRInaARsU9BbGGMNXxeguqVZ1faTkjEwMoBmGnbIHTngEPvcipQ6mH7LqCdyXAmT
pTR4zcMsvW0GIV77NnoOVGisvcLOtyHB8jcZcDemogSjnVfFiNfsgW1owxiFC4uLdgU9Ol/yMr5O
LM7XEuPSQqnum1VHkNmGouzeaqz+O9b+cpc0hC6RGNCRBoVd+rV3evVA2ds82HN/9Wcrf5AZDyGq
SORHYxm9pjWrn5bglOF7zgMu4W0NSUrFFHCAGsc6vAxI09i6HIMeZJYXax8U8WaYY9lUq6ubpCfo
drSb8KjlTbgDwkZWoVPkB81APQE8XCNO0LOh3C2EPY1rKH7JhlAM+eQlCHCDyo1o2giWlzhxBuzU
421g+nLf6271AkCWhbAZGEssK57r9dS7zPQtMBo7VSfyJZJAARfnTsn57mWj695AugNHM+VvgYxL
iKRORDB7Br5N5/zHdK/L3jAROM+Wo/r3PBzKq0GLvaObl9odqQDjXvWms6kHZe10ofqdYU/AaYNG
rac4rzbYxwm4HonvyYOkIsWxlks3yZqH89ityCZKZmxx//QARoSRD1CMCXQi4di8iHKFCiIha0S2
g7NnyzEf3ZxV3bfKezPWr6aBXXYqgrpYVFrjgGwhQakt00tLM6Z9DoJrm8oxvVQeMbVxOPJp42hU
j7ZGpMgAz7Tne5bmSrUNGW2D/5w3dvVRNdCwFqIC0Uz4kv5SuvFt0ZvjVuuJIQB3ekCQH164aWZv
6mzCagR7bIcxx7nwSGpfmh2cXJLToRdWzd1oEhTl156zNgH+zYSFG9ftk0PXNs7Jm6tNvxX8cucO
t0pCo1pSEYqtyXLb592dqVs0EyZ/TVE6fcS+mK66MSt/thyTuThKYs0GaMx0POan2madRYPPCrUe
S3UKSCKEH+9qkX5JCyyD3eerbaeXJBLJJGRv06JnQsQvXc1JyCsN+4PeQ7hF267fw80YtnAzxreC
um9FZyYUq2QiixqUUqMeCE5BzdL6Ml5VgfFuY8d7sstKA2efQEK2AsNc+pqkNaeScW/6dssAX+TE
RtTM1AKZXtWxts5RZy5q306vDaTGxBOlEgxy2G9lpwNDzvuP0h2GKwMA3R6fKCE9kjM6BI/4zkx1
l9ytloXN7IINrLngNtOG5mCKpjxmxUiLzw7knIHNWw8bWX+gR5MdSWIM0bsgYP5GcLAifplW6bnc
I1k3PkkrzT+mwEIhVBQQ5lUawipw3VXp2MHCSznjGT2XwwgeSJk9SnEUatbM2kBXG78fH7NR0/ZT
VagZ3lpflyzNW4415U7ohY16WnoEwHAjyTSk1FyZmDZ3Pi/4U9AG6FfRkl3BUGCHlMm0U8wtd5Vl
zcoDlAEoFNuEt3xqfXazckKsYlU9oSDzu2xStIWytG6x24gTtm269U4JA8XtwlWacadaz6NFnnAE
tHjNPP9utHr30BKytaUMMh50jbTvFIYjj52DubyMBYKyLvFORVjOVfFclfah637Ts0Hj66eRdxpM
g3fGz3TzpaKs4BBR1+zdyLh55xrOcTUqp4k/6XvJiXKuIwlvq17AkvNfESiW8Aa4XnubKP50CnQq
ZTGq51CFPIG+hx+c9HUb5pQd7ePEcN98Mtivax9UF4Jlb9oBqFQHAM0mfMtJye+2Lfm4jNksLdeJ
eBFUe/dh5WlHr4zdjbSmgVA8Yyp25XnEa2qirVYdIaAEL3T4s2/slCbZepQkrF0nAcaoOE6H276I
j2mAdWHZdTMPOnZEd8eASb3rrdY9N0zKLqF5EG7oSibQnj5MYnfu8pATbr4XKtCedapelMnSUier
reRHWZtMoglYznY47DiPExbW4jRVTUygqhkDYDY3sPInEl3l8MLKQ7RY5zo0tMl/JSQRiQwIeP0b
aPLQIoMp6g/DZD4or7JvYSffjInzIDLXfxitwduxjnaw03su3tA1qq6Ct6xkNhowWzcpNNajm2gr
nnXwwdQrobZ0c6NeViW0tJx4LzAi1a0T6OmOuc24lorsswzlzkskqv7SSD17E1ldD2ktcA9TGe3t
xCkoIuL42RPRK5IwKreIyNvjKEpA9rC/oYWjD0ybUQIAxGabxSO5wYlt1W+DV82ZqKE7gUcutPo7
EGwJRjrDJ1fAICtWzWDZ7zx7gb8jPrdNrsoo9WroLONwIXISewq3cq4JPqh+FH7l9hsNCNGTzH07
ecpGfd4B6HxCRBms+tnrIqVdpv3UheshQbJ/KYZc+0aok1hVhvLDxTCM2wx19zIgmmVBPMYx96z9
CJlpb3r9AFqJ+HAzyeQVVpMPGSuOQ0kSZ6es8Ni82QfSV1ZEayR4DPn00o1ZzNZu65iXo5cb+B4q
X7yqjlp+mbkqUvu0KOzHLGyseBUDvT92CmfJDdFQkfRBGmUy3dqOqT8aQNX597yBrj/sTXPhWFO8
7QWNeJBG4kRcZrAkuQJyGNMocZp0C+DJefj8s37IXKm8Rajc4FgBCTue59TnHq2EYbZm8l3upMs5
1hwHqug80Hi/zbzj1THzklfn/NcS3ZhBfrIpdzpaN56XyEDbeK49qnmpTXJOKee/itdAnLJ55h3S
LfdWPoTCjV2bc6PRam7SiUeD5EPjmk2T6aNLUyrPY/kSJ3X/xnoOQ2Q+yrEN84nBfGoO84qiACLU
k058FUQ+l1CiZWFl1Qvc2qxe+Fj3fhBm6LAazWtZVswHgiJskwOGAefgAnJcZaR3wuXL4/KxmQ+8
Yd7Tl0WDgpQk9ljrbICU3oI8NcYsLYn2rM1z769JbZadoYInxEtV+Q0E5CYlicUbTuRMqaNmi+bB
ckhtcf2Q1zAKzJ+XUVaKf1ALq/MqaXPX+lnbMEFhKhfQs7092iUyPaDlX0sgUQG48oK+qKFFcweN
b47sCkeEJ+VG+dNwMebRj7bzID/LYdyxHdz0kljSzoC5mUc4L1gdxEPYg6KL4pZNiq+4oNwNL7Q0
yPZa5yekRlJbaV4W3qkyN694Z0W/9P1uWCZ2Y9yWTds88LNz/6g20/VMc1g3KZnai9DMT7kdTNPS
mix9X0Xapm8d4nkblV3LQuP/CLPXcyfE6B0O40rvQHKmwcqfOEV4Rhq++5o3XY0e4FaqGD36XsTw
FBaKlDMGKfPNEd78iBWqu6EXbB0Gzco22QhS+ucPS7jGg4Ej5A0agnuB23s+nWTdih6Uc5tWOaHX
/LRTouucYFI9yNaFzdm+x1vyXVB433WFVa7jPn/SsojNGBw6wMoEQhHWRfc+11Njx/mPLN9Jp/mR
DuG6RGl9nUQk+U1UCHdaDDGV5TLg+QiDmNivlFND3jMDOT/BCYSmXZjSzhZjnLDKzeOAnzuqRYjx
UjJ538m5YxENYtjRKR+JjyofMFF+R8zqHOEWNhE7oD2ucCCZy74z28teEdtrMEM9tWNdv5HV492q
SKYWSwM3zJa+9qEEHdZl1qPmAUGCOKq30+o6HEmM0dwpApaZxNabExP86g0AF0HRM72scjl8N0RL
jHqnUyaObZBtSG4gaDMkH31mt+48TWTr3hvS41QDwF1A9fx2btCEGQH0qDcrQhQnKcbHn8IpjC1E
5XWZ9UAb68nORqD/Kbzob5pKiQhuLMQ0Z4lRFnrFO/aW4Ob8uENJDE4ltUVIucvbnWapv6QbYp2a
IbtP5/617pYBjEwAQ7DcNRoCbki3RIIw9RZWTBNOuhqhDZrla1c/lyPDJGJLTERg8T42YtFDWSsX
Gcovd+4bb4GY1HPylb5pyHijA1LUp9geKeAdrYftyKiQMcXEsTsnEaZxF0Rsg64fAkmxo5PBvWki
bX7SAzP/NgSqW1LXRsfz6majpriAu3EX17F33SlKPrCcnN/ORyQ6HTIGNJwZN4FVOQ/1XE6ej3fs
RzQLEdNxKEU3cyK3kZw8dsngstRT79SjRHgAP8qSUut86SKIDklTEnccDaicWtQAezSSwG8YVl8P
JmHQpIPxR5Pcy1J2353aDdZWLPUbXa+jDdGe6YsTj/UuHux1jcv9muaYdluggVqeO32VhRSrMQoS
l3nW8qveqeqXzK7hlSP1I4eqHW7PnW0/cJqDm/ccaoZ800vH3jUAeY7FWR81t7bODUnkd+VTZkfD
3lVQjpBDacu6CsK1Vs4tItWV6jYlo/o6Q1dz6nycfMxYu+sWtcjWE/PCWgnnFVRFdtDnjQ9WQnsd
+WQBocAmyqNLdNoiRETo9WBvAFNTNpJsFhBeRwU95Hp+o5NzfJE3kF6NyvLfxDTSs0Gu3hWi/T7C
NN05Y3ltWJOxEi1gW+YW+PA0w9toCj2jSLB2LxxJVd55Y0U6K67kaydmgmwPikfkLCBWBONxim+y
eO2wSAFyjRogq6mfte8GOWH2vh0Tvk07JP0bHGDnkJ5lh+d9XoQde5SY5kaAkDrPmisyfod5AFT6
cbAs4S2soYaHp4olfEv3SNC80Mfb87OEIcHY4EeiaUDS5t5q/Xpb0IPdtUXlXXjSqXYygPzsy35d
FYF+aehddN+l1Ss0++iSgoaizEnSS72ZLoCTmt9VZTcP2azD8Cphg7Qn95Do8ejK4HSwMLJhvE9N
f7iHV5pe+z6FgVtY3tZJGnufd525KW3vWnCovoTNbL7zPMUvHbLaw/mJ/2IA8YeO+GyvxizOMoPD
5pOWhlxTryR/nnGjaLJ7mufv3gS8VvUEunSGU+zrUve2fV7nt3HUPXVdxxjU1DxrGftF8PFTwSvR
aW0ztw9u/n51v6tKGA55OhajWVIiPo9o2oE8xwx69lHneV2mqGvSs8zAtiOTaJYS7l9LBmCx0isZ
+Jd///A/yIxQWuqAx2CsoMb67FcIgKi6vZD2sQtjYEnEC1Qv5xWZLpW+NuJUXumR/tgXGSbSsgEQ
bFVl9JHqWYniI483f7+ez8N6CHpobOg7ze6J31WKce33XRto3hFMoEMRWjG30Ocjoy7oCqY2i/ff
P/APNwCagOGaOPDhEEEI+nUwRLndJVUeasdRY+/K6CmmiyHW/XfDHPXjWJX2rVbOWVSh519F8Yze
Nbm4RS+beu/Grv/49wv6gxKfC2JqOI93sZ99NiSYsU1N0Ewk49j0yEQQ+W/1RH9Xr4N+08zc267z
t6HljTsxDdM668PTCNHzh2/35Sw011tyeSu5KjTYNIOqg4OOQZfo8th7sHnhL9q+jb+Yr/1BhwDJ
AtiJgSSfH++zykLvSKVpSBE4kuGRridVNReajOgbpQS8yT74hu65uQmLJCBv2s27dVAU2qVIgmzZ
lsx8C3+ypgXyH3JUiMS+qfWmvuhDMt/O+4VHDMTp7zfamCewv44EuWQ0mbrPkB/Q1aeRYGmnBWkk
kXMUqcguha6sTRfZ6TbGJbWhoewcGlj3Oy8c4VYPtdqkYf9ieAan4n96St4mHcfoq1dyfuJ+uy52
DENgruPqzF+fSHxvFbFJtX3sI5U8lqUIthgz2gclyOAEwG6e8iFZJTVk5xL25l4w5pGgXhvtymgn
d+/NhZCFYhQ0k6veWuxgq7N75Yv797u+Ft8M9l2uEbE4cJFfr3MW1/YhqdvH9DzhOffA4jGtXmLK
/AVXRkKfyQHOqrPXIk7SFWErdFrned7fr+T3RQPUDZobXIk2K+hnqSQ1F5uOzsDzPNDViaB790kW
Q4EF+C2YJ0Z//7w/SKmR9SAAR6SI+/AzabQ3Ja7HLjOPVhkkOo3EN8YxxRaKt404DydKn/nw/8kM
YghDUfD3T/+DdJZoDT4bOaaO6fgzQyEmxWvKCl61ITCa675x6WiPrnfd+hlN7KbbM2FIL73cjkGh
os5LHSlPTuQTKVXk2ttQVvdg88ITaqR/7sz/Nyh/EbXCU/evH/G3qJXD6/SaRqp5LX71J/P/9NOf
7In/QSeMXQanokDZM+9SP4NWbJegFV55YbtwQZFR8DD+408mnYWNEo0wDiR39o3xz/3jT7b1/3Hc
mZpmQ0/DHYX65P/lzNz8XGrUp//8F+LsrNiHKMuONG/IMDXmBetfoqMiIjC9abppU4Z1BERiCNIP
o3IsRjO2Zh4aJ3eucazE/5Gd9/Nz54sX6LAFbtZfPxfMCvCIQGcE7wYwUBgybojJ5BzVZ+4XSIJP
S8j5o3yW2hkpRDFmfNJ65ROTsrbRx01X9WKfWe2j30zNxpwmJN6m9t9Kvp+fhpjXp+bCaPF5he8l
lUjSDJgNRMceArly1XF2WUnq5E3V9/2SOCgcP25596/H7p9f9t+/5B++Jss1hliKHYxPzic5UNwb
FpFTGr+kB5c5Uq7+o3XzcR0nk7FWmSov/vvn+bOxcrbzmOf8oH8/OTWDyChImUwA5c8H4PdaIqB0
TN3JJVnP35Dg2+RfKGA+bevcXPZyhJAzxIIX57OdUrkNAoreqTdd2iRbhATE15TGV4Kiz58C4ApB
GW4O9ES8G5/FgWzPRDHXot84XuauPYjvFzJJ3C+q008HFx4RnVQMsGozimre3H59AyJbkZfgEtJL
bGVBuy0b4qekIs9+gb1O3/39x/rTh+Gmp4rjOPB73QGznqhQF3cBHGCOa9HwEJqEj1mx+fL3D/rD
vcM/adOzQpVGwfTpKayspChisuc2mi+OqPhrYpH94YtH748fAuuKdYtTzW88TJ5oDoSqGTaBZb9Z
djocQsIpvlg2/nTLKCG5W6yKM3P419/HioLMDT2+CUTFbltNEyG7fnmZoZra/P2efao5GAXP3mnq
VeK4+J/2pzXYNceenOaMHseaccsXr8ynfxzTxbyz6ByPsUnx23/6x3sqptEAA79Bmw96eor1oL61
3MRoTmWeqfhiaDjzLAvinBzsrqQCPdIoCobbv3/H+WP+VfjOl4E79+wL4hsijPj1bmrkZXoTwbqb
Rp9TgLwykFATYmALePZTr7oQRWR9g2kYuf/t0T9/Msu+CX7DAMPx+RTsgA/PgBFlGwYA2XZkHrcZ
E29c1jxc9//9S7JssMvPNhLjbIL812bKBKywmN0S5BFp4kELVf2GL7vdMbmZtpOZt7ep9NovTPh/
urPzKw1uEA0sO9yvdzZITD0WXZ1tytggv7MVTfMEQqraFW4z1KshNNtqIbvS+viPX5b1F4KeoPnC
70kR8elzTb0sUr3KN6EfNneaK+g4RUXxorJebnvVomQyM/vp7x/66c0HjwXuBQg/3RTwm1Qsv34o
IChbENRF2M9o0CFtvD5bWX1sdV+8NZ9e/p+fQ5WF1pI3n1Lr18+J4sDvFZT/DQkuwZWTdvZNZQqH
BuRYfvH2f/79QNCA0IPpYXMveULnff2Xh2amFYetsYuaZfMt/sIGOB+U+Af+/eoxXIcuzTbD74VQ
1v+0JFutbcBJN+1t10Q0EvVxKvZdlJLz1GPUzBdJ2lUNuU052aiihCkMY9tjkM0CaxSL3ghdBvJK
oyRkcqE9iGqM/cWQhP6z3Tg2k6lITTDQCdaoFp3nhOEqd+qQpaaU4gVbVbvP0nKEkuwNA1HBljJW
rdXFjxX2P7GstCK/SPpCYBJPa2vfTrVyrhBnajjIGeMiX4tpLuaa2z+JUDj00iszui1Sn2aacrSX
YBjtayNpnDfwh+Jd7/TihJeqJauaScBLnDqEg2SA7/wlIadOzdSn8pHwqXAiQQ8VI/FmTTleNFGp
HOxKaBbXOSfiO17i4LpV9aRWyvEaIrmKlOxrd7LmVOXO9pfK6sKd0ygHcQvZN0BpjCAdLghKToyF
lvoC/wAGrvXgycFdOkbI7eeMMNgXBS8oxi5fG78zJzGfo8wC6jMWRp4tcD7E49IOTblPWNrHNUdB
B6tH25bVhmw0AuYFJvfnMA5Uvg40PTtJ4VYIHaRhHXB8MF0kpm4KLoLGDa2F9Hrim2up5hxbzrbt
BadGkqqpc8p61fVC3QcpzrcipsW68kf0vqQN6oydnNRNhouA/4KTsN/428yaZE59kmc7EWoE6kq3
0VISxLzqPcA8dKQxrptErdRWs9PSCkIzUbDWTVqH/Q1D7p5Uk5ARz2UbTwVU4IHZ4qIf66K4sL3W
eJ9it1Rr2J/ZyzCa1jfTiPuGhELOtKTv0o9H9ldEahliZKpWxLQajKCGLMuvUgcoPqPVrpcLROBd
uXFpwd92aVrHG3saih/YgSpScwKvKJYR9eNLIOLS3IkyrJIbhE/DQdqZr22ZNlDrmc6Qv1D0Gda2
NOJEbZDOaeoiC21ya8c+ytGwuoorHKweT5WaLO2imXkEq1aNI/q/Fj6m1UyRQ16qm8lVXUpNX2vE
ljOEBSj4ZmmBoS97TvzEmlideahcMxKbymhTA3d5q5+4HLh+ta5abHhkvGlQlaUhlsKdfH1RSzr/
y7CvAIYMwu2PUwHlZIn7f/zmh2YFaSQUg1qTZtGoyzQYm2qrxTJx1tpAaDEicKFWueGoch3SJc03
FkqFYCcQaDSIHSYVnrS2DOzViMd4z50YEyIdsuEQDDXkvaBsDYndzMkejMB35vQvpRf7wBh55GaN
k7OcSvpWRAD7PUuKFQki3WU8kW7eT1m30BhUYGVrlESbgQAm4AxBqgVDWsVEBEEsULflpDfh97ru
emeVy8yxN9jzTXMpM6uPtvngNsW9b5cteqcqbby1PRH7s9Ibz+hXUV3nOpRI0T/jEhPT0rGi9slA
vuU8MNgSj3GMMnuTWun4rvmNYy4mW2/snQIVoXDlDaVaTFas9oMUjrNMFL7pgIz7Zkf8F9OwUrj1
U8b6lq46nMvvceAUpOcQhwDFOE7dlpULOdlSyNYm3bqtaPF62TQ92VT+l4XUa3IcSYryyBFGorWg
6A+JY9LzslkWrsy29Thq0drpiBNc8I/a4YYgrfZH3w2asSSAOb0OiHKrNo7Kpo9KFvw122ydx8rI
jXbplQWPQKUsrVkJ0USvBIKWt52ISVIwsgCIZVbCuzik7uzMLnMRE5Zou3W/mCnJwxbVakdIUuBr
HdqxOOesPE2sUS7BQ+1iqvCA7lUGcgoenkHyJadprBaA2rJlarrFrunPj5rKJeOgifF1mLaduTKT
wCboeiiR/mZRHphrk3yxG5dEu7cuHaKrZhT8NamDSkVql2K4QifZWOxSjfPRkp8iLnH08OQTWer7
a01ikFlktA66Nb8FqRTxWABv92qSlZiTk2CzxhEwONDjw8a9MKRPMhxCKQMzQImCAam7qrXFNLIe
5Y3Jo6jIcwc7C/dTDDA5iRMsnqvaqbHrI7RdOm2jQYnwoeh0TfydePt3zgo9GWSBfszx5CwK1Npb
a8rSaFFSYRBrLG+ZzSUVIZkElZDd5DGImZssyyILyK4XHGq5s/horxSlAtc0Dqjpx7irtn6u2tm7
2u2B8RuXM2CdhaFct47/WmgYQRwCL4s8f0dkjo6/RNrET/7utGq66830h+mJTaTDhIm9u0y2JW1t
/RnR8wqH1HOTg3KuzFsnLGGZS0U+lJckVxbDyAUT3Afby7CPIhpa5Jq8lFE9HsaUla6MebVGdrml
gLG+qPtmb8/+CTcVW2Z0JdkZeX1Zd6J+ZJoerew0v0G5H66RHIBdVjXi7y5mluFAX0JaCvQuLNQ+
Gfmd2iLcaNU07gxGjscoF91lDw1TrcmPIChTJeSlrnSHd77wSvlhSaN6d4lhGdaJV5f3NfiNPQGH
3kLlnO5Qv2XjVrkGklSciW9qKs2J786zRiijNO+mOGhuiValjo398T42sKPzeNPwSvgiW7wW+tbw
i+RoS2wONuRRPw3EJe3h7jjwBoVL+ivxc1iFyHAMeFxH6QXkv/p1n8dLMOD2u3RzGiQQKwL9vsYn
gtvYTlH19d34GjjWLhidW7fFoZyiZAeFoBZRZN41nl4uUzWYt3AtHKgRwSh3bmeJWxH3FhIhMgrp
go9rndxyAtn11TSwK+FTLOGcGEZsrOmc198DSlmSjU0VjEsvneV6U1frZKRa2BwK/pe2QrNifrOU
pV8iFUzsBRb1/EIKxdsAm/SGaZa5EmMjr5GYWN8TJBn9Y5OPvbXG41uHa9J2CXKrdCwpk6kGkkOn
j9IR7brsteYqoAOAHjV3nrpQj9+RCDofqvOaFTnAFBZtVD4OoMVOg0c7ZH5FeNwSHR9oF0K6g0tl
oU7Vu3bn97b+wwvjb4NfWCdzsgo83uMF5VG2NjRD+6GleXtZ+oFcjqnxHHmyfsIB2i0BP+4NCWVs
kSKSZpkKp/q6T4tdIn1viWBVnmTTx2RCtnZBheLnFwxUf3QDqiJQ4XhAUBSu00ZMa/Q3aoVqAq09
NiwG4b5drVJ022vLtvptzDx6qTNk/cCC7N141aQRJydNPtgobt24v/D16ehpU0bKPVOiPXzcGhVl
4LofZOoVbKPAS/AdATx4hSOYdeQ+lv2aqlRfuHXebEa389c9kWCr2LRI7wMzZ5uxucb8kK3HoHbi
lQe+YgftgEhOnOcVORo5r6xRDRvZWrQjW9dfpW3gIA1VuonkNnCXfjQ8Bq2b3lWlwn8QVv64lzrC
ND/QEVT2QfFipa1x3zBwvfSSkWI1HdybpMXZUoggvkVh0yl2Cg9YcdwYXTpXt8d4Iq+e2TIPVe71
6aXNnrYQddXuKwhS29qy+5U7te1iGC2WFKfhlcPR7VxoWnBINfxCXteNS75ztBkmSCFxphT1CnRi
n0zaJaK4MSaRsy32uJrVkSKwXjpE6y2DyoEdTKi0dqC4JgxxbDPnJkGn+GhXarAWVhpLuQzcLNoG
FfJcBEMY+MZurNZ5xoa+mSYzPNLNnfxlZ43kKPpJh2LWLEdWjcab9j2/0ibyjUhbUgRWvEej2DQd
VeCiLv6XsvPajRxZs+6rzAvwIGiC5jZJplGmvFQyN0SVSgq6oPdPPyvnP4MfZ4DBzKBvulFqVRqS
8Zm91y5tCuXNSstQukayxR7qMfqQmRVfLinIj5jQ5Jc26yk7a51gRbBdjtNb9N3DoHZTO80XWxM5
G+VgB6hYzMqOGf+2fQxmm/rDLzjystowXxwCLg+a6GpuFi9VJDI7GdHL+BI3vd+yFusKFhFrbXiw
QdbkPYy5mw/3I0/9Ll5JzxOnGU7gVSJacCn4XfriomAbH1vhEHDcG99NI0ChrK0Z230g8MVIYw9R
XPMyFIEQ1Djf5F+O+tAil35SVHUx6d/ifnbyj9E2nahDV0b0Nj6SLCWzA+nsHHrK77xwzlyaTcIW
l8NVOzeiuU1xKqiRgmu3qmD52IoRbRM73OqwzGuxXzhkyxCJXEW/2XCOt/SvRAYbmKWuD1qXgUeq
TO9UpeZtteVvykCBkxLwTBB7HrsUPzfkE3m3nmjVZTKq8RmjhV8dnG0bYXHp9KgSRFxT0ZEGnrnE
CqHsyfoHbJ/NJRudIubmsR4wCPpu7DYoxvedUGjkApc/d3r3Tl6zkw3ZHSeD0m7LldjCMVPqgY6q
AbrTkdbMR3w0Fr6WnZjL/D7XxlvX9AQRe6v51RI2/0vaRUpXYtEdSSSJO43B8GzzfPIi5kDNnk/g
F7sG4qdtBR9jV7HhqPdbUGgy5rAOE0lbQvmJuReqE6Whd7C71skJIa8Bt+Xppcv9L2tTwYnW5dap
Vm3tlnJSxa6qs+noZcZbtSLLzUxjuvMTXzzg7aniHqEa2rrlj7u0+r4xpb6H77j85cr6xaQNNTH5
ADVWHC+9THPg3uAVxKKeTk9sR07enBlZeI2RbiFsz+JkVqT/ZFX9gRD2em6K5WCWPi6O1DS3x8Rj
vATSaoMvgUzjaKvRDdGX12FVaeuN4iF7GcqxgjiNGm8h7HVQTZx3STkfgn5RLz658CC+1kndlSqB
RXet7D85GVP+UuS+xOKywzY0BYY3XcN21f0iquTkd277PjetSIkNHqpXHPeCj9UarBD0V/KskGNj
UXITJGOe9ty4MbPlktpyjNHUGq9EYItlhzzVz8JJ6y6aR/F+las+l7XbLeFcTr/XHuPGSNmvioTM
3KTOkX7jOM0q/JKQx+Zm76NfyIi8pkQHKcUX4y3t1afE+eNq8YIVdf7Opiw7IqB+669UYcKMEyNn
pzZxkBYeOrSKmuO7IfgVjVharP1tp5dmeRVdV/5NCfndMweuPpSH729QAWp1G8k6SojU/+MtaxJX
ndvxa7ZBmAPoBrnu1SRYwnuVFvdE0GKQ9LP6280Jr29MZdy6nuHrG7wrxmNbXnsH5K3rB9kIwOgV
RcQduebJdGCuVhF3Pq/yNUuNnraC6u5T+MqJcr2W31aP16hN/PXXLCfxbJuNtyOQvppj2JlBucP0
UyoEtPV0EIaJX2ojQuq+W/Mq3TWDfU5Se0z2hEN3Aa/V8qrd6CNCafLNiJrKwOsYbKlH8cnHgdK0
H1bchUtvBSjG+fZDnQn/jD7OWvaO3GwrKqYJvO06usOv0VeU+izc3Zu+99w3Jy08lJlj6048sf2x
izEPSr5PtVRVNG24hz005WrPBVLOMHG1vrXcAiMHVJWqCDvM6L9Hm4oyzJqufkhWnxwxu7RMQfFk
mnmkt3WdotncxFfW81CP0HO56PFmxigYL0b9khP3SBHaCGvEJydmvO1ILlXM0wNXptf6/dO85OB+
LKTSVeg1Eyo0MI/mj+ELQlu3fsDEKHuvda8xrqnCNFVec+6XKe+p76i/orZ16gMjhaLhKMhdEZee
1/wk7InnKJkIDAoV86ZbJID+JV9X2uA893iq+/g0HwJ7K8wIXK35YKBTX3YyGAFtzW1HK0EttwxE
AailO1Y0R1vIrJeu0MppTtJkcl6msqBFQZS72WGH9pPUYWfc3hnYTEPUz/2A8N0eqwgH1DLtvQKj
MD8n1X3LAb4d6gX4IJ3MklK5d4G3y/N5I4d+Q0rLeMkr2SaiCR5DB8YyYI2htXmqOKuqTphEQDts
OWMYqkdTXmoUhQFzKG98VBxVBoOYhQbP4VG77CrPKwtq0NIzzm25ennsdUPT7Lq07l7KsneXnbsY
TKq8pQz+TFeaChaxjMaD0d/ERNsuMxkFtdvci1xwaCI/4Ynk2kGtd23GtCIq0D2llFiT/sTwQRJ6
tkx6CgnAkj92o+R7GzgKPxeBf0ZslnLyMBPWowxtW6y3DgYuE06i3YI68655s+ao/vAb3Z86tSg1
k6lXH9Ia/J/eJsh7J3S17G1Dt6AkIGKshzUoUho/AgwdsGQsBJHoWy0R2u7MzBbV/2CHPWyObI9P
0n7H44/DqXENIY9uW3XUiGjycFgKh7lDIcb1IofWHK5DMKYbSbOpKWayNd2rdV380PCDRWOiMQw/
agHkM6+WesFjQlXEbV/hVjwAgwzaUzW2SjLxK51H4ioy++RiFdx2pEuRkYmkB+fq0sJ8NEld9h48
mdtdaDDcKmO01eykcEVyJzCKcwVxHO766XmZfOU9B8+Zv8KkaS1bueGSBV13U40TbwsV2crB6TWF
c25nXcBoKQbnXbQpXf1AG/sOqcXAE5IQnBARVOY++7m18qsU0go09OawghLJpzYsA2v8lYkOGbob
DJXzZ/URUNz5Bu7EW6peuyWwPGu+F3M0s7DZJlwMM2gy5zI0jMgxh8raX3Y2oy8naolI6A9J3Vpn
LJM2fwXAciz1GwD3H6pUo/dDgSe530I3WTyzfVCFC9LiHCA91pyZSKTmOiZPPsFDMEnWiMMxK/hY
3RDeRG2oY11LAjmZvoGiILAaIveDz2GMVJGxO910U9CyWwKIZ1Sy1HHjNdgKvAajj+qjsqnto0rY
sFubTtg4iGqyXd9wN2GUq03684Mq2skLx2Apk4iVYW+GLnO9ZjeXwp+iomgJAp94WPPOBwxqOFiJ
+L7p4XKbpKVX6joKJwU9OWvkfG2ctKVa3qemNbeTNRR+zuSRVjPCpsGE2jLmPI21sU3wBbqk6YLI
cSb3kNqzXb8NTj5Tf6BgzLj888rCxifq9KOTc7ohwsfQFbeN2dS/OUdG+wxpsf47marNmapk9Gnr
bLB0YSSMgIEIOdr7paGqPRRQnECudYWt3pgdEJ5SjL6m2K3XYIlJdGlx9dH3EMpYsMdnTDCp9rtw
eryfXudXMm4WbQcfgApYpBat2VNfSadKo4J3lN64VT6+5cTzcKU7ngNLl2MxiwwjHzCxr+tm30yk
soB3ILxvWu+39IoH81XiD8yupPNiywb7TQHq4HuYpHhqsATUuylb4UUkZbK8WUBdnTPyXpEdEnOp
gouTM7jhoZZ6N4a0Fy/Opsmbwn4CRfcwFrV6Yu6LF4Fga+LE96JJrJqz0lcB1xSA31ildWCh4EYy
854gd1UXR07O+OAwUygOrpcYGPoNRxa7pnLX3zjdAZxyKQmXkRkKgdhRufeTzyNx2jtmGwFMBJ/j
YofBwHWiietE3IBybWF3uF7RcvwXlNiz6bINF0MOBKO2Kx8nqbKzKiwTtehjwy057JNFN9URZfXy
Q9mdOZwxyRg8ZvNiL59ZpZokVo0plghdR1XHBc5mG1Mt7iwQQdqzy78W1MuVQme1g5hZptHzgL3a
J7HlEdvM/jx99rer9RdFKvZJQKddh2mlbdJv9EVw6lBa9s9g1eCJO6tnPm8OQJadV+PvJyPHrA91
5eL2GqTy+oO1aW8IWw/6cGTWWPt2Gwbl7OTOQxElFSyCc29um7PrxWY/aKdxnkvX8YrQFHr8GyhE
TOeNzVm2W/PWeGjsaeb8hRX57NAM/5ZWWue3a7qpH1tA3NkBfG6Mp4SctyejKkz+t6EPgo/Vhr77
wDh1fl4Dq3VvGt9tt3MAwEYdp5Ue8jIaqVPsy0HUwQE5+VhzrJTbnMcdEnV53xZZ+bwobzL3vb0K
zLQWrPvgOhKimYYkEOTJ+JcZGR341qWbf1g6BiTAMEazukvSUdHKc6WRSFRuDjTvapNO2HN13299
0t1Rh+FKAl/QVQdyrX30wmJ15wvBXZzwaIXkR2ZnRkPnSisbm7iDxM6nleWebPPki9JlPGv4NA1G
e1Jab/yuS6f9opz0WbUBJ3NQCepHY9BMyVvDqaN+ozqNq1YVrwQFZukBllJHkTISYQ3+Ii2Z5pjA
eQq0bX8btfRrqAi+yUIUrDKrI8dNyCfimVpYd3TFbEUEo9qBG92093JY9I9QgUgjfwhkyWW5Vfa+
s8SkI9Bq2jwVa16WezlCdAxdrFGN2vHjejrC9uKluo3yNnmxq5yiPx8mbyF8AP9IuNQtoBovy9r6
uRpNUlg7wDHsP9bEHnGszN0Wtlal3nXl48QINEvqXcClOp1RqtJme0wgHKApsihpy8e+DDHc5p8B
6fNm1IE1+dR6pHYRxJ2kMQQKwfUHclGX3HRJNt8pTHXUwNiwxHkoIPzspLO533ITsiHduLWIrxXd
ONwWw7h4O3uzW0F0nKdvhpWdaWQLe/nj6C0/s8gr2KH1hThrjNzc8vPSfmBC82igJ+bWlIVz+mpi
OarugpS9NfuBYj3wlbC9Sbho3dhkcuhFgdFvx2woXVb5SS1JQG23wIhHrT116XgjVNe20+c7iuEO
2LlMm/SmXaStD1udVDn+fryyByLNUjg1m8nUfxbEjt/0nIkA7zEuf1qzZgPM7oMxO9Me5iisOA2i
KMZye61heIubIHf8+cZJaEBPm+9RHSrsHV2MvW30497HMXBz3X8j+swZjzpuzbRvAZW8HUUPRyRO
B7I9YunMvUnEUiaOczlX36InbjVKkXNulElpjg22aUj6gEhRH2epqJC7Zl0uCf2zosAb+cYmnOb1
EWq9wyhVUmTva3a3PXdqSwGeVM5axGUZBEbIQ068J21y5XMX1aZuNKvuP2ugliLGAVUz0OqHa/3F
FEbHULRd8zbjcGz2KFjBl3ScvU+WO1c+FAwqt8hY28rFRmanxPoFPMw5/Rt7fiinhisS71hrfrCr
tV46XApPtkiM4Ohu0i/CHhS6wYm1yToa8kIPTx0VDnuzRBvfBM9WzhHfkDyVVWv9oigpZFRyrOuI
9JHk1amttYj4rK8N6VbwcLiyfsdwsBNnjf3CWpPjuExYP0sY5frElL5mWOgDzu+PBdfbm8f2fd3l
PUOkGFEHnI1BlJgSdWmmxXPmefgFd25lzfjKXbl1+212ZfkbuXgyPEqY55ckoxO5jOjbVYiPV9LP
GVa2XAlV8rMqFnOIrsVkcmobhxVCSw057S2AT+6zzLvgfrTkNMel5fRPcDNWfK5N2WB2KxuAAuwb
G5vNtTu/FKZY50MqBilvOsPxk6OBOjAg52PmJVLerEC1bEz5e1xvNq4Wc5ub+6LFRbvfFJ383VTq
dSERc8bUxoLEzsMsgVAUj8ZiMnJdpV/jy6yAl5ZJ5x28Menbz6YtiEgIdcVEAtoAA513JAH955JO
3hjyObKwz736algdW++2SHLnC95r/rLx7RGLU6yW4Vykyz0bAzLy7tZS4RcN3LVmogsVF7GMTPR4
yAAv26e6oMNnsy+ZAMX2OoNkpcD2/rS+U+TsS+GrQBfQuN9lmde/lQGB/lih+AnClQTd/DBxkrY3
VmkwFt9aZJE3G2ny4jMx0968GKkc5crELoFE7TQwmn55m8WQ+ILAeFkipwGs+stLNZXILpjVMpTk
EE69E86epv8yrUzP53RbdbCbwCmNe/g9UMCapbamm6WgzYu9cUvno8uZNmmENo71TZKixOye2kWz
k9Dy8lM/MI4LYUPkX3Y5syDF9CmRKi9u555nirW/hSRELspaOHS7EtOc9zhu5L09wxCay93qXuEh
rAWK7wmJhM06gj7sBgaX9T10hv2XBSczmA6WSHtEpTI2B4ZZ3QhbaPPcMJNyvumWzhqfZmtaPlj9
pWUMAiYB6DJNLSN8kTo/fVEYxh23VPnaL5N4TaU7f3pDJh8Gei/KWqgGfxAzgSaZbQ+X/Cylfpww
f11Rf+3MfgCjcBp5ZD6swA1Yne1IPF9+3C6/Qr5q4fWnXElrjquFvfhtTr/OD9YlfiY2G84nZRjz
hhoElL4w6qRwQm6DyZebWb+TQ8C/GnR9SK8732YXBeo3ZRXRtaMIC/CdBDLygbuX1TNyfw8Zyuxu
kUfCyEUrBmIHMyyzUXvJsFIiiCZsutVjz/OvLTZwrtaYj1htpFPGDVN/8rhsC4kS0OEh9Gdb5aFr
WHZFTe3xGCZvQ3lHoVRBPyshmBBx2i7BBdW2a0aqgOZ5pGhO3hk09FQFBQym2EVQ+NeVOEp6Hi01
rTGZBzF4nR5zKrKu3702W9LMiLFpdwa4tg7g2izb9VgGo7Wd+7QuhqvNn3KCxNOaJek6AQdeLeJR
2NZ7s3XeysRhYk+u5VkxYteRcCbnKTDwx4TaCaoz334ehEaqOLcLQC5/s6IH61Ob1LS7pa22Jiyz
AByAx7TaCKuM8WCYTVTh4Va2mldNNccIa+N7OpNaTN1bWVmCFH/k/z6lUKzkwahYZoalNTb37iA2
N/TQH/r8+qI0I2KppxxWXdF6odH57PMxOLaXGQRyGwm/TL8wKS+acnos3rx+pcrvyj4ZWFKz1Qzz
LrduYX0YX8Skta9oI6DzJE5R/pgOapn90PoM6uZF8pX1cl3v0rQKrHskuMyheVmAnGFQFDsUAX2G
+c9wH5aJCjCqqnr+HBlHWKFP5fQ0NHMpd7Xnt4rBum01EKO1hN9Bw/Mwqcq9G9hd/uIyRhcz53NN
I6iWVu1aVrMMEHRnvzhOV5usibkkebQPMy22W1cPdjAsDK5K/1rSlIgGd60rpveE7p8o0qBR/XVf
2t+ngLEW9GEFF5gFznyfuc76hcdMPnp2YX+0smRdkxsJxU/AjPWeoO/GiZWqfjPR9E7FPC7r25T6
8jfkD/XtMQOtdrIenEsyCnjATVlaT2LxyvS+alqD0eHIzRXlDNy+iOUq7KjD+EvLqbT7JSG/GQ9d
YA/mrjBRQx2dPHF/fHCCOjQA5+2x2jWIoLappgxbrezWXTIG9T2PhoAG0jCTmzEDFv7p9nbHMD3J
iaxSTUHsUF4TtRwSfdzPO7MFffPYbobw7hf4QvxMz2vcJTLBk6XhN1kXFifeFplFD9KvIYeKe9UB
40kd38hbv5COQKECE2SHqpgio9uG7MfiFp52PAHx96GSGZo9ui7fOHW15fId9xnjGa2cyY8AL4hj
Tvs9hY1msnUrAU3gKaiyILRyz7qkOakL+zVIrYdam+InMIsh4IG65nxTqq9vCbDC/K7wm/5IXRSv
wAp5vAO+6f9ynI2oKQwsDLvBmectHuRmVsgNhrx7gVXl1Nj4pbL/dk6Zt5ftOoH+ybJcZF+t32ZF
rHVadOHg1EsRljrI/rAe1Zrd+QjKuFZUwDuvnBBfpcGy3l5nNEOkxzm/bRE/5chMRZ29WqObUh30
qdwOXpMq6wt1wTTGGfO57Y3fuIJ2FQttTlJ7TD1ZjEDj3eYKWU5d+xq9Ctb+PSQ2X0ZGWQ6rDgfd
r86R98EscJKND2cs8BYm/z08rxstFa0GZLqutaHIBPyz650kB13QpdwQzPfYv7G1ScdQCmb3yBQS
961xEy0/Apjc26UvSPZAa+HJ2MvR+ZA6U83kxkCXyQhmQX313FvVcO4TMCdRATORkXEzXkP8RiNX
R9Z+soiE567FceM6w2qfLUYJkgZONDU76Jwd7s0pIaFAiZKivwLW0trUoXRquaXScF6ZTzeMfBml
ATVQFHyfbelt23EKlOh+TQI21D0VDj6snJNMf+Ub2LEb3ZmyuzXKBeDJ7VpmNRtQs6iXJqEzqwnt
lWpS7DeLsrFin57dv2gopuqIUK+uLgYUTUYpsl/rBHeqMcAEHgdkg5RKPmaaxhUGgB9CkRU8Dwo/
aC4E/igOyUJOPPf27OlyJ5yGec0kVYRR1YgsXL6yr9QhmvgGUEXfA1RbZjAtqluqL2qRqdt3i8w/
WpjIxX4E1NkdFy4QeHhIRaKBFRQTe2PpfoutUuWDiTLGi2fEOvockLShUcTNM9N/11mwXddzN79n
oLbG27Wy6vGI3g++QzVvCUrTJauFdVgLId9zpeyfnqtYhy2EoCVStVVel5IT4Zx8rz07HsF52PGw
MtryqeFWhL6EqnaOlg377UVwaL9x+S7dIWHJ8l26OkvOYM8ntJlrXzH6LWn4TknuwvHgPbo+txSS
mjAHIAro2qHL/K0X5TsRVmvPD1ME0KngEBEs/Q3dcH5kE9fJnQPUJqerTYY3hGwI3+y8YB1OCFWm
jsBNfMayBt8uZ0euxz9yhEeLdGlrXLQUKfwvBh3VdAOZy/VViLPN64+b1UiDCnjKKu8RVYpmLLE5
9lfC3DePRe44gvlOxQfMKENlcZJWPSpYURUSCWmJqquJAA82297xJu89zWwkCrlGDLBvC8AeDKLd
ZrqRZVCte1fVXr0fGJXoG6iLeXVMHN5O1Oii5LA3inyOzGXtAwZ0Yw4cXy1r0MeBXI3x4A0YBs7I
ChsRptsAg1S7a4VAyBpZXQ6qm4NDEiCv+iAhjwqG/mftjtaqRXpGnF1ZUQo1sGFzkm0qZr/kbzFq
R01ttDLx3OmURv1+FINrE5fRCIHQa+j6WwCP6CL5qkV+XqyZnIYWiSyPGXye8zN3Q2G+CGu5Lijh
0AiKDaJXE6tp3ItpJAKCQ7e1+FB9DrNTa3SjuXM50Q2gDj5OKGCUPrdexkBL29V74naqPdd0pwxw
YEcVj42VrBmdnM0MqLYaQ7/1/cacHv276n8bOVvCh6JJ6v4X8WfKvARWvmJeDJoF2JBZwxv8mwEq
GMH5pwzETeoxzZjamp2Ffd9cVdVjP9fm+DYq27Mq7B8OrLYdAYPDFptkhPYfLmNFijyW9qA3cMWW
kKI3ihyu/tk0vfcZ1YlLEdjUSR8BhGzGF65/MYEoEmUwTMBUFkvfObgXSkiUJYIgIx1XhWiI8eMU
BZnRdaccPJS6WUsPNcfaNB0zCvb4/t86Ax/4BqRYGKfRpQ973IZuRb7SJkVq3m8ziH8UIv02ftRD
YVq3jch8P0q2zAMZiFwclfwV+cwOuCzybVjPtXJVUZydWvWA4KegJHITZbyRdBHQ5bQ4NA7BcndM
2br6wspSZm+uh4zmnNVpv97PfY1ir9JBHVyPPuuiNwH1s4cQd8rAqbQ7lyEpIsQgz0GVAGI50gCz
OMyo4lCCdIgVr4REQ+4EXdFXOTToBqG6tAzbmP2CJ3VogoeJPziPggbL8I6UhspDwSSRBiQHAtuV
sxySmWq1eQ7yjNHTKR/zSlZHFiGW7n77Iqu5I4sS1eJ69hsTa8Amp258nIQYLWZJUpfe8Gti1mKz
ItKEZa9fuq/p/vY82lwx3AA2Tlt/Py8DYzIOMOmoyDY3eJ57fPapiewhW/synvTqIgRtmiSgjE1b
iR6g733V8vS02AdyGqsOsmOZp3rto3oBMb4e0mFSQRbPwu7dpyRJ0rzbseL07f6EQEwuD6VtCY6K
idcWPNtulszHjsUKpHOvVcxFIe914C17/zDUdv6rLUbWwJlQ4nG2N/2T4YohRyOf5TfH2uRQkrb+
mwe99jNApDvuGmTFL/noB4dFmFt31JZRfJpdK98AsQfvJAmnE4YYTbbOviNPjpHYQAh0jJPIxMWS
1RBBK7bb/89d+n9y6//vssLvm+/qeei+v4fb381/TRW//n1fdbN2qKkHfOX//PuvLvh/+Y8rfmhY
H8fvbn367sdy+E8L+vUn/7d/+G/f//Fb/kc/Pg63/z4w/PK77v/Vic+P/zMpXHj/cElwcYUJVMKF
oP+fTnxc0/8QJLhxEjmEIfkeHql/OvEt6x8SSzXp4eSEILYIsJz904lv2v8I2M1jQwPKeDX3+/8X
J/6/WtsM7ILe9R/zv1jNmtrIAqgpwcnZ7hG+9OJ/8JddjcX/4gD7/7/a+ldrWZEqYgFHo2QSVGFp
sEZEjIQz+Fh6ii3u7NR6qoNS3pm9CG7NPMfvn1XATq2NYkBnW8bAg2nvwM4bwfTOboC8R1tnr3sP
NuUerne77cQinZsVt+w3veL60JslY5V+9dO3IQn8WNjBdL8NQ/PgazW/2u1GFtLsdh/ERde/WrKA
n/3WH743vADRjK1Asey3m8fcGIJnf9jWp17o+R295XLPGQs0bxuTj5ZdI8Q6yfht4aks2L5nxU8P
+uwpcw07rHvTfpZybP8EDE2jOhvmHgWVMKE+sdMhWKavhqPVAszaNLt48P6yO2lEuvT7zNDiTSZJ
WFIGF5EGIfM2CHRCoscRFK2FDvbgCRk4IZ74UzXBGAec0mCzx6w95YaZxb27aiIx8LT0dPZ/l00X
0ZgsGVUEZ4cT1Mx3iXlxjhip3WNr9C0WiMBkitM5t9rK83NAgoiKysVW3/hI59+O2nQaTkHAtqjw
lrsrNoLlNpKUu5zJMnApcqPQDltxMLTJLQIhGL8wgO/dls0mtqB1+ZqZG3+MmcMGfMi3h0onRUyP
KZ+Qz3sRXx/7rSaznr08DUbWN9I/BuuU0KuzoV85hDXTSw/6sSHWeMmMgtivqqXxNH194gVJGOKW
GS58tjdIhr1jhgqWZGFz6H8sY20YjxBr84LgxH+FNYoAxip7BkJ8g+p5HGVySKzCPU6FxaxKOAZw
8qmY9pob5AVdjwsmX0/2A2SK8TZrFmrOzeax6pMJ91xknrGrFz878hbyc2cX4jLSMpbRJkvthGPD
zoi0aXEvc+M/Wi2/IIfWmJMf9BsDsWemODgTC7J9Bnj8OPopc3F/mB8ReXaRClIIzZU77tzZ70UI
hTF53eq1DeeKxhWLZ3VEROH8AuGiHurRyj5zc0tvJXkn9xZk/J4ha18cl3K09gmGbyZBSMtfXXfx
/8x9P1a7gbI4AqDY3Kq1SH8mmTlRTaY2e8BmE/iz2tp7WMfFOK0Du/1kVOifCGpDZ1O6f3XvpI9j
B+a4SXV2YDoJSMrX7Z/eS51znjcJmg2J0LYr28cp4IVrw8/xzBQDbNvACJCFNkm3J96dyFA6R1oA
3t9f3+n6kzZYbu+wAQ7trrM8M2pYECEXqKhFCZbwGrh3QInyCOseqk5d5uQmZvPnSpn8LrA+Xag4
COgBCfqaCdaTrO/1fe7jpKlRXr4NVuW8Bv2qoKJv4+8J4atJy+D2e5dP5mbalHiWXI8PrQX23548
bbBfynAZtVPDiBiOb82aJ24JoX1WDce0Vy3mvbNquz034LN5UQDRnwy8TXtZjsYt8j2I3JPQE/VX
NQUOu21Z4xuipX0g1cM7cynQRzXcX+5qL48Wch48JUVgf5jaQzeHZsPib5gQjpYyGU/8Rm4pNlkf
7mosr4lBv7HY4/IyNh5fHjPjsJjKxd2N47ZchSggk7PVZzwsRqiRmAPborDfBZTEd+UU5iHrll7v
pq6Tp5G51H5xU6xmnu7PzqK9vWxmieAxLW+83GAZneXze4CmIiLdztwzRzDd3bQZ83mlpufRmI/T
04DLn0CeYeYpBzTgeVuEeFltlykT5JcWTb1JFYnE1DuVKYOGnS+85SFHhXHp045Xw1ZLfaerkf/Y
cKCHqARXGRsJYeEEAC7mQREA9bhkG+JMsfndE+IUGbWZpQ6Tyvv73DT6R3yx02kY1+FYjRtk0NHI
7vE3yVuSfIO9a0zTGwpJf7duqlkfbVMRXLbhYcQNuFi1QF/IWI+Cv0+SPSs6pwt1nRBPqJq62fmy
zn9L05o6JhYJckkw4PdZ56CO1lVusVlnZvRtZLWL6l+tzWHLioaeusy7RwB53aldHPm85Mt0nBzD
v3SiXGFIOtab005rFhaLLl/nQkyXDSXKJ6HD257VE3mv5mrfM4NiVTBParsEPAgeCW686hWzbs9X
i6RyLp4oPj6zbLXvVq9Y4YpgMURYO8kf18iXPebbYm/mOnhJKheOgJMHV31LcRYuguUoGHnMNNO/
c3cmPW4rWZT+L71ngREkg+SieyFKoqRM5eycNkTameY8z/z1/fHVK7Sd5bbxdo0GqoACyjZFiYy4
ce8532mSb1UVjceODiBUqCR/iTgQfZGjak/wkHWsUEgbHqI0HW+iOmqPQzsvX5FratsewvK5nwr0
wkgRChwvISYPtrzxQjDS9E3DmFiAY5eXNVxQqE0N7EcnfhIUTruhbur70bLdr5GULCY8TtGX3Ezl
lgRwmucsZuFlN5fDpV7ny8dgtra70cNgIcvUdrc9uuCtPgbDSzkZGjhpYiQ1p5t3I/JT7J8xAUBa
wvANjAhk9cbS0WFhscoRnxfjNR2ugDJmrNyrskUJ6apBv1wVgMeBIwF/EEOEbAeD3g9IZ0MnrkFz
I/WC/BG3jbsg23NrGHVKn7FImfhSwTwby+S7de7cVk4cs4mlDFirPjo6YyOPhtZk92M1GWdlluaJ
caqNu2Su6QCw8eALizpkB5g0dnZYCEidRoC1M1fRcztQKRsjeZicb7A8s8gU6YUoRiPAHVu5d1Zn
JLfmIIoH1ubaRy6AsHyCOo61c8bcHAgXUSFDCijUVlnqFwEzrbMFa/LUYsq8tGfG0oHGRJl6CIVx
0HXuOYAB6CHbh4dgW2VwLQMrOVlt0n1D84EywYl3NUC1GFNjiqvH7dVTNCXDN9i+xjloTfNyocrF
CpZx4M4HYSzUQMF0QGrBTEzmH6iymZYEPTFnacrpib9y56bJEHp0v0s6GY57h4k9Wc/mpDdVQCHw
TefXdZOTaESsE9YYiykn3lv1aoYEWPRTxwAK5jZTWVpKAAHa5glSZgLHSOkXvLiLX4QJ8PFojk5d
4orvJaQjxGKlCyuHGD8bGV3TXw7Kxq+mUBG8kHiWQB4onT3iFlIUwjk8Z5kdHOyMqTvTB+M8Cbc9
dtHQEhoe2okHYHFk8K9m2LK0crMTaVga71uPMByBO1wCsxGPZAI6l0Yjprs6GY1jWrXmk0VSDXpi
Wd2iNbIObol12rcqXXuiT9tRcmj94iO1cv2IteNmwoJ2l7tZukdOMpA/XwT1vRWpcFuaEd6xqsVL
ZlW1GWLOS7JtAIyV1BM1vHWjAOSRD1cNJYbPChYcF9TKI4WkYe6RJogjS3TwNAl9fOxpLz7orRs+
jMEYX4KC7V7p/Na7URXWERkzvty0Uh+BM1CUmO0TlIDdUmHeKum3bKs4CyyPQtO+i1vSSQYe1JMT
d3Q00dSQcUKyDUjoXrtyLF6HXShh9w6tFXj4M/ovyQLEwGujnNxEcE63sRGk36xUhm/oS2pkP4Rk
0SaWyy1W03w3IuW9cmThfk+XvIbITXd3QvmV09GzVEdgh6HRq7NHdvtNGeXq1AWI6TbwHGgLqGKc
98jsh0eyfcpHvUSHmUQSIT1HOnzOi5NU3xpNBeesnolDbRrFfKMN5HyQ9CRulqLOL3WHcR7yaaZ5
ZdcOxS4XXeG5mGoPRczwxAvyGbsjas7D0vfNti8S54qR4njBOF7Rc0ES5kcyEAGOOUzZAfMJg857
pB6c0hkuqsJyLqpmvSO7zm1PzBx3kKmHX5FbNTfER2CKmSb1nmS9eR+BmD5MOaPBTWpEpbYDn5zf
gk6Ir1JzISQ7SHicYG08znPIq2qMhf1AXYXtD1/OuYgkbLMMTeTl2DNlKwZJxxmbykBaCvkL2CtL
RN4GJfFOOkxPuUqrv0OvcLxaG2p9Y4PW2s/jkl9WTIF9TRTkdyBIVl4RLGrn9sbyINw4PLZER9xY
M0opN5blbZOPwDhch+beqI+wtIOm88VQ0+Ed+rY+AXWxD1rUxRfkk8DysGWpHYJGlA/ZomGa5Jjm
lVYSXroaTkw5aPK73cetXyqjfo4rC/VYB4+jSgP5DqWf99AsrKsxjAiWY9mcl90wVfmlnU6jj7mr
f4qcaGKrbkLcetK+afq2usfNEqMm7WpIr4ZFbpoJ3JF1MXyXZWI8ykUkcHNmOQtOIVMEKJ1Mi4hw
NezODkidAl1RBxoycHdtY0HmbBkgbkhUJmIokca5T1rXN8EoeDjG58JrFzfc94nFEdTQxTqe74xn
IWoiasipbTymaDOaIxsXWTCkL8xhy0em/mxwiakbG2FihCuVhe6Qos7CXaQ7GFdy+wO5NjErlU7s
fRkVV0solgtM1zq/8oQUP5EjLWksHA+oETGkcG61/AU22/cKpU+3mValocvQ4Eni7ySAxW2YLc9W
8dCQ5Hfs3cD9EpTS5lSadLNXOyiPWB5WlQASwIAWtNUzqcQbgcJJiZu51e1vjJSxj6UC47hFpXsF
CwBr06iq/CZrmfOG2PRGJMrzxuJJouCe8u7RyGPna8jYq7noZpJTvAFNGU3tUL3JJM0IlRHyBnSu
/VB0CfMLhK/ONuVTrNZclvR2CfrLWKYpYo2OwoJYTH6QbgnPEnY9JGxlXVq9TSHNXr5NEze+ggil
XkASJG+izHDGppa6A40VbsecGGkmXKF1NFonu4GkrvspM6h3R+TGvpKUGRunGJ57RmC5sfS0ppvO
IPgFygQqBBmQ9hXWZ3Jv7DOKPf2qojO4b8fFvpaWxlORkpp0PRs9g9wGpAm5hOLL4hSNPzGfBhbT
t/cEueiX6HsnVOdlUnsaiSPnUTbFSdrIkE1I9NmYwilP4D5JntPkaJVYOqxmcj9s9Iyv+PQRPi/t
EqL3HIyHwG1bYj3y9B6YCt4Ay8XbYolhvzCbejRw3H8Hi9P6XWhHVzM8eg+iE3pox8pfR5jnbD3U
/hutrfILxQ6/dWiOe9QD2SUzrgTyQTSiTlpceM5DvsDaIQxl4hAwcPSeaVZjLUovJB/FNye937ux
azzSYyK2Jw61A4XzA1OI5d4pahNwTd/ui6GozwXr37qp9/umoV5k97Gr4+ASsxZSVu7mxRi8EAHU
FVJutkKgGvhYkubFtgBD7MxG9i8RfdlNDH3lmW4Dx9WiW599ZwLEUNvFc98G9wSeDfijxHwmOYRT
H3teQu1VlIdWaTjqSPaih6KgyDNuFNry1bbTL62eljvNmES071Sv3QJu0c5l2VZPgyHaj0QrzPco
XT90PbR4rko92OvsVbsZC5un41+g2Q2Icq7mhcOJe5pEG6EDZcmgKljv28yH6mKdULEXuNkBN5V2
tlAKEP1QuHAUFiSgsyzVK7OZAP0BzkC4wqS2DQ354Ew69yEBl1ddrTI/Sfr+3OZDdjXQ0Z62xqjj
0Qz0ctkveLraDRoyRt2OXlc3LSNQdEu50x6oTMSJ8zgFF07p/L4z0vAlSksaPHU3bHmpiruMoPJ3
G3cHU00ErZeYZxggNlVE2EWcGiRCDpnD3685ftlMu6+ZEEqfGg+xQmrXO70ST+GqFLSaqkC/1Q0X
Rlmgj0VpMYX7iRaUYDuZ5UnMJiVTWuLMp0Au6zsjrywfLwnW/paiz/Lajq9VTNgP9zXzbrnJTUl8
H6cc1kJpsh1uu9FODm0CGgEq1+Trhc3CnHBAB3wQSrbmDjbetMIj1nWuDTYxZrYbTq7uhdtEBaIW
vaj2tPibK6PT1GXH8EGn9DLGHfSMfkvRlDG8RmaiNk4VQ54jglflJ/AM4nsVp9kTPBSsLXGYat2m
geL0oWxmtxsAWvWZPETnxujbWGynqMuXdztY5pshsVW5ZwFAEwnNn/PMEI+EThq24llKYiu8621B
D0cuFpFlsEYKeoOl+Whm1XgsUIKtAmcYGYoonqcwYFYpmAhdWCLNT0CwIjLkItwwVe0OV1WNV8ol
QhTG8RJbw75g/0CWhojxKR7QaKBIIlHEC62i2xd1YImN2xbqi2GyRNwEjPD9XCTWJR0HO991BnPu
HB3sbTow9e3V2L6bSzteIHlbDa1tQ+qK3VnFXqlh/DJZveZxjDS/jJrS3h28r75ikndWOQFMGwow
MjjJ7/FtMy+vOyKGXwq8veBTdG1VmOfLbSXM4dbShvCkrz4d6neH6BzyFybPLMzhrg7L+COXmNnT
xU7lRioCetxqUdsm1Rizx+B83xBJwyIip8Ku8XGU+DYD/DO4ypf7qGo7pAYxqShZoWnfaxY4Mjpq
tzhZk53u3Zw3P0+ZenczBS1uOE6Bkqjhi1IvtasUfcIRGECJTLNlLDyH1vLqTBHvnU2zD5WztuKc
cSpL2rCIPGZy0sBJBfdMz8qXHtzDBy1K+1mZQ3josqJ5X3rNPOsIdV+XcCFPhKRO39bHZ0ssyGSH
xKgvSTE2X0vZzneMBICK2X1unEixzp4AHvU+WKyUGTratTgxBKfuqg3bL0FSM8kusrq8Rq3ffDMV
8lF0jrK7xtKRbfWAmnSzDLEJPaosWUKl84gfF4hZapvnUZPWbtBTEAxzfEjb8DpAhEFuUrYlzOQg
mEx0UfAsuzh+T0rix+zRGe4DtE+kiWGn25SDTpOrwpm5i1sUaHqVOU/0zkOTlStndug4qJ1RHpTO
M2lsy/dhFNOXOS/6k5qsiilhU3R+6JY8vhab2knqI7Gn9PuWt74JWXLMHJ2nS+AZT2ZiZmf6pNY3
sm4pqst+DLZ4GLHOCxHgA7ZdP1HTUvsC9ens5dzHDqdfUq4xUyR3mqwEnqZDBNpA78/gSMDuv9Bw
ZbC64qTb14MZvkBGzF8aO1zuJW2YO5enjeZEEZ7jyEV6Q2vIHztN8ytOPv0mEZwJODlxmKlnSEd9
NEXZZlF2/9DbeoIXSVMncgAG2mXgMlDrI9iaMeI+WAurXxgqXHUVBPPYHOZdpreKyPupu50x1Hvk
NiG/GurYK5pCMixO7F1GiuYtiAQoG9Gigek3SbNpBGefYOhPeVqUVyNd0adE73rq4V4rjmmC4pAi
NXrEyW9c5zitm31XimavUHm1m2wuzTe0GPUBLvK8S82OUJ3IcLZW1DYYPP5y6RUCP6nZJ/WWLyw/
iGXAcWYGuC7HOLvSswDlYtijhJemumIS3BzCdox3bAjmJUrZBhPprD9mls4w2AmZ6QbIgvYNo5OL
bMrz26zssDFEachZ2MBPI5wygZ+jOV+zmdOoJ5TT1j4U7MQn2rH7QJbrnLuot5MtKq0QAzNr3NsY
ZQTkFUUinjMxOA9FA8nlVJRMlI841pTuqcyOkRjrjnqcbXu8zHHrHUU0Dpdaa2aaZyKLMp/bYkS8
Xw+QbPZClmNxpK00fFkGTSd9TrUPgw5+HwZ3SpwpanvmXAPqnGhHda8GXI6GeMNB2z/SqYThF8/B
ZQKu4ilRgXVuBjOiE42XYqeDFKBPvyB829gExOOyjhLb2XcO0VjrialzcZfF2QGrPSUz247Wbl38
rPdJL8DCmKILtK1qu/EBJKa4IstMey1MA+VJ3S00GlVtji7zNaM8sCr3Pev70jw1U26NOBokfwKl
oTDJ9aH5sdOsKn0ozSYQnslK+60L5kHfdCjGIw4ubWmBJgTAwvplQCsamPexkuCDzr1JwYuBah24
twUgs2w/l0QWHVjLAr8kQSq84M9W49tsijx4taDdDYe2RXqNYkVbOOHyZLnENsVYpVi2M9U0O5Wv
q7U5WvlbTKBWcxVppFb7kbtINLVRx5xjKZTdslUKIiOBdEwfWqNhLOIE11Y7y2k4pJnuYrhH9Lak
OGupViOfrdpxOnaxkxteXbK+2IK4o72Dz+8udyhTd/zTZY1CxDbpcjphI3zyQJN9rzNH8sJCE76u
85IsGsgsYrbm6JCg8532cNgbMFyDkR3oF+Z3ZeI2XpBF2pc4ltq1SPFReJTc5VNhO8lygVWoumuq
LHlfMLn4WGGbG+JjCQzhJOCTFAaHD0EYHL55tKcLS5MNEp0yWb7nCckoG0hXHZ3iPsIpY2Dd3VTE
DYOfUC0HpQyD1BcrLHJ710yLrZPFB010XpYvhCxlGHWSysYEjv/hYI84uphYxf1FJqfhIV7zCyO9
UUcdPou1b8Oh2xgZxdWsW9TfUdf5Dil1Z3QWkvgO/Ktobpp9IgECYtBzkws8OvUTTqjlyHtbXFV2
GB1AKWW3DFzDU+TWNGXQu5sPVVaY33s9z1+6cViDH5WFDcugJeWtobo1K0otQTHUOD+yKUkwNsjm
o2OVJBzMdZGLzaK9j4VMdniuSPReLMjgmdXd59ge8AT1praB/9HfN3Mf34E6mj3avuWdjCZxwWuF
kd2J8nOo6twzyHB4yAAvQK5K1WVryPk4WQsDummQXpou2V6PMNcMVWV9t3BEXLlhMTPrWAzmb3HI
qCJZnPpxBjECvbtOT4NuSDgCM/2dLiWnOU6L8bGLc6fbxEOdHBEtrdCIQr2hGrTR0mWt2E+wDW5i
o63VjjdFe+rSAHlzUPcR3LcwHPaGDgBpKM2EvsdoPoZdQ7hiCzbvGi5FdHbkyigicdhggKjqK+AR
nCBwKWi7ws5gamEPC41NZ1jM9HUCQzH89Jdzj27aLhDuOjmkkg1qNn03jP3iIUWItqsA+wVHN8Lp
tsyGV+JkUmfH+Mc5kdcdNkgC+4xJvyVmdY2eVEC90Grx3hSi3AK7Wh7Q/pKL/pd65B8JaR7KnP98
1sb8KI35X/5HefWWf7Sf/9D/gwIa57f6GW6kCeO3HyU061/4t4KGxAqbvGdpY75VHAIdRCx/Z1kg
oBFoOTD1smqpv2QyfytoTONf1pqowuIlLbAfkn/uP1kW4l861D2Q2VKYyB9Bn/9HOPR34sFvsyz+
4v/D7wvL4vj+P/8HOH3kqyTtoe5BNiHV59ifvE7ocRq0uhamvamfzYk+7Ee7Uo8xg/huH+Ewa706
HAy1B/E/fZGcTN/4xNMxoB7Ab05LigNmtL7THAtkf9IRfmQXbWq4z0x54SB0Xe6mnhOvHMkiTMdm
Y1GrXE/SZi0JsRUUKPNb5xUXKE0haFmztV+YO50LKgjOe2MXLZto9U/gIbBXO78+TpddJ5gMOQIp
NM2uIb0ehyA5xIPuXnZwwa6gAZdvppXU38uqGLcJweBvmNmg8hA6mL6ULsCxjc10hhz3LNKv1tDj
F6bj9he3yHGSRCjjsOwj7KBhPofsi8FosrWNWY5/aQrz9k1BDnhHQSpMdMNx/iQ7fuqNjjhj3ATd
AltwopMbbJ1o1WyIrkmf6Q4sFwWwU3VEhcSRVmTX0myc2utHVMWgPfPUBxmlXTUZifYbt0yS9yhJ
NYZwpjmfGlVBstWHDnxSNKIC9PhWhfAgj4yZZzbMgreW4aJe7oKCQSkTWaaQSYaTnJAp6IB7pJLV
GX06mawVqaCvZlsIlAwqa25tnZ48kBq9fE5oGodbPTWxydRQTa5hLSiNkbETYVPOW6Tpk5nrcqdp
ZvNklJb7NZsGHFNEiqMwbREGvQ2awPuISN0Jtmk0djC0UYYcyOEb11Z6gjpHUCn27B8mHBE775cb
ihaqe3o+Y3VwEgSZxA6nhbnXxkIeaGKMcqt06MmYmhbnS16MMfaUIIGFTa46owqnE3O8LWzgZn4/
uUxPTVOziXdsKzyZFLtIRuuiZGOpSrftPTgElTx0aAv2EyIj8sxQtg27iDklc4+YUoOeciNpAXb2
XYEi81hw4bspmNA2xLIwQO0ZPGNhiCTTs9t2+DKlzTJ4tp1wWBJuz+xlieBJeIlum2943ImjDGxl
XwC2D4DJKQdVunQC5moIgjj+Q6g14CKB8z6zK6rUM0fboYNA8rzYBMRPOzCqWiwJGBBoB5hxwxCt
dJrV5oIRxcEEk0ZrnS+m16Kb3JdKk1rtmd2KJmX+2CJMR6TE/84YAwH4cb/ioOFfqvseacdM5wD1
v7BQsiUcyGmApbsxQdy/MdQ00jHAWhKh35rm79hi4xcbsQhziaFbmbNJY83HSLmx5RELSQ9r0evm
uwidzPCSEhnRVljpmvBCD5YmrKGVRJ4BAn6ycw7wnmGu9URHNiNfJgarx7aIMzLeRu01b6ELbaAG
Bh9dVUHT4A0cr6xBLgmiCmUZHvy7XNArTiBup26TAR6KRfTkpK7E02jUitPXFOmhB2CVujtlNoUt
O0sgYrXL2grLhMMZbxYFTYV0fXjWgWJrn0BYcDI0uwiAkJEiduOYgXPSpyO83DjTPMZebUU5Wmyn
g8nIOwrSzXa0ItjC3rb1I7iSMfG7GL+kx4HcxNMNVRWPERBXcI7JoowDfCBcEiXQafovodlku2Zp
CtOLzZU0sFSj1uyjJbHRL1BouXv0heZzaYGnA0g1xY8E3rrvjCL7ZzSj+ARHPW4HX+lWSLxk33UP
2IVU7CXZgGCsrxAQIcGHALQHfUZySzGLsGLlwU/8jY8z9Yiq85j4E9Wa4ENNWsXceH8X2WkI8aXS
BmTBZb8YfpgtAiBsE/GEaNpsqZt+om6FUldqb4WOmH2PWnissCxn9bseEzDP5YN9kqNer6v41qyz
iUW47kFaRaVNz8oBmyNDkJlkr1v4u0DTpLgM+fksFyS7BWoYr6UfTyXz97I4J6M0KaaCo8VP78TF
hVPON640dhzMwD9R98CSvQKotMUEcJdXw7VZ699arq1DVMPRIU5p0/tGH8XbIBg36Oo7NB3j1nCK
C6yWrAEIrQ13uW6r2tlRVV4wx3pGG/uO2eR+gvxuQp4bhHwT4c3Q1WdoBxmnxYPRRriEk2MVujuU
T7wOhSfC7HqK511eR8/N4Gjbzqrrg92MD5R7eGuTeDqAtiTLu7gbco2lrYZnHThMKek3Z7W105EQ
2v03J4ezMgzldnS5WqaHfgKNOh9JdnGN5MnCXrnvMkJ4E8biMsj3KE7oJRl4XmgocT45kcpK/m1r
aCcn7x/C1MxhQjAtLEf4BOlBljlvKvm3KYIAxjXOgfPbPnOGu1YQ0qHckysq1p4k9Mzp6zLgpy1G
ez7y95+YDD21CUUuyIL7LI1Pgx1dYKi4TEE5bHRnQeeiz/5QT7huOFztqxAAVTZ9szQCr3MyElyM
yAIMl9W0jwUtzyLnRW2IbTblPkKxlk7LRVLpp6wQFyM4W9ztAnW5ed1HI08NKw6dEoDcrULl5NTP
jVZu8yT9KBW6Nz079Ik86LPzWLUAK4iCbtYGfvq46KanAxJrJbbj2IDN7uRn1iIDBBk0PuQf5S5a
0D5EhXi0S7A3nVgLmaz7Bh7/rkEa4/W8jF6/kLUL8JRo4QeYbM8spx7s7eiI5vR2IG+XyqhkDYgZ
65q1aRt7Sp/72i4v6jp7k1n0BDvd+cZ0EwWo1LzWlIgpEV7jmhEMH53p3I46+E+G7Tjtp9uBAyK9
vxz8AzgBbEyaNC/yvvnmmFoCfn0QZ5wjDJamZ5NDHk+1+uBy28RJr6K4AceBrMpFex9QouXinAjM
+1FQ+w7lxlZW2jvuiW1RoXvIluAkq6a6b02b0kQuHpD1k5begHyKNoVxl+i4zfA2xxsMmDMiiMF8
6ZthuVzScJsSCeDA1t6kxXzLjGGPZ2qLWajZwD4RzHLMm7yo/Ka5anBWHcmoucIi4lVad2yywuWb
j78ucXReVgRfwLYxhZCWrWM3qxsbnjAFBtqAarWLGPfSKsCKjOMWI+guMoEsR9XCgb5iOMd5Kdog
A5BbswzkpkuJSu/1DY6EM8TvizRVN1Lkd/B6NwRO7ixW1FB3byT7jIVQIhWISfsgPbg1D5sLfIsg
Ywfdd/bKcHsPtgONZv8M4WjjRt+QlFya2W08X2m0UgFT3vezcaL/RMd6eKMI1NBaM/HOYpidy3jT
h49ZFns2bUFEAfvefdcIguBIueMshzajYXDYIRwCjOg5c7Dp5QeRZh6nd7Fjplxv2tV4yR5T+e0i
l03R9AcOhzvsaADI1ksBsXwN3BIxRagLPzAWjvk6kOxUufthTK8tgqIzV0G7DFiZ5fItrVH0AdfG
nSshQ80NxYi+dO/wMvflWAFyXHpKZHAfrsqviKW/KKam2BKWcRjb+JmRJ8Lghbq2HFMX72L9Rmk9
IAF6m6RWwbpl/hAzJs+jV7vjBzqGi26/G1l3LUao2BwLOkILCBaXqARbRy/2Zdo386FRefpKjhAH
6URlTrJvSkBgcQtifUuTkQy5DurMHrcNewENlvjKHMaWVJI4pqFUq9z81lhJ/iZMmoo7DA9BtYOY
pWiKVqDIPXRK6FBMkrroHfYAACw0BYjjJsWO2NkSpHQVtBeVA554BWIaJw4w/QffbTocpSI4Y7sa
aRIeSkfdJmGef88sQXsI4A79JtxrVJ4OhIfNNIXFIybBiPYn+tD4WgVxdwO2MIp2bTaY95UEoYXy
2DUzIGwM6zbJPFXvvFo6uueGHJJ9PqAR8vqin0nvdbixbWV3sBgEW8PtOMoWyVwHQS/TqqFDt9O4
1nbq8mkEsTzpznaeCOPAmpXwAXOyjrOTXimGJJEj18LSzaQ6gd3UnsaF6QyFyVxfpLPCu9zO9rvo
FNtMVWEg3kxasnz95+2F/z99Omu48f/dprP5yOLl48cuw/rn/91l0IjMNGkXOMpVEuMNbYP/tBnQ
D/4LZalN8NRno45w+EsmomQhDcuAxYW75z9GHetfUEwNwwWK5dpo9P5Jl4Fr/xCnRI9izSBc4yTZ
mgi0tulm/JjXhLIf8hT9Mb/TUIlGzgrrPYX18gfbzs+xUH9fBi+PC8iTjsZnW9C8AHqTy9z6vaYh
etL32fw1IGpiim4yM/1D6u2niOe/r2YRNsqlDJdU0p9vKuWWRCARLkLkhqzlQGOpcT9rNuqkPHcJ
S6tgu+s1tDnoXE6EJlx7BYd0X9jxuVqi49TcmejT90HYfkV299C12uMPz8ff3Z4f8y3F+sX+n+bO
358RLb8g808apKb+/BkF0lk5rRKVwJ1gynGkMyrD2VS6UNsk0+4jUT/UQh6sULurUllvFtbgDapq
dnH3EnvtMdWwYVRWho23xrKvTfkffjT5s9Pq35+RZwwvGIJscoTXX/WHMK8I9/ySqrr1DZsNBYfH
RvSkVSagDKjPThDfns2JRCN8t96STNBBTBrftY1TID80aGY9XUOx0tSvmGpB+RXQEFlMbZ2glN9/
nT/nAv79SYmExNemGwyNPsW3aZZt2Bn5QH4ozdyvsFTu4phjM7IkBBaufTCVaFE2IZVcRn37+4uv
P9Xnn9JVOg48eoW2VOuH++Fr0nunUmlQtX7WxH6BkNWJtJffX+Lza4ppT+j0AlFfG0oYn7P4lAOY
MTKS1s9hOPdze4it1Bel+lOi9+df/K/rGNIEokUmhL52RH+8FdUBaoe80PqN23yEhVOd4UjGu9LI
oEHlduYDGQ23MYCpLa66lKlI84doRcXC9tO3uX4E4RAd6fKF0pVd//8fvk0rp+eepVrjp6abXqYY
QXYNp8KvzjjP+y4vG+0UglJ4whilbQZip17C1IL2mPXOJSfGKvJUnsUfIM6AOrs2AigrNyDHgT48
4IBDzYr4sH2FpUiWh4s8xM7PVsE0XFAOLAnazgiAsU4/ADRpJXzR05+nG+cbYQjnIbSvh7TcT8kS
fClLiCzdqu/UpXHgY1xqejPs5lSzoDRCaydGxkT+kQCvMEnqMIPy2kG4uTNhisCFSxJvbEDitHp0
OaZathvtkjpZRx+EZ0wpOme0urQnRFsIrJmdkJyxUv7gEAlFMkaga+gnD4Yc5c4YOveSE/gfXixj
fXN+fLjXnwNoC7F7thC48D493GXeO7Ag2sbP6iDaySRKkRaMBAeVy53NqkWXj+miG/s1IrRii5MD
MEHRmMeoNvSPPrYe+94Yr8fecIHgGrA+0Hr6bV7OTO2oqlG7nNvBgnsRsiBzy9rT1PB/Vrj+N00t
wtcwKeYNE5cDmwiuNTyXm1B3vv/zF8yyLcIbTO4YEtnPTx3OewZXbdawgLTaF2JRu3O4tA91n338
/kKf1/2/vk+2bloi/JcO/88XGoXj0prpGr/Ss/SA5VQj3WrK6CH3OqtW1mPjQMf/kvAc/KMYSBYP
fkolDRO/sGMwH/90j7pRNqLqqsZv4zL9qFvnHKlJvAQLwcO/v8nP2z1XMiXdWFDNrFb/daVgaS16
GwF+pMK+sXqkyVVm3oeUGaA0buKgev/99X7xpSqCZy2Es7oj3LXC+nHNINABR02qN75Oe23XGvZp
9fbHaE5wHIgz/jNwT3+Kb/7FmsxFbUYmwiHc/HOVoZVtQsrx2PiQ7NKtq5JLc4zoBZs0zH5/e+IX
y7Ii8XtdFnF78Zb8fH/WSCVZp3XjS7v6wE/5Ztjj4rsWPXKX2bXFgH7su++13qLPztNvv7/8L2/U
MFmQXU5L8vMjq1bFeOPy3DRGu8kt60wY4Z6J8h/u8hcPjZLmGm7rMJTjej/fpIuEmaMzwmHUA+Ab
l+IxbrJtOeOlUZl4qATNhd/fmFj/yU+Lm5K2xZ6tLMfG0vvzJVfV+jI1Wu1LgLJP0MI9WbXHKGaM
o+bsDlh7tNUMVR0VSTc7RzbJi4NUYuyQL1pqXI505NUfEnB//WO7kpOCJe3/rl4R31YO+CB+bFzY
nU3fv3bmt8r9hgQoW7VY2s7U+xvL5Zw9dk77h6rvlz8DObErxUWsyb8/fyc2wWwW5Jjat8bkrnNH
H6/IJbr3q1mGXxPGl9vf/wi/+g1ADsAc4FDDIelTsY4KmP6GZdV+trgn5oJPaAz+8Dv/6pZIpWbz
4qglxecCLVRJnwXLSAuoicy9SeqmJzkY70eBOVUPL9Bo/v6e/usEwgKofrii/WmpxV+99lZmrogN
eQcpabimIUfqRTG8tVYlp11jF4mPqcva2iPCZEo58qpehlZeZao6uIkFy8Ru34Yc6F6t5fx5rIyJ
HX/8/pP+6t02hcHOrsR6CPxUOJNdUUC57ms/1ZLH/83cmWw3bmxd+l1qjn+hDQQGNSFIgo16KZVS
TrBSzkz0fY+nrw++d12nKJZY9p3U1F52CGAgmnP2/radjtf0Ym6sOLz/74Y5mVRJ14VCdH3liaZS
1wqBV0E6gutWKUh+PtKZ4yO5wH890Ml0KtLaieaRB4rm+Q+ilKlWK7dpJ56poVz6lc8ty3/uczaC
AOAZJ7/yYKv0hFOEdrGBSDQ3rxIwSKs60W4aaV2DVNwDFdupERkjNprmzx/03Hcj2F9V2zItsopP
HnQYowiaMlMMUitR60L2bw3JLy//3SjLX/Hbabxoo1EPOZl5E9YHagWbKUgvXDrObN5SNTSLKoQE
PqKezI1xkfY1lUFJuRuv+2J4hZr9oDXxnR36jzhv07XlwLP6/LnOrrIga3lzjErS2Mm5FvaBDpzb
Lj2fIHfAmWjT5ukh51i7H20WPz9CgySgB0C7I9RQM58u/AFnDtZIlFjaVM3QOXie3HNioohGfcz4
/UrtW1GlXxXknK5A8qYF2ReQna9mGf1q9TTfwHBa8IvZ+vM/4c+s7JPtj7uyYxpC8GcIcTJ/wUgh
gS4p5tOq9L25Tn9Gs/bQ5wDG64WB1oNEdS2bROaBLOssSwaPQLhNGJk2VmOAqxRTkvtm8kNPq/JD
0OCZIHAv3Y6OXBulGNfVmCR7bKpunYclqUDzjWP1Adpc5bGpw+aoBcPzpNRg2kbrOI5O4rVtU6wr
LU482wAMrxnUw9tB2acgUl+6KOJOR1S0mysNyhR+MaEQKSCw9NHxJ3IGnTVeSyN5RNuarkVh3pW1
vY/DIkRFR6iPZZs0MofsmmCD9spUkxSTQUTRPngae/IJy8Q4jPV4FciIKIuQTD0jkLGbkV9A1k4C
Ao3aAiExJHjGYQT0SakeRTTpS7tY7P3ZuA1Hw0LyFeWbMBnyV22GSaoW/rHK6oFaP2r4hjChnqiR
7aQSckJDmnBWjagis2mXXqdUlkLFr8yy36ImuTHyaR/hjFoHjUOvtKCz0GmaAm7S/Ps7vyTYA9s3
ZCA25JNvHSio4WSQ67x2yGE9DnQcwiC8V5voLnDiB/6rCx/hmX1ZcuGSjuCwsdwV3i8utrSpQYdV
6eWdMy3N98CF80dCeHKQyPDJG80vPOKHkhYbMwIoHW4SAnfT+rP68Nt6Ric8nZJGECmBoHxdWQDb
KXzFj0UOGAg4/Peu4l+iR3Q2pWPdZ1n2s6Sxw5+WX6OGQqlfhukebwqmumicbq02z99MCMXbThMY
b2QaDRfeknZmpZBwvdjUVEfjUz1ZICdJw9pxlk4RZlBplweoKS2kn/AWtFDj1hJWjB8jtXAq/Vev
yEezHroLa8WZc4K0VE4INlcQCjTLT/n7exsqw247u2C3ycibgJwytIheZ1teeNplkp2sSTjhl/UQ
gjAVh5M1yWhoTgwo0D09yb4J1LRcOC6csJel/cMQVNR1FH9ciE9PuFQrkDPUfeElg/7cDHVDzzJ/
TotwR12Gfh+nH5Lm7+3Gai483LmtDrULZwbLMqTxYdNJ4tQxRrXw4iY6JNL6mZb+k9Vkd1OY31lL
xAK5Sdefr/LLR/ThaS0m8XKdoGZ08sslEpKw2hKikiRkpE7+/FhhBcLK5mxNf7gw2LlXSyOBevDS
7fhQ3eim1Ida5JQeYuU7IC0IpDryuAxxLGmdk9fziNTnMQ7Vb58/5LkXS/diEUqC8KJe9X56WoMI
ETBpJWz6FZXeDYhIpM+Actclxihr0nE0JcnXzwf980Z68mopUloSnahOiUw9uT4mfYPyl43N60mp
3JtKc6VpXNfMxnozkpHQiGDCNDdmb5Fod5SX1jmMRfS+vUuyBq/FdqoNRVXCmodpdoPasOSqtQ0y
7QuWe7gopllSC1RwryhYyXNhWK7W1I92Yr05Sftql7OxLmftC2G2xKBqzg0OMMVr4ISQnR1+Lw0U
3lSN4Q4k8kidZskwAnQRE3e2qZtF12fXOp1XB3R5VD1+/nr0ZV368HoopXGJBIFpmyfrlpWaCCJH
v/Ag/3CYshVzRcKNuS0bdFhzYR3MqbO3pa8eiAouobzq1bd0yrcJkQyPYCDXLaCpjV1A45qLeKPZ
BYmVyhLaFpmvAqLrmohGZ4tV51Kl7MzG5HDzldKgDGHQsno/ndrAigA9l+wSYgQGwt9DkDdY6QEH
55Us+VW7SsoL386ZS6NGn4WekCOEcDgavh81TUdLr0np8OoBdW83jrarp1QgiGjBEJiW6jaakRM4
luJvyxTdlYmZHitsrkJpML4gW34bh/a561FJDep8H9MYxtia4kktHOXCTnpmV1oOCYYhqJ8YDuDA
938trsGgssmJ8dBWrOo2fiKBG5U+Ibwu4dQ4UVEJb0twXFqKxZxUv2w36IN2YV/6uODALOSs4vDS
aFWdrqhjXJVwHobcU6aEjHn1Bn4oOePTpg013P/OFUkPriWbS9fMj/cHg5MEqlCKnKbDHrKsSL9t
iBaOScvvI2wosNhISHC8MpyBF7ek0AVvtR8+MkuR93fXaXvhmT/sxSdDn1xdKty0YaambJHkhSf+
uJ8K+gdlf+EXvjDMaUlc9qic7CrhI3D66zztKK6SvlVcqjd92PCXp4G3BIqHn9AQy7//7UUGaiY6
I+ZFDqNZ731RFccUqcfm88Xo/O+lS3VpmesLh/D9MPosOyE1MEdcSbZ6C5VEmDfEN78BIUTNs3D7
0uBY1dVOJ1XonwzOhq/bEDFtx1he9W/PSN5cy2UgYPBSIWbRuO/8+MeUtKh0yu9VW+0DyGeurJ/y
qdhfGPvD6XF5v7+NffLgsaJg7Q0YO4i6reUgXRVLp5ZL3yTWed8/geV6GaXyNDbllYPA+/PxPyyl
y/CmRq4jt12UBCebAFk3I3o8J/d6+RbCgKqz4DhUtxCTd7bpXBhseZZ3O87JYCc1kVkhjhe4Mfnh
RGv0Ul+JnkgKC988+RGfP9eloU6mra/SPORqmHuNSrbegC+a1U/rH3SK8v9kJBRHbAtEE4iTlcYw
uxJ5NB9I19rmphRgy2kVjVxl5wkgidX/kydbukV8kbpjn5YEMzqSoMoW5LRTd1s4JLgy+hQIUJ3p
62400gsz9Oyb/G28kxliD0nf6Rk/GtLdO1sbrpu62sOqdFW93f2DV8k6s7hz+NpP+ygxEGotjf3c
0yKUAKU0b5yG9KM0GzgeXmqmfziTLpORvgLFa5VL7unv1ig6TB3Cb7xoQmmL8XET1eKmc9pNU817
4i1XiWJ8+fwBP+7KdO6pB4o/W+g6MN/3K41Zg19vsb97uPfcgmAoPN/hW1tlGyTke6JFMFziCAjS
aZO39mPa1xcuV8tSdvIJvvsDTr6LDjD6oGIE9qoI2U0qdiYdilQOD58/6JldgynDDW6h1HH8Pjl9
pBU6tgjEvNdoWnjgbI7IF9j1hamJ4Orj41AkxIKlchLU/pRh/b5yN+3Msg0MzhO6AulQ9R8g44st
JwI3XcLj4Y7cT+UILMOYAM/FNG8p+a2xuBsUv9RHLLS/ZFFWq0jqvYeNtQYWSX0Nnv7jkvq1taFs
T3pzrArjOh71+ykvC1TmYtz3GmmLQ2Qpq7CviMvrR9XljK+4vl5+oT7VXE1F4OBcmMdtgBvh6JMg
tkheOiQQbVLkqF+Z5zTLUcNiul5IGpn8BYUg2NVpSOpzH+36XLnrOyM7Joy0LsTsuM6gHrQOQ/vc
Ezo+JO22b5wOsJiyGXon2fW1pnsgZHIQTPOPsk3Mm8o3X3CpkwBBz7eyENDaWdt7SJu/GEDrrviR
vlmpGB/bxQtSOHg7dHJyd2NANgLYN3sncPWvyBGp9kOvdKS5toW7UJO6edwVpOWQuahwXUm76j6M
Tel1yH5vTTPTMHpoC2wPjYVpcWsShMEFIbLdyFdfy6Z7GsiPXxnQTW2fgEitXAzZk25hpicFAjmP
/RoyLnldenNFQk1LwU+ZrsnCIEc3mf37EAQIIKS4BsKgQRTjCzuEtSpW+JUI5QJL+VOZjeog9Km8
UWuOniiASVUP6o0TtwCuAj2+Am5WkJZq7ms1tDamaNX9kAfEIRj0fmBx7SNT6wnH1R6NKfjuZyBN
4wGbrjEcYFYDQiBAyG1l8kcOAuWmn+s3rtkYYYQD6NivVg4QFo+g7XgzqMh50RZsTARh7IGgmReh
z87RDLKXYkC0JYZW3XBc4cCAC+LYWtM2NnaKyG+pvPPbgbQM8W+0AIm7wnqZSpOuxhjE3RFxDuYy
afjbFBMaqBa9GDZZHR6GOmq+aIhccExXJCname6RjiHWNmDRg9k14y6jlkhyVlVv4qB4KWSTbgPi
OtxBDsO9bHuf26HR7ZXGvy7FpH4dlMA6BHqQ3JFdbCjI5mMbA+IIodf0r4RUzLVvmsM3KwdyQGZX
08AHgEi57XOhVvjRNAXOJZEblI9r2KAarEwH172Ot3rbE7lyjwhX92yYlCzOWLkI7hkB3VQENc0l
pCJaFXsFy7/VNLFHarvgPy+ebbXdodUtvludKMgwATddYUygt6liuEQBua960X4PjTLbxFhP/VU+
NcNPrPjYYFJz6KsDcbGDXCtwZ90k7p6iSdvZFCxWEBGQQo+bUhlcEpDbbRq24jDq1qu9mK8rFS9g
V6b2arDt+RZRYE1albLtan6T2ei4IVcNMD8NNBhkswlRcT47vZdCM2VJUYbhSg+C76064JNu2V8z
w4qNtV4H821bIi+DsDwhL+Tac2MTHMSagU96VWoTmW1GNutbyC+UPXH4z26pN0iUgqDSPRJvEE+X
9WirZAMV5S0Rav21nTn9odH4ZiDAdphGhILvfALraKZgmldgu6I/RqiedigbgoUasSl6E1aa6qv3
CgJu/GQFK9mUifzKj4d9PzQ3RhiQMF7lP8DqjJYLkynYAPmZSQCLIODhwPPFXsMyD2MvqXGg5dZD
YkA3brlBO1RhcA0AvcpKH2aYQmhLYt4mXXyHVPF+0Mxt6Jdfidn4UQO1WtmOcrTS9EYG6s6OSCCd
y2llR6JY23aIq6PWvirzTFlGRYLRyZhKcpoeJmQ23twURynS+3nhQEncG5uZ6Iw1948X9AjNWoDc
2yaq9pXE9nZTcfCBm2PcycWKSui95gFLuqNm9yOTzAtC0oZ1PwSAN8zBZct51lP+sdPavxioc1Ok
bJhjj34Zfck7cz0YX/t2RolZd18bkX0NVe7keJm4JKvlw+C0j4k0rpWM3NCkLa4A4W0GxUT0VD30
rflmYtAEcTdsQDXRlIaYwJvRJudeaRcEx7PT1Q05eOomhZovZXedi+BARImFo3LQVhq1KFhkFFKJ
97nyQSP4bfYz7nmBznOI9aYqnS+I9bfUuvdQQn+RQwU8t7kO0vAYWt0GZNxPNc2/9IO5DgdtOMyJ
vhRLOcULRGOx8WhrypHd39W4lJKp5FE8vzGCV22JktT88GtfimsjsXV8u9DmhiS/04155wjWAlKF
8wdF40uHZfRskFI9TNLTrOKWXrEr+haD66j8EfYwaBIR3ADgWJuR9koI5r2ZjAVkrGbVSfmNb+pb
0gNHwHrSjlr+5lDww097VOtaAul5EL7Ykrsjv2dFct1m4rputdSNe6bjUCu7KTXhflrazuAfjKRC
3sUBePfKBOFoq7ULOgRAJ0eJ3CHo2pzgBZly9syqeUjy8Sf24v5Q0btvD2kzBGL0QtFHzQvI5T66
tzIzr4t78sNGICsQrbcBIV4HKpi/Pj+GnbtWL8J2AxW5jS3ePKlZ+aMPNGeiUgaN+somSjkf0PnJ
V324nXQV+3T2HJgD/Pno0p36zMWSnjvlXjz3CH5PrylVPvYK06jwGnB0Tih3aau4ifJYpMON44s7
o1T2PoZSFAfMc/FTi6zDVNv3rWYf5+a7muLtu6QI+Hj4RaUrmG4UhZbrxclVbTALJQhkl3sBESgD
jjB85q6CGvTzt/7xUKrx0EQooOWDxnaqlEoS3Xf8Ps2Z+K3rRzpmMlaJ+aEnthSW5bqAefr5iB8f
TEU9Y0I2oNSFVmT5978VMEw1rNAGUz0ZLLGXGpTCBJwJhrPPhzlzFVxUio5JQpdKsM3JbArjSM1p
nRbAd7tDAN8zCxXUkPVWxeP7+VDnZu5yMePwQ3StJuyTKhqEpyFubcbC3cwBwN+K6bueP5tNObtG
jg0nxIs5UVou5aW+5/K//nBH+mvoUyFmQdpUHkHa8qZ0OgYR/QMHXG/rl/sBgxp4I4xroX3oTXnh
PnP+/f7nmU+/mUYZFZi2YeEZvvOk1c3Wgv3XAZzRx/bw+fs9N2MoIUi+UK5PiPLfz5hxtpKxzCk7
KTlXTUO754riFrK7/XyYM6uABUNBt1BF8juetmACvdAEsQEURwb8l85XQKK0nIwd4MhNotgXpCrn
Jo3EB7HYeKg6c/l8/1Sq6Gy9TFu+g6k5CLU/ZEWv7AhTfZshROLnqwHPTMaXoAoPggC0zx/2zDtl
UDrX0sT9Y0v9/ehJmCbE5BX8fHNGRwAeH7nQ+MZB4JkXvsSPS4yK92ip1+lIAvC4vB9qKps+GolH
9EJCCY7AA+dtluk9zYcB9p2FiAsY67iRcysutI3O3Ox/G5kso/cjQxNlbbB5SLuR+6V76EvT+/w9
nvkMlhoQP6PDOo016/0QwQweaY74/qypPeZiJ40bg+uEJYwLA52ZnYiLUNZoKFpN+9TkkwkQmwDL
C08m9YtePdRT8qNQ5KZqgqPdiAtf97npgQ+FKjouEXqSJ6snUIqxBgrCm4NaUbcCoyXMvPHS2zvz
Ay33Qx0NuWnScj3ZC+oonSc95JNDkvCtXqSJlnn/+Q90dghaAhTrcWdR0Xr/A41pPqslRFcPKz6o
zIxonVY+/XdjLJPkty0tgFcoQocFKs6gS0CpxWC8+XyIMz+IA8CPAiBiBva0k+8V1ctQUs7IvdZR
n4ns+9GX5i6E7Pf31wX+/4sfkIsqmuGT19WPMhtVwTi5PT/3WfzWGzn82eHf9CjQT8HP4u5fO9Tv
prXzz/PXOCevzCaasrJKantIdZTVnIDikvKpoqL/+Xs7//P/Nc7yWf3205AZY6DB43mw+N2rtnGv
ZOGlVsHZMSCm/emnAtp08s464t2F4y/7k+1vOl/fVWSV/4PHQNfkUEC0WWxOarGlnOCgEmLlRa1y
iNv8qu/N3edDnFnJKDUi6sBGaPEsJ4ul2i+kJIdybzGnv0y/u56y8K1qsisszn9/XXaoV+Dnp+iq
fejTacRICH7+3Bs5n4CT5pH6v61VQRKDOsYQOj++tBcT7e8/vIYl2wGBknvokG4chTTrXkL8BOmp
ElDw+as7NwGWwx+WOhsbh336cQ5tajmFylitej83D4F/aYU597mY2ENsE/8uHeqTHwdkaCECq+fH
mbKr5VZZ+AklxuiC9uXcMEhQHPQvC3fstBGfIiCRgc8mYxDqRjQ1JUpuPUbtfv6+TnBkVNv5cbAk
czqne6KhpX//48zUwqWfMgEoQt8W2Nf1cKtDcC7Lam2X1pasmzX9jnVLxJNFOUcLdG9oXhNBQIvQ
YJbnbvJHBn7JITjeBAYz646XkIXMefgABvwRtM9GsZNdbXQrzbjpLevCBnlmO373BCf7fhM2KAEc
I/fS1qC6/Naaukd4xLVu1htTr73PX9jZ0SykbKqBxJhO0Pv3FTidGtklkzmqo7U63yqgphWQhGPx
KyKQ7vPBzk0CThr/Gexkac5G7HuSqFVPDanVymwF65Xci6+fj3L+kQwakRwMUVGenDDyMGkbOfIC
R2ta8cG4xDx7Abr3krO9sC+sn+ef6a/RTr7QvqfmXBaMNhf21jYmz1KeQ/3CsnZ+EHQc+qKOw+b8
/lcC4F6lWYmMRSrTRsnvVadYQ5688Cjn1mlO7P8ZZXmxv+1oxOmqjS3IEp7AI6nOcW7HlaTUq5n/
5eOcTPEScXQ/GQzUG8VaZn+k+qtV6Rcm29lpgFLJkHiEKP6fXA7Y62SfddpyDmg8ZfhlCFjDZD9Q
7nKVyrlw6Tr77v4a7dRLg3Yh6hqYn0y0ZjMGDhjbaTVJ4qS6vy0+XZa4ZTdFJkJf8XQyiEotYaxM
TAaAVlgRtpm0L7y7s/PttyFOZkIDjlntlZGZYOtrqsqy6Nah8Y/mG4ZdDp9sbmj83883+jkRRMEl
u3q6tkIV50axKVVuxZdMkGd/HDY4ydYD2+H0mh+Ykw1UmF20peU2Aj6ctNaFX7Yys6fP156PI1Fb
07j9Lro8/UMJKteBK8aw773cElvDqPYN3Ho4RbcxF+/Ph1rezvv6DENhF0Mqbvzp1H3/9nq9hOGE
5c3zFXsrq+kZ+YMXauGNkoReZlzRrs3j9sKgHycGg1JjI/AWoS5amfeDJqQMiiyfOS2QZqvaX8G8
30DRuzD9Pn66jGKxHwkKlYvd8v0ojtah2c74vYZ43mApoQGYbRKVJASdqoK48JudfSauzVREcQR/
UK5XmMqsoOJ7ahXgghhNUoV+4TBuPv+9zgyjUU7jg6V2iCjx5KHoQqZJGE+khEw6LCTliidfVV1+
YSFa/jcn00LDI85sxzaEimz5M35bxNUZhW+UyMwLCEsRa1mq7ZOMRXxJJX7ucfCT2Y6N2F6gtn8/
TpD3adQ6cCyywnw0rXK9pPNibvnbB+BFXm/gheAejz7lZI3Q4MwZqW1Azo6T2pUWGslIsS7sR2fm
m6VJADbIWtGDn8okWxn3JHTOmac708bSi6sMBmw/VRsdBktu5m+fz4RLw508E1frwadvm3kV+Exa
ErdS1+E4LZi+aF0Xzes/GA7iCPweitWIRN7/UnlYqHoveoYraxfCjudbsxfmxiqN5CqmN/j5cGfW
JSQvrIACZwT3/ZOJMZFbP9Swvz2izMDXBt9JRdgg73Nt6yaapl03EUcWXDr4n1l4342qv3/ITpTJ
PBV55qFGcMtoRuU2bqYmWjJv/vUh/y089f+NPf0OUP3/Bpk6T7r+/xBiDWHjt5mwpMz/Oz1+oXD/
7/91XVAoT99jrP/8T/6dBK85/4PAHlMJy6zG2sS8+BfHGvSUvayL/FuNNR/21H+S4C39f5YpRIGN
1gfSTBahvzDWS8VeZ6s1kKr+TYw1TrX365nN6BxADHNpG/FXcNd+P4H8VgEoq4JZgdG6AKGh3aru
WOtZilI8aRD8JRn0/rUoK5JHnkfd0UfwMkkI8reRsOe+xAWipJ8i1KS8FaWg7dqJaXjTK8KLvyeO
X6g7oqlM8Z2gF1rQRWX08zYOAPEemnwqu7s0thKMBY5Zrxs8COlKaVPfU6t4MSBPYZsFXGNrjdS3
xCjJNGMrbFwajNFT2qBYiq1qyJ44cJTDneB0k10pIN7oliP42NvhTKJLkCfNfZul5nMClU05TI4V
F2QjxQZkTOK5mh1NOgsEfaJkJKh0GS4aDZhyk0XXGjKoHRIUVP/+6MBCBroqQG/WYxcHjzMYx4Bw
v7aSP0RJii8qnn50h9TojBUxJv0x9XE0bvyefviqzvM2v27SrCuOY28VBiRL0qaS3TxAQT9Cp1Tn
DTncWQvxL9HhYwFvCfd6bRUNnX50HT9IhS6DfajEQLKVbki/BXNJggxQueFWK4xIdTGX2NGX2a6A
dlK9LWEkl9MfwhwAfFnNiPQHCyFIKN18GtTWrrYyC8jKNdN0D/ueTAQZWFCuV+QD57ob+4MSrhPL
D5SfGDzpyYNJzEfcMq3VLijhGXPnPCwschFJPDKNrCtnOzfxfBO0HYF82VJXuhL9EOMaHEMtUjdl
Y02AtUDfdb7vRpAZfUDgdV9vi3wu/DX5UVZzT35y6R/MFusn4Etd2dljLDfGUNgPzGRl3iaoIton
3R4Ts9pMuaZ0jxkg0snrpA00fSUGojvuLFkGJJPRdl8mS9uXhN2HRtaZZEkF2RwU/MnN0N6kMAiT
r5VBzKMrK99p15gidbmTIaVodUfgrZQ/+sBPzP3g4BC2tgSaojrpqYim6GiIZ9gKBWfomszzdnjI
kPFczRpKiVeNmWB8RfmFtafP64xg9n4kF1WsDDrfOamZiW58ITJMTQ5Fgx5h7fi2SvBsn/vZnmS1
IUR8SwIgsz+pOaYVfWYRDZwHoKpNg+RJklvGoXtsuwyJ2ZTLvtk4IvCDtU+2NGZNdR7tneNHpLsQ
WTulG+wsUbNq1TyKdoTslgMcUsJ1QXDOtaK91DTKIdB2yAErV+PJp/WYNuRgrgI9NeNr1a4JGduQ
GiKnDECoVtJTI2ZWEau2JN0oXJuWOdY2QfZlPBdumnSNaaxNMbIUrMKisZyvTq86w7gahySafqKi
Kqw3RNRDzRpRWAhwVnGdxIEFZrS32g0todJ6LiURKNJVJkcmFKoSCJHXIbdFRbqp4+vFtsyWOMxD
1OlJURw6xQbGvOrI5bEexRzJ0YM6XRvfSmMa6x28dywhttoY4snPtEp1qwXC6MLd79MvPVlm1srJ
jSba4AUMW5eOmv8AWZkENVP3zYyYY3UGdWkQEHZ09MTK3XCyouRQGYrt3AUFO7E7xLL8EQDd3Kjt
ZCqEU4UKkMkyVky3gc5arQu0ck+Zkku+HsSM+RYtq4VT2m4i4wXM+cTCaEV15XUTrpeXwREAeZNe
NTF6+uX0IiKlWxhPkVo9VcU02WsywJFSVV1hvtAERbkyauMed5lTH/0k666asYmvJ6NJ5qvB4kcF
/Y08IQ+iwPJE0Wsw3Gk8KmgXtah/mKO+eKmCYL4xsE6jJKocxFdmf9s4BclwS9DNrUnAIkSsZizc
KI9GgRrWsFdhWRZbMnGU12BW2tcElMA+QjmJDCUFmrEbBiF/qFhoa8J2G1CexNqtTeKPDmLQ+r0s
UYJLrfRvq9khV4hQweBZTjYg3CbVIOJPTbWJxjlBIDZkPxOCIl+Q1VKizCxzontOsgxJnHMNQMBn
EhskUuklCVLhSK7XNA3Em4L5ta5NutRvCRbyl2Qk8w4iekWgZzQm06NO1tW1AP+6UttqKvdTTrwP
mZimOpFj3SUo+ZKoly0x3k2YH5LSV8S1r6hdcSvaqHssQCKl+2JoVP5XlvEwGeBYfZ1wxg4bG13a
vMwoOBQZqS+qkoo7dU6fkqTjlUyK/aQGLdTSxM9ARMswyMdVTL9kcMNaab4EkFLwURB50n6dqiF5
pqJddxueQXV9J41sNwjM8rpCJviaQTzZD3ZS3QaqZF0IiDvLAi18QJilHNKoC65IEGL9MXs4ykiU
/EfT7JXjFMx8kULhhQRWHQ2EGPTpfvA1vcHMGEPLTXJrPqqTobyCja6vus507nzIbAeyveX1AHfp
UCdQk8MmJbxTY06CRfaBJkxVfZQN9FUwhs2XfiJzS9STci1nJXR1rCFHYbaPDdGaTDKdjlY2SW09
pQ14/IpNbBN1tcpcDmqYbFn0QyjlLoqVckUEQ3Jf2038mAyg+Auk33vTUCDkdjU3QuIx5UvQjemr
PpFLg0WGuYO05eBPZfCqzgC+V908ILxAAuIPfelmypCijWQDGewgOmDqzlYRvLJ5hZCKcDq0z8V6
ioCIkyJoP4h57ky3EhVNOBuma1N3KjnNlJdWCaD+72YsTYLdi4p0pKxWnBU58MzQVHUeScmMb9UR
zHI1GvJIJaDadfkUe1k7J18ipS/Ih0YzltixcyMGjApqp2vffTLPVgPi1Uef6sIAHS9xXvQAVS57
unZjk227rxJOT2aLLdUpDOcGLLD8HojpZ5Km4ab0W+RXgWnSQSA7qcx0bRfSb7ivVSd58CMrdGfo
bOmq1xXjlgJmdpNG1eJ/TO+qyJxQazvGetJ8QPCL4qnU+vyAENwBBx/mRxZjZW0Qg+cR9aNuyZKG
ck227jGmeUYIaVbJo1OE0W60e/upgbLhJmojrsjKsO+V2CcjhOCgg8O0ZLmsXV4TyOxcKzdlZs1b
WBLm12Bu8+WFBoHbdMAhqFg9wbS8mUYz5bOZDYBVYLKvBZ0laNWzF2tlujYq89Vq+z9Cf1K9QCCf
ttOY1E6N8PAK8QahKcEfbY+HUtZk2EZsq7s4i1PW20nfNCUR8+RDHdI2Uq/Ktt52joFlfB4iAqu5
tZdRfMM9vt1VikEAr0SD39hDcWXiWaXtEhK9plVVEEEOlQbgqshwUg81vDDuCq7+N2bnBz9N24m/
GUVXPNgZKaZN0Ra7XoTTVeyPiGFpPYwji50kXT4jtPwHdtj6uTLTyluUY7x89Q6mccATj82j1CPy
GVhp1i35IELO4U71o3KVZHAks3mwwcE72TdjNgaxLhRCxNyoNeO7QPqhvhpbs70nUyG8MnxhHYu5
IxGdV7SNSV3YWBVwbZcg5F4iAK6dI0lb8z4nkRC2tfjCuTe+a5tIZffq0nBnEAcSrZrKnI5Z2ekb
ve2La5NcL1j+zFjXUATncL/qjZu2HX2CFCJ/FRR27gZD+EtRROvNhsa+g0fbemzjBqey1SvK985U
taOfNt1NbRR24VZz2W3ZX2fXFknxRzgt5nepZoQC1NUXprV061EKTqRRiyZcg+VOXCTXoYZA6dHW
b6CnNJt5jEMY8EFxXVic3ei2t14Rm8FPKDzUZxInxo0FtNo1uLV4IVlcK+5DnAqtbER+Cggb7ir5
p2Ekj02ZRF/7BsB2jF4Qn7SRX498c/Wom2s7N5u9EmIlJocBPW9jkKKqzqhPicfzuYFwsVgpaAG/
0fT3CWtNuuNkssaMfa+/kqDa77ENsHeIPFsHup3/Clv1JiEvbCvYWK5hU7fr0K6nIzDyjCpqMx61
ubptcdk8lBYxamaa2PvMmeWLCJsveVjJLXFyYK3DNBwB+6s+Gu38quDotQ+MnCwxFelB4aAjE4qP
gXOWoeeIpn/UzOqlSzKsJDon+66pAa9nHQvOmMd8j0DOoa2jJ2+y+iEI4nRnVQQK5KBN3TGNm5uK
WABe0uBPa3DbhTvgX9pTglY3erCo2MtMIbInG1+6of1WOWF6tJJIHMIgE3zk+WtLeiqnwln1nJSw
HgwSw0w+BYL4dWvM5TYWvbxqCcw9hhG0zF6DVlMWi1Q9YRLrsf4IHL18yhfeeUBK4gvL77fchokW
RFCrTMHZRtHkuqrqAWuPBDYimu9MsGmHWH/eiMksHqaitNdFyruuDT/fjsJP7jQHS0HX52QkdPjp
OQyglB/LRxPrHyRNczpYZMi4KqbMFada8/9Qdh7LkSNZun6X2aMNWizuBgityCCDIrmBkUwSwqHh
cIinny+6x+betruZ2ZRVWmVlkkHA/Zxf/hYWBUGLQU38vHh9pM+VTf9yb4SDxjVOXMs79HyMo4QD
LExaJz9WRaHtZI6+el6med3PNH2G5A6MkaCA9TKOoJmEm+fxxl+c4WBAheW4/7GEFzPQRDh4XRE5
MvnUvak5+80o9lWP+NwqUDCw5RsYK4N/PtZjyWpk0fybzlcrb5JrUvvas6wte7tQv3iUOo1LSWzd
u985S6Mi7l56LQ0+g2FsrlnNnsiGyopM23wd+bOj/aGbFgld4SVEsMr0ufHoK6DZcXi2+/m7t4Nk
DM1GKKCEe8JyTesKVeoYd8Km08VD0dXiym+angqSpHYcrvl+ScvqhWVX/Zn9WX+M49Y5Crux1pWW
lA996uaHuWYIKQYLWOCO5fXVNFy8saqPVj692ewFQP9Z+uGbVAIZk+GRZ5l7keKKWSduXxwWa7Gv
dT3cakNeDRRf4ajy6RjoU/spXLUcuGYoE9Ab+082VNW6yILmIVH19Nrwsrw1Cm1hGHRMdSlVO0eG
g9eWGot15vTFmabE9NSxR3+6KQOBP1MrSi/dWXm2Al53k6O7TPWu0lm0Kz8VBwJj5vVcOtdyym2C
n6TYTKU5bxKkApveqt13NpTpPCmDWiCrt7qt5Bw+NLo/U0ja3WgNIDzaMTk7gdWjjAaPKJDpcXI1
+yQpKtkPogHtqAd/hb2DQI/EildBZVyU0cfr1FteGqtq17KiS2c0gROyjkaCJRl/ls6lAATf491a
avl7i/rqCDMTQbwoNvbeJB/tArMFOhT1mqVZuTaa+6XiBtMqjyUR0j45crjq6lsd0AxgSaKjKjPZ
mzMzctr1PpivVW6yhhqvRsTGOTBgjmscFitNJ6Kx8/DPU/DiZKxoc1BGqdG5VDQmbbf3h6LAYWtd
vNq5v7INr7Ghf7Z6nOww980k+lBLaubK3eV0Xe1I9rBWlHH5O0pzqz33+XCkjna+LoGXXWMEhsdW
W9g9Datj0EidA998dSj7xg8dq2kZPM2b0/T07ugDpjKBmarWh1sgK5znY6bdlr4vn3SdJnlfpHEI
cWN/jIJgkqopWnLhY40AF7P3QtyS2a71k+ShL2K17TwaDhYjPcZ3qa/hNF5osu7+CM+y7r3mgkIg
AMJDgUGQgAiGtlXtpcka0DLYTLyLx3uBNtPmYL+b/tJ8FkvrBRsYR4OkabeHM3fbx474xAvHriIr
jJATMIbMTnZeQmtxAvD5pXsLMr5Jc9aVU7mMN/S5u9lIEWQ7d+pA37oeyZSWXH12g4jVtTrQHzy8
lXnXRBZzyGOftgZmKQJIcUbHr1zJ8ZrwT/GZW3GPGWakxxrChlm+zo+6P2Gl0+NlpWWUU7a+RSe5
Ptzr9hrJwuhUxSnNdHW0R1ffgmYZ0TKgmRqN/NzMNl4/6cYPQbeMYWVmVUMYcrH8OK6gHCWL+XxR
1+JRGpI/YCnJpl8o3izwneHHkkH5mE0UgFGfPDjrvO8IQLOczy5tjJM/BtmmnRp26HqxKJwMeG+z
vK3e59yYz3oz0ByEhZEa7VY+OnQ2n+e54k2dKrpWK9JX7CYlTRvT48dsp9Q8GbXn3+WX88PkLeab
tDIKqcy0vhGWhCen04vuXHgIWuIicx5afLBbLhAK1gdV/nULC6eSLEvcsP0i/lS+Nj31uf839szl
VBINsEdKOtWI7E1yo8vE32TF3KxNP7sH2lje2e1aSi+CQG00qv9wU2o+9XbjiE3Pjit/nVuadgUz
BQcz3fHq5HP2nCowH1BnZ6tLe7nItEIknZf6smpciyKOPtGvY7fIo0ac8FM6LNMpEG4TwYZN4dii
224CZTP+JMLbyIrbMMjHJnLZ2zdTo4KodGv8V3nufnRykqs+pyLaFLTgDHELSQLSho3SrcgxoxYk
XoHODySny/HFoNAUm5Bl0e4e0zG36oY0vrooHtcaTYp0hAd3mFMg9eROsjT/b61x/t2xXbAJAB06
ZqloTVdjDOo6D/UA74RFZKWQoK1dSsCegeGndodMJ5tWvL7F2s/1YmsmrLWLWcp71ETCcpR2a7Mc
smUze6r/ckv3Pj9Pg/Gp9TK9ubOw85CbZnxJe9ZZ26z9rTtP9McaOpOf09RozbqJKbp1AX/iCaFI
WJZNHsH3fo5JYV6GkXnTnG0mSpTJz/6AKbW0l+Knpo+crjFcZeBIxgdZ2yTegTBfbfKCToqX2GBx
74yt76bOa1KzqeepbT3orafOVERTOuRqwOODDWBs6D22H4L3tvmQdpukpxemqvurXyAawg6PNxhf
Z2i5dRq6sflR0tkCi8XQoRK9euvVRBUtLeZRSYB5JNvlJLDB4I28l2M21l9C2scdo+2Pnw0nLe+b
CNTo2++GC44qDMCL1xmPi0UyXO4a6JTFuGzohNRp5FoE9XEx3jVKpDcuz2PIXEAJ+jy4UcyHkQ3+
qz1xoE9crswszdXO6kOT3S+KQruaNMXTC1TdlFsRZTN9JYn2p68tJqdlcf6Uefs3wX0MWOEbTCB5
szFts3yYjYb4H5tPnDGCigvATPolLPms9UGcUlrpF9EYC/M8anmyobWIlRdn3Npxy+ZXFkbxtuTZ
znQ4NF0LWDwdAHVUmWaRVhM5ChRjdV44O8bnDLO/YTF3thzbz5MNHmG5Xb4CTDsvsmUO1Htd20+9
uGaKAmNBOA5Psv7eVcn02qaWXOGjdu+AOY71DqSjo6rzsRvT5pQ4Tnx2fctdt4b9BIb+0iaGsWk0
7cWZSYSL/fbsjM2y4n3KVkE2+cSN+Uc6y6cLsI3Pk8YuOg3qTB9j8S1tDsTBayYcqiAK9DyzBlGA
um/wA67MWdNDexoVTr6ifMLK6X8YxsRgRer3uqrrfj+Jqf+wiMRpwtgkl6J1Em9v9dWzJTr3uJAp
uNe7dkSrSoJMTPUOEAqpkFAmwaObGMXR9co4NFLhPVROQPt7rvon3RlI7mvy8QkfZLIZF5xGqZ3I
1zgXImQVKt5GcT9kbUGlWWmMoGt0f1l4vhK6MjONl7g1zX6nz1TgTU08bvOmnwmropkrzFL7wzcA
WOuZ4EvkroANRqV99UACV9fTuhU9iQV/DTBarTf9Y2KXy7ZP5vzsx854S8ga2A704F762MpA0WbX
2mhL+8/zPN0lbZA/jn46rKnl7nY56/ENIqreNgB2B2l52U4GLq3GPTrOkjzXc1yL0+j2yXbyQaTt
mgg0Qy/jU1eMy2FQDJM00GY/i+/9Qt6kYV6QgEy5bIaH1qCjb9K0/GmqU861fMBcmY3xSzlXILV5
2/MzSAsZGUs33jxz9ijV1Jzg2BeWZJcg3SykuX2KeuKiVlZsO2dVOAjx+3ikTqlc8nklJoPC+17h
PLbzxmW207rQhKw5Q4IBupSVfymEY2I5zno3SlATeNKqr1wkiRVNfkHWG7fK2p5AkXQ1AXP3g/eo
Wz6HA0m+VRgTo7mqquZcdT1YnD5cbFM8x04dPzp9bBwBJGIP5EyWOyHq7AKuC7ffDtlNNrPcdIW3
cIhpmVhbfqvW3gC6TrRBdsuUfB7ionyos0Be+EaYj3ojZtam+DUSCcILTtSi5tafMddlg417uKjP
qmkoqTdpx0zgqc6o+qrHQPr2p5miIwiBPKan3IbyV9JvQ68a1U4bYu8E61IyAQ7o1kSQfmnz8FmJ
Vkgc/Gn3CjBF6SBRT+mDdDM6b028qk3DVRgGDTIxUc/VDvttx0HWIOejjmHVmYQtFoC/YWGM+bWL
VS1Cgl4x57TmtW6M8bulUfYyK5LMvKJ7D0yWkVB32hbYvf9aUm+ki26kUjJlSPICQmtdeN/GQd6L
nHm/CE898qhT3ciyOk9rc0nH8YrP9w7edF3ZZeslH5cAc3ZJxxyXX9w0V0jl8ilvE+b/QNjWjcXe
tU9VWbtvc07XPO2iiarqqOfaNKI2m5wsMs1Fyu9SDiAqmjnCwZAwSjfo4gXSea8QJsHJzp3dUulV
EApOoSiRhc6Qmd8GWXyQtNKM1aOtUEyFaWw+dWhrutVQemOymWqDNsvJUaQ70OQqyX7rqzHfmMUA
mDSa1lNPY2696UnQeKk7bniQyrpdTdNcPcLE0co24dfWoMGSPZrsTEbp1LszVsfU/xhs7e4sm0d+
XZHDGXH3uNv7D/ptIBXv3GEyOoCODVeOTPAFmhHcUCvNFi99Wzxrc59+e05wVc3ifc2QQ2sTCzfp
v/5jx4MUGlXm024J1/GUla6Fx1yP55NRLw1cuNFbN800q36zxJAdTdHZw8khUfKnruzxqisiFzaK
jW3ca7HnXDuR2O9ZOlr6fsib/JqzwApAn5EwbregzGq9BLW62KNKl4MOwBTchO13oDopZ8OnZWtC
RuMQkxxhB9UyRG4OrcD5y/pakHNUbwYQtJSr2xbNpU+lBiJFbfuz1y5oEHPkvuolDfqOdGJpJ+m3
1LAergqNp8epy5kVpa9/TZXY+c61+VwXy1QPak6QzpCrMu8M1Vd/KNWbNq4QOVu0dIqtU1d456tx
yGoo90yBnGrqlrm4iPnAzKOkY+Ze2QzmV5h/7ZED/X4kOl0wkl+Qtjtfa52Lw6qwn+Q4fDHyimix
ujvL3Bcrm0CXlcndwNItuk0Pu4d5ZNSpIrGXc53ldtSZdhnpypp/Ay6C59IMOpO+U+m+YI20r4Kh
+lt3F/u2jKP/prdxTeNw5t3rS2FyqRRNT6gny0MDX/1dO43c0CmkOLkGa9zOLVQt1LtDD3BftCf8
bD6oVwvye1dEN2dPjdZf1RMXqFrIKTH2b7YaOEzJWHEoh06h6Pr2JqemCaeimX5BPfVV39/Hq9E0
/9T19Jk0BDBkhCT9IkCU+1T46pGUanAeqrX7L05oPRIpw6aZSyDhbnQPeqz8bVvxyo6KqZfCPTAi
QmKvlECYu1Rz63OLl46ov4nSMJJ2qpVrIFswmQzOlN0a+9Iz3ohrND9a1zS+qDqsN0KrU3KlZ/cS
dHawawK4lLaK3ZWy53jnLbm4eUIte7iZZ8Zuk9LLwhu3aBL4EWeLf7a1ABZrUDPxnZnl73j6veeh
kvqLm0BJIh523+pq5prNKgTfVEcUdPAqNAxZW/sRR5R+QTVjEbtWqze/6cUt6dLprJuTWiF7qM+W
a71wIpk32VbpYSjhZ6NZsrOagiKvGfm9YNMhw1qZkpbBOzy9uE79IgLa5AkiedYKer5mtTzFrf53
mhN6EmUG6GCAth4qfRlY0Rz6JOl7XjukkqzIW7ci3l3CI0qAuBbWLURcdyQkiDZKYgZ2ve6me0Eh
OBs3ebGbhcMrmjh0X8UYL3Ri1N9LYnJkcDgmoa9c8ykjLSNybaCa2bO8TTKpZbiPNveXThSXlhL0
N9dNm71O6Az5VxbDfjJaLvxLmp47ozXXAEtfnZW4jKF5bUSF301RIhXk7kydY106/Y7Xy9xBVTtR
eR/iCx7Eh4FowafZjwOqS/trgknrKshgeiV/nPj2erpnBlmq+xuoyTzLpq2/pnaxnkeOgFAjWPOm
Kql+0SlMv21Qe7tSy807xfdkW0N7bPR4Omkmr1mQmE+JaTzm3uC8ZEG85lbQGf/IYxNx8JXUpOv4
ZtscM74Gesi0rnmAimpXGtlDoaUR/xOPi/mU53P3ONHlO4v0U3k0ykeFGVS7pRA37HL1Rll9+whu
qcZN0zFcxL1BHPoC6Ws3bnwMpmlowtaurc0dhQ1pcO+OGffnrjMrP0qV18MGT3AB0zQifLDJ1RBW
nR5Fkr/7aZoaERIR+Spq4tZ1Wzg3Hg2sMa0tgtB33Z1IODFa1fIlqcU7DejHAP0cc+NXi71G/RKs
dZJoulCVFqVubSCStclWfr53qTy2ZU4lbt+tZksfyd5Q2mphQnvOa0VQR4DiJB35f318ubRuMH4Y
g7Q/JziDnWv1zFcEB5kUhFfNc4Lc+xmqaLw5YPT7rI/np04qJoRW5Chn7DqneDurzLcaKmFHtvO7
3sfuwYsD+9iRZhNq9HH/gH6Ax6akxxsRl1AFuVKPTvq3tsuipga9XKqTr+x4K0W3rw3e2dPCh/Ew
aTRQnVDh3NM78Ftt+oyooopGNEwWolnxlEFX9Uv7zNMS/6GvWOObk6n10A2uBM7DkMq0aGEIGiCP
d8FienujJXtLaLZL3tNCao+VS9TS2ZC9lnImSG1JipVHLelWNLTR9oigz5aU3bkylBNvO+iWeZW1
ekVQvSdS8nqQ9VDUlQtbxSBO8D8rZeradFhalBsbGJJqh39xORVmrlNbpk2d2sjFtbI/uQ6anXJm
UaK0lVVmyN/SH1w3jA3UTeE4F21+dVViyjMZHs7Nq1Hlrex0GQx+Siw1+qs9+rF/NTzCc04kP6Zs
6pC7KluTYy/uIWMymKdDnUyOdhutzPHPg0B1dLRLK1YrSytMf92JtJRfcjZt7QEtWZFcoXLHcS1b
25bfs40hERlYpmnl+6K1cd6FVHhVCJ7AOHOyH1VHP3r6GTS6IX5TjbixNaQvPGwhlp3DBHsYnBa9
LpFCRmirtlyRhLRcKuonIt3PpygDXH4Gj8EZZyAtPBYUx1x03vkdyUhdup/jMmhX0kA9MwVNQspT
6W3iwRFkNuvBatDt+Fma5q5yRzBFdDiOIU45VPkvWFL34bmz9eloTuEBnpmuWFV00v6AUMx/Ka43
DhJD+acyLOkdxpKotceatvlgU2kqJz24bnnm5t4x/zZZqkVNHRDyhDIKyiaWiDljoenb0hnnXzdl
XZpsO+a4nksauRmtA2c9QR85ONIcYyN9dqIyGZqdw10yYT/oHK7CAbrhSdIJ+etPrtp3BkXPYqIp
hBi8bo6BKBBi1uFiA7NdnWaZ5DHBBe1SfoVUnwj+rKmTlSzz3DRP6TRm5vvQGlQIRpMhpuwvos8U
NM10825QN024dfFQKkOnTq+yZm9oH5vln2FceWEXKLkKvx28C8UnHjUEQUBOetKMGSO278vhyTYb
3cqRF+pOMZMBSBpWixMpRhW39lJcmHMyFW/Eavf+SjbD1JMWFY8XIO2xJ1OqKpv5KbU6Gblx8gGR
oP5ge/Ty1ZjEKAusABRpXhleDNG8rme7TN44HAvx1vcsX5gs+mIXTHNXriRrI1FvKjDAFSrNk8g0
ipo4XW4VKyGH0K879ZCPRSduaIgsSaRcEyvt8T/uRbf/K8n2/0yN/dD8VM+y+/mR58/mn3/Bd93M
XZak8l9/33//sv/vv/8uhf63X4CLZ3K+Dj/d/PTTDwX/67/s6/ff+T/9j/8lrr7NDeLq75p56f6n
cYhW/2+FL7mS//wo/u+f/2+i7MsPTMT/9/v/pcj2/X+YbK0eEt6AqongnjDxX4ps/R86fhjiE+7/
wDDFf6nqTqb/5z8s/R/kKYA429jakb7dG2H+S5Jtuv+wcF3rhPjj1wDGM/83nb98Kf/uk9Awa3k4
edF+/7sUO9fKmfLMvNt57NrXvsQ+laboP7vAWNaOD5SuY6bJQAdUiWUXBCXYml2vbfPEG55qoRHf
pdes3F0Z77J05qS1zOG3LDN3JSjT+BqtQe184ZHJSLSg+inSzEGUiNS7Hgdz5SV3Ux3emi0BK+kz
x2l/SbmZQzutWvQShkXs4zBOZ7+MUT6TA7FOFkP/EWMdrNAWdB2Eg/B2iATFNdDL7FCrUb9RGV+j
5cxi/0mUvrF3ATHeFXr5fV4WxReqhvxPL1BjoShoW6Q8lgsgVvpHzTBo4kx04Z/NNpaR01di5Xda
dUCS4e1tL8v2rBzeU1wmM/FzY/vWojFY0FQzdkS2bVTeypC2tZnatv5BWDldW9ZLVpyBEljeeaL4
FQGGlzab2zOJMRA2Wek8SoyFfk33GI4i4yJLZ9q18Tg/qbwp3kvTSV4y0boOBGAw7tpAn3MUhdby
oWopj2UJGx8WHFbvMWq7aY33yt+KwpYnQITmY3LGMXSgzn4ZIbVLbpfDX7FI/ZSTn9hjBkRDrU0p
2PgglLFv88V/m1xBF3K/WAcay6lbMoc0KdCHouFetandvcV2Qi6RSd7td9PO5XdtltV+kX3zVzi4
JgkYVFa4IMEOq0qfV0T/WfC/OKs71T8bFbYpS96aJLCQ3qKMJFj8baKs3aX6Yu3aCQI1EbcRIpr8
CWD+Ck+7N5wb0l76kJ3RWyOlLLcenhNoGUYwITYtfcO71JAX686FLYu2SjwzeKrvgYpxPlorrf6F
ajG2GWB+BOFOf7I1rCtqz10qdBFHbDWDTDjPoeuVUteVyRWrBvupr9jzKJ5adlxva0JC1mMWfI55
rke5/wjw5PzmlWZEnjFBGBl0Q/wl7CteVb7x2zRqfKVMuV+31E9FbZGokNwMaiCMT4vLaUfU09sY
lOMDXLg4dr6PFP3LNTsyPDsVSS3YeqPHTTtxnpsfjsGXJXAExqm2Z27eelpQcW9MSMPLJ8NWDTe1
eBEqCAv9RpA6i0p6bgbf3RcQrwJ9Zl/9E7tTV/L809Aux8fRikXYyQEjW7Ez0+obGIiFzS/XpRG/
udW0JxkyjdJscaMKsjKUvk5yaftgt1p2AJBdJbXzx8+Sv56RPwxdRzmS6fwAATyKjLWmHBtMa96/
cusQIU4p0a1gOquxgEOWyalcIEp7YfBNj9R8sTp5xDZhXAyNrtD4GrMnAL1rGXvdSxtoBOzLTGy7
Id/2hhVfnLvKn2WxdEHPyCHFeAqkXtCwCxbkhJKY3R2IYY7ew65WMivfdHRYvVW2m5p2hBBU0N4j
4n422+p3KF5GGlKi2GlxT1gwnhbvp4kZM2SptNe6IevDJEpS1mZrHxggbh1v3c1Tpv84LlTwptOP
u8zZwffiF3wl1SP9PEiM/QllnudvAo3LmjMWAHKTlsMcZoP1XLVaVHfJ1fdkA0sw6de5S7zfSi5x
mM4kkqjyjukI9AH28unFjZ5HcVP6n2iOJe7+OgB6zFPmpxj94tXtuuFzQmIcGVPVPYy2k2w1VPIX
3Wygf5IGsrOhw2FFo3F8QKyXk0Ww0BxSK53CY47YY5Dy84VS+Z7HxfrU6jH7XtKg+rFK3XpMut4G
LYTgiIPaWRVoS1f1OL46UiNq042dnaMZVOi0BPUaDVBxrjmh7wxj6AZjR4JjYzBGMk1ScGa7DHrW
sUtqoKY+AYjy9XrdD/KDlXslCUBe2SgZjgbOmUPV6N66mGyQfdlffIukTBRL9q0JmuFq2tOxqrwG
Olx9DrkhHivLryNP6agiPbJFY6T533Ede99FCR8TWkNF5HfOqypifEUhAhS/iowMONjX8voKRprf
Ly4sOHF/00aMRlNiXNEwfy8k7G5SJzM2TuqaN6U1aIVrpkimLjrNWyEmdhwfFQQG23c5tc9tqd+9
SJ6M0TbB1qLGbwHgxy2xBqe8TlHZcX1wpCYl/Pvic+cQZbwrxTSHUzlugRSsFaJwe1xlU++gSk49
B+YwdTtAvcrbOUU9HqWyUT8SsI2QRGOC5HK3efiWEd0qxxiAHyIg4JdxAB8SPGdddzYyKfmD1N42
C30zqCBZBXnrhEC+kRL2CS0pQeXyvWi68qvuGjwtwjbWejvF60mvnLWEkSSWWLJuFmLDj6LkMkZA
kGtesbFz0i0rSEhXzOs6NbWHbuIbDXVrwDtIRsldLPFByddSYQnSYc2nMXijWNryQ3/xuBoCaEaU
An4XdQFxmxZZloiKWbyXplsnTvqYODAufpCcKzuOJBTeNu1JjVbS8aIpr5BFgyH73XsH1jlO9q+v
E7nNl2+sU7eP+XTUy1gD8A2M5edMsxQjPIHxm8KFjwO2Im9Y3OuDLVJcKc2ZS2HCDC3U2DlcHMv9
T9XKP6JGGFmbf5m9qZlMgs8JJsF2K4dYU5JKp2H8KkV78mvvzieT/zoV44+axqaH6EQan8lxbY6c
fsrWs3AplLmzNAfUd8oi15sPPl2AgaITjbzTld26Ue+aYgNgi37Fgp7RHP2wFMGKHrp91ahXfdY+
Jpc0v8XwnChjZjjOdyVEuli/nmk9LMlQrCoipQk72wUiP+eC1KuJTACWqpaQFv3bE/QmZTPhsbSn
kYnNvxij1a6BiX5n3b1M04PrdH9AXh4nO5m3taW1BxLPETMEMHVt+SNpfGkTf8VZRAB90n4w5Mjj
IAO+D9D0LUJHhAjWeB6UI66ImPSZfG7IdzPM0+bozbdYAJG4Rg8e355711LvmRp21vRksGOhsPhO
29g8JYYLW8uOVUixSrUqsnt5qTSinWHvk0Jtelm9pdUg8YqUr4ZTRgt5zrP56A82lSwz6lVXP+St
EYAi0wuYpp+ZXvoX23YjCDhIRWu5Om5ymrP60hfeI2Y//AWlvVOc0Wyw8OQau6E/yb0j+jPhK4ba
ZTLxDjYapRbBJaw5mQhMAAevSl/7QrOfq8X/NWsMbt0zjqo2qqR4b+4qiiSNvwNvwflfnsQ45QhT
1Rduoqs1xgmzCA+rJgiBt8sPxFr5qW0d1Os6PgRjuUeUX7xCGIBR1qrSp/e59LOHZsDteP+YQK+K
jYub62zbmn0R7nNb5K+0te8dfF5tmxVP1jD9ohgFoKhrHVBJW4iitLu/xCof+yS3wiEmkDfTbyOk
B/p3cCm6Exm6ync/yHKOgBG0uSCSXG/Fxhb1yJUHv+s6y6OPEAY+xAEXLvIqDDSBEros/njFGPaq
ixLX7jeGMyIZmnnTwrLS4q1TwlDMtPusRZVfUEeeyoahdpiqpyFxd/QKRZPm36xhZNIw3PR5MAQc
9J0bhtCn4Jw3usYmmv3NfedxsPQtIbmr1Gl4nhFy5S3VQEZDnq7dguMPcPTFUQTOOV2om45VgnGP
iohdI6RfrxKet5mUSfKuEecklBRHmkt1fePk5DJr9tqZEAoF6ptirXzjUMsVki6Xbh132Hd+QzK9
Mf9w8Gskpc3MoiDK88FMDGaqZVcym+JX2vRmMEUUlTbPzpxokSd090WjjVInkuCkN5i/oJ3CIn8y
+dNWhl3sUMhiC/WPuabfOkYeuOqvVnVsCtJ5UD2HKFrPyFyMh9jBlKfy+sSddNLj+lWblrt5AS6P
Q9z36fjR8WJg0oj8XD7oxgN1BXtYwWuVAyqWlRtjWTV5WU3Uu97SHGNPe7Z1Gaz7Pv3Q+vKcLw42
RYL/sXo5WsY53TU3tx/LNtS7oLqoMXb/wO9Qr4ebpVXjFw8s9/DckTWP0lVLB3oiTP/XcUYZcT2e
UHLdrYDJRSPcCNHhO8PUnSSiMjnPBgafQB/XXlc9e5l3qUmN5FitxatyHR5MVOacSTmPw4Luwa3N
faVmrJ9auw+6v50bjxhJ+FFn6fLscbdEcfyqGerguYW9K4ubdaeX7EKrkShws7j0LMYCAhvhTApW
46CKpGfyGzR2+hjc4JJph0yT08py6ZG9R4TofDlSqgb3jq+x97YMQBIeIc39cePJbhuI+kWb3N3o
mn/FoAnOApggS9igu/a2apKXqr+PIUG7wUKI96t28kgi7V71nXwuRyvlFWsRd+ZYPXPXvVbCykMz
kw91n317Urt6xrJTnlNuXWj5cA4ORmcm23bQIyxxDMvaaKSbNFORsvggSnXBWPxO5iedpwQ11Ln8
QfGXXZqgR+tlVl8zv0XGZrFSKu7gtoh+D4x34F4UNInRPxlJNu0nHSmK3bMjZIWbg4AHH/hZzHU9
Jeqx9Mvl6qc8UgYuYpfgSCbFpQu95j+ZO5PlxpEsXb9KW++RhskxLHpDEiRFUhI1hULawBQKBeZ5
xtPfD5FVXQpUKGQFu4s2q1WlJRIC/bgf/88/pOesqG/hhOlrO2kAptv0pOVGedHmWNpL0FYg9H8f
C//F1KNqLXWIAmWCqSB2lV/NLC+/pp15ncB623CPyDdebfNn5NHOUOKTbGJQb2C1DkNNt26FLd0X
UjzsQzcXq0IggbLzt9Kvu00olz1BeSauo1oFRc9VvJ0XF+gw+oPWybf88oljCBE4gjlZXNXDKmtq
awPRSaxZnslljcv3KlI7BzzDg3EKPmAEKgNiaGktkaMAG8jN+m1X5sQOT0nY0J+OhZvsjdDDkzfJ
d30R1LtKTeQNUYs3I51A2OqvVdCsPPs69BhcNdarF7LFYQ3+loZoOtVSdxQVUABUc49G65zY3boZ
aKlNOi/kATwqo5fNHlq4FIw3lJ3nB8ci/MmsT7myhcypIGmvu65DGOcBuHaDXq/qUKZQVdPJw2Ed
AnUOvj1uAlM08DZKZT9KJX8p+CWt/8Y1BlR0bV06g6QDALeBcsol40djykckVK0jtd61LiPXrLpx
XXQBI+/GX5XFY8kufdEpArqZYcCIyN0nttor3XbvGE4xbiJv1Yw4MJjVwjIp/evMVb+CoZ8bNImO
0XXVyXctWCbyt6Cz3poswF9uUMJ1I0vJlub8RkkVdW2GFs0GU+wV5+oWmUBzk8JtUFrtwWK2CcWz
3hVu40Cs3ckKvVWdR+uahEa71+9hdDBogmDeVTVF6l9IAZoqtfpWJ9EDpKe1HmZn0LIGd2wsEkdm
Z/EQ35Rq8cN1vWmluMOayRWD5RA2nSdJW0mkBPJEPyLTyNaeJt1qUniW85GVnkAnERNpsZlGrpx9
6NOZfrjU7Sh96yT22nEIR3bjmHCrpqteK6VzN6hSt57q048Km8AG/TIbfKfwyq2L1X6oBFtyWxm3
9u2DV7akvtOM5sArqybjdkKc+BctUL/FFidBi4QeBh+ZIqGsXjOGMnd5IcsXce+qzUrWJVhk8dhA
zqV/4OK08drxK2+81trkFs9WYqsZ1xF7fO36eXrQ6qB4bDXRrpSKgTTJ4k+NNZ6HIaucUjPuMo+P
OOL8MAQ0AaovvuR9z8UDqXHcAfo0UUFwaOz4bvA1NcJ+l5TGfamYl+nYXYbQjMY8uYzFw09tS5Sk
j0GpXkTS8IYO/FRJ5bVfR07DIbqF2DVyv2hqR5J0RKv6RkK8SDpTu0OCtc7Z6J2YpWgmOSr4DCWQ
tLdDjZD1QnMSofn0l2gLQewPWFZEK9CeaFObcvhYTpuLQUiwEI8Bwz0FYeLWlPILRNinyhi3pRXc
tkiOyWH1v0QItRJFDreEch6Lor1SGmXbKcVN4zWXXGGzq8jrrjNr5MbRuSgXvOgELsB3TY+lHldb
OzI3xdht5dg+tzA3V5ydaxPBLlzAsEezl12h2LsmFjikf46uXV0PduHg7d003cY6YC3nUyT7sEfT
R73v5a3RKvlGmEzIa6b9Q6REayuVbzzuCFrI0MLs4BjmP405oc/e9dVjw4Av0LYq/kLQOjCfScB+
Bht6bpe8Aog5VSjX6JAV89wJwmjI/dwpnktegIveq6RRYalftNq1PYZHSbdOpp1dc/E8QIb57ubN
yo8UKBQx6S4x9n8ZEFaVmTT1w2PjTTxVlR4gvzNMCRfK7JFk0y+VHEB/Kwe03/2dbNP5lNz9GzfY
jYGCLZDcVM+xojxLcnVER+hoklseQE+rdUasT19OHB69Ote2QJniD/dxN1y3CP4pqZOGQrZtycPp
zO5LGqChZcIBszU7CuiB2QhLehKduBCabhD6qNyvyJ9s6yNFsQlaGI+K9sXlTrDSJWnPAP0cduXX
kNCRtWKWzU41bJ8MJzc/qmVxjHxgPqFfB0K7k5F4W411TW4JCsBo04fxm0nAxQo4MlorYGRxwdVO
ne7K5XNOuFHcGMCyasfMbSerw5WAruvqCN/VMBk3MAcguKi09p4oHVwQiw3ZGisdhv0aBh+KUu5+
0LBXyeSFj9Y17JiHpchwXSgHbai8yr70RatTHA3yOtvgkvQW+E22Km3Wt9yy17VRPNw2VRM40Izz
R7BFLUSgB0GvQ2I54LDvbYqBeJu2foq5LG1iuYtObh+S/UYQ0ZVll3sRdQejGMNtoCabocxos9px
rSeVts9K3LHqgxLEP5AH+Q+GbJRbXZiIZUZ+FOTJ7U06EvkzBLiVlhXRQ4jnup2dcFm1iDMi/Kle
SXGEzlTZp+bXiOsHzkYVw8b4NQgbZ9QBzxK/XfV9u5PI7W3LHBKU+xQntrIBf1kF8gvqtHvonszw
3W0y3sYqjWNBqFJr/fDo1HUmE5apPatx+ZrK+dYnbr4XlRMJ6VGQTU/egjN28d7q2y9j5F+MKdGQ
/LaDoF1BlCapN8S20DuaR5lIGVVGaFwb2qmxPHJxECeb1Z5ROqpRWJ8ObsGYjYTAqQE2OUcZMshl
gA5mXfr8CjbA1PAlVHGEBLAm9K6wz4jB78cyPjMfob21GAq4QEcl17ttGzbQijvv3iiBoS0cSegD
iZhgwW0KvFOb1H+p5Yg2FkWzHWsQ1PQHw0WkKCrlHPUSSjy0b9CG0PcEHSm6GVxEFAf66BQD5gfW
a5/flugZTEDRbmUO6SunN1fC2gvJKmbpIntFl4s+QJgvdTd5C3Zia8qRgxvD2jZJemaxqPhDEzaG
dB5DrquKlVWRNcYFjtlwOvCPDeMkrOwC7bpjB/SuQle9k2hjc1P20nNTRpctaXUM9b/TUuLUDVUE
25UpHsdPL6QBk1s0s64TqfLBTyYMtDTQ5sPj8lJQRIUBQWC/qRZ7k+mH+94Pboy+adZqS35LJsl7
FfQbmLj8UYN1SJycEMCC9JgyckGysQmSDI7riE0KN/78aAe0aADRdLiclysps3OnVe11yVV7XWFD
tmNml8EKM5B5+NtMls45XrPrrHLBV3tsHl2C5dD3rMtAfdYaCmfUpI2fh0dRCIFpK6rSlVJTfbGa
0bcMhiRftgKCU6KH4DkhRoBpYRPBBgctP/daJmAhWPazqaIhIryC9KsKEI3NzbMTmMZKgyI1IYDJ
rpCZVlFvrTREUkBEN93Q2fKmEabRA/b3xj05xi36ODfJL7uGcDg2Xbettyki3gv2HcADtIBqEHxL
BrnAK7iCtZv5G8UIX+UhPmWKucXgBf+zaLxUJL2CZwCj1DLyqxG44FuRuyn0ptCjPEMLPlYLcN8M
QGnM9XWS1Lw43OU19FDuluVLKLekHRFhhnAQGWy1xdtD3WRKOh4SycTbQIp6GpAch1N4nP51OjTy
ne+jOTWKQd5iJaQkAMaa/T1XQonRDcA1YcgoETQPSxcuXg6mDMW2V8NgajMUZ6yb4BTZinXlY2W4
ybspLk4XxQBzMi/fhoAR6CDKGno37xilDSY96KQIEOcecehiL7oyzUC+NcPWnNLTxHjhjilXPzp7
pC2Y4EDJxTK1vmhHo/nmkXVwYRDpSep3AeMEVg/SIS7/5IGt8mJk2SRDd+KL1hAcSmhWUjim/brn
t93X9DkqeYNli9oXvlIPh9nA+yCNSwKeRYDaBCLdCZtM4sS8XCl/9CRfJNznKBm7M8OHkYz0YK03
LWiRrEjmY4MNjFNFebYvkV1k6xG3qYuksNtjVdJbbUNX4iQSfopgAwqTcio8FDVlm9T0TF68VYkS
eoY8Ln2XlAGgxYfstNVKxbtwlSTfCv5zSN8au+AQtewXr+95WoRTlCCfecukFnUXqJv6hBy7v9HH
XMW/yC7hJE2Yb+i66A2NOj/ieRVDQ0merKIb7xVFwl/b5pbBeeWexqHoryz6mTMYxnARZn2y1ZQS
bk6M/h3Kq35haI1/24FiXftNHzlyBATVxlziV7gG6hhpiZaxnFWnJc17FZTjBUQ0D0Sd6v9W+qF5
VWFWchaZZN9aGhf2tZwa0qUGtgPFORgQDIV28FTbfnmp+1Z83eF6clQ6u3yybbccDlEl5HAPszo5
gbET5yabgYRkITJr4tZID9wj+kh+eFKu7XJPcgmRTJkD7tF1opNAldICingD48f0GKcNM6e4lYJN
EuHmyH2kwehDqL04s4GQkyVFhUUYbRH4+xg9iIcjONPsrs0MdauCX+wwz3Rv5VzC2yjiJ5AstkVX
SZPDWNv9l1Fqq0cLLNcpYoVEM7P1LoocZm1pZRryoufEKiY9hUIOQFsr9l0wasmmV7XcGTGcyx1R
B/5NFbUFe1BW43ySlUm0a9jib93O185DTXDbjmp3vZPedlwFO7j6GYqNzoBHnLb2Ray547GALgfM
2JSFsjYsEJmtVdVn1YjddYrA7NLiGlmuZAmz6DYpzLXmhnb8nf8v115DGShPb/2s3JVY4QBy2B4+
z1BwIDjIXX3vaaqpMZPtxJeGy9VjYZgd4IY5dIdGb/oTKFt9UWdCPmVD7z43UiWARMDP13iWDRvL
V9zLEmKXk0Wg+CDVdBFy6L0kehPd2saQt1P3bR09O9a/Fr3nrVod6wI5TZubwiz0vYYGf0t8WP+l
Kvw7Sya8NPRab6sEJYgn+6f5BGHA67adbuhMBFMkdCgA5LNUjo10N5SdiVTdfML2Q35rwIqRznVM
+gS8thVUAO5r8JwFDjaJfRH18JjPSpwa96Pmjw8Jh5JR9RPmNjwwr7Tv2gD7/FUrgQrnwzTmQ5Aj
BT27AsYN3bipesgQttD02wFy42OgD7rTxVm1ElY9oVSh3WwSzRge+dzJqdNtAD2MYaIj/FCdTA9g
nNQoyL6rI/80VKPrc9XStSfZt+zHkTHDTugJaj3gKa/F8SkFLXtsbOxgoGjI5oXt801XMhwJHKDq
7j4JO3FoYbw4kMi4yzRixAbB1sN7jFNAtgtmtlj2cHP0+ahhyHioSuoQ2oGJqhoteLKB8cIZbmMT
hYNGdRyi2L2p1K66H3wPNDSuk0ssa2TmeCpa502fjxnYEdQYA0kod6qIEUGotNYV8Y9Qvfs0g9eb
E5fSrse4IR3TY71clnpZl3ti4ZHCGHLSnsfBADp1zVy/HBC20PWmZAomiKYVJ81zbhuGZlRcFnr9
xD2vdrwivQHaRisfkwmwsvE6g4vtggRWg6ux9zFBMRG8fXMlWkOc1VoiAXSBxNLIr0XWEnuWCvJY
2ZkHaxNAiLxvs5gpvW0agQx3xctfjG40M0fT6Y0ydOo5xA4sbmgn0PZ2MueR1gZBgLIlix4Hq7Tx
C4Svcomcu30RkaLehLHC3CrCe3ZrsGC+hj9HbRoJlY6HIP6aLslNyKBrjGqPiEHeaCyx3ZjDEVAl
278yK0nbABKnh4GM0B8GAypCJ83xrAq5Oum95iHqa3RHI3yj/9vu+T/izd1nCf+bU+F+MTr9yA31
/6KJqfVHvtz5pXx5fYv/66KKX9Lv1S/Muenf/KeXqfoXcn1bteG/cReeDIP/Zs4pivIXanVhobE3
xWRz+r/MOcX8S2GXx2CXZBJ69yma4h/MOUX8ZZCLoNmmbuNQLmTrP2HOKb/lzemmMnPelVzIg5Hb
VgeoQldhlKxVNzlENST3TEfQYAJgSF8516560QBPArfbqsde4O0V12hWnZa/pr275qzdv+Mc/i6S
h+/xzpT6H0w+3mhmPdyLmuxdkxSyMJcPSH4wnMxg42MOkB4RZW6brLRW0PSwMBhq8odDi5lkJSN1
bL6Dpn4pLOi7vT4elFZ50c1i4mZb5sasVEbHiZlslTS+Z5hjbhmWsiGjVVkbGdMnKHzwjgA+8Is7
xE3wpGvjYRyz+zEJr7DT/jJgjcb8q+z2aVx5e/xFhDNaWe3QnntMZrA5sNwLL8k24eid5Sy7h4l2
XyS4oCS4Uvh49aw6EX7VOmwzCkl5xfP4i9L0xi6N5btBZN4KVI4n1cb1OFabP39Q7Ve74//9oPLM
Olqpc0Oqi7492CEUpLawsBfkb/Z8oittiBw5bAxj4qsHECPd/ETY91OWmhfgljoUJ2/TVlBhGGPu
UKztyT5+K9E6Ju0z4/tVKvXnOhQS1hqxh5ChSy46Lwc1VCH22aHaOuWAB083ts0G+7Z4PRYDW69u
3IPfM9c125uiMC/+/Keqvxrz/utPndbUOyNzQG65hcrZHga3OzP0O5YpTPtSu+Qj7xlzcybruPb4
wjUfXY31O5jdE1yS0GlHWlRRF0ytQGRy747mZids9bWxapfYW+Q4phd/1TKV/hRflht/8M6Nx+Dy
k1en2H+37OdewhH384F5Z3Eo8UlBmgH3/BDI6sa2iE3VoJXq7q3FcAqXA0aR8VNryF8MZH4YIRHr
0W1AS2KcQlm+WKLFTAeZVoHlnGytAk7Ibr2+u/vzq/7k1P7LNv5fX3nGtfXT3BeR6ZeHBiiAIPZN
ioY5wg5iaJlecr16LQXLx8ruYy28G8uKftv35D0d17rM8hP2sXhVlOZ/FMz4r9eZFsP7H52uQREC
couloYwKkCg2VNY/jrW/OdC/2Y9gIv/+h5l58Ke+zfxKLssDBLUTYOKJ2Rj2oMZYb8QEXrRmitJU
NgDidGXHfYLT3MdqLVaTOyx+GcnL/rU7UUWqCuVxHO004TNrjoMnOY7usILcZ6H59uff5oPtXJ5W
17tvYeJw2w9ZVh76FIKU92ajRY7oQgWIb2yan2wps9TIf33y6Vu9+8/gAVMFSdAUByXrLiZgzigS
vo+3gzq40qe+qcyvGqZsthjWf/7L1OlE+t2qm51ULi5KKfl5BWSyEfES7ADEj/SoeF5XnfEjwsdn
Uw699BB5DbbI4T40BOiEhJENfR8LA51A34I9xp78NSwAAKuy/WZDB1zhBlWuhWkln73rRz/D7Awz
xCAZ7mDlh7prn/JgUBlfT8M+HaKYpY8q5oXxzvDsBzwO4N6N/RobzcdS9UFUMZBm/uo5g1x/TRoJ
s1GAQoWe1nY30B+RdxrHrg9ei0C97SaggJ5D3uSK5FSJfPnJx57Wy79/bGOekkkQWtH5OsLUMaAz
jiCbVqmBCN64l0f1ESIDKHuzS/QIsxEUabmxbbj7NkK6Zqh+OcQBRC7jRoLqO6rNbZcxJq3MVzba
vZtgjw1j+bOoQO2jV53t+SlujEPi2sUhrBCkS41qnUbszEnxC9oruxsNx+POiRYcgiqksZyLRHSb
Gbl8LRTPWCUTtwdiJQCTh3lAAsgtXKhemEdrDKSqak8k+YPUhV/A0h+QjT7bCrOALop3oBsvMjd3
OpFAw+BLzuAODkcrMeFVCP1+Mmz78++hfPRHTgvtXcG5WBBYma7kTDhwFEmDI7m+h8Sw37DH2Wdp
cxWVX/m5jmLUtlyRjkAq2zROpU8K3vh98ZGL/et/P7XqslFZmTBsY2SV45Cs24SmBzabf85pKWyc
PDagHspakrtvkaa/5hI4bdCYGccV5mgGdyis0UBmByaldvO9T7jiIOlquF/jqqAnSuOt8xJbV79H
Swax9ybPI33fe2sTU28tL49JjO2UhM+QnvrdJvUt4dgWhukEAp0sDPZ2tuTtY1d9GVWySEcLv9ci
gSyuSHRTXJ0fRivG2wRqO4cS44BCvs1Ktdu2fvksXGZEhcCwYvAZomfSVZvWD1FsPvpa9NSyicOa
gazlafscj6++YySDfOCT3A112hl+V3CzQ8yUq84yWhXpcU9DW3nFfdXC4MpbEB9IXiA5vsq9scQm
UGpqcji6VHUMNsUNJ3G0tWhF1oylX2wfiCrIp9u/6wHRMt0rux6T6p5G+M+L8Wfo9+/edXYiotTw
ilZr2gOT96uyRdh+pcFz0bUYqBOFhd6IA5N3ddObCiIJd2MpPiACIgCbhqHy4l2fMCf3R8QG5XXU
P6HNvMSFfFeA8+RWsc97ExQL619T35cYIMW6x9/qHhhP0OIYm7LApzl7BgbdJ1hQrQezvI0ME2ia
QTejyMFVHKZLsXFi7wU4OSXt915FPG3AcWDS/ufv8OFvNhXr+6Ic2ef8ri0PgtCEHeg33tMpk+ta
KYMLxSpNEn6RH2QygsgMnJOVKW+k0d41ihhfAqn09joWxTCU0tip5MLcaAVSBUVtGUrrSECqoR8/
e9nftzGcCb++rIT7s+xBijuECVYv68wecMkwQny4U9+lV7auoQN1m2wqQAjN5hoRMNC3jdvuZGqB
t3qCCFf4wdligHjXJRbT1FEvL+2WCYOVZvUasAZ5R47hg1F90s8YH218s1N/gNkzibWyA6BvvRn1
hpl0HaGlrmAWtjbmgpqf1/AsQnhvOuzMFjcbqCVQ5RKvOIVjcGsWLpTRYS/w2V/ngp45j0Pf6RtD
X2N0B11ZR8+iJWHtxGRObqdUzZWqhsYqJ1AKAryJu44CqcP2znWWeJCIVH2POCXaawwcV4XUquvY
5x8UCmIK6MnDKq/RMpRDeCtcmr6pa3SrOMOntNq3Q/xklf456JRdji7zkiq6KFyGwlLqYJMDZ9Zs
/NzxNDlda1BIL9whiqijqauX036Hkc9jHU3MPjPznBZe41qNYxiDHf6pnyztj1bLrIFRishouLzm
B1eq+V45lwl0mjnnXuL2E+yIbbAHeGdmzVuvo/GpJdLllb7KHRt7FSfTKuEUmfKoVOIQjdpNG2pQ
DPyC24kmrnu1PekpZBHy0z85oj64lRjW7JqbdXmqm2EeH6LIevTb+hkDuwSqSOdtMtU/m7bxSFLi
Y6L616Qx1LsYlcoG9xGmMSn8skINzlWC91cY3P75I374RrPORGPLRbWdgmQUSnCN/l1m+8Ft4g4r
18l4A5WJigBazQfh+IqOKWSYdvu4kA6lnvnmzh0HaL0jmNGl544BMiHsrD95t993qMTk/LodqO2A
rraW84Pn49Qoa9jyCw0HKy02hEMT1V9gh7YyJeO69rg2Y2YqrwwivRwzUVo43P00/snkrdQ1KniC
nLFxQ0P85O0+OA2tWbuhwDCz8gbWaqpHF/B8dx1CaFmyLk2G3QalbjXjVhC3kij+zSf/zenZvznV
LPHrF0mgJSpqzMQCPw8cCwjRSQTG1IF1hH+3cXV5V9n2piCiJOrhE4TuQ1W5OxX1IwgKFGw8Bc+W
X3+SGK38HgbDRevX1+FHF12BV9sB2f+DFsbYdtUEyGRRf3bDnltdBY5C9s8b09zjZHmt+dmdzq1/
HeqjcLQazgR699cs0CErlOGLYUmf5Kyp0zv87lP9+8GH3abUN4fGh54BhuM9u/TMPxTMvw9YywBK
Qwte4QayxefnGIGGxVX1LIvsVAagAYjy5X1rIfEDMQgOdJcd9vlGsNGU+Fa0mjMa4ZNpcqFDcAk5
rb7+82/80YltzQ5BN5YEyJ+FW3PRPojatiBxEaJSSxbGx8mTEtXPnccBwTyGKVQNJTdmCE58CZiC
f5UwpqwInKTBMbWtN7Le+QgE8xXBm5fS1f75LZVpx/rd552deUYujdgt4CmtEsyxIhzyUin6CN1L
+l3DOJXm1Ls2uPjiNo0IR8+wmeK4M7FvRWDI67HD3o8WB1bhotenOWu6jZSr9e7n+/3/Bvo/1ND/
X0T6bXYgTAI+UMafX6Kgql9+FdNP/8rfEL9p/mUhjTcN5jIycWD/iisz5L8Ib1RlErltxbbV6af+
pzje/EvmX4E9yXBgktRTZP8Ux2t/mcQYcvsmgJR/zj/656ud/14n+Al8CGD9tlhVRBW/biRKOPr4
dKaGQ6TfFPSDAzLSgU8ahY8ePtuoDSOGA+DycEVKvqi2/qDqn6VNf/To2X5cY38ehXYiHF1wj+6h
T6xs+Dt/L+L/+KtM/9V3vTue1gHUusxwLKO/RpKNCxU3wneL4x+/wH8B6J0J7qmr//nvj958tj0O
A9o65qQGWlfpOenF2pMRyy979mwH87uwityGwUOm6ndxH71U+KUte/Rs2/F05BnkUhkOLSguYhjx
bjrB/rfs6bOOUkN61aG1MBwXjhLhENkFNChjs+jh+qz303JhDm3mChiztOFdI34UWpOvlz181sbZ
dtc1ESeHg2KVO08i9ZsmlZZ9dH1WnaZaNgysXN2BCybdtLVsXWBqgPpi2bvP6rPyfBIaesy0RdI8
uS3S1Vx7WPboWX1mHRhKkvNoMxnCaXRySiC6LXv2rDrjMk7jUeUKkefw0UeVS1pZ1m/LHj4rTzds
erd0M35PJf0ecjULkuK87NGz6mSV2BinsGd5BMG6sbXpKveThnD6rP/WFKiyPqvOUc+NSpVDXDZo
7VY1vJNrHO3KI9vvJ6DvB9uWPqtQX/MlnNRxNSHT8sKUpaPXfV/0WbRZeYIS2Bgx+sJR8CMsRfuS
e/9oRv7TfXxynXm/j7etj2Fx7AEEIkq/SCw4Mo2iftIvfvBF5hngBjJNcqVIs281/WSMyT4pamfZ
J5kVJrIXRAxT3etQcn0VL2252y979KwwiVJkbiiBjRaSgQ7SlKofeE6FD8uePitNXagYKyBqclR3
eNSb8gqke+E3mRUmzprN4MoBjvGy+n3soMXgvfC07LVnlelHZAH0jTc4ndUTutTij6dqZAAue/qs
OFMLGi3+mz3qGuPs2gI9RnG/7NGzqpQwzijIW9SdIFcfOqF/xwso3Cx6tjqry1iPNK8Jmh5PTXEk
oe2qjdpPhrIflM48HjuBoSvFAe7/oKKEudbhVdzZ35e99uzMHDQSJjO5050UCy5cMtud0JqXZc+e
1aWK3qAwgr5nP0E2Q1zHDykZF36TWWFWZZflGZd4p5S7t1yqvnja87K3nn6Fd91sovfKSJIDT1aS
K7ITrmRP+hTu//3Bo86qUgk1PbcZKzvMoJJjGhjNfaNm3rI+/OfU/d2bG0QWqlGOfX2nWa+x0O+S
2P7kxPxoCc6KsiRnDHZ8MziqMcAV9ZVD6vrWsqbwJ8Lw7r3bkaRMheghPLq7nVKpAOT9ZtGP+RMW
ePfoyO0tqbHzAfmWeqNBlYfhuGx1/wSb3j06JsW9KD18tVpzsusRwYlMNW/he8/KMvRK1xB5OeAi
HyFkjI9KEiw7GX4irO/e28MRJbamVRIx7d3YsAyYOIhy2e79M+b73dNdK3dxN+XFLQ9NReMj58Hh
bVlpKrPS1FKVVOWChdI2+Fyl2lePOcOyhTKrTFxcW11SWOAEe8CzIs5lrcXRslZWmR2YYSRwctJq
jrS8/ipnOLY1snxa9uKzyoyL0S91ky0lI1x2nZraFIq+8FCb8weLzJSVIudQg+J8W3v+1yYyln3w
OZMuVBhm+nxnR6OZvZWwrX0M43LZdgWf85c9vNBwSLDqZEAHnN6L3sAoLF62Wc25ZSSPmZXpJdM5
H+HX2lpvulj2U8qz85L8J6Ouqpj4kU47JLa+UmLtftEqkWfHpa8Zlgw7u3cqQZR0nyf3fjQufPas
Kj2c/SQFsZiTWcHoxCQcxHGWbJe9+Kwu6QR1S9h4RDWl+SPsa2UVwz1c+PBZXXY14ihPC1iDKlEo
hpe+FOlws+zFZ3Xpq0RMFDJfHO/BSy3C1rwKlvXf8qyNtRuZNFMY6U4wSm/YYr3ij7WkcEBXZ12s
n4nK9Mk1dEJoPBvyt+BxSJ8N8aYF8W/Xbh4+q8oWKVYtuD0QNT3cortFyxlFn8xRPnr27MAsY8hG
gcLRoOsqQjphwKVLOmlJ0fPms8o05RrvCbI9ndqXbcfrsMgapDRYcjzw9FlxmlEoaXlYjA66QPkp
Vmr7xXW77mLBQuTps/IMjV5JrEr0DqL6B9kIb816Sfnw5Flt1prSkLMlQJWlGuVuQICAJi1C23j4
rDarEvUQM5kRMw39Jh3QlJXpJ3eH6Vf73TqclaY05SUSUT84MqLzvCWsr+6+deTbKEGwWfbRZyUK
DZqZYpONTk/IuiK8rWwpy9bifDZvCNduPIm3J9wAiVzePHQgKotee1JcvL/7eL3q4UuVDY7Z5JKj
R2O/aoX0tuzhsxKN5HIg85jso0yrv4Rl91zkSy4+ij0fcbtm7KutqrGPd/H3uDbfuMuGSxpanj0r
TuS3qDn6EfvcJHvKVPcs+9+WfY9ZYeIV1sv26HK0hfW5CjGiI0B62aNnlRnLJaE9I/tV5TEi7u1K
4IqwCBPji8wqUyO/fAg7KnMMhjuPCASZxLZl7z2rTNMvrNbMkU2mebLXUwMTpHzZZmXNKzLJDYsd
RXWKWqLDckkPJq9y2Xubs2OzrREUipaaLAqVkBj53iYSd9EnmezG35ekPyJkLQWjezG2jzTNB4KG
lq0Sc1aQsE8tZPfQvsbEvAs942XMzIW7lDk7MY0AnM0MjN4pGevjF2KWU9Tcw7JvMqtJ2AJ6FMm5
6uC4dewtmXjbZglwryAI+/VzD0GZB7gWDU6i5fdSUUWOhwflwg8+K8sQp0s971WikLMAkbC6l7z6
dtknmRUlliVBJic8WknVr4FOkqYO327Zs2dVGfgQkol6VJ1eDXBrBH80reZx2bNnZYkJL7Q80pMc
DLlf43x8siZl/6JnG7OqpI0Lqj4Cp7aH6DrzEjxaufgse/asLGNZ0VPVzfAVauJt6mICqfmf7FRT
+f2mPTFmZYlPVDrmeEU7chhr30htWad4qKGoW5mUvtCthWVkzGpULYdYqjKQTlOLn7B62cS1+33Z
55lVKKkfkTyOLEeZi7fR6w+jYX1d9uhZhcLu7idvGPofv76NejTEmb3w0bP69IymRT0KWujJzbVn
2BskMgsfPatPYu2wDAp46zzIuzUujeBL2RJYTLF/Cg3eYW5lbeKviXuFE4Q5oeTx0F+kmTR80i1P
3/V3y3FWochnWis2S3ZEaaifoMtVl4kbVJ8s9g+eLmY12g+WUEyPC2dqKK9eHaJHaI2XRStFzGpU
J3Emr6dOOU+Sm6aHd9uV9rJ9a84E6nXb7A2bcSY4JykLUUE8mUiXbbhiVpgVfEMUrwzvzNa8VCHy
e5q27HwTs8LUEOAYpGgwu4vd09Bia1ES97bse88qs4sNHD9sn4Y2viNO4CWp7adlT54VJud95Zqa
NzpTau8uadLw6Br1+Mk3mf7236xwMatNVe9SWUPd4GAPUmHk68f9dSzG+rbybd/fLPoT5nP7cJJh
t4I/4f9xdh49cuPcAv1FAiRRgdpW6q7O3bbbYSPY/mzlSAVSv/6dmrdxa8Y2oNUAgxm1imK8vPcc
XyJsM/Kj08qrbY9e9fO0FfgQVErrGMzcPS4P424Lq/irpd+0FC8PksvYGCvwbrKb76PJtk2J/mpi
GeygokqCqLhrD1eQRU+u+Ftg7zdfdJ3DVKe+7SwNK79UeXOGxLqfqBcPAyveNin+U87zy5RL3XxQ
UhdJgLkp3qWu9WEx8n+bvua/sphCzLyIbriyqkf/jBgv2VtZorf1FW81tYw2hpa2JDJepuoHaliK
gJZ609X9BcPwdvPszaWy4ojjlZ2idwA49SEh4XZbs6wmF5VLYUpz6YlZ9Iyv6irWSNy3PXs1veDQ
qxsDqgtDqVXh3w6+zwFAqm0PX88uuVuG0ufFq9QABdX5qbr4frY9fDU+h3FsnMQQdqfijppAUoE6
VXkbH74aoKmF4Ckt6Cs1pbd7VVXMAMLa1BFDsfqedsbyPFW2d2xd7KQ9iGPHibcd9sN/6lt/GZ5i
7EsvSmJx1Aq4DboI91BG1GFtaXSAAW+7uc1NIbq1FKJ7bj967eJeB6bzztsevvqinMd1HA28emcu
XGvABWAntz169T21rj2ERLl3HECWQ+ys5ucsycu/xA4vq82/V1EcSm9bBcCKjNpcyaOGSFUfM+nI
D3bRhAUsLmxtu7qiLO8U1qVp93qsZL9piQrX2TG2ajTZgV1I1qfncz2EDfcOZpiyNy3c0D7f/i57
qkaubixxDPKp3dUog3YIoV43fRJ3NR0vQM/sMMa6KNoKX4w35o8ZcP58W0/9h+3x6zjI7KSwMjpT
GKQUi1Kdjdpebpoewn8qWn55uNsO7pwkNEw5zzneGXHTJlBQtzXMakoOAqhS0vBwB+nMCTz312Ex
8caHrwbwKHyrnywevqQyvirrVyWaetu89g9y4ZdWmbqha+GZeMc4Us9NUVWPTmE7mxZBaiff9kU1
Cy7Kk5LEVZv6JXh/XyY3Of65xf97zxSuU2V042CQtJFx+mk3fuPqGeedaoZOgDcvzbs//5HL7P4f
k8Q6aQakY1rYFq1TWPoVDyz04Np52fbs9UBVkG/NxLQM4bfYV+DEjnWJxG7b01cjFUBa1GjF5Bn4
ArYQe4ZT71b5Xxr/d+2y2jlpgRtxIGnhWMbzNzcu7oiLbZu/1jkcbsyaLUOSHift7DlvPyDW27QL
Dtc5HPgbQf4K2mRZcBNFWeKellj9jYzymzZZJ3EMHgjvpiStt1ygA4MVuXPMpvxsB1bY24HULLje
7DwCPT+o98qVj01oZdt6yjqNA1NzQFF95R0lKsyr/KJZj9GW/Lkb/pPr9B8jaJ3JsWDlgmPv+cei
6mV1PSb41Xdw6izvqipV+VTbF4cZtmDcMzLNwg+WV7nTASIaAgAIDul4GIOZS9ui4s78NLeAW//S
04CuXRb7/3i7dYZWEiHJS+B5HuGOyfguUYEadpnMXQsS15hAcO6r4CVLxgIJXdD4zTVsQt20Vy6W
hWmB8Lhw/gFJlhuHf6ddyJiek55hX5ifJqvDaBchoTwkSTSegSe4BuSLhWqrRSZW4AIiV5bA2iif
LX/G91RZYxbuwA1WryCsAwmkK9MVTLEpLnCI1vE3fzJtfciKYv6g7bZI7s3ghChVZId5yVBTCRhm
WsKfblFBhqzKvEBY32BmNCRyeQ8YyWRwlwzUZd4tPmH428Kq04TE5aWvXymhCedbM+dNU+0wV6A7
2sm+B4G5VDYpYCFl1dhLufKX+kQxxVLsxIAvjtuHMh5gr87IsJo5SLqPyrgmuqIeqnQR4gG2+kDm
XvdUgW+MHhfplwhFBDSTm8j2cvuhzntH7DFBZ9Wd1cCjfvL7rtZil9oFWf67xmmisduV5OdWcCBK
Md2NfaSzL1BPnfacGIrWHQCLQZ89owqey7vUXUZIj85oh80zJNKkvYeJRdUsFtB5cp770a7VmR19
IneVbqTijrc0lBaLkTILNIUxeH4vRQr5ZaituQOXjZSmRAJqh0riKxGFmolxj1URfZ/bLnZ+Elvv
u/ciHOrhri39uX60PNSWtz3MyeoRMcTEB5ATRVwgiWA0A/TBLrJcXjL0qmof4lpO3wMo95vHJPdl
7u09QL1wa6rBaYY7oseBfC3cHiXbqArQn0DSaeUo8TIAbOkSNy2Cuip6SUbfmR+HqmrzezxdU76f
q7lW/wN5FOO8H7qaaK7oO3WL6kPCFKmULwMbj5We3tVxLotdx8LtvC/jVLgHXNQSjyq+RhgWFdIf
4XvwJtmgY8awlzlfDhPC8YcudLuHBAJqs6uTKvoce7JNbqhAR9+3U3HSA7nvrLxETNShkw1kdWmc
FtmiWRwqgOdeHYbCzz5ehCIKNnFl3VRF31vHoE9xUZu+9Z5QhTvnQU4C01jV5BfDVjWGJ9jUhYQJ
RQHBTnYlWZEc+CGKT9NFU1MS0P8MRXk2UJZk4uwqq5f7Qtn9leRa5BTbTvgZyLq9G9p+aXDaDxfN
YDz3ZodDtL3q21l8mvvA+DvlA7o46iST84Hs9mS8an1P/C8bJusi8QjehX3UNNQB5EuMd8JLmuum
aytepV8wK05+9F4YXx3qKJj1SSWBnz7AHEecQiy/Pjtppz53nZPcZCMCN7dweKuisBrYUHMwi/MQ
xVnz0lokbexT/HFYQkpg0zunraL+uTOyeMaZTXp8P8fOk44LmR5UbtsS1J/MydWpmnMTLe1z3Foc
1oxv4Y0favVSqi64NiE5FQctoPieLIi/7WkAd4o63gUNDcZnQWOd1MK+t9MCk4tXD11+m1RjBp4Y
Y/h8rvOi2fcQr+trscS1OrLmGnWfO925lnP/w1kSWqdK8oNCnQMfECzEuWic4bVOPf7zIjTQg/Jp
Dp/TUDV4gGzjP+mpC4sbbtx9+1YmufJPwtPyXYGCarz1FEZd3GhwgE7juGTWXVPmo7rmhhGZZkmC
/A5DnwohVgl3fnJFriDtdpTCVmDDNLn+tlk+tLXUV6FXJ3eZl+bIIIUVffe9Hi9BtASwjzQqIAl9
plB3ZTAH9c8eLxtoGX8M4cAXiCfg2tcZtuQIA9VDIhbkUokX6PLEwQZtiDP7cXEwVU2uMTb4bHlp
/BSnbwGBHbnC2C8vns+UwaVC1BZQRwaCI+RATeKQgT2CojukuKTkoMvjbFxh9kBm6KHFGBQjxrGS
bGZYDlOJXjJzkI2m4jRVef8a4UzEfdTL/ror2s7c9MaY/mmu6kuBu7DaLnhuG5OP96xFsX+vhsh8
MFGLWgcxj9teoRgiGW5fdIJEGK4lg59JGCizyyNbQHqXWRHBzYyL7FzH2BOAjiedaA9g4Jvgfpiy
KCMRAC3MLT2quwc/mb0vcB8nx77gcvZoutSZn+tLXswjmt5G7Efsql+8cKYb4zoEz24Nox98kG3Y
peWtSGToH6ygsuMMEsIAP8OT9nFokp95aw2vhTMuhzz26OhphDTLClXrcTzwwudSjeJjoJrpe7SU
YKicfAyjfRzF/rnNREvUddb3QEXHlyz3JN7E3nZPgG3ErZombIne3FS3RGwuHixUwvjW7DP+kehW
N8tgH0A5kbsm+Y/yz61K2y9e7ztPRdNiYtp5cRs0yDPo9y+NchWII7HYF9WvstNTXhYRCAfI2v4F
sRZ8duIoGHBQD0CEGNWetWvcsXNeGVTYXnVUWN1dUi7pRzfPl+YEDz3zrnoh83ZH11O3CF+IgdmL
k5+xkmBjs/BEwrSugvC6SfPlQp/3+hS1eRTekzfUjTuIO6W+AlKYeTcim5x23Pe6hySMotwo8dgW
aejt55or6kME9vO57Kh/OrToad4naKIQacSzGPYqL4ddPZIAsuuDoJgfALuHsPlUVJybuqyqW1Tk
S3k1hIWlXlzXWcb9GIRTcBQJW5BEogwA3Y+V5zrLMX88Z1giMakW/4NBguin9/1cHZDZODeFbvLs
SnJj2R2b2Ua4EuD0Fh645koVfvNxIp8drYNiDdgZp/yMkTe6zbLL3R35UTiuSF3ORO4y0yMDQ7yp
HalOLjuOHZI+K0Zb4bBIT7bMHzSwHzA/xWxT/TFdA8NxT+HshIAZHORg/LlDH8WPesw+GVCZL0L7
4lpnkyQK0wbJPhID69jo5RGYKh3Y1vNgj+A+4zEF0zjpVo33w9LHE2rWhCv0tgMWcxI4DdxdImvX
HXER+8l8duw67PagtfNip91FF6dWBkP3IKYU0BYIIjC9zYIKa6ezKA1vhpD9yK4DszX+NG7pRztv
KUnmQkKEKVTFs0Rg2CWuvc8c9g71ztF2/1GmsaUOnSPj8dAkpGbyQlq9J07WZmiEFnHHpt6froUf
T/+bR0ltdONRx7efC3rTbRB2EWwjloEry2dzBXhH+eZ91PelT192Z3tfJ4Opnrp0Ep9av3UZIwgU
2KFEMeouSaV+dUw9t8kOSrk6vBIWYLGTiCPPOZP9h8xMSNhWLwnsKvuhivwlxGw7QuitHculBSp3
eIDXEFcYeuY4gv8UOR/H0NKYRcssKOpraySvcldn7Fsxc2SVeChDuEx7eBBg4SatikfAPWG7SzHa
BrtgcSOAUlFalLddKp33LTbXcM+8WV+hwpCPuQbfeMiDNlMvi9PPL7y3/U3I2FT85rrOzvbC7Rea
BCOn78tkpHukfoM4na6G2RzyMFPha9KroL8O+PpFuO8JfyTfxmogFxaZCkH/RNfRe/QvOj/KMA3s
o0UadLY31mDXOA9s5F0jMnRza4E66PdeUrsdMvGcy3w2/fZdltR6Yveryvq2WjKNxGiU9q5pxwBL
fDvoiZTqVn+N3FpDSEqyea6v1cQEfa3KoUZt3RcwR3jXCdVvmPvpMa9Yeo+jwEL4yDxe6HfNiHv6
djEpZ1VXm6I6aw1X99CH3NLj+HYWeXAGFz3i4gSQ/LPZlcw3k5uq22gYzHDtLAHHwBmWcPLKNxeU
KnJG6X+0NUsoKlJv6b4WiAxgeEEq00/GT43zLCZrTI/jkAPvqXO7OgWwpj81rjM8pIK1/+A63ehz
WkBFdAVFzkX+7XXxcojqZhyvW6VzEOpeXlvQ8uMufGYjKsY9qZVZ/wHbY9veFynbOFRotSb0kQ79
yebJD3W8sMGsqlSUH3KXuvu7vIY688miuq35NIEZCh4doPvy2jhSvEeEI1r6Wdk+NhNg5eueG13/
wLYaRRmU0qiGVBaBWBu6zo5+CGH34CczZwH45ZnRurPCIB5uvFZlElJ+V7aMmLZZdl3uRxeWmNeV
4Q29HuGTa/uW9ZjZcWw9kQnAdgCqBiOIj52nQXmsI77TSRjbzABJE/YdTjCMqLZSr3/vDUikq12Q
Lrr53DZjPn+PGiaF77CSnOV/0UTPVT9dl4FqX7Lzyp4jKnmv8X4sXfuCWm60OKrukhSUZdF8Oxaq
zw+lZvXaFX3C4TbJhuyrVwXBJ03KxiUq3yY2+qIQDhUAezEnp7FizTQHYfHPGLxhMc76NvbmrjFP
DjmNqcEsLYqpPTAXpDUfdZTC3eccmhB+5IrTy5Aat4dMqazoWOekyx1EVhjUm9Rq2Tu0MiAHykyL
aTdx2H7FtpWg1QPHGFchRcNY3+DdhnGMy0hOpfE+OW4uQnYajWPtwdFmyeOEWzr5wTTb1QcUnEqf
0rEL5VlSeCyg8Ua6jz4jOHHVy5gSIXipm7At98oP6oRTBkW5h6rEQL0PmUfjo+9gII12sRnEcs9n
DbJbCEHRO3AaWX6F43HqHi0lHPcwMcPkN03Tze9IeSVHt63H1HumIm9id0qsALsF2gnnCHjGr65R
TOIc69lyT++UUfa085eqKm+MmuMJ9bgjuOZa3J/u0M84GppEf7Wt0HkHbnJsdxmOxX6XJqOoD2Uz
ekiu5zn7UdcmVu0Oz2c1sYVvCnqhQ1Ibhu/SDnN+pdxNiWofqlY21wzC8ROouRiz0jTKazfAJJ3b
IcfVwC5Df2+4LFFHUWRheT/wVSBcF91IlHpnhqopkXvMgi8xLv4T9Q5tvzOLp3eo8CzoC4M3HVy/
c5+CaED3IriuE+x9WN4gMV8qCCerxGWX9rAVcPMmEcK/zh6TY9S6oviunaRGluZq5ZHQljoRY4sN
NkC8nnuVwbIX9m1+6T+6EQlNTz45Eg01eAJT+8IhuTxky6DS20VnvmJ+K1OxE71fZ8eM8+dwBmBv
3ZtxTNDbinqWd8pDuocuooFGsyOPOPjol0r+T2jLHj4j3lX6MQ2tyT8R1B3Vzm38mJ+ga5/cD5SK
oGEpPXrmEZ1/N+GZv3hhHbQzyrfqCfVh1eXFtR3M4De7UTaB2LeV77xiAvZZeRLjvyuckKhM79O9
96UOGnlmvRnSs+en4kxkvQlIZSkEzi4VxBWypa7P7mfDNHcs+klzDICs62EDaeZ0Bwu7i297nFPU
njhh7O454smXOe0irPXRLGuocSr7FOCFRQ8T9+4+oVzyQzzKHH9tG6Xvu6QLPhYjmid8xUX2tY2H
5Z0M65qXnFnQOfl4mHNSET0FU5x9Ce2xdA7WXNRn/oh5EkZYRybW4hlyOmKActBzhWtdqis/ARd/
rnJTpUcP/wIiysLvLl2Wq+/TwjYgOWlB8IJ1biTfAM8zZHmrn5v0XTJZYfOlLVq2OS43Md5Pq5NJ
+o6i8ZQrGodViniN5OiQgf4uHopoKO+UgZ+Xj1Yywad2wu7Y9zCsXy7OGeyWlsusG7Nq1SPie9eH
Zj2yub8wci2HUJpV9jtfE0XaLzqt1L4kOrLzKQQroubBBYDzAbPKeE2hrG1uh6Sp++9K2zGLRTUM
yY1lVEWxpS0zgVw4p6r7SdtClPuo6FBZe6GwrCfRmfQetoi0MdW14XmR2opxfOrQO6CJSLIPVUK+
1BNcU89lj+pMGhN5kjzbocude6TG6sFXkzCkl8WNudccqs+im7tbE7veuOfs1JV7P2YhHTiSFU+1
58lvTlWWGRxbdia7xs+id1T+FTdchbcIB8epZ5c5ZfqVGA0+X8vqzcLRJm+GW6sPAy5m+9l8tBuK
j2JsPqBxozh/aKem+lk6YdjVxCEcZovYlEt1W00c+G4njHM5knfkC3tTaM75IM0tan99vtmVzMtJ
gXyr/Sx+F/oJ4iErt7KbskXUu+89/H83bjwCGLJlOPwgbawAVTEOyP6cxTPdlTdWAges1tOefVz8
mLmze+fF0fM4pvi7HA2E4sC0udwrkbXuXckl949SBeGzhAb22UgOFzd16pTxde+UNsZeLzDj1XIx
le4G9MIvvi/EszfEADX7ODSQ5HX4ya3nGneHqI92PZ1MSqzFr7/PgiGx88B3fuL+AIWrEuzWuK1n
5kQqmHC+fBTEv8mWUKQIHCe2T6+ps+hzx9r5LM2grHMVaEKkJXbxZy9yl5tJhTggTByVN0l79b2F
ITkYclu0Z8+H8Ap9Osao4BIJTp08eeeW1OE6ks6VSVha6Dn88YpsQTQUfUZAb49omE+Rk4L/YJLS
fQiSxXyNCfJ9qCCoPpo2GpzrqHZeI9vsDEobP5neL2WJ7qofkuQm95eiJeTnp7d+l6ZnPoy1a1UA
8Bc0amUOA/SFitruyP8QW4ueDgGb535/gVQUKBrT9KdYJvSrUSGIQZO7F71EHJofswgzqSVy4LdF
Z5KL+qpDuRdDX3zO7VlPp6UFVHZMM0PcdbK97rOwA0CfYSwE0fnKenYiazhDPBzIW4zn+rvnL+aH
NFOLs8QyPj63vpI/67pu/uf5U87/GnRTAd11wJ+X1YTmiUSm7js3IUB9bKN5/Ny5NaTZuUaKuish
I8WHJgrzfgeiO9ZsDo2+G7XO8j0O9eW99CKhT3qCnM2hVM1fCBG29WkKOvmDgeVeB8HyUFuieohy
p7gXSz9hV2rF+NgFUXLPdB1+KyrKT/6SdfGbS7J/IOe/XDf7HYti62ewb8LJPbsiM9Dio01kBidc
F66XNqENt6jJGKGLWxPbrdK1NuV0/suWk2Rt1k355fLQwS8wMR057rwJG8f93qW5fmmWDnNmo0gT
P+IrphO01IpkyMk2VcmyvXv7dEegy45ZRo9jFDvyOgvs5cZV3IT+5ZLvNx/VXuUnDGOXE/AO8JjN
wYsd37lRvinnMrRX2UUGbm4xpwtZVzgxlyR4sgJ3W09cVyVzuYSHq6avJEn8rZ0hgPay/svN4n83
yL8UCmMdlrFIebafxB+VXPZ5mG76lsG6KDlTWennmtva1Kq/+BX3WMm0KS8/uAinfu2EgvlVjJbr
H4PaYnsxB2iUN4HXnH9JBMTQpRGnQuC0lfsDsdI+6hy96QKbxK23783VkcP9nOMRsbC+VcoZDk5S
epuS0ECrvn04JxuA9T6OvqoX+SHnAP3KFVq3KSMBCOjbpwvPEEBUl044OvGdQ6iiFcvWh6+GZcos
Ple4vI7NqB4Amu3dVm2ho/E5V+Ny1AuB96BlGh/0K6FFambSj3/OGPjd2FnlDF0kiPAZOhKSkJ0/
ZQVGhnlJxk0TSrCuRuZaNIiWFBydtLjKmTvrHObpJiiLE6zLkf3ZtkG5tv6xFMRmubsgdYFz9aZ2
WVO7p0TDh6+h3Yk2ep067qQI0G189ipZqNJZOBHpJr2kd6/LcDyWtbNtvlrXI0/B0sWh5LWJ5Z7m
Ov8SFc3XbS2yGpp92+SBH/AtQzEu+1kU5jpTajlse/pqaEpDYkESw3PMx0hRItIfnG4J/rJiXqbU
f+edBOuaZJ84DmnbHT1lHtk7JiL245ve1qRdoNOIAsJaedFeV4GDg23L74H693aqUcyLzRRQvjDb
5jqpKya06Wnbo1fdZ7bzzlQh+eiu3e67aLyZivx126NXc3tQTlizcXcfF2tI937AHLy429bSaJ3T
PSCc1QLm1rGPi0eY+A/EPjZN7MCd37Z2UqZ+Wde0dhfk3xwqrRzbf97WJKtpHRSozKKOt27T+Erz
MUtpbUrmhlf69q0d7qGbJpz10THgnM14C6JtY4OspvUgmHSY1w7J+d5yilXxQHj7L4Ppv1eMaJ3J
3cQqG6UhLykkjLvjHHk7heW2115na1t9QytlvgGMgYdYx+8UqP1N33GdqB2zU/FshzIoLszldRgv
6VmO837bw1dDsjFWOLRRRBWHb121JrrGgLwp9zNaJ2l3baOjPqWGY/Z0+zDNmXsuO71tKlknaXOj
mDselN7jaKx0pyqiSRyON61F0RpnSAWk1aWhpE6xc+7tvr6Nm35jo6wGpU7BVXW9oIJLYFwCAP6T
OOWm1Tlap2jLXAT50NEH29l/GDLuxiCy/bmb/JOJ/e+FKFpnaAtbpojh4R74QZEsuLlKbjhqJ4tu
bM9T7yavtO/DRZOf6Jh9YMr53iHc/pEr2fkWH4Hqdn5JpOU0aeGNV3qq2/sZ8/MjgRCunvvBjs/Q
PdJnM9tWs2nzGf3js/3lsNwMg9JYdmnrUHzkCv/Wb+tNu/1oDRsk+TjoCfJy+emUr24/nONi2HbG
55b+7eRq0rZuS1FNxyX6dsm3GZaNhazrLNbZAVA1kB92NBVSbxzYrsw3NshqHSsJsI6Fo9tjWBd3
bSdAWATblvZ1sMaasjqINeiKmTyeg9tl6J3Cedvk6qxWsjQc6G9qaY9xSKqXF0uSLLN5k0HAwVH+
9lNi/iKwP9AqnV1V5JAjqJGFe/XnMXmZov9jSK6z1N2SXERS9NqjBkH9EjXTRzIF9gUOs6rso03R
j2idrK7CuGsKHOnHZR4y+zjHQ/QAAaH3t82H6+qMKJyLdkkBSgVzfFf6001Cwsuf2+cyXv6jfdY1
GWDq2m6wmQ6lpfLX3mLLslMdl3M7t6bV/vxHfrOnWCfcxybKauV27bFtB3OY5irY4TPduBdfp9w3
Ua68wu/boyJjbleGw1VTZu+3vfml2X6ZHQ3iKMcteHN7tK4Kcte45/6y7dGXxvrl0cs0O5nu8Hwt
JFYTVLixunZTVRxJg28fXVlJhngsYuItFRkfZNDiuOEG7vu2N18tz3HvWw0v7kFK5TqLpMKBVHv3
b8q033WW1WRDpnRA4BkotTAzuXiaO2VnI89rHaZcigXhLrWnx8WmoCTFf77Y3qbvKdf0RJO0vqwl
ceG2GNFgpxk3i9rf+HD59ot65O2b4RLxS31SioZsue/9ZtM5Ra4jlUno6Qllr3+c++W7mupzmMlN
C4dcoxM7TKpI5LBoJRZB0HJW5M0qMre29EO5DlWG1ElgweLpmVscLdI1MjH/Zdn4704o14HKJouX
MB/RyWGg+ZgGwZ0k7XjbW68GJ4nT1GORyHtMIzIP0iT6EaOC2zTTyjU4MUfHgS+T9yb14hwO4f0k
to1LuY5ScverClHgnRG9ax27vNqnYSUP2xpltQfg5n4g9b4NjmpZ5LWdue9mz/zNL/qbj7kOUxak
ncCVy3l4276Ok/NxqadNOzq5DlJOnUsSYEtB1TJn77vAwfO5DdYi1yHKLAsmW2T0k6CusoOZvBNF
XNuq+0mfWM0nSxi4lUI+gQRp2QtVfHCb4G+lYL9r79Wi6S9JkQRxSCdM7AdZ26fFsrf1b3n5k78s
mjOLg8+1Z3DUhLHOQz9wK6RSd9ssK1dDk49JeX/Ci+t4egXy8bHtgw+bOvg6RkmCo3H9gOsgPYfT
LmzIm+vDTeuxlKsVU8qy1cYrg2PWtLe26W5LCuK3vfZqXM5G5rnKZwxcoYMileyfoXSdbfP3GpyY
FLocp4Y2KRbrlqC52rWevelYK/9FTrR9WNojL06NTXGwgW+YxtoksnLkmp0YZmR0kubrH40e90FY
P/hVsylkI9foxEtZRpVkE+rQubmLF4sCnm0EZko63o6d1KI+bqHu5NgxOq8uE0rimG0QTLlGJw5J
WarUo0n8uX+NR/vK7avnTX0wXI3KAOWw8cTsH/EL1OQK7vWEP3fbs1db2XC03WKeaBNpIA1Xuf1K
6V37advDV+MynpVMy5Bv2aN5pbCmtHd9O2zs4KuRKR0SEXUx0lE6eV+Z6P28TaXmyDU60cYg0pBy
GhyrsaGEOXvKpNy2+QlW+1grC20LTPTFddaG5O9ygYgvp0lvNrX4mp5ImR556pcubrzh5Gu7PFqJ
s8mwQrOs1kxtORTQGd7ds17doU6p7xy3QYioano7Nh0I4NlQEjCghuirLggvT1W0DQIug9Wi6cvB
nqNLVxmteXmfZX5wZdtJe9jW5uvh6dLOPtSXI47dB+GV98u2CxQZrAYn2X2k2Mwq4CJ1vFnMfB0P
7bZ925qaqDq7URRpBEevdO8vGA3AmhvbYzUw4VBMmbzEfkIvaK5dobJTr7tt55I1MbHR7uCqJQ2O
pZvcxmNO3V+5rUnWwMQqocgxHDL29771KIqCcsQiUftNnWRNTHQu5pa4ZosSZvi3I5WcTd9vY0XI
NTGRbENNVSUtXlMcuq8anX0zGdWm2159NTTThgKK1LMuCsU03PtCVU/cvcUbP+hqbLaNo9OESqij
kxv/FBOufByLxv+27d1XY5OiOm8euRvHeUbthpKkdnpGbYsbrMmJsdGpVoirqeGNv1NINu6qednY
X1ZLZ0tlVwOe6h+UhKa2qKjxolAa9+dmuXy6fwc95Ro+qD0r5BqFCbHyRHpPaXlCxnIlKFTRwdRu
28mtMYRd63X8BpQ5RZw+pF2/G2y16epNrgGEQV5ULBaXWYBy2H1F0tp+puj/+OfWuXS9/2idNYPQ
pexoWVq6ZJmyPSxiEs1JUfK27QDWDMK25uGDE7Dp78GbDcF7XYebkkrlmkBYVEloep9mERNwjjSo
2teBhMd325plNVKpVpqjsqBLCul/nurlqq3Vpnit9FbDNLdKNi01nuOBkrR9mQE+8cnH2bbH9VbL
aKjbMKGfB0fy8PX+UukFPGrZ2Oargdo35TRopFZHaAX+oXU1dcBySbfNjmuTqtXXbphZhFfS3L9j
H3Md+NuQknKNZC3nzJpFyYv7l6iKkxaKm32oUZs6y9qmOmsqTiNKgo5BQDm0R70xspRtBDNM6W83
i165xEVNjdERVAmVn67ztWy23SNKsdrk5pqyxEBzJo/NdOsgl47N38wrv5lXxHohtajs+P+uElUk
0Yuf9jS9bGvu1dgsNZWFMZWnx4JaqhPgl++1hGGx7eGr0dklop38UtBThuUcZbBkHa/5+edn/2Yl
WtMkfctUFUxmJLA6TV/bpY7vWJ2yUzNN29L4Kb9621u0y3GfWndCfR72L7cIh5uoH/q/LKW/+6ir
3a4EyETet03Lj/FDgbdaB3Lb/mKdiZR2hSushUdLO0TcIb/l1bQJpSfXiUhOSBpcFtImvrLvJwJ9
YQxA6s+f9Dctss5Esr22qMeQWwlLmeJm1os8wUnaJHB0qGJ6+zVTVIIpabHkOlryVdcEQiI73GQo
5eGrEUo+bOXjHuBCpTTluXHB4HKWUdu6yjobKYIgAkGGRo8y8TUp5h4Hi9ttfPhqkM5eKpts4OGp
HA7ZIG7/j7PvWnIbybb9lYl+x5w0QJobZ+YBIMuQpZKXuvWCkNQSPBLeff1dqOlzj5hkF24xRhEz
mlIxmW7nNmuvpbItaNnf3FFbWbVK+ihCNxlg5Rnn0i9d1n6fSgcN+7zr6JVG3cYlzVNYh6zFKGOU
pg9N6QyBO+XXgalB0XB6bIwBF0fKcCgnPs9BP4hxFzFvw9P9mwWy4QlGyowA0I8CojOU7+b4u0zF
Dl147sbn/82NsjEKuayQlg/XLx/170VV3xN6Hbe8stFPrhs6RTSsucUKHWCmZvep0u11D4eNf2oi
ikZzGnn7ripfabPcxVy9vcrI2PCnFD3n1STwvZMStBoteEd95AGvSy3aCKjaAOo4l8jlhgCs7YuS
HEpnuQ4UpuyeNRBXdd1osJm9Ma86Wr4G38R1WjXQ0Dk95YS5g2NcIO9LnTwKN7qTVyllU2UjoJa8
XUhHVqOu3He9V7xSJbiNr9tL624CGK9a10WaeIor6ad9/Xma+yudfxv/NDkNunxTLMkwzu9BeHWv
DTr7r/riNuzJc8F0NaOJft9OC1gbi/eOya473zZiiFIX2oIjrKEs2YqNXW4c0V8n6KhswBB3wzIa
JDrslEIjN2iD9n3VLlcuivWGgm9uUmGJk9KE8VvQR7+uYvrxuvW2vFxEzq7xGtxLgBHezYS0+xRq
AbvnP/xvjLiNGcpAdNijZLYmidnnkIFzQIPOpVmue5/trkags+OhaTww6MbdDNG4sntX8TG7zlW0
OxvB6DKAzwA72uWTuxsiDcBWzIrr0i02asgRpMzQF450UVa/Q7/4vSDXFSykDRpyynassxBXKMuq
EPQw3pto0FeyFtvdjTqCA52sbK9DnR/SMv+0xNeB16SNGXImYJYzje3sCw3+kmUEe4Acrrr80kYN
le4AauEGvlw1Oru6M8e55FdtpbQhQ8IxiOYkXBVuwDjCW/TNp9784/krdNlPkTZoKE9DsCRzfG+m
s1dR/Xvp8vfXfbLl3WZofFvSNYZTSbeTxlsAcwSr2HUfzqxXU3Ew0SBPsa+o86ooP01u9eG6T7ZC
T9hYIiTUH9BrL76ljfwxLvLbdR9tPZoDzd2xAffGHjoV2udZN+yH6zSWqbQBQ7niPY+Mu/ri8h2q
UDdt0sTXrbaNGOqHQcRgXoIhHEoCbE8G8spquQrAIm3MUKyHYRI9ViXySAAy0ddlL64y4NJGDHUs
aSI2oy94EaAhyrrmbTt1V5VtIYhincA4brjiWO+kS2e/ArPQzE1xVTwubciQq/qs7JL15cnq5m2a
8fwDqDhAuXPVQbQxQ86Q0Q4MVuiXLniQZAy8yNcl4qWNGWqGqC8osA+wJ7OhvgOytqMaARu88iha
17PVDrSsXaiwzMv4CL6dnY7VdXbWFlyljbtkCgxN+7KH2ohZ4u8xnz9dteI2bGjxNOqpHCtesPhx
AEfIUVEjrjuKNm5oqCnRZMIXB3/mY+eo96O+rtVL2qghLw8ZKOcAbB66bAA1clT396mcQNB03bpY
qSFPzJEnQLC3l+3wKWcgYwIP9pVnxQYPLQLQ6SIGGnEK1b7m0WM4Xqc7LW3oUDNFTgluPbGv6oEd
RB+SgLrFvHE/L/u1eG1ObUsHwrturBrgBNnK9ptW/EfEEgPFgi6O99etPDsdI+4bKNJGLWgkQHzv
13IEGxpYxa/7cOuWknheEGsCBUHy2n1lHJD8oWHmunZPKa131KgZQok9lgfps+Oc8W+6LsrrvrmN
I2qpSJOkRQW09kAPTjJ136Rm2IhX/sbZspFEBPXPQudwbudWgC89TAM3E9fRA0gbRwTCskbFZO1w
yCho5NIW7CZ+H43XWUcbSVS07VDUDKwMbp+AzLp4vyzXtSJJG0hUDWDvgBwoSokhaOchAGDA17Vc
+b3XvfgFfQvRiIjC6AKQo+cuUPnS7lqVXLuj1k0VE5lAUw7JDyFB7dvo10RcVzAHtvn0i9Ma6eEs
o0iXiTzycTD/HLvrrK6NJCrA/AjCQMBDihSMZAskIvZ55FxXAIW/fPrFZ5Bo6gloS9D2ggaQk+QI
5u7rFPukDSYqc5DDR5SIfRmH5SOo2vt9I6Lmuttv44koAzW4N1F8OkgvfQIKd1M3766yiTacaCmn
tMo7IBSHYp4OcumUn0xJc50PYOOJwH3GUzDr4CA231mqf88VvapaLm0B1hqSE1Fdr6jkOfyai7hF
6izeUof5G4voWbcTsWdRLyZHzixaAJSV4IN7cMSkP1635tb11CBKzhrUh9DeCDAL6bw7yJpex5ki
bSxRJVJdlCEoPEaH36YTmI83O0D/blms9zOsVJmjaoYgtPfCV0vRfVM8zK6LimwkUQfnAuz48EV5
Xzt7YvqfUM1arkI/yDME0dBGXdhAF6rvdbJPRZ0CvaGvk6aUNogoq6es0eDB30Obbwc1LkiKmSvb
s+UZhqiLzYz/IPW0UJDuU/4Hj4er0DJAUZ7aRGP6TIseAV3VkWNWs68qyq5ccSsQpaCT1N6aR6Rh
+Gb9aOGNN1ddH9e6nTrSJelqWPJu0jsFJZnIra7KfkobPpTzUoB2ViE0DwdQQsIV0jmprzPjNnrI
tEVfLzX6bMosfROWNThqN+K4v/HMXetiRlGrxZKCjs5LONnHYvC+gWsY2ZwFqkYfrlt1+/00IXEc
hFh7QB7uQdgJikrkQa/6bBtB5JCxqLICknNdnHVv82yht4BDbbHeKZzmcxSetBFEZVF7PCwRnOfh
lD6UVRN+8JoBAEs0Wji5r3MmH3Lp0p8TKPOvTE7ZyKKuCIe0HiKE1m3xsKw5mBAyzRuekv6bGVn3
FsovA7pi8ayieZh8KBqvYPtUqwY9oROEpff1CIJev2yW1kDSSELkaITi4XUHwQYfmbnQ4HVfVR+B
EgQnu/5Ud95fKnv/9X36P9EP8+Y/29L++7/x9++mAoM0Wputv/77gynw57/X3/l//+b0N/59+8M8
fi1+tPY/OvkdfO5f4+6+dl9P/gLJXWimvoU00PzuRwsSkafPxzdc/+X/7w//8ePpUz7M1Y9//fbd
9GW3flqUmPK3v350/+e/fmNrKeW/fv38v364TuBfv72JkzypqqT80Z791o+vbfev3ygT//Q0GgyR
+OaSk/UlGH88/YSKf0JYQnueh+QyQe/bb/8oofUbY1T6T/CBUaqgS+dBMWDF0LQGvL//+s39p6CC
Mo32JZD6g+fJ++1/vt3J/vzvfv2j7Is3BmS4LX775CgisYtsPCfURQEDyhbULjNmHmvnBnnYhybO
nBsmhx6ZU928yC6vo7guA6SVevDBPG035dK0qFbiw+VBDx7fz0ldBy1E2V70Zv1nFFdiII7nlnt2
5moeOpXrQc8PJfidg6VzlkC1AHz+sr9/reCvK/ZU6f5fe/Q0DD5bwHeV69LZKB6lAXwRELN44KOB
zG6sZRtBGyEWHx2qm9eQwRt/ktarP+Q1RYlchJHydp7IabpLnIxtGZPzHXQ9xRXTHgfqSdjxbu+2
kTexGLMmQ7sj4LM4zCE3+5fPWrhMM0DFULMgdp1O1MXkxFE1PiSdk+W7JUsQhdEFNN0Bj5cKfb8j
Z+HKIJ8PAWlV8WlZ+l7s0P9u4p1x2Pjm+W90+miu2+ChlkRcyGRgM4jteIIquwnBXjQ8JIv5Jks3
u6GN+XNwlnrDX1mt8ul+e5RQwYnEZRHMhuCC97KrElYPD3MUm+9RNCSQ5BQFmgj59GiU2UpEXThg
Hm6+i0kJb7UKVpwR5X0LYlDMbJBDFZgYL2qajdMfHmjaPztlmKe+UwzyJ8T+2j8preKfUJ6RAVIS
iJCfX+Szw+XC1lACXQsGlVBtlw6glwDFNsCnj5Bb4rsC4jpBhyu4caXOR8GdJcxDizdHx76NuqNp
pUHMqb2j4xJ2G1XiJzXkZWUbnBcXm4cZaBd0sRrMmdjmX1I3ipcUx7KqHmoPvcedpPXHRBr6+fkF
g10+PSwukwwDESk4U65tg5q+rwwaffIHDp2N5SYuQJeC1uFmUPulTsc/IFLQJv4Semqrkf0J23Ny
TjE0jqdUxNMovdpFehLGFV2G1jxIUFlWgROlWblrasWP3TDFI/Q4JBSE8gqcnB5oy1JfAD7V+w0X
HFI12Ry/hcqD020kKC4sCPrtPCZcxRCp2EFWPhQNG0rZPKSQ+oOiRV3N3K8aUv7M07RWN6xY3J91
2kGj5fmdOLu2LmcUWAS8sNQFrs3a7xjC9fWYJ/mDDmP3NpFeuSsgRge9TdI91Jkb3Tw/3vkhXscT
ikP5EK2RdoatEG0TgUw9fyiikQXjxMa9lmZLxvjUGV5PMccySswHtwWHxHLnXY3uTihI5A8GalLs
MSNyiX25gDf3Jg/B6n4cdD19EK6b/mghHPoyXOzT8PBH8IYLrtc/q2f7yyWC1NqUN4UxD6bReF0z
B4l+NA1s2IMn8N7pUeZ4yajHOC48xVk+HQY18yIytSof2OIUkI518kxAYKx0vsRpXlX3LO+n74Mg
ieNHrak/DloWn7Wosz6IZtl+KkSF3K9oHTP5QJc0Y5ClkIrd+poXtlzhaSDr2cZ1tyPDjJsKPc2s
fHBozD6O3Ryj6XspdnKMk1upy+FTFY3LRwb6/FvRVjLg6ZLda49AkbQrQ+hZVqtIFNDXzx/FJ8Kw
k/WTDIx43PNcDXyhsPGo8zikoy7T+ZiD5vSxzwbmE87Kyl8lGA+FEssxgqrY3Qh50Tt3QTounpPs
z+e/xdnqPH0JsJXjuHjwHKyzUjfRSBmSt8colv0H6YXFgaT55llhtsXFMB4muTpkXGPxTs/KBIWR
jLardNPKjeHn0PsG4RPnZRSMLsLoNM7zPyDOy99X2eyGu2pJZBMwkqob6Aml0M6dJqTEn5/7mXMi
YfxdCQC9RgcJsesbXZOZmU3TdHQg2BfErW7vZ4+NN1AzIxun8MJQ4AwlFJsNjAqUmU7nzwpejX1X
98fU4/FuAkLhmMwLhElUIn4+P6sLOwqiX7zSLrwvfoYuBRyxrCKn6I+6X/iBe427Q0y5xSlxZrgR
JHlAqgLwgJAEPufphMgCiTWIsXZQ9er6u3xYfejKmW9QOK7eghRzi1P34nicc8EoYRiTW+OVQ84W
0GweCXO63TRBjBdqSmnghK636+mylVo7exGlBx5p1GHht8KE2j5VN0L6pI5kfYwmskBvsHoL9ZhP
HVfvJ2dEgomJF58QQQmOiPDAAkKZDRegTVaiTmiaI5Ri5wrORxtCGKYzd8CFkLfPH5Gn3Tk1PRoX
Es45nigCjoD1DP3yQkTNHIWhVy5Q1IHb4bsJNdJ3C5PR3djUZA7MuEpUD5qmyb2cJkhmiZoq8JuD
mBSKhuPSfWAQCHWCGJS+0JsyMPYBzGUZ38Rl60RB5oUUjXY5dAMD4pWCPjQkKpuggtwwdLQ7VIv9
dJigT5o6aplBHLTyYHveXENqs2cg33JKOkaBQnnzj+dnf35BMHmBR0sjPCfMLlaNeplaaMGRY8pa
0G1HUCRtTftiT2MN1qHTg/uO/0bm4HSJUckbyzJy6VGbevpRLL0bxB73Pj4/l3O7glEoxDlxMYjk
tv/kzqZ0Knehx7Ypxld5qFedIdCNhtC92jigl5aNI4qFVfY0qFatCUGIIzdhMZOjQEd1wJOkgf5i
stVXcuFVxIwQx60JFcTLtqUsEK+BC9Mhx4RDexi9yS3IVIQ3u9B5i8FWMM75H/gqPVAvkErvqtDs
ZNuXL0raw4XC7rnUhTClwiVBXuR092gjMngBhh5lNkJkdzGjnxm1RdR8Hg2sw7iMANzNBHZ/3d5f
7iGLl4XkBrz7XHXVPdL6PeTIVDu/DkUDeZ+6YwSyP6FbflQaDI+BC4oq6rtpnUNIHfKL4i1E//qt
d/HSTiOjpRgiAqqUtnaaVXjHxy6kxypeykCPWvilDueN1/fSKDB5rsuRd/JcGwQ4ew1HcZRRKHs3
rd9pGb4eF/4yBO3TRsKaIveCyBIPhw25Dnsd9dAM744Ssq+fHeQJDmNVbt2Ns9dJwY4ICu8S/j5B
aut0H6GTqVpkYueja7L4KwEE9gvo/nWQ4aC960D3f/v8tT97nRSeCpfBaYRKMvCT1muYJsM4INsy
HiFn5cA7DWXzIVny8vek580DpNfDoGuSeuNSnB9XdJRIpLG4t+bvPFu5hMhZySHq6LEAlPpYVmVN
drppydsmn/sb0lLQP0PON3nLdDQdGsr7T5QNHUQQo6K6Iwsv7p9fh3NrAc8ZzgciOZzT1b0/XfiB
5Rp0czk/6hFChH45uO2uKGr3rWwbeaiJKF6JtI5edfCk75e6KTRYGhx58/zXOIv31m/hwkmAe4vF
sZ2htkhTXCTDj04RQ08X4BCI9lVDdRNGYbyvKVt8J+beN+K8sKKL870ODV5p6rrohMS2nC4A12Wm
w2jgR1mK7Es4TfG3wnkZFdfTIC7uKZwS6GsRvAGng0xaJXMpOnZcihKqhFFISGD4C+k/noZBKg0E
OngtNUcG83QYg/hgQaKMHYcwhWI3ZMnv8Rg5++c368zurGG5xHnBwwnfxwZlQHa9jUFDzY4CeuWf
0HBY3BBEVy+j6nqaDHAwcOWQrkeyzT6ZzMkqFPQrdkzDbGWf5Umg+iTfvXwyguLoITPHPOJZ25+o
EiKhZcqOtVrlwwlL9k5uXkZv8tdcmLsGiS4UoWx3MZO1gRh2jVFSVx0QKXa7ZlFk4zKfGzUYF7yF
67sLr8xuchTl1BVF0fNjn4bVO8jezl8KKBjvSIoEBhuK6FUeu8mGK3xuuWE/wN+FFQSEGIbk9Mw1
cloS5uTFkcZJfez7THyCsXLuurKdbyPpsC0m+AtGlCOzCbAecrYCvrdlu3nmxRE0tcujBGMhJBBr
8yp3o9HP6cDutKoyBWnFxDt0i+setarb10XjDHdQ6qvvi0gXW4iwp3U9CQYQ/GpkQpEA0Axhj7UE
U16CQKWsi2MthiL31ViZd6IpxYPpyfBDsVG8Vn2Rl3tgXqN8x0F8rHxAg9uvDfSao50Dfuhk3yoe
V7eZ7qsiWF239yMUtYEGd8tyqwPxgtXHGwTdAsgtUdiJp5//4jY1IbCCbSiKYw5m6tsEsp0PDDD0
96jceMeoSoZs37bT+FPRWaM0PDh0149dvOUnrTGutXCIsJ/S1FQT1+41ADu7ENAlro7eGCaxTwol
bzpdlfehGFLlp4LnZWA0aV6ZcElqP+6XuN+wZmcBAMykh0oPI8hoCiQyTs9vD2BcX6Ned6iF7O/D
ZNQ7DdfA72eoMLzU1qz2DLcFxgYtYLZFm2ad47Gp2MHJw/aehTn1DVyiK0ZB+QoSI1rA1zirdbaF
E7dVzA847/K2jof6PkyjrTaIS8u2vgAcGC7EGnYeeIxJYtKZ8APoTR/Rp/3dGVzo9YT1tOEaXBgI
WvZrlkRAPpLZi8Y4HELaFOFhxS0exrLz/E45xSEZop8v3h6Olw11E4ICCnIJpydB51Dbc91cH5ST
NLe0n8ogiVX00igQBovCD+AIN5H0tfEeM5wL5kV4BWKoZtx5rY6gMo3qyfNzubBq8Go8tibLYJVs
f9p4dQ0mE64OSUuZX9dJdZeU2gkgP682JnR5KBQnVwuIl9RaNlQ2GsgJaHUw0B/+ntTtN4klRhLC
nbaI3y4NBY8d76fEPsFrO92hzqCA4sSpOvSo4H93a1fecOGmDzTL+UZwde6RPmEVoHfM17S33RpW
UFJJN5/DQ4HGaigkZ+X7FIlWeG1OVexQZOuOnZEJFNPTqN7ySdYH49QuYnCJWAjPuF6nejpPqJln
yotNeBjrJIsCGGGTBdPC9Ff0v43JPS0S96vuTPEFbKYuWkyge/3DGF3dJ6kiyOnhULwnAlBOyK0m
eRsAkQOB47TN6m+iYckUuO0EYAIpoqjz6Vw2D51kA9CeKXNSZAv4gv87YuOfTerSwYdzF+Z+q3Ax
fFVo/bFbisXbzYtCXdr0SgV4IuLbDLLj0B/w4Azuqlq372oGlpRgCGX0iH8f94GrYCXA8VKRdxAC
YRDngYL417pt+ec0buvsaCJngSB9XYV6Y0PPnSNkkjgOKWh8UeW1Hb26aqJiqUJ14EZ/zCvzQQM3
6/el86ZIwzdO3G1EmOdeMsbTUKRDKmY9RdYe8gm1XpIv6iAqOJbDrMZDETbJi6DLq2MJuAKFbYSJ
lfD81m/xy0PuETLLfL3nUI7OdmWovCBtCrmhd3Lh3iFWRj4HHgOKD3bnDpu8MuoGzCXUnrx3QNL7
xi1x7ly2ee8ubRPsPbJGT0tnc1JUTVOJcRjVoeiWbifcqXxEkoP0PhVtcoekqHdj2uqqZYTrjB7k
FSAkLcOi0qgJnRw2LMyUuc2SuPWbZBo2Nuvc3VmxJevDjPAfy7gu8y+bBQxkzJeeqIOSdRxkre5v
5rnq76sRooLRYihuDR8PLFLsruvTrc6oC14fKqKI8TXxADLWdhQCWYnRNFDxPnRD2e4G5JZvmzBi
AR3W0GeZq4PRLlAYYwEMdZu81jxUL2s+/s+BdT0krZA9B7+G3RzX9eABlyTTB/h96HVkbTN+ybwx
vnnx++eiHI48G4rVqEBYtw96XODEnF0Ms9QaotZVsUAnKeEP0OvUG10yl7bVg57RGosoD4t7uq1e
zsIyWbg+MOOEf+S0G98OqBv/6KdsuuO8C19Vff8trnL22okW8f35mV6wMyiBItuL2GOtgVoWoEpL
yPaOjnOYhjZnvqk6to+AhN0qr1wcR8ENg0FD9G9nzHjEAFTNpHNoqmZ+JD2ROzhR3ruXzwbFcLJW
OVdAw7rWv1yRBC0kVaN1eIDeQnUUXd7vpt57GYr/6RDiJuJtXTF0FBWx01GmuATp8qDCQ0+hbNGz
pdmBZHtLxWk9Y9Yr/oQoAhiHeNCJsSILqBSTwkN76aFM4I0vsqQ/kkbpN3XZxh9aXm2WFC+YaVQs
kQLA3FaiKusglqSQfZR1cC2ntSSD1NZh7Kt0Fwlnqx594TQApIELxp7yZjZV00DDOE5ZrQ4D79w7
lFXUPeLZrSzthQlpstb01hLz+c2K0YjOitlTh9Jb1H1dV+Kx7mJ9TIzJPj5/8C68O9BPAqbIQy4D
/p51jeahj/peYu2gYgNqzlqRXZo285uscuTdMCT0Aw/7LRKzJzSydUSgIgaIJbqNMUe7VpMPKNMj
5SkPenbLw1Qy59UKYvoJ4gD6kCl0mN4Pnczey55KJ/CydtDwPcPpSFDW4X4zMfE7yvtAWzozgEl+
247LH1NnMhST0SNMg67PySfuSlL5quq7aJdnYYd3FXmBzgeB+tT4aAUDUTiCA/WgZ9plfjX0ifAh
ayr+4GCee6PicvrkcJH9zmBGXZ8MUXHruaaegYOMyLx7ficueN54IlFbRekdwZhNeRWDFCmEJqQ6
dE5f3EKKxdz3Livuy7hxbkFGQg9Z2gECUZjEexFN4JNdwNDw1TT+t0fOwOPFlNc1hHUO0EUl6O/N
1GHKx+7lbxNgIjhmHiodSHFaRy2TeFYh8wRPFOReAetNDtLQJALkcNyKYi5doNXEoQqnNVKPtqGr
TQmWwgomCMy+dxHN+j2tEh54jfQ2fMQLFgHBLMCjAmwrTNtNTH1hiCrDXh5UHsrXEMzx/KmW1cu9
akwDa7YiJuDzWsGm65gyzRDkHKJ+au6aJtVgdG+/PH8CL60aUOc4ACtWHDHt6fMAxyyRYxrJg5Ho
+ghp6t17NStus4nRt88PdY6CBWIe6HeNc47awBlmHOYZLuE0wQJ08RyAJogDNFA/JCKqAtBuMz+a
TeQ3bnlXsH63LPNxqsynK76EWGXWJQVeEOHE6YSrImqdaoTTDZQ8oog6Tfeu6cMdEWG+Q+ZM73ot
vtRTX7zCxjr3XohOrFAN7Rah26WVBxQYVQWkynH/rGqUchFiO0uCAB9NGbfeMOR30DLwAsHFlkL5
hdcZHjAyMCg4Aox7NmcaauC54YxznNcABdbofTwW+o7AG4BUhUhenpbTq5lHNwNcNQx6usZlNxRg
UMXJXaTX3WiZVjtNgWp8fisv3UJJXdQXAV+Ey7HO+hf/ySON7NLIkwcEn/IOfLb0wArWbFiwS6Os
JhKOBu46CrenoyQeH2LQ5riH1hlIgPJMghjC26ozXXqStYJTi9LwGrJY/pOTsjlKiOMepKrpLWOh
G7SuSoNoQWjUeOOCjsay3eBCPD+BwPMglsZNRD0IT9Dp1IAVpomZY3GQLe2DQTbxThZZ6+PqbBnn
Jyfp9PXHWLBkFEU7dMdI67Q73SgdxTLvEFeDCX2mIs2gi9pAOIrlyB/4ldHZhyYbROZT2QPcXPCw
ffDAnCF9FuXIzTMSF7eROxKODoy6qvcqK13jD23ZLdA8BGkf3v2abkQ853dHwldCyn4t1kKHyjKQ
DldODOi+e/BYhJppMUO/2C2WuzETnp9BNnKrUHB+4DAgkhkon63pWZu9Ik/6Cpiu2j3MKwSwA2vT
PXgDt8RqLgTIEsVZgbQpYkYADS07mI7LCGlHyQ+digAfj8Bn4aMFle3E3CAuZlkM2mNH7z1VyEMO
atufOmlephe4OiH4EgKIbgFEJbqjrMXVIUQnNBivDrxQ5Haqve9zO245WZcWdG2sgs+JDittW6OB
kFr3iBIPQy5VYDy17Dp3iXfPW6NL5wS+FN5qOJ+ofFs2LwTsxxkiKg7RGMG/aYV3AwtZBQVc8BuE
k1sl40uXVxE0KyGviOtrlz5i2tEWrI/eYdFd6LdTVh/GwlGvAX14mXrK0y6hMI0ULVJ72DHbBLq1
6Keogo+A6lI/+F091scO7V8v00z7n3HW2B4GBjGddSRD1tTxPITiUKAO86p1AQtJnWwj6j63tPhw
NBGgFoi8lGfTZJdzXuLgd+LAq1buTdmjMBES8dDlId91INQ5zEvjbrhy52kTHAjEXLjPuG9nLHpQ
atQjAe3FAZCLBQ1AA+k/LU2NTMk06NRn+PFrByqi8c5tYv0lnxlr3jx/Pi/cAghPIcZAFyJXZ/Tg
QoVJo9tFH0aopL2vY6pfe/3mO3bhVK5GBS4xfGNUXdfV/+VNRhhpNO01clGj+15BQPc1qadoT7rZ
bNy3C/Nx8YwozAZvClo0TkdCKcZrC7cMDzXcygCNmnQXldLZ2LjLo2DZ1j4xvGDWkayY6Yo6jcND
inD0DWiVEx9VppepwD0dfKA+XKAyCfKx1I4ncogpIJLA8RDahI981oXf5qnZiFrOg02gvAEwlfDB
gTGxYfXUTfFnEOqQy7q+cyGEdAtrmx2FTpG7G+rpYWygBs2Gyn2xP4iR0WDJ0K2FBjibOWFc1IKc
YYZMV6XoY8+rJvGbEeR7Gx7hhbu9vido11r7aRD1n56JBBXnIs+X6qiSxBx5HLrM16A8yHwCgPAu
gyDGvg578TKV7qf9w0kkHHAkVFPPlEe9TJShG4XmmJeU7WOHAJiJttW752/wEwGp5UNJRIIAgzyd
FJuWR7gdmIlBhXDMl3lxbpsycXDykeKPfdC5VLddMXLilxFnP5uV05lMPB38fhyXI3ScjQjmocyT
XQxBdOWjvsV4IEhdJT58si67i/IlznZzOi9fHDfroiCpK8Jvhj4fpyDLhPoAnARYDSg6S8JgUj2B
ajMPO3rTqaICVxXekHg/9jH7tITLRPwwFob7PczhTwdQlXzHQJPo+EUiE4IdibPxDTTmY75L88hk
91MaNqkPBzvsgywR6n1uSFf5dZP30edkieUYFLUOC1D6UfIlg4o52aE6Tvo74lSZue/m0SRBj0cK
GHwRD90eyO5C7qsOzQcBn+p+3supDUufLUnyJfJ6mu+M6urOT8Jo+jJ3lRwwUXeggZxG8x4ctqbb
KTCgvvYqD9ob+dTyuyRbAEdPRAuT3ZFB+1FJ089g0xzzIEV+GmnxguXDHm+zGF+7svR+T2UxuK+i
MIpzHy2wJHlwcwgPB05ZVD9jqt6CEfqoSo5uukw7dMZznuT5nRE5WBA6CqbRoEOopm8UGehtFTUa
hdIIqE7fC/P8Jy8K57g0XjjtgB0pQnSPJeHn5w/fkytmHb4V0QX0g1phHXb6To1R0cep6I/D0JTv
gA8KwRcOMti0b0nhryKF92C+GO+k4ww3YnLaG9474pF3jXJ8L4dQDK9S/Z6SfIu+7+JX8ySeV1Qm
0B9lh7e0Nx1Wv5yObeFlb+alZ0dSD4sTOAatm0BA92H7swFOYL4nGf7it0XWmddh3mc4zTIvvxlX
0D/DgprG53poX0bKvdqHtXViffkR3gHesb4yv7yKfMQrZtBIesyKkDRBjyz/owc1pK2I+Pz1xTgu
/Btg/NAZa2eqSV9Fekx5f+zrUt63pUPf0oqxG6SRtrR0nhD8p+cBYwmk2QD+9pAysPzdSsWtISnk
v2RMM76jIhk+6CHKWx98TVW+17NuEkjGd6AIYAz18LEdvAeOs/uRKRPPIFiGz7rLVVM+TmVvhN+W
fVj7E+LgcjerGd32g6cncOGp+LBEaTn6AG8nrzmtqIvSfKHRCUiL0g0m7FkWZGU2fRl7AXoAVNui
5qDaZdCgFhmaLTbK83dGrVg8FIDXIir6b073UyxTn0KWrz+OMAg7VmTlzyrpkttxmcubEU0rgSzH
af/8Dby0uThJK2xn7ZO3GzU5a5IU7kMPRsOSHaRXJA/A9Uw3aRI5GzHvudeDPBHa/BAaogR2Jr7s
lgmsJY3bI450E7QLC++rgQ0v9gowClBVasWiwhG3bsWCJj00uNMGTS/U7MaKVrvQTbfaay8sG5qV
8bCsvg9aX6zMSu9Sk6Q0aY6ZN7Agn1Uf9J0Z9yaJtwLNi0OhkRbTYUrihJwei1xGuejqsjk6RkQ+
yQjxJ4LOxLp0tgjoLuRSEcuulCFwqJBjs2vL4LCowfsHVwftg9yf8lTtvSniQeUM8bup8rq3KGq0
D+jYTFIfqJRh8Ssgz/fR/+XsPHrjRsI0/IsIMIcr2UEyLcu25HghnIaxmMli8dfvQy0WsKiGG9rL
HGYGqq5ihS+8oa3b07835svkhlYpjE3iHjDSEHGeT5vnVhvRCewBWGrdG6dw/HcazNSMCk4FUyxV
XX9qhUpvKu6Loz6N2pW36dIPgIi+FXO5816UN03MMpHHN7q4l4Y81YPnLoehNFV9SEQ9/dA0j8kb
Q3CqOVenDNj/FbDDy/OylYe45xHs4Hbf94u11l3WBm5Y7Ld2FdZiwt5Bs8SVdb4wytbpRNnFgisG
Muz5OhdLoQ29CXzbDCYD4IbT39SuPr76VG64XlqQdJu42PfAicAPZlORgMaNPmkIeg96pAdXb9AL
cwGtRhsACDc9z32/GP5FmRXKteLCHvFjy+V05B3RrkTMF0fhJqOfChaVJO75itGFpPCdlXac4UR8
u+aG/Ig48eslNbZONOV1WjQcfW9fvK3GYHT6IEGVoS6H+37O0rt1Kbwr1dpLk6GJzw7n41tEErvJ
NK1XTqlmxarS6Dc5VX0/aYvx8O/D/PR2PX/Xgy1vB0yytddfQGqrLujIBXM7bvW6mI62LrUPppMF
h9wbddB2Q/BeLWI6+FIsx0HN7W9bk0ETii5vcJOqxGlC4ftoFe1MRjGpQ14W3rGv6/pIeKlF9iyb
Y2Xb2Un2SXukEifvTNnJsN1AQYbe4dAxivQgQEFH/57by/uZjjc5vEXXzgaStCsZzB6+xb1XmjHd
BAWD1Qsi9LMGJLn+TzXrmWjW35JCF4ZCXQVxJIrrwLv29ISpyWeuIQPekwz870HhJlHLNf7JTHPt
8O9ZvQxGmAq1aer3lANf0ALXhZL9Qu7D7svqIyGvcd/CWntEDDGjcu6k/9WBuGa7fWl+ICJI67nu
YGBsV/JfEW1SSU81uc+gLWbN69w5dw5ENhGq2dCv1C2eOrfPtiTdTwBrG83nSRtot/Ot1tRE1bsy
Flnr/q7ROlhvpxJnsUhOQ50cHa1MQUrX9dBFiSu5S0pf8455t9r5AXm5NQYhZn03R8Sb4yFA0CPo
V6MMAaUj1GaZQ7ZGwEmS/xC964wDsV8XB2Wp6WHrNEN3lHpF8tfWJrSwQpHRhZM5mUGUj501HkQ/
pnlUy6EPIs2ZLfM091JdqVq+OPxkN9SFQAmwqag07LbuqFMq90ptiS0vyd8DCdk0866W4198VYgJ
8I9h1LqQTF8EMImmF0MNESF2Ots4ofGV3nWwFk6Na18l423Npd1HpWxHQRRcDVf0vn6XefoYBJqd
x3atowSim8PBqIz8nHe2mUfu1Mr3ei/n20IU1hGbzTrMEMGJGmQTrrzeL0k2vN5gx2kHbxJjL/rS
Wb7iyYqiR9zp3vCBzN40Qg/obyw8oyzCTPPT+tzUg/Or943lk9+g2RLqa6v/WNRK4UOMNF+vlLIu
fAoK4SAnCFzpjuxTjDGbwNT6Xhn3hkqP6AKbp2qpCywp8Qb49wVyYW8BBeI7QNeidbH3vclnNXl1
5TPUvM54dak8Kmwrv3JNXRgFKANMelZ6S4W3//7XjQHBzSMYc0o0EiovNKaqjAZPXLOVeBkXUx9D
cYo3DNylTiL8fBhALSSsnSpi3uQiP5qzNd2Nw4ih3OTzicMkqNYnrcT0WyBXp4jK1Nd+qVK1DxAH
1OscobfNtGk0kOCS4HCq9vrFpZC86JpWxqoDvtHKUZyXsbvWXri0ttuH27BERMF71VFdiEHzcfuM
k7Wbj6TX8raTzXTlHt6WbndiyTYsOvs+SAJuiedLS2UqsRcz6WJA9fkhIJU/AtwfbpFnqaPaacwr
O+bCEYCtDNAbSB3h/b5qrFBQ7VcXVQ3sAozbBO2JY7+siHprZvvaQBGO3ZZb00rYmOz7Ao1ctcmX
qw6nz/SasE+C5k2FbMWVS/zS5oQNsyE+bQfKyp6zasqF7AeVvVhrJxyxisEWn9LSVdXBU0H62wya
6mwjVfDbM5TXhWNPLSqcgqXtI1ui2n/ljnkROVDQY2PS/AUTwqu2e8SbZnSrrlpEPIK+Oc5w8vxI
lc147oxA4A3AmKAeLPta8nppXF6YTS4BfC2EtOcbyfdHQNGBVsX60Hq3vpWWB1xb9KidVhggubF2
bw2NNOTKfnoSr91tYIj93AybgtjWkHs+brKWQ2dOVR2nZq/z/HszqOwqMYwHdnUmwsIfxvczBU3t
c9pl1S/kItoqlJnt/tJEV1dHPG/r2KjdFcZPD8Qwssqs+s4syu9rNU0fymltz/jMLV400nEGw4CA
pYfYVW58A92f/+gHE3EIunvVQWv0Utwgwgh9aGybVRwbc8EpCFS6XA/EV+WvQfiU0zrfqszD3GnO
p7muE52fCVEm9JXy78EXJbd6K435Sqh84UYhmaXbAB6VBG1fbKqMVJm9lDUaBU4SedRUj41nX9uA
24I//yBIg/DsgOimY2jvN0I1LzTmzbqI8xKOUw4X6BMwkfxhaITdncZFrzIsQMv1dylsN4SU2X3+
99O3lSb2P4AdsTGQSKv1fRiLHEFv4HpboO6S8tKbbpdmYZDL+rfvVOMbgYThm2wYVRqurnbt0nl5
DLhtiOcM2E/A7/bccsNqoDlhrrBpWlThkhU3tjkYpxU2ZpjNit2D/tyrvyvbnrGoDCICA/T1+RGo
jI5H1+F5LMvRfW8VDSwnkSXZl3+v65Mc2W5hSSEZA8QcBZk9sKNx3bWdyqyPuzEPjn7RBzXyhfP0
O7G9pDv0iz9scbuetJE/b+dJH5QloqyW2s+uwWae2r1KCHzQEUzDGT3SX34WZNOJh6KeIMe6SAvM
PBA/Zht41JWb4uXLg+4fhGvAIkAEkOp4vkoJJlKB2dLryNkXpyQYfmPv/JGYyDz9e50uDkSI4HPS
6Fjui5PWuFD0CHpquhDxp7DWvfaArGUSi9Z/nfPtU1yLZBtoUrJRiq17tUynbe1MILARZ7Ovx7LK
9Fsj10dx5VF5GSXA/Semp/tP2wOQ+fO1k32eBNYQiDgrtAmeOhS5MEGu/NgKAJZ5oVnX8PkXFnFr
+gBsgYQBTG/3nPRFNbX94oi4LJA3mQNnpvmwmMfV0Zcrk3t5LTK5v4baIebkOjutauCS607XH1Yb
0qGaXq87Cdjw71HM50uosrE2rMwTsSAJjfTVnw6edlXr8OKycfG5CCmw//bVEFsvpOsrlk0U4ycM
3paoK3FeFUnyOq+Hp51HuWWD/pNl0ATefSAQtMR4NiOZutXdeproj3Al/SuH9uVdzqr9Ncru29hq
qiZq5iL2Jk8/FUHjnpq2Sw8dVYUPpRkUB+Akwy0kolfDN4iiNlwDkHCHcuZeND8vYHqJOWhiLxgw
sTcq92Cq7Nurrwq+1CYIS9JM9LSbXib60qKkxPTmQI9U1Rc3gyrFodHN4vjvoS7sciSKiM5QkEQG
ae/RJ5xeW1pAGrE00+FnRaAfS5/aw+tH8fjiFLPZE1ARnu9yyTWf9CmjKPz0cF/ELIXYqvEeXz8M
FxGHdhPmA8T2fBhPQADMkhQkpe4boXQ8eUDgsLr99ygXDhMgborZaGlDvN0LuAkn81vfpiNY9VP2
2ZjxSxSBUg+ISb8+kUbCiOB546BTEtqn61bnaIOjkUQ0iW+ep9HvjwlCH1dO04VrHOE7ZkR+Ckh0
X39oCYcyWPVtLJva+TL5U3tSOfYMS1kVD56Yxis8hAt7jpySiMSGPwVGbXfnzb3f6ipw2xiDSPut
K0wVeaIprqSwF0dhv/1vfwMZnOebIau1YqxM1caaZbanbACV6etyurJ2LwM7GnPsuW13O9A+t83y
V6mjcn10AhaCH38Q+YdSrvSzs0lFReWN9wPLep61qyJ0F5LLjWcLioyrdCPS70ZVTro07hoAfmLv
vHFNWXRhItr0YEzOfJ+6aXprAGG/M2a9O6c0f+482Q2PRZdcgztc2jub1BTIfJj9XCPP5++pBEm+
IWnjITHgczV2du6KKf8uJrs/AbLwr8UcFyp4fEugKYyJ0hnF4ucjwnPbot6lifWqjT1txK7YU/lB
LW57LDUwBiGybtp9NvkBhtfWElqyLc66v5hTtIhrZphP8eFf0S+lJ8QzfAItfhV99H3VxzU6zVz6
1Ik79HLDxbOTITQbgE6DZqdvu7UaI3xPg4ciXewHV1riUHaI+WW5vzyCM3PDbA2017WPnn4Tzy+d
6W1fUhl7vkSF6Ug+/+zEhk6OU+ZQvQZz0l4X0D6NgrAa+sCAhYHk7EZphVm4Pc7LcUVZcdNq8E8V
0oiHZLSMK1fuE8Vzt8p0QrkHQYDS/tgD5UWhG+OqEjuG0Z7dy6k2SdMIfPso6+z8MR8HkmWkGf2f
szWA9+7s3ioQ2pm7NFqmNT9Jf8zyCC8dX4a9J7pfTa3XWTgLlLjDZZT+o5pNZEhrHKqyA5Wb4Y3m
9NUfZWr6Y9obThWpMQOvXqrawd7PoGpzGrxG6NHIqyejrjWDW99b0HmTlrmUEOD8ZA2hAgsZEYBR
Z24nQbesHiyjjOi2NN/F6vf4UCTL+kZWay0PJSY8sTNn/QfTnrDMHEeLblkOGuRacrjnBFAG57qn
smezSizsXhVGCB/LLIEMmV0vDaBJUQV3fWWmRUjuII+zV6e3bqu6aFGcrk0IqjmtVXANW3Txd4As
ogNNS2vr/DzfqxQ4001wwojr3gRc1to5PhTSaFrthAgzZxY0IY7BOlQxlPfXFdHANbPRpsVG3Lii
Y7h7Mp7WBFwDdUFedUAGux2NPkHW5MAe4kxJ+31pZd37CdmGKz2Iy6OQMoHegkGw74eDzBjHQtPp
ui9+e/JM6J+L3hTnf0cp+3vyaTJ8VjYf/8C2ZfdG1IBHZ1wAzViTasnPQSEN5zxLa/gFlqT/4vuD
8UmxSXoMNvvsBzTHHkSlkvkX7s/6gby4K8J//ya6LHzN3TnedLU3TQ/6MDSdn3/tDE1CH4zpGg/z
PHzX+Ai/IS0XDxLAQ0C1KxkQHQ6S5egiFCnCqvFTEQrNqetzUgsxh7qb5ukxybwWG1ltsOZTqdHE
pqaQgT+tUsqNkVnOmDbr3arT4NPsZAldu1u5Kixv8c5GX8nioDtLeesob/28TgKx2tkcqxuvXOQH
d8qAE/YletWRA8/jvhV6V0a5qUNsL9mrU+TliywjnKzz7NjLInkHtArflN4ahvusz9bvLqbAxmm2
ixy8zoAj1QMkJg3O/7pOxUFNaYd2bdNpD2rlz4ZlZdPzklbn/0kcajbHvk9B0wyD4f9qAok0lEiE
+aFn2jj1oeDRhAAq8EmzuqCVh37rvB34ksUX7Bqcr2JJuaj0xq1RZF5aqeBQ2cVX3++mDaXnjRpZ
uj/cCR1k31FqGC/T/QymR42uKnbu1jCeBDiLNgoyrbaO+dSjtZMnQjxY0svkQRg9C9yNdj9FFrdi
H8IFmJtDgwgPBzYfqWU5OjYaQRUY7wZzSX4YTfNHDqb5KctyGqyyybJ3uiWH06r07iQW2gxYm+nz
g1149buu7OfHhB73l84dfeuMrKlxO02iZ3e4SX7Tu8P0H/49VnNynXW0wyCoaOyWwdjfp+mEb0Nd
WKhSV75P7mRr5WC88Zeiua0mxyzOOEFTbZSyU8s5c8z5l6/svo+Wbu2+6PMa3GTe0P9203Uxwx4u
O3jWse5/OL5q2Y3JVD9U/Ywfm2kNv7O+KMfIDSofiKKz6r/q1dDu+jatzKhZenU30kP8NhpFd6Y3
yg1H6b1xDhtmPIsyvWt+0kWntqDlnRdTT5bjGfSv/r6yNCQOhROM3/SmK352qVrvi6ldf0iUAz4q
jEzWcChsEM0rCxw6KqtR4BT5fMxzt75t7dJ47PJhbJAJSdxPPudgDcdBxyPRTUwnNpWSfiTlXN2J
1G0egtGyyygT3VyEne20bTQua3svy0IvwmGyvYcKetN01LQ80Qilm9S+GSsn+xwYtXzshJ78QKHN
fxASYs1pDrxyPRS+qX0Zx0lXIQ5wjYxMbbaaiI1syg+K3s5HDDlxy22SvGyjlSmVZ3+wpuUuzQAr
HupGTnfYdtpf1sYE3rsMtU1AA2blz+KmIFFa2FbDTVr2hniobGGMd9JszJ+YCcyPDri0/GCoDhkB
z0j1NDRElvXv59HWH9B2HjdgixZ8HWifORHtOt+IzHnpcXbI5ZpFymuC+l0pBqPlGZdVHTrForo7
ldnj+6wQ/L5pFtxSSzl63Ch1o92pSq/RO0d1gGBD5sINR6eFUcLz2kdQg+RRd4pgRQ6xWnHblWv/
CYEcaoJ96TwoV3N/ISVc6jz5lvdYzmnzu+xs9kG+TLhlGFU70a6WFFrfjE2e/y7nRKYf06E1HvXF
t/Ojk8KnCksDsYc3xrC4xOBjJ+5QJuqINPtCn0M1+mUW0WIc80gi3PLTBLOsQq4+8wdYxjX9kDuG
KI/J3OBlqDR7AK+Vi+rtYoAnfL9pCOtnQwwg9/th8PKwLdLyPwAZQRJmwlmyY9kU/h8ee9mxK2d1
M0wkl5Hu1msSpVxk/xmznJaTN08a4CGoUs2vJXGQJ3YS+a00tCI/TIXTNWHAxEhszKT9MUIyB54K
7+8AIz/4Uw4ljRBhYRAdJe0iZZiMzuCEQZfBZhjR6Rahp4bAPWhtnc1huzS8A1auIQlkoR5wY3sd
tr5sSvajmHTrxnL6dgS9Xvtfs3VYIhOWRx9JPdXeVH49f4W2630adLl+Bo2i+e+UGWjfdL0qi9Oy
mGN2ssA9jZFWdMEa1mY/rSByOi76dCmTL+tqB6CPJsHNPCYlGGYFH/dTQpnhe9GN612Vrrwpgyx4
IDJEAEkhlzFpH12lRHXTZdKo7+ocGMrBLMrl3dQvUEGmRiu+wnFJPufg0WM7dQZYLyn6+CGoYuOb
mYvgTdtrPENav+YfcXzR0mMOcCc2ZKdbwNPHxT6guIdwczR3dZvHU5a18kaDm9zfcb6xppmNbHHe
lsOkghD6boH/EuIaQZhrtf9trWZ/iRp77Qib18S/qXM//TDWVo+ZGtr9zdEtwbFA+m/TmS8q3Cwa
tdQ1wxbSDic47Wv/AJKgZmeXwg3O/lRsTg45z9NRG+ohf+cbGSAYHEin4jgyJ5MP2ZZL5Kti/Zg6
ECWI6Qe7iLJCNxFAz0f1tsosAVAc2Gxx2PR9ilAURvHfZBLPhoVW53DIutUgcPdHN+BsJu2X1Sv7
7qxkotUnMKa89KLH6yHCjmS9CRJauu9qKF1V2PhYwj7YSa11RBtVl98GbaffCKrSp853s+zAv02Q
bh1p1Z+Hxet0UEfD/LsxOpxTxykpQyeFtxJNhMQjeWrKfp1LWQ6R0TiI12Hj58hI623zS28vXUDt
r13vbEC2NY9RsLpnxE2bd2KY++ZjNlCOQkrYRBjfSHqNvIbPNITJOoOKohlQ3meBxCbFmy2NRGfO
v3dZWtzDBLbcSEcjBl8GkblVNGd2/wDVo9cPNFuygF9prBqF4tnAoto15xvEve0uoqVt/QdTFV/V
ycOu4bw0qvXD1LObm8FpWOKWCOVtbUz1l4DSOQ4OtY0CHsxS9y4o7YK/3JIXH3q/y35ammv/Z3sa
3R5uNE3/OPOpFtYj19TRIhIj2Fqx4opaVSZpmHAxBWEzb6vYJE1gRZB35j91Lub/Esfuh7DdWvMh
0EBJp9f1l0Ou98OHxS8gn1P+rr63tpYuR5EXHsTuJljUjcB177MiV1xAmiVO9j1xh1reeYqGbrgE
FacNoZyWGgrJYJj6pf24JnmCmIT09CxEALvtj3aAT+KBFlb2QZZB+VMB+4EHkc1vG8CVP8oU5haC
on0fjmtefExWp82iOpcWfZNkmfC6n1vna2aXACwSZ9TMUKtG4+2UT2kfagOqaodhzDfp/1JNt1RH
+hlZs7yxTmu2SR52hCxDaNdzCaJAN1Ln4GIZ9rkagnK8VXWtfhEblcVxxtXvTV2kBjnyhsjAWWgs
7tFXmMZwaStsZmHnSgMCU6P+rMgV5KFGW7c55JOqCNToNIxhPbjpA96QWYGkUKqdJ3ex/COlRCd2
6oEnFemppY2WYlxuK73HPER3S3w9pi7rjzPmRXUE0ahvDnqSyHdlGqjyyF+TnyU00u5DUAgCu2ZE
+imShcZ2tkeBtKzfLAnBWzVvOEDNaQCg+8m3zA7MPIShhsJjkqf2h2EK5rfp0uZDCEePogxP6mCH
WWOUNOFnUfyBji/6Q9GbxptsArB0SCor4biokYBB01oEImELz9/BrYw26bxevzftmb8vEblCRqcu
OWh1bsr8wRK0NCOsNaQWAgnpkTdJFylu2srP8GgLcv+7a+WOF6KWrtB3kCr/YbhaMwAE6AIMQGxc
kEK7R5E+8qxZDLEj7Pl9uSjy8ZKnhPpK2gcPVbeu/aki7euP6PjVv+uFhvfBknnQ3CJ31H9RRtG0
hyrDWOinGtfGPltDxiOadn7VRn2G9FgYLL6QYa25WEqhQ0ELul5Iz0OeXMfk+h3qP8Kqpw9oIank
WGVt9ugQ/7RnUc3a8jAaZfCjHoP0D66o5TfDEZw4tShU7tPU+5QVMvnl9nNwLgLYQscs88nWxcIH
uVvmUuFWlaEMfRg6F8/uKsu550A6JXq0lMMKpahmkQ+rNUvnmMLPAo1Ata87tghBpIe5Um57P5mU
MiPywfmOquemEDm56pONC1Z7m6AWLt+ucp7vZ+ltEJ/O4gi7vHTvHX/wZLgozUgBG/RZ8sf2S2Ze
6OvyLtXKbiSrQxAvtApkSLAscLJP3OD0rDkNeODMRmWNobsY7u8pMcSZqD+Rh1Qp7bMnLb94izQL
FgtVN0z3ZiK5BjXKVh/NbPCC8wCaPLtp7cb8hA+c/c7qA2f444HlMg+lNiA8Vxd5/anWBnZXBi3Q
OsosKRJCpKT9o9UNpU3ZN5CgGlDI/CTAuu5RQ/Kov0XuwG0OiMxl1vvKE+43ePtqjlqi4SQk/fG/
qIplD1OKmZ+9ZvAenSIt9DCoffUlS/3ViLKSxoIMlpJii7YS82td0gsEOvTuBxga/W3r62N+WJWh
//CGuvvVyrJHGtlUzjundyGYBqba6NnEc0nUeW790yd1eAfGhyAR2s6chm7dJenNCmHjZhhNf4ga
cx3/WzbHM4xjRFLcamNipUcLywr94CDFMUIYrUfr+O9CxK5/uNVGQH5BIQScuGEytqr2X1V7DSeD
ZOpbK175/97U7dxu9XNFOUaKtVyOgV11DtEabvVsnFxdk9Dbai/PyiA0ECnuohZJKdugg/B8fAow
KOg1gJVdt2+jAoHhSKT6+FuubfVK8YhtrtSAwAs+IYoRxXg+VjqIGou4Ro/13rE+opLgoK7iuDec
qWvqlLtmwDYUYufMCpAvvo0vUINbVaYC3ByPrfW+N5f6LbWL/Ah40/g+BfWVKvfF0aBAbj16hzrh
rnJoA70e2tQx4qQ176tlM6FS1Elbai/nvlXXYC4vh0MRCDikThWaxt/e+WfsRrdbxnyJsdI1y4Mz
iVQ7Ld1cnuBL68VBG9OUNrQ2VAQTnjv1kcad+yWrbOurQRgrwylxK/2u97MUFF63yq+Gi0NTmNVp
co0o8HKDwb/f9thm9wtYdLc2wlcLVmTzykeHHa9I2qIlWShBz5r5uj4bHx2hdMr8lPMAFtBv2O0v
TMmzrSEVI+hnHBdtaQ6OP1nv/31id322p1HwfnDZxUwJ54zno2SJVzRK61Xswjh9owDK3c9204SO
ZvaPGDAZh3GQ17SVX1Zq0WXHugVKAvAm8AbPB4VCYAyibVU8KN2IEmOeooCyx+HfU7s0CrA4iqIO
3Ty4WM9H8ZPaXyk1q3j2/IYQMrBvRLa+DlLwtH6WjsbPdusBwdhNZdqU2ux8UDGPgR6j0JAdZ0gT
XzCYmE7/ns+FvUdrDsPwTRkEpcPdUJ3Sh0KQZcUohWY3TrPKR9/FX2ey6A5eqShfGmsTFWIP0u9H
1uz52q1T5+WICq3xSMZ5wAGQEle71keGKq5M68L5h7XDBQenCA703qk7aTxjSl08jjrKBOY4Uu/F
5DnRjITqkG1c2RSX9jsYEADYnCw+3G5iPU9v7dUoXPFiKqyJFoQbwegm71q9oDq+DhWSC8t8ZZdc
2op/j7p7K3S/8Ei1Be5maEQ91mb3GAxp9/P1+4PeCptwM4t70f6n55WMhPAGHiZK3phOJ87JoCXf
1bJO//17qIvz2USaUCMFV743WVBDbtVUVIzY1IyZMNlxoiSZ1ys34KWdsZkfbHpn4I333wo8d1kr
D+fOftbFcR2d9Lag8p1Hm2HGHHamQmX+lROj60zPFZAL/E26orsPZZYJsUmKD4yRi+FcjZQrg74z
rly6L5ZvGwW+L9B80BoQfp+frsFeMkDUAV3XSmQnQ8xdRABfvg6n+tRH3j4R55jgAf7X81Hw16mb
chtFZljrZEbbh6Ivpv/PKLYPcICXEcDnduD+Cvn81B+9tnHseDCW7lhVrY71i9vcvvq7oPAM+A1G
PXCIvWyLQxxfWqvhxTmo7oNbliKaq6C6Mpc9/mNbMuDEoI8Ad+rADnZvri38JaBp5MVz7ZgfrV7g
qNmuAcG53ZwdHx35bIWtUUvbPAZV7p87rHHOqgCW/sr5cvGC6wdBSyeZvunuh0hR9OOA3mRsuJiW
d+P82fSG5Mpd+GIbboNsoTKP/xN54fmnKxPRdCn+hnGHYH9EOVQLMw939H9P5dJTAvqJWJnAyeY0
Px9F1U1FG8QwYq3TyaBpLByIOtOjmzvNlafk0uWO2TsXE97CPMe7oUyb8ilwFW5Aw6T2Cbr6Vk8s
9aaECXfPTH0qu0It85VLY3sznmcdrN4GU3oytyGIfT5Ds+HqHyTmrn5puCih9fJMdTQgxeqrZAod
mVefa3Otzag2SJGujH5h0kB2CXQCCzX3F47uWAJmeQKdMzbSYvieIvRsn8xlSk86KIo86nuhV1Fr
u92VcZ/ijd20cQfgyHDJmFCzdnu07Q28F4xhjnHVrB7zPkNDL2+TPD8uhtXp53oaum8CyZKFTCwr
oSEEU/PBdmpUlDS1sV0LN4WSlwW1uEFg0KFzb9ktgjxOoL6it4KE1+wbY3YYbHt4qICjfi9y0/2J
UAK9NFWrpgj7Yk6Tu67JEKhKfdqLB3vSK+R7OqU+m1pXvZkKyhyHFQ6riiyR2D/1VDryDmxEm4YW
BmsqtGa9/0IJV8sPlT7Lb8DoSVCpD5v2oU8VZbE1zdCYS0pwqZHeq/GtaBa1gCv2sm9oG1EacvwM
oeR6ttDCsztKiRX56XKgp5V+84xqrE4JxjfoQ+JQ/ymbm4kKN9N1w1lKJBste/g+zHZ244uNMINA
Wo3S15J4h5Um+F3FxtFihDfM8q6bteDXoiXWXYtIjBcNiTZ/Qqiid0/5ShQNjc1p3xAQ4wamUMPN
8RNo7a9Bl1MLMqfS+GKZQoy3Jk26JJK10X4QpS+KUMdF5Wc5WJ44G41NEcvXsSQJ29aQn3ip/I9Y
oozFna/q1qCcLuS9VGVrHCcNmvuRDrllhSMtwmtGFBfuKWIah4wUIieOQbvANx8r2qQWROmCLXHK
B9k/SjWwBf59UV06SKxlsPkJcInscVd+qiFrxv0Qt8tMeQ4SwBmRqOq9aOb+Tq89wAworl+JcYwL
QQ772YNFBuAL9PXu8rAqg+5qNi9xBT/3VsmgOrVF3/2ypNkeh2koI8g1+tHvLXVHt9M/oYKY3gRW
7XyoByER1GpRCfB1o0XZem0Otjtrv/+9ME+6m7uTzu0CNhuyDZ3AvSaSp6dtZZfdEoPOar/pmjLf
KZWmPzVz7KN1zn8V1qJFCU2PmK2XHhdpT+8CkQS3E/ZDtHl8lx6bXkdp2pjnf/+4S+vHTR/ws8C9
Aux7fvkOucejnZPAAh4x7kvZmh9T3dykEPTxa2YF7ddXj7dBmfDpIeBBr2R368kF5JrWmoTybYXp
qFkHFrgNmbylgz434M/S9ArI+8IDSjGNwB6xqE1QYjciN4ozkCwbsZ2Mv8vSr4GvVd1BeHXx6sqP
yUYEIb9RuTbO9PO11E0x8JkNOzYnw4cmVJKCNcvyRqzNGHqgZK6M9xLkSZBN4WerbpHRAlZ7PqAz
pSS1tA9ixwTm0KL38qNtdSq/GlWf0B4049Qaqe3RBiq8t9jSVW/01qp/Zt3SfwE019CZ0K7S6jdq
0m67g4eE0IbeLRXfPWlW6kBGnNmzY4o6LHY2lkcXO6j/gmJYvllea3xeQEvSka7FPc5XI8L8gwNc
pLHqW19a/bsuWYvy9WEUXx9o4WYbCTRht1TN3PWYtGVOXM6krH1NGd0z8iWkhXyNAH5hw206v8gv
wQTD63y7j/8K6Zm5NfHG2XGXWL90p3JvpsD5Yg/LcCWqv3B20ZncylxMDZvj3ZyCJfWLEgXSeM1X
82vRqvrONMtjDrr2uFZGcuXoXpjXEx5/K91tCdhuXi1K3dYMgy72F+p2maD7hkzKSidTH65kEpeG
Yvewgzb4JRo9z5cwTWwBwfR/ODuPHbeRLQw/EQHmsCUldYvq4NAO4w1he2zmnIp8+vtVr0aU0EJf
YOBZGHCJZNWpE/5QzadxYeZe9sJiZjUl+16LbvVP5K8+360G2S6lgkGXWGL/z5dKR/neYjw+kHi0
Th3jiF3ajt2NMHt5OfKVVCpJ2lxQTbfm4WKyMpSo0uUEPMP7oNIneYlh2X6FSGv+k6iq/dK4E+PW
t4Pt1VXhDtpyh5DZy5P6n52orVVixKoznwoE/TGaW9X+64jm8A+rq8ofmdNU9+uSwUB+e9krrxSN
V8jcnLZXW4fzZbEPT6x+nkZa0r2714YGkZuyu4VXvdz9wHO586XcAAQvV9+s4s54bkUD6n8Qxvct
A3BGqoyKX4gm5qc5im4phV9uSgNVV2IIfTa+5laDOp60hYtETCcHBNVdPQjvHqZIf/BEWf/z7jeI
zhacLuR0uE620cqzRstUOn049Wup3llY0ASzsM37t1e58gZporAMMNxXN+7zNyhqkJJdla+nNem1
T5YpvEOhT+ldZmJAu64NUPX3LyiVjyQjgzbBlu2/1DBSstpdThgjJ51P60O9i8wu2ilLYR+bBETE
2wte2YnYJNMnp80m/9scAPSiNCVFbPbUlHP8omXTEk5p496Iw1fA4lLQiVVgWnDctjwyUVsjA2Bj
YcA0w5OnKvqojnDJvKTSglis5p2eJvpBGuKGsQ7zq1ejd1qQyqgiweG0PJilYRW+uQwmtCDtQhHr
aSIcHBfHUXdLiRh1AnT9/W+VesHD1A7rCwDjm+hseLHmzKBST9FQK5+qafpMYtrduG1eXcE2gRkG
i1QCI4hAJtpkU96cxpRq9nKK+6m+W9Qm/VwAngh7180/WB2gvVWgDuC4QgHtHFk7UTd6IBlw94Lp
8+QnaHWGDchaNHEN77ve5PP9bKjdx6hhkr9kBcor0r26qPX4BpXsSmaGuAaEQnJdhJKht54frbJJ
V7R88xmqi2B6jwv9XAeAhrN/YZDDModDBBqjziJ1fp46MGh30MK0v1oXx+6Rlk/Un5o5Azqiu7M9
fX77VFw59xbWeRpZMYUNcnHnP26y8f/IVnOBDGujTmWn7Z0xAXpKHWQSs8jRb2TgVwogOXCRYn5s
TpbcLIiqMNxEo1hOZQs+DcEhVJRAsjN5dxrRfNSzHsB1l3vth8VNnRgq0lzfGVE+1w99Emm/FJAm
f5jAA6dcxOx9H5yZVsD7XwrZFEx4AiL6pptQAZTK5M7yFnR7U8/Xpzj1NbG8LGPe7fVEq4N3Lycn
Gi5GRHSfkDA7/wZYDal2AvLppK9mi1Q9YtptHKWPhpepn7RKn2+sd+XyoouIFgIq6FLKTP79f1KB
eO5G4FHZctKEKAPdEcuuitM6AKV4y3rnylKSdgiFktEDye7m0ZxMMUWfLOYJc8SGRNRpAUx301Gp
5uTGU12J74z0CewQm+C8bmmOsxrpTRfp5slt85/9ilQCk1dP//X2t7q6yivvmQ43ClWb7QuHy44S
kzJLa/Tx3qCV8Th0nfHy9iqXr41/2pWDZImBNV8P0X++EJSAMgMGa5xwAcqBq8RwsCRW2YgK90bX
5PKBcAsCawLZ5VWIcPNAajNYIxZo+qmqU1gMDGHRI+/aG7Qljy11HsAZR8qDL4UsJBnvfMvZizqZ
o3A12P3NNzdJHmHUPuFV09MbROCrWJzGH/RbJPUrz0ZmQXOQ217mn5vLyapWRRToM5+qIqp3neiX
3TzZ6u7tjyV/++bZbBSzKb4lUY1b8PzZTNBYaaUxso6EmdFLaMLUNmbUtfSCjo62z1z3vbM15lzE
ToAlXIkE7i1gZs5IGvQ8945N6s2PdH3HXYmc4I0Ttf1ochWP/gWgEnATfLjzB4uBqGeajv1jKfIV
vKWddT91iInPla739JaV1X6u9aw6msAvaVoOtziVF1cnv4Dt78j+AVIN+vYDYsFtVpVSREentrMR
bJYBLzVeSvOIADvI1z4Wdy68qcdhnKsXDe/NnBaqZn8F6ztDHBmd5w6+z40PTl68+eSvv4vsTqq4
2nRcNvlIbSspipNadIyaUflswfca/ImaL/IzbR2NwEFJpQud0kSAqcAzD15Hn2OZ7o5jC2Ws0qB4
Fn2MKSTQXzPZDYOZonMlxibnlh+sIYgVvbR3FfolP3Mv8T4r2Sy8uxUl3lArLKacI/jwxs8SJgNw
kzzlMZHol8ACbtn6sDtUuBmj/bOwNLtAnjx1bWiK5hjdk0+oR4gppndQYyfT4aQCXLiPDEd5FH0c
Aa91SJ9A0y71F1wEPN0fszUCBKwmkFwmVKl2qlC0BHBjthZBHrnOTjOyvt4ZimfBS1OXRjuWmVXc
p62RfOraUfvYmM34pBc23CBh5m7Q103+p9HoWNG1XzFaSAvEf/ZRoxTmrvD62qJn1VkQLNLRA1fQ
pPnnxoyANq7tUHt+qadER5gzo+zxDnPooECc4yCiIagPCcRRX+wyS6cHd02NNNB7c/6SpK2VB2Vj
6si9x036j9KnY+o7ha79dK2+ejRimC5A/HWs1Sa37DRq1dYWEOeX9Y8VF8ZjleQNsjG4ofxtIQ6A
Ga+t6bHVV60IarupTn2hVDkwW+xTgiEbMObCZcwNvGrJvgOdbL6s1hL9aKIxgboXK8VBh3ARHYqG
eiSIeqNKcHiIXcPPXYhvjRlrI5LVQBF2aDkv/zirYf2LW9RCuIwmYQZ2MYNOTh1dHLypiiYfggVc
AYYpxcciAfyYD4b3oc/xQ98LS1d+1WrkTT48FwMiyJQUX/oBsrdvjMPSB6KOtd53gcTlOw3y03M3
NNm/AjjEd9Mb4eoZ0dxZu1qo2HQPnjJGh2E1EVB0x6GdAm1U1x/I3yCeCb67+6VBjUSKt0nFlxIg
GBpncgK2i4Sz/liQpct8r+iLkgyL1Bm3NI9OZZtM+nyg4DQKmhRK/IFccWXOqWFAue/qskiC0cjr
x9HN6xdhCguuY7SskCQiJZ0CJan6n/EoIP/1+VR8aJduhbXZacm/Vj1q1h50uBEFRjd3/xbIp2g7
ZzaNP+DMa3GnaUp1SnC/q/ap13d/8rKM//ZxLh0AMA2ufS1TtG+ZGdU/rMYrP1fczknQV4X+JMpq
/g5TbHgZJoY/sBezXNL1wCARGfKsIcG3BMS3jjPByRFl56f1PH8eTFd/yABQdL619PBZm8VR1r3D
l5gCt4wz46D1rbL6hqgBXiqwBL6aaVr8nXNTjHug3epT65VLFfSuWX+Po7ZqfRpkbnfETtr95baO
+2SaRfSZKSCkG9peBrxPIcZ+ZxhtPgZxI+YM9+o2jxl5APN6wCwR04kYJPKTqs5C2amNpz/j0EKY
S5PO+ceJlGXal4qWP4+dFq37ejKmHA+rpBE7viYUe8Wr7MeIGdE/62T8nkGQN7yyyl9zS6rYsa9+
0nMSWbDoVdz7PQr/H1K1jL9Qnk9AzNVaV3ycDer4oACfrx6sNk4/wDiIYRyMUdn6gJXpWrfIsH7v
ClX/M01e1u27qI4/L6nk+gxGOcZwm5b4G+QE6pmlToBCJaaimP44emyXUnOzZyVREDNM7SH+YjWp
1UAvTU2Av0UXf4vNpP+g5WyaXZV6WCCW3lh8H6PUOw4E4GE/lQQ1X7OhXda2cCCiKGlT+4VVtF/e
zjO2pRpngCyavoKsFWi8bi6dDppXiUUvNFF3fVi8wv7a20l9SAx9PFZa4tzoCG3TmtflsDWXCqlS
O2Fz+4tx1o04gpWqgfh9xvc5eig6M3rJqdB3yL6a0NtT41brYpuyva4KF9iTrH+gNpvaJNOWmYrc
0EJn1YawheJ1GCH63ijwrq2CNg65k+zRMAo9z2xEW9e9qhRaqDQR9OKsYj9oeXEjtd5m8fJZgD/Z
ssBGzveV/v6fLD4rTBcFB8EHA958Sjx9DYin4CcHMC/v3RscZlRzQYZQVmOAcv5ASYIgo1T/ONqd
tdzNSjL+GNKy+t3SkH/qkjz7+/Z6l5uDESGzQhIh2J5M087Xm0tzhNqsIScBp/RX6Qz9HRSE+tGC
MmP4y9AhzjiDKL5RRlx+N6CGEjUsW04YeOrny3r6vCKNOXhHKyM6GEomfiT5kt6o8S6/G6uAniQ2
U6nwFc9XKSPYVULNkLLEZQriheP5yQRXUs2yW6X/1Qf6z1Kb98j4tyxzmtdHu16XXSFxPJpR3PL2
vQBjyXwVORopaEBTg5Hr+RPFTa6VKV5TR7sAvuKrIL8eBS9u9Il9UnOxUa00qBcaVH5hdlwTbg5V
KECY3nwGLd6UN0qLK8/tAPrmbNCRBZS1qZm449Xa9WLvmMLgPrqLq30s6kq5ccxft+F/SzOem7Ey
IwHpmAosdhNNaBpqmMgPztFbB/AsEV4S6aFYUjyh0lZLd8Ky54/dUEFMsUobbXWySOPZUAGz0hfJ
4181aNMoUE0Lh2i8qQ10UlrUCAAiwYY5aoUp3r/Dpe8uRddru/O18vhPzIBkbCS4FrlHpS3NnTYv
zm4ZYAC+fXwvXz8jaco6dESoWNnm5/shpR3K5dtYx7VO5wCfujRIGz268ZEveuEyAHJxICgJ1QII
4OYKQYYgstwu18MC0vaToSrpqQXY9iVvHErjNI7D2LMgXpF73+vx1O4mNG9vDMYvDzNNVxBI1OUY
2xPszx81xwulk+3PcKxg0GTeEv3bp2UczJZSfn/7rV4pV0EycFVSLMtRw1bDMFczZFmXRQ2tXOUM
4Sa7PGGWbPqzE4GeGqboXmnS7KBrThnmaH8/CFuvAnROqmevzesnx6jdP2//KHm0z48AfRduBd4B
NIGLUrXCX0RJnE4N9XYUR7UtABk5nbfzooZetA4/9e31rrxvaJb0/IidHD9rc7Jt1AdHBSY3QrUl
GvpeafrDsmZ7At2tNu0F4IedBS+HYSatMouLdhM98VMZTWxERagpXX7y2hYRtUj37nTBTgNJmwbL
kpV7ABrLoz2B8orwWkd2op9fYowidt1qUVPPcfZSj70ZQEz0bh0BucU3r5/oAz+D5idtw62k75Al
SgEfZAipN+GqCnM/NcVnZdT+KuiFuBi0WJ34UidwHpVBe1QwB9y//UEuzzruCcx9EX7HqhGQ9PkB
qBJggkNizWFTQOx3HBh/IgJR+fYqV7bZa68STVeaohdkALCuIluNVoSrGY0fTGNtPpIda0En6vSQ
L6u4kVtdeyrZGcIOzJTXyObTA6yLwTkaIqyzXHnRYR7CtM3fq1ImQxfREQgzYxDaT3Kz/ycar1rW
NJYw6S7Y63gcrHY6dE0/fn773V15FvRVGSNT/IJc236hEQUhXaB4GlpeZe3gVjpBDff4/fuAVSS6
ARy7bByeP4tq4NmYRXyhsrbHwM6H5tBr9XuxNQh006ljDujIMwmc9XyVureUDMehMWxR19mhwaPe
OalZBSM9kxuR5vK1AS2SPCE5VeOPzcYuizqTshF6GI1xFS6wT/1ytJIbG+0yngHgApnLGIM+ubmF
jKEeM6e5MxphQz76OGltfCfMdrxrsdm6e+8+YClMwem60v2H5nr+7rBt7T3kSYxQnxJ7N+l1FSAB
fguRcXlSWUXXacRL+ALieOerGKaI3GlhlaLTbIF4kEifU0erAgzcWn/s6vTx7ce6ci2yooP4NnJ/
csy42Xmm3i59tPChHLpwz+3cF6cqqZdjXAO/WmpU/9B4UfDFyNPnFr3xP1O50DGE9P9Dncf8ZM1F
9unGb5LX/nlc5jUjhAFtBMn3i2sxW4iIy9LrYV8l1oeKyd5DonbDnRXL9pjTuPa+a1uxm/XO/ohn
TxOYlZ4lu8Iw0IZSB21+apSu+R5Pif6UVkb+2TCE4yO52+86tbjFxr36c4H1WXIKzpvcZDGOkntC
INkY5lYc78bB6P7htnM/wK+07/TMsoNekdh0pb4Fmby2XcAiMHoHqkQjYLMpe9Oa6wF90pD82HF9
sr0szAq981HkMB+Ldqo/vv1pri8oLcGZhjIk3uyWxl0BnaeuHs7xrB4LRVF8lYv+W07n7GAgGffl
7fWuhREGRLQ4yI9wGNg8YLtgUz8akx4uKCg+T5GnHUwvvXUIroQRohT5J+k2d/G2pkQaELkkuzTC
LOGqKocuOYCFopU8e+++TWSoAmog/we+Y5N029hZlAj16iEaREVYKDTOy2y6hTe98tYknYxlIFLD
ENlsSKspmyFS0aWwWrs8JGmdhR5KU/dvf5sre4EmAlgBRsgEEEf+/X/u38qrk6hihhbSbjJPlLAF
miONfV+hPodyWjvc0D288pXO1tvcXnNbrbE10GKry2HYZ7G5BJqCjsE4YpHx9qNde4GSioevBSUw
Ys3nj4a2eYZFXaKFNBhFkLj6FEAGuGXqcO2BSI/x0QLTDdhq85kETVNSylILRVmm4MinidxsmO6q
rHnvsJWbHy8TiNzU9eQY22Q8Q5pjSSEuhfMwdDsV4RI/q1Eae/u1vYITNoGbMyRJ3GwIKF3G+Xvr
4Ljnbq+qoYo1tr1TkaL/SaOv7wMCfXuwBwy6gw5pk3/Ktskt+nq2gvIWrp96QHNbfaLjZ0mlmjle
fF0rFsQlYQSIAAk+9zjGRdvuhtQtf5trqfyW3CjkRqJGQoRng38IQ1FlR0HDNABf7XV8f1Ijsyay
KJhz1G2baDQ3YwJF2nLD3Bzd3bBMCeOf+ZbgwpVzxYmR205WJjSGzl+iaTbGquaGFyrKgqojcyjC
u9cGC06th7KJshspwJVtCBOQApyIwChjixKza8VsAH87oSCoHNReme5mO1GDubeNGyHj2lISK0be
DmiYbPr80VLm+7Nlpm6YdL1xmBln+CZTvkNklX/f3opXVuI7wdgF3g2cZouBhjMgpnnwjBAdLqhD
I6K83MnKw6q54/H9S6HcLcfgND8pr84fyomzpfGY/YXqXA0/ql71/Ahi1I+sTp33b8BXIQ5oBFLL
YEvKiBXHVpWkcMKxLzLmqbq3HyiTb8DArkQ/l6yLqR3oAhgnm1M8DRgHdnGrhlVfOQcb7UqEJlG/
e/drk4MSR2a5jOm38htDP9urqfZqmAPpCk1NyfdF2ph3cbMO+7eXunKi8DinvyqbHi4IzPMv5BXw
4aApq+FQlPm9x0xx7yGRsK+0CVH33P759nLyIjqPgi5VnHSwIERwqjZJ/KCXulI7fU1boZoOYA7y
46yr8b5WVIa/BGmBLBedkLdXvdzxEGeA0QCzAlMDb+f8IXNp+pAxXwwr0673kWq2X6vSKL85SJXd
WOpyg0jXEcounpIJ6La+92a9ZyzYlOFA0UrC2zAM7RHaffuBLlYhgUGZQYo6czuyE88fyNJXqx8X
ew2baB2hgxXDyeq7Wy2xy1VI+Zg0oZ3BM7nb04uvfMV4s43CyIHoCM2/QgVtMW/sQBkDzraEVLMB
MEZyiXMBD3X+LIae4VObdV7Y1lAIU2/pUt/NbGsH8b/Yd2h8Fr6hVuWjnRr2jSL5YvezNrA76mQw
ZFQpm5w9koqFVl1G4ZKi11bGXufbWvdN160XMWif3v5oF7vwdSGIOw5iFzzo5qMtom/HxRBu6KAi
9awiLPYBtfXsgIJid+PeuvLlUKgjyUC3g46urp+/U5xecf+EuxZGIKf9LlWGwIQSd+PLXXsgEkEG
hAzfpUbI+SoIPxOKI8sL8zwSx45I/4CkZrebrWq6keC+3uybXQK7xQQLJD/YxVR3XjN7nhChD7Ul
EfdtjBDouGjFw6Db8V8E1+17lBoK1BR0+wFpMinz6nmfnGTMAlfPy+do8KxjZeVJyHhxtXwEt9Ah
ROA6AeBQdYd3f2pmmTR5ZC+ZaeNmX4EZqjBpdpxQcZXl3tLaJjT4Pd/dbl7/j6WY0lrsYFuOXjZX
rOg71Pq6lo8AjX8Xl7NzD2gHv0M3ucVEgAVwcVal95XsPtC3NtztvsJZJAEjYRIRZmfCJbmr1QGk
8zqjJalK7EElrEijwgENfuAehVE8N13noNxX679F3s3fbDEVht/YS5XdZVGUVMGAYaHnr0pqfYqy
vmSCBZV79hVwQ98SZOIe4NUbFTnlEkWhlig5iPIoiYYd0tvWGlgD1zXisonzRUCJ+2gLTLkkabF+
Jq4tCHyLtvysDy7N86pOUl8AoH9SklgDxKQ2NpApvexIV5H9+AsQr/keNV3a7Wj+WIC8RKw/aclU
PZurMjyYpZf/M4yalvsakifIJletFe+UNJ6+2jMtAHQNh/kb86Pmo6041Y/G7cySqBY7f9O4bLP9
zFxHf2k8ra52cIvVOiiyZbhn1t//qTx38MA0ewo+XwBbiqOoFnMI5Rzkea6t3tkVaDnEfokVRhP0
bTOyoDlVqg9nIInvBbgYOFK4K/x1UkOBOlBkAnBsndIhWyA9+PU8udPBVpfu3rTzXkceuTeMIE2F
8nHVwev7uqlYO3Ct6Xww2tH6ZqjF+JIwpgInGhvfDBTVUhBO3VAe7CzV2l3cWSg1u5k+LFDXPfWx
BPjCULjyBt33MD7ofW+oV3cXZxZyo3YV55+Qfo36vTlyIBHDM3pky9Ue/+exxfQlwFsmWh+c1sj/
sYcVHKCSr/WLnZnpl4xy7s9swsUCMVbp/zrIfLW7RMEbEBq07Rwcox2eahwBJV6xtd1wMJoWEOBk
eO0+ruzG24PaNdSPilVItYs5UX8LXWHDeVaE3HhOjmDctRWi2IFTmZA6rcKAlGEkWjW9O4DSWEFg
idJCYmS2TWcLiVJoc1p1QrcaqVqbbV/4eeNilqcbGH+8HZQup+lgHsj6IYDBoCfh26RBAhghvfyy
O61Do7+oy6oJxDiiyPEVEup/dbBif/SVS3DnrrxwEF3VAgsz71zgSnWJFsOtH3QZTyRxEWkaWNTc
idsrEcgAoPQFIeXOzS17NzKJXHZj5Nq/as/O68AVqnJSxgL6z5LbSnSk6+uoD2aMfiKy55ox+Xo5
VWLPeJDi2OkLVExULtnsYLip/jMVeBgjE1ElPzvsYro7PXHHr8BJx195MRsQ1pc6T/Z62hW/2mnI
UGaM+/gDcqLIaSGcn7ufqhoV9H5FzJp7dNXKcAJU+q2l4IxORRypGRWU1f4pTa8FrwrwQrlL1drI
9siHqvl+ml2wCXlXojHRKnnthkaWZx8c3Aknn2aifVdOfZ/tiij2fqv0u2J/XJ36e2tr5QifuNXG
XW457YdUq9ofRbLAfjTg/9+hxrs0QYHlCcLnjlF4+9VAZdZfiqLPfaNSlejOdnPe05x5nbjHs8CE
K92iGeprbuk+9HWEWYM7LMYdwrNg25I6ypD0zKk3AvLKITsi3lt9bUaByTRpGBKvY1Kgd11h8eyA
9O3HOkBsH41pOr/Kh04r7XjXuHMtdvVSu0lAp8j8PdFBjJGXF2hR8PuV6j4W3C9+bxWd57dR1taP
VKLYc5edAuTUzjyR33mIiHwQ0soqEJpbwcE2WuWLEFhW7rxBcb8NfMkfmBskSRDb6drz2bPuJV4c
Qje10hjSOR3bxzjuJobXcdxiz2Cov3JvmpfQS6N4uKvcqhklsWqojpOmrKBgc/rSNwr7i5KH7imd
CnJMFOjQvt/kt0OKgv5s1fWpH2ITwGzcfyVhM+878LyBwOHgUPJHdeNsXWaArIorsIuTFROT7WxO
DH0z5Z5VY1GSToeK/fEJPeHmRgC7zJ/lKrKOIxtwQGWcZ4CMH4yosvoamryUCaGXoD6L1BkPIGOm
h1EbbiGCrgQMrClJrSjADdXa+pIX1ShaW03aE2JqywkscHmKjdV77vNRvfHdri4lFaeojSU2YpND
G6pAOgLt8dM8WQ4tOEwC1kxlEj1gMfp2ILy6FJNabM5palnWZqmubJB1sdf2BJUPWySrDla1xkF3
AQnw9kpXtgVwA7hTjLQYaxlys/6nMb0acN8LkTan1rKmY2mvDvZItvLetg8XjRxKyDr/1ZT3fBWE
fIUDWY5tkSF529G99DXcWHY5dN0br+7aA8lRGCIFhg3ef5P+arraRVPkNqdl1JRQpKb7WKv297ff
2mtb57z6gAopERukYQyTttpjQ10w/DP75FRFSl/6VV3KvMDQ1s92gk0CMH+aOb5YrezU5n2EdK/R
JS+5MWgNg7pqVu+F51Uos9TmpO4xUoNHoeONA25rboqwxRYb0W/sogzSLzv7XUT2/MOK1ThMSvqT
DBt1LHPefqgrZ9cCUScHFIw5L1RTOuQten1ekhNONcNvQ00M31mL8pMBrvm4pIDK3l7vypdCykxa
QCFTSxd8s8nF6vWrPVkJSg/Z4A/zqH33Ss+70WC6tgo6nx7tEcp5KqLzrefiWSZ5IempypRkv8wF
1loqGtVvP8uVmI5iDxxLoh92Yts+tDYM6pQnA6tgHhKuGmmBbucmCtvL1Bx0xtJfGSncklG78myS
NQUmkpESEWnTfMRyNVUEHcGT5lQutknGCrsipa13Y2e8irycb3fmcB7tK9kXYc9vosRoLmbUuUN8
ws+gNX1tGuL13ozacQ5izUrinZWnmfl5tvX4ezT3seG7SJuh/r1249faKqZvMUZQmG2M8/qInHzn
BukcC9OvEJVa7j2tIFeqWrd5GYol8jD5YC7nj5ONgxQC6v6olhKWvgrxG8GJMQnceXX/QdLb+J5R
X02BnpjzZ0Z82aMNDfBPrVGN+iNaSC8YhWLLrTGIFf6QKwOQRw8PW1/Lm7l5iJN+HXbVEGc/1niy
+51FvTeRigivfIobK513dTvie2JWrh0HdkTfMBBOPBS7rM6nX/VYrvYOjwT9qdNb9/OStL27U5dx
eRFqDhdQkNQg+S+0uAxMWN5YuEQ5HlgGbJlh3wKDrnYl/XfvcXTaIiX587SPdayk32ar1D6o8+TZ
B9wDsnsVU7aHvIkb797DI8XxhyG1Un9Sx8LYV161DoHh1TzNaGrFb7XH1B4qiWt1p3TB4s0npatm
HPDG+Jlas/41LrUCC8JLdc3HLAGr9MUsbOJNla6Jb9fdOEps4fLBFkX8ZInBfOIn9RhcNR5E/6rK
TGJUwuvHPiVHMuXtE3URjeipEYtoNtpIsjJBOj+3LeMDjJRFFiqml92lidH4c6WbWAEs0d1U3IJK
X0I8peK0nAIDctMlGu98vaRua7VHqS50s9U5mY3XfQNbMf2OWghHpVHoe6OrcywLIkXJfb5A/JPG
dXmjrXV5ohmNSICClOMwkNc6/xVrsrpr1sTZCaHi8ZBN7fpA4XaLYXyZXtAMRDRTIpeRvd12i1Mr
6Tl4rR56jRfv+wjroiEyZ3J6x37vZwSiYyIZxDUJp/RSzieLY1ToeiPsk9j8XTqL+jRYnDD4xiXu
7Pb89e1t84py2IQqNguaZBSRACG24+isxuZCQak6NMhE7+nx05KBUntUG3arVXr1Qe+19q7FnONJ
Se3lk2dV0a7EQuVZi0wqpbysX7KxvonxlBv2/IfJKS9gZTItsGvbTDWiayApjdlJZIb2dY0iW+M6
IgX3C8M0imCckRzcp2uGVWZmj+becSbqbKEp44cb70jeeZufQocBYBvpEefL2eyykjnC6rRVfDKK
1OaJk2j5ykzc/WsNovxdlqb+Dbx49YhZoTnBFZtxS3JUrDh8Rx2NX1SYhAEP5sJ9NDnr7yJD+G8H
F2QZd1M54n1Tqdrgog62Ts7vt3/75QEBpKHS15SYJ5SNNzcRToUrHbg1CvMqYxepdruD/2LcuPCu
rMLrMSXfH87QRbGEtH6JzkgVhW5UIvtXRr/V2H6nnS9dazCZjPWANJB2edtT6ILeT7FdcUM3wf6v
MaLnsYfFuabet6Kqb8wpLywq6TlLHj7L0H5m5LDJi3N+jookRXRcyrqgHo+6LKi7snzO4jH7i5Zt
4TPkjPY1DYvjAJl+14+W+qx7Sx37Bb43+eGdX5IhI1GOPBgiPa94E3DhYEfCW0brmBQCQqRJ1O3m
KroRfy6+JM/L2JQEUPImkHc5D6ijkkS2NwJaL+HD7bsJve10Um6JBF9bBay4VDyVahvbRtrcNvE6
8DZDI3IXNOmiOIhmbbwxnLpIMokdEsJLbxDTjAtZ5cYYYnV0m5hnGfS7uXB1aSkTcweX7S6Nl2Kf
VmZ/Y3L0ug3PgoVclWJHNuWI4ermDYqEXqild3GYgkrXB/ElEV5gzs0HuLzh4CED1MwPdTbfFaL5
d0K734lzLGX6p2RcnzrLDFYjPw6jdUCo7tj18byvcywYG+dGOSE38OZ3EmAB7fAT+albioxX4s1i
dVMWoueWJjS8JutHI+zil0A64WBAGPgxkBlhWIWr542XdHGhynfkAN5GI5zx6xZrAAJAHnYODl0K
79Csab43FVrbXa1HH98+NlfyIk4ynC7mSTodj00A7C04UOsYxeGUIHzqYKoFCyMrAfSa6dfUxFrw
xnu9tusQHUN4gnqaCmBzWUSRziAvYk42Iq4IxMj0fHVRD/C1cx9vlbBso/e6GrxCKf6z5GbL2TVC
yTPqwGGalt+7UtP3Sw6pJ3fjW+nJ5cFF1BUZU8obalBg+OfhYfFGNkYleJurth6LKPox9c14g7lz
iRuWOugkQuQZ3CrcuOerjG03q67V5mE2E2P91kyY8syJ2xJetfFPpHnFvGcanNi+PqTZ7EN5NCny
laLX/VSLECUmFbYf1QLA0+7t/XRl62IMICHhBBVSgc27HjRVGlFzbCgm4j0YFO+Rko652mAXf95e
6srLpgiXl7bBsIE/z1/DYsKbKow1C6uqRIsNuv1+aLNbHcGrq9gQhcBckP5tG52MIw1OvJOFVp8v
O3MW1XNsD9p76W1IVKJZQ4fJpGlG/X3+LHNja1FpVVlIRYZPsNNPDNRn60YecuWwM+OG78oNSTKi
boog4vyYdIqdh4lpt49RotoPqoiVe6Fj5esnqjnfuGKuLSgrAhd+Betumb4MW2H6qnkZAnRDDXpS
LSI1Spggz0cwy9l0ePeWYPLEWJyUBA7zdt7To/PqpbWehDX7PkhXxPKWLDff/xqBq0hCCg1IOV46
/1hN3bflksqLc9bSg9Lrx9zUk31Utx+njLnx28/0itzc3ESWxK5AgbAJK1uCSjIpk20gjh0mjV4k
93E3t894/kVf42SdwnWU4ghgnLTfVqcUo8/Adf4X13mENLwqrhGR9YpKP8heQ3mq1gWhFWxfe+2e
lfqP0kkOLYDeVtOAQXuLhf3UtkGUNyMzU0vS9WoMfMDWL4O4G1XxP87Oo7ltpFvDvwhVyGELkJRI
SpYlx/EGZXtm0MixkX79feC7GYIsovRtZhZ2uYlG4/QJb1CzM+Qy1QqYWY/2DmpTvTOwvbT37aQ5
0hdJmP/oEeV9s/QsmzZuj+sDtXSNQIOAf0fPev01MrKOu8QJtdOQSidQnBb8aQEWlJoQBXW02TcO
1DWVjuqPoSVZ9aLbDcfg8l3PsehwzfTmU1wqlRl0vZ3/iOuwLoMqMobR152hsvxWKXttFxtmZWIm
nOrGQXbSi4DeCmeZMur1R71KjPCQqjisOnrCxDsV9KDuH5XrWMWPXYoZgCw0lO1VczJOZUVxyo9t
8NR6km7y3Bbh+N6ewrIj3OB0QBeY3bpk0vWuQw9GmU8p7eidbeDsrkln3PjGru+RBeS7MNlo2RCw
VqEq1EsUa2pLP6WJNHc4nFaPaPn2LwsU571eUQudgmBIIkxzgax7lQPFWom0yCTN04AjkR9bdr7T
0QvaeKIb1zbkeVIDJByAghE4Lo+SCxyiZ27Znki3g1yR6UPSiF2fFidYNX6VisMyTZWt9Uw36GmO
2mO8fFyzl2+BxW+cE/pSlIuoBi+g1tXmVooG/Df2amA2JNioqCMakhvvNYdhW6FWLjGLsmwZPV0+
Lzl7qk1SbxDKsN1vDZlQMEbJu2kqrEIoIBwDdQCRpl+ugjL7ZDep3ZxgL3uHSGm6PWTW6P2Hnukq
OrCk5Tb6YqswALZCNIYS1ifbFc6hcLXiWNb0JO5/vze6hui+MmsCkgusjm/48mE8XXRWrhTNqYus
8Ij9QfmMPbWN032WfVDyNn7QRmknPio70WGmHH5WhjF8vP8rbnx6Dj1D4AMkCSSZq9Ph9M1UY1RR
n7CGsAJbF/lRse3wSdP7ZGOQdw0Z4WtbPgcEiknQSeMuH7g29FJnR+tTZE2oZxX5DjSLGRhh8gEb
VgWqeAJGU9EYRNRmBm16rNBXG7ov9x/5+oOg1lvwf0tzxuFNX/4McuU6LyejASdiRA9ZI+udAnd6
IwJcX15/RNsWIA5TPr6Jy1WcGl9sx+Yit5pIoe1vuwdD6CrSPLp4juY23ri8bj0Vw2UKWAQmGf+u
Ao4RD4oa9QOQEhHHuwK5k93Ym87u3XtHeEYzftGmgfaxOrMMxuk6KUp+knkWBu5coXTWgZa6v8r1
oYS4BWGbD30RvFv377VecXIt04uTJREFiOdY3yc25p4Cr9WN+up6KVANXHLU3kRIItfla4ozVyJd
pBJRxtFQgIHFVuB2Q7inD7CpWHjdZiBGLsYXCwGOKmO12Gy4vWWCrz6pcdh/BC+iYT2G1YNd1pyT
vjM+V2ENDtBrXPvj/S29Ph4MMpfWxiJjuGzt5XOGhYPElKglx6M3MNQu89e8sK2H+6vc2s1FTwik
NzcBl/nlKgMZVFxmtjx5ndc9V6M570x3gl3jmPVWffOHd36ZKluMeEySNabOsLlX4YSmU2Zafd4D
Vq30XYZrzFmm4CHQL1ad58Ug4EgX2UVsq5fCR6cP6TY4AcqXCKGof4p0xK/aSgmwHa3M4mAi/L4R
A25sxx98MZZphBq+zMvtmMZFuDLt+1PTjQBMzDR/6G3Q71hHZW/3d/7G+4VER4cPzDvJ4LrTYpay
HPVRlSfEKot9NbuV7wAQ3t9f5Tqo/RmDYwtgEEBpSF0+kMStbNYjQidiqq8hBs9J0Yb+3BiHLEfR
7f5itx6J9jYzLa4LrsfVYmblShdtr+aEW5r50imh+1CJfCtO31wFuwi4HEtysVaByeoYDUtda07u
PE1vs13iP2jKbiM63zoJJBRUMkhN0phZddBjc547sE2sUntjkDrjN9QUk13jTJ/ub9r1QjaxzKDF
C/2GfHq1EPxHTNCReTuBU8+OyTT3D4g7qwec2rdIUteHgSNNaouMNSx6tF8vD4PCHHLBhTenaIyK
AzqOo28bKYA5bc72nhRbKLRbj/bf9VbJH4p5Dcrx7CE2ss1XE+ELX9ZJ+Lm37Xxj4mEsac9lbMEi
AiGxxUHYAiCxSosSWiSTPiYtfKlSbX6kIAA+2EZWe0eU/rwChDUu5CCRW1KUVGTz3wVMZBMxwzlM
H1KKaoFLeoIRuDQVdaYPEoqOibqWJk9OiaL1noNvuIGh5o55EJ05fY3oqSz25dJ71dBVAsOeW9N3
vS7EKYPpmfmzbQ9/hXGhcrvLqviGs7M+Lq5gQnv3h8f161K1L3ZExFXj8sXWos1m5nr5idfuPhSZ
GHaCsLW7f1Kve8PggGl10GdjunJFCKoHPcoKURWnXJuMTxNtt4+LhXfkh72tPkhXzX5XoLu/3l/1
xqGFaozhI6xFWuFrzTbcFlpjjpXixGgZW/UeAcgZiHZPbuq35RbD70bKCwKBGRItMQTOuAQutzLK
9MqrS7ugso2yJ6pFnIlB3Xy0PCV7kBm0uLhB9VNJoMp1nZCnFJ92euNlVmy81JsPTkGD0LVDxbEm
anI7FB3FfMFYslYjPzVj440atdjLTJQOeF1F3UitlpRi9Q0ZS1RlgLZABNfxW+mx0rBCI6WbwubG
afEXamqvTWEBCJZ/tch8+LpnHgZjfn/PbkFskT4uk+qlgXG566Haxbo1i+xkW714KGZs6VJFK3YS
Zb49IrDRRr56nddR9pJZkPcs0IG18wqlGZMN/BPQ9tCKJGiYdiA/ONk/QvrIZaAVqUBhGGOit1Gb
so0TfX2BsTgXJFUcZQbB+PJhxzEJYT0a2clAluVbBNL9Scuzd4ulkTdadBGouSnyETe6XKVQnFmY
TZKflF6Pd01TVs+NOUwbLeRbz0LcMTHSgBt0BS6p3DJzBzg9pxbA+r4LNeMpFmb9+P4YAEEAQiy5
MOjB1Y5Fdu+OfZvQGccK7EE1x/yoNUI7JPSZH70u9TYi3Y2Li4OxAKfpO+kIHVzuXWe0s8BnDTjS
H3EZu88qP3fAek1hZH9+/7NBxmCWuIg1sdrlWkMZcplB+TnVtYLjYgVK5BDlYTES3azpiGAbQq33
l7zx0hYaIgUbTUiSidV2enQvuhky7gn0rLdzjdbbCTRw378KCSddGSaky1FcNZhi4Gl1Ah7/lMZ6
7UO+Gz72hrA2Wj83LqU/CRowrkVBdI0AipxZHZKGnFM12vxFGJpylGo3Pc/4Q33QazV+UpH6ON7f
wBvng8Ox4NVMThh16OU7w4KYa7Av6xMwi/6R3N3awXlrdkVovr/cJZM2sKQG4MwrWwsBtk5s6Z1q
lafeUMOgNYvfWPEZENxE+f5Dv5QIdOrocdEbXJ2KRB8zhNuj6oQAeb7v0Ql4yOCVPeRJt8V8uvXS
OH4q+RrzNCwOLvdvLISYvNGEFim6YRd3Tv/ioEwF6SYt08iftao/5FJsNVZvLQuHFKso9pOrZrWs
5kU61LmuPC3f/E5psiiIneZjNyQM2Tx1Oqha+W5GOCpv3DQ8KSujZrra1XJEyFlNp/JU6ulrhoJr
IOTkbry6G6kClxnAfnqti53DKoZYU4dIXsp+KkOTH5t4YgrkKuoTNl/ZP2nciY156I1OKHPtxdKI
7jTyrGszOJjclNFlU53socgmn8CtvRpxr75A7omynVJNSvyYNgOUUAKafuzdeCx9vMi3wAM3Qtkf
NBUkZHAgV1gc+GDWGA92dZK1oT2h9u48ITP/bir8ooa8uC4uYgkLpeHyvOplMik9lhx87633WBuy
eLSbrtzfjyq3jud/V1me9T/sjKmsjNir9OrkTJE9+YCI272tJvRAisw8igky8wDheauevhXMyLkg
+cPtXQLa5bI9o/9QB0d5ipbSApEnsNNFz4i7MkexNQO7dVIdmsqLPwx9tXVWoiLbq8YqU4c4gXI/
GnCxUzFUvqgx/axJ7DeS6Bvng8+BeRhIHSLoujJq4AriMFkOp2L0TJ5tqneuEm8NgW88Fb06qhR2
ET1rY3Uf6EbjNKKv+hOJUvOYCECddi3DXaIqeVDOm2DCG69s8Q2kjKcpDwxtOUn/OSlWBxg7qZqe
ETeJeo9jwGNrxvnB7WzrcP9QXm3gctHhGsgthEwIJe3lUq7bJ52RK+YxQ+cv40s3rINQoVK/N1tY
rbM6/BkY63ZqXM55XadnOwcWECZduPGJXeX9rLJw1aiSQY5dKWMWRoGNKknkUXWK3HqqUlt97eyx
xelaK9qn3uwMcMNR03yZrDbZOIu3Fl9Ukhd5H8QB1u1P+Bp5P/epeXQjtfhuyREjxrqxM20nk97z
HvtE1x7HfvTkY97ksvr0/jfJiUHralFSoDK4fJMqgtE96knGUUiBxqU6Kb5lRP/Le4QmRc5C3UFX
eXU0axfGOmHUOFLvicCMU2uPQqmxcVquQiXfGSzABaEGbxjoyvpZrNDxKic8WpUqHqYocV4Md4Tn
nTd/7GpE0GeJfLu/gVdf3bLo0pTH4AoG4hpzqEe6EdIIDo+eJcZPSsm3jVijOEJQ3mrLXwPbCcck
KjRZwI6TO68esG2MrDHGwjn2dmX8xEmwfwCpk37RCkt5VqIo/xA2qXhG5b58yKpGeUiEbT9kXl4d
Uk9Vvva9FsuHIbbbjS/oOh7wwzhB/D7aVchIXe58KKfY6cnYjhUm84dMJNXHebK3hC5vbDV4mmXg
v4B5aZBerjLoZivdPnaOgo7QX2LWuidJ+/+fOZX6Ri7zJzhfdD3+3Hyoe6FfvXAIVifW6B137iqd
tQT+4XaWEOY6gCNdMFS46vqDUuidr4Iw+VFGavNiYW4+BshlhVZAM113+BtJ9IzfS93vcKgWX1km
f2GKVcGBnrz4N54ibR3wb6IrNysNGmxeoY+489V0DFtYQ0aa+BxdMwwKbgsLFqAefqPLA7VK5Lls
fAxA6AMlkAr8DjjHVmP4Op9jDxa0HmwY8nJgB6v9tjxOSmrYx1mRaDo79Ea+yG6qEl9aRndwvTR/
5FYznzUxjL9mTa9nNEb1aHf/C7t1uCgIwNYuQHwyrcufkRgSkluOQZjABGjR0khguA1iY5VrqAdP
u8xdkYXS0WlaX59jFsshgq99nDW+D7pRhvTLvG7wVYmLg8ja8XMI6xw4UeW9IBCdTvjWNxi8z7ru
6xR6J1A+4u/3P/uigIQw8BI8143HLEtUbchwdtVjEOt62ej7Znh/S55Hdwld1JLoygOcutzhPstE
7FkTDp0AYQNjrtHRq90uSKS3lTTfPFRcdWjFMPFjeLdq6k3WDMemwA20yXqn9fMShuQ0TNap61W8
vNrICrR+KmDnuJ4vUxeNBEc67eP9fb0RShahfHJOCBG0+la/QgFRWdVhwRzAqc3v+Af0b87kIXUA
Giz+dn+tqzxwIfssys6siEXBeq0pC3EFY9RDstR06Ju52h55ZDP1RWdYgTln/bu14lhxMWqBAYV+
GxCby/dp6EPUeohCAlJC9iayavnYpeF3fIrerVDIShBegQwhYgn2ZLUSAhKRi4eZchzGDr9tpCAU
OOq9oeAwNGv/w0tbOt8AFyjT+UYvH4tsyJnmTFeOqLkZL11YDPvC6M3XFK2WjQvt1vlYbhgudiDv
eJdfLmXmtlBq04tOI2aPZ0cx44eBInYfYsy9EXhuLEXyR3yl+8DVvm71dcvEO8+z6JQs8i6jgkST
jirorillvZEg3VqKohs/AxCHdKiWP/9PhWAMA1xkbxYnddKqx8mdzSdXzN6zC4B0I61dNmh1f9Le
W1IiuMlE1dXBiF2r0hM7ik+yx7vZbYTzgMpIrfuVqgyfOrUsfwIHFX0QjrL/IoS31WK5zqtpC8P2
sf5MbAhrl88qF8uEObTj0zR34cFZCLzCRCAMEa7dpLAcGUZAQmPv3/21O0szCT1yZGwA11yuaxWk
8VIpw2OVtcnPJGrMJyXRsg9ZNrsfDRQLNjKVG+/UAYTOnA9TBGa16+fUeqmEnVSOUOB+6HEdY0va
CXLQRHm4/2TLdb9+pVQIC62SrxANossnowqKYKnBbddad/Z2ptF59ePseTkqOJmhfy69Zob9x834
1/2F/yQaVysDrlv2cxn4rRIR0XROOJC7nkY71XcDiOn9rEkkAMs+3GWJ/juT4SvxG3mo6QUFhr3j
KnskI8HlaKI4zFZc4LcZ9YdIR3/ZK7x44yXcOu00R7WFm8VR+3Pp/efDonwsTWMwCLheo52ySJg/
i8HIvtmyVx+i3qt9F8WbM0yt8LWKEfG5v0E3bhggT4ynwKcsg5BVYpzzGRhqzZlrW7UK+CqyN9z2
2ieUa9JvpZWLr+9ez2H+wfdNo49Dt4qOuYthFsVeeMxV/J0KZMD3MP3Tl8Qdio1Dt8T01av/71Jr
YGOLH2yKdkR4HDKMjtxqQj4MPb/3x2BWoQynsqKnvsZ1eOVIAE5YxdG66HXMVXc3K0r5cRrxvL2/
d9fodHqy+G9AAuKdkYCsDnNB877o9CI8JrNSHfUxLP+BQoetalfXHfinBF3wKZkfaPGXFBhN/Vjm
7vyAFX2Hnal0xDFOdf0cVqnpJ6CPvzpR473e/5E3giewCcQg6SIt99/qQKnCHhpVGcMjP+dgliAa
hrJ8dcbhpOJqxLw3fCk7sTG0uRXJ4O3B1yF3AQ22OlWSvYpqtHSPk8CBVBqF/RYDi3hyksb8X5ai
3wLKmYKC13EZylraZB5UFuXIzPWLbaUQrYDyHTo93LqGbuW7hKwFZYXCJz3/VdIyD2rfYUYWEp/1
eR8P+fysFUASCyeHHGhG3Yvqlt1jKOrx4A7J9NgO8Pnuv85bH9Eis7KQiLAXWXNTRy+qqhrdr2Pt
oGbHtRzuIN9vGTnfiEJQuiBFLRw30Bmrm0gtM+iXqesdM2cC+MK0u3psGXLuS4PvaIcAaLnxGm89
F9LiYCGWlJDr7/I1yrBPwJLXcC4BQO/wJ8QFSihbnNtbz4UU7FIIo8UBQ+lyFWg7xTQD8T4OIQxo
ps7pk+r06XHM6/hTYvfK+9NcrnGYZfhFs5lrSRdULMekAhh2RMdw+B6ldHlKiszXAaGgjeh665OD
q0zXAd0sjX28fLS4LhtXsR3lWJtT+WRXafHdwUpkh3PE1lK33hW3BQRDbg5KzNXpaFErRfszjWDt
x/ZJirg9WVmxhUa6uQrXMNktNC+q2csHwnOoMgoEIE4Dxj1BKQ3xEzZN+vn+97SE6NWlBLeQJVQy
d2SLVsmtWqDGh0GEfTQLZ35qFc/bO40UKOqX5vDaZYi4kQ/kWx/Y1duiWuV+gkS6rH1FpArrTqRm
PqLmkvTObqwj4zFRKndf2Pm8cTCu9nEpjDkXfKQwJ4hdl/tImZKEpVCas5uNzrPhIWBTV8MW1fA6
OC6+B4wrqI3BOQJ5v1zGHlAhTvuoOYeZpuGkiwBPFUxCr2Oso/JsZIpRGR8wyk16GvC9DvjebKNd
YbrKv+98pfwScreFiUWsvuodd7TmPYyT+SW2NcgdWfCIc5WWOi/J1IjxwUgcDyh+bKMteH/lq9yR
8f3CQAaq55AVrNHkXlmRA8xqewYWj/5jnKg6Io/OoO3dSdcfW7cND5aa2/+aaas4hzZ3zQ2Y5PXL
ZnjpwaAgZpO7rts/VSybsDHL4qwVlfcbhL75KYXJsRHWroHedNeWJha9W/QekEG5fNkxl3sV1WNx
Nsqu+eiVobFv1KH+BuTG8O1cJB5JztSTXtDD/znZLsWhp+EeNUmnO9iyhEiQKs0TOPAcmlXmbGzD
jdNIiUEST15LmEIq4/IHGkOmtaoVlWcBFxIRA0zjd5DC00+V4FdY4A/+6hljfhjxFXiadDE8AOR6
d8LrUDouCIhFXI5bdLmN/lNKpC4G8q6oynPXdvOLlUr3JJvYei9C688qf9zt/hAC13caOurl1HXl
OVGcete0Sv7cCCPZ3T/a17jJZRlmkTRS/ngXrEpGOqpSG8RQnlNLm95ckYhg6mPlVJUDn/Jc9g9Z
30YvlofAUm2aw+c8ksNjT5X57ni2yB1RtXKFwwazV4GmqzQ9n3orPdO8t9FHRsTxh2ZV3bf7D3zj
S4LnD6gDPBogp2suGBUGmibZ2ck6uvp27SFNs+lFen0PkGX9wWOCjWR4vLp+ktBNKzcusnNa4K7q
Q7rUXrJxsqD9Ftn44/4j3VoMxUte5OK5SIC4PI9ZqnbWNCNGU0y68wVcq/JMNuY9DtXcb3yAt3aP
yMAghAwS4vTq+wvBag/V4JVnD8FtY+rqQHGhBt5/nqtsbhHoYJAAV2DpJqxBnr1bpE5p59W5pTv8
24xs7dCNxfhvMs/RTjU5kvfX+8NEvUgWWBBcND0hUnA6+M7lBk6R62AXI7JziPuYApbf00YkzMhS
gnQy0sJHqQ4xTDMunKcq1D3c27MZC6B8GFqEq4RoHdyUEK2JTDQF/XliBgi3CcnvoBlS6+8p6SVQ
ia72vtd03E91M1iPfTN08U7T6gapvih0Ut+sx/DEKKVGNKAdkhfpSkajmTBp207lbPxMyh62CeZe
Ia3BTK0/6BnDRTQaUg8xaCWPo12DZmTip72VmLuok+WxHuquBukdV5D9ullOu3Kox092a+jRgzH0
7Q9jEYfzBdiyxlfl4Ka4JAt1OMrBA9yaodxaIbLdDNJ3e7XS/LEWMdSfcKgjYm9e/MqHPsxfW+lU
4rjxZtj41YuBmIi1LVoHbN1afNJskHEXMTKhFZcWivDQ5h0nzRmrbSrZ3fiIaJQvDPhFxhfM0OUZ
UCguxADr/KzKxNl7FaQDq1Mhi5pb/MFrWVKH6MOABflssu0raCDDQ3WYW5ayKEt3LfzXx37M7H3Y
SPWEmrd7qpU5+u1Kob1ZXtjs9dI03yI07n5UbqsFednrLSoESfSIKmz6gopXHhRJ7viy7DKS21k8
QV6Qpxnl273ppMbfCB2YH++/mxtfKQN8ZlH4OrNr9hIq/nML2pjbesUi4RoplkFaoKW7qeqQRQ5D
M6iS7Pv95W69H+D9vBqG6g7n4XK5JlM0KMkqQU5H52w0st4va1c9KGG5RVy/bmY6YNJQUoOqSASC
0325lkHVOltN057NivvfdyNnSndtV3hv0Txr7d4tq648usRB6Vfe6D6onpgGn+pU3ek1CE8sz8PU
CTpHhm8eGjy/WxjqdJJmrdlLK6nlxi1+410gDwzTfhEg4Tpf3QBlmDt91TXNOSnd8V+GdgYaNT3C
fUQudX6OCmcrb7hOiU0wKXyRNCyYjKyJozPnq53qQj1HY6PtUR/CEWDop/4fbWT6vctBQz9lqIcd
48kZTpodtvXh/oFYgvIqNiyUIS49XhMjhNUzh3AvFxk79Wx1zs4wWvXgivZjYqb/WkWWHkAAbEFk
cLC+XpPrCE4HJEgmQevaFfXFpihs1hQiw3ui7mLwVAR9fX6KMmHUu8rGkPYh5SQ8OIUIOaiRa4VI
QhuY1OV1R2Izg+Hm623HwfJ7MG0eHBQr/hvxufSYF/U0+qYtwg+KnYzJg1rY07cZ+6XMD0d6bLWN
YwZtFHQU/EnNi1dC+vwWpbl8Q0NdwtNqkQIwrLhijoJ5HMdgcJSem8ptP5tWPoE6G5efnulD/2r3
Xv93ZUQz3h9wmj9Zgo6jX8/l8D3Ts+SHk4RifhtsJUm5dcL0UwEu/fs0mOIDnCr3c93q3S87Mqsk
qNIheS60KFH2jQy9X3Na2XFg9FGEvngx9v80kdMOfo5mytuU5sBwbDP8BPe/Rf/fms1fEVRarlhV
U85qEoc/hSoL6fdiAqaqhVGOYH8y9Lk/ZvSqfEbf1pfKi6t8VzVR/9kQEq18EBqZL2PB5sBKAATR
xDCegGuwVejSNhhbzJrT4oeUe3RzXUbpehA3zfzS5Y78hzrXAfDeFN2LoypRuLetcpAP6RCK9iCL
0ZVBk+Ytr61svcHvYax1O0eE2gP3Kqoj+eigY5kkBpPyuh3mIOEHDejlDHgJhG0//K3kPdMsrrG8
ebaiPB1fsBwom4dQIv8fSDXJuHxD050DamtV506XXvEgeiClABPriFOFcnYewJnLfrgD+uO+kWrO
hywd0JUBe8bza6Pdosw/u/E+sVLtB+lJPlGPJ3YXcIt3ZSDrKq4Cza1SbZ/3blLvRqO38qAbivyp
zQy73IU4MqDEq3fKvxT2PGwbh4oNub7U40CEo/kbZmCe+0qoq+GTmAfFDXr+J/2itdtfCxFI+JVM
dLkH+ZTpfhgnhe3Tk1OenTGd4gOiYX14SBQt+gVQ3u4WZtakBrw8lIRVI+QfRxSmwxPOneoY00Cz
/5ogzzUEkmyXA6v1mEbEJXr5flhNYXIEBtO9oR+d/UhdJ/27nwer90msZLaRn95IgukEkCsg0wj3
Yz23rBeQk6pJ9dzAcAtqTyRPYbkZYW9ceFAwTBTpILIT4ZaY/5/7FV3NwZt6cz7T/Cn31L3zLkPt
clc5WrsRSm8uBQ6WJg/VDzDHy6VKw5inds7Vs8vd9ZyXiC15aTs9Rh7+B++P2otSFq1gEABXUm7o
lYqWDH4+63penzJGCLvQVft9WGT9Lyd14XBNVv3z/qI3ng/sDK1a5mD2ApS6fL6qpL8/E9zOiapW
r4UC5NenhVV+i6ZmCyh9DVJyaMjRploaBFwTa2a+wx3R5a06nTH4CVvf5MYgxOG64fjznDdTACdK
eZk1K0Yg252j2Y9hY/2Ll4s2+T2X6qeOEPCvmbWFsvGerw8uSMgFPgQwcSHEr3KovIuidia35NKu
y+8W+tkntAjt3r+/3ct2Xt7M8HmWh+dELTDIVRdpcp0siiJXnlsM4APTZBJdlnnhV7zfXSUI4vfX
u/FYrEcejZLUMh9cZQJqijBGQ0vurIZcMbUwxD7BH3F/fxUa+7eeCw00+mNISpB2rI4R8ooTM9Xm
XDFHngJdH5QTrXj8szQlycr9xKXOxHvwkvY51UV06pwxQRXBDi25s5owzgNAwlm186xuHA/WqOln
0xr75AAw1flcmLn+pUWf1NmpWdXOvpUkIYP7ttPbXQQ6FO+ctnS+OGZTIUdexUxwxlQb1V2k1mEV
xJ5Z/rajulL9fpBuuq9LRfwKw54uXWu41WfdmUI9UNTKmw614yiaX3VyrAIbg882SEfFHfcdZtg/
ZBqpglQi13M/iW1wjGPR45fQaVbz5mTa8FZQ4lJmTtIwDkUztglPmRofcq7aESccgNk7XZHZTzeK
2x+ZLtp0L2eMkvw+MV38gEwvzXYdg5op6MhSCt8aXfutxs4qDbo8HrpzNCk0+MIsdlO/55fF0Drx
JH1JvbnRP7HpEB2U1O7+HoWnKw+tEPXvKe/in1HVyNK3m6hhpD/mHTlYWDuqD0IBEWdnqdvRVokG
DNCMsgxQbilehwqET8BIRGZBijUKgiuyUs5CM6cvCkiYX4NmDY9mNUWRz20k/xrJl/SDkDgCyqJT
soMXW7wC0cxopSmDqkqkrD10grW589S94EA5D/HQdyj/RIo2n8c0XYqHDmnm3QCG8XeY6XGLcvOM
sKSdZ+2jakjZ7ABvln8XVhP3fmZ3FCMyNrM37lXZ7FV0rz5XsW385FTV+g6ZDkUP4BenRWAbM8Wy
hnY2/017D5kVpScjuv9NLAFj/aUz8GAqD5p70Si4/CKkOWqd5onh3Ih43AnaJkeqqaT2oz4qdyIL
549D2MT4Xf4PTViAeoBNNRgwvJi12FbjZIOGB9FwHopa84G8RoFad1vQ/xuhDHY/uf4Syq77XT2K
+V6qu925MML4CWpC82osPZAkn7IdOOdu43q8Ecro4AE64MYHJ7/uG6qzO2gijSVEisT6MA+Dkvux
G1bv7i3TWgA1AJACdAiPdvnelDTq+8pI5Hmewuw8GwtswUTf+f7p+KNZtzoey/yNadhy3wNSvlym
dp2mbUshzyjYj0bgQZf4gByg2fgo/DqND+N4PLuKbH6oZdGQdY46CQBfQB75ipPZf7WZE34Hr2VK
31TqBnbAJMyvWk5KG8wWwjL+TEVSBKZaOjHM+jn5rYeNaI8m1oo/Cr1O4j2uG3O2GzqFargNJ+qR
YpBD6Cf4JCS7sAXdTXtMNnKfOQPuEV1SI5au9NFLZObuy6Cm3W+ZzeG/pqzTAwexbn3YxfF0ED0u
MH4Ux162c1X0Yn1dzhgAccVJDwcJ2gEBKaTEQAMW2hZN97oWXXAw4BX+cJfIalabi+lWmwm1O4va
a7HykEqLUU2cHFuh63sUpfJ/C7NxP91/p9epFKuC8ia/WUBUa5nCpi6yum8MPggzDT+LyWmf8JG3
nmFSjhvZys0HXAjIDFOZCKynbvgbpbY3j92ZMtNODjql/auJyN8rGtIeLU6vXKqare7crQeETwfm
mH0FtLfqcCepMaRhqHTnijbN6IdqFT7PupF9USJLf7i/mbcyCgo2WoDwn6lvzfV3GDUZY1xuO9eo
rDEY3dD0e/r8gbRzJaijYqp8xZCtn6hRfeD6UD9205g+SzLoQE9U7xDWff2Yylj9QTtLoReR5S8Y
AYyPTqp7v8xMRs819nyvji3yJ74N7VRXZr7xpm7sGT2gRRwTIjJiAqsEzLD72JVz159NnGPO1KXp
IyXZeGrKSDze37Ibh2JB4S7gYhJs+oGXp15tcIQcdNmfda1qv9KEyLId5SDdAZV+nZ2Gyi43NbTN
7y974x6g3YMoLVKFgFjWIH/h2d2UdEN/liq4RauhFeCGbX62S7X/kg6lu/GY1+QWzrDn/X94Boe2
7uh1TB9iNzP7c1S26i89sWZinVLaSaCVg/nUgPv/GZtd+5ZV8xwMuLL2U+r+XhoONDlK9KN8bD+L
v1LT67/IMG6jPawI+bWx++oD1u64Ttdgf7/mIpTVfgzt+jTMWvnSxYryuena8EOnie4r8pXZ79h2
Gt3XGuWrHdMpoOLV8vIwFfApg/vbfH39EROXwdmiX0iZsopprjOKzJzT4VwqnoP9aiGYL+tbhkzX
L3NBcwPgWVDj4GqWP/9PZR3ZslON3E3PWd4fmO1XEBuG9mvUWfqxZAyx8VDXRxYdKgZMgLqBDCHe
sFquyCoLvH1ylqEYuV7GQ6KGFcjYLPOTUPsCcGALhnKjCCWNQH9+6VNCOloPTqIUV6vSdrJzhTh0
FthSjMly6UIghMkxpwedmvhnHQ35PzVFYe2biA9/h0+F5LleDHCosLtU5J5hiXy39xs8ITD0ML+Z
xC92Ppf74aYA7migd3gc9vQ0IGUtLcetL/Z61y9XWc21tQyTJXUitHKJuw8yV6aEGixKzzr1Akg/
2R8GT+YP9w/wDQQFNxWzdJABvHRixeXD4Uwd940dd2cpEdRNyNlftcaed71S5keXYfuTbYoC5Ggy
HI3O0R5rN56+qVKzg75X/4+9M1mu21qz9Kvc8BxO9E1G3jsATkce9o1IaoKgKArtRrOx0T59fZCd
t0RKaZZrVIMKRzjClkicA2B3/7/Wt9S+03vnWAZFcBU3WfnBp/t5nl4/HOdyBFHfLSFvP1zA9508
L1XHAp0SgnvTgTGs99uglH8b2c9D5gmzeV7LAIT8vL2Up01imb1GHWs2RuSMqYkyb/8hR3qd7t/u
MLkMLeLvEth1gL29TFVZZpdU7M9tDp4bqpHxQ0Wn8zIbphpGRA4bNw7Ulq6ISWdtyLdaN073snOL
PVq39v/i/hL0x7On+kOhYL3/P0wsXaIpzrIGh9d00Y540oYrAhXlboJP/cGS+/NMSYcc8S8uBtJM
2CO9vZSUnP7JEmEQdZYK+Vtd5NVTvv3r1/nnmRInAYJRGpXrfu99l8f0cylig4Wdend24Jjfhxb1
rI1Elbhtu6X74Dz50fXeDdoanFLaczY5zk6pPmG06Tf23IOPbbTzyZw/ggz8QvzCq4Mon3oVKwLt
/7d3cSBFuGu8oD9ixwGdQkZeHXqpKQ5N16Sf4qqbKH2kk7fvRrc66yevOkIhl5Gu+v4j290vBieS
ajpqKxH5Z6Jnl8SZ4dUOVTNaP2GilcsZOFUIk738KAjnZ5cyWyjk206AWdPBqbW+XT+8qEoGQ638
WB1jrfXuCuz0WdR1koh2TyqXxlaezbe+IJA80vpZfNI8f/gEngTyZGFRVoqmhvlsO3PmIYaPYv9H
OVzrNPluXENQA6aF558G83tzVyW8yeoXSohu4nhnZjnnTtjiATwVVjtERmnIPVFKMnIGY7n963f+
FyOL/CVsGsTMEXP9fYb/4d7YUK8NVsThqAlOlkksrL3Zqo8ON7+8Ci0ETJ30a7Ecvn0Cbi3mwuji
4ZhCT9iUcqj3zhQXH4zfX7xTqKFp067aSBwm754zKXxlFa/jySkBbVpJ/mTP0ts4tH4+2OT84vtw
JY4wcKMwyr3HFcdeYow2DbTjuBARVY3NsFGkVn9wlZ8XdZ+yBadP/kXIyfsJduaD637FrMf0xyw0
2cYG6wCJUda8RDRS1D5btI8Yyb+6KKZ2biJnNOoy7/YrihJ93uScQzXUT7uun1OkpnWzyaZ5PLVG
4d7IQtM/0M3//ORw7cC7QCPCvMSa8vb9QGTX5liZSEzWplvVAGprzfqRbIjsgwv91Mhn8uMiuOD4
dvDz302BdTPPcylMh+gHOTzFqrGgRwl4MmbZaXcZQfPFrhGld5GDSjlLO63d/PV4++mbYu5dCwlI
EBEu/NQtaDUKqBjI22PXFn4oC2vZSLOzopwN9Qevz08vKZcyV5mEhaaIa777rrGuBb3mJe1RBWMZ
JZNnRMtIUvvf/kLoEYDyAJDCUPw9quuHCWSkYTkGWpUdPV25O6xlNx7p6luVJnd/faGfdSq0Bnlm
VA/WbiTQy7cvySDIBIrtPDmaBaoh4lVTryHNagJ7UE9zXUXkipaUz5e5SHaz5c+XwdzOn2B3ZZeZ
NQwl8ew1wXF2KzxB2kaffHXqYV4tmLVn42UHkHH468/802BaX2s6lghrGMPYl95+5IKox8xOfO10
RpHwDIOq00gxdbNjaqvxkkS7zI0avR3+bvQXUzoa5dX2wqXp2b69rBuMYEnqJDuWllNBSZJ91GRV
uyWvu/xIF/VTVWdVxGAmoqzD3LsKvd5ebIqTKR3txWLfkpfPGVaL66WaOJGbiUOWe1AaZX6Ylzk5
jfEVDRH62kU8dsPS3hidNLVrC6aOfdVnSXZSZJpoQt2c3Wrj2MIZIeBorUWpNNCCKIf3qcCq6p4K
40LvXiFfxpejk6MG0AXGvDDX5hmJogAohlSgyx36P15CsG8hcn2zNEPjnqmgNlbdguQk5sV2U5wq
JymuE+l5VVQMdUzWiptbctdB1YXgXy/DZkrG1jkGczd/CthNGxutdeNv3WDONwRuE79rKI45nZrJ
VwtiYwJ5RHjg56oZNP0kFeBPGBC5LSMvS5wyHIw+66PUdEsnIhS+PoyxHhOdk7Qbxo31Rdi5WLke
hTyLzTIxo6QUTRxhCXIm0IuEY+0GHEwk1iwZGg4xDf4pSZ3JF1oxgbNL3LHJONLi74rKbnbiQ7Fo
aDUySkUXlZfRbGO/0Xab1lncSyduF3UI7EUtkWOjKNi6WZ8/+HXRdAd02K6+m42yIQ2y61V1Y/d5
020RwSWfNL1HnSjJI+ArFXqvb3SLXhj3XHYZ0pXU+RIHY8wAwwAMNaG0cyP0u7puWZzN9KXESUDq
ELkp8Ly0hVjPWKjxqRSiI9Ik6EjjmSdHe7BE4e/MpTMeW9Ai424mEvhSl5rQdmUmylti0rrdnDn+
rpiFnm5GQLRX3Gn7s5F15mnbt96JGYzBdugNeR2MY3XPKdneBV0uris1Iar3vPt5aSo+HtSYT7Nr
Dl0EeI9XB1sNZPfZfgV2xESjL+rJAzv2ufGQIEvC+4odqekUI2uz6p8q002XneaPZKc3aZY+iFTl
LxTOpyA0cya4TdV4EpNy31CngKKNSCj1rSmaTZna5JcKFNotmIp6Y1adLwgwtNwuLEZTvrZriQo/
rfrWMMA5KyxF/bT4afpAC7bmhwvMRlurjuMs1Ai1v+oCORDhtrRP9FTNZ5vEvCduWFLQml+cWyvP
/GpbmPWIHrYUltig0cndKG0N+zgseRJEWWyae2NOjBrMiZwqHtY4x6HdBbS1ofKr/LqhwMIWurB1
FTY+fq22m5uD6zV6uRWg6Z9F0KyPva6LCQeD7P3QzbWWZ10jwY9K36/mkxiXHJqfXpfPmtuWD3IJ
VL3hwMcJZdYoeO4tLIpXpcpKGbYzCpqolXFHS3fJxRTlxrTe70n1+UmFIs+M/MpPXrIiM9R2IcA4
idjvDPcGk4kgoDUeLhLNrp6cvpXVDl9UcptlS+VHCWrF4KJBHXwRJO18NIVljGGKXskkvDGY3LAK
iFQPfSefp61D7v2RoyS4jC5OivORndGCG3ikLz7YNZqe1h6KT+kEn5KsnkwVp5xiuyxnc++AVnBm
y942DMI+UkbZnxRm5+Y4qCbzRvoQyCNVmuqFPECnh2iWgvBJJHuiXcdXCvaBptppy5mpVBuj8dJb
BmKvHxZa1RedmwnmxASgQUgceH9lz/E8bgRfKgi7bu7sqJ1jP5zydBx2DaejNHTa3G+3U+6QXdJg
OgnrYmymraespQ3VOOXAnGM/MUMfoba7nZkdwWmrzrdBA6XGgPQpbxgGPbNv6AcSISBm5eRubPLC
DPMeeUy0TEywkb4Iv94mwkJ1nObA1ERaGHYUaK7zJbFz/7ZlFYjPhyEfXkZeoWt70RYgyA490Ci2
cnlRNDPhObbMpgtdejXPVFnubdEMqt0AACmoV7taOe9NiWp2481e3J83JdCZc5XPiMq12GDlRQTf
XASVUT2ORkNkep41zZPSTGTo1AFAB0iUc12oyILAXYM5GgNF3JGyHhuziCyRN4p+vvSOdmHF6VYx
P28Sc0nSqDcDNPEeeWuPg2+g4NUmh1pYs3bQXIG3ey/KTL9xmVaPFnFk1UZRLb1AX28LOPfUWk7r
2dQL5hu7fXTjpT7JGO002MlpKEMtrWfiJUooWxGiMcZ7bybxpe0TBBPqytP3+sy2I0rH2WCgdaN1
XVc1jyUtm1RtCE4t3RCtnbppm8Lqd+yzzY5Ae+m8snw3V9RwF/tgMPfIkFszfkVulMtdH1MqvbT7
oLFDN8hVsgnKmPEsfW+pN1Lvum80313+UJv8Zs1bRRKQ9Us5stwijD3ze49uueOQeb9BjF/7+zz3
SD/15kn75sUz/9vM+WcHKtRoN9VC3jtt0zJLr9IcfuZujMkP2s+VseRrmEn/Cg5Pz3dtH9ROBPdQ
OQe8YyxHydDq3pbEu0puJXv7z9LRi5ust8dvhoasZLegzJgjK9NQJHgKZ32bTM1zb5b1C8aLnLjr
Cr89Fniz2AmT5Y57l1ju1nDSudqaos6zTW40nPmC1tasUIe+hfK1maZLW0+yeUsdIjYOFjm/nEDL
Vu4JaJiZIulVtOEAusIOm7qBqW0sxaXmWj2dHUt4L92SB485rK3P9bi07sagDVXtFLaEO9K2EE2J
BoxEqrcjVkjg79uA9IJdYw2UMwotQS1a5jMxqP0iYi0iIMBSG1q34gp7Zm5GS4bO1uza2Y6IcbS6
aEQxmEZuYwHUKh1pOcCPGu/RMiv7Ao1Onl9L9DHFpmUXCNnT1pZpI5w2RhDg5g3qXHz/F1hCWNqI
emIqbBqjReuR0sqNlrjFqp+1zOvO6A8VTo82uNIBiD4qFWj3Ttk5bdhonTGhCrLNPNQMt/nWQ0N6
0Du/tJDEuuNZ5hjc3KlT2kXb62DWy2DWno3C1C8NSxjjxpr6OY4gzSxHVy7FrTmbIC663kIPG6hm
MTe0JJNvxSCNu6XXiy+anvnB1pLE9oXKl/U3l5KqFdYcCMtQeoU+h8h7SSFKy8F6zRDplMxm2ZyF
Vdy3SUTqa3NEYzqLLfkhvrWpHE4m0dhbvOBWbaybvJKpeNOJLJ6w1ZdU0IbZLB6rwahvtVn2SeSV
K6syqQ3ti0hKxDjlELuHLva6LyJ3vaeZRYb3v+vpk9qUANqol44RMyJm2YQwq1wMilS+qIhSa39N
B1mLw0gL7RsmkpKXN1aDeZBZQFKEMwcKIQIS11tNjPOWBAR+x6JnVRN5IkEJEIxVjb9VWHDYjaa2
2eyUMrsMsBzQPhuTAs1XPg3LKfYX8CWUSMXZkFrGo6/NJjTkZXBO9LlVXkQ1U7urdFR3YafG8kXE
I+nKtR6Iei85Cd04qtOtqCkrFsFYeciExpzcp0PZdv213Zu9FfVdkT46qh5VSNhCI8MCfOApndL8
peqX1NtkoD2e8tQfjtLJC2pjC2W90MOM6lxVw0jOwRQ3ThEmgFw/+50lrieEvFo4TTQSo85MWi3q
PLbn+TxrJIYRDGgcgNdqUe6Yk72x/S439y5xYl9qD8rHtscn8bkgST6IWH7joxhqt7huY5s5IO0W
1UU6PsHPE/WHuzkVvf+5dLPuW11VKouMGCgjYlYENtFcQhoLPd7ODPhQ5nySQ+A9mcor20MajxxF
0c87y9Yui+6iy/3Zh6/LyomWaum+YImA0+CpIMWuhbrsypt9DanX0Dh1OJIIcGcmWa6hEs7zm7In
yTS0h7wZeNa6cUeR3fraAwJpdq3pJc7WS2ds4RTEg48QJj+VXdeDIfgXYyWM0ed8z7EuNEr0OuvL
aZaO6V6PE/WJKqhxbktZXo2CuJJwtL2WQKEsWdbskekQl6p59ux8iHwvdq4lXVO6hpUzfyA8+l6V
+LHi+sdnwzXOgkmP8n1Ubi2GYcncwTqllJBEyeD0BJpOrPCxKtjLO0bi7GTsExhe2O2+VYjky8ZI
dsUyB5E+5cY1bQo/6tLG2jqdsbCjU+Npbmdyn+gQRX2dA2+4tHLatdQH/ih0/sfL9J/Ja331xwft
/vVf/PcLJSmZJal695//umxeq1slX1/V+XPzX+uP/vuvvv3Bf51nL7Lu6m/q/d9680P8/j+vv3lW
z2/+Y8sbqubr/lXON69dX6rvF+CTrn/z//QP//H6/bfczc3rP397qSlzrb8tyerqtz//6OTrP39b
Pdj/8eOv//PPLp4FP7bnI1Td6/z+J16fO/XP3zTzdzyNDhUPLCvoWb0VAzS+/vlHlFGxVPCOr1QJ
IAm//aOqpUr/+Zsd/E72swtqEYQCwp31Pe3q/s8/wjpK9xZABO19qOj//dHePKP//cz+UfXiqgaX
0/3zt3ftF2IBwblTJsGIC+2MeMZ3xSDA6GpavGRCW5AGR1eLi09a2+cXHsLVY28Ja6Myx4vipFHn
AZupU0kjPcQt4+1+uGl/frI3n+RtWeqPT0LDDoMZSkxG/Lt2mopFlfsmloc8YFOJsu9z7FrZmTXr
w7e5bHD5+Gb62Z+d9NIu0kSFPZ7qvXTG5El1GmtbMiuHXXlnH9QwiAxxhZHdgFNfPoh6+cUH9ZFW
o7ZBdokRbi1x/lBcHNzOilEf0zIf4P5ouWbtZXvqxay0Im0jgVbwg5nhXUv7+71B8MJ8RTLtKt1/
VzvjgOgPsWmPYZ1FvVjSg0fV7FYzdC3U3bmmuDJbtF77x6xwk01NalloqckKOz/D0+ojYerHAjhf
4cg/Kq1/a9T/j2P5zfj/y7nh/8FRDwXohzd4nVXeDPvbrEqem1q+/jjuv//MHwOf2vbv6FpW5SoM
K9acf497OtO/0zohwQZ1CMK6NcLhz2Fv/A4LAdsj2TooQ9few7+HvfE7EQi0PhgaqJ8wmZt/Z9zb
79q8vLgIEBCnrOgSfp/+btxPWWbPs9QgiFZx8ZKyHxdysNmJI3LK6VN8Mt1ZPCtGa86AtHA5TfFg
qFDQogidrlMdXoKYkMHYn5MTZ5TptkMXTrPf6ycZlbNHlaodDG+H++dyMhsHK1ii5+jqc9Yy2WjJ
ELGqVZeylMtV08R5FbIzKDExZ9q9SRv6NqNrl2EXK/w51IPlUscVA1qfJIgyiuNlb+gU+MLczdyH
srd9qrNonq2Qg5cWFaNXFKESWPhCUGZNVBbtckICuP6Bjvd7ufyHVZs7SacYoTDdE7RMP5kg2R57
Ctl3vZ8W5+DG2GOldLITvyO9j9TJmN3rLHaSph37R304LXHpxfn0ZAvqN4jgnyelJQewWNWFtK2j
G6sSN1f5WidOsO0C69paYkoQ9SDZMzXL+YKOaePlWT+HNk3LjhIbUtrYXj7oSq1vwE/fi8YGkIE1
sPr9G4Lmo+4mfaz31ah9CRBAIge2zjGlVZGRand5xQkrLtqPSve/uur6nhvwlCkprpPvD5Ork6Z5
maOD3mvWQDsFJ98uQ1EYBmKwQwAwxv6HQfuLZeftZA5KhqfnrWwnFCxwfN63M6UYrEnTnHo/2+Z8
heRYPzOdtt0YY5JSU1kkXjnzo6Dxd/22ny76rjtRA4N05eTX+wCXf4jwj01bERtbUhI/XFZ/Huh8
wVX6trZ8VoL+2xta6UOT+DJoeIzzssM6Q+nBOu2gMC5BbmywUySbGYbrbgnKi0KpJEqrIX/xmq7Y
iFQzw16I+rxaMAC6nHP/ntrk+51AP434Y+33I7J8++kk3tQ+8TiC9f6DS4H+qOSyUBfPxwOxW3+v
9/jHxainrSY0tjvv+QJNgjoHV3y99+MlPeENTHZjWX6Ej/3VGwUmCFqCT+L6T9nEco47W/ZdjRo0
tk9knigqdM28L0UxRM6EA2Yx8umPzfebvfePu6d1z/F+sK74Sr4ZHACu+/Y+um5WF8riq41jnkdT
RUxHrecfJcY46z7j7WVQ6SBGwlDAPzTk315GjXWBA8et96l3kvQ3vjyJpU6JMtjWtXEsZbMdxc1Y
HTTtoW/njd1gwG/yTaB907WdIYMdSd+Riu9xCYVVbe3IzpyMr/QRViYYUr0iyigBzflOHxvyQvex
5R6ktS2T7tjqX+3e3s7oXJLuWcTLCdYvv/T2tv1Ztds0OInL88ZxQocic1kZ+zq+thKY78N8hp0Y
I+0YCeFExdJQN6B2rcatU2e7RLFDAh30wYv9HUj89latSYhs+EFZ0Il8r0KUQRdoS1a0+xw5745i
RkqdynGuq5xYvrzx5qi12mVXW0z+NOuMsPJHANQ+FULHEfJEH8vsIqN2vI+1Wd8TB4YhI2mfW6Ka
w4rcxB3FVFSjfz0d/vJjk2BFDij+WrYF76YmUoaHOTOk3M8+eIvQBsPPuvzi3VvfBNHNYbPFgvxA
Qa+j5p6E7t69uXb/4MT+/z3lb+ZqWPyfj5J36XNWPldf32wp1x/57y2l8/vasmdNRtaJHYqH88dR
MvB+X/eRRKaBZVsZ6v/eUZo6W0qm1rXcAVeH1vu/d5T8MmZC9n/rsRQhCybRv3GSfL+mIbCGkYVQ
Bjgs28r3HXenK1swk3l3GISmzoljEWZYrIEMuZWKj0RI7xc1LgZMnY9PnAgekffgiazSMtM0rPaA
DUmtmtP2oGVTsqFdnBwoB1Pi/+E5/GKb8KsLQp5bN99ICjikvp34cqOvLV9m8mAGNN8Re2baBUFe
2JD0srqa3PGjlJb3uy++IXuutWTAc2UgrhP+D/ug2qhTUuQovgEUyCnaFK531FO/uuoGfK91nCY7
SpLN18RhVfnr7/p+LXGhSq1bWXxU7GvxFL69dJBqcWXoLbc0R0QAB9Xclfi1P7jKT+8LV+GLcTfR
43Pkf3dHBUGobJi5SjsN6hTFgPNJJJq5ky3N4A+e3vq7fpyL129EG3tdsvCFU/57+41iKOfVosb2
MI41EbDT2j7rbnuLRn9axCxY8Qclgl99OdiT6B/ZbHCae3e6skapAcoS7cELtD6M0zQ96NOo7WfP
efnrh0U2wvo83nw7CpSOj/mTJ0ZI8XvdH01iRdEdJFfhj8O5WZTaE/ykaoloCi/Xrcgp7HJIsba1
PflgQtJko3LOhzT2be0rWE7tczUP8qvMFxbhoCzoTGsy8LQdupmMQ0y69OPOAZURhxqq63S1yA+3
qdllqFCNMqUqbLTGbdJ204W5mHod9njzHkFS4UTWa6tU2GEs47poV/Uy9hbrVleZ7YS4IyxyLRKq
vkDZDFQ2tDSqdkPYixg2RQBl66xIjS45lLnF+jeobmGbMIJ5NVLEGug8PBeHE13hUvG5iP+wSZ3J
BuGnpwv6h8wLAz5rFQmUfI9mG9fjQdNbb9qxbqviwUzNguIIzDa2ZZAk0qHcoPWtVRXl3SLTy9bT
AtqqKSKG8aEf3ZYNxmIV8Xgc2PXAvVCxn4rNYGMW3WhFEGQbC33Vk+9lGV1+GoMcka0WQAUuC+r0
T1UOQpta7tC0yEMq2U8ccoTnnY263WmXek6566y2AnAntG89kgFMU7trS9IxQ7cR/QL5hJLUDk9y
f2VyL7MNPNBEbX2ffvnWyZsmPXWaXH5uY92h054AEKwr7gnCm10GdXWmTdpV4qiZsxh3lp4vGQog
rHa72WmM7khfRIwRTE81hHLiMLbRQeA0NBnN1qXTLXQkGHoi9Vu9srwcbywRCaFDQKQV5qRk9Y/m
ZGT3ddB5/acEJG+z81IL/ErSzPg2JcgcJLcQuPzzXmCu3BdpWxHzLTW1HvPGSg/JlUjkzksSff5i
p0VbkhVeaaQU8Ivtq0FL0mwjdGECUhMZvXvIR9NyjT4ldu7nRCJ8rdKsHJCRgOU5Gg42iK3fo/kC
ohKMXvAZzpipqbCV1hCcpSO9v42fpKiZFsdu+/3QemlwqscB9JJ0CuLkohOWT/8wtjBQ8L9QT9B6
jWW1yVNjolmcmpWZR5XVZIDJg8RnR6u38AEiU0P6F7I/74LrIq39/gxWzqh/qhyjp3jXmsEFqUEz
7642L/KmpJDcXdEh9EyUV051LxskaJFohdXs+mwcSc4um/7BKnDdbozKHAgKqwqZPvipXZw3U9fm
YVPGXnWwWygbN4OX6MtmYnggDtD70T6xhWWdryFByHKEhAmV4TDCPTvhqL3jbQ/uE0XrN2xgGt7X
GZ2DrZYukOvrgPgm7JhV0uFoz5FFeqRm6enXFlpgH+kFE+JFh2INiJ/tAe5DvTUu8IZap7p2aeaO
IWSEztioycB8hZLXRqRjWI0xHaxBjB7f0ytoW2Ov7DbmIOxyZ9PfMjdDYs8XqivyZpObUI4i8thG
EYLW0fJDjJTB3OSLU9AlEwLoROWAEkIK0Y39hVXOug3GAZfVrCDUIpvQgEUgC/xS6W2yRHbiyRgq
j4hpqXhafwXMqKl3WZepl8py4y86Jix/w2l9LiPdFBSY0ORl+abzfMXElk9Q1xDJ9NeNlnfE8sSG
9urU8djs4SovD02ai/4UJtXSA/hLcNIlxkzeRjHS6kTXN+LBXnK0YugP/GtfTKkZxUxKRVTaVX/V
aQo+SkG329ta+jLCIEiTxg9hbRcjQrrYOsE1mcXhiHCliibwRmmUWTG+7DWEzDr3qjZFEQIJ617v
1XTbyDQ292CLZbnrh7TSLqqs0LB8D4G8TAMFuN7NggD0Xj8FY9QgzXuw+jpxI7hDxovbJ/J5WOSY
7PR69uSO025726+hUdhm07XnCluq2qx94OY86VS6nUxRxKGlAQWJvAGZT9j6dnOSOaXe79Olgxjc
zQupnR4Zlice2LYqwhrXw45Qnv3c6n5a8DpUZhpZHYnFYQ47CfhvQ3kwqhAbn0tzrNBwmvg1qsWt
PGya2nSfabl4XfK6/ILBMN9VtpqeAndq9qx94tGpu+XR6AIcgF1ArDhKQBrUPLORRUug0pxOrJrj
UKSsfvQYngZPGwJQuhtAggyHVo3atwk9wCV776TD6TRlTw4hBE+lJeWdMgBrhEXd5jKqtSzWUWMR
ILg3s1m9jEKL0ygRbtJE9OLza2Kr4pxbWVsIJ7HMv5pGhbig8ZOeO1d3zacsThwweKnv3K7cws+z
nmytDD1a3yh/uwxxAqMLgeiXMrOKMxTLZNlhoyziGh7LKBr/vqna4k6jfncU44R/o3pqumlnqjLb
xAIsSK5M60lkrfagy8B9UItzBgC0P9eavPNCeyy6M9U5IKH8fNr0ZtHJSFYLgDBglOmZ0ppxK7Ve
3LTozY7CXs5Ns+43ojPrc0BKgYM2xlyustZVBwcVAjJX1LOUfT1EFpr1YApjO1rpTeM33pXw58Df
WuXkfENYl5NiZJC4XRuTE4mAsCa0PWrTL4HY0C+pI6EX97wUBudRTKV3VmnAb5mdaxGM/altDLYd
dVoFmc898hWSUwsfDTPu4j1pC8b5mlJsSq24sk81KKRNmANMAPJZ9ugbJ9980bTCfjV70yAiZx58
1rPpIRu9b8BAh1M7WKyrrir1AwTAakMgU/vqzCmZrGMHxjRyJ5mIyPQkx2WMRGjaKheOp5qNIBw0
ZTw0caNf5A1QOUc66lTzlz4Js3EhSKlXhnYoA6/bLha65TBz9PnOUsOS7lNG4mtW9nWx94vAvfa4
Lxc1+Tc3+pS+oCx2mFgITjgCCE/OG/rqy5VsZHBm48rcmaVPoT9ridgIy3K2LmgKLw7rEVlEgV4Q
4ZQRm3dAMWoZFNTF4qO3Nes4lKC3aiLPFOQKkA8AVHob3M2eIOiS7UfjNIxgH/HBmPbmdlyq5boB
0mFHJaEOxq5EfmBwTJvnNJL97A4AbcxERkWtCiOk3OO4cK+8S2grhYjYYjmPjUnE2YwOZDizq6l/
bIq885/YBEnkwPVY3RaiML4IRa/m0BXTOO5QKE7NRWokiKZR1wzXidsCRxPLUuaEZXty2S/wWrMT
zR764cmQUEC+UursrJO5saZHWVCRfKzROJ5OLbHFUTVpBjKOQgcriQh0maJmSAD7QSNSuyY31S00
U4SQWp7JcCBOxtuvQgPy4XSRPfpGM0z0OhwcFY6lBdMmVnypiBhD8RQ3llzCkc3JRtAvUVFbm+03
MFHDeZ5a1il7nebGQhVl3GhOwOKeWXb5DVkIaDrfSq1qGzBJeoQf5uJK7+bg0SwCSrpWUzUPcSzq
bde6KdKVwu7vpcNZPDLtloMPwCH4BsUwwSxF0CLRAMZBAJGPlwuaB3ZUhnqcZy+4sfvrtquGQ1Cs
i8tcqwzmgRBHwB0o2jnjRVUcFwx/0Q6fCjufX7rR9+gSl155pmt9fLk0Jp2ajjKzjIDexdORLilb
QiTncf7sAgpUm8yRbgGm0cgv/TzX7lw5J3i1fZiO4TTjWrgsY1GovTZYySMjlt0u4uf+gfaJD+fG
LJ7bGGcJzCQZX9UxnSckRvAUCSEAQthbZ20wGGActDa4wYwKuanw4uZ+9vsWeE01VLsitvujcmUQ
GbZqusguxvEw18a4z6x0ggwZiOuFUztD2k1OhXImuNVIlbLMjeEe5A/g7zhAmfn8abUgI4rrizO6
WYiWNDOl/bWexEaU9/c0jctwdtldeKgU2QT1bLCnFOHVYI7uJymCazCFII1Gs9uizW6/TZV0uQ+c
fw69wZa3mpo27BFfI+Zu0ntrKfdVULUni6yfdCM+WsTdX/rCPEGICebKE8zjVRFqgTprOBxuXLc4
JrFhfwNdfYLulP0sfCCoGzu4ykOo+fneSYxLuC1MOwFLqlclD5C0iYtQpoHwScldGus73Cyhk9be
haa6XTyhNQhtbN6rdmuhFbh3TfGJnbqN+9pAhWKlu8Sfuyjx452e61dLzwTkJHbNJmjMn8EaFKHh
iaNT2HeEdab36YDD1WgS2k/I2vf/i70z641bSdP0X2nMPRsM7rzNjZlaLMmSLMs3hC3L3LfgFuSv
74funpqTKUEJFTAXAwxwqgoo4zgyyGDEF+/3LpFP9U/R1RwSw7uddPZrvDsrHL48rVwJq/S/9cNk
r8qI6jqc65tYZpecE+2qSVq1bwx8rqBhutclINrWgMRDZ9zs1vALMhg3avyadQLlfRPvZejaB03a
Y6D12X1D2bUqyviCkDbeS5/262Ecjb3VjnAFzeabWRo7L+XfDXMs50YXDncHw341ZeZ9G/Nhpz1V
HraXYn723eaLsIhvGPMxeuGvn7YYA8AtjyH6YS32KvT0UrVhf4tVlt/BE8+upOvvCrMTa0Ro0K7y
1r/IfMYkqBIWYhX/cubBOLh2Y68SHXPHMh9Dg5eabDHotzd63d7p5XgfJRpiaNe9njzRXXc4pt53
uVLtWvOx3bZqI9z2MtMfclANc5PmMAhZx/hdbLXePOh91JM0IDXo5jieUI3CBa6DOOnGp6SYm5gB
W/QFcsrZYZAqrELf/JKNXf5glu6ABZAYEv6++ZcnslfdKgRQQ9tGhxJmCI3MltC5zll5YbhrB4vL
Yus1P3rfzq4V1+rNnAy4gJrZNm2WAN3Oz9J1ptFn8L/haPCdPQqTokT5WysxaqjPE5c4JFvrQjY3
c1loqx4SzLWba8UVnF1jI0EYto02aq8mh8NqRKLyZXaLP3xqV6hDv6ZkMKyp6cgioowVzaFz3APg
4D2374dGz90rvyoeMzyVIKPUwy7rsJKNeltwBQEVrLWnro23pCn334per9JtmCX1IddGrtG1+ZT2
uNOym/2JloiXyvN33DFouCnPv0EVXN2L0cgvssKvVsXEdxL1cE/pzhGvQ4IxWiL51WkM3oEYw2El
irH6vZARbt1+oJKLtKfBisPLnB7Cg5vZ+q6Pon2StWyMjRxooUdWeYdQzYLD5xkr243us7a6b+LM
/Kb58aPvJN4GZqh54Tbq0u45rMmshgiABuTOjZEqgBiVL7D7DlEo6y95QytFE6y6KsSUWIu+wkv8
Uc3YzOWiwiK0Czly3V78EGHhf6+MFImjZqr8B2McZJnhZd72+ktLrMhupOgdV1LU054V2wYZxASu
SCLbcSJj8zTo4fiYYWB6KEVf/sp0uzCvHbz05JblGvrgA6HnbvIYHqfpzGKXAWBhmW405IrqCwWc
+xO23Vl7Z6EHyja1IyHaeV7xw075q1Tf2PssktldT3zSNXW/t+66/L5HecBLwHb2l0h054vwO4eH
mpYPeeX3znqsZR4QdQ1IPFHw39RjS/NJgo3H3CoM5qTglG/B5MUu8sd23zmmeiFOaKCoxuyTxCvn
ojSk3MPiq4Ik12esA9OuvZjyQZ82xCWOT0MjDbWiTrNvG7sjjLbv4+IWGuB9BAi3GienuOozCok1
jpbRTJdTg3KPbCoJpp6+NmxxP1nzeWKHOE2+4W51WclNUxYxeROJftdVCnDNidLiEZzNfi5E13+J
illv1hCPpj9iGudNO0/9PRDLiKGeUxIBDF+tx042b8otpxP+PNiDEKoadYaOL1Hd4HbCbeC50Lup
XA9Yk9yZluoE63eGPdplrG8ES2GqbWa/JdGsinq5xgW+w4R4avSvA0Zw4doCzZ0v7AV2xaMJJu1W
h6d732JRNq5612xdDjflV2uNtiu8XwhhBhu2h5ILOaoPgEbxitqihKaOfqG0Vt1MEvXOrkH1kdW0
KNG4iNGRoxGQXs0hbtPb2Yo7fzNlGJBfktGUL99EURzGtrWGHQmzqMKsOpF/VOdjN6mSsXWC0h64
VrTRaHCHVcJfa04lbmpVwi6fqmEs1wiw2u9GK+MfTSSoJ0U6lfnKCAsFOMvli6iFySi+JtVQldyA
xwzHYzMiGKHzAKqQr8CzXjV6o0FRr0NMMB3MOIyNrbf+c1WkkugAY1RPWuj0+d7qkvkOT4Xa5MD1
YWK39tDhV2/YmjwMpZ36q1gjCn2XeblNd2Gk6t+ZSZ85G2fQc9zeZE6V0vZxdWtaxfwiaqce1lMd
e/khGWtL3+l2nAW5qyCtKy9LrydsvMS2a2L7hx2no7ZGzzjnB2BcGNRJLA2snhvsVlasJz1f217q
DltPH0yTP3XrX1Nr19cWDhDVOuJJI9VBKcLGV4dZtcrbuvuVJSFYlJfZyeM81dD9LaenulH6UC5P
w7bYdmZQHLIS2CtWqiabYQPNdza4eIQTyeJNM9zZReGNVN4NGA0/Ip3X7pi7N5UAJ92WDXHLK2a9
UGAwvtIegRLl3Wj2QmNFgFizdJN62rlzmgQhIHoNBgwAAUfc7J8avGgUC1pX3VJ+VLR8OzIV1knR
lAOW1lqb7D16A4/OVCK58bMsnVdVW8zfq4a1suIWby6K08x+mT28mba57IybGjzglY8O7jieknAY
5sqIL7JeymnjIlea115hdd6mwwn3QQst66IyBnFVuK3Hya2ZcQ43vvaeGolSCKUr9Em/rcZD7RTV
Dx/8bx3W7dM4JXSYs8YN5XoEF3FXoVFPz85o1/vI6egJIayJxUaGFdqdiTdXbyi4wZvSIem/zJaB
OALvQ1rualwgqbKPHHtL1QZEa+dVYq30IXGMDQ7M8y+66fE1eFj4G+sPA1UbfI1+ZTSRL1Y5Wlb2
KjUB7xtDPj3bnjn8Qi86ogtQJZJBrFAaXuq89BWyWSX6WhHVIVdIXGdUDrrmwcTiaNV3w6iE2NZ+
7r5QIWJ7rXducQehP4O91jZ1tcpKf/xK0IGNENJqBoet1hl2g+kO1R4RR8uiRECWI7hA5LgSkaU7
t86yZwVhlub5Ok4yrspNXCCXM9WItm7wVQEIISrBQUs+q7dtdS196mVqFBcOGOH3HFj3a+Ng5L6x
Gtu4scGYkUlFqHXXkY7NOrDuLKlUQz/2d0nc60hreneRgExd+0JQI0kZYbqMm/N8V67X8xmGk4so
y6i1pNrjXFaKrW8Oc7Vuyfy94kiniuzxVLS4YHO+rDTMNl9b2+2QmRki536YOFW9H4dUEPjeGn/c
urMQXIqx719JVnDsg4yVrS5CP3H3Wjb684ZVb3OVT1X/R+Zt0++Gska8prC8Gle5qTe3Ujb6d5Dg
/hdfNnwObyKgBcUYrbLelX3KzWhKohuuVcl1qjyULT4HENtWJsoHr9Sq7zH7iFjhX445TFTrxW/g
7HBa29ioCIq8NrvMCsiN66jPKJTAXuCEkMDAAiEVq7qpcs/MN4ZWA26EPTmMyC9r9ctxlY2rb1IP
86qj016vI0vMX7H6p7lj5AoKcjObbgPGq0OHElxK/2Rm2n2Lw0g+EsK+kI71GDl0YcTOQ5WEHIoJ
n/mTTBNRravRSZJVZGgk33UDUN7KrevoOTdczjlTS4EQGlVbRtChUr+x04iVV8sUt1zcaHsdivbs
PWMyYr0gPy+h1ZjlPK6rEjhqxSmOFlLOE349uT+0ZkBghlPsbCscuaRZ0U8UWLbclVDorkgulmGA
NZN3YEIEVdS2ObyS7NXcR9nIghvpb79S0w362phQ566qyfN+gu37Vw5QDD7SZeUjIRvUpKPzsfVy
TyESAerXEcoNr/GbXe6NInBHj/JnFBqhBjjWNfRcKl17mtF9iQ2ND7Qw9tL/CYzc5jZRisqhkzD0
0xK342XJxgHRh9rc9Xy4yILaRZeXL0JHYhsg9ZhkOT3OoyW/D1Zkv7C6ymk9iU4+ldxlvpZhw0kz
JtXMx+fV46XSE4Wjr0tPcYvmWDkXdoNCa1cQb3AjO48NJ7M7MYNJegBOKupYYf5Igu9t4qkFVxm6
6KXu4ub7MCLaR+ZujPPOEQ2XZhlXiLNsU3VPVurq4BaCS99tRDd4/JnVTfQNWJAHgRXcNG0R4Pov
Uc614L61Wi/lZK2AjEdp6ON28AV81rQV0thVKPbbIEpdC8MwsgHMXTOETbImR4FaW1oDB2tVmpG5
82RrPXM9VATLZ9PgXMdNIsph5ScqabeS9ma9KzIXRUkp8olKwwGhpOhOmaTMmzG/nMhJIq1h4HZ0
4zei/TWIOLd3Prry77QTmmonO1Rt24jOWQP0xFl24JCYXNY5gcMX3ItLGzSGYbkscIbQ7TDnYtux
On40sVHPmw4xF3eWNqJF2Rgt5VPSGOO1G9tES1ESR2I1x4CtlMtk+95OTs8MklGEHepclT+MjXC/
Fx1GsbuxwDV26QfTneBpNuUeGnD35BfYQV5lBg7c29JYjBWmuipRktsolVdAmoO9mVM20gM3USMk
vAmn/A0JhoJFMXqqugnRcf3usOcYvxaONvu7Fnl9ssMkQ3t2jNhTO8uwKNXAXMnlALiZtJ3D0voV
55X1JDgINWpI6URfaQDwnbdp5foPSHE9qnxlUCckejzfFPqEX4LnhS5idVZGvyq60MYQ2waS3lgd
qr61o0vrALczuSClAqWlweq+CGN//hUZRmduaI7YjxJldr0r62KS+BpIoCEuhzpBHB0RRavGHnOE
nZTQHEeRHV/KOm7TGx6vLdZmBzA8VnRFV6MnxI+iib1sjVkGeESlpPmT4lOnPVp0y6OOtApJGX7p
t81ogxCGkc/FGaFjRE/bs6Z6neZGyIZCn/VADdDOa8IJPWSkWRuWKzNycmNNRWRcprmuqQ0zqq/K
XGs8FmOa3UecIS7WziPADN1i4a0agHKxk74IA64GvrOKp8T5avqwWpHy5/JxILUi3DRza7xEMeAL
t/253H3MsnhD/4FWwTUIWjLpm2hTTsgqttBsp68rbmv9aD87ej89ZU2nnqTHfaJIdFSWHw94SrQE
8iRQmgxifCNdBAEn9J+ChpV0Na3bW6HoCWLpupjeNb7l9UaTsKKucJRXCc+Wq0+QlCYoTdnneE98
/DPe8Fj4GYvxr4FbJ5yuU6thc1FM0Wzv93othgdWubapewT54HjlGXuYN6yjv17GPkNBpIfFuvyU
fxCeCmk6i1lht3et0mlXURemd2B/+f7jGb19k6ZY1H/g41zLYH4fD+M0VaGNQu/2A2LcXYMfCVpX
P+bKFtbBkCTxmcz7t0+Q8XB4g6y3mHyfOo+yzXY0UpNur3eY9tF6NR7bhDQKB43mt4+ndqLlwiaQ
R2hQXPG/MJ2M07llduO6iTF1+8zPbGy4oI2Oqm13DYQuRhxxoAdBKy/dyZ6A4e15Y4gBRZdRu/cf
/5T3nrJhkS9s8nuofk9eZl5DFaAL3O+LIj3odvUaV+MzQQLRrtb/jXVjOj6mfSbkLuwYj18ofdM5
wk2n22M2kO4Xee1eK2xxRuXx3uqEO4mcx7GFbp+6tUuLiqxLZQcYBX2KL62/dEshz8zlvcfm/mXe
2YgfiEM/nkucphQ+fdztJ4U0N5CZr7W3aKRzdYkHH3b+mj3S7f34XZ2uUFibMLoXPyjHtBEqntD9
nFrnDlorPeBO0/1xbQemMphSnG3rSQufPx7s1BUXQGLh4MFTxRaXxLBTV0GvR+Ltea0K6PoVP8u2
JVUBAkq6hfmsH3wdFbiC5v5otK39Ukcj1VzhmPuwzNJtaar6yqB+/HrmRy0f/T8ZdH9/FGUqmy2G
WKhOjp+7p8N3BI9RQTR5zrrNpbzHugCY35inNTeJeotzwHBjVRBByN6wd13ZhLt+Ss59wu+8C5Mg
BbZadly6jqfnDCYPro0VEkaEbRSIJKz+YHYw3uFi5tx+POnTFc2cl3gcmL9I0ARTP56zmtxyhOM2
Bx4tjnXV9sYhR3V6RkT03oR40ViNsQGiYj1ZXGNHi8aafRUkjg4cOeBSTu1V+FMEwZychTNEz/eG
WwZb1EMW9MuT4TJjho8ohimYQxj9qJ0hspnzNemB53xm33l8qPpQqRLhwII+pTtj/VVq7oxbsOEN
EFpMHRxAFOcsKt+ZD4bnfJScVT7E75PNrRDU/lxHu8Dq8vGPdFJv70e6+u1U9A8/vR4cHLnhUrML
uO6p8MocR7pkFv1V3dJn8i3n72ZRnY2jePuh4YmN9BBJBDTxUyIuEVAlJYzfBs1cv6ZJ6W8nq/tk
ivGyxRDEyF/OgkPFcGo0Z3eIIzCMbYNZA+UsLSu+KHNfnikk3lkA8Nlcl0oFijbf6/H34wERoWy0
hgByXLqZMZm6EIAju4/fyjsLwIPfQPaYiQkwvfTjUXBtamtNxlPQTpVxl4hC4hJrONpVCnngk6FR
y4PzTDJCCEJA2Yw49Hgws+x07B+kCqjmB3AkSIiEaZJorC6ifhruM4ypxjNH3juPcRGmIU5ApYbk
5KQeY3VnEu6JwnTHmb6IuBiDdLK8T+ZT/Z0amiyB9/aieT0NLZ+TqgD5pZc7LOkhdzUdKGc3tHqp
f5L5vTxD/mOgKOR4Q6Rx/Ayrwge98MMxcB01/Bh1u/stuB6+JIM7n1GFv10bAuEcWaMgaiTgnfqT
gnCDBIKIBgVy9cBEKL8eyq4OqhqI6uNl+PYtcRNBP0edgDSI0IfjWTV+qAY6Yvh7jU6ar3QotDle
H68fj/J2Qpga2ODZyAEsquWTTyrxYZk07iTIYtTToKhKdWk0joOjSNE+/TtDsUmw5eFIeurd3ame
dMzQFoGl1f3GTwqaxGM2bFwzs888u+UTPS4umBVmlB66HHzSdfP42YFe9LGOyWBQ4VS56gfRq43v
5sZPGUNE3+IC/VDOkBdCmhVndo+3r41LAF8znq7LxeDUmh0CvZPixy4CSfjwvT+HE/iVbnx6J4Rj
yUHoL/c2wLKTbYO2p06OWuQGBUjQvpzd8MrAOPDMY3xnLsuGvuhi/t4PT0axlAN1Io8ZxQ6HjZFl
3VZHSfDpqojjD66WRSFIhaqffL7wS3ldSnd5YkkI33d0sAMc4nT6rPzFtU2CTOCzUTpwJJ4GYEDq
zVvasnoQt366kXh0bixl4maXZeWn3w8HB8CFgeXAciyebrFjNbilNdlL75d0ciLUd3qPl9THX9Tb
92MtJtqc7CaXF+P0i6L9XmPuLu3AWlqTeHHA7IhN49OrADnUkjm2BJRwZJy8H6EX0O38zg56kY4k
CdS/wxgT1Y+n8nYfAnHREdph3rAIzE4OXS1bshP90g5grXY3RLh4VyY509xEclIrPx7rnceGlHYR
7rHt8YmevBxM7mo6Mq4VEHJUwyyjckk20jSHTy9srM2QJXPWAg1wyh/vQsmATV5K0EdgFNO0ml0b
IhdE0zOvZ/lbjvc6Cjs4JphfuLTrnJNzwoyKHjikZjaTZ1+2lhaBVcf6moZeua909Uk3aU5aYtw5
mnRnKSe5uR3PypTSQqiiW4HGKYlKx5v3dPHDM+/o7aww6LcRqZF2R81zeolhW+P881NInbKsksOI
DUW5hoET6mvo9tOwhXqKjebHC2P56cePErgNS2nWGHsEMz2eWmH0g0cH3g4MhUHs16yde4D8vneL
vUUwDDh2JBGZ56GJps0DVLdui7kazsVBLG/s9GdQoBn4P9iLHPHkjfa540HZqe2gQJ5/AV9L3Nha
Fe6mTKk7SwzqpjHJZPt47m8/CoAIVCd85ETNg2gdzx0TcvqqWW4HKTLEtQ0ffS1IjNt+PMqpSTTP
1MPGnu+CL4OrsLX8jH9AjnPZammT6G2QyBHipnTtGh/TTC0Sn9ILv+AKnHlrLbFCa5MkNJECSA7Z
yyQ9TRwcd4BD45S1Ua/t2B4kgvsKzXvduco6TIXqvnVdotR6ziwn2trmIprxo7E01hL3DprR+BwP
BwEA259Zr2/fGYpADi/+AU/lJnw8r6xrGzsdrA5BYCs3aAsuo4KKWrmTfuDq7a37aErOFKNvvxHG
xBWJSn4RrFrG8ZhTojCDRMkZ+EU6f6WW19alPvk/Bc5Fvz3Zm2fuDe+MR5HIawMnAZF7Mx45g7Ex
aW3Qc+ff9MjDdrhka9tJt+0LDw7l/ceL5e2ZwEHADJkcyBwN0uP5Jcoqsjy32qCVaXGAMY6lJfxk
eJXhOUDu7dSQGXP+LJ4yAinuyeqnpEcmquUsy0Z2f/Iy0rGALKMvIfXRJokc69P1AbgxVRUHnXAs
8IzjqfXuQBM41GWQVLpzgeYFUb8dReewmbcftY/nv0lZT34DTY2TaeVg+XOSjDKwO5U/KUQ168yL
0jPb5ptRHIPrA3EboGgelcLJOsRKVmUGxO1Ab6vokpIFxEQK5/DJ1cAolLzADBg54dx2siuiyFma
v+0Q0EXN94jk4r3vJTBp8sEJPh7qvQnRrmAf4PLqoH84fjv5HElHxBjMqtA2HrPC1Q/YgVWbz49C
eiD0bNLYqOVP10ALTRaV5xCEOhwvrx+sb6op5Cdzx9gisBqwDcBNwU2Bvel4MjBaerfWvD6ABmRt
VYTbR67C8pNg/d9RuHqDVC0mAeJkDRAp1KtyyIfAiSqwWvIZN14Hy+Hzj8zlkmAxjoGF3umLgR6e
OpbfQ5qvonvo+hGG1FP66/OjsIxJ/GQfX1pxx09ssibYkvDHAYPjBtKWbI2bKFH57tPDLCe8vVQ4
S021rMJ/HIXhTLyQpRJsjLEcri7KsnDUVZS4Rf35gRZ4juAYVjRQzMmXU3XhLGAm9sFsetG1BoFn
lypXnal2lwr9qGoBxaftBjoHxXSJ3TmejqkjFPKKqg/wSBbpLjJjkW7joqzLaxVVxm0e6YN7PbaD
7qyNzK6jz3+0y20fnAk5iG05J4+zHFAjjcjIg17W1Rfs0AcQ9rPhvn/h7NNpQj1zBCfS33P3eJpo
qJXC/q8PqtxML4zISr5lpSb63RzL+C42sHyPbC/+XuEesZUy9Ld2lvhnnvXyLE9+BNi9AzgEzER1
f/JNDwNBh4WTjIGNIzimy221gzgXHgyFEAlyQzPeuohexjNXjTcHMp1iIClqUvAbDsmTD4N5h3yZ
/hCU5RBdZYisNro9aNcd0qV/Yyh8Tbje8lLhgpzcMuwCJ+NW6kMQ2/SvYLqM7cuEjvWqxSH5XO37
3uNcEgJ5n6wcojGP32k5ZTUtJjEEje+l+5mD+KqUEyYFRifqXZ00vOhWz39/+vtnGQGFLTCR4Pw8
HtWD10l7eRiALQtxl4b9uC39Vn1+Y14u1ViaUt2DTJ08SDeLlEkA5Bh02QjvqNbbyxiR9JnXtbz5
0wXJ58ARQ4W4bJvHc+Fb6JNMSrZ/1Ux7KgUP10FYE3gO17DENyXBQH8+//hg7xBgR4+fRMCTiSlz
atASzUOgk9WEuxWUVpQGzvd/ZxSqbAbgbn1qQtPRbsDvgEN6Qmt88Ger2UR5Hp25Fi2P5/Tx0Wz6
1ygn6EdSSILWBY2NOgwxH6fMWfej4W8+OxdTx8jIXrYumg6nS0FBSYKDmfQB3dZqO9fYTmeiN86M
8naToInKUqDYwNAKoPx4KeRLPqlszCGQGNzB2/U2U4mTQRZln8ZxaANa9G3xsTPod54yHuqs6Bo9
U7ybLs6Q1PbdQYcXcaZUf3uuYcbI12Nwhv7NxjuZj5zs1g0zrF7U7FhQPCXoNYJY/KqROJbfvVC/
DYshRKCRV+OnCx4cicVfZ2quJRw6x4N7BanOYUyN4LaopyMNp4YeW/4zy+8NiwU3oKNhTjb2dDJo
DuLkGWCabtGITCdEZaA7fUEmThSl9rbIfCIgZFesYkJHUNBALJ5xz3j+9BIVC/+JDYuYdaqj4/km
MmLxJmEfZNiWr9CdW3c+8c+PH4/ydr/n8oXsjHsRxSTNj+NRvFr5Us+mPgDPGbMvRqXhcDA13vjM
6aIu00kbvK20IS+fObfffucAjuAEBIDRfWNNHQ/cyrLoPLPvgmGMmhunI7bbNDP3zIpdHtLxbgJ/
mP4es4OTxH58PMoYp2GhV+1SCWHqmcbocnJVlAH8Vnlm5bw3FB0NOHogZzSQTobq8tkah4x9Hwcr
9ApaRwxCC/dfDsL7LNoBbvTXVZObkgs/7+SQDn059GBuQ0Ay1nWSQbTXlHitKDWxHjPOzOudFwV4
D9eAUseC5bT8+T9q8xHKJNCN0Qcqq+pdHtbooZo+br99vBDf2VvoV1JJLfcMYOKT7w4xF8EdFnez
aTZwAkjjdguD1tlYg2Y9xVPEtbB2hwuyApMzPdN3Jmg7eBqDGAOu0KY9niBIu1P6SAoCzDrq7VCU
07OZptg6fTzBd9YHd0LImzxGWm2nV6k8n+HB4eQWoPGfkoOhwajeGiivm02FrufHx6Mtj+tk4dPr
g5fG1vH32z6eFBaO/pAjkQnayCzWrZxls3bdZiK14i9TnuCO0D0zw7djAoIvfTj2LPrBp1y40mhT
zaehGQwSuihgj8Q80vtdqXa8sFR2LlX97XujHoYAgY+bgEB2ajpKbo8nmwacMbZr0KrZrQgImtzN
xw/ynVuOzT2aVhlx0MxLX97rP9Y/uRFK6i63HN/LAtzOfupKpmtMDl6jyNlaY/LL8kkxb7nyLVL0
T1/lltFBUpeVAwfnZHRb06KRGoX9GQ3kH+kb7RUuTNPTx5N871HSjMaFnzsNrcHllPjHHDFzQnIx
8AmkNGzXDgn129aC8f75UUjVZcsCiQPOPzlryrarWoI9mYtmRpeYSvj7fBRn9sa3nxkfM3UQNnsg
mLRNjqcySj9Ju7KQAYyBeN2klf27TXO1C1Mrvft4Pu+sd4bi1kL9yOs5hZOSTs9tN+1lQChT0q7r
TBUPpH3r5t42Bvdr0cj658cjvjs54iQXx0IT5PlkNSStripawgRq1G567ye4dSAu6CeiaAkw684s
/XdGY/ugr+WB4oPOnowmkPDOhd62gbRsuVU6McVOWhFP05rpp89purZUdbRv+YeC5/it1RhWeJjP
ySDtegu2nkgf4YSqQxeS//jxM3xb8UBm44TGqXj5rk57uD0heaWmgO4HWiiEpRakctySm9QnOxRH
TXpTKkP/PephPp8hY7+zlQAL0gTVqftZN6du300j0iYizjwQbi1vdb3pr8Z0Y2vfkiGL1oignA1e
TfW6aYcNOuTo0/dfhsdlfBl6KSyXI/gfX7kRC0PmM65X2InG26kN9SCJ0zMHz9tFswzieIhJ2OG5
XR0P0tGbj1unx3ojpktIzC42QqmPpro51xd9u2kxErgIzq/8N16yxyMJb0Si7syYeGGXtYtasPaG
4Jgzh9p786Fw5A7Htw5k+GZrJCYpqyl/JkMsQspFppi2/tpPh/TM1vXOhGAA0wsBNsYQ/hQ5kKbW
Go3L+QmxKvuRJL19GMa82P5d///f3vh/wUf7x1bwJjLjuiKD5lXKn90/DY7//kv/E5bjkJaDB/8i
ebFhecNb+t8Oxxp/BDZFT4cuiG8tLJ1/eRwL5z8xrEXzoAuydqhh/2VxzJ/QqoNbuLBo3UX08RmL
45OwZxvkj5vMktRDiDEkpFOYZ/CQ9Ssjo9/omO1jShrDc5ypoLdyHYtRaxQXozaad0XjVK9qVs5t
QjDdRWmm2gVU9v7ZiTLjMkuy/tLIrQjhnJF/ZTnilfJ/bYUNrwj25Ot/kNfU/gdy898/O9KP/h8I
ZfqbW/2BlfbPlCTVtvt5lOT091/677Xm2gQzkdwBlME2CZjC0v1vM20HM22uIuCCS7XpcVz8a6VZ
4j8hOOmsAwBnqsElLul/YpnMZakhLeL/BPQX/I2fWWrL1vl/bg+U7kt3EdIv/A/amZTZx1urZSce
cZemH1iewjEyHOrHrm3HpxCU+trtNeOqSxtxByvpXIMGFtXxjsvgdBO4ZhIjYHB5eXORxk1bx8tA
icAgRGVPXHH9yJzd/hLrklDsQn0utyGklWnjhE437PI6vCQcG9ePecpfWolytep186735jHwlO9+
80m7vdd9r0XhWI4m/Ao79tBQJtFdXPnGfjTM4Q4bu6Jc9bYtxSburBiT21kNtwJn0l9hyDmd5nDh
yYwPr2pvLlY9zhyEB7YENMfyl4OVyF5hz7njruL9VOCv80rrRsSDA9GtK4nrPZ6BqhjTCx//M01h
M4pzBBYLw2JrGLdWcj90oXmpLC/5Q6Wcd4cuKgRW+GMkq01r9MWd1VVIZfHau6rHMLoWmoRh3g24
SuEuU9+YqcJPIO/r5sUf5/o+q8BAN71o4pcKU4HvTRqVWxdN2MZrhR+trY44cno0Vh9tFbie2NQU
D4/aOLTfrXzEtTLL58WJjBOvWEWhTlamctNsiSYsvpHRhgcjhgQIzt0x27pT4V17lSoPLhnW24HD
ex/hEbZhO+vWtZy0fVZl6e3kZRUc2yjZFbqe/kEXrW3LPobwEqbSXFmR0eMN4BrX6Eu1DZC3uhZ+
WD/kbqLtxlmX+yzMMkSjWEdmLcZpTUUmzWoc1XNn41iDgetQ/FaZyr/PYSQuJ723CM6Nht2Ums03
q8cI0LSH6BGNH4LCZI4ooqFVr5RIUXnTgclWGSLW39yK7JvQkoSFzsQFkRlUkwcUV9Em18DCV6ku
LzQYW1/qJW9jykO18Xqj2yV10v7sPH+D3+IXX5dbDp15XWKQtEdD1B64TzR3XW2YN6VoSA6NqP3y
OvrNfqFd5G6VrZuZXL241LvLUiusHaYp2iEtc/ENGKNd2ZXZBVUiBtSuevEjszr3rnWn6U+RmNiB
WNmU3NfY6M3rNpl6TBSsblOLabiacUTvL8pKn57drJtXOiaP7irByAq3Gbubt6YZFruijOoD7joH
DDReUCGHeAbX1YYP41fDJkJY75SuTRNzG2tA+i+06dZ2NO/V9LrrGL/RTvjV1h5I+bNhxNgt8F40
IOeaeWQh4W63CH2zjYMRzWWjxFZEjgziOLzoIvG1bi0M7YoZiYl16FUIt63ur1K/LXZlUa5ndL5+
ZuCEOjXD02gInB+MF0mm08bUo1dN3De1hocW2lws1VbIm+9UnnyruulBOvIiTMwHHA3vMW76asTN
Pu2xBSXj20vHwOmTaxMHwDBU+Cmn8E+Kjo8pKzG+jeRDWRLDnY7fpItvINYTEKYJF8giAQXucfJt
FMbDr9i0HuLM+DHFU3ft4Ldzg5F5uE7szrxtjfT3FEcJbXqlvtSddpVNzsVATKVoxd4aY5rrr9Do
0lVucV4DUuMSHy3CYrl28vZB9/Fa5BGYYcki7PE6s2rvivBvXNFT+WBN+VXlWytTV9t4RMBKGpTe
YGGVEAjeWnGylnFnbnGjeckdJyUE1+muaX7Fh7wqsj0WJg9WFtoXUmGugmlJ82LGGhYAuBTslLA3
WTZhV1V9x6LHe9V8U9s70r5Ix/FhtJP/ou48miRHsvX6V2jcYwxa0Pi4gAgdqUVVbmAloeFwKAfw
63li5tmb7rKeKXLBBRe9aGvrzEgE4HC/97vn2AmDBvDCnBmmXZ29mwukyGEOInBA8EDy09xsoV2+
KzGOe9eYEgFwJapYP8H/QdX5cOYW7rKFdbIqf7SmfIKB1UVjwGo/unerqntGRzOQy80rqbqX3L/D
I/9SWhCTmqr9nsINgQMLzweA3JVGVWiPBjjmST15DTQ+t2HgfYoMafuR7xSnGqgzqfiPTej3y6Jf
OY2Bj5kvgOK06+yqOVmL7pEvN156/5DPwK/1xcsZwxuewG/Gpe5BVhJUKN08EaAHQ4UQRrOLq+wd
tC5GxAuUeluw5OEktzuTlUqV4tHcoHhrAkqkSbnbc4tPWeF+MjuALgHfVdEDZWPAsgjaR4ha91Vv
PBoT+WzdL0+9i4xY14JLqQ03F/cMDaQD8ZstBdXS4r60tHse6mdCyUw08tMy1wULHByNCu44lA54
xksbDZsJDmF27mcf3CNy73s1z5dOmz53qr1LfQc/TvZltIoI4M4SMenv7Ve9OG/+oIWS0SkqO1dj
9UBP9+5TNk1nKsJ37Uaqr9TeHKu9GEoLy9zewryZHyteFq4h6lj31mTIR51xZ+uoMmAb4xbA6wC+
g5q6ptbULsthdF5h9kCm0jzQJctEYqCXGOGyID2MRn9ZGue6dG65t7sfPF95TIbHijZr8c7pOLWR
k5VVkrPAX4ysllG56gYTRMtL3ik7rvQB2bQw9fahFePysvmudmpd+6kG/QD63dbhcPLbttJa46Cp
M256xd2jNQH3t85r0ONmzUb/UG46PDPhptHCRuNU6O1KuSk3wmFak9H60jGmEq82Q0wOAvcoCABU
yCKtzoWvXb1s1bhx8JhjvW93cyWzZ61gjaGCtGxfZm96SkXzZozu/WY11tvi1Yt/wUz/6tMLhY4F
QcgLifWTM+RK1Q6WtnJHzzcIm3K5+tZllG9+h/p6tvmaBq14aPTbM830h1jv7KyOVWu8eZr3akOg
2mZCpoFdfjYbirZpmle4Fmg4eUvb3I81dFBlDR+e2z9sS5qHLYyFtXdP2cYbaTMOnjG++TKFZpqV
X6Z+Y9Uy/d1IMl4aeRt6XnWjZ7Qy7J2ZhbOzv8+t9wpoECKEA4Zp6OqvXlNHQJ9gsDaljIZxOW5a
n3FDSbZbGdC7zDx2mntoZfEwVN1zXuavNbKuVEML7OVYNKAdek591/bPkz4c6qWMlwYUIrSmOm9f
VgnM26CVzJ0S7EEDnyonl7zH5KmkrAcv0GF7230O4PLNqTiavb4DGplzbfRPwPbjqhAQ08efZdpd
g1GeervZB33weSmLp07T+LP8xCgdB/Le+GSJuoM/LO0o74oP4BNDKGyGNF3NO2XeejZgOw/NDds5
cufjWU73QtcPMk/dqN+MqNPzeFuWOGuKGL6jg9KwvQxL2seelm5Rx40a2upYLLlMZCkvpT/BZWMF
cyViYBccSSi1/gFAyNdeH/m27LagXthPMXFj0BjrAsR/ec56osCmotrU6e7On7pzpelRMbnmG8Pe
8Lin4qmcx/kmle4OmIr51AJ4Bmzd0FTzYdYxk+uFtHc2o1Ko1fUxwkOR7WlDvS4OuEy37nfTBFbb
mRKDzMgeQQJQZRMKruZn6OEHwzwUDXJEk7130qz5JzIm+7yuT1rdPto5WzLFihJOo/cR9A0GxyWP
UY0SK+oIP2tsLxCuF3JHmICLXGRfaZWi9ahZKYnlJYGUekRK4w1/72O6bVfGNlUsPEn1JnW59jL9
sXROrDXroyAaCu3I0/a1Bqx9NbnAC2si5TnWJoiFn5qhKE7KYgPOvYXVYR3eGrZuhyzzj2kB8Gvu
+53e+XaYCxHh4/5pBCWY9bZ/q25cf898oyR3yFLC+3CIFxjm0Xi7KV0kETJHKFAG3v1S+5EQeXWE
RCpDGvFX2B/+zmq6D/JUeqib+C/0nj6OIJqLswwKimjsKcoEgG9wVo/bWLyVI8YXFmpUw5HjyqgY
gQVm3jtSDsnSNlt70llVXAv9MCzVK5PERWR1SwJh2WZvNb659Xq1iSpIdzvU3vyOZvumL3swp+BQ
yOVVYaCwS20vRuf76p6zbCiZZ1yB8KvtvM3LubD0H3Lw5/gmy2BvdjbT8bM1sM0JtuYMxkpFgwN6
H/7dwRqc4Us3pYnX8xlmadJt79ePVoKrVOX2hc/6xVdQlwf9Dv8YJCr4NKFpaXD12vmr39SP1ppf
+gEissaSGZeu08HFcXDfGb3FtfHM4qRtRpz62XG0jUuh62Fbyv3QLJeWoavIltlL6675vnOKJaxU
FeZ9L0Nlr1c4WMDPAiPJcNizmZ7AYbG4ZnY8WE90zU+9hwrDLbYd9KHcTtyKZUfvXRb68sWCHhkx
LxFvjvWTRBIUqpnh2TxxzfVF0901QZK9t0Tx1lvoNyrJvp4ldxqreBrkHNrauFO3XMcEFP6ltjK9
jYfawZdKO18cVMBzHVb5xIGx8T8FXjMcjXyCguiPaieAjBzBQLqPkm130i9eD3YVjP1RX9P2qOde
szOLItvjtbF+dKNjgjTPV1p3ytsOrcgOXo5IZOQsEZbLYoTGoqf3JWPakl0M3Q2A0Lp2yu0g/ebU
rvWJBBxULLYZsIlQqhYPnKhA7LaL5BRLijSL6hbKCo5ix3pxMXXt1FxzsgwWw/pRcdJgzSiMOmTX
0P9U7nQ7T+QK3qmTG0dhazJRXWcsO0f22v0CRPa7UKk4z6LQDhoGyqSaS3VU4zYd5Ab7z5tccHFL
Ww3oYxeKXRReEMIubBuFbN1PQJxxIlYuTOfGUCJ2c93fETzzdqvny+8Oa/1F6LjWAVeb6avby/mb
yRjjyR+r7hMJQReEMlTQUK/X5QQSZa6i3PNE5CmjPZhFmz6Xo/B3RaBZh0nP8u/mAnweWUNfaaGl
qcY/FDDaWdACJJzkqpefY5Vr95CFTLhx6WlZVpWIoG2AwzgbL9AAPYQ/o99bhlFnfzbZywM7iymI
epHbd9lN+hdyhHFOS4UCKHfZJ4+Va0XSwHwwmoH9pqRmfBEW3wND3D+2NvCe4eSPiTlUJK7lkt2N
lnWs8+rNL/QOAlKh7+G4wBaTvjATS+TiqgVq2fdy8jlsoX4CEnerM2jBQTE6wP0rXO15hBkWRKlE
FGJwzlxB4AXOKe0mE1ChZ/WvReDnP9Q2zx+lu4DgdZp51zcru2dbatdtarSrngK17VM1nvLAQDQd
bEUYcN7fL3Oef6lZ3CUHsZWt2zbX3mH2veoBxHB5NIQznIMpW3arysEE0vUOZ6NbcAqkKWxoR7zL
rFFf3GF8HxYeAaHOGceqfdtbNyp35hZfdatkie2Yc644OE1w6GykPNFa9dhClpno22JP5Tc7F+XZ
FrZSNxI3zz65fUQxHiApq0wfXH3aImoQ3WkeZnmVtlvFPmd/PvbyUrqtu++NUe6AyPTR4Dp30uJY
JwYdbYa53I3t5PKEa8o7DNk8noWrxG4DEvtVs7U6JlhDvnY2lj0vm/pRzln6uSSMdnQzNvv8Yz4N
yCuuEiw5R+cSpHnASnLoGSorw9GVpR6tbo7Ldx08jmGec7dUqllDK7WbHd1ioEHIECKBSCgU4H1+
NIVTfuY04X+fMqija6rSi+hsGcosB0u1mtlLqjx40pXj3duj8pPcB5LbWeOQ2HO1RhtNKI1FwiA+
yOnyhMW5uAcwygK+OMOu75fy3Q7G9qEy9ebeyxgVLOxSB3/iqcdqUPMl97btozJ46bn55Dzmhr/u
zcpYz/YcTPeBWLcPXhU2m2S/deNK2FOicti5vE7r4trN9DtDdxPt92no2E2yfb100NsenKDD6DJY
5qs02NXl5tidabauL7o38MLh0AcLMQAhEc0bEDsSA+ZuK9IhEvownzm4kIr0Ovc+cPMOYKO2xY2D
wdLfdPOla/P6kKei3EndGRIIweVhAv4fz6WcRDTqRvdF47mOeavqyQD5Ic48fjSIuzRC8pxGvqc3
7yvu2DNcDisxHC09e+YI4rl5dqVX7IMUz4Pns78wCwo6/dTYz5s3zJHp5NRKGfTjkCwyfkW2jZ/I
rk1hwBDZuadvcuu22icjBVmnOaXPEdJnL0bVcjVeUk0PJBvpxTgYyp8eNObv37Kldy5wixm0piVs
HDYx+PGMCNiNWmhzpJIcSiiMhC6fW4jdcjdn2WerKRr2/kajXdBqIzRqWzyD+4Ln9xlnVZPoCqTc
qJrWPBACJe5TTRm2GB2D6kvTi+qVqWgEPmsQ1PfSWVt0UMXtWAi8K1SLpDJgdPIRNItPZYH/Dv5+
9RM3yPuzpxwHhPPSfdRUAN9McOomrOSt1JyQYevhwHsS9VddXZ0AjwpwKbyHRavqeHBz9952hgkf
AvhfXxMqGs3eHg50WrSk9oydO6WcCAOBkbYGPHW15aKoErBnccyCluSc17N2mF3t2OTWbfuvpw8G
wq9dNW8tOUq/5G4f9ZfZ6n9ULgRoMXbFt9zUyNaDpBD4rKiLVl/7XrMSSPstlTON6sTGXZZM6CnG
U+cX2gkX+ahHrJIAdn0tuGG3qOt2O1kXy5sXYCuL04zlm1pJz+OgDCRo9sRZlFA5mNjVRcbn15n4
MpR5/TU1KIMmJZS7wxxkNP7XYkw5I6qgOORVHbxAfNt24+INxUOrL2DMbC8je9x7krVxXidOfDV2
w6MN24WtazYg6HWKbEo4O1t844vaK211HvLS9GHE8+OhfkzTpSXFtlMeG04G0gPwwpTBy0M/Z8Gb
KysPB5ll7Dbq7KBxJ7mwunTdfNqctmEzbOdSchAXqZkwhGOeMdn0hwXtIlb4Vu3RrNgf6ViZn21t
ntAiG+3J3krHjDp8I1QoEc9/z4xpOC6tkd4D2rXfNDY2987A9GlY8PNJhRb+cRAlbwSj66zXQVJ3
Bmu/FS83Pfxe5SQzEL6UblTf7q+6xJsAPW9vtIZ9BJvMu2HtnB6tA5o4GkQ6/DygnPf91mnXonWX
b8yMmNS7NvFcLJ3wYyw65t3UteohWxszbpU3YIxoKoGQvu7N6EYECkCGV/mLJIRF+reeXoGxaccV
nsAQ+pRhP/nl9D2bV7ihkyDAFK1l0qnYvWiaGRklY0pz+5BmWXfQsLYlAez842qQrbpR1BcSXGy8
tYrSfarfVW7nne0F/SjVmaK/yN4wzymGeb5RYgYh94SIdLmg7yupHLHcfc+mjlK2MKyr5Sz9y9DJ
7lVkOiWnXFPbaRsp40WeVmiJUVEFY/zYw4wy2du98lIMhaTZzF2rmIPtTcU2wGZf1hJNhQRf5fFM
UfmVw2B6nt1ZnDmY9jsTHsmzQpl6QmWKNmSm7/tI2U2crM4CrFDZy7kPMI3Xo307B+bQW42h4a6w
qGnmnfSeM5EyAInwdXrphOW+l1iP96jOxGsfaHm+t6gUf8HnrWmwox08J07eeFukWpDK/doihpYA
X2saWKFtF8FtE+LLcO6HyknITJt7iwL58gYF2b3nRGK019UkZBenJIorgunpsmtUL+S9XfTi3te7
yQOu2QKzZh3qPw/CKb9J6aMRc9s8PxfdML6ZJSo35AeUkhl8/7aVXfuzMYdux3ZlesXGxaNQB/Zn
dAfgz7xKgK/PXXFYrMY7QsalcGuUlXZtzay+H+ppuktt7ByDg3WkLuz8XkCtvcgJ6jxjKXh2a727
pyjFDTUG5pfCL812X48rG0HmWcakyub5lSragK+yyIYkaysr8ldxiz8GzS7TpvxYsBidK/ZFr9wW
34fWZfNAMQqgeTA+aWMwvmwDaqNwgZjy2LDC5LGxWdwBdZO3j35Al0Kn0ImTkP31LPo5oWfQfqfp
IPeqZR6aFouxYhHReGQGOQV6aPequdQtRX5ISo/9RLHMYC7gZcw7PUHlYp5oKg5rSEy5TryBrzyH
eL1jjev3zDHKuLBXlCHEKbOvjvLNOjELIWMDMu3kUmQCN9x/43u1OMF14w8Pm0Y8jpr+4AbLdjfq
nrljstKMPRiz11bpnLVsbxipqtQO+zkp2HCp/gG3kfZQ6ttLUAQvfZkuT43XNYmjueMS8lGdjGNY
J3cMG26v9S0LyhlEqQnFBCHQKFW23wMt97XjttFP1QYjjQ3hd0+931Nr6L0+rv2s/WgKf/hgbVEX
2123q45m7pxzDLoUrb29ZibvrdFzu48KcD6vNUbXYKrPX+tSGC9tOnxvgoyirsjTXUcF5mLatNxC
XVo1AomGXtSE+/Bs2GlzP5eL9QUayIEhvOVk9nzWuhKMvWfzII8UsJcHt/VtYOMDBcOIsh+YzJzB
50vKgWxzl/qhhPkclnbTnRvd6xS9hHbkPa913zTGSGFcEt8tOdHuOYmxAzO382r4ItZvSva8tb5X
TM764Qwom2ZKZfVN1BPKPVi8gnbuVkDVbUUt3jQADz9cj7qjKWjsLWm97jgNq2u/bXNS3mzwYzO0
p6U3z7VX9twm7rtl98DIrdnarZWRPhRKAsSVjPHvpQVTNYLf1NxNRH1C0vZ3NUq6b5mrf6n8PH8L
BGWyPr1p5IG7OQ1VP45l7qWrAu/KA/fOcOlwgy+sNl4/xDmhy5dNqXylfLSxTfM7iylt6b9lWAXj
rNq8aBnLyJuno6ULTGeqvSpsX7QLtKd56K3zXFG+47Sswjy9HfcnJBFDt763Je0X9HMZLHf+bI8e
a4wGi0tN4tHrlfu8mNmxg3AQ0s/fOLhukcghlXvNK0KWV1lv/rFkgPTI3uK0WsuHhnmBz16P2mNW
+vd12d2psk0o8V4soX+kbXv2pR4uZn3EV/FULu1jqforesqGS2HVBz9IH7Op996g6oG5b+cUkxOm
A613jyV7VTfU1aK/Bw3V0EmzqQ6NT8plOmV2NH3Xa8sLBxKqALXYu4pdNwM6zbeN6vRpK1cLUrvb
zwqLrGd/LRbkc+y5Ai/SlkLsB9uBLC5KaPI7SmfradEs4AZq6N4VS99+I4QcbYVvvQdFNUZZvqUR
LbtbZapTT7ekaBNVk0PTlEg/te+hsrJwWEuotn4A579My8viKoQLi2qOoyBwSfC5+aAnzrm7Hvqd
tBx6RuTFQ97Fdzrnzz3m1u4QcLabQswbP8tu4Y/QBcFusbF1xMnJKjnk9WPFq+6OYyu14T5Y273h
ptvdzFq4R8114oU1v5eTQDxC5z7eqpHKP6d3Zijz9E2XLhtcFdBoHG2bg0WlU6UJTaScsNd9tUNT
wUtKm4fuMYPWrA4kq7IQrFrFRRL04jDv7Uu/3EBrBsFEhpSlOTIyhWqp08f+lWj+FmEVrM6rNawX
TpQ28E+KqC3H6TrUcjV9Cmg3fq9ETjmNGeHxA7+ieII+stBiMrCtbs16pnLc6rHjCOfYbHXh8FjA
CdY1zUC04QwXXtXqtdaG/sKU6PTF1SZssBxWOdM7xjh8l924nJbSzd/JKA1nGJWC/vBaOMeA3vS+
1W3g5ANJjiyai85i56VnBQvFJBpsXMAEwq1g9CrS2WxQhFmV8Uypbn6FwYVUIyghiRKrDtrLuhia
SLJxMdOTzCxNIoux+2ZH2x9edknv9rn25/Lkb5599Xz0QByUtaO24rm1vQUXn11ISg7tBqasSM+5
a2ouxcqsOaV60dXRHGj+FRGYT0tlNYuEGVn/DTUGJyJ6mIInBoXUW725FdgKFuJZyvbRWAzDCdXN
yWhugXFln2gfqXNrOeBswVBGIHT2ZTk5YFxgtXITir2CBLxN5qAOTNLBo++d9M57qWufepaTZ+Vd
z9n1XDgSaZ9m0LbiBIyD1OYFq+t7N628n2ZfFQ8bAH5awn1n3VsTD2A0W/gYBs+tb6RbpvOyUd6X
HSsgPbp5B1VEi92qMCPe2Px99CFJC/DnFcqeH+e0pfGcZ1JLfE+tL60ziVc3TbMDzmkR+oE/7jbX
Se9Q1XWH9DarLD6stnh3JLIUgeY0DBx9fkaWJg5YF41PNoKTByR/Y8zea/4Y0DUyRVpql64dcFlV
unCjDqfHwzbmxfM6TN3jjFPELCjyJVQHOwpUOLAQjjAax7hOUdIcAzNesUXayurctpX7IO3Kiz3M
LF6UMQzwTeGoPZarmOmX2wZNCRYxTeraT4MvMdKdMn9jTn7dsR5Yx6zHDFhljZVjudhy2qmGe0Wq
khNZCOZTNzUcWbre+NppqRfTAXYuOj2GEw7R9m5tpH+ktZjtMq/9mqfdc53qogk7zolUY/kdsnJK
KnyCCzBZDusXkk2795ukN4KfQ7VtL6WJOnjyix9WJ4ez5tV1wjF9vfoYZpFpZP4LrXb9Kfen6XGl
C3Qt6opyabqN9ELopIW5XgXPluZJO5y8MvhSbw3HJgg5nPLGxn1czJbC1Lb1fWSaJQdKz1/bQ66w
mTjwnn5w/5MQ6Ub7bcja7DBtVk49Sgt2nEMPQVlsh8kBwxj6wvV2s4ZK1wpamnE1OEZsKbSPnBE7
MT6QJr9rgzGNKay7j7h86HlyoNv2XlNgGsC5gUlEOsxiMzJKhbA2MudIpct4aFpfPExlPt3hMxHX
UuWW4mEkFACc1jgWdUNHQpH1Lmo5/Gz0In+fNGctQq5gSWtEaX4i6uYV1Y7xTsmO+poU9gX1FQfE
rZOJUMSJ6qwBdC9n71Igt7/HbDTvuh59jD8607dU2l3cF9hbNrNqL+hW0mONcOm0mj3LbOCNT5Oz
tXfWWhaxBBIU6U1rzGE18P609IbGhslOTm3SuJk0Hq3cXuMiqK0n0VXrzePoRarz5ZunEkmWAVXP
+OCmqLkn0g16B0asIwuViMlDNFK7c0DdLeCSsT9Jz+1me/G06pguRssrzrU912d3HtcY9mdJ9OF2
VM6gt6XIuU49SMZ3CpBEarKSzp3gSaGYc09+vmCySVav22aN96uDlBsXSPPZ4HS3z8QmP6VD7r8j
THC/201/21AIOyTRtkT+4hgI2o0aubl4VUNDGcVq7/11kCe9mb27Sd+o6mTSvpr2uKA9n+R5HYS2
p4WPFqKexQM9Av5Ww1qMKfaIBRwpPqdvXqkv+6rSuzxmG6bxepbd/bSxPPaGRfnVUe10P0gv+JJn
uXcwLDlmoUXtCKd3VT5bPd9XSGvMvdL/UIdgNJqJm7xXFzMzcTYJ1g6sukFhfWd2f4ppDlwDPOVU
XNCIE564kaLNW8ddq1bnNM3sM8dB0adRTjeFLg2yFwOfbGdrbTJrffq1alDa80Ivlu+CuM/DxAHe
j41aJxPsdKVMWgQrBCp/jA3bkHxbX2YkcEtvzCd+j3WuKMclaQ7yNqxcIT8GYi/MfGUbdVLbzMGG
jVHAsTlBEdhdl5b6YNw3jOQ4RU4CwGFrdwfMqLybyYslTGrLxJL9UdZ4usKM/Q+9ddsmI1llNn1+
zTdUxAOj/Q4zZt4CrX8KvDJHZsPcI9qtMwX4K05XzFhwVrkFe4rhAzFNgkJr6tWf6nW2Xz13UM0h
9TXzsZepPKUOh4XEKnUoyNYgmoOmF0GecN5gUR/o0EZMeacnIzcYvRN0fTJzXA7zmNEVYyP1gupo
i3UStMXuD3n2h3983v/WTs2DKIiy/8d//3XAhMEtGBg2EHFGgxiLcH4ZfhobfSlYX4vDlOYZM6gA
445FabJijvQCd0Rz+sQmYJEITp8X35+wik49ecT/u0mGXz/HrxjaAhf2InTl7tFIWVGV52NSWEO5
/3+WM+9+tM9j/+PHSND8/4d0+Q1M8+/S5YX6JVl++x/+kSw3TPNvIAd0mD3/iIIzS/WPZDnbt78x
UU4+HMSSB+md/6eFDZj/x3833b+RwgUhwbkdfwfQ5/9Klpv634AJMyNu+b7B4AF59P/1P78t/yP7
If7zlhx++fc/3aK3Sa5/PmkaVBoWRJtb6s+R8jkzfA0Co3HpLsb9cvEfmoNJ0Tt0z+Pr77wh/B1/
9Tu8XzgYdtYjHye2d3Efp7v8LVQ77TdD+b88Yf/18b1bYv4Ps1NeUBWatvGjrYv3lF7md3ERO/1r
9tP+7ZDY7SH9iyv0K19DUT4cN3PQL30+Vw/oYwlEZNQUmDDsk9EjYRk3Qb+caqWhgRuG47QW6UEx
E7irzYl4VyntfTMtXsgMP0mF+lZ2ANgQAwUpKCNYPtGPxjmssnfZm0uDem9X78bS9xNlm0O8mWWX
TMro6SCU+j7QcxXfSH+JC2WOdWKQpCapeRqsGO++gZjJHP3sGzoT8VMFlRt5nWOT0poaxth4X/H+
aeJgpb2wli2BVWYK+r1LjbQl2swB8IlywGEM5g48IZrcsp5ygqiVH1azJo+3SbokW5r6Qa/1b6NP
6plc4VQ+m4V0CCwFPhkmy97PdDDCUarxu44jMUmpCu2xFmQcv01B5N23zkPfd3sTih0AIr+6SwcO
D8JrONVX5hec7byqR7+IKU8Y1zl3SYxBxE20rFBnyO3dpSJhEGppZkXZOgT8CipvI9LGb141EYxm
/ibCnq4ilWvZsdI9WlqWI89mnqrITNVKyDjNoqakfyAsXtJ1inGWLPrnxigQrZvs+lqj+Z0j4O8I
hb+6kW5zZn+4V0ttmtN+kcbFMy6afQUM12+HW1dk4UCoeWfXfVTF0Q+OGYG3P6xD//m4//Hx/vPg
yD8fj19ePEHaMvqs1dalgeRP9WNGMbeiR+6nLgtdU5p0DZY50XJj+Mc4258WmP+T33gbzv3DH0n+
3pvwPhkX/sCDG+sqtPYmGc/f/EF/H+L9q4t4m1L5w8/3Vi+T6+2B72/k3ZA92ZQsD0hRQ206BXNc
PuXt2Q6LkCg4QZ0sNhgrKU6tRhLh6d9f1F9Iof+8qrddyx8+A7M+kgBpsF18WSRBNrwor0m2IYhz
WV5pJyRtE9y1wqK3VlZx5XmfHftGGus3cepxzlE3K7D6KeM9vx1xyFQSbiPW6InPSuvOrCi/uVq3
BfavLtYv47veOLq13Q7bhWNNTOyXLl9oxx7S4WI4O9+n3zG/zX/xFvl1eNclN+jmZrZdynnf9y9U
61I8cnSyP3k3QdXOInfMeVDkZ++k6qjQIrhL8tXTHsbp0DfPXfUbjMm/uOF/pd8PIweCbdXWi72n
OzepuLUubveVkEqCeuzff/9/p5T8xWX9dZbWMDCNGHW1XqyQc/f5ft5plzUiknhXXeejsxvCImqO
UywiigxJFlJe2C3RHRG/ffAod89N2B7X5LmP/LsT3YlwOv/uTfv3GfC/+mi3V/Afbk1fn9oJSO56
Mfy9rnPSDyk3NESw1RCLn5YIN4IA6kQLKmQCQX7991fkF0rPfz0R7i9P/bKKdt6ccgMOCJEnxDY9
4FsXDXbO4U680vDfzq5f/oYQ8q9W0l/pC8OkNSO1HB7AfXbIIyMkGxgFrDPWKdv97lr+q6XmV1zf
nDl17gf8Fnef7qe39kiBMqKxe0ifg9f2MJ/8HW7wJL+mCaHr6DeX8s8Ug39eyl+XbEBsIKLG7QIc
KNycL1RpSivp/Z1iT5DfKY7UnvOSM8RRUE3XCSQ6JM9C2/zN3R38ed7vnx/gl9XN9aiyMsawXTCI
RuNUv4Gpv+N4s/OdMoQGEJXecQ6Ip3wMWRAL8JNtZe9ALuxlTvIOXExS8L046InL8UvdW344Oh54
pnPVfg6ozvvBytzGdunWj80vIra+MYemXd7PO2seEzkc/emolZdBPDH+YnozsypnYLTRJE5a9zbo
T1PJI2Q9Fs57uU7M1LxRfgl1/9HkE6K9T6pCT1IzezLWe0txPiXatRbfUIRiuD2m26fJ39fM3Bq1
eAAoc1rH8pxrKdGGkXPuftz82KdeZ+UPmT0ewaTERevtjOKYDdexdQ+LgzNaPbHdUcuVPGTUpfrR
EbdhDxvdrPvsUiYag+ljmXmTD4oBrtG5s1T+7X9z9h3NkTLBtr+ICLzZ4qGhvVpmQ2g0I7z3/Pp7
6HjvhoavaW7MRgstuqCoysrKPCagWreE2+XztbIWdrnFtoO4bNK0E8KuaIQ7jpZJN9lRZrxrQyU7
UmajTZ/iF+kML/xr4/YX2qnN5yOvxRlucQyHMH5p0wAj+8SRRvmqh6NOKFeWl2j8Lad9BU6qU2rP
MzWWLsl8DPTp+dB3k5sHIY5bpFGU0KBODDdHZ0haF8wBZSJZTUK/GW7cvVGJ3RGwEUtCQZntbhmA
FBKBKr+IkrRosO3Vr8u3WjpPwy6r6o8gHmWUILVBuKJBIbeRp5NUqUexL08wQ4AoSklqSQq4YYUF
CSTsMEvglTGQ0KClgJEk+oGe95GLmGtHJWSlgECjUPoW4v3kO5Rn+1Ule/F7NTgkf/BaIO4uQZ/I
KTyj2VIDUs5paSSstFzE8caxvxaOmUUMAdoi6EBvpRwJSI3rcAEC85X4w+MwcGMCp87zL3HXgHrw
JZY+VAHwFn0xYRj/ln/258nqvwdHMPkL+ZVfCaPWp1t7Sf48H20m+z9KZpZaJEEbTjxVYDTaIPDx
3AmMy6+k3TWBNqGsTEVKfyT2nTVEwLKrFYy+zO7cKWyqhKRM3ygrTt4ZgIljFWp4pFzrMCzu/b3Y
H1vQj7Y0je/ef48mZXGhToHCIRj4czq9PYJul9N6PfFQqHuDUj1KarhpfLXdMeQyK+d3CcSJSubY
WkUKXKmeb9R77iJgDx5iaWwE0PRQhzTmCkpTpKSyw4nOTO7CgaPRcsjGDqEzlDsBiMbQV+KtLGDt
5FikmyR6vmLX4Ohq6xzAZqCBQdkGp7TPMN2pS6XvTWxig8oSb4sofwocGHDAlRPphqLK2gMs5t7r
07CqExwtAOwq6QA4lsNQxMauuhcdH0zq0lYiRtoH0HFJO2FVkh9DFExmBXaL1nSZJ0cQ9kIz3uP0
nAJro4oG2hYChrITKpbwtoDLx+wUK3SCWClOcahTHg/wsAf/hoKVKmWWgpBBk4UqGKSqdWg/AR7b
UPWZBhoDkQuyYV9x14MM9nw/reQZSw+xKSV4sfExV8iTx84UkasFkyDHw9fz31+LDtwiFR3EpM3Y
CnF6tPu9pIPxohEKoVQ4lijtm/gd6oGdbWVNK8FhWWEFL5RiIcg1OoEPExjvQ2R5jUxPuPJ7KLL2
Z0Dc5a5R0fRgq10eHUBof/6aa9NI/51wh0FPFQngrA7cyjM0rdAdzYkDVA03fv8eTB+tusWmkvou
T/xMHJ1UKz9ITXz/qq1etSiZv+mpLewiHeVredBEM5OP6AootPpFKY2Bds6v+BeSxd/PX/QeOx49
yGJz8V3RSKQnjE5MuWz/NeY6lZugPoQf6a0+daHOG4AeAs4nypVB2CANhNfIhZdRhfIXqc6M6u/0
vfPNGj1gu90IdXct8gePxc533x83ns6vfKJjo9EBpQXN/I9YvDXgXUJ1d/qOYyg++oMigTa9L6FF
XdhTq4aBQcPtBuRIwrPqQeVqG43ZEeBotJG4rTvKPC2PnmtRmSx90BTaCN9t0hEPiM9W77RUpV95
XBY2vsjKop/rxj9fnZb4aUo7HoveqbXG6c+1C1QdWpK7SM1MyeXfymNkZlqhtDJtpDdOZWRfp44b
w6+UddlF9om6NZmBYIMNnrxKgdHQg5zHlQx5VnC1eNqYMgKpkMoEPLplalB8JWbk3cDTBngE5uWg
ewATHr6jX6JWvFz/EmFrPjrtRoq6li8sVb04fgrSQeQAXPFIwPLc5tBwzX4ad2D0dt0LcGaA6zOV
oASd3nS2b/AVGtaA7hlkuIcYyRDoIvg82S3LTY6xa4iAgQ0PKIuVdC6IPH0ag8B3rLN9UIH6CXmI
5/O6tuOXBjSZkIGXND94pUO5QosUhC6Vk4FBkCcVMUwFukwhZE9t5FTxLUBMLV41YitUQEO1cSWV
AdEznj/M3fj10TJepJIdVXNjQmXItsNgV/GDIYjvKUj1wikkzbEnlZbZV7kkwzZWKwAMH4E5rkM5
amhQE8DfHhrdjz6mFqcLUAEcGGiAMQBvgotsp07MqScEhUTTcyNcLkSZ/vf2unSAiQlhRmfO2w65
h4KbJoXqjK9Ov8o9gBK5TDIqKtnZnhReAAwqJZUaNrxG1noRS1HbhvCgzdIi6QKJ6KVQ20/KHN+h
BJjtI+3512BWEpylDLxXAa0qxRhiRB92H94YvTwXam1nxmgCXWBNevqZHKkd6N43wuWPuRG+DEp3
k2xPDvZI9dRe913c1K38Im6t15U4wCwicADcMzHweKh8MHkwtUo79xRK0tGqKGB8JOe4XWkj8U0f
SZ2LFQLcZZhlyyJM4SitcqNOl7pvkj4CT8WzgBqcxEEuU7soQK9FfogkXQZv1geDMZWn9+czebch
fLCumUV4ZlKUxgE/pJxW4XSwVgxKR91Aa1987RWnqDEYrE7qlF3vti4wa/WkuTX4M1wLADr6VYch
I4tN5MHJd4kx6J3FqLUbAhWpNzLKOmCjW+OR0kCMSH89f9n5Qzx610WghphJMmXzwLzNOSjEqYMG
DwFX2Mi61xb+fbX+OIJhdDmbXOH3IV1BAG6mSOfiBv0WSovcUH3+DmtXmnuY/zFIk0mjNCUYRLoQ
uSzgrr6HB6gigUvzRqq55R/jw9bZcS+gPJixpYZhkYSBGFU+7ZDSvo1RFlA8US1xwwTBkJAzMFtS
t8jBgtBpLNqDVLlEfux5uURacaP7iy9p6DsAbpndIMVFnwZKQcYBoJBQ6j1BqHWsh6nORu9Ak/s1
uBjQ+TlOKORJ5lCbw0zwlsFvIKM/LYRfBazLHiIeatoe/Qa9s4N/zktNZCBMsBE372/26I0Xi1Ok
WIJPQV5yOjXWUlvSaQ02cnqhg3NlTCqv8nJwHq1mx6ql0yiBC0voHXccjY9EK16ef+N7feLRQywW
Kt/R4I+mmHauVAvAY95GwgL+cjTab/ipMZSGups2cHJ5AUFYev9EaUU8VC84aiIlpeXuBqjnvoAe
C65TIXYYKyi1CPGa6/PnW6t6zeJwP3dwiIa8AOggCh7weEshr6X21Q2yCe4AWJtGW2AHNjvcCnlg
rzdC/uqHmZO/H+s+ndoANrIYc4Cipj5COCrVulqPBJWbk38A8UtC5i+T+BIbGJcbXlEOL5T+j98q
tNlbOSgh9SnnDwR4mftsq0y8lqXcm2M/nmtuGQoxiecC28fK5cC4UTrKMBpcWJUAGzPQ0ROT/1Bo
edQqVMLlwii1Rn0ZtMKglNoK5Mvzr3IP2Y9WDb2YoSIpweXFk+Sp2ppARvLKZNOpCvy8BMiXlaPv
K4Nxcatf4z1rRgZugUBmp9hfB19jRjOd9OiN2vmNNlxGjb+kp/Tb2/PEsYhemZrStk7KtdrQvY77
Y878ZACWcg6UgferEMEXdlE5gHW3SjeQmbWZQE3shrgEBkBYwHIHLjEZWxYbawH0fiz9GJxkChBR
5xMvl3st3cd2rljcSYMniXYRtq4k85w/+BZL198piauYnVdrhcXQOa0G+Xaz0GKDRCfMUyW32odH
9q1SEjcweENUNrFWK6nRfc5/vF7KgMEFLBiFWjijTipEEnRA6BTGxno4xGpmBxq3cRatNYDvyeeP
sViAHKJszvTCfWOxNqcm18IR7RTlDUJJr4A7G6yMg/wYW/61UIidpG7pn6+c5fdqy4+h6Z6EFAyo
c454otTrILMHqG1sr9CVW+s98v38edjKdRWogg6jxyap/REMMLYMwtqaurX8/D+2BTTZJvW8QBod
rBicLLXBq+I1VAqZVCklwDWH0H8HW9FzpTxDLa4vvgceR8ViOFoRDd6+niH4h27hmcWfSaX0A3Sw
Dr4C7Rw1VWvt5qtgdG8MvpIXL600Ivg5TlKFsWOZ1VIFObm2VXpn1t5rURVqxjoS+fk7NTq0Jllj
0kUUfki51Cor1dIz6NGKr4PQrnAmtC9lwJVwkh95ufqk1Vz3EPog2bVDXxqXdnXLKvme8j/a/osa
EcuEE0Tq8VidSmqZPjjtrZM7m5LR7bNCE2QojTVaKIlo9Q28T3n4zh3v0OqpM2iNYaL+YoF4Z9A6
fDS13gwsX98KTWvBd+ktBC1zMOLnw5s6TE6v8QarFIdSAV1bpq1aBS7TEk7lsXCjDVPStQro0jE6
hpx56s0jFj5EHYUDBH8n+ch4UMYGHEn1608K6SVIKkqsiSwQSxvxafVVF8mc0PnQaxlEypm+iLfp
isYWruPVb2QLnyD/sYcihXSmPFrMpbfYX+Xr84N4ddhF+gYT2KKp5vet1PQ8fk9qgdAfzKsO4HG1
xQ6LUImC2fjWBK/EfHL+/49oFaUNSi+AEDsTuk5/PObSlidQN7DATlyrIu1A3VduKpUNVOkfc0By
kY/RUMaJEoisO+NJOiBPTWs9+N2BLCG3oME2MvMBXzY5Fs4j74ZbnihrL7oIYz1IbbN4DFBVwwfF
3eAwgJR3y6t9rV0IOey/prEholioOkwjR8kpL9Oufy702GUv5BvsSajb8+Ux36wfxAZyEbKGAXxp
uMgi/xgTAS0pIga7g3wrGkj4SSIEygoPV6Qh2hhurV1DLmIRjDiR4kUYD5QIsG73oEvfSjc6QCUJ
yKBrZdbOZIcWkPvftUmbhU3r6B2ozUuAm83zV16JANxSGhzUiQmMPyyW/ptTPRfXfuYtOkKAfzIG
6Jp9M3ZxrvbBiT//44CLsoY0QPAJ+j24oeylL8m7QoMOA/GM3Esy94d+pS9hqwaRwv/2vUKlNqop
KwnRf9T4g0yAi6+IFXToLvm5mee4fkkOvZpa07dk+5fM6LCwdrkWTzKPclV5gMjARqX38eYAJHqx
fGFL13oJ5MMEMlD67hyUt7bm5OczulK14e4wmR8xpuylspndPYACou3GCjXw1OW5Ajuh+hp8fn6S
5qRN2nxcFRvx+17O++9WuUuN/4xrIL/7YzfgjTCXThA5LHCinpyi4AfBtmP6UbIyMkulP5Cv3qtg
N6KSFbfQ4s59b3aZDMTNhK5iiIcM3eGbuUHrsLDFX9BS6F/Bq6d3wSndWOJrk7+ITHk0+SBk4lEB
QNHia7hxljxOc/9j/kS0LSipNX6W59482FsJH0Nz9t9JTxVjhRqNjY+7NswiJoFVl0JVe458X+GZ
3lMWo9OcHFmgvXladmVomb9yrnhgZf+FVxMZRwqKdPtyrkM0bq4TaHRteVWvpMawFv17HU8QrmDL
Gitt1ACdxfoKFFJJdMhXyrz6h1HqQ6CFermxa1bAQ//xLyXGsBYh2optI4daiOvZpAc66Ko6rx4L
mVFApJclFVrIKqbC9TfW9kpbhpu18v9a23BIJYQRX7a15woaLdOkGYZKvA+gSLqTzt0ORig7+p2+
QnLlSKjsqfqqd8EH5CUsGndiXuc4nXxr7NStDoPm7dgtR7A5O3qw65ZuS2zd8U0WNlgMzVsCDZsG
sB8acLuIJNGi2DI+59eGWYSrFrRDP4JnhZPwgMgFcadMkJ+FHqwWC18eP8lCJLrw2OGAXG+grRcB
ySw2qBbk71V3aWio1AJiCdUEPm5NMsRiBYC4iX/BlVkOOggMJSAzNvuwURu49aAcAgGJEwEwEwNF
2Sn4xZJ6Cqp0hrqmN2StWo6cDoENMxL1WXwk1voMypkk/ZmgGwYdHI4xI/8mCTIPEC+gh8P4UUXX
ChrfPHnLesoIYl6eWqgxQpoDygpGlLzG5SEG0wnSBrrHVyrBdij7c6HyfNveb2+PvtQi7ysgCEi1
fY1U/osFab9QiV9Qoa4ujQ1DmPSL9JQJ8nwboWhtX4qLjC9tExjRQKbSqYhfA1Q5iEED3gASsRWE
XLQhO/KDWbsJLxNo+JRWC/oZCpMJGt4RrT9/43ltPHrhRZQlm0rgcnhkO+2sKRTjTNAFGtTCMtsY
YKUfAqm1v7fl0OdpAq+quXDTqaMWmzAZcBuz+0VorPUVneeCXWLQO+IK/Mrzl1opp3LiIvqyaR9U
GawIANaGCvV+2FG76OLbEEeweb0xwBUZd9lWqJ9/9NEULqJrEiSwXhDAvujp8cqNnsX4w3WcQr0f
OVWK5sp6tC8D1qBEKEaMjDZ4Iaikv0dxkpmGMYu+VUKAx5rqgwU4NOTRQwN95flU3CvID55uSZFK
M7Zk25FBrQDJhcu8CyZz6Q4Rarsqk37wuSOg6AvZbwf+rR6ntRdAcimoOyjTiwe4OSBVEKvYWPDz
un70LIsIXWZNFLcePos4flbitYWm7/O3XDltl0yqUMzzaPAKZOSj4lF2hYo0ld06zqqlFy7MtXTL
+3N+0kdvsAixaYQyZDPgDWpgpAMo00JyQ4uEHbSPjCRw6+H7+QutBSJhEYggz8JHXo5FhabUIf8s
7f7FPwla8im+TbfuI974Igs+7P/vanPCIgQBgV3D1h0zxxr1vnISK1ASVVQnRcIxzQMQgCtFJ0Nn
ZVe8JCYQjq9b5/XaJhUWoadDazeFJh4Cw5GB/ANAxijs+B/COTMhEvTFfIoQamK38e9r324RiKgq
HCJuftVeIQ64ImqTOpiBnqBMA5EfI1TfIcOgDNpWY3FtvEUQgrj42HsjxmPQx5DkK7TunC220kpn
lFvyYliRaDmocKFMh5L0uIcmgRyZAygfW1V94fFKX/JdAmiMgsqFBZgkH0z/mzuVVk+qQbeBYlpL
EpdUl5DNm96fQ3Sn5/ZgVofUhjq7Ckfbfbfrdo2Wq/0ByvtaYEOKs99F5cbhcDfNfbCH7+nTj3sX
19V9EzGIiPgqbxDXJ2UA3CfPiDnIgZkTxPAoCJDKiQlJUA6FnkSrIcHz7sNhodXGHSRdSsgoABcx
zi4HiqCGB+a4se1XjuMl3UXoYa3t9Zj1EmBvnVeQL/2Gvi9xBu1rJ51otXM7I1XhULMx4NpnXsQZ
aDpXYkmRuBDeJif+gBhnCLyA4E6Gd0G/U7LQLeL3jRG+p1sJwXwuPpr/RcgZk7GOqXnIUvNOsTl/
bYiR2yA8/GNQW1qCljEEmzwaIyQWKnb9qbFSm3lFK1WNHTBrzcIc1Urh7OQzw+WaNITrZi147eUW
QUYIocRWzvkUx0BP8Zobs2AQ5FN2Q2QHu2ADEbRykC595sl49AipxO0yHmhlhDJR0pvPF8RahWDJ
5I8mgm6iELcoeHhE71CBj88MpVQHj3lPRwPi41Guth3kkRWuQQX04rNniTohxRdeuv5Km1D8SPbt
AfTEllGiE9UYE6v53/UfyMLD2ST0dPSQ7Qi1DpObZdMvz597LSAuMdSs7/njOEdbmCSgiuIbkU5b
QCwa4vkfR5jj/I+4kUZMUZRSNleDvrxUZZkCgj4l5KDUDpqBdQuMzW2b07uyMZcg56Tsk1jMe3wH
EEC17k044A50bqxMj63pFNy8S7MHHK74zDf25cpxtaT8jBy0mqFLOhcJSpvKZPjaAEv0Z7OAuJIm
L4k9EF+dKEgbzVx9LKnXAK2iwiVVBDX598YXWpuzRWSJvJDNWAKRfTY2w1aPtLpL5YQ3Mlw4C5TY
JIe+QI2T7m2czjp7hK0CgDNmtbEt18ZfZDRQg2fJEqKxDko9/Xdy6WwP0lxbPYmVs4FbhBbKJ0co
lBKkMx2Gg/fZWT0E7Y78S3/27R4a/vBrh8AgVHcU/tfzCV1Jq7lFBuNBU5wU4RLidC1UXWCWg45b
bkFACJpH/1bl4xaXpwiqAgFRYMpw3/2V7AJWfv7oK5O1BG+LI1dBSxG/60ECr+lquSP2QQkvMfX5
768V4JfeugUpFVIxiBBvgCXVPruKJx9lD0c6dYrnUDZhZFp6IK7eFiVqJeSz85r7EX1qeOKEYyyR
DpTs4T1+KplShSIb3LLCAJoD6gSAFwWy5D6/Btw1a0/P33NlSS+h2BQ9wYdgnke07V+wYdxy8+K8
0h3iljhqQuTodPAwhf5+vEXH/MagrweZ3ukzPmzdf9dqLEvMc1JB1xvgYCBjLFYDMXwnvA1WbNMF
7HNQd4X9WrArDzg/RR+mOhurbyWWsotAABWPqSVJzFpjoWGRv8A0zmx/CVs/v/ZRFpFg9CCoSvbI
bwQJtSmSU8A4YH+1wsbTr10+l3jjGtKOAx+PcydyrGSoLXY9pC5loE2gxnb2oC6ut5TaNhsxYAVA
xN1zkR9rGzq2JUwjcPQIhEv94twezPVI9q3g5KWg06F86ACCuTHaSl9hCSoem0zoIN+P1i6uf+AS
biROK99kCfsVyaGuKMJDdOZruRlvBCy1uBvHwQxsAw175yM+SJyXMN887SqpjwUcL3YBDBwHlk5o
N9fsKOyAMra5U6YWByht8rlcKCTw+rweqgFAIsDk3sRdrUFczNrCoKx0Qbk7gOTHR0N7RuylaC63
AwuS6aRNGzEqet612LUOehnKqAU6bDz2vNmbrUmoyP9UFsAs7v15aFoJ8UtwcOhxsCzocYOsRnhu
KKAm9x0En7Ennv/+yiZe4oJhBVWHJZGjBCMzDrGHgIpMHL3z8x9fURqAitff8bzNuwYHCH59Sj5C
J2h2g2cIH11582gV9hwJcB1tIG/1o9aKLUtG7UjwcKYkBlyJwFSYNPEURXB7oKwpUNC8C5FexqJK
ggWiJLdgq8W5FkjuK/nHGiEanozrud1Y9r8+mUrvab3j9dKKYJcBZQGzrV69D1zvn8/pfSM82iCL
ZIKnGw4uoBguEq1Jsjj6m86UMNPYWMs5hYTebYK7WA8dW+gayyVr05NJxlYRyCh+VnAhA4opVePK
CQH+5mLIdlJ23gcQm5W9SFBiWi3BwmtLrGzCAcEoat5Z5jNFiRl83LJ4e/4aK8Qz6Lr9vTQaQvCY
XMC3ipwJMKxBkvOzoEOGSK12vT7IxRVNURTo+OPw7b8Pn+GhhvDOrT4+H3+tYr/EqA8+LH99yEI5
g07e2lu7921mj1alymm5E9koHH/xwNpmZ1JN/jG5pRfpDV9LEi/M5aAZ68vtclvQ41OxC9GibBTi
ndw1p8bwtOdvuIYquMe0H+uShiOcWHQ4Ayj91um4krjNtTSic+hyvwbHs3InMHMLOHr0fgxfifb/
B6juSoVgCfWW6p6Z2BAJCWClJgUl59aa4KCcyFOuBKOWQlioHP/tQnJfYT/ek4IsrkQlSBoDBt5P
WnfxkvdButGvz+dx5cy7T++Pny/K1hPgEj4n2bD2gUsLVD3OID+NW43TtUPmXrb+MQLUl6CQVnH4
UCr7Mln0CxnLqeEdmdc5yUYhDAjSEehOgK+xL+xo/ljGR4YbULsRVFby7iWyGmZ8ZQdPLxb69lEn
Q/3Vzetu40RfK7YskdOpx0Usx+H1YMMG+Xoru5K0jqsdazGS2kh6J7545ZEvb32mToAAF1p5FkcI
5L/msPyEJ3mWwuPDGgS79eDs2UMBu4NurN2hbINLIed0nByy1mD0MMckTBo9RCHdFRWspuGq1W2s
spWD8h5HfnyknM9CXOOQLk6Hxn9hmvOsbxvqsOgmoo2vsHZXWIKw+YLoGQoykw55C66M2aCWN+B2
Lycu0hvl+XJeuyvc///zRWq+Feq2wV2hFU4tw35RwQuNdj1nphLkZr9ZKYaePhyAS+q9hqU0ZHXh
1AWnZ/BLufxQSFvZwb3K8+Aku986fzxJm4kcRFaR4ZPxjhtBbSOh230t23M5HniI0hIBnJ9e2QMN
eYcwggiZUY2Tnu/5wmAAYAgggzXVapbMQjUNdib4E6QZHVL2TxElOqT6IjhCw5sXUoISvLNzEn70
zkS8thJMFoyQAtSxUSW8VqL4cDik/5AgNVBwDGITNxJQ/utDmWHtLHSrclBbX4Vah0aD9SA2Dsl+
PP8eK+WHey7zYxKSepK4okDnmFSqC2//6ezMhvWc8fzXVzb2Ei8+sjA/orwKcZj7Ipt3z9/Y1Ctp
6T0X+vHUUBL0y9THp5vSA/oJ8F6DQZnsb0pUrZwfS/D3xMPuLWNxa+4ji/PU9KWzGZvScPGAyvtW
CjBnoY/W36Ly0w6wMRI61Do7HeITciwXFmWmVqR7OoqO0jHZ2HIrl7F7NffHZPGwaqMqeAw4EwO8
fPIOezEZzhXPv/Bac3MJzJZyvyaxirCAcIs9UFCNhEod0qjUrCygknboAmhY8ZWZ3YBbtptbZcTX
TdTVSlhcgrRpEUKsbB6gggvPGgVZHHuD34UTglA991ckJTQmLdAAK5behY070VpZilzkUXkMnXmR
w6pOrE73jNqA++g13KWaqHKGqEMTRfwaHeEf1wk5b4If328cSRSHMmzR3h4Ooh27gBSxR+IMP14F
vhzHceO6tLJZl3jsoMq7KBWx6NkECtqATEXc9fkiWQv6S9j10NQNI/oI+lTbujFToyAcAP/iHQQG
amLcoDG1oOTey0DyWjmhE+4xKkeAMpnWuGk3TsEy8Dn83nialY1Hzv//MaEeNFchko1rYaP2Wn1u
3dT9A5siUDBEs3ODjXR7bWnSf48SB2WR1zQ+W0XFDknDsGfIta6E0yBMgmF2bWX1sLEJ1y66S3R2
z0J/GyiDmT7F2uDv2cD9yA6chMEW4TYGWUO5kHOw/DFtMOuhJGFG2GUWrdXGPIivxS4831QgDg3Q
YKsdWJSGf0mM6EU4ElYgySOuFNLGE6z0n9glIBsIIOA15tcE9AQUGVgwAzcB8rCyFZMlvMp/QzL8
pv5+xVGMOrKCva4TwxomxdFtwses1ikwIBu7DTZOxZVaHCstAkg1QTFXGDCThFnL3v2TgUdig1kD
EYhRjQ9buKm191mEjomYEomhEZybWgP8pADBNrTCY3XaQhvNT/xowhatbc7zYKIiYADermVkx6fB
3QKGr/30HKZ+LLemg7NPlOOnGeGFYW+dpzMx5BgORbBRdn+8QVlpEQZKRmgFYsAAI2W0Zw/iFhKq
FCWo2QrvbZy9K/d8VlpEgWHKIgL3K0x+qkFYr80/g0QRUeq1GQjwj3sKF4waui8+jHxBOy6/aUmF
GnIIXfmtpuNKrYOVFokGnGuZqafwDDCTgr4LjIiExAHsUYDeXSz35E1Uc+IGs3Y1Goy2eRNHk4fC
Q+qKegfUAO4+hUs4UAH6vRGA55d/tGoWkWT0Qpht9Hig6dKpxC7f01p4MiiD42TwKTYKEGtTL86b
4scCqgKeCMkeV6ZmfOVyqxp3JEx6GugJTvxHKY4y25phkON+p0Zowwa0nYvmSOyE4Up+Zr0cxltY
yRUaAruETROZIPi0hBoB19PH1q/08D2ELaIk8GbH6SHTuxHjhgwsXGQeSUV0g8xaSllkg6uEm5KQ
Fth5WbCxJlc21hIp3RZ5IHklHoYYM6VtQHeiIXMugFANKc5gA3v0OEOHaejfk4/bKlw/AoS4QjCn
CV077lwGqPVsHAWPc1pWXMSddooh913gHbIWbCQK1ulQxw24rUbgHAIeLNAlaBhmSHBHnA8acDCN
wpnkbsfsOwWESw1oHZQ/nm+ElfAsLiIQIaGamooYptPbTyhLyzM9gXS2+nIruTm7hAWjntqxsBpF
MwPKSEf/MirJIbZ5VXhLP7tX+k2AAgN0dnyXUhLYU8KVSIWdxmaPa20NLOJOSBVJ1nbz6wHdEg8W
ZNmlIFWLaKPLtBLAl+4HCez2YAo7vx7IweUe6YAiooO+sU1WklZ2ieqtJx9ukATSfDFGcJD7W6aL
F4iia2Ivt+pkw3TwOqKEyZ0S8/l6WOFgsktDhHYKpjyf78t0r4oIDCZl5oScQAEzkge0mmizilQe
PnBGfIQFbrUfN0ZegQqCdvn3foWpKxnmNEYevsC3SyoVFjY8mt6ab7CHRCeU6AbdELyp5MbXGNx8
pF7aVpqyok7HCotoIYW+NMZglqPr5n/AR9CedFbxECAvvump43tsjG7rAiOrgryTnYnTVMlQwXaj
Ha/nZgvfJjn4s/EN5tX5YO8vUcF+ILEBzSBy9UqmZnq3m061Dl86o7a3JH1Wv/Mit6koFsaUHCCI
6V56y2ATFSqdg61489RSgVyy4+mcxuoeYJMAcW1sl5WYucQC09lUkxFsmRwxpL+JBthDcYTUMMxs
n8/cynYXFqnOiIp/kPOYOOkQgIxZO1uIzbUERlgEkriHIGfE4sKWOfQniuDYGa/NF6OjXlY43bF0
wxcsUS00YK7i0JWZhEpic++0M25M3coFC+ZTf28PoYRK8B3XXEG85xNqwbCtAPsAJsyfYa8Mf0QY
420V5FfqC+wSFjzWUxlUHDonHbDAcM5UCpAHfpNHOE7D0Rl1ri8oZdevvd3b/GZddl56D5b9Eis8
CATpjfOSbN7SWwkaB9LRL16FabLVaOQu1jdptfOcPRppEWq6gqGmcgBwoz0T0GuQBQNm9Hrmlghz
G3fvtZdZxJNWHDtqChu0lMW0NUUaLoh1XFYbx/baPXSpYC+WPCREKKxH/xMKYITWKZA18pUXagt8
shaO+UWAgNvLGLRtSTowyz6jixxd+2/2BkQSbArCENRrcAmp42jDd1aFTfWoZu6mZ85Kdr5E9sZs
9P9gXRMuAXalT8IhNSQtgxBBrAuRVqnlxrZaiRj8ImLU1BAlE9sCb4Vi+ETW8sjvxZaCkeaWoPNK
hrUE8QqRUPkjPSMAPB2i3RWhjgGERlMgkohMqaATFJ2eR7/VRbEIESPMhKZGQPgT+ssQql71Ca8+
RYAAfuu/E2/E8BZuiUyuJD7/weF6EpewPnC4WagyYJoWVpP+biV9EPShTtTnL7TycZYSw2xKiRzp
wZPcg+faJx8VqZIMEWRJqj5o5SKVOvn5QGvxbgnD7QLa86minZxAiXrAiuMIDidviae2gESmKjSY
VQbKTnkp55nFTmrXvWdVoDJbu23tOF7CcgVRrBMh6ian8+w+38FJUc4geZVpJIiCUF+FI/UELXk7
HKzUs8YvhP3W/5MmTpGSG8vnjvt6EBWX0F2vEVIJuvzQDa2u4AnKVBGp/fROClrAONGgTR4E88Rp
3xb7uPkYSw9JA6tQ+VsKE9gyV7qkfOmHTGFJMDfhKF2MwjlKTAYSudLga1VbailTKqlnotIBFc0E
VzKDh+orle7ootDS6LNHJyqjIdlIwnT9Wgu/x1b/x0+8iGchyYTlEGOGiZ1n09/ZFegKW1BGPdlX
JnXKr1ksX6KXjdFWdv1STzqU+ozKOnh/tIpvklBw6jX0fXV/1vGB2GDwiVovtJYhLyxvbJYVQTV2
CRzOKU+kYEAFvVqwv+lrXaOS9D+Encdu7GqwnZ+IAHOYMjY7S63UmhCKzDnz6f3peuRjH5/RBjaU
mvxD1aoVquoixxg8Fc+9jtQkvqoaHj/bU5VpAenCtl7lXpFWR93YLm37hC0JQQVsAZxhdd2LFdgK
CSHWi4P/27i6jVrbk1SRiLDYRuKp43kd9P/Yg/9zdPy/lt8/SizTyIfNUGYygKIBuwnGKZvqb9ou
zwyQiCdzwgS+Z18C0YzyGsjJdy6cm7r7xqXZjouvLf8YaylY4x+zeK0kAK1wVgW7U3dD9ipklxGb
Zsx7rVuUBzmofoqThZbNh5JdrmOy3EMAiwq3lV51BjmiVl3UOmgawRZEwlJ/cDlxyOd15USwy+pt
6YrTJASF5fUEZaz8OBxxLKU6GZbpGJ2nI+Gd6/8Ykf4Lw4qX9H8Wf0JqtPmg4UorggVIrvAo7SoX
wPalDRN4d8J/DDX/5VT/J506I2p9bDV1PZoQ6lUcge2YGIy4Rpq9PlnT/f+/Of6FwKX+k1SdsqCK
WcOgeHLnE7kplp//dgEcVG0nB9y9vc18cJNMZwyyo/E2SR6JVpphy049N7Z8zAEv/UfhL/qo302J
M/aAmfhoTOcBxxDzPxbkv10K/+Rij5KkYtLPhuJAzqtPPLEP6mXzxD8rovzNcIYBITxaGUfK3P9q
NP5Ftqb+k4mtRfogxksmAgk38P37B3VjuIBkUb+kr43pxs1lk57m5mvsffGhjZzVtBfzTZUWux/q
VxmJJQq2rzHaXIWplZj603xaVycp3BLQTztlif4fHfu/tST/ZHZnMnpoQaFElHryzjffyngmGKVh
syB5fXy3UO1D+O7uYvtfkMi/rdB/nOLEQDdLLvIrsQZ7LPw41Hf99b/a03/r8v5J6M7Wqs+rP5nC
hMAioPuWz1rDEw6nT/UJmBw3cjwVD+tBe7Ieqt/psSuc7SrhAR3Uh/+acv0bavxPC+pVV6y66P82
+4O+z+5kDQXZSQolN99Ph+JSnkA+BGwxy2+VP+X/vyc1+X9W2P/j/P2/6OCmCq2DyN9jUmZPqmg9
iOtbI+Sf1TQ+kPU7GLBCEsmWclhFGx4F0vimSI+pFu+7tHe7vjrVbezKnILVwxpdzdSvu4epvmUa
UYFV7rSMHYhOJHTecuNluUZYjxJj/51E436I13OnlTuzZjqfNaT/ZESPyATO5D0FUEezaUVO2RJD
mXaHLRpAYWYvLmJvxvOySDwlQuorDo+CZK12Z+nYj9S+JUtuu6guRu62KYdVeSzG9jRbtxaxpyKG
cNq8oTITpHsXKfKGxXQE+YMrzx2i2R/N+mNMQ1GbHImPq5n3LFOh5GD+L9rR+FnWxHEUxX21Gqcy
fuPe2plL7+Sb3LpcN/ngN8urWPrCAKZem13mFDG2CPmU2vJ6TdSitBWpOcclKbrmOsNzSufG34bc
G8ZlT7FkdiFxWXtV09+juDiQ2/k6ZYVr5dUz+btBo6r3xCqcpS8/k2W+DEsSSlYwNjiBDpW4GwbL
RvAg99mxSTuMlFR24SpnFQ5KalqNdl+T/a6Q4lxtGOtjcSXf8zwo5X0Wf9f96Ko4AImmaieZyelb
2caEVFedUKSMjTg8tLP+3pvK2eqsLOiMUS89o9Szr6mU28+xbktsWVqs+itr4QnipkWok7BUbkyA
ZCjERCuUbW/YPMXVnjqDr5xk3VvVydYUDi+E/l5lkW8jdG+J3sVvWl29ZuX7UAzTUcu1QFo0t55y
c1eo67vUr8WuVrT+LUnwCLfU6ner22Cbe4yTvWy4RcllHp87/ZIkvUNONu7gK04U7bTD1J2K3qiS
a9I5eWR5ShzkkpNF+7Uq8eoviVg0rZEJTdglBLY+5O2K1Ow7Um05vSrIiZNDFodlthua/dJdekrh
JI8cZWzcCLunxcYzL5ltcXBxa2XpJpzDulsKwYLJ+5Ae1fEors6oPhCtU6g7GlEM4EzhcVqOSQ+l
hbjlzgHANjySfBUnyl/E7UTYQTnDkuxEt5PsSFgPhdieIkxDSuYoWKFdzS15tAhsXBGk1M15zm8N
69Z4W0UixlryLW+aOR7r7qdsfxb2nNqR7iB/NAuLRJke+yEJzFx9ZVyHQsygJREWN1Uz6H5ign/1
6NClOwl7XGqeKvW6RU/1LNehUYkXzEYuRSedOrnzWlK+wnWIX0fJ9GMdPHF7zKVzibBtmd+3vD7w
MdaZ2aSAcU//ErWbM1nDYRVj+NfWflYiKxwq+aas6iOZtsqTGc39riQKV0hcQVmKg5YBSrB5m7Ii
OafCyIqloTLA6vB6yuymFh21eFXaxF3W7An37XnlnSdE07aGX7fnadtaxyTu3VC8ciq9JSfxovPL
ZXudWgTqRL1NlkAtai/xebwXq85DLS/TTIaugJ9UMgGVp9DLyegQYgZZgyewVLQi9WnPEI2SaDI/
LVLmd8bm1pri1EbPSxLbUGrdSvbEP60Xri/1sRKqGGPuk2C4E6iKiKm2R3yP+/dzVFIhl2OlYRIt
W0GWapbfin29UxIY7Zbe3NtGvTbyGh3L+DbPl7H9GbKO5HLGj0HePpm8dT0FLRpcdAfsjlKvHWMU
nV456MIuNavIrcbzhje5mbZHISnCErA/FvPS6VLrKSJc2J24DRVBv8lDj4W2kO95wHPQFieQJyv2
xsHujgYn20UEujau04C9M8qlpHgQya8v3mHmm9aN6Atx+tStSLMF6BrvhRWI644ICNTGme4MhSN9
8p3tFmaD05AMYdpExEtQGRkIKPZEJpWenmeCZOqjuNlx+VhL1xTPq8obaGDi1jelwxA9CNtvUiLR
q76kEvsOwhsMXNjzMX6eumQnZEWoJ8Uzke04ree1HPTlPmHQ0fZlYE6J4Suo8DSLBOBFD3ruq1GR
CR/InX7sFifHhhZbTo0rTeMU/LNyPMTKEyd5upJrs2JZ9K4xSoi1g0V/pVYzFhRG42jaLhG3wanq
ht8QD8OprYz0U7p1qb9oXlSg9dMd+W88C9+yDBTDCBCDYXC7GI6kpzaLx4t71RFqGCgpOqT4Omuy
uxmDLZhEKRqnnqQYM+YQ3cLyt9jwdkH28diQ3ZZj7h0Oeu4MNRl1WTXf1X68LANu6RiSA32sXlUc
iZLLZezKSLKbvFHaN4onJF6rMDPG1Wbg95qWk8zpgMSCp/aR5ucep+6ctmhGg3mqtlDJ6SXVH0XE
aUB11/qcic/lJtg1SMCwN3RP6hmxdM9YRwVaf4xVN07QBbbjg1afm8nrsexSAQIIRi3JJxpu28ME
wScbHpFiVlFHcl7l4dJtGt6YkvagPq8r51G1+DrS814enWFdCKx2R/HdzL4NkuwG2hg//RlNDgmU
tDXnFIQXSLMYxEthbSmOLPuS5FndUxc/a/Ve+TsqbH061dWBaVRcnvXV6/D9BaFW7dpwmoZz7i4s
t3J7qmla1NGdolBG0zYG1bCzSP4E43vb4gPzR5XNsSUfxCD5pmwdLb09UeWR2zuD5BvS4I1tyTmU
rY/NqoUxb7SJxYtKF1o06XDMyJ2puo5xFOM5R203z9qWfYb5iBeLPVfMml/IZ7crKfEyXf8w35PO
S6uNRZs5ii7v4r44YEW1n/4ePoiuOef+SEJou+H0XvsTB33DuwC5GZZlj2+HI7WjW63ngin91BrX
bnCsYV8kgysvbbCOU+W0XXvUwAF0krRVpb20w1EWbpFSHHr5g2jlao1Q5w/TVUmFK5ITp8UgFJfJ
p9EAUxL2ukD8aYvF5DJLtro4mZmd5qVVOJ4qnYzOujuMslE71rZSWUk7OX4bDSCjUTUoqsSeYo+i
LJENfy2X8nObuPAzQ3Gz0oe8jE+8VQdqrPurOuLC1Lvjptgj6D+gpXgyGvZvHnIJGCoi8nrbq6vp
yxVtpawHSTtflvmNebHdqr0j4h3YlbMrk8G41qqTaEer0OBlV+vB2lriibEU4WJL9Vsz9z7CSvIj
SZMFC7CEkvhkMXmrIiMQog8RyAC0zd6svWU8kHIaWLFM8OnfYkYIFFWqbT50XaCV0b6xzN9ViRV3
yoRrWYVRI35IGUFCKa9am9pAbmaeGMj888DYaQvMG0RyTTNtyzhA+G6pQrbufV2XwOqweZpeSutd
Fl+G7UVdKeu8pnjYiAOQBn8lSAWr6ShM8KykFHBkPXucZeVnQt/liEQB4vs2wkorL23anOrJkm2l
EkK9YcUK3c6YfLkOxDL7Uo3WS6wBC92/sWK9ER5POGtX6d5c6JmNen4h8Cc+tFU5H2e9J9WtGpIw
WZf9RLKKjZj3caqlkz6syU4Rp3vNHb5De2kFdfchbZlXZdbPspCxWmfOpL9kOuU7lH1w9vRKtDuh
nFL5mWc0JlNJetuM48vUun0BfWsd91SzYRsJh0rKdkkTBcSMvmDfd1BVIVhnSpypSn8Vi+iZmLA0
jVB7w3wXV4MijWWnk0/OaQlLoq7OXM4HBXZx3x237D217qLGUXE2ciuxczZ8NRHqiWl/7jWATL3W
e0LLUTIt2Oww7j7020K8M1IsO7XG5LgM5q6LlEtjdEeNoVvclIdtsZCw0Qx0kV/EmVtLFY+vEXfq
UDMo39bjEpd+uqWOtr6Kqv7eLLRpUnUoJTYUiGum/WT9PaFCGsqGxHiUAF6rad429hc5HRxR8RP5
s2fWayrVTZAeG8xTuvmZTNRjqRbXZYhRGpj8JIJBzyO/Qe5XYkyKlaJNee27+r4q1q7u85cqmV9k
8JlFvrbjcamSH5JBCG8kuouQp2mNuBeZ35QCYjo7ap5ioh0lVuBtIGCIvZB7eXPmhK1rT+4POUNo
yV+toCxuFu0Atcbf3lWb/WDJO6kifIvbv51ZJSSIPxljG7Ypx26ruasAM1T6mMUnfXXHDOWQKv3I
xfimzd8sQpd+jPPDicrS65LMjfLFjdov3SBuXPmpJ28z2uNKIdfP6VFSRFsYfnRTsCVSqatnxXwo
U7c0cOEG6q6xoVjAUpXqrmjZ1YokIj2EPFyRk7T6yhnHCHWuXVl/25Jiv5r1c5vCHujLnSw6pYih
NSKaQnMNa29QJypfWexytg75u2rwkJwUGUbGkxt3Teqp6VOEurZ6SxTXxMBDFI6muCs/GTB2mhMT
W1rdZ+VNM0OqhG0J8h4kQ9qnM9kefbI3LF9rualpUw7aMl632TzFGGagNxL7yhUY9w4DJS2GqZPu
TLhZDTmeqdREw/eykQFL3IXyFq1Bhm98h1w8LWNPzs5q+6EjXzKnjGQ/WrvJF/VTDnKLCSaBWUPu
t8Zer8+cnh03zJQdFbSa4oOMseTC/mkG1xQJIiFsTzVdy3yPsdTpSMaWQ40ZZPSxPicQE9o//+FS
9o3tZUHS1xfOAOhECoAUNmyo9hwpvhadTIvAKIdOp6HiGwR3NM6DUnIWHYoBt9vNOptUwWreehJ+
UADCY5e7Uj6SJMWRTZXdl3EY03EpVu7FdAtyzrYWmak9rhWg7+A2a3zC6C7oBzqKZdgLQ+JbEp6Z
6R+QkBKT2nrx8BMRi5kWq99ONWdcbaddMMVBpxU4QT53Kh47QSl5RhHxIbpDVsRunSnUxqmri8tl
ro1Qi5m3q8q3GGNGVXY7rvarMKu+UPgRDovLW4R+o6uKcBU9Rd/X5a/B0bNUtB2eBFwaZaEMs9I2
kW0zyQnH9t1Qwwlyfb1+9M1VRfVR2cyXBuK/OAEKm+o7n7xitasfIozsttZfyj6Uk/MgvJHuHQgz
IRUmJgGYyfH0zcEliNS0TlJBZRQdLK7aqUakljU1OFmtpd9/1pB0y4YxPiT1PN+1VlzuatT2QJXm
qO4FofaVeQmyavDAJ1onSXJfJx06Guh8ZSTfWf1rstfiqsOQfVb3Rbfs5zgNZItMJH27bpKMYir3
h3UKK6n73nQ9PVECP1liXO2gmjg4Nj0NSvPYlvNvHNO4qdgpRFFiBENSPTYm+qnItB7F1dLtRU/o
XtaIGFbhoZZXpyeOms/liuv4aRZTEsSR9CuYkleP0fc6P+bteeud5l1pv5gRjkg/6HlGVymc4kvH
YCybOm8d/wo4YzjUr4JMTgVudFjUmcHfsMWkI1NPTYrAzzME0stcabbXypMWf6g/6pS/3lalJ7W3
i8ZJ1D95QsiOVWsvLfam5Gt97ESdT6YQEMNavuFPSSFYQfl1B/Eggdg1LWHwIZnHlnUta+TSv/qn
dFFflLuw+oR7S4E0upLuNr1fpLcxO41a7zA51q4Dl7UWu4AVKFnxxU6SIK/PHf9b8PEW0Da7L05j
FlZYb05OlQUtjpfWRckCnfBsSMWV4bXEDNEFx3uBQqd+1jGVih6nVvbG0p7yr1T3I1jnUqieFJiI
9Ybb4qeR5XYRMfJ8aVGt9btMOZRlE2Z6QAg8Utd5+ExGV07DKPsRko9oe4qHrynfwkbyO9yoGpfW
rwImjDtMgm0iVfvWs5pLbWwcp9DZYjCwfE8htzW1n5kf1pSdCw1PYZ0vY3toBB00BL6qlbNkLI08
zG9KE9OBPraZx12yZq5cYYGVJSfYxEHbJ0fVPOoXrTmiIjcx0oE207jWlzC1dNlebLyUIBPVpZ9C
aSMRPmdUj21Yq9OHH7psT5kgINsXyTlAVGk9l1bYaG+JhACxmB919cvAoDcDYCKkfuYwq97UjnBC
QffU9lhWbiJ+9zJ2v9WnBX+u/G2mq8b0X0FbXnsYfUoaAMdJLu/gTENyiZqw1W5Vfuq0Y416Hgp4
iXoecpMoeFx6axdKckhBsNXfVeQV5JYXpWsA2g0edqi2DFaVLcOfDBFH+GTS3eSXKykiI25Rn6te
5Zj1RwGghRDd8UQ50qAy+6LGc9tmJ2HJ9lrWtvnJpdK/1D9a68ftU6GHKpp8cu5J+BhQdmBpPCjW
dInK+oEITltpeJgE1YuPVhSQwJiYz3wWo36obmryEi8XvIaF7blTqGyS1MnS6twM9PE01XpSQmUa
A13kw22n6LUSNiTThLdooYpXXN6A3BwKqwiMKmPHYxFouVJyFfYqHtIVzuHHsq1fdG7JgiJMTmhm
ixetvsarXZcP0cCSP+m0M5XKG4ASKKrYPxMcuTqxeV3zm7VtlH0nJutTd4GuZhvGca2vlfLcRmeN
grZmClb4SuRO8q4sDik661EBPMx9cKusCvvHmnMQc+ZeZsnS19yayjf093HblwIYb9C+9/luRvhr
fChkv4lcmsgGl3c+l5EEs0jMmfRVqTvATbuo91rqY8JCDLpl+OMPu0ywvEHdMQGdqUC2a2o8N9XP
WHzobf8A3g4LQemPzeCoOe/ujb+1yu6L0tltx8jQeIQsavH6ekvcJWARTf2wlPc1PW84hMRvfRXb
pfKQRUFFPx7bhvWsLi6wm3XOOnAwJVCqEHaWY3BSTTRigEAFGezGq9QedGhHeXKYKGU5R3Sn61nv
x4x7f9Rp5yXOlE1wgYYoKboqpAKiWU7Zj6TqsRaiBUW1jTM7qJeFkM3yI+66+EOtv+bire8cFU0R
JjTWpaorB4teHaxEOvQ1OIp+gcQwVaT1BUZ2pXeqZK5NvbAN5cWkrIicenNEGLH9Q4uXZMnl8Ztr
V6W+loWjx0GsfGtW4Wr6Ux47RRYmXTCqO4YcXMOT4czEOTTP+AZnBbZlwmmtbj1h0M15zK5J/6pV
ALiHXpi9Cc1AVrwvVqiIv1R0rRA7OlWKTB2THPINCVvuCgscHKdtScWwK9Y81YtIPWInnRnOkXob
6pj5CZ8PoxbyzTS7/57rHTulSdysC8xs13UUL089wXB9/BPpBz3ab5BgE9cogum7zSjVcHBCpq95
yctCkOziyv0F3TC1YE+DJz9ZIO5HhRxfkxYFcElkL6dcgYEOSiJkYRsXbtG95Dpx3iUDj0M2UjQa
odB/bKbh6Om+xO+QGHjR2FVQnEnakLlOA+OcL54qv2w/Svoqkwku0Py+RsjkOZf1yhFL3j7BiG5c
uQYnVnmCSiJo3z1w69OqmmDbdolpfMc5WpDsOvgCgkniOpkILN+L6g0H3MhXCQoQ8OITN5AR4WAn
72T9K1/eumvNxZLsUnxbKNOiH714nWECA2UVHLWqowyRC0dn0inPgR3BP+y5D1fYkppxj5VTr+KY
k/tzwkNanuX5wEooWjBCR0GO17pWfxYHqJ2Ava6svqaAD8Z1WlzcnxT6SOlFYN6tgiQLre5OC5AY
ZAzDNtqfOjrP2EpboXrXwXMSyubdal5qAiNHWzfxHXiZhdqF92hv6/cfHniH9muIR3F5WKAU0fo3
dbD2XpP54uzUghv1Xj+E2FaL6bs5hXlWucvMJEwcH5QpsjfDDOIYn/n+oVrYYbSfGskGsPQuWfMY
T17X7Np53z23hLLiMP9L7xlBhVRfY9iKphfdRgjld+N3zN1EcmoRh/qdbNmofMx5N+0H5gejJ3NH
/yjZXvopVZz7MROMI9Ub43dzeFukB/VJwYZAnh76N2UNav4ixdvWDajysYqlHTUIUZwOXXyUvm+K
6ChQtjBP0Coj5EoGl6Fb4DkE+R9kx9F7ibUPKeWk9IbyAFhvyT9J7Bb9Z1oEIK1EPJvLsyQc+s7N
l10kBjR8+q+aG053z9TvZvwA5CXz2M7eZUrqW16ZLLLmj9Og1EEJ8l6co6UNO/3EHNsmcF7l1hVG
UFi/UcAHl5umfIw4AJgP4m9dP9JKFPpOjWu7XQ5azTW90LeGRv7VSt+K9viH/2MExckml9f/AZb+
lpxqZ8c02WEdYzlavWM+AItLBBhKtk89C0UiDcXnglc+880bAun8Bt5sM2s1opt4Y27SE3KoL0G7
PGvFLWNNJQ1m4ljVzo9qODTnRgmM1Y0WH7QEQhhhAJhwl7Ab6WXYXfgbBZ0YtpLPejOW95FrIT4O
mmdEzhgHUVO5RPTW821LsDw4WO0NqHj+GuPWqd9U9cZrF3u3wKlcD6bOB6qekTx8bvohi4g10MES
RqelqBFa3tr6ojGeSV964WcjwJ6FY6zMPQ5/QQTqH4/NseLSURrPkmp3LL9xezBiL7tu3auigq9I
3IRY77/hFSfkO6roZvUm+FIC1z/x81AACOrrPokTtrRDoQVZviskx6J2JSLHxF1sCEyTM9ovaH05
hcj9FspdPgZsTb30QbgFUgyBkwpftF6Sj3WgUy+ZTcnOlOw04yxB85NPQ7uz5K+Z/9zCyQib3K6E
16h5bj4qOdpH2TOTk7+mxxoh6XfYfPVv/UkF0u8WxVGKh04/SBOXuYRs+dmKXpcEUkjt8BKo1SQK
7U1zM0ZinMQ9lbPOhHyyxenPACl18xpuN/9aGxVV86Qu5WHRadpUf2Zt5chQbeFJR+xQ/qiKdK8l
tLcFWN7CIAN1VScr3ByHtXIHvTkZ//t6J7GhJgFqnWcnIaWprj9U8g9QrugPRiu/CQAQtqCNfzPs
unT6jqk915AJ8qyVOSgRaTVx/9Qp7b5fk1Cuakcfm13XRL9i1rxbk/kpyGnQMlq2cz111H6n57lf
zqpnmJ6sT1wsdhX7Kt3sFSITBFLblNw6+ZaTTxk2gnyIzIAWnBTdTgml5vAHwyWuqP8ysi+/iVHf
pQqm22j26kt7G9vYG9ffcVJcGCg9FxeY807lJ4uKJ23KGCxDmzjYt/mT5nWSv5l+xahFG9PfRd/L
jE4Wc7xXqkcz3vaOas6nvMWDeZgO68AmLsHEZOQ1gNRyeq4frf4ea6Kfzdi6tbkfG/kDEICfj3/x
XfLjNP019gC1C4nGTfdXJ4vY+3MFLd3ixS3Ha7OdwNSibbpL5i1Vsoc6CjO+WtOER1W44S3a5VwT
GN1fk+TEvTmv/mZRYx2133j+mWFaxyAANgU+FhSGK6mHGeqigltWjKOWw1H7V/QyGR7+0IcV4Hu4
zvGumvYrSCzDKkYJSvxgVcwvmPOEmnTYdCB32WtyTsFtX6/AROG2MY07cQuno2PqvrrcKvy2OzvS
vRqBZkSKSTCJfViv5/rbgHOVG9MVcBmUYpquwrgXHrfhSJwFGsrJuGtmzNN1CzkojZ3VxHAbfnSs
UuqLfFuUsMzx7gsJubNz8rk59abRp+FWuyfVeoTtgp00dAJBvsksfepk3tGsukt8yKgyRAoE/FpM
rNQYGMUYSVX2PPGFgNf9Z2Hcx3lnyOGKUxFxXcv3BCewZIB3mTjL1ZFqrfRyxsTRgt+4kuz66VJm
L5Z+WudzzpQVoFfbqwN8O8Dd1u2YOrd+Maag/W9Y4zA9uVHkUaJI+DM+T+ullW7Dr/VdpLo9pp4e
fTULAFaa3hZ9vEvcDCvfPCavdfNRwASz5sP0P7m/c+ozFFUGV0DeNUyOeWwniVLinlM9UkYWPvid
stjWziKpKroUeVBUN2s6dpMnFBeR2fKYHwguNhXzdX1rQT1/RHptcM+g+a6jH810coumH65yLjo8
d1E7b4ur8bwXB+dc3VlVClenekln0pKk0kvSe9OexE+Trxlzbym/o/plxNFVza+0gAwhmR6p6mmr
M3dQuT9RDPbSPq77g9oxA8SRiBFjKYbbRCcBcgzU57OXB2qnk1685BvjdOgsI+SAovdVHm/xivXN
oq6HljpO1l1rOG7SpWidZcb0OcBow1cPkfGX3a16a3tfROb8jqr8rH90Chg1lkf3oUBbaSk2/vqb
XKawgEVSODWIHyUDTB8LoW92758kWpPGGZTdsnnKo3Wdupf2NbMc1gMgKGCFFDPcEn6L6h1Xsqb0
rXtFoSm9dcAscbYTK8tdKzuGIVu6imE3iejK17RiHO7+1W73dfWjaIcSSDQ/W4LEL6DnSKyZFF0s
roNa4qHPgTrsm5GOxiL7Qz604yeS3KOB57e6+QJjzO0zmmBLVE/zXfhzghmOAiyNriFQc/BTDg0x
XGiV6g2jv1OswIr9u2eYKsiNF42nLT7n671N3+LEs8R3kRFdqr7quRVox0X0Fp3Z46EAgbcY/xDc
Iab6syWJn2MpHOKWmybC6PHFBNsXmjc945h1k/FDwgR9+sAyP8ldeo0KlqF5XDUsrnReDkR99WeJ
9mUmBCLz6yQKxZkHlN3GqfWtMg9agxkOg7vt0sClixmAQsSejk3EORG7Olu7qb+y5JyCTMex00Ei
ibud2ZXOSjobDUPSfWrCk1LOkINmOPnIPdkhsUHxDvWxSvxsq6ghwLV1bqlW94x89lYNPk4RAzwo
+WUoZruRjNPIRB9/Z8FR5IcxvhExyaw7tiBI2dTbk9HR3uePSYMjwFRoHRwoEBO52eU64TYmXXhZ
+Am9IpNnEJPh1Ww+TClgXdKMAykK86mrPwqLNZECuFCdmkl9lkzZqcwHoXf/HvX0oA6Xkl8YFx/8
NCODxmg+FOp31OCW/ZqJ0PMlGnD5SSA/PtH8ZRuwOaLZpU6OYIVzVJQ76VcGtLcSH2SkXTfokJGs
upX+KpC3bh0ajsLto7Y++zj++5YD6z+DFaPHtAkn1aDuTh1ZfZyXBOZXeefKNv8XZ+exJLnRNNsn
ghk0EtsCSneprtYbWEsktJZP/5/i3fAbcjhmd0UaxZQCEhHhxz00xomOvehBtDMneWtsRqjpSKbN
M3MQbDoAZAgDL2pzl8ufBh1+otvtf2az8f8CVU6zdeyQ1kN6tIozURXipaAkiuqXPk12hoDJkvFO
542HwtmzFnOfjdq1I5Ng2OXmQ5CcTVjGMHhSm6HxZ1c7dW0fLGv9Vm0WrzKN19leGV9djfk1oJvX
8VG6p8i91/V+Naa7ZkanCi55yETJuLThrtBRDu81ZWOJ5ewGvt1/18VSoq7YztbMPKpdK99GymOk
91Tan3bxYTJiitqtZSK3LOKajZM5k/eERNjsvh3aY5zp96nJrJr1ZTLbWcQoZp9mDS7RTiqqM+vs
8/l9aHiQSvdKjDX33Fh/2GP0qLho7eVsrXKtR3+CfDTqYlt13OFtZ3GuOZ9dy6SEJ7A2KGLTJeI9
kNOOPX0PYbcb9UcHrLjAQhBVz5YSXhqG2jUNRuQo/SFC3WecJlQvjxB2E4qWlWWoclXq1r1jh9HV
MAGEqpCaPp+LremG18JheY8JOFp86mGy1C1jq1TQjNn8PKu3ERBHTqiydV0/phIlFxDKDG5kIH2j
6dbPmcsqPUX0O3Po8QKQq7Ywc33TuTLwqthJvE6t+rVszY+wdsIVSijUwiQPIgAgMY2e3aEa1X1+
CpRVm25MzcXf5uM7GIzhSeH5HljnqX+g/azjvSvwTlSRn0Mk5R+WbfoOixDmhVXTTiWE6QucMF4d
/kTKvcGSIppQrDKuMVxY0YQIpwE2JBoes7E1WBNYFfepUPaVpgyeUIylRS6Hzo3q+qK9dlbka/lm
Mt4tgf6lr9OWq0F/r0da/AyaoszRStAsxU2gI4W4MDyHIKO5rI61LJ9tW7uGPDfDVl8Cs5u7WLNO
PcGbjAkmqljBCIud7pTBm8hGKzBeTUlGpZT9tm6yu37oTFStALWLgGEp1lWl8mNimPMckQVeoDTm
oq5MbSlDvm/HRSbp9HjyEXgOTV6fM931BKeIMpZHo3lzY5acEzRS9V3BBifLH104VMsovyzlzimy
bRR2eOO6iPl+tlaDk9WvYraguNiyDFZST8rJEATakhSQH2ODwtmjinS0DUsoDJ4WY3jApxRRdU7Z
42TvlHqlu7vCWofjtRd7k22m2AO429qyvXBZh6uWhR3IWebMrD5WmEcaMGAaaJa2jEeDub/mPGJV
5zGfE9IUzW/NWO+Yr9CNFq2X1Q8lWzNCupsT8rbi7E15b1vLhqiJxncj5kwIvRFPlo7OIp03dAAu
BiksrUIsOxwNxhL8YVUQYNtNjm+EfNxyG1Zi201y1UEgdDqNZfUkh2XVdZsqNbaV2Zpob5RMMcwh
0DPn71N1XzBO7cSnw7lN8dv272nrElhjvJb1F4OzoM6PbRgdtWKT6sPd7H6bgmF3RodS67vJalaT
zfdQKlshPwyTpS2Kj/2MtKhdqjWl5+bqu+quWfno1yX4i1sH73VesUAnDoBIoPFGzfSVwn6PHG2m
8mExYNM9t5q60WN5nYLECyrBtjvTs4IIEqJQ4HD7Zlo3tUPc51h07ldfl+qyUyfhK1oYLTUr+NYK
eFRuaqNrWChZtmDDscq+hcwyCv4F8oEseZLPmQrS2bARzAndPQi24aMAcnc0XbZK4njTVe5ejiNK
HstvoJgGBPliDJmNldboyaZYMWorChPkrGd8I/o83sdjxVxKnitMbRXjkS7JDwpinNFrmxkSceyK
10FzV5FITuC5xySKL8HNoGgwd+oo72d8KxnUjW3b6lLt8m5llzdC7Dhae9WMxf0M2lkMtrvKb9Au
nLs3SGLyA7m1+8Usso0L6m9RUJl0JzHepAJKwbi23PIV8lKQ1ZRsrbq0+/d+fjOrjU7faYCT1ZA2
kvIEj57ih/Z9ox9Hx6XWKX02Wwe6tdBb3uJPUxL9F9h3CQRCTaGcO1Tp9nuiVHQwiu2P2XNeJo+a
mOzThMzNLCGlNb/R21pi+Gl/csqzLZ+Umin1Ts2L2w2XR+ROZvZHaXOhGS8wLasuwY6mQhBLo/op
QfkTrxcvURiujQixomIKl6im602t2LI2iM1LPw2ZMM1IjeNeQTjq/tTnX0nwIXvGndzCYvoGMhio
sLMYP37LlGJStWVtr+Zu1eCOUM+9uXaCS6AdjaCV5wTnpgGFeLXG+Ssq+2EXN08iXbep/W1lEWtW
+rUFLsYuvxWkfGGc7IG9AX2KsOK3pZe0D5Gtezb5sM7gpdC4idFu2ht5R941bMjowvyKZdSmjBjO
RXWYJMAT9KrQM1T+zLdlvbElJPaSeDtnYpMDV9diIFzqVtTm6BMqyp6ycVMF8+QLD1+wExCuGgpE
pesu3yKS/TKN49Vc1vlwnIdtFOx1cWqs2As5YpL+qa/vEZ2QlocMIXXl5kzegE5dbLmeolmrXuWx
hkIj++StV+QpoRo36/2ovHWDu+LQvkRmtVKGR9MwiV4d8CYYfp4o1sWi1stScIa+4aRNL6EtrE1b
z2SAUP4vi6BDN9Uu/Pm9Lj0gJgpkbtoiae8iOrEsmw+hRlI3cwqDIVDbx8iq00mk9o1i0taZukmL
93ki8WM0vXrWPU17bYNi544pnwMXbPLuOLBT/I/NbRyIDqn9ZB0ArN4sHGbyLV6Nwkgjn2H4PNlY
Tpl0pPPOZX+1PvtZKRFICPLORDjAFdD2xsp3JmwIUuhGQPsoXstwVZIPUzDATqJNX06C/m5bif48
qhPulr6JSkJVEbTzFOHabGk/KwJR7GZi5mCs+v5HVo64hwyoFr3Mu3Mnmehz7I/oWqHUJl9V8Xm4
DKriO7WLK68vzScHDAWDR2Fb5zI31hE+l12NKxnjipJvRMY6R4XCu5sEN+wMRDnqgfRviU4vZUnu
7zQ/J3OvAG9stFbNeQAyHamjdq2Hh5FNTqVjikWlx6dcWaYAIl1BwJxh0C46CsqCKnA9pvVG7xWQ
1pEZIIXYpVPCa9in/jQa4q4dp/dRYW5oWGrtCx16uHDc+0pjdZo73jNxTern+tYpN3r4U7ikzEfa
2aAQNcsh8QrXOesNqnJ60oMHKPV0mcRvFQtHxueu5qFZVtdAXAwCrOEJO5VNAuJpTD4Dmq+6epbD
q8bhJsVDaz+PFlNd7VFlaBjfiKDn2EQsNngdn8vm6A54BwJZVXfOhMgUWKm2cSKpvwe4VTOE03BG
kyuCwHcprtR+Zdyauw7hPJgrl0mqsx3qxHxv52o56BWG5uBhjPqNETh+lozagyq+gk7xeCxYVRQ9
gUixl8EGyKiN0oEIHpSPWg1xoMTvTZN9h7NkSvZczs22ioMnhfGC2j1EIyNZaQPcNFaabKQz6tw+
UL2F6mdcfgvOIWE5GkaA8M60N6n6OUmWDAoDrtj4zCJxYHjRzUJFTqY2wZYD+sY5bhUcmM46z3+M
3EZgbIkkGrVur45SIyz4sxie7Q6fEDN503R53iXrZso2NlO8sHsvSEnv5ANOLHB3KMSer5vjYXjs
BtBQU83pVmLfYqKiz6hDjhltWspoJujMpobbp4nrVV5dkGVTOnlXvDaOeh/m7ltWZhTQzC/tKVNg
C27hDkCP6yyrn1qb8o6BW2z3BwKJY2UFNx6249rBEAXBbCKICL+u6Xbq+IapsyJjIRXkDQTtzIB6
sWzw7zK2ghcGvxxg1betlx89vywchyZBRwnbS84EGTMmUe6V7ihYS+M19Bf+VD2T6wjNYoReNjDl
JC25w9aldZyTNHNZYV0y/qol87Lt222nAoHMYs+W0wW24lEDaqmFl7bROgom9hgznlGep5BfrNIO
pXPHCPJQ9wy+hX3WwmIDPp2FQ/0yskc27wr8Q9BqJDw7LX+fo37QLE/zmnimbVNzY1lEG5Y/Q8Ag
rxjdly6pkZ4lXbeCwzmzTeYyZrnCnDCScXoEa6+2TeqKzexWjF+leZfHTPuohVQ/LNzqYHSQZkKr
gY3VXaBTDMeNH8cWXV3IVdioPXUpTpTGgk2XLmqhGVzswWaA5FhHxRFXJ6k8LTgWU31nU9EbQq4a
wbBYeBxj+8SlXkEAC5vnKgFOGcZNYRonlgIi3T2iQ054LNbD8K1Xzj6L3aUp+IXRv3i9B6a7dTZs
wr7aRrwtrYHh7x8LbVhZ8RsH/2Yqsn3kOpugWdMcy+5gPQYwO2XJbm+olabQvIDZ7uz0Hhj2Tgav
Qc3pyIUCXCOj+a4MrVWLum2OI6NY8VgSEVcMbKWxzzaoN3ZrpGfVq+ZvE1KrDbptlb+57GIi/uFW
OQ2wcfmX2z0r5rVzvuDAZPQeqggpcGydHynvAzndpu3yUZlo1KyOSCZ/KHtMZDH0OJobI/7EPBvx
azCcKU+LlhlWyV0MdKE4K7VVrnpRb1xprGri473ppsUYY7ilS18bAgJ+Kja98jxUydomydaN9vr4
VGJG0nv2upmqJ6LmJnPYWlp7aa8wjLzd9AMHe0xgS/fpWoPcmHqwTSznTbLftq/S9eiYrBXH8JZj
vMkA8vTEhjIDTLC1fUQdZGLeDJrw0PTXYYjW5YT1zy53BhYCTIFLAhVvPvjO5JtSesROsCvHXNAj
99jnC6ZltEmhNe4SaA+LKV0mr7X9oURX1fbxF4GvvU76h15+OujyWkWqa/da5DMe0Hj4nMYCb32Z
v2pFfC4jQmwboz1ro/MoZ5X8gmz2SnfaK+m+dImYa9huJ7YaU7GYrvL2PYSSt+lgQaz5nTC0qKH8
Akriebxndsy9xelZOMk6LMDPE6TMQ1eeZXClmZEFovA+C2+2yVXVxcvWij8tBqfDdVIeqfejKjj3
FtLVSACAGg7A1kFLv8FInv5/1yZw4NYwXFSQ1BnS1p36TUtzIkSULnSRH/Vq8mcr203S0u/ZlwUT
a7R4JqN2XIoOAlfTQs7uVFuX1vSpC+cj19+d9DyLzktrBcBFb0CyMjc8Cmt8h2AvEnfZB0Dkwagy
VS5u1VERZI9azTSfFtgP47bjushvSvgt3YHKZiwnel1iN4wcKWuiJy5DZ6OKlVazZDGCLs2P7MtZ
tXrtOdzNZOObwtgnGeJyK4LdmBhXM5arxDL80B0xYqzLeK0pkKWg7Z3p6/U6j4+KCO4xQ7TR5zA4
l3B6scIvrL5I+XShtqX4urzXrEusGOeGOXvtlEdlVD3bFKvCVu17Z0wgoaRjrGjiCHDKhhVWxLdo
wHU1kNCWidh8d4KEtNm+YhloOvy/cl1JgUq1hPZEVArCWYUVuOv4naxxNUuYIwyTY/4sxDvk32x8
logFBshD748KNQwHSvkk7PmBnmlr89TJNbQRN1SPPSYopf0Y5+TopPupQukICz/KU6wVDtDQtEnG
aS1FeFRgDaoxPlhxudNDC4/MaK26Utd9/D/L1KqYOqm7KmBqEJXyqU7UJfm9fAX4TiKI4aJZtdlw
DJvAC5FXinmCy59j3xCOnxYDDF1Tae/l7NqS0QoRr8pz49Re53KibtjgwOB6qwO3DWwDsHGr+WnI
kPZkDK8cvJ32LKatGfCjedgsKfbvZ0l8C9T6PQV2GV65Pkz3As8tmq1LyxyIhzK3UWOus70ai7uW
SkKrGBqY7XoQwZX7K1eJ01O+CyB5Y0y82uy4S9ISMNEtQaXiUvE1Q7ReFDZ8wVqe7dJmIIuOIW8c
+zWdexj5FXpNNQw7p7TvWb5V+o1VXJrmOsm1YfhmZOxLJsSa8dhWBSV0SCOwLNLAWFQVlrRipaK6
GmL00lv6Et2KkZ/iscM4/oylbeuq+TrUEn09a/PnaN8P1GblfHaVr2x8Rg6nRb85QlmKQzCvJWYv
KOIVcm06WXCbYldBPohmo0rto29KIONsNzKI0fOd6L9CYwY/jz4dPWUWrvDsc8kFe2qL6DASAs5C
OvEhZ5q1wJj3Jgr+TC3RjSf8LkxRpuXEg3w6KdzYvWphRdAWUTe+YBlq3a/I+NHszdw058w6oWQi
E0/4jZXqKOvcN3Dkx1Z9SOdzbaZrdr4ua7QjI7vU+asTP001z0G85mKfDrDsNbi4cazJpkpqwZDy
plesCgfrVOSnNwoRfdaiaIVCa2bnUCs/BpG5Kb5hu8YGc4OUuqjEmy+WOIgkuXRNu2HPkJdFconE
O7ExUcdxuwJ+1m3hhX3vF/PRtHP+YxS5AEEk4tmqVIwWAVGxJObpZirvMv1Op75R1+28IzOWwf5i
JgfJGTG0zk834StcFuUWh27EVNLaMjAyzXXbn6rOyxhzhVczXFY5RTZ0tvld3XZjMRgRyaMC3QEn
Aakk74DJF4nxIeifURPgq5Qe4bXGoascOwmKwvrbBBjPpSnXDX4j1IHohKKpWDxeISuqIPOiJl8N
03BXNogbh6jbN9PrZPqxbXl6sm/jSzMebIBRPTqVqsKlKZPXMjO3jhB8e59uea6VfGc7qLy1C5WJ
NVL5oOzY0pYz7sOozRxp2aTSn1uxK1yXtYAYt2hxixZde7SeVPPHynK4LnsXhfNjXL27WpfhW8Hq
UA2ajzvVn/QW/CFZKzGArNiHt0/UfdCm88vDSzGdxvrXmcEyb8tHte/uIuSYziE4ut4rfYhNTFnK
OnwI49tVEV0sN9pVfNN6oK1QXTyj7ratcRDqZJGISgkbhw3b/pKN2jZHzMYUdw8iLF4wagAAIAis
WMO2jPVtkBCU3FtAJdOc+1P/YVkG46KO8UBYrsnFYp5a0/kPHUnljqe701ZTp8mvBpNIzvyuiFOS
WSRVWN63TFfsPhxXgWjZtVbR9lZjt57ZEGYkNe5OJk/d2DxGdcHd3oQqG+4sMlbMVtfPoaLZj7fc
PtW36e/9sLe6rasxOAhdZgmmC7cpRjBRLFBYUpTpuZpPoJ2J9pLUhTc3JBXAw1doz68Oj/YxvFaI
QBbGCbdeBXH9brbn2sYsMeEHG8bsO28wO09NQI3aQfZr1ZPDyuE66yi/hvZTGvpdXWk7ccuCKLNz
SXaRXYhoU/SXmsExmtqsJYuQIZhAOHY0HotYZkbLWlX2F8uNyDmKx20wfIdYlF1JAyeDi9tTJuVi
Kk95DaSGv76n82T/rIW3b9BOwa17LJFCDPU11awXoo+UottmafxqhPhx82y6d9glcGVquqH0bE1m
Xv15SAGfNFwNy4Z7re7uBXE9YPuR/JzarR4pS1VfCqfboq6sS4KeyjS7SvKyqJtmUDWyBSnR2cwA
3TeZb2FyyjI/BM+GCo0m6IbpHJFqvqDOJj8A9FcqzjmbZ88YAi9ulrJpPvW2XHMv+X0j9x2dk5Eo
noX66KRI11Ww1pkMyfFqThRm9lUwdfWbYJo9J0spsUnHUrL+J7tdcNGKtWVrw74D2KmC62CylFFU
6/JWXjB1q8o3LL/dsBIRbjb2U9nMyPmsWA8qfQVEJApUavKMCuekwvDF9BdaQpizjf84qMeRUgLL
G/5FGaX+nOc8x+fm6AzKzRN5YbpTxA9VtcJ4ixf/HCGGTnRvj/Ci5AeofOox1PGNMWRYhdmD6JbB
dK+RyaJsuS2xtJbuqlbehhawJl51ljfWb3DfIft91fsm2MnhYdK2fbBJQsUfo3MQ36Wwp64/6te0
Wk3DV54t3fw9QpW33yILceqpRUWNXiVnxfCkpkuHJVTDQWfAqeTE0+T0s3NDf5+dx4yJudBukGd0
FzoUNqeEQ8PtL7bl5+NR759y8yp6+6SE1lvJszMVR2pgX+2PSJON2j1Wcte5zwbFcskcPO2DYtm4
dnAS3eDpDT9ahMej0zGB0ayw8s8cOufkVoQdNlD2ReqYe+Nmqq0qQeQnsrhXk3GeaQ2VaHN0LdCe
OeaImjNmjJlxamtoLKOYNp0iUKKKZhc4BcdCN+nrHgDLq7BdadlzpX6m8bSu8JJMJVt663kmAKeP
+I+s/WQEWy2ut3VZbVIFt1SqrDVMAIJEmOxO3vbBjEs5f0nhiSA+qUXrMmK2d6Wm0nlo0NNMNbcu
on/DWK8cXmXCIvtcp4Cx0Ta0teE6176gigcH3tcWBdGEHa/K3sidu5MqTXSBJziWl97JOX6ntSAj
Z8zWrX0y9JNubAUjIRRI1blLadWb6SAsbWFVVb0zHRn4sbRe0CYIHEHmriURUgiLkl+818zPUBeb
GI9XMqNoJxD4qByyN7jFjYWt48kiIEuNPzIB9SqRZibdXDO+LU2KWjHvaiM5ZEZzjUyQXyV9VMJo
H8BmWEp4tJrIWIgSE1obb1whN/qMIYKEtbGYfKI2egTA/EL2z8Kon8oYP8OwLJS7oCMyesosr7zZ
jxJU4kvHpdpzuBo3p7KdcNBVlQ3dbRsGn7O9Z7qNNF8sArpFqY+YBaImW3SV+qJUwasSIwujTNk2
aQfS+rJ5WNfpUgPMd5vtGK3siHJFTj9hHO9zF4IdowIVlFUwpJtuZGe+7txu6YCxSS1fBvZFhtGh
hc2xVKYUt/o8xYGb2+5Oqwl1etAdYuQcWKCEwS7KWlv5MZ54dphbuAsb5SnUa99FGWhTCbBxCXlH
YN2xVfnzjLabT1+VCwaiIMkQ+tJPGKJEducwNawBTLsIpAgqcGGgB2ZpvmzM6j4o8pOdyjPrn7dj
Js5ld4gHQpW67huQJlY2QjmFieUTufGiBXIfZLbqJRJzAlU+MqS7YIZ1SAIYp3gEKP7vOCrtN/H3
5i+Bd0mYz5njDthtFqr3MT9jeF7cIhMvwwLP4B8iE38TR/3rjuAyiXtL1S0IPnMllYeyvW+Dpz98
gFtq4b+kaf26KLgypTqlhq7tVXUob4CoXh8mXcagiBbqkDaV1WuXDFhjrdqiopdort9dKJCVzFlC
H/zhffwmQ9X4Jeo4afW87l3onHk83uJzU/zsSICr2YfvwqekL6vUY186mmegHGLmDeofXtr53Vdw
e0t/337RGvZsOzwZRpNgXbK77DBQMeSNS2Z50NLXhPWcaDfYa7Mu3ffGdtC2dvc+tgQdNFxgSrVu
XbyKuEGi9qVK9WWsuF88xRq54f5lMJfzbdqLitmD2Vx0a/L0iUrN5UNV93J6zjmGm3ej0jYR/Ifq
YjKPQ/tdDo88QzE/Ycn0BA6zoBxZPdFtYkvZpWYDXk/y+9xR0WKc58I28OJnCzt8YCOJU5NwVnFn
v6s9tsp8U3X1RkvaXS4VWCSTJa1UhV8p/YFe7XT+2ZjivDNQcf/7J/3rp/u3S+t2Of/te+3LJC2y
XJ1ZxCjvTn62C87FOlp8+E/NJmkX6hq0RF08Kx7WOljZxW5YXDtfLBhOe+H6J/Q+8SAdVFjo5X+/
I+3ff2nGj//7jnJ7CKzO1LLDdOE8xkJof2flSud0usmFHiMdKuL/fq1/v2cJJP3fl3ICWXa5wksV
sdS2Iq+xepKOMd5G5P/9Cv8e3WrYvxw9rVLnoRNFfEM/5lI52pDQ5QHq8g/R3bekwn/+eoZ1e9m/
/XomeEmoMRc6TOAh6fyRNn86cv79zDR+jUsO3Kaw06ZID5a+KI482SmwsPp2PC9/pgeTJ7rlB8/h
H9ar/OZrsn45WJSC+K5o4nMk1A5P9YNyzwj2FkxY/OEFdPt3Z9ftK/zbVyWFojeKExp3od5vSD5T
IYeU6oXFBS+1oy9K12DoHS4ZCN+kVVhpWOQoHvC9GXR7hIKiiaUtNf+uQwTtaWg2FWsUPuLmOaLj
y8jJtc6VPLtaunHwD3QhWf4T2uVALK5q6Ufg6fPwqZaPqbUff6zp9gIOMXDzJsvvY+NJIXuzXMJI
hSdVkoV2g06O+iCwzT33UJ+5vcNFbXZLINoLe8yXzhWtY5aPk7VSCV1JCKE9KJTJne/QWMA1cFDt
wtdWw2cAZIbldTmbOPlX+YCQsib28v5m0mX6/zM4EFQYWj32BakH45Ngw/I8dO8GT3sqIo6cLNmn
yIhzeULJH0vSI5QdmG8txsVANF6/CEgYy5mqMascnpxnoADLuDMojuhCun6DIIaNshm2NmlUXXK8
Zb9lxsNIRDNwov7VlBytTFYCIBW22c1QOMOHZUK5y24VZfMR4yt1i5T6QlVtjs/wnNYhTjPzKdXN
cxQfwgLSyj1lQK3EXMQMHptlO20b3YQOvgr92AXfrEhqx5MxVkur+pjzPUY1+IenGmefzbqYkmOf
eC68VhrzUf2acFBr1bU2o448d3HVy/5cd/mHnji+SyetUUhmOZMD0g9JHJn2ieV69KdRvRzJn2CE
QV+wEPGHHuTEepQriXLPBvUy3GTBe6Mec9ozhkGlKUhEJlBNJyMHWG6TpDzLjCOV0YzmYwB057yr
ZFjDLAN7zjHpOCWth8HqPeN5wmKCDzBuHutp1+V7HW6lhqCHzKxiwgSimKey1f0IogADFROtOXgs
OrdnZkysX8QZ44znzjxk2YVsIS3cujbBS9GSBmRw9lWDuzHBbxm+Nnr0IqR8SvJNrnpu+Zi0lzLX
fa0P7xW6iazvMdKzYC4XnuzwKzWGXI9FsgCpLwFru6y4/ve5+tf6kn+efJiE/vd25hLphTuVgMJk
/GB+Ig9U6d+jhu4JBrYHj7bRkSVtwJxqF8U8ZRpZAuSRQlcMsl6ATo0GftaESVoaHIbK+VFMqPms
vVl83ksGpyrDCrrDnhB/eQFnJ3ZjL8HkcewkHVisXXvQwZVDjcztkWy1pkEEPAzKrk0Pitj12c61
NaCdhxQdNwW5SptLOW2muDn3jBlTFwGo7Np1ihywsKS8WJH7WQSWV4ivJtgHQGQqppGsvaI0LMt2
vCTj8GEE/cYcJ88glWFMCaHWw6M5v4351mgPzjz//z25rF8KrlHUQ24SBXIAippBCI/2q/4Aqj+/
W3+Ibv5NXW5Yv9QeSaVowoh5ifB9/Mw/kx/zp7ko9zRarbYWn+1B+9Mr3WqHf14thvXL4c9v7+gG
APxh+GFpHKc/CidY9b1uklju1Tv53f0hx/h3T+Tb8/Rvj5lYUW1VBGpyUHIOa2fpGsoffhDtd3/0
7cP97Y+WQ6BPqTMnB6mA4hUhkXGN1eEjbFJSERsVETkiJCPPZms5MMT3ldZh06PddMe2Kcx1kbbF
Tsvn4A+V2r9XT6bxy0ftyNVN2cml3wUJd0uk8BTl4IbNKohr/O/bXPz7Zzb/yqf/22fOVRd+P1XG
O4Q6/GJEMdZE9AEnExhshfFCNCY+8XQFb3TIoWjK5E6JPgPy6ZVgBugb/aw/zrDiyndSoUREyTZs
kP9qZSXynUw4ZjX0gRIXQsPcN+t9K3N9A3w6uvk9qnwdIALTiZO0mDTiXqafmnaVce8zOfV4qNba
oSEwzmgYlyfRa5cfCyB+ElXclGeG9lazKbUbV67yVMpPLVEv9Yz4G2d+L6E0NfK43RjRRunYZvhU
mZeenettdgS5GUtWYYxvZUR4PVsxOgS0yd0pLrQXPc/dkH+O86NeI9zJ7FiP2JiYBaCVx8iWUVo6
3n//BL+px03jlxJWbRnJWHaDyNSupULEIa7sF8UMH80QK9MuyEgcJg6h/0NH8u+loKnf/vnff/E8
HybgGnXfhqV9deqkOaFUYijJisIlhz/PCZFJHR/8LiFATzjW+Q8f9DcVon6LCf/bK6vKrHJGTMZe
aWpU3jnIV8lkX5WOuiWHGsydMcRKebLUlhnpd1apy15p4H0HxiodU/CC4aqrRuIPF7/+uzf0S1U8
yKzpQ1kZezk0Ci7dtA0Mtg3kymtUqKR9RajCX4MOyW/2DhKgratwMBaHgdmmhL845vhZJ+kNrErL
rU0iP/mpeZPv2wHLZJXo9WV0qFz0ImgeBteOoaMHDb7idtMRExEBa6Yz2T+daII/nGJ/XTb/PIrN
vz7s377lTtPjWCWZ9mB3NmmNDhO5YlUQuomNzusCB3kWEU8t3xTYZ0sUtDZkPE2n0Ihuah1UTxN9
5112LdNpbQKsZ6CRkl2kgo2SIdRxXXeboUbMw6c81CXSDdGeTrTMQnv331eKuF36//YZ/o+6M1tu
G8kW7a+cqHfUwZhAnjjdDxxEaqAGyyoPLwhZljEl5sT49XfBXX3bZpni7X67ERUVYcsiCCDHnXuv
dTRxja4MTTuTJWiwgUNMMq7W5nP4DI885ZAISE7gUBsa7D2HsOKGpNmKTP5X77F6SPrn4clgD8Fp
75fhlm4Fzmk3Xxsks3H7VB5wQ0hpwCh9EQ1Qlr2fPhPNBj9sr+QH/S1TN5Qf0A5fVXkrCLuxS/rQ
IHlhe/nCmtMgH2diy0zCmdFus6sWxAS179gKd9QY6AKE3qr+TMl7Y67yeyimgbvN2gcwNnMckUF6
zWFLccY08d3w9avntIzqP7xre7Lqcgb7dQPO/8LZZ1ccYN2Qc7uK8Ywbq/cBkjh3La6w7a7jC0m6
7MrAUlddCIRdgihDtglXrEj3RGCX39rka8pjN4B01i4xvGdnS/njTq2pQ72j4OVW7Vgk38DFJo16
x7Hxpdp1++463gYXFN39py34aN4TQRQ2ouSu8G2vgTPs7J35QNEyZHC88MMGwNZWXPKYV+PK3UC1
Xb9+eoo22QV722t4APWZpYa1jAO/erxHC4Jk7rKRUd9G7cf59IY6o/XyiMSKQMkaBMQquYif3m7y
1vKZv7rW0Xq7YXjIsuVa4cF4LC4RWNxPL6DY18X2P4yg2kcTjdSkDDX25N+EknKCOrsNbPI2izGz
z7y5E+Ppd0fCD81Rm30djNng31jGUiTb4USq0xKSvnEhVX1WDnRidPiuZfrhMoUjG8D8MyE1zsWr
odu40xP7AxJU/ItB4LdorwNCNfLcIunEjPm9efxwva4c+jpUlEf0HbIBGKZGfZUTogc/CGZn2FQ2
bpriTEM4sej77jf54WIOZ/CuUpytMnHsZvPZgQggzj26E6s962hcjVxRTZnroFWK/Ie+pngTjObb
DfhUoPP7qvqHL+77eVCKuCN23ZSwrbKG3IsslkKvqbQBiD4Kls2mT2F1RR7WnTWSE5B44MjQPMTb
3ItZc2L+BYfuQJfoak3Eo5TRapzNjkxyG3zMRNosViMg+qaRXIvWNi9VEJvXHWyRzagpdOqp+QdL
VgSfXBuaJ07mkHTEZJb+TZBbkGDDEFiaMuXXDhzxWlUjRR7KLSFcAC18+0mc6gVHwxfn5M1MJipG
kBZYEhR2xpA1vImV7Z0Z909s7Nzvg8gPzzppPEEJFpeInSzZNeRSwm2PvW3vk5roWb65HUa/Pdh9
Fd4lcdNdqZwaRBC8KcVv1bxJGdjOzNWn2uvRuBVPOYkJvhh5bzU77+QqIOVtSuozq+NTD/NozDKE
I1JzjKYboz7gu7DHi0DC9jknUvn1oGserYXbPnTL0UHdkKiGMwVove2ht83tf9QQzOP1rk5yVZO1
fCMCGD+uKT+3AGztdvii+vRMYzulETSP1rAUA8ezPZtcZCKU0aXk9Odlf5XmLiu6+DqQ893sTP4K
Jv3GdkkXevveTowk5vK+fmiBNeyfug7tkdrEpy7/VKZn4sjLs/nFNGgejVCBz9l4U/O5kXWVFQvk
kJx5ixrYeCvmM+v+U999+fsfvrtIdFcX5fLdDTIHgoskK85MgKc++ajrN5BC/CbnkxeKnc4eB/OM
6+tENzCPViIddtc8NCw+WG0AQE/WhrxvmIZvv8wTfdg86sNNO0SRYfPpnh+vkJGENtj+3duffeqF
HnVgUqbGKF2+uaQC16SOa2EGFO8Cd01K69uX+PXDceRRL47zMJp7RaKRa1OG73CoLwBhvBA7fPvz
fz3/O/KoHyfFMEcAicuDIHE/MudwZfm+fen2wA4xFQY0VMZeqch1KG2orG9f9deLT/JDfm6lsSIN
bnaL8tAl3Zcyczwi4k6+yxSwizLrqECBcPz2pU4MIo486s2i60rqoOb0QFVUdms+zTmF4mvjYXxy
VueO0k69paOeXSVJUOGETQ/aKVmkF3UC0bcOvqQ+mbkVLINzPuRftzhHHnVvNSbScsIWKC4lBlQ9
qeQPf7w2JkoE2499XJ2Jo/y6rzvyqK/XuaFcl+zbQ28GyVPNi78OZRnu334lv+6Sjjzq8HGURjKq
mvTgRhd98j7t78zqTI889dFHvZ1zfW2ErkoPBsTU3B+hF2/r5syMeqqvHHX3wWdFZ/U8lfwPmPUF
9W1w5ywAj+sZbO65cfbEVYKjHu85aU+y7PLsOd7qd81Xzj5S3BnhagR58vr2KzjVK4Kjfj8Flu4n
xVVSiGPNJu0RVMCyWFGX2BlXIYUc9ZkR7NT9HPX1LNEZkmiuRJo1dQoELKllDtotBP4GYcaZGzrx
4oOjXi5xAIdZCWVzkh969UmpFhjJy9sP69RnL3//w5yqc0+GY5LngCTue2qPoZTHOjnzeE706O/B
6x8+nHK41rFJ8j+4B5D5HeV+RJrvzXrrlmdGwBOdOTjqzK7u+r4vuEKn/4AKR7Xkma9+6rkc9Yep
qIIqHgwKSOYRzvFLS/2sPjMCnWg1/lEvKIxmSMk+yg6pvYEHYkLoAK23lG1saniD53THJ56Nf9QN
XFVNRbAci5Tw6wz7zlGXb7eZEzOCf9TqSbNzG5F0GTWXOc2FUJ3vEn0nmdYr7D/evsaJrZLjHzV6
xyLmEaRJdhiiFKy6KPrpzjKKjjxohiMrJp43RwvSWpbplqzEYSvnwtmzYvmS6cDYW1E/nBkbTz3I
oz4ivTDuClGpQzveGe4NvqczjezEEYLjL1f8oYO08aSCWuXqUIHUkByFUiUBSGDVvYQfW+qJkbSd
Sx86dRNHPaWarS4O8lodUhLwa/8P3Z4ZQU61Bvvne+g4OJtjIbNDMBs7F1xOQ9g/QXjgn5tTl3b1
172F8z317Yen1Cm3MaqCK3QG9gQNh+Y+NL7pBvKsk27ebm+n7uK4v0cJEX6PfKSUUvTOfcxCUgXI
cijnc4r6Ey/geyz4h7vIRDkJa4w5AbfzP1SryaY2Pr395U88IHHU0+PUMWQzZ+owv/TvrS/Vt/Aj
pcFvf/apr33U2bWje0W9uzroSXjw8OwPjWuciUGc+t5HfVyDy/lHElhHEhh6zD/ERfzw9tc+9dFH
fXY0Scms04iehd6D80GSP20Xas+cCvR3kKBDJf/DJ7Q8uR9erF/loos0T4hKJORlHfCMt+/hxPQp
jrpsUeOlgwhIi9Ek0lwXF+a9LK6r53Pz0KnPP+q5smu9Ioho8/hNrfec+y/C8Ybq6xUZHG/fwqmz
eXG0aO2rMonNJc+v81b5bftc3RvvmDCcz846+hTs1+GWdOm3r3XidryjS7miLbVTWdmhxiNLetTH
6MlbcpdW1Bm8fYVTK0vvaJRozYHKdWSGh+KFWm+S3VSwUh/sF/8h/Mg6+e2rnOhxx35wWZe+iVJB
HfyY2CPB0LJpztzAqY8+HigqcyDnne9vEqvNfZSmaXjmW59YMLlH44SZO1ND/Q+NaSa7ozCo7Hf6
aoQUOdSbtx/MqUscDRel6YOHmPvs0EPzok4epIcgMHxuc3Lq44+GjLwrJny6TMZ5zinL9ZTshvhM
JOLEaOQeDRG56WiUknz08ACyG6FOsxmf88e3H8upVYTr/DwAjXXiGcFAogfOxvF9f0/GxWKDvtOf
27v+c/vlzGWWRv6Ladi1f76MqhPwFxk3gd8Nd8y0uCNWYMysXcKZCtJm50wrPdGR3aOOPCahDBPS
Jg/kFsDg8jSwwd0QrpKX6tysdqonH5c+LPJqF9odU2aM3hbhChU/jH9bv7ngSB/Gf3DuFOpEnzuu
f6i7vEW7zGOrNYQpY98xEr79Rk402OPqh9S0xjmsiYL3Big3tMrGpxJQ1tsffuprH/VnZzC6WVIB
faMhv5lMC6H17vsn//fL+D/Ra3n/jybT/v1/+fNLCVYtiWJ99Me/vy9z/vvf5Xf+77/5+Tf+fkhe
mrItv+njf/XTL/HBf15486yff/oD1bOJnh6612Z699p2Sn+/AF9x+Zf/rz/8r9fvn/J+ql7/9ttL
2RWUp717jZKy+O3PH11+/dtv1CP/8HSXz//zh7fPOb/3HsEZFaZJq5//+muvz63+229C/C4CKexA
mJbpu/ZyFju8Lj/x7N9dz/QtX9qCehlH0i2KstHx335z7d99KYXwSUcnzOku36Itu+VHjve7ZUsz
kGQRuoKkn9/+efc/vaB/vbD/IkXkvkwK3fJlfur5fLrjB44rHcsFS0Yw7mj66MPIKZQH78KumvZi
cCFUxpa0FvS8txvquDsTNf+57f3jeoFncmfCgm9xvK61RSsLCeV0m2c1gRUEY/MmMKLw3Ln30Sjw
54UCK5CmA3zSPz69sNM6KI3ADjhhHIE0pXXXql3tJgjtIkiLBJIMkooF1MMSPJEIrSuVSaci952D
qDMd7ufezHdxLcGpKI/XDTwe9VF0wHWTwHY9VJvoi7N9UFvRe5EGeCanmYH9h+b35wv+8YX+PMJ+
v1bAi/QprPUpjjoOEYzgLmpgZ3LbjaPBcF6b99oDiKt7mX+wdBNfF/Gc3Bt2f263eLSv/8elabEm
d+hA7XKPZtvUjDPPEr2EmWYNN1SPxg/Mkc1BDCVzCcxcTkkCS4B7D/v2LuY57xQlnO/b0SNJ0KxE
CCe+zJ/efiBHaRx/fq3ApGDKcSzTPj4Nt6oi7Q3Xk1uvrKuLIIv9feFMVI9ONggSEC/UHSE1chpg
GQZ0b1gJRnGNLEtsJjfEpfT29/lLj3OtABKCy3MKJG3haGovcMEOnl7q9+eJZWya1YIMzLQhm3TI
h+GyjKJZnbnmX3rdck36OuItOrwZHL0ZneeTsGcMVeWIaFgpCn9EAcnq7Tv7S9MTgWP6y1Bn+rZP
G/x5NQFMuA2MBBO3H1eNc9tZvY7BmWVdQRmskb+MRp7Jy94u/GpfZjkizbevz5r5aDRjUJEQG2h+
0nV85zipIjWoG2/QiF5Uoykc/HoZ7O6V49umja+h7Z57OzA/jzPH/zU2jyc3M63mRk6yRiDRVuUz
KZHqVUVLgYeKcw+5kZl08wVGLgt+U9KCHAoF4QxqYIzYvitsoe6GFAYGZE93eq+i3KyfpkCLBxvs
PRZPN7K/uYUc9Z3R5p1JUSxlV08ptesVIr2xJnIaFN3kwYqYGrY4vlZUyRhx1jbAOOyAkua6J27k
NpZdrcFxy5uEGJ3eGl0Gh054M8AuWyOPSLMk4RFPUPlr4aFLKmzTGXal3cbQ1oyyhjre1p4QdzVx
xD+c0k/A/I1Lpe7Y5rX8ksNQhIWL4wZ557qpDJ/007hAiFeaGfUVbQsgcVNZNhxJ6vcs9xu53+70
2DdgJ/az2ar2Pq6t+Vs+VXYJ2yOPX2ozGo0LJ/ZcE0eY4rwxGBKyezHZaWtFr+TcY5i0/XlwfVaf
RRjPnxNbtwaFMR0+LgYScpubodKfMldKzaiRs4UaRzP9NMzG6G5K11xovrbvkAFkLQXLNuTHAOkZ
WeKroaojjdKLwXCV104ir83EaTR6FJmSO2ZIQC7pbIP5mQ2zdTctmNV8J8LeNfaVZxtQw+1uOmh/
cLH/tajdq7iinIrkTY9C8bBSe+U7glUgBCoqLVoN4d1xasSRiABA6U9lS+wsLEX/rSllDDaAYVFc
mblXjj7pIgpQkZ81zifbQW/EXYshvo89s0RKqpocT5EVpqQ6xX1sfpllI9mkDk1ZPE5VElrXnt9a
8lD6tkz8Ha9nTEEAUh77oePpjbvI04r6TXNoA3ipJWMDHvmkJuQwD9gHLFBvDEIcbjiuV22JYPUu
o2Suh3U9hrQ67Wo2BEHqU+hSegOHLF3mhsgUjSS7ytQIJQd25sIcYLbHhWFISuXGtifzwQ/sihuf
Jwn0UJIIuy3bSse72VOC3MFWYTxtRwfVL2htGCmNmybvLX8pzZmmcth00vWyTe05EejRRArwuYFI
d2E9YqIBv62pNCNRvsE0NGZqY2lV3wLq4nQrKeLukqHU4F5cWQNDqZWrwTzN6jlxWjHtsEo36cU8
glkjqT0mi8m2UpTSAibkSph6ek3533MWOtTbskSw7I80V6FvprgorGuN/LCkLkYirZgHf1ZYTVXb
f06cwqaB9/4QfRmLCKO6l44hBm0LVNiuRxv/SfpWprasgkZjJ8c5TomVVAKnolu11GdHJZaH2RnM
kQxWaCPLOIbpgXrrEGWY48wbMx84iRr9aLT35DsD7vMUksjML9Aap52uBPT7BS9d1D6Sopb0ffJG
Oyqltyrkya6LDFgTpA6A56IPEn9VqwE1FngNVFkqMYOPc5Qkt8ruyO2vqgQxjoJb1G/Az4YUBgFm
/KpC174cEg48mL5c66ac4+ZznGaOs1NzgPTFc7TxzSj7iOLfZsLPUkep1KvWaCIAXJFFGd+QOv2N
ylgfUNzg1+Z+rpHKbpI88kTKWXHkUeI9JfDI1rw0aJS2V2ePhYiM5zYXwR2gV2QoxmyBNc7K0gYt
nshUb5rSTf4IrBlheGgHy0AWZlX5qMBDkZMahyGQsTnQ0AktK51wdyhN7RJU6/czwgjvxp6dRSmh
jT7cwHGhZKZKKkrUnLCq1EVLCty4C4pedje96wXjzsDs261kBith2xZKfSh6ZU+bfGp6dh7R4O/U
5BivDMsSTHoYGeTNxbbzVWYsj9cslQl8WInGVBqZTo+yVNYA4grXKbYMw5a+TgoonftmnCHik4TQ
Opezn8flFUUBjcchkM1ws/Ln2M12g+E1PqWRBaoUu7MNG7tTVcwIPkonvnEqXNxQborq3eyQFr/w
EvyHRkiKLwowW92NaGtxqIIhgKHghmQoN/zvEaREhw8INL2G0Fmk3wyvojoUmiFqFL/ygmt2901w
MBPXnw34VHVjAU3ola6uR0zXqOKSsYc2U0Hyy3VFwXHbT4BYzZlU8E51ULESRj+yh1UIKTMNoEr2
Q5U4OGIow1ulouAWszCVl8VsQknRpAzdlKw3gCi0ZWJixo3b6c73q8q8nsLaSz5oQzXlTe2SGnBb
zlkMm1BJo9kM5IbMsAMQ1Bf2HdU2w6JFZ5ykyC2x8gw3vDNITF6NTns0Kk4MX07nbgNiIhwpQOBp
RqkfUEqpO+sjM4XuMSFIX1wT06vI1lCm0uNVMyRx99HxbI8S+6x3NBGV0Q52WWbll4BHG+QsQ62n
l8lv/eLOEhGp7LoySJZ3/bocyO3vChMYmlUl3V2VKjPcDDTbD03FvLeuB6eA+u8nCmfOmA6PTTNH
05OOvWI89FkdGveFnbT3PhQniiNri4qCMje8g9GECmEw4VtsyXGeRI/SMCJg0HNe3zSlwNBtjw2F
gXNfqfSK4r+ofQntocavrMa4/dhUFIjAanSL4V7Ubnsf+ujuP3VWEn5IXEOlewUptt2EHOx5VA0J
6jadmC7/oQSHAagmM6PkIgAXx9IwEe+0NfKcxw4A8oWZWRGUMNx/d1Mjsa60cxUxfFUyIuBfayjM
VjOpj3EV4o7xrJYxJQxD6IseWgxQ4KyJqJkVQYg5ejapoy97Ccls8iv54iZp/zRmfSG2rSGDe3q+
/QXWSozAyGhjjMxi+krV6/wgqxRVlRE6zWNaxyQzzMlc36ah8KvraExH9er2ZfROSzFHmD8U1c9D
t8gTzJ4JiQPr2PgCsoI1X5f5ilUId259GgotyB9Oct08tl5sHlIRUNqoDZeDAKuxGw2gS0PKi22F
YVQ5WciCwozzh8TsF5iC57M3jyP/gwkP3gDNGGCw853MQzXuSo8qi8Bs6ktvYm7f9pMPtSLNJQDL
JmEsIFO6Ia+X3ADcH35kYtLFT2MEm56hbkBryjCDaRxxMK6bMFH7LIVZvImIROC6s0kqYKx34j9U
VvB2yewZ3hudgy6NetTsmxVEFiKjKadIpw/mj2knoBF7THmwFHRMJhZviC8Uman5JBK/eS7LyaEU
XdvWR3DPKIL9eI6/sFWr9CGaWZ31WJwGv3mQXgmPqi/CDMFbPQr9gfbQBl8zl/zET6ZZ290la0dQ
Hdsm7CMWqilUp3STt27qXYoxlAMiAV960z5RXlw+szQqb4uUEzAK5hzYlbmrHPkIT07E1w52C4vS
90ma1PrmRRju5oDcVAY0ZXsNKdKssyVzZBGZr55dBQpylB/yqLUybWSlpE3HXT98NuYsoZp76Lon
I6mH/FayXAXYajdQ8nMH3V48jWCFG2PKnnCljg6lSA4OFGdyVbD2WL+WW0EII976lhKUxk4aXYpp
wdcSIfD2Cw+ucM0/zyuq9wx3hOtcNeGr6XFGhmSzlTcTD1DC/BvNbtV4Poghswjz/eRlabYDagPX
rstzB71P4vmbuXGdz1HTGp+YbFwNXjNUcKJitiHrrEr6z76b9lT/eAtCOmgTOS1F4ZC48mhkNnHc
IqZuXfmNvvDF1Mabokz9Dt8CLreoNsg4jMoFlSzBEzwUmrSn3aRSihpLZ+ox/oSKWTlDxWlRjy51
tKnM2n8xaSeQhSt6OahYzUGTLdXIBBXNyI5sZrOvXlLKGzf0ZbguGs9BKlbOHevKKrGBO1Wt/wDj
Pqv2k9QBxDjf0h+cKfL9i3JYkMJelvhi7eS0pnJI+nkbdaX1qsuCA++yMDGulFjM070Nsn8ioVHP
5pU2DPcT0T7H3Yf049tYx/43z065A+C7E2zAVFr3nVcttLYsoX3MbiVuuqDKFl5qlMaXE+kP36x2
seK1CH+5bFTLZOe4o/1BS38c8NgYHbKSaZEAzHni38ylhSETL08ONl06Hbv4wRrEIdEx6PVcByMv
IHNbG1KM2VLyHTA89NverSv2THruUagM8WJsM8npH6UNk3ImbdIF3+obeDm4+M7yLSO5sEGGGtuE
jbG5inAkfyAUEgdbY/TYxKoyokXVTdK7m5D49LOTWgvRewYWsNNF13/q0wzPbzH085diTHu5oanC
XJ2mFMpB3dpzsODXYmc3aZMIoNMUXbu3C7tWX3NPRMWLqYJRXQqvMb19DBTI2MepsBETR6yuLwoP
Nvcd45Po1x5/AUZVZ/2fqJR/K5p9MlT9U3j7rnotHnXz+qoPz9X/D0Ht5Szvv/8ZNv5LUPtp/vKa
/TWkvfzSP0LavvM7cTRf+EQtzSUITSjoz5C297tE5OSZRJpMR5rC/ldI2/vd4y8IDBG0Ni3L50f/
DGn7v1uB5clAgBBzTIJI/05Me4kz/es0S8jAZ8Flcqkluk1g7yjCplvkALGD8CoPE3Yohq53o1EP
u8ifsm3R2vZ7Nr/d/Q9P6Bdx1yWG+/NFBTdNLJ9Vv+WCS/85+EVOhfRT1weN0uWkx9ewo6CLacGQ
UVoZNl0FLeWQOXbE0kLFLaK2WI3WvxWCW25deLYjiPJZro1f6fhbDONQl8pM96ztLhOAaqFNdVQ0
24v7N/+c2/N7iSr37Vu3xPcc2J/vHqiAbxP8DUzLs46j7UkzGZPhteXOQCjz1HntzYT+ZHrXU6UN
9CV0xgehO/ZeoWi8r0lZEWupGXzXvoWwaZWl4/TS6HFwP6Mysj+wwsaAl6SzI57GuEhJ6YYDVW0s
4RXNPvZSWz16mejsG1aPmGhqkKdOlRe3vWy6ZMd0zmbW6MQ90eHbus1w0YaWOdqb0vbK4TpMMr02
ps75UFB9u/ZwlXAIoIh08e7q9LLIpaPW6TgEyFIiRu5lKltmA1NHoGOUnT2h7iteM85OAQEYLqJs
cTmjdUFKMESvUpghGE8HFeoAAo5CKLmz5+y+kt29HOIP2aSRnyltPCAICRd3tH4kIlhfTgT57jgj
gAUoCvObMnIK4fviEUCFeIxcZezDagHQmtZiQ+IiqZ/apOkV2c6vp+/b0ztRz5DKYtTYVt18YVP9
0VAOlIRc2DtZOSbLvohF6rTIDdmls/vXCqGfAeWvt3M4JgJagOco8UVPwVWUg7OsIXStxWwVr1Ug
vJegrypYr2Nvvusj90Pup80W5e/16FVdejEYQoptUo+M9wWr4n2n2Kscuq4o71wfT/WU9/XOqo3p
da4r3V5SbumOoG96CzurrCJ1341Gm+GL1fYdcEDvW6k8WJhC1RkWOeEOd4OjPVwF8aR5KZNwP47x
BLsoDrrUv5J+N/h3MfE4udZZhiq5Kgum62a0qExESpDX7+xkHppHjxc17lXWR186abT9oa79lim+
kPaVILRJ6a2EhrvVdLQAa8lEKtw8DhCByIr0D8aI9WHtcaLaXUc4x96TdN69i7M0h5pvEIEAzNBh
4yvB0W9j25QN8pkkj/meqV3s/DihIB3ugv/OzmLh7H1QlsXl2CO1uMgg1r7I0e+e1FwgJoxygzJn
iMCBRZ1l75nYqDvFQr9MEclQXG6JO3cIJoyhjpuwLwryePY2rpuBAqYdD+SgWg0z+apgN3ER2plu
wCcQ09tOcVm9y7RbeRtbpMVnn6F1MQxVykBmVqXWzk1izDKCZPVLVRZW9b7XQPrA3EzMv7nK8Cxx
dIlXtO7hW679hrOIdd8aEGnSIBbFxajTMtpaHfk8+COzmAp8o5DsnQzWlnnOoLJRrogo5EiTBXFH
5AM9DYn304XDUQJ2DVGX61irBWOaq6C7ggaJrdakFoT7oqr1zsf8AqmUnRLkptwJwm1gprbeEvFH
hNIEwp0+pV0s2puhL+XTKDJHPeLrkQonqh28r4twgCwunEfpmSPbvaIbFdTyOuMZx4lnb4aiSbJP
dGhg4FFme6CqnBrHejIZcbpqmziQ+zxzigOYF3jpUWpPWEjjtBWPXWXU4iWzzQmdWT6N/hWzo9Ns
XcJs+bU03ZZjEZ9VbeQX+Gm7abYVecTS6tEa29MLIfMqvsbiQvSXhM9iXnHmaaObmHQzkDkr54tU
DcO10xbxO2/MBw9kT4DVxyXCHV9Qx1W8zATbpk1hsq3lSSZwfTkP756m1Gs4jU3t7rEtsgDmAEFt
85KAEM5fnmRaXNNpnRDfLJG0LRHN+Z076gEGUe2xt9XFKMtbe8wXppO0h6vawvyyce2peZWEuRFh
Y5tEaeV5/c5wlTdvJgagF7N3u2zXJ6J6PzWulX+tbE/cellf4w9RukFOJZzB3/qu3z/bI5qYqyYt
NFs58Nc1AmjcE5mfL36AAS7VxlIcpK1RbeYvvqPkQ2n5bUswF3nvuuIUFGa/Pz6jaqr0aoICvjVI
9Uc0xVHWyvcD471nzfa9UZgjZjw3RsUS5HkMDJ9AAhDCCQA6yiKB+24AV9+3smLfwwn+Vd9mXrNr
IqD4D+gkxvJgVdkwH5owLKGpV1GccO6SIBazRZvc+dNQqJ1R+xjvi4k4+roVTpqR0Za67m3WAEla
eRBJ7zNPVXeGLinJKauKTG/OUICVI3HIcOiONJwNrAwetVHawGIpTeKgQXtjjTrXwZodp2aDcbps
ons9JcCxcfRRoMoX+cy4Gd3ZCvPQykiUuvJyM8ZHqduPbjnjWMhJhy4j5i+g5rr4iB1lpJJL6vpa
9A1QM69Pyvdp5FTg7KkJvSi71v5U+LJ+rjvCX2wCrdrazn47NzuQ6ME73UEJX9xn98oxb2zbam7h
Q1f9B5nayKBsDpviC4DZ3VMGAfmeqHcHejXS4r4bwgxjdxwH5m5w87jY1KI1XUy9E6n2tjFNii1w
x3ld4k3dLfPpsvDphe1fZxxWhhd1PXEQMEQIoHduNjYtHNxwXmrr1FdPMVMgW5nzYucxwgBkcMme
vGxI5GiuzaBo46sRaQg/RPM9BJm9yUxlBLe1NY3viCwlzXUQNFl8MfRk1V64mQsau3R1uSsnqPPr
FM92cyihUs8g4ZogvJasAtvLFgkZ6wLXLb92o9nfBKkxjfsO8kC/ma3aOzBjDxLVfec/V5mOKxzV
c4vtQVkzygydhK8gRMz8uktKTIh4K/BQigZbK85GGQ0MD9bwmiI0gEhtgvzd94j2uo3dsYBdTTFp
0Uw8kVrOFSliy8TwWvR1vurbrn/RvncXV5ZxXXZBs4UlFXwmDAsh1PqgXWcrPUNfmRXpQ4ndIZ+S
7PcJM0O4t7BDcjy3t3RrAfeuOVYQBA3NNVtRpkTTKMCFqLhKb2bVBs9Bt6RlsY39ZscyvMqGuLgk
tdfdE0CCCqqJUJX1UK0MQ2MiLDL9KvwcVDEEgCdDquxTRLIBMjWCm9cVBbD+2jf77IZcSOurjvP6
ynDINahkzUydYAi1ZZp8Jl5tPqVe9W5oApvz2YzjyTxkjTBY/btZAg+3uuKirtRN6DifyyVOq/Kl
xxkVB7KZbgH8SnufTiD4UrflbDHR0Y6I/1Xd9ua+iyJ/MwmT5X6vp31s6uTa11a6NYSRr31ppNsE
ovutCvI7lkHlRi/WL9cM3jU6YwXQDtYO1e86sOWhJgiA7zS78qxil8VRdTGhR9kEqth3ORFy17t2
O1w+nTt8DBwXp1QyaNTrEAEpoklWbt6mW2ds5IEzo+6Cg5J+z/DwrZNltiMa9LnFSaSjNNybvvzD
rHO5ElO6Ha2+vMtCCuZJbb/i34RXE4ILyNXZxzJidCbTyN5lEwXNHmdQcXvRyvyBBTJMQsN8CGG7
cNTh7aO8BWkhMCVBcU6vOAgk9VVzEB9VhPC9iYJ8vsQaaa24CkuAskmOnMii7DXWpXHgDeIgFlb6
Lp4dqoJr24sZrgaYHJR9ksExYNJUIIkMUptwsVrE2qrqnoX7iLb+/7B3Zr1xG1/a/yrBXL/0y2Jx
ve19U0styZKsG0KyIu5bceennx+VzN+OEceYAQaYAQZBgmwSu8li1TnPeZauz5bCaFpqP816aUTY
H40qt+/RLtkvpI2HZ0DyZ2vqrBsZpg3AjO6vy8JJDwSD3RiSjPfa8u+FRai73+GXSHe31EfnyQG4
VYqAUbqg5qUUZr63MnsbZqjWC6uwDlJzmGL1uF50ybStwpTQkvCL0dpi1cckWCtjqzXanLBSPjU5
NGACuTzikqZyW6pEEi7RXE1DvBfhEDFLCgkAIFwJ2i0JD+gOIXElV57+5jIXqQVk2UwLd6Vo70tl
c9Dxuw41nmlLx8zOto2XZu2KRyqXUVukaJ/WeTbYT41yHuKe9K2BnCkLF98tmWXDusXqnWMowFWY
ZT42R9ShuHMa5JTINJO3ZpYVR8M1L+Pk3DLTJ4FuMuyz3efuq9UzJ+mJzyOXqTqyRtt7WyUnSDCn
MvfzU4jn99jHV7k0scRPSkaW8IsXjASwrWwSe29h/rSWmCumhIe0qP1IJOw3uifmpNoEP0K8S/qD
6amtaZq3mjFuk6jLdzWZOLixAxSOYxY+uX1HtobEFFKWXvo05o5xJiAwLdc4bZnnMGx9woEUGQ6Z
LS7pnNCu+cSJtiTIQMKJsDUWdb7VplG++ZKIwiyilmJi4Z7anImg5unJxsf1M+0ybAq9sjzAwDgU
eswKlX57KcnYOPThdK97JIDrsC6+DAJk3VZAAKVTwKPunGbDKPZg4kqFsYYWHfLEkLsSWHDtwKJY
Fr2P13kxhtnLVOp3Y9Wb963kuOtdwAOf3R+PefteOSK47WJYtFmSUvQaTrry9YbYIBkVqzHxH2JD
HSuo+psxi8nJLPKepDCbYSBAXGN/CQzbv5rYwI8SR46E2OKUwBovuspaFW1A97c9j2ap9wXxdaHU
147drgpBCkoSaopDmcH5JHNxDcuJrb5oYuy1NH8beQmTs9aMGJkJzDYEiSQHMTJNX2Do1b04XtBc
4qAkKDZCPsh56S9MjD+P5hhXG5KljzSc0coaB+3en+I8Icwst14dZ7h4UeO9wFWYQppLXL/jcx+W
bjWHx+Bw31btXtj6oeDloSDHDWzwdH3JVMR6dHjMV1iHkabmNDm+gmWLw5LjEskqg2wjRq3dEutN
Fo0VNPd5nOI6h3ki3ILZxjQxITpQDUyTn9yq1iZoJiNNoKhcBnLAFosO5OBays7eZTpw7WjREmRk
dBzDkGFkNRDL21I+GAzUCC/wCRwIm/4kC2YgSRXVBNjZX1sAThKXcNFuTExH5XYq481AHDV22Z3y
1r43lQdc0I1DmrNca3z9IQTkVTYAJkig576DYHUXWt1QlxjsArzf4HHnypq0ED9k/j3o8B9uo6YL
PNJC4R+YuOXa7A6zFaqyCRdRtcHQHps/HCsXUWXVZH77DJeCZQ+HjICjyY8on9d9aoQzmQc79lfX
89uOeAAttcxgNQwN8b2mNtmlu9ElACKHeU1Ih9zETQCc/1X0IvBuzLr63PQ5QbeREVnAwvHE/+Ve
9breQtvUrU61jOIgRC/S1ENXR58UFZ3zxAjOyNRL0sa5le+G0qntZrYgVC4FUqTyiLgLCFBy2E6T
JWBOdLbMXCJ8WuYME8h2jUDmwLSvljEBNFOn40tDlzhIbRN+TLJj5p32phBp8RzUJR5blWlAYmIU
sHBT5W4YWJG0jHf3sjaDeln6autlxlcO3WbpQce4UxWqaCL7pFibkUZUrDn04O0Zecte8V6UXbnB
jwTPeKf6zARjPbnMxnq7uFaomeMKX5wYT0cyORjDdFOMS11B9k7FHrCAryi/wIFR62pgaVZMgCFv
VO1OQX1nSig6MZur9XM3pj9lVp0deBXVJggZ9kcy067wy6RnbJnUFj3CQbzi3EVT6LCaekurVl5j
H3HNiaB0VTrvExxVQsc4SRq7uURtLfk69VA+ulNcEOfVqEASN016jV9W9E6D0OJrLx+TL0LzY7L8
7GRTmU5RrVWFhQxGYfATVrohWK8B9JR0pYFYYnkWmCASYxXS/05MI4YFgCO1hPBKuCahF26tyAi6
VTk68jGMYEWtoIiEB4NHu2L4hjsJoag00H36WWfwtIhCNZyqurfx9RvPQ20m+6ZVv1dEAMfkLi8t
1W3MDGIQo4Z1OIzVXuY1qc3QraAtFdPFnHp/V9QquM591XzWQn2pqZRaI53CcyLoOhaUq+8Cyl2y
qHujPqmmEydNw9Y1ggqjCc9a1WxDGyLFr3o30zZKyJUSen5IwzTdeh2lLVIgHB6jdg6GxRvcudWt
3mJmh4IhwBfprpKD/cKInpRumxD7uiPP0uwDsc1trT3UkfFYSq/cC/ItmR+Pn23Sokmlt3HRnIgM
1OPqIvuaY76d5EmfunfmM2RlNkGxbxzi6nH6rPemOe7iXAyXoieINOJVvw6jyt5HiWdsS5yq4BsW
hT3sHCm1q7Ymv3XVA2Tc+L3TwDRkVTwC0fhrCLjVTsvybBmaurPSYEowGHT8e2rFeE+yPIve0Iqb
qjNubZO01FQk2aXwDIeCxx8OJJkJ+IJFRNaCnZUrLbCzTSSjYOmQFQYTbWbraARpBSCcoXNlE2If
UWtP/sHAWXqbmmRfrM05dWgOfT0FSa3hhhjjR0hqUbvU65jv1ylFdlPRN9A8ui+65ZQPU8KPWLGH
y43zQR6yelTWGo6bWUs9rLyuuoMDqhb9iKGaF4VY3IVCqAX7AX6djNO3ZohEJ+6F2GQEuZR2tVFe
07y2ujkuesDaXdwWNAdaNq2swe8ZnprVW0yLQQJKgDe2boXbBhPYsymIOWkbP91o3sTmn4ztIx37
TIgK/6BHjR9cKYHBpb6DUQKHKhqwL4dDWK59p6wJFp95rXz+e7CNYW3R4T83NqDk0gqGBytPcPNK
WiLstCrFpWsYOAvDsFprDZFuAiS664U6+LBJ/KUH5+ph1POJu+uQIJSSMof3srklZJ7IVB+r/Abd
wOempvnFBEu8GZN6D2qKZNDi3CJUPOvu4NjcjnqglnisjqsR39Mrv5iIrmi0meFDKZH3pH0GY7CJ
TJmu49h8YuBA8sZU2Qs1UuQLYAHqOE5gNyIDsyo645TVzbTzBzKOjbyBqTPlxV5B+d9kEDSvh0Da
C+kS/QlQ5z2MM7PNUdbv7eDnNzIi2c+xBWUItfbXEibPJpWaOnfpQP6mXuNZnxNwATco2BlMQy69
3zyBRBGApcFPpKqz3OBgzql+OiP/lZ8roAeV31q4FO8RBUG6E7h3Q3/u4ZnS9vg0PiWvd+421W1D
MCfeLk6+HiKSaOskgwE1NV8yQw0kRLrhCYzUXaVlKPeM7MsbvfXJbqs8okNJSk82WgbxbHTICLcw
TF70iVMymG+VfLUNS9tmSgThoigkpuSoHOo3oKjpa5JY9gFeHId3xrEgRmjFdVgTfWXb2jWqiG6v
pRrOM8BXJF30TXgPDJBvDCYNyykscfFX7SkTWXYEZ4Qimpk7GIfuOQr7KwU/e+mSj+uE2rhvqnq4
if0o3OWjHzy6H3xHVbhpuES7TozlgJrgAl8rpyBN2U6LkQyooar3GftoNRh3wNb5ksi3z3hcOZsw
5+70xnAeW73dJW21VXnODMK0LtAkWdGhNZFTAARVX4UY479WBloHOHAC4gvczDrZ2I4Xb/hx/RkE
Acrm+EHfpAgpd2D8zr7SfU0tNS8rlyPVOik0IMIHu4jzYG99EEFJaF5NcGuAP8vgjcJifGktjzNL
n6dMnmVkpInZa2IoH7s4oxPHKMpJa7LdDRtr+7g8FdJK165lQjypLQrhURZAkh9kVJIQtGDjeCHE
V+HQ4hiVWOKHi8jZ0F+NIMo3GEY6v48yqzmLi2EFqJmfYVkb9z6M2YPT+nRPsYxiSF+adfFrIjeT
nITxCqRtMXRdQQlHLYA8rlP7xOXFtMpw5izH411eGiXLZhKXwhqade1oHMBRgRMvRJmUD2k28a2p
DW66CqKerrWJmx32j3BuvJ6R1iBASVPdLG4GLS0eBefbwgBNnrnXmBhFbSjXs8/vuhHojICYw3vw
l3aDg3O97DXpH6ORFqyG3vhIGrZzxUDJO4ypYdyOuW7dzojRBXzHOhhxXR3GDyoxYREtKfXSQ0zi
mZeOU+0ek18IzxnelDvK1ZLsJ8YfJHUOt4ZnPNd2nnxBsAM/uf/gKgt3vi2ZGsXz9EFkDqOcY4VP
RLPSWONz06npUSSujYqlJCAum1T2dbQjZm+d67I+aE9dCOugb7Xc0WO7INRFZB5aGWgnUabVIRZm
d0piYlP9IW0xIcz1FSzvOYkTB837pnWKrRcTggMTiPcHSGYZZD0czAQHdODhP4jamQ1z5QXCCw4g
7lLTRghY+QehG/YSGBMpAHDbeOulWTbgnUU7baMPQrj+QQ7PQAP9paJVfm+HhuZmSTUN9ubqbnMc
dNfsNpksk3FRTYYmjhidEWpIsBfpER/Uc+ZpNqELQZTl61ao8m5s62mXei0MVUj+m0BJJ97YACnn
sSf7W5YoJBacv+xMg6yM6yqBxt4rp1vZbiE33qCMs2O0lP+QaYDYP7jwhAuHD72mGAwwezHgDcdC
rVLd6Q4keW0bv9D0dVMOze9uPnPqockC62K9eK8SgzI2nrF1AxJdb+pbr6juOj1qFqmNBmEMz/Ec
P9R5t2XL2BJS6Sqc8vtIOc+eepmQgF01fbVzEU2Q7MQKXzWDeWRvXIJsJ4cG42Nr6BgpTCDAzHm3
LngoyF586B3fXgSpfxpjps92YNHztke+8MKCOraykUMpoxo3sT4WG3vqm2VbkJBGhOHCKcyFF+c3
lpYzwyDsYGzCc1AWm3YgbmRoB7nrWuN2IM0C2g35Zyg5iZVThIPU8ZfMw181sTkqIosoEkiJAqxi
54L5B1lI7GjZbuC98t/50yuBuRkl7w3oYKaG0jdEAddr1axp8fu1RB9159AFruNwuNY1bBVckjxI
YSRBLoHr2pfnSG/Pne8QXNLW7x4u5ROdBImCYXyBF7VUXbs3rPgq7Sx3NftP9m64rMoh2alRd26I
+D6KtO1WvlHCoUpfpeteW6MBQmmfyUOr8Jt33mUMcaGd4+0TOOGXbNSvymz4mgaqX5bspIAkNkHf
zjYrCZepXDi7Lsx/7DXFnP1Copqf0/FC24+O0SwzoXOHOJSGDty4NrwKvJBEt0oywsj7ciX9Kt1k
wH7BBA86Y3tbNoHEuA7oPdGukjy+ZBL0RSkqWJ959CKioF8GgZ4tjYL0uiyrH7k/u7ELYXPKR+mF
Zbg0zco5KraQLRWfz5nC9CkehujK7VX/yIuAi7rIURXVHSt0MgfmG43dDyRlWbNzjBh4FVM34FUe
5TX9K5rg2ByZ+gDTonUpP3QvTiL0s0lhA+YriD/Pihg2RY48QbT+i1ZmxnrGJxaMuJ9bs5Xv8/61
bPUs+eozgVGHpES5wVenDrsJY7jPVz6DsQFgsbcJaTF7Gru+Mmzz2klH0gRRBod3iKe8keKutTN0
Sx6b16HOiyg4MSOKsmVgdfp7y366+H9Npg+Ri5XALkQZlH4xjLzb+FbVlE//zEQx/iqug//iehaY
ogXyyexN/9GpDzGdpwo9DHay8cJLaqbNbS8qmieddmJYDW6uO+TBd9zxqG3BoCsYALghNp7/JW8L
GOEyNzVClNOUVALTsvpbmIol8pQeHGOBdJTMToVNabzuIFcS++jlUQsTYahOklzzL/logiu1soMd
gne2WJc8/T8lhP9HTPs3Y3aQ/jkx7e4FFfNvp/Zr9PIXjfb8U38w0zRb/+Q6FlQyD601x6QO++sP
appmi08cm8JjDI1IEHP/b3JrYX4SQod5ptN1uja6zH9x04T8BLsD4JzJqg26zbX+gzj3Jy3sDwX8
3+utPwTV35hSfDBD8jtME+mxbtBdQIL73lpGjVbjl34N62CUG+YtEbKRAVGIXoQHrxqsr5ltVXcA
Hug0haJXgP6aMm4p2MWc/He2eOTJTuOMl3yqEGpYmTm9NG4Qnpq+z0+TrQOpTEUFwdPA5OoaNv8J
lZV5k2iG90Jke3QTjP50q0WRWAYusPsVhyJO7YgWGSlIG1BHsNuS2d6NOTOaqnuY3PwSJTou0Toi
ot0AN/fjKf53LOjudzXDNL9BtKx/27T520uDYv9/AedSWMhi/2lxX9eNKrrfZhSqLX/7/7+tm0IV
Tfvbviaf9u379f7nr/pjxSOj/+QCkAhrVkvCvmNP/GPBC9P+5FqeaduWxTlgzmvxP+wF4GJaFr0/
JE1zFotDZ/yTi2man0x2cggk0rM+NtH/zHq33dna49uC59dAwuQDOLxbrmsaP4aclGOW40Ke2p+V
Jd4QRyFaBWVeKmQDV8VE5CSko/cQ+g3diHOeRDZtSIM6NTpjikh0V3hrm2+9WaEMwTwci57GoBE3
qktdI/nLRncgzl41t/7MqQI5sK71OLOuUzDuhTllp7ojMpgxNJnz7Ris4WyMx3byv6a6vDgl2sos
r56yUCS0uDMtTw/eCBYPloPmuwuCNu+yMdgDG30RnbyUpRnt4HEwT8q72W9n1hJlklTd+BXj1mef
WfJidKOYqYl7rwqn5rTRAArIpGXWA5Wk0FF3e2P8zJDkwaiCz0aYPRcBAxSndPdGpr2Ewtmbbfre
+vBcYt08k32yMTSp9jSKaiGN+nFUJcaIqhRPWZW8RsK9r0eTmDokZrrBxYeaSgpPL711tLXMS5I3
8vAYtjWyXNNwV36liBiKXWsZiSnf6g2AdBvy6WJBQ4K69gEfXyTQmX/f2ildjxbZi1xys6o8fadu
01eNpz/otEzEtNU1WJYgpC/gL70ZvzlaPfeBfG8i7ctrH87r0nd6d4UR/U09AXtA+04XelaEbxB5
MKSP8nZndrX/3JeW/wT9M9y0etfepB0Ru11amqug0FalmO3bhrSfE+loqVVgHrxmUnsPY4dlXRFz
DnfVWsYR13cmvXy1rUI8tSUrIHICAPUpLTfVBAnE1qM3XGMvnqMdRM+Xho2XLbUifM+18B26wDtE
GbKIZX4qRigWyYzZBw5Ne6Raf4+nhLaLOtxlWCbRsvECfRf05a2T5PmiLoW1Gyfq61bFHqvWpFcd
+Pq8C3Bdu+6qwSJ5gZYU+bJB0n1gjA+dG5rbDr3HAgBf7eNmTA5UK8kmJ9b5MQWxXgQhCyzwa7II
+gdKlHHp1F24Aim41KZvLQLfkttAt8/UedY5Ks3qK+EzOPq6Kl4EpXnB87Bc6464JEX8Rjf8EFd8
buSRE55q2vA5a8mNahpWUdCOainpi5ghG3gxahFBj/wWEppuciUvCfxOJmc9T9GUNF8eDsyEl/v3
fhW/alN5R0AVuqeYe5CUWLV+3PO8rJESCeui0Z/MB04MeSOchYE3et9hAZWeRCQKMpnzEtSHN4l5
KVHZOYsdmI8+arC2plGEi7hg6Vooj1aa1gcnwLK9l+ss7iK/qaQTXahkz+DMIcBh+aQN6La1Dmmh
LKxd0RR3OsyrHVkAz1U9PUALTxejbjz4DesEehZq+cxtVqBap1Tl5iYK4BSXeE/zNVGNlzWSDRG5
9T3iDWcN192/J7CuXsXoephCWOtUU+vI5Lsrvb0K3PQ0lXxeZ/Tua6O8KTrWE6XruZr4TnrP1cMQ
wKnu9QmPy6ZfOQZ0o8JCaVm2WJ8V9UoylUOTbXTLGIQK5p4WLaEq+88f+1+BInZh5qmzBuG0l0Qy
4GHmTw8aRvRLnXZ5jSC3XtpVSI6j4BlX6eAtoZNZkGqj19owL7pmMXFxGUHlWW4CZsA90SNyIyJX
MhZEHL+QVVouMyDxZaEEJIugS4xywbzEhuHOfw+KJsXL0c0Xmcfm4VTqKRfqCQ6zviCIoUbNWbmr
YczvHFVWWKOa9W0yP0gUHxs4l8ZaizJ3xZ76AJYBQF+7937HKaDzYRZOrp7akJOi9F9MO3zPrF7t
i5QQRAfkdv3xu3NpJOhKrH3XOvd+MgVrKFHJKpmS17FL9VVdkPlYB0W3QMpOQmWfIwPu5TYPxwc/
it+NmhTxydfFwev6q0poxbKngyaP1IqWRZieCEw+VXj60+7Is1f3VxLh1npSHEuuGT9jovqk2sw4
NC7DUUK2HsqaeNSyYyEaFobesidgY5nbtqc2OWSgCjGPlo/LOp7UlYe2fhNBEWWOa0RY0blnWcpL
1/Pe6UF552X5c6XFn+MKrU0QshbodoKV0/JoTb+SC7wSoqU1MatGGH4WQYA5wZQ3dzIpnbXRxIiC
NZ6lwXEwtPVTWvXJoRfxWylgeFRtYyz7VhuXvW3IQwrHbxcYJlFfrisQ5pMW2vXQepvJvPQy8bYW
7gl73EDWQUf8X1+XPFvfvkd9kJHVCLrba6yXugnfJxjs0wwKWsnzwMdajgH/c2xFr8HIjwZGfoqr
8UFr7HNH4bqNjc7ZRS6cBmnyQJtAPWVT6sHP4E5gBPu7BxdphRJon3vpM+vgKR9Y1LQD917mffW1
8E13nWFtGBO7d4S5vRwn/9Yf8ps0GR+CtHzy6xEMByz/SuZVt7BquI6erf3OSVMjJ4/eNV1rNlUG
Mp1m2TOjzMNY2lgvhMGbFsy3HrMMhAMhOEBuaIt+qJ8ghhMNGPAZBbe5G31vrznjwwBSAcDWFZiv
ZAAkCShCLoKjrYfafU+Y6VqZio9gJW/pELyPQ7BhOveWtOwyZRG2O61Mi91YMm1G9ETEas9Zh7oY
AoSJ/tzUJ/LNGJjyfvJgObBCVktvkiHXc5O0+N2LeNuUxrMTPWdgBGQELhC9dlI7ZBavs5dp963F
Vg61zV1MVPwLy2ZzbmPWPvrjZEYiF7jW8E6OrovAVlWLXs13MOwKBKQBiJShF6BupuWPV6oT5oOA
54eMnk3X6stwXJlF9GpJTt5GS29KaEArXRdLJfnqXsyQS2rDA4pJLDAg+2AvAlptJP49Y8RLEyEZ
9yZFwKPFizFVjtyqdCrPQSPqhUrD8JqEoeEw75TLth4eIhSsL6pjrg3R8Gmu7+oIi4ko6fNtPAmc
I6itCFGjqCmZH68MENSNQ9AcoSPss8zq8oVGIbiGI3sid/qlGGcZR1c8ZwWiTurmbdM3gCp58Bbh
ZJ8PbFdJwu6vI65YVwGVo/TzYmeNtrrSC4eYiEoZ69D06q0m2SFJdEVtW7I0oQaki9hk79Y61Z17
JBEL6P0XPSZpMTDEKXJ4ayBD4pdMuHpLWHHX8/lGHXe70Ga2M0UdhwGOdIy8ud26jF5VxraTZhy8
Q2Nh+THyk4g9iiWUyXqROuFdpxntZlQs1MQEzjTm88WWwVtRJs9Bj7Szm0vsEO4jIQEIrNmykhVm
MBH4dNavQt+9R2NFOW2TmTpMYh8oOF1QvKdXGOuAxnLUXgOdw8wsYTDXc0QothHD/mMzjBiarTH9
OmShxUCa2GXmoOOSoucBdm6z6wej3nq+TNZRR/KhZ6XeBoYt+bWmGI9Bzvk2byxBz/OviKSZx2D3
0EdgF8ymFFVEsF9kDNhVKE6iOB64jQmDHD0Mm+1/V+v6Uynh3Cb/yyrvf4brHejI7EX5D0hMqV6a
dPyzOa2/707//Nk/u1NhfzId6QKsWB+uZP8yvxNCfPLoZO3ZLwxjqu/RGPHJxESKH9KFC2VgTsv9
szu1P0lQExpWSXligqXI/0x3+oNLnDaLGPlDyhlH/M7gV4W97EDqnL1UByxzcTiwV5nhf86F2Gqq
WJplgSnIdQtD9ru79Dcywb8ClN8u+IMDV1bMtiAIc/cEb64QB24NyNoEf0cPzKde//kaPxixfbsI
INb330oPRB8y4Bn3SXvbT+bKzInts+xVEGAIMLz6DIa6yDgqIlYn5mxNky9M/1chKR8I1reG/9vV
f5BdpjapXpiEa3s9xnYq4/DxNUrFaSHqbOVQ45tUSRDfqLLxrMhOebb7xff+K9Tw7co/YGrS0yIv
rzRobq65dYtto6K91Qn8dGj19e6mB4R3EnulYC74VK6/uOxfXce+XXb+ON8togRMorLcqtiPVEnX
7Tm9bh5DyrsHnDTDX1wEqOY7FOXbNX4QdGoiNJp6Kvx9ThR3aXor4ZGMrq4BDFZtweyKau8XX2d+
Tn/z/H4EanBL172qH4Z9b7tb6NqU/lRgODNaQXSTMllioLQ9Zd2xze8tyRA0U+tfXPonD/DHOFob
a4RwEn2zN6FqdPoN7jRbSwU7PLyoBxhz1NxR8wg/cxUyUPjnq/5VufuvW2vMMuLvHp/rDTgaO6TS
JIa+KHuikLH20Tpz6/HKmIO/9SdjEfXmHwcGe/jfI8A/8/T9mF18dz0O9dGtGtfdl0/lXfQ7QfcI
dgBX/EdFMD025r/4Xj+90A97Db4hsSsTWe09YukLeZ8JyqvR+1g+BCysArmsmLqLWH7Wf7nBiY+9
8+/Wzw+7j9X72tj7Cl4ZNItl9CCe8qsivArvosrdhDf53jj0LWZNJCCsOnKrDzRW5/yqq3cDDkKL
r358FCGmTQfm5Gfc1eqHmIHoS3ci6ZWAUTeQV9VLcS5u03ZNLP262lrWlbb2iP9U/OtLHO+bK7cU
j2kFSvhICb746qIbWMXDyq13jTzU5hIDo0X0pbntbmv3CnrOsji5jG+39T5ejztrrx39cT9sBrJa
pb8Zt+pQrPEGMlfjPt9Bg/Hrr+GVOtc7UnybnTp7tza/MSVjZbjPbrVNe13dVA7C14vpv8aP8hRs
3W5b7YJjsYsRba6ndVy9pRc863S16l7N2ajvrB36aDVs1RZVaHxsd/V/cWc0ftiTRZ95QaqNCCs9
Ss1mnoiD5DQ+7NAuvnEKdyV8iQ2KsXD5e5rPX63Bea393WIw/vpyaRBQ0f/oxh7W86LEGcXBQFEx
CfON5xAaVNH54HfPkcCwnG2la8qbLDK2IzAWPLVffIqPOIm/+xQ/7tD2wOZpdP7eNREJFCCO3hJz
1FXPuL6GhQ2dFxJq+pj2+tHHH3BdWMFhCi3yhOuVZfrIOksBawAT0KGDwWsaZKPQLsyQ5dhr2zbo
vH0VVbdxtFIBM+eW3vCAsiLaZGa0riK14kxsV5WRXmsaTou9RndsNOKU9W1NZwQhuMZNUblIxYJH
Z4xYbOPnOBB7BqYINyUU9K4dvzDZvq4HBGUz0TUNzJtBWFcj3DoYkdVGItvGdm010lg4TnYOuxzq
ZbbKmNLijLULRI3Ti8gQ+iTVBo1wuwDbOeOiBVOXQXf5GrjPovlFbuDPyhDjhzMrNqWXmlXp7/1o
F1dPnhe8upq+GqL2xim5g9O6scvb0SVeZMRiDBMzOq//0p7+Y+xtGwZ6ZyXMEoRfvYZSrHJXriJJ
CeBDsg2cI2HioGfyV3v6T87MH/NvTeUOka1n/r7Kt3w1a+YksMjnUxPm3W3YQS+IbkMiCKc4gGLm
/OJ7/qyA/dFrdZKDkQ2B5u+Rc9zkSbsg3QievFyFQCteXB7N6dhZyLJu//nG/uyhih8qZlNmXS0t
FR8Q6XneIa3VZ8iiu/mhztpuOBKdSm/w5LopbOM4BQdv/89X/kkF9KOn64iPWFKXdnzoXO8IER9Y
sjvWHj5Z9ngs+ee5DPrnS/30rv5whBV6T9RfGhn7YtRvQl8/uNb9DPm2Qf0Zog6VEbrJZloYYfqr
0mfeEP9mi/q4399VBcNUq5xJnNh3fnPUomnh97cuvIosTKDJiWPEbuiPzrVPaWvxUZLR+dUmbbg/
u/j877+7uFmPtkwjSj78+ZLe2/mMR1wOh7hosoUYPB/EXH8wyUgF3mhOeZgcs9S7xukUb4kzFKjj
lPb7tPK/lLI4SQzbMNqTHkYAkmjmhknZxq03iTxU+IcWGC+yFW0TtdF4emKD+TeWbd1iNHYjLYlB
ZeBq7LLwBdm0Qp6sjwSQtNwcGRoH9zKcwJ1u5XTsy1cTFIkiMdx2hM55+9zdMcoYnN2kds6w0XFA
2rEratHWpqBDxTf6xzF5ksa5z46++WSZt61x7w2PpfnemA9Zfie6bSK3nfPeNegw912911F+iS2e
gHq2FcP8oetwo3BI6nZatwuDfWAhWwOf2yBIwWttUfqCQUNpnDp3pBHp4gEnR20XS3mdqPYepg2K
n5ivNYHOJkevrPbQiHf2WK0DY1jKqNvgKronyzrsqvMwJvsplne2IiJ83Ov6dDbdRxxRuiLfRuO4
w6d4OcOuTWke49TahNhHhe7wJgLAUHe881KwkFq671oubsfa/Ww2Z1EwRkzte9jLaPGyr9Bkjk40
3AqYZXqNK1Vtr8NUrQLC9UJoosLT1rh8fe01d+NR5WS1WpVx/jLps8dEFF4ilxHgNLLnmJ8zLL2m
CgfWmJuBoQjQi6ufsAW/jytnP5JAmP6OrmCB492irp5r/z0KdvihpdjddSNBl//O3Zltx41cUfaL
4IV5eE0kcuQoDpL4gkWKEmYggMAYX98bssstsSRxld+6/VCuJVsEMwFE3Lj3nH2s6TIlUw4kwV5v
HBWVNTCIyT20CYc6RhYznBdk8KfJMo+QNCN4NjcLllSfwdIoJtriq1f7hCnm7Av/1ki7Q93PEc6f
bdDieEpDlbDdpOYBpvJdOdfX+ThukWZSnuhH8B04p/dweNev5poz5X1ffLQKsqoVY3c67UwnxvxD
UU1fRE0zrdZ3WLKOnj0cSyEv3VKPljzHeeuhUc78r7Y5g364bO0pbJiVbpoC8ZpHS21cDqaenaYE
ddtsXw6Lezcl3otPMJ0qekzm5gGDyG5xnAs04e5y0xZYglrndgQHCxR6Uyv3OOnD3qFfYVXGQYub
o2ObTFn9g5veoN9A8++cfSz7+VAAH/kMQY33d75NEzvZUG7HORM7u8ie6UliDqIjgNXL0j+xsm4K
zwvr7Abp3Hv75O8WmjeFmIF81IbROhzb5ajkDAN/pDfNlCyFpLkeN79VxNb0MSWVq07I1v+8oH8n
7P9qdX1TiniM3G1PWuPRJx2H2ell0vOCV+OuyfUrC4Vnhd8SG/dmEFcSUV9T3aHTIyNzxUjetQuP
Fg4WABhbUbqhLjAT9sPWq7FlVW1IxGg+UEEaCJxh85awaguvYBJ3L+vPuk6185pNJiJTcLeGzR4J
r9HX9gjrQyIOtwxhosHEHBLcJiM98Q+Fh6AfN6N3X00q/PNX8EYa999j7ttgbZWOipFzUhwtoNRm
fY7LU2ne1/pndhjEooRbzgONdbICEriey41kKkhKyFZHTayTwTEf9TqcAZKSl8fml21ROF1QuV1V
rRvdpsV/tEC/PR9/T7j9xb16m9FNhzBVMJ+7Y7VYx5RN2NMwZyXTnslfb3/QgysC0UKPZnRhoqQ1
LnwQqEXdX5hxv0OMF3ZZzX28ycxLNJgTD5l5LvX21Aq+5rQLyyIcBjAX5Ser53F7GVoBaSTeS5xv
Rett59wNJdTKpKiJdK6xGzThOl9XDqoNVJ+1Fkm4Ca7D2JoVo23uqwRCngorS9J1/1JW39YjAIbH
ECAfqq4iLOCWGgvQIRKx/E6Hmctoo3/WpicjmcLJvBAOPW1tue2tBW+ojqbjtiAmNz2COrWZWruq
oH3GU6jNITrRi+bjLPpdY/pkryeAa1pIsLhNc4kDXg8709kAbUT164ZB/7nu9U3l3UM+3tjzi8ei
O6j3UsCctUvyq7u1/vkPpQNw+MQqpMG5GXqFsW8g8+5L071ZgF/gugK9f3T6uyF/TDCJtPPnNr11
qjFcJ1OLO0Rq8MOyl/fYt3d+ec6TrSwyREHfD1lIqZc7p0WvybQ0gaBhQZ4ZCvjJFjDXIN7nRXcN
JvYix+jM0repXPNYOTED7HGLHWeLNy/8jjzHvlwD8GlHdcBuHebk3amyOhWBd8Bbsc0r9lUo/6pt
ojyDUFQn6LQ9jFTv5UF6vzkhvE1nt2NgyL6Mu6NTfo7BaECpuWTzPutQb+2kP4AKuiJ/+dYc7Feh
ZfeDvk89Hdi8d18k5ZUF0XV021ujO9o85vmiXSu3KTdd8SBT+6NZyaOb9BHDW5Q9TciUJnTq9RA9
JpxJPruyu5iS+exrzcEy7Y1ePoMtDwP2UpUUDOO1vZ/jSOZpXGrtWivbazG5xwR0UNp2YTsMB2N5
slEgIBnejDNI0n6+FN5wXDKB7yfeVxUjZf671d0I4e9eT4dt/thOeeSuJ+bmLs7FZuzW6fEGVHaE
T2ZfoAufO5+T/3uLx/djyK8exzc9rwYvOzP5PD1hW9z6AbFZQt7CSKFpOZ6X/nrW+OPS32ND27Yy
eABJh+xm3pRGf9MuAS7o95oO1m9aH/qbQ4RawMXSAtCOfs64D7XMWV+u5dIYtDPRehRqeMGqe1F6
0z3l99FSd/0xKfwzUiXWXw3pd3/bbTxIGYp8w3BZPi7lg2Iem7q0FabqBVjzkbb+yQw2qxT96Pj9
B9U0+cliCm4Gh8k59sU7MWe/O/etctof33NP2I4H7ck9trFNbyz9ZNHREgA3DcTt2zF3z3WfPJq6
dW7ms2tpMA8Z4v557/rtxd+cT7D+obPpRsY0NISB4yE/88+NCJ4rezinrck8ejzjiMFG2t8EeXnu
uK2kSrx3/d90+PU3ZUtZG65mdggN8sq77kR8tgCwxENxE+f0+Bu6lWvvanIwQOSPf/7Mv+lK628q
lq4AMYHq3wEbF0Drsra+f7Oe69fOSUlpMqXwV53/7e4ii/757uqZ3hNbFVhH3LsPLmszFN6dcF4h
8pwd/77KxLYBDWyn3Y3mLGcYzWeHc9CfP+qvT/ZmsP75D1vI2NYGuBYTSDPauAmKigLg5DJo52PK
It6b7bu99/Xd+/vyYL71BZijWlLVc05sl2tjIinBrx50PuP6zWqDtu++yRbCn5GzVUprizKAfYDS
NH8vAO83TXnze9Xzw4etSR/rCXDwjwW7ZWXaW3x/oVHQK+f7RL8BwdbAWOqHDPd3Bb/Wn7/j3173
zcJYllhGJnvxjyuxrPA+re9uGz9CeFj9lGeDr96tte0sipu2eff7/t2tfbMGBhkK+JVXdpwH+Mn0
AWX96C80BnL6b5rjbVzjUIK1YfyA+flU+/btnHzCX/sE6OQmoR9tdWg+4/eGW79+q8y3SNiS6JfB
Qd5yFKX5DCU8ktCTMt3ZFzF81ko/d9pyNmLnvfPOrxcOTIU/P9qtVTFFHkVwnMz8xWf0WLndqZ2+
r1e+lUYQL7ZN8zHjMPw/3uc3S5V0koTISJ5whzcns4k0wbpkTZ/ixIcoL2+mhWax+NR6ezxd/9Na
BQn+509JEo8zT4iOqdjHc6Kcc860bOANXpdFv/bOOsNKg133nc/4m2/Vf7NaDQ56nK6wtWNC629d
MBre01lZ7N7L2ez0TWwjwJTG1nHif1/zHzkU7v//SjYEVeyym/9e4/EfQwLz3GeZZh2WhL/+NfuV
KeHfP+4vU4K7wp7JAsM1w6tu8Tj+ZUpw/mUFpPKZWGE8XAksDX+ZEux/oVW2LA+zGNhF06XH/Jcp
wfqXyw8BEm2RpmcHpvlPZB9YH37aB8hbDKzVHoaIxPc8E9fEz09u2/gu/laM5c7az+k1G7Un+BvO
di9YMgRKrSzdIocWL1icg11Re80WeaZ76ZpCPAOpX6K+rdUOlaJztWjI6r4rrWtgHZc2JoQNFN5H
EDRm1BX1sBvwtBDq1dE/qmhRjbOVHRQojcjRqaqWYGouIAoCLgbMsFdmw9InwWxJ5dI4KJ4tr16O
lcy4iuKn0YNCiOuKdNv0druFaVTS60QqruQktxNcRUTmaC81QSaGEGi/VJOe0T0z7SNIyVtWB0KC
mFSiZA0UTAS/cDq0nOWLsVi3HKsvsi5/rVT2QlIDc3/+IIjpA6co84gx2/mN+ixLRHmyaO+GoLzQ
dDhKkDLpts5omketeeIYhuikAdiJh1LgP8WJoGyXPDMyH/CUFt9MPz7ZACZOXq+pQ+YUL+kCtl+m
zV3ijZezWEX8Wd9ushF3BCaSVdyXv3irWjJNyPL1U35/0en5fYuE9Zgx7rr2e4WqpSdb7xw7/bJ3
lxEJ9DojWd0L5EIgjp09f78SnjedHRsXs3CvhqKli+nON6J90nuuBsDhqRyRoVPJI3ic+BbWP2rc
8gmUw129JOdY9SIyiXZDullX2CNzBJqj9uW7hN039DGsjf4yXdCvdVXqQSGxAZik7v1QYz1wkVuC
hnlqUY3uMFXOJ1l2Gfd+1rF89dC4GgzanKgQ5MqYeLo505EScnvMAD3srKdMmroxINYu/7ZaPYpl
/R2H8ikIinQbJHSiKx3Qyqoxz/KUJmstxZPIAxTwBvKUVlnGBWDm5jD5jn21rI/ObMnLAL7jJmjG
4WKOh+HCcxO73WgKxepGepX5oUQ++4KXrr3N1PAJmMXezOiLYpw+NG32IoC/o9Nv7lIOildiruny
dnexDQrByus7yW+btygm9erGkKTNqWlOd7LTioge+os3FK8LmJStbZdQ9ICCceSX86lu4O7Yq48l
SBEqVql2SjGfk942Movh8/Z18Wo2Djpl4xYJKjjPqil2TYbUtShQM8qlyK7owcqVAF6GLtEXj0OW
00GIvWHexAXayHwpb8zOOfSzlmytpL7rFt6zJUi/OYtxO3JQ30xDyWOX1d8cQXesTMHx2mbFQ+jq
tOQ1ewHshjJf5mAZg2q6zLMUogBuGS1BDVrmfLXwqohhSG3DOgT91JCTsyQXrnL63Rg7btQn6nJy
eGZmh/upZ0hHS1Kj+C4YGos5m68zE0CdkgyogyIuQ+FIAMUBHGWArE44GQjq9YIf4FgtsS5+ruCD
c+ys0/YThn/B/NtdozWwkbRNkr72TfAFEkp7irXs2/ch0ypqNjzIWDb62GRsnRuPZdHiiHd068re
lhLLUJDwBQx+yTQ84YpEyiHoRfDONwn8K9AvS5xLh8Yv9O1oL5hdHFOtA4bXMZsu56r4RrzD+Fjm
6FpNQJWgrtDMwtelDxSkVTjlfc10Hb2cV+bQKczuU+EnL52pP/v6CDPKajMISKvol+PYzuDlpplN
d62gzUyyJzpV3xlZaWvsKw3ITSYRDJnF4rSnQc+hh+CKuiYzUx38OW4/Daj7I98XNfqmunsRjTsg
lWvh54/D5ffnxoHCur5sKfAWXqmgUyQvFd1y0A0eMjSo2UHz0e7bWYY23h4uv++8/6j++K2A9Ef9
6P9T4cqsE38qQI5fvv7N+rj+jX/XGBrOXHKNgCFBC7MwJeicbf5j9TUpJXgivwfhkvyKR/K/VYZL
1oSj2xZGX/6WRzDqf6sMl1iLwDX/Kj8c9x9VGWsH9P+eNfFiwjblP3pAzBxaVefNGWDB6qvHQzNG
XpNedw1D8iVv533rYxUK2IMBSgj5Tvm/TuF/vqYLW51eFxPjgCiG9Xf64ZRJ7U3CXUrDu/Nk9jxO
c72Dtndb+/6IbJyt5YfbcfPvH/xj2PDPLa71I7o+tlLHsyjWTG7Dz5frV28RQjMZAX+GB2ULselM
VW71nFPm/3ApWh+G6XM1YDw/XyoeSqEPRiGjxNAYEMPIgXYwYLLY6I1dRH++2M/HxP98LpyrNo5V
D6Hym69RVl1jVEYjo8bqiqvU6oZ9xpn8qc2L6q7XYMp1Jer9jekO3SUJJPY71//VbaQUdlFNu2TH
WW8enVHXCcJb52Ow+aqzgLGy8Yuuu+jVkG8B+7zXlfjl9Vw8ujatEdzvbz5vEE/CNCuA9CqO2w++
attLd7bGs071cw6w7P756/315TDZ66tt2XobOt5WQzA5id1FwtO8bUDXmRk26zazaucwBX55+OfX
w4KsU/Nz6LHWc8WPb4UkK7XOqNsizMLuDruKcYPSAy6ySYThBOH6nc/39rUAbaeTHUGmOysQGedv
bl/p+INaWeNRnSuM93BRdkTHpqC86uzznz/am74OZ6E313rTnw0AGufEI3bQe2t5JBOlDhPEOdQA
TMO0JBnI2zSRizXzLbF4w5WYZvsCAgHwkD//Jr/60DywOlp/0yJ3/c1aMEEbJ5qBX2TBqAbjX2Pu
E6TZeRza6eXPl/q5q/T9M2P0gOXAou+wzL75zL5j0MbH6BE5aUB2ZAaWz1HGfNcvDTYx2U9fEv5i
xVijjXd/vvTblWE1RbLl+IRzcooFofnzoySMIiACNami6jGLtCtG7sMnhtbLVt39wwux0rG58Vkc
C2rEekz+8ZmFhjlo8Zr+VkyFv2l4jxiPe8zDPE+DokUi4pEocyvSylF+En057P98/b99xwZAAZYD
zuku5r636miCGaxMIzyAjIoxO1upS0KrM8wXfprAyE2M1ym1mVuo2ntn7fvbN2wYbJZEGPEscQr3
1ufsxy2stGujlZRjY7lm/axUUC/w89PCNH6L67YOcUkjqSXIkSo9bt9ZK/5+eYYqRmCYbGlsot76
v/9w+TYoAiOPJfNb5QCLTZgEwgZCDSzQpWIIc43QtxakAm7f+xylfL9550X6+zdPsha9DrYf6CX0
J37+DThnZnratyKC4tsyxsxfM5DNsNDTem8Q6LCl2A7oC+jdO8/2ry+M68YDcqJjlP/5wgSNYg8j
ayJyc6PaBcSrIlkoOWzoVn2V5IP9MC/jBz/Vs3f29vUT/Vi1MNr3uKBFKpjl0pF58z7rS2wYGRlM
kZf7cqvNCzgUn0OBXhGDMpNKghFSDf/8ayaoi3fYcww2ve/cih9u9ORqOVi3pYlqHGQXAFecnXTN
8SgqUO+zNI0Pky/9uzpwsnee8L9/z9SfBM6w15o+WWlvHjELquEs9amKrMpZtuvZ83OiF49isa2D
P9gE/Bryskz096Y8b7ddQB800LivjqV7rvn2lZ7MFiofW0LktMQEfwfAY5a2ziR13UJk1o5/XkHe
zGJZPdbN1jS4taZlY/968yBnDcSZNie2gnhA9TwCnMHZnvbkXeHJXc9d3UWMX5JR7ZinF4R+Zpee
plkvPcBJtNNlseHoaJMJIeS9RtfnkJnB9M69+Nujxztuc3RFKEVmHEeGn5/5At5gmsfOtKWdhi1p
5AAKQrY5uMRTHnCljCFr0X88g7+VuLCSrz/3p0ceEIpP3t1ac1Flvh28eags+6QkFzUG4FgRqglh
8MmAB15+s4u+aq+8oKnni2rONP2c9FluRXmcK3c/OkTb7YVisLCfceuUdzJrVIeuIbF1zuBDbGZP
8Hl1/Yr2p23cAQFC9W53Etyh1TaOdSrmGn1lbLe18zSaS1Mf9ASPPBkjGELhkzV6okeVB0HghMez
Kg8DHj0EAqaQ/Y5mY1ldWZPlP8tWVe7HmLy95FLYBLcRBmkRmlUkGdoycvf6F30GQXDS0gSI0CJN
PRRaJxrGILaVhTppyh8Sa4YrlAJhzzaVWRR2NFslOnvi52NYDinxJFVDcYhf3lj0+wH7M7lrzXwA
/r18WpK5htm/dLUTDmOQPHBi0TM0dr2/Zf4y+cR/EzV1Q9TkNBy1tA1oAmBqHVnehXbRsggk6FAr
+QzBwgIJ4HQTvUHKiiOR5WRR1GDfh73y0uXTUOFFhtfaZptOOTHs0KkFSEjkD8Epc+ddzf7aOZo4
C1UwYGJH7IsgFh0LWgp+MqWb1Wyhn67aspH/L9hXs9gT70TQNRxn+Vx3IFsjG9nTIxRXtCId+hQL
HW2XzEfQkPMz/LLxCoqwO+0m1LPj9TjOyFqyQdDgy7LKIGTBEANmbdcnqwvj9IWhIEERjAZ/0/Rz
D9Fu2nyzHJ3+itlBUzsurtYP0LAnhFWK5ILkEPur+CrucM8ji8S7PaS6aE9o65F6QJhnXOo4REQb
SkPTSc50ZYf0WvHcdnHiXnllwB+gWm2zrcBmmoMQwNpMWpEJzbUlysfcTe7sFafMxukQgoqVNPcM
K45yiroEQWNF+qlBLhlObblM59lOBgKb2jzpj66sagDnBsSXDfmJzXAMjAZhhIlD/msQaNMV+UB6
H+YBYssIeEUSIMpT4z1BYku8yUhxp7M/mUhj6fvH1TZ2x+ZjWdhmFtldb9RMy4iy3TEGLu6tOsm4
DV0fAy2Q6G8slfXNB3PItXJr9GaS3+qTJSPTKeYKmYfKKma7ee9f04H2x6PFGfJqmmIrObeUW3cz
AgkYnU1ADgSgh9i/E2SAXAg14z0JUgLgdhasYCS9+TgYK4cL6lGdZhYBU4sx7fV6yIl6wplyY5ed
rA5UEHmD/QjcfKi3sqUQroQ+bmq2PRjcM47qbUwe5IMhg/iR/Yx0D5XqPsLuIA5uVg5yRyVD2uCm
YhZuha7AmLoheK15cRPJHkWFqiGPxRKe7Wpo4uMNaN1cv0UCX7URTY7y1obvo+1Rioudqet1FZUZ
YCu+Dn0IbsAmtAHiRqJkQwHKRlxOBDncNcI0ilNQ6QOzBnS6EYGE9Ze5wKMf9vNA1Ibjr67HbDZU
OFOy5YgSDY8/LvCqb6B5GLR2nXYA1ke6ZLOtg2pYooqoQDIb22nUNjWL+WvemzoYTOWbl+B+kFTA
kEoPI/HOxM8pX7/uO5Crucxu0rQDHpzFTrplNeHwlFa210M8qx1MQxUE0o8JGCSIISSgj7uxEBDs
/Rb++fUgjCyLjA7i4wlxsOiPTTPxmqeNF3i7pR4ZXSQmAW07Z8FPtC2rwLkaiIJaHoqxsEdKkIT7
mpMz6H6wndYBs1nqfY72x/G/VvoI8CNzOSJHGcwXMsA6EEpzLiFQ9ZZAP1RoaIJdAO47BfAcL9rk
Deau7Sbd30DVwv8n60DFBJCkQkdbmOfX9ULcB0TQILGuB90eHj2984AY6cN0i2MnvY/9xYWdUHHC
AvCBEZNTUXwoDCLrMI8B2diktJODjaQwzLYTk742cr0ZDP0yI0/ejpVmzGE8ZkKx70wTfIElqx+g
IjpLlAHnvAEoRAhg0zL2AUbde/QDWr+6mxsfLfiyuMadB8PyiwzImwwpEOmbufB8vhYL9eSxIUwQ
pzPvOVjPJFgK5CM9qn3Qn/5ualKPPV0ScxcWfpZ8rZICPVvj61myb3vDewjmLCXrnvEamTv+Escb
r4pHxJyOGgD7lxA7ZU/MxxDDZ9UbEjoFcY8Q8lJtOitpg75Z8pj+t9HPicK4ZpYw1BtP+9RJpb7V
lQUj0shNhA7QxvxQygGECj4uQb4O2N6VjDxVxKxkLstSYqr8UgXdJDcmPsqvEKv720pUizgiJxPw
ezymR7khsI/ZeW6QiaPp5slWlj1uQVDERBVasd/uwCbxYkxYdfAeYMSqNuRuQuqYZpKVtlBHHYZn
rlWTuFKNGoL5jKKD92MxX/COS8T6MnhxUiAcu3QGP04DHIPZIjqipeemstGQBJl6SWA7i7ARegEx
1Z1Usy00z71u4dsqpkfu6EQMJH0mbu4iek6uk4oZ28hT2jSviU1ZEVnAna4YBsv7nnnA85CUKVb8
FCyymho7CalO6heHOSZYrtFOLtkF5bgtCLZ/aWwipNHJoawM58EE1tbjOFObBYQ6+DLF1OGCwaEj
Cc/u5KVtZOo+8eb2cwl3bMCAJv3uDnB6HOyF7xOiDrkMrgt5Mu5eG3wjfQCCXVw3qiEAHQqBkmhW
SH1lsFkWXxZQFcfOTQYiL9zYqqB2JcE9zsWF2UgOzGDTo2WtUfIX3bZzRyCrMWiojTCwp20kGTPT
CQbUWueSNs9dImNyM1HCnYHiD+WxsmdJZoQKipPeG/PnSWCQIYPPJ9nenikWSm54xSyjRpE8Gn7y
kMzeuDNtFpdoSmPja9xDlQobrUfGSXMtuCFzA6OK8kaDJlSpM8mSxFl4UIxhX60sNP/U1Fqvh6rT
k1tBih3OEjJGeIYM1RmXLtgQuSsHAbUErlkAGYViYgixa9fJnsk5VN0ZzII4a4asMxbZ0XxunKJs
w2pmjgh7GZDWoYXHUEcBLzRKZzWSTGkOiSA6LSmDx6kRmyD2X6gmbevSIqKO0PSUNpXVa3j4lJ6G
DrEjozFnj7UNE2+TdA0a1h54OEqi3p4fNBJaInvM/Pta5W2H5yNeplNK/f06UYjSEHJTpO/ER9yD
+ZINBX5ZfVSimcTrmu28D+xeAaWW5CFc1rGbk98ZTMSxqdJkohcTf9ZfSJXmFzCXHHE9Oh1g75g8
3J0gKoBVTBPWdFT+RP5IUC3VQWkV/OuG8TJAvNGaYag7o1ufOvSaaeh6gs6CNpFIExZzVnbkz/Ra
ddWN+pjuiORNVTi5chwOYmpnsWllWaSHJcknCE6tbVfYTnziWcDzlAbzy3H6XCZO7G3ITO78MyVv
jwOzC2BI4waBBK+IuXkOlsrj9Y9HptZZV5Znk/Oi3BdJV1HZ+HFyIMzV8rZKiiVMmc9axBhbDdv6
JDEaFoYhXzRrML6IPhlXmFPshipjXLmdhloF4ZjaFbG4jF7u9TwDdIe9XwOf3ae8okrPjCTkfS4x
G3hDtfOcdrrS2sA0NnPn88ASIzkFG8dW/HopOkR+oK4kq09BlRuaPSilaF5if6CdKvLbvO1XS21r
1AdTsjEexJwigODoyTXrxfRf+8z2Fh7PZf6ipfawJr9gfwe8M2FmSMWS497Ip4aKM83a7EAyCjk9
7agR4geWh5CQqTKJWu683Hqy6ix/HguaQXu5yBUqjpz6MiuJDYqY7GYWxmar/JjTYam3fdHxhgI+
9go6VZN57ISFnKFg9gsKWhoM1mlMYEnouwp6j+23YIg06U8kYuYFTFbEBW1NIVx3+dFXBtItCSsJ
KhYZtNeLr/CbgHlHiG3bUqMKmSaqbGcdojLWEEu0LJqO3Llvio8A7rOZuBPiHwd7dokvgEqfkEmU
ZwMyDurME2Fwox2ZlHrTRlC9bkaraG/SavDuk1mXyDTmDsI9Fn/BkjFPu8Z24LAPvNodk5Bs0CnO
NBCaoOTqyAq68lBrEhbQoA3DY0FPxNt4nhiYVAvNHfeNYTvcUL5WHkxvQZPgzUq4kcBD/ZpPdB9P
Ntgg/ZxnrbRefZ9ARXskYjnKy6x+8duytXcDOKIvOU8pb4o9gF7Was8S22Ji9AfenJ1u2zYGEWLS
9kp7U1i92nvEspiRy/ekgX5LDPKN6jnf1cRZwpic+uaokbWjDqNXaV/4TlHqg97Nu00n1oiluhwJ
JWjm5QOn2IENXOUUR7bLW2ZoJNVeayoYj51ZBTU2yUSdgYQsGUWppU0YBz01RWU+Nx+KUfScXScn
SEnn4X4AYJdTt/Ug+l436Nwkq68+PRDxBmB7QKWe8yuNw41B4QHbr3Q6bER0UcHvmfHtYOsxtq2W
HTPKyMFQ2zpRlL7pHFcXA80DKwT96T0UFQbaLYssyx/9XeLZejMzN0jrOJ3NvLbdISBNTCLNQF0U
pbC6sCvpMK42MOCxKfaz6+9kz5YDRsfEDVWaJdYNB7O5U7WUDH6W6Q8kXCbbEeOeHw2LHNXejqXN
v4JpIbUI8OzRz1ggG7/Ssdw4KBt2vUi73ZDMAuMRlFcnMqzZxzQIjbMImcThQfIQgrehnRbqkFeu
bHmvbKD2aVAbL+4wp9OuTU3vDj9gfYFkYqlu9Sr1sZmm+UyF1yzIdWBQ45aAEsmuB5BMJNfMo1yc
KGqZSHgCM2HLwbNZ2Mw+wPrrV17kajQuzloF/XxjEyKIpqbU0ilqCGBG/jH24ioNPFyaQpgTCR40
fdooI2iCR742/eRstqk37Fn0FbqgekZpW+UuDLcyISydbzSO73wnL9YDagNsEPSaLXfk3InuenA1
mQF+zkkA4kFhrd6Cbk+Z85jod6KB5GUetEIWwbHNPWBYpI8Ri+woMDghqcJ6G5UmOTT7hLg6Mnlm
4ZPNSDLEfTvGBmBDf1gefb2YzJ1jxNMxbogC2mgzBR2+r2x+UqaAlkkGb0WqQc6epGdi+IrcQl0k
BBGs0VtONl1kyk1JK0lNEKhl0SDDzCg75ovGNCoCL2pv6CPEEgy+G59leAUxxtpR+GYOz4Pc59tY
n+UQNuwe8rrW2ME3jjVY2VVPpGaw89nItI3ITS85EP3HSBRTZNDuINN4I1F8gZdtFZkRq8uqIITF
tRNrBzvBaVGLzNU3m7THSxGYiii3ZL0lemcn7PgjhhGXIxaou4QOdWglNCkJH7bkZ492mB/5hcFG
yKs5GlsLzY55gp/dPoHIpEKb7VRzH2ZV4SV0KtM4zYNKoDkwo771FitJ7+bU7pbQGYLM2wLB6pHi
+A0d58CdzS9NhQYNxh6hcSHNgmogP62Ez8LfIb2sd7IcT0jDZk7AihaYO3YrknTHPibGSvYiedCp
wLTQrscu3da9RE6DP7ZnCKcmP91DvU8h1kIzrTdJqxGZqipd67ZqiVGkFUSlSo4WnZkcpgJ9TWRQ
eh4Li7+6zfNpuKSX4BE0QXZBtq2h4c9bQ9Rdz1ZlVsjqhgx7GpO+7Ble2wB2YrZ4URtA+FTNI3E4
dDdIokkraH0bguSSR6PKOKvHxjxfdGVSuKEg5uVC2RpGrdwVGIJZeV+q3vUfOo1UOdLO44xPYI9M
XJQvujsu6SwnFbTNo9WkHUxXN41f06Vr1EEEi4ZzlpMkOwr5rWVYi9a7pkJUy8Eds2q+kZ1KZmJk
GXOQv0x6T1jQAmHtUX7nsS738iqXSTqF1dB0L56RebD1qMy+akvpveh921zbOGXpWpA5RTVfu31F
SU3X5dzQuEkjclGdizxhxnzoXVNlx7YV+uOaBPbRJjIAI3o/4d3yMv219YzZvBLYIEgTSLPe2uo2
f/GIpz7ZN+Qzu7u0bPOD7eBu2hHMavQbS9lfGBkSykaJHY6J5SZhniOGGiQs0k3TUdhvZs1QN+6U
23iul+LValNimQBkGS8sH0P7gRo6dQ8SrICPJ4sCYkufoeB55ziWRvDYqEZoDS10FhlEvSYkEM0h
p+aCKMweHoojLTo20lPcaFu52hNRlBUH5sDnnx6pLcDqVdkihtLH1Xo9UUQJGiYS65WlLI6nUrMP
i57qkRgycp51UntpJ1rdsnMgNRKLpepRRgRXeBxdCzWC6Mm8/lNlFdoYauhh8x2YZP2FzCN2CFqY
jMUclCh3uWtjpYo7cMsIy3oBqSAviUW2Aw6SZ9fx9V3SDjWTiD6B/6InXj9uAaLxzi6kHZ3YmKpi
x7PAbK8RJdLA2ipIhVAzdUwDwJ3emDTxpvhabe3SPBiQltkup6iRdvETSx3uUZ6H5ArdYfLV05LU
oOiVuYjoQxOhNbbeMO0F8ybMmQmvQzjYmFOIk1q0hvl9xQszUmGQdJYznCq4jWEzaFV7MFqL85Ql
Khye7dgHBunsg0EUk9uiy61KrwsXcnI/a1luq50bj2RXeNW4IM5RbreRiW/UoZdCezD6qqPn0LpV
dSgkfTyuAEF6U9SFeEx0Zl/HYGTRv6NhQ+5o9X/IO7MdubU0O79Kw1f2BcucB8DdF5wZU85KZd4Q
KSmT8zwF+fT+qDpVpaOuKvVBwzDahlB1MiNjYGzu/Y/rXwvcLmEPZUzVn7dJg7w9GVMq1QhJN34h
pWBxqYSQuWMpJBjK1aYx7Fwek9HRY0DUdle3CRzkwjyXAZtuvEEYF4IJaB1JDTOp8y0E5UxyknYe
3HVLdx1Gc2ugfBUSVNEo8EJq08IEb89ofH2ilkPzzBSZg0RLlbqGaOTL50HtqDTIevo8WdMMO2uu
z6kzkofAsK0IyLCtJbSvbk/VOLbNeZ2pSCat8i3HYFFUMhBDRW4WmiADVrdgKfruidWRWkcRyvTY
0qqybGPexqPREALZg1zDA4p45ZXZxg2airYqzcYFHC0w5detbeqV7U49IbSo/9JvkY0mJLIQCS22
bpL8q9RSea8Jn8lozNy8OmmygSiQtkpCbdqsAOGORbbeCFkcW/5aSqi8Y+jn5iQ2GPXA3FBBCa+z
WBHVJKPJQKeWIccuS233Qj23IAPadE12oejtwtVguzgLbao5EGAkehxzhB9CTUsMyDbkSrIN0r8X
FJR0FQUUcbjTlV5roJYQk52Ff0QUDwjJTaw1ymhb3wVtYFZn7hMR8Zr68xCrpwylN5kZ6YzsS1a7
rPCocsEuMBoKt8Gk6W5ByVXFql+KjZI6WZIU9xYky2Qhpbm8pVlTaXDqxhDalpA0foIHSdigBB82
vCzdILcdTUilk4Z0e6XuEHsJfcjaRRSkhoJ7XVJYynWtnEIUBMpXNKQk0qF5qOvzmG/swsba5K/y
DMqVjlZtftWLTn5UN0svmI6ttQmGqiujUjkcw36ypsq7AU57Zjx26p71XjEDvTMpJVqxgEZxa1Rr
joPU48zPUgWNZHrZyhUk0/IZbMP85bos1EniLGZQeVi6Mqi6baU70sZY55gSiIJkV0n+D4y+1L2m
bnbeF4EOV9AIVXYodKNgHj9B6yOshlW7t8iMcuzopA+3KZmyRDloSO4ocG/3mjXkqdeqaZMFKyKY
8pnoj4ylpCAXH1UF0q37jP7E4JZ1Ki4fnVBYZc+tNAbjiXaLpbnlSisyaNC2U47Ces3TOyaRK+Uy
Xa/zemPmeWvdN3JfGCe10LPxVSsspaAmkFNdpks53ErazoNL4xHZ0F907P9d/5oOLZgIFBkNU1WN
nwGVatWuOknjFbGmbImuo6LfwBpueRg5xZc3NuX3Bvb/AcztTfteP4z9+/uILMl/AS0SYxfA2Ud5
//Hwz2NWNb1weh/G9x/JXf/6yt/mfGTjTwiIgJA0NZNSqSH/BYIrAcEVVWhRvnO7iihO/hWBK5iQ
uIK5QAxRNkRNNHbsxUBRKf3X/yZYO/UrBSeQIDQUFMtU/8ikD+/3u0Y72DvmDAEHa0CE2Taa/hMs
LV/0llqS2B5FUYVpHakFLGmC/MVVYCwlb5k4yVpIkdvcLNBOVftoa/r0WYw3xbC3abD8mq4B5N5x
igoJjAVWIccfs7AWdMX0lBo/fRQE5VJEaJ2xStPbMe/jQ6YvDG2IvQxJvVVvZ8SlJhQJ0bG+bQwD
NoLa0L/qeVxdqI7ITqWCYcVBlFREewfRTfyiqvZ3GoGRI16zr/0yMaegTXCG15bSvGkLVxE3KaTL
C06mcToqdNBV6gmP0DKIe4/e8XazrJv+LdNk8/37tQyxQY7ZKxr8y0AgW6dMxe0OIcXW4YBnd43R
CY/IdorRbJHDOZ05KaoXJxMER32V7EFWtp2N0WhOG2085Bz6Gbb1idI2lS8gnBUMep+VljkfUWfe
aCgEsbEFOpMbrfTunM/gQRw1L5DBu3aOsBk082oYt+63otdPyTBWj2OFLhwy5/GLdJWu8HRDSn91
Nn2rtVs5brezqcKobuUSA/JqoiLcqNWTB8ctrf2Em0ixxbJ1IAIHaluw7sx13T1LchPD6ifHdBtA
B7gLo8/hymh3h6TjlPux2BX32rwUqOhWs/opnqv0dilo6uwF7wnMCqnRc4vY9GtOUhQOwEVu0+s8
PEpSLDzPiMuFxjZYUTEnNUrtphKJVsVs03CVHXnSUYjQt1eNEetv2ZprskPXf7i56lBMyar1IsI9
ernSfUecVF1uDADb3OwNaVxS9lsVcahvZrEPhYuL/AJ+rbi9Xqf4ZZkKhW7cykRVgsioC2gSeuz4
Oy/Q7ENkmF6uWW6eiaabz9dkFD/Tfl+fsqTSbykxk+YiAHVRC7X4NCM2b1PYEBC0WGiwi/3oNYsk
eEJKqgfjthmo5dpTYqCCsQp64aHdOD9d6/omy4nsVxhtvKy5Km/pzm1eUsmGbZhwPxwGzgMNacZK
EEMcHRSD2xcUEFA1gJryrLVSclsVU/K6wf4VLDuvvDxyNiHhwBVufXFGRbM4K8xH3ZUSSs9rhiiE
tI0ZksuwoIyaUridPmnHBMmOYKhg9iytlCJSTki6lLzfjI7sgx43rb/S3r5NJ6O/TWUNaegMWYhd
tsHaR0boDa9nRV6rj51P/qKPa3qOGS/4FusZo2QFROlDnothRpv6XNKwTlDnUj+VK1mivVGRQ+mb
WAgAbj8D+Ej6qXMrsW/gChtg+dj1JKR4hsaxWKj6Atzcw5G4gB/GlOPzkAwGk2gq6ZCkLGdazfNB
uErmYTSn4iGOyapkTaMA1U7X4lFM5eZzshrpQzql8t1YLcORplRxXAEtHKBfbp+aPqaDkcfLeJj6
bYrazEDJkPrRWcuy6dMM/giV3ZGx5KFXN3RJ5O6Wcs50Il+u77tiZkYbFYIwwc5EFbIY/rVVZEcT
O/1NYzjsoKdJ/KTQ0qaApxZu3VbLL9CY8g5z/RtO6rv5xlVZkqibhmqZuxf5EY6J6sEg1YgzHVUp
KT/RF2TYCAFkmirmhFTEKMXHvRPnzLrCYFstzZ9bgFckoeP0WcuzhamscQ5ixr6f4WsG/SwyxSPo
8kOVG/ln8rLiqBRi6ed1u0VXrYMfyWjjyrGqxgp+8J+3/35YQtV/DzYzdar5FEmAmiFSqFLv/gnT
q8poA4Iyao8TwdSzWatYzYwhpo/rtk2v6b6G/dABJyJrYnX3dV73Fa/3tU/3u9D2gx5mgsyd2YT6
Xi5JEdQr7AzFNRdvr7il84z4L1WGTkL6NNEonnT7bZfpLUYCY2YHdZ2LEo1INsi2b5Vh3zTTvn3Q
55Xv0n1LwTrdfO72bQY2mR0n7Jtv2rdhsrIhMWBIz0vjcoazD4HUfeO2WSqcgbT0tkDTidbILvR5
zVsm1wr1m9XJGGa5xSBC1eLWV1AQmt5MTletZ30bRS8mlXBhXFqGOMqHGkpfFJeZVuNEJ3kWTaJx
YzEPWh9r7L61xm6tl8dUfC2yY769CVTfEvwKqWZ+nyufgaWA0/igkipcXxO8qT4qDvOpTnWu0vu6
f6uvT52C8nYVyc1Nfv2C0JetQLeDuF6rgk/7LFEymyzJTcZj9mzNM7TlNKi8Ch3h9lTnmQcl0xvT
BH2CWi5yLqPxqC+9N2Y30EVBCYrvnOYvBPNZ7CB1EhUVxRy3lo+GMdwnX1oUTiiewUi4uGZFWv0i
lM/gIFTxtqg1u4WttELr+asJN+IXgy2zZDcTRdD1vEolBHsE9VNjx13mK6xxqVheLx/N9Jmkh0pE
4gx0rjXAY2ZNQRhtjyhTW+RORfmpBkJWzVeU6rXD3ClHbJe3E74ldeEAIYGG8Z4hIhgYrwdIcYBJ
9YalRjolOpkRO1lw0RkU6Uen47OiA02oJ9ZEMaWTMFcZhU8ohQhOJMKBGiyIJjMlQy63buqFpro/
FhbUYusKqWV9/Wxp82kqN3cg1hqTBKUKNrqZqWcLeshcq6gGCc6ovqB63NuZrHxsy/JZrOWvpCnM
jTQozVsZ5d3H6tp6U18/ITcWXrvhuEAGUI3NYWknDfRw/FmawmvdXEq1x9pl4o1Cqc3G3Dx0KurR
ch1eqwdk1rb6qKpftgmeZjrHggJrmJ47EkTdE0TJVBsYNYiv/XrStqWGtFlOYTaWmSzZqkzDlpsI
vHcwUJpVBhsBoM1RTYcLwJnbfhptIDUXsbkGlAdP+WZ9KRgjX2rYqifkqBY0cR3oe2UvqY2HEoFf
Ewbp6nA13oaG20LVwPyiGI/QRstVG5jKqVn8Of/akH8JcDoZqGSt+cLMyVmWbXR/bCNOvVWjSFkl
NzVq4+SdhdEzgk5HU4IMIigFmt8EZt3qjsyNLPndLjls+WKbIQ/8YimQxb1qtfqsjZov0PQQ8ssg
Ala2u84kmK2ORvygKeCNJsBYslsNhwyOj5FKPx55ntFP6O0ODqMW5rsEkpnkmCkv6Xrbo3/wnMqm
k8Dtg6SvL2ZRIhJ/7FxpE6eEk5LXYTc+b5YHaA6ONMRXpRsTTM3U6Y7RfzMSyOLPytMq3VK5tvu3
Hp0aLf8GTer23iLhIHV0qlqnnk+D7MrybSmjctZdOIHaMIaN9WoVRzm7mdEvUZaHfqKHcpVCOb83
q+KkiKU7XRcnV2DKhmcoRfKnX85F2nqb5hKIqPD2aeIEZ2fvK0toGF68XiNlbOzZYN5e9ldL8sFz
2hvTcYby3JYXVasCcfoYt4Y/wmjevCbMoG994jYLXPBQQ6J2wfUOnjneGQhSzGyTBAr3LAdZ0B3M
5EKgDnVI+SVNHrX+1kLeIJc+9z2zrxTbheqjLanWl8S9eSSXiHfOE5WT4pNCPVybvaylfl+mdzTh
vAxevG+JPiIkdWSKXhiksLYuYCqb8rGGf7Fqwz7ZwxUJ8Gj7LHYP4OvI8GFWJySH/nTRGYwwTsb1
BXkHm8nmaBXNEMEPT6KbkC22uoBkpqY0+kDOxrrz5PStyxmvR/dS+wWKm+Twd3HCd9dKnqfugHpD
Rwf4pxECDbmhhAZKebw2MRsp75fSBffBRgJ4KFFRagC8gVUd65teXSsI/w1xfoWg2yKeuZJ5KNV5
FIX1QD99R2zEJcJIi8TixXskIHwPCugl1Ufk6LbIkMfSFwc9P4rVyrnbBPNGL6XmZpyyPhzrQT2k
i7i4ymTAId7nEMnPOebNKudjW/SrWyT5HTb6U1tl7JE9Kk7poS6jnxmwHE8gj9P1sIr3bXnMhoxe
aUwKQilUKd6N5kvTMpno0TN7aorNbYzacCecxCGRrjtJr8i5ouDIuLt9HeZQqVZ/ltOwpCJpDNsY
VHqdMDg/bctFLPrK39pHA5hfcr1JxLNQTWcdnrf11VQ+5/2dsJhRlfa2CnBNglFbMs9jdZ+s1ZHk
9l2uPEv5VNJBEguQqFo7eQVZosVYd/o4NZHeHYvFuECihQ7lDDnL7E5M9OibIoRCuUW6Faf+XD+N
3B1K8lCDrwczvtvG4duW4Y6F21V9q1IQlVp8VxtPZDzgZhjE2WBlnnXo5/qwEi136sbjZhoP0oBi
Fy2Gmb6Xnj82QKvmLX5Nm/aowHLbfejbJ2MdnMKif0VvJ2OK9hdlqp8EUNiLpmRQ1VAYHmLEkfnk
38esm6j1Za918zE3FkKHTXS0tjz1/fRKLLSdC6nogq2+Zt4yJC0e31BdJMRpTLQEgH+8hPWfoa35
3WR58N5c3qr34b9AgcsyNEPe54j+cYHr4b0u3oq/yOsO/9PNkPGaxrfsX+52VeHmx6rXX9/uL1Uv
xst1aGMYRGa0nAnov1W9mEnX6JMx3aNR1/qh6iVrf4J2hqFFEICGSRGTq/ut6MWfkD9gp8nUu5hE
0v9QzUv9u2y3Jtw2u5H8YaSJmEQ1sjlXznmUHbvDcIHRMVTsFsZm2zwzh8Gv6sW86B7zCLMPviRc
D9IDRBPSTXyXXRBl9+ozfINh7F39ystvyJ8OAODd4ZCfircy2p2lZeP72gimp2PuJe7V1x3Jj53C
lV3d0w9zVHhzqDoTP19dOQCMcx8f0KgLrsfUWZ0u7I6DB+zNm4/Q1UdCiL90IUcM+whWHV8M1EMX
FEHurp7gM4lzaB+Sg+JKbnEZgozO5Fly2wjIna/51SVBM9CWfMUdQ5BH551sNLPNU3E2wu4iH4wb
Pegu6zl19Uh1t0N5yaI5bP0qHILSVz0hnA6AH+/iW+FSPoBIvzTnKux2bQ8vcyS+JwyknnDWAsNB
RgJ+aMOuzgjOgYyF0JKw5ym+pWRjX78gCBJB8uvlvK3iD/Z75A1u7D9mtuVIge5mnuzFH7rDuvpt
qH+/DNWTQt7B7QLFpShoN9Hge+JtfLoesqAJCk9wUMwLp4CxBB9wS7R5aN8dJ1cK+lB/6Y8Qc/qg
9l2mek6Gt/hGUERSsNzW4cyrlvvqLvW3wLqbQC5HyLDcAbBziqA6UIAogtnRnDpY3dlB183OD+kh
P5i+8iEdilsIVb5ar0RKXMfg9vb06CTO4hJWOrOnHYbT4us3TaT6sT17RdCGSIa7aQhlzF18s55W
t3NFX3SJaOzO1W/ye/FUfds+EUwRbyS75BwgO6e/iG7vaRfkNM9ADx7ap9rrouuH6I+OFhluxZuA
zT/OgRzmgYZKy+hJXuHnZ/VMtyKIoQqeXFK27MG4NaKeT6OgGygObEjFbX3IXPgEg8wVn9FHPsjH
5Rm2MheyXS7W9MavGT+vrhiq99VRiaYQx7Uy4XlR75kRD9Qg9jKfdivnROSxb9OxfJJuMzIyVAvt
/A5W84AUWz+ogeBnN8VDfs5P8qE86efmaN7nZ4MT0J/yKD3UB/U4HH+wWH+npAA11u/iHhJ95Mv2
o/5TXWRpJrnRm046o9cJeIBTSIvdBbUbgmy0W66hdz8+xiDzDU5lGbXR5qoe7SlndIVHWEftwave
KHE6pUNc747+4uERncL+BHzXn+zFoW7J5I6dhZLbR5wwvwil0GA+7GvmGR67yEEO2gET4xs+yT33
W2GXj0c1OVRB4YDvdEYbHha3Cq5hc6cdoSn3ECMLkiALsndUAUvjQDN5eN++VE9zOB5hhn2inX8N
aV/dtKHF7qcGPR/vBcdwhE/MF/HYGMYvqa9H5VGNCid2myfzJTnLkXRJspPJXjrrN2zIKInkR1pi
94ZH0/RgnCsjTCLmtU7lcbvEPiNHNxpDK7cmz6YZ7iCKeb4GiGSyva/7efBnx7SB1dofFOOdt5fS
/ooEkAedk03s7w6eeBhdxf72kfP6xeVM8tzYAfzjrHbl8k7eEGmH5QRsL8gxrOalC0ekhTR/Brhr
S+7ikfE5zNWo9hpa7EfhmDyz49zWedNtMQJ47KAPxcV9w4af1ICbchaO9WnzCaM8WOW96Wjdlo7G
b8WF7NoHrnQPzrIMLLaDHMiB5lJKcBFj80qvdjS7joSb9bB/bnlevyQ3OjhqwEF8ZO41fupxBKIu
BEYdENJ5V7ewkY11+8voZC7ESV7vLo7qSEdGsxwE2v3CX+zF7pFKmnA1gyfYjBzYHwkeYXax+vbV
rSPNRXUqta0o51ldKN53Ye4Yj8ZL4sJUYGefe95dc5VIwAMJbGMwDx686258b0TQ0ttyIIQtb5Ie
2qfEnZx/foyIyn5fZ/zbOfqpJLcYWSFDUCGeGV45g5pw4PwOEFh2u7CCP4F7AlrK713T4RuwlJNj
nFLuRI2vurIUliu4D3B0+5On8WPGanwCt+YzimR/q53amWxmNZw4YHTBNlxy7sMaTseJYwjjk78f
WdIq9+q+0lgOZh/XjNpV7sNQiVeEx8UvF3vfNruT5A8uZE8ORGgeE0i+HpBjRuYhxlD1vokpj72S
Iyy+Tocy2t9wCHX2mOhUl6vf8VOK0ey8gX+T10MLHQC9s01nf4gd9Lbv5yGEmpLfoROPinuVN+rQ
0rDYEjIfk0eLc+XL7m/eeVKUs1lG989fJCdQmNnd6A24plu6G7uSRDRQz7CaOobdfZr4djLbB8A4
X7m4sGg4ccXHevHNORt+85Y/8v6sq2z3TuzpnhiMPm0RT3IrL+MfoEQXJTE2h7DvKeG2fIo90+u4
pPWD2+IA7HLWL8Bik4c4sdOn4dixdygLuPC7O3BHOXpUcZ/RacB2Xv2a22mxTS2mPzFnKobPDOgQ
Eauw0V3Rm13we/bq7Dpk+9/2NYOon5uZ+Am+A8J1HCO0WxwEJjk4jRy6qMYF7Vu58SxeJ7kNH1Lz
HQCXM5Vpl27sxtH+dfZQafSn4xpiCbh7K7uFBeIZgr1vPRjaWLw62j6b5+WwshwDV21y74kngjho
T2k0HLp9o7rMr9zsd9pw1xCSLjYsOqt+H5Re7zwAk+c7oCFr184HRSPb4nJTrELBmd3XQrMRMPBR
Of6+yCMXz9ADu0fGcSg+BMQbG5bLCeXjGOihHo545cyNPSsUjtigo3C7hEMI7Za/f5ZKlLefkcTN
PbAwfIyEq1i40Nxpg153GFHFXOJ4PIOTt2+J+oRtCsHtBTHWRWSLpRiP2OuDkSUm7nBoWTqDt33e
PqfRnqW6aYC5CgdKQLi6PDDY32owMhzKzhPxyt0XOFGj3pc5s3KQBmCwOcX7ToX3MEBtzhfC3g9j
ZzlaEbIzwX4cRp4CS5utYIFnDzUeNyXUxUQ7QphG41cVM2yddltVBuBQ2DL7tlxYWoCSrCgYNz6C
QQxMoO5Q5fM4i554Zz4td+oFm8a9rlzpXLn7erdcDLW5kPDX5d3swl24I5CPOcRIfs911EG5r4eT
8RzY7DiQmPpg4b4sF4lX74Zf4TVtNHESYmyRwlXNOArOBWG0GJhn7avO8RXv1sDExdAldts3IWgw
aw2vmbzmEzuAqF/mmww4l5x7AxKP9YZ2zzZ85MEJJIhfHcK2kAK82/oW3xMCfwyB6Vlu4xLMOSWL
DAbpMLviQflu28TvOxyEHxZr9zz7aV0daTdDIreak+ooxJ9M1PEV+tOAXAZ+hDzf6ZzZjl2qn57k
o6mw8LLvXo9LmU8pscVsX22AcPfpt+ayL3V30LjQkmXAevJ3YHeE5GaQP8aE2O1NFXQEKqmrYJ/I
wo+bfq5vqrv1/RrugcJIZJMRrvQhloOjHgcST7MuzNHNR7ISr+QcF+fkQMs/9+nCuM2h9hEUONBz
C8r1hKpjenM9dufhPLzDS2ivvhWg2uQQBFGSfqJFGGQh1+JTDXIg5PfZYHbqLkHnXO0MPcPZRoib
KKkJWh+WUCIoglviHDiEbEbknZ6oaA+7mCzhv+n+zx9t8ZvgJOQMltN6e9zSetwgfz1Pl+tJd3Kf
kWKkB61gJFBjRgb0Gm8vewxWeXHEOIp1aUMl2LyOkL1wxKg9apf4keLxyA/ig/HU6U+UufUTgZiX
+gDOqsAkldACqrNkAXbGsqA85umPM8YkGo9x1DyxvmwUyhs3E1lIfZRvF8Gm05I9qZFMBKe8qt/M
R/U2C1genps/JFyO/pK9I/Zx1G+rAGp3vyrsjPoxLX4nuaMh7VHyCXCRhJl7HCoxnuElgeB1fM+K
SDHh4Zh8qXKY33ImF23JMaS5YWsBD9hwqti3xKZv0N429rh6xSk7JaD+HKS9g8WnpcH9H8o3tQuZ
bMki61XT7JSXfZYfYvpW7BN+aB55MjHffnsR5/FRt9VAm7KTTdYQKCd5mPX9vlm84eDnb+r1KLwS
nrIBheEUh4Nr2skjlVs5yoCdBKnfOLWbv1Bydb9euYnx18Vd/Kv3RoURo9DbzFZwErlGwzE81dZt
nd01uC17d+S31d3D0JmwW/0eNTKcxUcA2K8YDybnIr2kbRLIPqpBPLruRfWPAbM6dg5dviXjcuSv
VZRFvZdeNs2/fqx+78V83B7dItt4Jf3q+ISS95c5tmA296uwrSAxQ+FO9nWfaVEuYyROzgc7+Vbe
l5c1CVS/wbntYR1BEGaNQQenDUlEz4bHbsesJ37uVa7OeaBB5Es8h+J9gM/hxrF3nbfRUXC0XLyz
H5qWT28Ju/egO/P3YHvf3Nthc54+8mCPZ/fl2lOQ0SaF5kNWXHTriM8CNkq35wMkvXaPy94vanL4
LwZIZqFzDBLROYmAzGMgJlmyEb8IU5kLWTiR9B7VCUdwf8TUkldj7Fx4EPBv5v49WHTS0IDyOxdL
AZ4LaZ0YI7+HgyhdEermnul3jwzN+lZUBgh/fhcGhVeBZ+J+neuNxhdQQ+vAPnrsItYLp7R4w6fN
R2QSo2zie0GNB2YIRamNIw32+ssYpLsZ9vZVJgXAKBMWnGaq+h8DEaPgM0ft5d6CbyFwsXkBF0wg
5aeReMguebTH2CYdB1+2yUBU98qXofvhte+k2niYPV0UiCr+efyNbvc/SGP3x3+oWNFDzaq1aaUz
QSqRZgXDMYUl/Lr3jTjFQ/dtxYfUNIDw5AYfrOFkZ2pBVI6waTBRET5ZuDr0LQlUNjcJy9s93gLk
vPuFABZZvIJELYnI1N5u4qf4HJ/7k3XTR7I3R/CTU+GwiFgHhxoTQfVy0KgZDZ/Kx9VLwjGKifcW
R8dii1h/CjVhdYCex5+PiIvxP3TBdqdxHo96tFvEyTcf5j1t4wrn5+vz1b41cEJVMDzRarsZzvnD
8L67Aelx92+MxaNlq4WS3eAChjvjeLW/zhxuptK+myrLpreN68fO4+0YFsQ6aOGW2gzA4DoyTDBU
v07ugnXek8rdr5guw0pYQ7p8B/1DIvClfgRyFqPNnBuLR2GJIt3uUjYSy4UQlc93qJw4q0/nnDyD
kWfCtd0pAUDzFxczwXP2GC2+u/p7dKNRaCBqtuVPm7vHBnv5TvZaf8CQ7QuBLw2EQPcbd/v+dcC4
ExR2mCnuyIAbUfHOTbQdauUO5iXOXEMpC7pMzuxCJI0lvzo5NLAUiAZff+CrYwZie/PmT8LdxkFT
vKunHGgdRhpeew5xzMGKvaTtGkAYRoyVEyuZAXqA5Ed7HImkBhHiHmOTLfAdaBY4zFJCUHEWn3Mm
7sMMFLuXnxeO925EUCtIHKciCGsZ3ie6M9ze3ffkws89qdYRwJX/lBMpTlFvp5jp1S7vrrqTHvrd
gIR7aktyzZlduI8E5jYH8GYPESfinz3EU7wOheHUbg+lh7iHsweGVxZuinCt2JIWq7GHdC1hGZUc
grpWOe1JicF5zL9bLuzYKf5aXpJbmIOxSXvJocLM1ERj5q+yZe0fnVbAnj+eViAjjHSnpnGO36Ub
9WDR7CROJt57Eu+3BwDUKG/5m7sHsiamcQ8tJb++FW4WqszjixZlD9ptc6Sqdrd9hTX8ZvkoLoav
hPh4zzygzuOnNzH14z16iG/RhXigXXaUAuWwfTTUN9HbcjZPpsq5+lmkExiOJxJowhhS42gmJCaJ
8/twvWGq+Va/7Y/G03agvucOEU7TKw4NWyQ7VScGzazzC84R0++KlwKDt3leTdFFvpVfxgMjk7yq
waYu1HAnipxwK3gMzUTWnZm4y1eUXbuo8xElP1o3ZYR9x4pTPqfyptzIl+FoRKTe3p7g54H1Z1jU
H0Im/2faOvsHfW3atc+SdBz+7XtDB/Vy9218+90v+K5sXO+m9369f4c8fPy3//Vnkqv9mf/RP/7L
+/d3eYSZ41//29dmQumEd0vouP6+xbJjo6BC+8cdG7cpvjWoEDy+Fe8IElRvf/f1v7VoFOlPEMnR
VQFODP8uVL5/ESDY/6KrEtycO4cjSPK/ApMV40+yqhgaXWoID1ENoK/zW4tm/5MCfAtOXRF4Mm/4
R2DJP7UIDSq2cMsCTTbROVA00fypRQhp8NZAKdHcJdVHDq+eyHBxMbgIBDtXGvfM5Tpgex0DdH5K
kaMGVvXDyv2dyrH0+zP876/gJ1w08MxiH9Fu7hBqpmMKIwTaZ40Jvex5jbS+cE0Y3qfXSmemRpds
S/j2/QL+0Bb+jxFa/z+20Xcq6n+8x53mazP8y38/vjPQWyf/4zedjeHHnb6/wZ83uaXvLUUF9jgN
tLwi7zj6PxNg85c/M/1pOjzXvwPfS2x/2DloN0omzHcqr/ltjwuS/CcZzk1VFC04nSV22x/Z5PrO
Y/g37KapMw2gMujBCABsh0z3c90/uosNopryCsFooJMSarTDkzDrj6Z8U1XR2Ls6AuX1Q1kTbYPF
UlHvHUNdOe5z9Gut2B0tk80FHIVY6ULwkjmI+EFDp+iH3vRVgkPVM1UEcBmGeZjzQBECIQ77gnE3
R+tOjLkwr45ItG/kh76OFBwkmqlIdkF2BucJKIjrESRH1vgxzILrY9UzgnRGDffT8Fh9u75pH9e3
OhCQRqjusvwFIsIq/kX7Rv0ZtfLzCv3EBCmbTdLHqSoHpuANr+u78dy8dq+y7mjP4vsMIcIXqXXh
u3ltXqf3muCisLcvkIikD5B+4JbW9zVzG5m5KruZXI3SXH6cckaaFHBHQb6dB8VZc39tEIQLwOVo
00spfKzAcvZJ1Gt+u6y/COWVPQb4Jzf9Z8tmIISrxAk3fTE+t/0dXM4i0nbCUyvfqrp92T6EO/Pz
dKoet0/Fy05faxcvI5UMxuJhDurg/HQs4Kn3S4xks532To+yCC/84VD9HfP3y8v8yfz9X7rMX20Q
86eI67/ABvmVVfgZqfX/n1X4O0ZhJw0HQmTphBvK3vL9ISeupLKr9EpXgqzuTGaBwfvmKHsUMYni
Opq/gM796tN+MtL/yU+T93P1k3mwAOrhX3RAMhBo//7LMWfQJDA0AR4hpd571yqZa+5y6B2L4H6m
3g5WkZRpb60kpPv//NxL+i8u4Pu82I+rWxYb+P5UpZe1l887EJjwWDEeTdW1tLXPNMhPaPOMqjM/
mm/Xb3Fny09yxzw8JENg221BtAsgKYxvowkM8xvcDMqX7FDBrkqlmkefqvfkbpRQaHJAUBZPwmVH
Nx+zJ5G6i2Hz/8X7HJbib79AqXY1bAUFoV1GxAZJS57S2H3sIXaQU76KHf0xOY0faeUKT8I5v6dO
R+FSOSS3ycv2BqhzUp36QnvkPmFwt3ROsT39b/beqzly5FrX/iuKcw8FvDkR5+IDUN6zaPsGQQtX
8CgD/PrvyeqtPZxSb1ZIM5JmYndwyB6SxYLJxMqVa71mXt+bNBZ27twCbfeo3Ddv+NuvuofjLPSz
G1CtOze+SSmfUFsw3Ft6cAWMcJSuvMIARO8dwY08JRMEw2Awxx+Qd8KP8jV/LV8h7gi8auhqpWsu
3/DRZtmlSQIsgxpKeYdRNgD0XQqBFVUYhJfwiXHzb+os9hvbPULDjtz9toWU4QMnjWZyxJ73tw7z
RXzPfg7zn3CYr0UTwT79HCp/72jya/DNOcF1sJUgVzZswai9wNtVB9hZsLf1UamG70dVX3cnwGct
GNuxU8PbkVDqurJvu3bIi8Xh9zik8sOQiVCvsNAQguUXS0RqqGnlaDkGL7Tf6A16tw89/QGK4Fee
2msHulgc/ukDqT9a9IDpsinBaQAwyMVdjNUC8kGDvSxEWRrNdoEzp5UUKBYkYzU+nYaIZcPndBrT
QyqzH0p9jLONmRpuXXf2wFCkylfzLpt0WlROIwmKg44IHLDmqBqaSNiAa6vKQ+mZNiE5CdAECdLb
k6oDGk9RAPr6vqk/mhSfL+digPIGKn6N6sfI0agnR0fkszz4+EcqxLQ6MFrHdx1VEjr1Ff0vGWbk
4yn2TrD9WC+oKecory3yZ7iuFjUY8AtXzu9H4/r5/C7GNcx2spNknB+srHICqbWcBDt3Rz9oW6/s
R3Nsj9XHkr2BvTq+4Pw3qhfx6so5XBly46Li8icfcuNifft3D7mYcZdp3qcRv5RqKKIsl1WJNK96
rgCYASJ7bhBeXeRXFvofrgCfDyTKXJ/SuX/F1Lp2rfqvT+GfvlZFvNHlTQUnjqWYhqqfLF9EreYQ
7ZL+mOqjx0fZW63ozbtPT3fb7ZWqxHlwvjrORTgJ7dxE9pTjdNPwpgUAXbkyGDPRDHspJ/VEQIUE
bOkwgV/i0uP5Dt4gt5uXy9x9fp76A2k0mOJQ6SpkpqX7ILrEuQuI8Ahu6mp8Ecv8Vyd8GV/qkx1X
BfGl6AUU5Ogi177f0ApYK/jneFUBoAEKFBo1+aacVqta9hDhgfof3FmTK3HmyrkIu7pfTch/4blc
mzDnhf3Tw/HPTpgfJgifJua52v3pOEYUYjqSMWEOw5ZFcNp8m7DIFCPdQUh7AI3uN97ji4f+mFSN
LNeMN8DJ14we5Gp3W9EIRdUx8iNwqgcPq9AWDaoxNhOOdpsiAdB7IH8odbNdaq6c0LUn5jwQn27A
f/yJuTpiF/Dx3zpiF/2O75ny5xlykSk35t45IJoAbhbk5UhmW+wFqNb6ygdah8APwbb+5llyES7/
5bPk6k24iKu/x034UQHRQbMHgRfhRImj1a/DkZakSn9sSn3k+98K9xtGzKPFtwxU3uMw8d33cAA4
BhzS6snbNOA7xtvtEgATSKLxrPMex/6Y1vb468cXC6sfxetfTkq/iJG7fWs3Rc9JySPLrYHmdp65
MdzTMLoFIIjImx+B6xs202LWCAjho7mAIrwpPtpXXomxNRBTgZ/W3Htp+FaNtSfAp54DhrMapy6I
xzuBqt4Eg839zlPW5qCbUi8ZTyRPAhph0jiGnjC2/Xgk2Cx8gp4arUMQfVCUhu8C8tnDuykH7zWq
Wa5+u6Y0JQ3Ind+LBXi2deu+S95okgI0O3ADTdcbPLUgFuArePab7b8j8ukOvNqdCgZQ9MJS/RKO
miHWwLxYGcXe69pYuNl8DVBiYAwmDisUcuwCxeXvXOAOIPomBxAQMqwlAUwUpJZgnj/EHNL0YTUs
RblMGcmTh+QDfY/hw8E7Tbme19R7Nf3509F/WNruA+Ut72F9k3kjECXzHATY0c9ZjEcP/GreQFef
Tge2y8u1KeRhtF2HxSR3p8vtZpMBD26HhmsOIGyJj8cjGKfZ22mVArYVGNoGwCpY9rd79Qz5FaDo
xHsz+Ds0LMD5YqcLz+xxtncXuwm6+ADFBbD6cTFLJjVAXapDq2gOoUG8Wemjfz45Tg+P1Qd0f2yC
gGDDO0sme+ANoKJATEwTTxqe1qqAkQIV1lYCaSzOMKD3Hnj3KcgmjcO/LZ+MUbCy3efxx969v5c3
gK5Oruy61XwHH4l9COQs+XHwlE7aAWgwgChP6OrS7e+nIAUW3GYJ7MskdEcdmLBx7o3xFbmycdN+
mNF9ehAusvhy3yOxIJ5OA+bEjivlAhbDSTGK3dXiBPEgB5vjry0QPsr0qZkMlCmnOOyGA8+/kvVd
ixS6SGw+rWH/lkhx7f5cLPRYCFWIjp/vj5hUwcJaHQcLyUXUxPumgHd3QD5Nn7u5By2OZwD8xjBc
z6fT7ebK7bketC7S/J9B62fQ+t8ZtC5yx3/lQ3ktPlyklf/K+Kmq4rovd6G0tTA6RG3Qxs3y1wFU
0tsAbzWClVjMah/IIeujgN0e4EvBR4DFtMc29gTLSTD5xO+wPmGVbM+vEx0p8TuIXrCgchiXSOFM
BbRSgVOlDiKIw6gJDRKQ/4exdXOA4QuVCaaV6Tv8C0dgbGzo+Khw1Ophfr8HvWu64NgGgq97GDyf
CSxgWQWaFR7XAH1fVlHQtNAtjqAMYcSStpQiY9iR1RBNl4h3u3fPmvdc8vMSQDVJw+g98+x1wep4
k47WNzokB7wi3JvCm6vYg8ydZfUKlcCbs9Lm7nw9f3gyKQpELrwe6KW4AsMjEqs2y/Tb7N4gV6Ce
YblkgALHu9m7b+LefIgT2n6wfPN7wYASScXb2xvd0ClcRcRZh6ipkrxCngSgV54RrcB47yq/A4aO
QQ4cIphh4Jt3o68zWMbzylhfpPKxjcMK9jNU/hk9gQ/eQ5bZ8yEgpbDbGckZovQktmIY9elxUE5y
GHnl5AQUWUCJZbCyyJ+Thcegf3cQ/qJhwnc59XWMakDoRgCSrWHE8IufVaBqJYoZyTCGGrjj97wa
wkA86GFDAHQensC/suctHV9eZUAzBwImX7vpsJp3jxK6XGh4rOCNwxJv4JF3Ppl+MFBdFcSsAfz+
LBQgLoYPtPuZagGXYfLZATsVPNL2zCHMZtVAAyKtDGUKQTtglwLkWJKBo4zj24xMMQT6DjDdy8HT
DKKxW93Kk36pbYo5WPZ5OwI5H57h8Amoy+NQmebj2HVJz1EJgE4zGB4n7bJdCv54PuWdFht4UTaQ
2oy/gljNFBapZ+vLUH3ELd978T0sKLD5BfhXdJHoJgvysX7G/uM7MJxRdyIBVQGX28DLbRDylk/S
Lh4eCgNja+7M4+EYtxnXvO3gq0D8CCdQrxLoTFemz9VQcbEr+xkq/rShAs3ar0PF5WY32OtSGtuE
CgQ3CBQNTMADAf80FDj67wsDLDP4coIjCEnhUZDDZJ5AyPpnfqcMf5AGPwSwbCR5r4Lew6QdTGLQ
4Y8N2wE4JjBnBDRd8JN3ALKnPmrXi+PEfESbHM4AFhMeOOgVsAOfpyIc5AhmoKo9zHl6O4/mP2+p
r2R3qT5GN623mzqTdtSOePigRIG+mkTLYkJTH+qeeHKIdtdgKNaV5VPgEj/vP9BHsvPoWOsjjZKA
eKIRBxzAeIUpLcjJxqsgvZcsi/3QeNxNBCVYJ0JCBDl/1SA5KK7p7Uc7SLYKEVOHrtHAd4AIJmhk
MKf7MfQyeLcn/oVHPYIwB72sGVUj5UXE3pTImhNfE0h+6Gryd4JXIV4bbxDJIzihvL3g74i9yot4
BwUORcXfYykKAS2D7iVxww+zDPre+Qi8snkXrxAyGhC8xM+nu2E8VcYVAiQilscQ1xoIcEhVMS47
OBc7vkI15DMTfApB3uCTDt5wzxmIqA+5hOvIRnwuhLxCOBCVi3CaoCICj4QjiX85T66k4FXiyOfP
lVgnxN8RbJeHMX5J7HMlOBeCxoIckrdOJwL7Phc0rBM8L2eD1sdkd5Pc6I/FhPDN2toukb2dwjQA
cE/B5pzkCAEKkcwI8rPiC8GSjPFB6pRVTnBSBc0cIQr4piJGF3677AdEd8jkgjWCzuJYzEdI4YLT
yrpUeq2HNgDkveRGsLskCE7RQFoLxYEIOrGfbNDIgqEvKLhi6RKk3RqMfjfewcs+DTp4aFhzQEWl
kiASCp1zhd7DvIpgRgt2q+BJw5G46XzFm9tD9CJJLDALWgQkDWg8rOntTkN/W4D6Ge2o8uQjND1Q
E2GZD1jXAo+kpOPZgl1N+Zk7SUvGoQqEQtrCGqFUOqomzbyZW6MtAgNiqaISIlQfoJVA7Ej9RwX+
u6DbCgZ+ybQXz5fQHAnhhmlQXGJ/NoaXjKqAuEKbGyNIzo7vj6EQs+yKwlfLcw/nDIobeltUrayN
wxk4sJpc6HoH17WoGsCLQ9XHoMIzH1MKnzQTDQ0XZaQ+6q/mK/q9rwhzUK5K5/b8MJ6wry7goLPR
hrND+pW5M0o5PhIJj8MDejgMLZlnOAKltpamJwjm3gdkE+/jY+dt3mine9u75XPi3t0d3TeyvoAB
8/bj5M5c+jOR7cElctH1AHfu3oqjVPxPwbEcwTWm3CNyvXtnXEM46v3vagPHsbNGV4I7JO6FCAAm
mewBYo/Ny2uo8jns7mJWMDAiFoq7BXWc5R3FF+g69IXIeuYAryjvHYfaNBpPGUmRjgvBA8yfmEx0
y5lCQoECJhzToWO+ZgTYijzTs0bFxBop3Dhtaj5KlIbyEZflLVW4hYisDeZeNBblPRc2IjSkbBWu
PjDxIIlAmWEEKVBIBnAJIoRiiMFAilM1BxFvI10pWaB4dWXpuSjp6KUdl4dTQ5/kXK1Dgu+8JxEP
rMhQxUNBB+W8Pzk9ir2HeKCLJYvPMByrkMF7v741YJGhgzAXLLL9MpxZfN9OEASALYrMk3h2TW8h
0lRjXg5fFHd/RxTz89U5UyWqiThGxjrMh+l0D8eNmOunm+5uP6q3qCwumhFEPX4moiGReFaMiNNE
5oQIXLBWiVhH5kttMxUoQT7YZjjQI1enjbpVt/F8/6QsjUU6hwe2PDwUIwx++CsH1h3dH09eIyRD
DCd2i0iPrsI5yrIyoDfDc2sSC7+/t8R34Vx3a3ZMOjks02YMu52HTIySKDCSW88U5GGi+yPEWOSg
4cLG3nEN4W9ymhGZRzsozOIcW0RsAp/CXTsgg81RLdmRY1OXfjg+1HDaKvJOPDN4zIW0CNbX8LSY
TIKnyqINOXf4XHseaXXN9GScGMFo1LxAw+Rn6sYeHHn+xRYoGSkTQaqHwup1IrvlX9xAGWkh1SKW
ThGaRXVd/J9gkB1I4wX5TSQkgsAlKFzxCsEIHgC8dJEa4BkjPPIxSAjaFRNYLMp7bkbErBYKOXso
tTIR1hkd2W6VH0uwkENrLoq01jmMheTu/Ar2aMFXthvD7yxcsaqIQmsLd69nryB0ajTkdMThBD9P
KNcIqRWhZMLOzdPW2QNhDoIVOoVirJgJGaFNbHjZeIIYFQ2MlvcX2539RHbh2orHSXBFRXQUYUfi
La2n40yaRDzM54/hbnoYtZ4zyZcyYMn8Hu+fBcMliu5u9CxtWMgHwdakOcBUWga+PeHzPBVRNIJz
LxbUk1s+pJyC2EQYS9vX+BSLK5JeE+lGcNqFsNFpJhZmkoeheAeJrUlwTioEtz33Y2R2ZNQKTO+F
nXczaaA/xHAERewSo5EQtNXhHNLb4FVM5Jik4DiK2AKSdHALsnm/2K/K0Vk9xNu97ylUY3vPSlMx
ciKMxUxlmMHovLreG/OYGyTutn4TwYUUQ2351YO426yKbHaY67diGZJuxWvFT/EaG4v/R35rpN6I
lVPsBqMR2ygPDdhbW6j1XEkIr+6x9Yvi78899s899j5bFzG2dv/v/yjXthMX5XoLXzN81KjGQYwe
ioUDp27vWYRJdXENlGle3byIs/nUPPm5efm5efm5efm5efm5eTn9X3jm6+9tk79gDfC3+C0qoF80
U87d6k8BVZGyLHRE+AZqQE16MrLIia+QAK8d46Jh808d4/om7KJV8HMT9nMT9nMT9nMT9ofYhF3N
oi8aVb8pi7auxONLioaMBVvmCGt0FGZR3sM2BBm/PZIq2ko0VgVyDJ1CtG2FdqJx7iGW7E0t6sZC
3FiljyHER3vqMKK+/b1qBE7P9l/fRV029d4LB6W8h35KefssJ4mUmjwUkmknQI/o1QB/EwUZUfP4
Xmedif3xNdzX1Su96HX8ea/0avvr3En/tJD/L21/oUvzo4QHkzINYRpcTi8h5Mf6oCrqoRWTn2od
9TpRc7u/f7vvvBeKqgXgh3t+UPpU02fABI98RXxaaM6hFwejqvdfbnp3VfFSNLXd21vJXQElmOYr
RMdG9rp9UNfaUlucNvptOSgpaFcgRyzaVQ2lJXe9Xr/uaBWuqWru3DWlKLT0pghBDtppP6p8g1L/
flhQHY1Q4CsmCDBRWBeQkBOb62jo8tcHt58ik21tPj62kbulDcC5Sv5b7G8+6AEIgVLU66jVd969
AIBIw9k9OlvSHNNd7+0t8cB+0Pmj+n9f+/cU76gLGuKCgXCCCtmLf8VvxNVv7rkX53vEO7dDvvAK
ASrYvH3drf9xFf3TyFzs7Xdx6qR2utfBKouPmVAP+4ZwsF+4j5Y7vIWI84CivXtzcm/PXPaRECUd
zF3wL3MQNHdwZAYhenB4BKLdFiCklnnDnOZVgg5rJ64loeZ6/wbUpjvftQ+wL8ngo3O/vpJzC/Xv
kupPV3IBlzppnWScVPoB5rfyMXgHZj06Tq1t/Gxu5I26Oa2xKsLMKfJVIJamJ6OKrODR6VoLews5
UFeRDBFsmtNL8WrS5PMlsNhIrKFQnnoQB9WNOTgc3cPT1+etiUrfV+d9kag7+8Y6lAHPRrdU0HTz
30ULNPNeFXpGfohqahx6d9kwQ6lf8tNtuo0WiBbSuUOMdyRq2gIf/PU5nQl2X53TRVrf1qGu4Wh/
5qDQH6ETRStEG7ZzfDKp11f0qNCTGZ+xJl4LjV8ZFCCBlIfjcAp2CR07Opt0AZtzU0YoKyacKhKR
9IiOtDB3C3pGlK7zkfEktJC/Pn3lRzIcEGB/iTcXK3uCAbQVS5y/6BYInUjRpKVvsBCQH6G9KLoD
oj+UA1w6DsIbAV860IkL7oUYtDpoVwKN1tzt+Fe0t0WTOaD9LNrpAs4k2t8CZC/mO757dN9HdTkI
dV/bhLc1Jke6XyHtSOG5GyM9P8FjAkh2PD9RpXs2V/0AJwNRpi5Z7mn8Moo2jVOkn+lXndtpFKHF
Ge8m36XNHUTukSNdCbzCAVlAhFq9nEbxRzk6zt7egsHHx938PRvdrPPUzXOX548YFft8iXgGtx+O
34BQE9VxUfMW6774ireXMFCgUYAyPt+LLpColQtl7cSrz/1kWra/cXqpFxSJvZ7HQacx5TOkHwUG
Ab4uUrr9+HinjStXdM9iFIqFIDCBdzolYmyFEmjp3cnuXebf3W0LrEHOV0hM3Ly94e92jpFXJtIP
66y/zKMzQfPT+i6f8vig7TnR6ma30pE99EGajbAQFygwJPEMv5+rD1cOem21VC86mz9Xy3/Xavnj
HcOn+XDRtfld5sO1YKxeFPv/c0/LtbB7RgZ+elx+ht0/Vti9yJD+YKv6tUTpLBTxaXb9OxKla0mn
epEo/VGSzmtpv3qRIP1x035LVBP+LlXFOFYoihnkfBfR0SiqENERUj178+0AcmdVnMaTVb5tFriu
gUV4B0kx2LnvyCeTyYE98Pd3wOi9eEp6gdo12B6cB0K2d6jSG+jNC/V1IVDcLwoqMYkLUO+wSM+4
ihzVZGx67oTQMoas0aYcFVglbOrK3SAdPoeseSWVvXp5F/uzP9nlmT9MsNCJVfBAh8p7KQFoZ00W
tyLBkjsvv90DkdEfLP9RpOYCC3vCfwuHvlu2H2xA0nE6M89Y0crbLwQONBkKmsgB9RqsDty9BdAK
3J4gD/jJCpDVMFs4bPkF5Eho/AvAJVAeXAxqvp5GIQwC3IeP5shQhs5+8HUid/XiLrKFP9XFCbXg
v3/uPo3cxXPXyWmYq/oBvQ6LYsdsc09d4/6RfTTYOyyZ3NForVNxOXjn6uR6tN6U0GUUj/3Ile2E
WLb+LgJ8OpOLR6QKUDLaGZzJajiZbr8ew6uXebFm/gsv0xB39KvrvCgUGFoRm/uaUg2WVWBJsUSj
SDOMiV4vovjyMlnia/A0H4XwR+PpZEnJBnUafrN6AezIywqPGpooK3SDb9qowd0wW6tzrI5m9jjb
hq1bjL++e+KMvjrji9WxDxyrsE+cMdq2wxkFva/f/sIK9Lvwgv1p5C9WsTYt9EK1iB61gxiUm3Ze
ev8iyGTKXPdk/s1BYBpjgdAUSPQdRpxDZSZg42IHHw0j/6bJPO2jhpVPxeI41/DFEHovmre76Qe1
CzjNPRwHwc3XJ37lvjiX+9+TKUtRz33JNk9QxzbXNtg/XjV+uTHORQm+rE5Rq1UcYNbCIhZuW8JP
oaC2RwlVcm/FzOjZe79QVx1O3BFMtpwfGMOXnureO/+9r9G6uavdp5KctnY5SwhtokKIkr83rd0b
1kJ0/7fU8T5kVwaW93FldDVxF76YPc7FNlgqeymRIy6CqNJx8o+O+1hRABbV4m9YQwqB/krAWVng
28H8SQyecBnxvx6sa8+dcxHG//jPnSMiyadM+R997q5N34uAu//dp+9F0P1zTt+LcP2vmr5XVkfn
Igb/Q6vjtQB8rmR9mmh/mACs/viu0IiyZF1D+fEiAueppDSGedRHLxH0pGZUINxDsfGBWOdtSVHu
hNcJXArRpLrCXMBI+4eB7ZeDX0TnXd+qhaSd4NdmXrVMYBT1cGG7weKs7LXKBto4B4Et4PwOZKoT
YlPgPLcGRKiXWb0N8X6q3ChhIQd4DadLRHg0NbTxwQ+egKQPl0thbaf6Hzg4+9gozWTavwm2rTWW
K5q3xavN7yYn/JRwg6FgHw/lcYJ+CNYfMH62otCaDNRxyv4nE8ZVQKyFjV00VkmgVV/2Vf9Z5NEV
v/g62KK7eeXmXET9ropRoQwYGd+CSS1sYETEn+FgxiKAhiPfyIT+xTf5zKYR3BrYxvzEch//1sUS
LGzMCWmZizWiwIvmNPzm8JfCsFVkTYKJI/iI4t2+VS6/+/4RrcVr0A9mU3grzGYg8ALwL2lm0DLE
mwX3ZBhRvXeC3iW67Ehuie+B+8NIghaOfRmOY4JgceSv4E7h2Iydi0DvK1PhunVCj+brW/Y/rE+/
TKeL9SkLlWxfpEwnvCxRs3sJ3Unl3dyGpHqkhg2+nEPxAzFHskE++fbtofMfNA/lupKk5/n5DQUb
1vDEfdt8YCmNY4EXMRky/9rYXp34F+vS/6aJ/0PZKNv+ZRQvFtWqDvJDmTGK53ReVCrEhxg0kb4l
w9vJLRwiuEQQyM9Jf8z43r68VCRmm4/7e6QH3t+FaVjKfjiYiAwPPu18+vHxAZdwO/Y+JNqxYnCn
qiueZ28LRQ/z5CHeT9QzILiJfm0y3UaDzr0S865e3cWK/ue6uutB62Kt/xm0rgati7TkPxa0rmYK
F3vM3zVT+GGi7SiygqGNIpy6f53HB4EZ77oTayGrVMPjHrKFZ7UqCAnTZ3OIndr0Soz+oeSs/emQ
F5cbq1JrJiqHjCzl7STbqFLYNQYs7YseQT89KFivJUrtp2mWDfMejVRdQWpUT11H1h+PR4T2qyzH
AE8u19lBfSmxFj3kXT0yrLRxneNBvnbGP0wYfjlj/SKVy5I0NYKGwIkSyQEeLpCcCHAdFsEL6oMt
xN4x1pfDu2cBSpguMZy6hng7V/n/bqf66RQuErqstvTO1DkFNtYiRN+EOCICiUFnbecKWRjBGwzB
CW3IrrYfO7AQX+cAqsiKvjqDi6wpO+2bNKo4g4XYHb9tFkIQcTVE068VqjZ308TdXDnktft+mXb8
/vf9rGT+1VVf5BNNuW+PksRV4+VIJgcurMJ0MqbUgVsunMSe50UII6Dkc8BNdQmPT6SGmbvJQRPE
PgCJbsyQiOwX+1RR5QCk9HH/9Z36caz7ND0ulvaTfZAkNec071mtX0SGSVZG2klJQ6S0j/7o4KFH
VLprIbL4qiMsJGQbR8ta7EMEsXs8vhWZgDj1o6jHeBDR7+8/th9fn+nViSzG/NN+7vefyFeH9GIl
/Q8N6bUwKVzLPt+o/3yYvPa0XsT1LEy1Y1oyBzN3sZ6Pv543V978Etv8j7352Wjii6f8jI/4NCmT
Ex6DwZEliacFc3hcYKsFwiReukgeWncuWPCxt1sWQKr2SI6hr4HcV+kuEWcQiKc30XF4Gnx9xdee
6Uvk73/umVauJBFnv9NPt+/3SCKurEbnm/fpkL/DanR1klzE2KyPTausxSSRPaTEMKofki2xAjSe
kL4Va4Lkfjv57PlH2LqjAdxN0mGwBIs4Asu4FdbVVzKTq+d0GU3/COd0EV9/z4fpH3LL/P/2TVs/
7+Ln/C/uvn5/3v+l+PjLtn1u46aNX5uziet/m7p+t3H972//GB6vpOmyaTkM8v9sgLl+lnax9BrF
z1LT7D/7Xv7y19/dLy3nr6ZqkvcLYXHN/uR+yW84kq3iWSPbFxav2l81zdAtx9JMYZgpAFh/s3hV
/4rrq8KvFGzXLAO/yr/Z3a6/B1vu4nf72//6/jOBUTFFavVLUJZUKqc4zGKm+euFz1G7MilzKRkX
hY4GiOlgbSjFiHOoff3NCQ+Be1KdyDWkYzaWixgJHi3BlrKL8ZJWd2o5KfYqPga2HT9bh7qY1vIp
vDf0wpiG/e4xOTbfTvuqWZZHS5oZeXZr1gdgGXaduSfcmV0jyjpXDcrS623w2UqU8ACnzjSKdtZN
pJ0kxS+ckzEqGnslBfvjfOe06b2RpvpjneV64R+6eO8eOPlFle++BeEeFG6vNW4TlMFQVyXdNzRj
qxjP6i4D+KF0tRfFDbpaFSpl6hGefdMkC1uTi0UeRN24KIOTp9Rd5RZZzll2vHpsNNLx1YjzYBsl
tSK5ByUM58fONL+F2JlOw7S3BmVlVX4h94Sipsvm7a7AojbX8LHR0qB41xK9GCemFo4LyapnZZfn
r70aBMO6N8PbQFGse6tVTPdYybGrpmk9lRxFGedhrG2qotMGmI73w90u3U8jJbd8xeq0kD0a/5sG
YeMazC/PtHJna9Z2T47ZVr2r5g1eFroTLo9hnnq5oh8mgRHgqX4s96+NJp1sN2Fu7dzIltFOkuvj
tOJmTotMNgeG02gjXc/bxG9Pu2RxKPNy0Ulmvk6DOh8HsYH13C5t5WFkpvuRVhf5Qm9NFBATOVma
dn142MeH0iukwLoxk8hZdaedNM/D4nDXFbvdtC4MdGKiqvazLNut+rJIl86pomFr6nA3AjX3zVI5
mG7WBoHbhjZebkUULfalAwgoOUDRMKXWN1W8vU+GCiHE7pUBfKUe3ZUo6ehj1nLjHuLWs0/aXSYF
gLYdu7s/HrTkJYzqcmHEh42dlZKb1YXqxU5sryxMTt0maYNR0DJcmhqjGNk170YWpMu9HuWeFanH
7xnXPxQyf4vBsDjQHyx+CtmJ/zlyev27CJufQ6b4g//yw7b/aiNMqzPDdceRVQEC+24VjOmvjJ21
7giL3nNY/G8/bEP5q2wYhm1Zpm0YummTw/9XsNTtvxoGcdLSZU0Y/JIzXQTHr4Klap2Br79ES4sz
wsYHV2xD4zgGb/vrqNmFqS2ZpkOJtS7sbZEnq+bUO2PT0e6SXGomVecAe+cxcOs4KLx6bz1rWWmv
40ymhCA5iV/bL7KebuIqHoSnzEtLvZkfykLDtFFf9IWRLw3dmVlZknvpCbNFM7eW1j6SXaMpJn1z
8vSDVrphc5rt6mZcRorh9s4gMRJE8IpFHRYLKU/cJCoWmJ18MzP5tThiYtHWH43kLKwGykFJhFWR
+9UH0e4+ct6L0+zg3Le9PDaCaXic5kk8V+y7tNKWTSJ3bqXvPDnv3KAbOWXuVprx6pQvnJ13CBey
meZuoKDtGGfr1jn5spoO7ISad3W/O+STLqVTsh/itjtrjMajwOIl/bbfLdS4dts0OLLEvCapfNeb
/eTo9EvbAbZXZWPJuT1mkYtr9Cqpn/qcfT1ulCUBus8gMkGcORWLTvdqk/KMSVXL7/b3YQaSD5rK
PnKdeHHSlmo7reTea+2csoLxLoXSbd7sVS9zEneHFZ6EG6bU3Nbhs23orhJ44W4bFOgWqclYqZD9
U1Q/N4P1MeoHRqT6di0vIr0c93KIVYGjGwurT0eSUb8GJ4TpNOyQDyfDp9g3t+TjKsIi4NRF40Mc
v6T18JQ+FyW2x6mced0O4WEp9lV1FIflpsuVsXOQPE1a6W1SeuExayeqLiebkMNGoeal2lQ7rGv1
PnFid290Xnlc79ppkpRufkAgcy/n7i5yokm0L+aHVAFZJIWeEdQ34S72LGUd5MYgsjR/V9fr0Dxs
a/hibmV0o0bLDbdM+E7qsqdTEdKEM7tNWNgz7UCst2Ikl+1+KLe9451kfVge5ZvG4Cb3afqonTqE
dI3C03vlQ5HfdaW1fLU4LLrkXm5QtTzsvMbKPJaFEoPwSVuiD2zQlU3So1t16l0TnNxDwBIoJ17W
0R7sJ057cI02n8U6Jp+HpliZ3UIz9x+JdVo2DtpoWHbaLXSePd4Q6VNWohO2P+Lcmc3ifYNX3KyL
tnV19CsV5WPjudvv7urQGYcJjb49vFz5sG6SsnQLe960CIVqysBscF6K3iKlhwC1e2jV/TaI84m6
Qyqzt/2ua5dOd1v0navHxqaxyFrK3WSnS+Ojhh19Ib86O+Mp6pTXpH50oBhJrB8tdtEZZlTFvVVb
00Pu21m+qg1ru9fgqp3IsDKZaWgexnYabIJD9hGFBqPSdsgCHxWFWY4qomos9/2hfbbU+tUh2YrO
g9EOoUfVbnxgFZR0vCyiamp3yVMkBQ+OzUMiGdpH48jvkDlhN9kHZ4BNr+sE8SDqk5kq7Qb7OvST
MFs7fTSQT/bmtJeqYWb0pGWpnA+V42lrJeGTY6S9H1aptZI6DVXI3p5EhY78W9ix/7IllCyj3epk
OYWvHOq7jueoPhEbZHy1jwU8pqe+HMSG8ZgG+bgKAqQUtW3cvipB17stvjomttqnMnpR7GoZWWSG
xwMZwr6nCLuzkI+WJEJQoPer3d443RBHjyIRmis5j7WqmG9HGS2wYgcJUJ2pO6vaFpE0j/FUnBDQ
AdrBRCIP6nX1sK5C6zFQMjwGC32bWqpr9XE80Nvm4Nq7unLloNl20Y4Uo1M3WZOvqjId9fLey82T
PbV3x/3QDMt+HNRWBllOAmAc8Wha+2MyOKbxt1RtZoXtDPYFzh6HQnIlxCoLvbs1Mvmh3nXrNElm
JF9Lhep6oM/2Utj75SF+byPppj8Guhs75nsdqIl3ShPbb7okGjudqg+OOxuTeB0rqcw4rQ97Q3rS
WuewY+Dt1OsMFSpft0durk7wd6ygzXY8TboUzINjXy/jqjq52YGcsdR3c8sIqnHQdkebmJqjY13p
MBSzQHVTALR2jJu5rEmHCebeNOpL7c4qw2ySBLI5sVvH3Eq1sfet+iS2CPIi6ILgsd3nzdA0T/F9
3ZbHodFF5YYJkgyaNoznVhYjMac7hh82pMTmrim83C4RHA2lSji9937VmajJnRLM0JR+YdXOsOpr
Bk9Cj24fjUIN5xpFfTXk495VEsB++1hOt6EdIOm6r+1BGJXFROmFunzxVrbhVpGksVZJxbBTb5q4
0OaB3oa+Wpf7QU3EWtdWzGNzcMx8WWs6Vj1Re3iJJKd1+53eKZPOItcmHzGIt2q+tI527x/7Q7Vq
tH4/6MxbmKqIpScW8bHb194p/NDE8heq3/Rclv3IVn3nqGXTtGxRH7V9bnLpZjoOX90pxdTFyvWB
ue8zP+owmD9F8tA4ltSMnehhF+7cTtbm4ancT/QOAmzakWdbSfrayrnkltIxmQZpjyJAZqASm5xK
v1PYVemVY3NndsroWBXmkPtOWmCqL9n/z9yXLEeOQ0n+y9zRBoIESRxmDiRjj1BoS0mVF5oyUwkQ
AMEV3L5+XG3TPT1t1oe+TV1qTVUGg8B7z92fu9ZdFskAL2zc2T1phkceEbjuO1vmUUvGHW/rcV93
3z8t9DQrp76+O8c+w8AuB4742GxQ6lh36escsjsiZ2Gk2PDu6ikaheSNJQLSCblCla2XLSfN+ovp
1uOWWKpLyucyp0O6Hmv0XYcBX3VOutu6HOiGZmn7K8cqKATpYZYe9++bc3+mWD4Z3kH/mda4DZi9
Bav+EVZwH5TrTdXB00aSfRi648j9K+vrIohQUcrt95KYn02HLo20hx6PvarsgYfwZ019VsHTOrou
S1wEzXfPxM/VwA/CfM+HsEAN5qKpy3we1HmrU2hte3g1lykKFTyVuTmLBXapAmaU870b+NE58tC0
MPEP4x1BeFhWonEbIjgBGxyNKGgf8OzRQbyQSItza13yT1MO02WbNilzofD+KzoFd0sI1kbrWW9Z
ndAhN3UvaL7RqDwloBUPRrJl37tpKUYFzVE2zti93GHWo7B9nYXdRdvQdlk4TFAXJQlMMqum0jnv
A3Hu2jC5oEmOfxmCBlLRsrlMyInNlRzpoWk39RQHCSqjYg2MpqcaDrNbSQ+xtGLP6gjVeRr5LhxY
kA8bCpMT3XaZVESeAyX0wc8bP3plgiuAAP1zrbbuuWmGZqfIhi5pqLbypSsbh2DxtU6zlOoQM3i3
THcgHebUtRy8jV269z5atiyaw9hkdKqmfCXOHVvarq96W4NbL7g/D9HI/9aBgtBrnMcnQcknn12D
bq7T40M6JpAGyQb9TN1R8qBrZfY+ddUr9TM9hfjo2aRo8tR4NCl6kvxkg6Q9LqKDGJtMPRJpGVKt
QgWn7nnh+RzM9bmvGKpH0oXrHvdHGB7DNjwuNpbnSVQfbABpuQ9Gyt8Dy6p8mxBHPiReP4p4MZjV
6yH0uKMTrNK3afkjnrw4RcRt+FI9Asv7Em3K6uY8qAdycWZes02L8D3UdflRh4M9h+E8u7yuN7SK
7Zp8bhMaY9IBjMDlNPjDnNT+tgDM+eiFTU9LwBHRzuZaoMO07fRns210XCYS5USNP3mMyX1lISkS
4qMba9LnSvADX2AgLWVV9HG673pWeErOnZxczqulPuBJkiyU5Fa65iHtl7fILMW8zg8MXih4laZl
uaB9H4pucluuVyzke1P+DKN5b4MYCjzjrhUNrkKhAq6pPVHfvKZz/SO0216P0DBFC66n5hV19RwO
6Y66Cba//WJ3XOp/iA/gm06C/VIlcIWgDQRdenhk3kK95jGacw5aDfdlpnV5s6y5tYE6ieET72CD
mPe53YlYvkFelbV1eR86wtAA0uHUAFg469SIzLAJkXMEqfC1jN63mbKdnxgefgIPbJb+Eks8oQ4o
BJOtVXXWa9S+MtbRLFi26HWzFaIlgCtm8YzJL9IB2zffBHur+x+b3cSzMWbMnNzSfLTxuU5E4asE
Zrulbe5d7yHWM3jxU2nKjCZlu1tacpZJtGeteF6Dn03FkVs/5nzqDyV1OSrKLqlhIO8cnoxeaCZY
m3myHJbV5LPB05uY3/Nmwx7BgK/WkUNUD/JBBNMfP3CdpeiwC2Vpv7cVXvWAU8QbNmPV4xPiA2MG
mM2Fbn4qlqmRBU2MLzz6UNQJUl/cKM9ALh8kGfzZUf/YqhlCNYSQH6wIEWsxqENLYLU+RGUx6Fht
WemGZWenusag0iduj+qQ3MzE0V8xWR15FYbvtMeVMKg4hh7PDPE+qil/sKOLd/Vgu7sKq2kXBEDX
6lKmF4xyOARByeo9kxaGC9RGx5SH6kwq634shIhdlAbq0TKr81GFyXto/XqIad8fxrKtSLZsi3jv
Urk9xlM8/dDxal8S7tmR8gl+xn05VnlqBX9nfLQ3NXX6Zh0RL84SBZsJC7+JIQ1ijDNzdwpoVb/P
7dq/SuvqzyWx468J/cV53Dw501gFw953wfhDTIm/e+P0majU/oylWWw+mWk6RK6f4OouavEg5nj8
GDkrX0yv5XPgKxSiaSjR57Kyql99uIY/tzhS8BSIkwCmGKwri1C0y9FrU+aMueSV9x3bp84sD4a3
9LIFFUawBC9mnNTBS8k6UjRVT24ukusJxHH3UJqKszyKW1z12oYjLcati6+49LfLFkWY2lLeu/fR
oE4GfF3zifbRixBcfSwi6ZGLoNbh3Qs+sn20LewNAMJy6qWOdmltmh3h+rSNpDotsupheTT27HkJ
yAbDAzS135HlBo9mQmFOB9hop5V6szqKdl3s5KNgk/rro0lg/0VGBnFrzebxaiWqPGy8m3JWMmyc
+QSTYULa9WKERE2AOcp5WL5R7cbtXDeEOz27q8JbW4nlFMAxJBy2LKQBvOUXgBLAM19r0j+izg7Z
PKE7AH6aaR+90FphhDFlYcu5OgYLweJJR1QWui34I2qglmFfFp0Jq3xadP21+mp8mKw+VWU97RwG
9J3nkACVBCE0wnw0JbMHlqj9LKKdDnFnJ6Z60nwQAGdntF3mH9cssKFZGaDv+qHlncMxp/I1jXqb
UQ7UcnI9AogShnwkt00XO2OsVH83YCVRwrPJ03evypPwdjdHgc/YMGHVjm3nlJZlMdrwvLjOZNW8
4dfZ+dowu59M0mcCA1jY1gWm0e/58SlNTIx/OE/HuPSiWKenePuh+ZatFmgD8KQ0MkXj1SutRoAD
YdMgUX470aQ58r6H6focSAx8QXtj7dfI7luDTosv4Hd1/QDUI8kDE8Mza0H2KpmBZCRdm8VpIcSl
6vYh6yzOUDVmA5VfOnB7XSdf7VLZH64mt2GZ+13SDWir6jI6BgyOLyvDPGV0e8ckdcKj/ENA0WSh
L8EsDvDjkcsn2JtHXHK448etxqf9s05uR+E8QzbEeAIu0eU0567BJDB230OZnkA1WAPycaP47Qce
1yUhb6OEE0ndYSYV7cX3m79QE0PPomCIDnpl16cSmmVTTwX8w7qMI1ue9nIfpdcQRiRa/9PFwV2a
9jdRYi4qj5opCTahLClh1+1gOIaqk2a9dWbXN7XfKwUQpVtbGPg3dXfscITymjXDk9wCjSs/xdVS
Z20wvJpmuZY+RVdpmrdewtS9TT+jCJTP6Fx1CKi5TeYoPFCJkSxgIbZb0NNM1XAQ1+ImSxrmvh7N
sdOdzNty4LshbAG3iPVXaenVizJ+wJ0NAxY3XKJqwnZa34idE0xnQHpzy9WVAgfaxTLSn3LTeAnj
rnnfmuVvMI/YavsePGlv9U6m7MGM0VlIOHqvGkxjRa+RjK9+IA7AWRDcvYvFbZlDJHwOPYTaDazm
1XoBg7PzlWeoSvwvjWGeYhNxi/EeZEnyIvq2eQtnEDaRBX47k3HGY7Bztky6z6hq02y0C78SIE4v
YYhnI7tZ5eMwPvRmO8SVfKodWvpwYm8rZu1dt4mHkEk8L1dvFJDMYND4IxdqAuHSyB+mCeES73x8
iVmJht2p07A1+7TEW9qr5TGwNX+tAS9WaUj2st62PLIK2Q1Nl+xZs+qDdiBo0MenT0SZ390sH9kW
nfE7eUNNvJFB4sinn8I64ForqKNMozaWsjrxCokHQQQzltbRHSfNI7ZHAC9yIbPUVAdWWp/HboTB
fpReBDqezi3rTxQrBKGLajcBCrp6EwBEZVQXM137x6kK2jtag1swDpf4+1xMcxQW6ayfjCDJeSjl
VzAps5vi7XfMK5bFgUxfFrvh2JvmiYQ9Lsl+8Xtp++YpNh2SUmzjLRZ3p3Q/mI2dW97y62qFvDeE
VcchENW+mj0wmdVBMBmFOQrXo41LKJ3b+C305jCvKeKykrZ9ROE5uI6KY7Cl/D7yClbyuIMTru9B
XL+kHIlrU/hnard/rUr4Rsq1K/CKmtyitSmc7n7wZDFHGeFGXcc9jTBEaFaMvnsL459VBCRaLjS8
K3+SZVMk7AlZ9ztLPwlwuJe04XMWxGl3DvoNG4d9EL2sbDWHdNymV1cOUHtih/KuXUh2QWNOfbnR
G1d+3VU6/cenHRrDqn/rAIkBZsfF6933yDRbmVkESbTdCsurZGmvmi6mECX+pWfKXFRbFo7eJ8aX
syYNNulMkqXJtGMTrJr6bkfjJgIvhgMBHlKgxV0tGhWAsr47GVGeaEBus6yyKWyyNl1yVv1A08vy
qWfHriew9ufjTm8YiAG7vtM0Hm5qUDyL6oTnQ+cRjDFMhx53rtEBVhGitMsZpv2wPvYjQJE2Bl/x
YbrRZbxr+MU1gy/KykdHFwkFxABtVzMOww3lkmfptKIO6vavIl2xNKbbVSlFQk+76X3M/IBJTxF+
pgbMRMkTuh/G+jeTycV07rrEMjwZbz76VdLL5OP+bMx8gk1ve9S0TjJfbhMi+lpbgLPYstkPwVdK
7XiYmb/a78dOapyScOjOU2XHXbCuu4mFeJb9LxGUuslIuZS54/N1TvGSV2VyBk3T7+s0moqwZ/Jc
B8Nvb5PhVZfxl3K8mGR09kCQZ+XIfvIKFQmuwbnXHkXSjTQoFlMPv7qUf5q2gwOkmMLXNp1f8Ro8
+jquijaUX+h+2LUV4zmcY35ZOLnISdc5lYCAxTojlSlsJVqOcketoUWg4YHnyXySbehytmGAbOrw
ZjRyiZPgHkv5Tjx0WHVUH/gm9aHT7FzLymV9h17A1urK9HyO6hiJM0w4jO3AyoB0etirhbiq+K6u
sXM0zCIL9U35c1IfE/PqEO/X9neMqUXKkn25JjFqf2z3STfiXqxzl5AES74NK7DtkgEz3Kdtf4uo
uk9R8OQJ8EzVm93YbwTNjbiHSbxk27wse2G/SJrxGi9+QxvkFy01DN1A04d0fFxG/cLHGuEqfr4H
fXfu52bNI7Y+eAPaqKN/IMLGTV9V/NBVI3Ze8R/cEy9h/xePdb7xCOcsRJBO8hPs8V+02seEpK5Y
id+TNX0Rnb66tbqPpf/joiq8pkMksqqp2x2TfL6vRF76FRNcm2zvo+Q0S1uYW7mHmtgngaVsQIV5
tYkzCRFiMkYIwRLDIV7EeRaDKPD4kZQ9u2zo1qcppfcWNW+mP7oEB9OpXNfzoTZDWnALUXI/vOBr
zdAoIc1rQpM0lOJxNd8HWOBmhp5A1r25R8128SsrEnybUgIQg9BbZkmp/jAlb4HD1MsoAwBskZvG
xXuCspmN4CCTnhapfIy/8fmAvHtexTu66vvUaOQchTj8XjfbvQpwpOawQZaIT/gJmMqH6JqnZsJn
WRaklniQUfIAXh7bxws51Fz8E+JHerzTc2jAefo/k0J97mjR872NH4So9zJWe3hM3Lqyy+NO7S2m
xtbj3Af/WBYseR3/mlX5U6K2xe2829yOseB17W+xQ+TT4s/gg/OUkqOfkntVlZemTDuUYq3RAsLk
jdJg1wNre4kbHHxsniMwpesAv8UYlS3dXgSI3dduWPhLm6wQoocyeA2bWUMewGU5ZQCsmguG5XPk
UoNRraxz6THfrRFHQjneYo35Awh1NBSsG0kWbOQkGyKPXZB+CYerMQB5mzm2IU+oUSjc0zpnuuvz
2NRBziKssbcaSTvfQ1DrnT11tS7E5O+m6tFR0VWgD7QDZh/yZDwkI1Y+9Rpr8ml0V8Sac6+Q9Gbo
mEVivDAG9b+IyLxfUvluWnVfe3MKZG+L1i7JDvBdkkkASbke7ITng0AYYIg/dNP9pRSQ6ppg7tQb
/gdkFi8JbsCiakaAXM5GBxJG7YWw8agjWzTT9lwzlkHnUz9NQ4T4s1GBQBMEn6mFROyBCXJt1bCv
zXjfOhggrvAXrLbDuP4ey+5O+bNryqOvp5zXFnNcD0bYNns2sEO0uue0xw7AiCU/82cYEZmh0+OY
GtwsuLpOldZ756cDFem+AtzWyQ4sd7wXGosPQZ+5Fmk//KoDxOc0l9G1hYpeYzPcQ1znUnUPkAMX
y4gJLJyx9LeR6B8ROvhiDybKR2/YG5Yq4DoSS8wy81yWsHv3+HRUsH0VvyoJ34L+LbLrvuTmQUVI
0epPeirscuWJOkTyt8AY7leed+gGyAqJSs8ybv+y9rvaLvhUYsdN9RGPyz4cf6toT8P2w+r+s1zJ
I52/tQVhISeVb5CjtKbe9ePVGpZT6PGUzVuMmxrXcDfudQzvFY1SB1DGxv9AZ4PrYoKRoBY5esBz
wvHtJ9QWHa/K17Zr4G4aALkzUYCYPW8RhZpi1M7KNqbP2ibypZdD9+hqAILt1k2noSfiACkHDF3C
vvpFRRkdnMcbTTzuobwf5mAHpr4xWQdoAfxjRdOLSUsYOrgVH3VV661t/XAuQzcfxom3OyivojdX
MQxvy4CrXjPgiaKPzG5R7T3SLviHJzjBvF1HALdW/h2iRJ6owRWtI9q8+2CcVvSratn1Om2fF1vG
+Wb13cogzUyla5y1KF3PS6Jr/Pjh0aAdeF3Q1OfS2SIMBhB5/KMT5TGpmxfdkx/JWKLRFvafcoUh
bUPBellcog3zTwONUhSrNxDmCDBcoyYrZ1dmNcYEVyH1OI1lBmy6PDORdpBr2d9Mx48g697YFJ2Y
Un9nbjBitCobewtYEJO8j5/HND2LErhuu/C7SIDl0jK80wqnZRBC7lowX235gVseW38NLBbbsIDI
JJs4aMCknJesozgtszq2YDEi1swZCcendV7iLG3qx34ej5sIH6SN7h1PfhLGn8OZnHU4XjfbHzSf
e2AEs8FXuZGjNPrRNnGCvlC+LFSf63D8iFBds7XfUMEjxY+tJXvgo3MmIvXSLYjDokjeI0ClmzDM
5wV8owdNE5hbWTYUKKH/xc3fPvAkp2juc0ypUJIA4g3Ngu0in/wdoXbD40RpkyGcLAN4aAv8xbqg
ObUTzxRRD1Hon9JxBOmyIY50MT+9MDprZfvlS/XrW9rHVVyd+4W5Q+jIsZR8zGa1HB0JDmHU7ZNN
nkUM2qfkDRhtedGleENj+BAGcIzVffW4UIF+c32IaJqtJcdaUF1fdYhy2oQpTl8vgRF838lBXcQl
fHPnFXF7AxCSpsMHNaX5aLfkkKrpHETLN6FYZq1DQFvT2kPLMbKU48+1re+6HFD7U/VCVUzyrkvB
S5bPPtxyatlPF62naPT30em9BFZRqvYviwjdSyZeqwbaiQE73CTZ9ZTRIvLdIXVpeExWt2JzakGU
oGbwP44ilGsbPSzoFMc6fJzq4RRr6CMxTH4GCuQMjcnPwK/w+xmCvzpYRe70v7LeAJFT/6iW4F6K
5YFReSdzWcTD+MHIcHdTvyfJ+pyIX8LvK0sfQBe2eTKaHY+RwWcFdNkzz0fMPoYi4FVXXxx0aIAl
mgBnkk4yZxNajeBmQVBHAyCWmp00wLUlsM+rf0mT01qxY+rqp6V+YYYU4xh/SwG4BE3GEcK59hjb
SnOSYrl0a4Jo6pkhUE5x8C6uuiTbYHddUN519e31FQC12rYGNBImWyDKaG7pOCx7yDkPOhHIYzSY
3IVVOdUWcpw6/kO2+grpxwv31Y5sQZ01HlJECrRuHEIQMnrdqwW4+YSalgdy/LDterZJ9Ef24zkW
wTOotSLR6Q0Yxxnj6go+DLwm5susiXtsOE11cgi7tUhcc1hbfvBiSMEF9UGhR88OLmAA2AmUlaAZ
vjUrUCl0zXT1Kf0TafjQRuGPrq1/lUl9WcX05W33hxBY1PtSFjFkBIgk7H+PqX4iPAIW5fvnlKPb
nuJT1c5QWsmr0ANoKJsvXoPR+0vJiBX45Gsw6Y9+MQ9DsH4jXjV76G13HcfxruYNJlE9Mm8nUecC
WkrpN4RbKkCQzQKJS6vtB5rcE+2gGvfqYx5KiEvr5LLMwds6dX8diFwIVmvYfxnySnG0AwBQh239
2viApPYGt6RksLdP40/Axx3USJHfVap7RC0+s3R9TFOVo8E4fKsyEhvsQerPRVQrBPp5s8FjAZsC
K7tqV98B2SW5MgrbY3N7JTWUS8qQJlfB+rfy4K16dKrjnPrCUjCzdmgLSeS1H9qkcEDMsoGNWDgb
qjpPPBC8ZiWntJtoFkMhg1d5OVeybvIpAnILbUqwb2NxD7ig19IoleMZ1T9gcpU3jPzaxhGCKPXq
CcI6qwk/cYLCOjSpulRqxeNrwYpJFsI0IgkuDsRD3neyyce+Bd6Ns4ryQA4ttD2HPp6ivGTVX67F
yxp5gNOaAbdDBKGcfo6xL9Lo6lpQMGuPB610VUC0/dP1yzXCnKD2bbSWWdRCkhHzNzFWBUhSDpRj
mHbrRKpsdeqT9PoHXyJ1cYtghWGW/woJ/Ru7Hndq8DnPmLPqtv2HVfpaQfELNkJ+E1K/xoH909Au
52BO9chzgrMANRHcGaaPTUAmMVs0USGrr+WCjT9dnaKUPeLruhABKRoopUdto6KleJsYOAkLzYMt
W0i07364CfWwjG9VoqNijOOTZi0U6P2x66bn1Nr2RFscLR6Ur3yMIY7wEMGsAUSNYj7H4fLBdRc/
0IVBWT3Sl61dMynqS7BMD2OVvHYMjzBEqqHq9xEQsWyG8vgwEnQ5MvynbJ56Aq1bK7Y9CUsKJhJ8
Vq2eO2DTgOSySImnALrGUS7vMrY/u02Fh3HWLwMxvycIDsvkK0TbMIDknTl8ptHvs/FA5kNrTitv
oVYA62rs7ftY6GZv1ZZL/cOD1xP+uQIeMO9MVKw95loKkqOFvQUQkXCF1HAFZjTWFTs77uk5nc1V
JZCEpXT3Q4k8uPNvhh1iNGmeOhWr16pT5XNP8UEhSaVnto7VV2Lcdqx9SL5MYpF+qib3skH++DdU
KSoMG/eBQSWq50o9VDWfEaTJgwhU6zq+G4i0HqCirQ8upSsUBV5fVjKmp3Xrwn2q3HBd0QJda27U
r9KpHiUdc2tY9jFGp4Xu65L2R5KkPJvBiX7MsfwsBbQsXH8mHbgkNjYDuJYRRA9J2A5ywPY6qa2/
Wa3MQxLW9BQM09vg8BhpCRR0FxL3lrSGgxxnPjwHNpUgNM2fXvY57tydkmS/BVGx+LhQLrg3g3pf
0wkitvhtqKAwDSrXfQ9Rj4ljrCAO91sIcv210zF58gLAZ/jZoLHI2yrJjKc33ZrHzvBM+vJIAEAc
gSORAxjletdFW3ispvGxq5LnXqXV8xy3BXY3oJfCkum5h1C6WOygssT6hyYOPqpqvDTst/Y0ryZM
IGBmELI+j+DjNUJiVwkxPHajafWR0ttcCjieXYMYgafgXGT82CRYoAam26GxS4IvMoNbVOSoPfwk
wu4nlPGbEMCQ33Buc+DBAmKh7SeppnXvCdA+ORAoRAZIaNJ1+wyT8jJSSE553MR5CYId3WJyNgmC
ZTv9IHV7wmoCJEwSgkFWvfeiHL+nlw63iiw2jXDfBW2TdpBjkccmxcSAi49VRcROTV0/dkkEx/fK
70JLyw8DfeM+bNBYE4gdZ6uKZWvelTtMbXVpqvVJf4NJi3awQifpcFoHgQl3oUCcpxfrxbWcUpHJ
UbhiS6vlxDYN5zg9Q4+tDDAp6GYfS0rSNyCDah9uAn1/qxDIONP95L55AOjWTGsgBY1CGK8n6S4w
3z1LX8V5l6K02iVOMmvnvOfqhsWQ/bQE79vYX4YR2lzHD9UqIVbW4o9guCIBr5B/kgDJBavi8qbj
DtA82S6kmQ+TXQ+GxBvmYpNmlV4m9FkMadXbUkIaVv5RDAzgCJ0rEdOt8+qajF/VQCHMidAiRXyF
S+ZiP1FycXRmqN+a5cNtza5xkLimKOmgypFOIZo2mzo0ZnXwO9G/+3aACp2J25yg//f4Gw7JaMbR
ZNu2H/OWDkBcrdW4SOZ0V4WteoCSLsPdjH3mJAEy6pudFPJ1HSWiVtMw+ar71hUUeFshg/YM+v/W
V/QNDLfKfWRnKK55ve6MHZCBXoOm/dfNgv/WcsW9/XIvY//1Nd4+2/+8ffYflyf+13+5hvH/4Y7F
/9kyw9Lff71p8fLp5H9cs/i/v+bfN9MiioUJGsVxSLF38e/LFkn6LwmHKEeklLEIf8a/cU0/qv/5
P8LgX6I0pvgjDrBTEXCsyf3bZhr2MNIkFiIVNAhj7Lv9d5Ytgvj/XT79t8208D97kc2lBOg8VuUh
YMvHVPkAAPrYHca+DKCYUh0m+LXGWFG5c7WlMmvh5p41jo65h54A4E/k81Zae7Uk/FZW6a4gYEjB
BrmfVQ2b2Cmi27lL2/qzB5p3qkhZ7zEOIOsZuydZnw7xcYk8xgroqEATQa2aacN/xE31u7MJ1DKS
tQ9YyAJSbcT4WYkZ4nTaQNK/lBUGCMPQpPbx/GudR3r2TtM8MoSeXSe+V0KANcyMQQyIpm2Xdm2/
RzvPoPypoxSccIMrMeYUrcaSxk/CQH+wJE381lUMoTQNb/OwArC3zltTOD9jJy8o+7xFZwlKb1tO
VcDhdTm170SLETro6FvX161v0DlAWIbO8isJMaOJPpH5mkJ25qiFLe8Q1llt/jd3Z9IcN5Jl67/S
9vZIA+BwOLB4mwjExFmcJHEDY2rAPM/49f1BqqxihJhkqd6m+5lVbcQkHT5dv8M558bmhuSnXNtp
+V3TjXalLcllXYG2GOxOGSsekV1vpRsHQdU1OIZiG8o4Au0ygRfynQ7BLQUQyqyD29SS6JKJ/HKY
CWTgdBjZnnR7utfMmm487Rx8Tdsye0rjQN06OewSuxjmS2lOvae1uKZ51AzbRBXa1nH65mxyo31u
m5+cMQk3RhNOa2l1DTgovQTTbqXbybKKs3y2SzDM1MC23Tg7OyDs92FF3/IRKkZWJPnOtcgUJyMJ
xjrAbvu9tk+D8SJjvXmZR1KhgX5PqW5jD7FPxB7UK6PDOaPSmK2CEle16pUGIWIkoZuBEbepiWTR
UF90bZ58sOvFxW2anCmm7lMjWrEuStwNgLz42HNh7XtfLx97NZR3fQ8eIAw6dV4laGJTgGh9Eo9V
Cr50HLx4pCDYdaSC1DzwYmp2tnczM/34+3byb63fkY28LzL+d2pG/ycayDdNIwIg9XOUH1lHfuGn
XZT6Hw4FA6Ucx3ZtExGdv0ho/EQoCLuu4UopbXtRkf+HXTRtGLvK4SI48NQcc5FM+4ddNOUfUkHw
1QnPLem6tvFbdvHYLCqhhGUZQmIhoAAbjr0Qel9w8iWkjlillK5B/XfbSVElzUFp3ccY54u5IjQR
cYeoQoxGhB+685MZAjPRJ+oW4Eitw4sn5RUCsXUsGfHzc0y+wkDz27HNUwENWeaLckuEjS3nrltH
ceeeuXUHOJHiPjytMfKfwVSQScYRosxWpujylVGJ2fHjyxgS0ZOchHWDIfzTjtzJ861B3FF3mjtq
voP1CKRdX2uBBdmhJvBe1bUkQ10nFmyw0S2BnQcY/Eb12m5SbaSvp0ir8WNtmzpjG/h0lsdlu5tm
WWwaPx4o8ySRtaot17LITpAj1NoQz0yp/lvqlC0+iW6R0TPtYfpuCBXIVZ6QQlv17mQ/TTXFh0zT
Y/2nr/K3TOwTyZafCylMtbAUGYA39nhfQQmksRZCZKpUtyHFsjEHkxcFPNhA4bzV/Ms++2qUBu4h
jYOapzxzdopQk3J2rgfbQt359VapLQjhlRuPhypFRqOD18U/Rw1UkyTyHAPmjeXsrUK7fOcc8HUv
iJE/TiUXwJWmRRrEPFW4mqukLYK44esTigwBjyZQrijfvT3KosZyOoqNPwL+BgfF+XEYX5x9A6pO
mNVpDbMF4oQm2dLc/9BlF6nKnmY1zKDAo+Id+QeTW308KkdBOLoumZ5OuvJEICkQNVQxuwXXmFfZ
pgSRejGQOSJZH+njszRjwZNqxfHKNYLig5UJW65qFI+/lAQyFzKaiotUWOZNZ+kZKZIQapIem/HH
mNTnQzilwqvqIdmNNrAiL3aAzL+9aj+aQBwtGxPAmrnCcUy0BJyTCWBIZgl1tQZwA4GgFgMo4mQp
Is1kmChJFNu6ExRKel9tbb1DnnAS3DkdPF5hOONBNuGwlhpgl9EGX9KaZbOfhUYvhQG075TWZ9Ju
PmRpS0KhKmIvM6W6NAptuB6UK3Z2qd+285QDwgsQ8pZh+84EMdXHG4TuK73DbCUcyDgYRn7+4ljI
XhN89lAB6LfqvVnXhwq04jowre+GaXuOAunx9pL+YvUY0bQMx2Q0Rzn6clBfjJiSM4Srx4hlXd9P
FcWkqRtIimkw6MGWvj2Y8csBZDTLxEQYDgxnXpHj0Yok0evGqmlvqNvrtJXtttQjtUR7mhdnArj+
lCGueqPvbYd0UDR+f/sDfhjxowOEv4lZYrY6x8g8tU3AJeupswAOBrYb7NIis85gUfqHVM10Imsk
XdUmk+ZseQ3CpgLCUogKS0OxjqZyKaCEZG4u9J4iQKHaLejwe8pu08ZCG2CtISQAfs/C601y8HVZ
RqHWCQf+mi08t6kQfkl1oHK0hHTinuysod1kOYng0JZyM/RucNvEmnPfh10OVadMNipGwGHGUdrI
MZwA9bdO8cCZ1Ndd3cNMtEijpyI+p9RbPJJJ7s6MoqRCqdi6MZnHn6KZvxWG/nvu1ZvB6v9EL8vG
lPx9BHr5nLbPR07W8t//g+pv4RXZuEXUnHSOtPPP6NOw/jBQJCG95SCZYohFg/Sv6NMmxDSFDvrD
JDEsFtfsr+hT/uHotildgxuCueUF+h2qv3Ny50yT6FcIG7sJRBqc0WJzXtxwfQgyLUg0YDuUryJH
8Rxb2C6gX3b3IS/7dTQ9t0IA43yewxune+iKXQvc1Z7CD3oX7wQc7jG+ADW7aZq7wU9WRbOv9Uce
gr0gUx5lxiagS2UdA0Wb9w5kNrMl+/5pLi8BKsHdplQJwWTcUTVd9+da+aUI4ceBSNsHD/b4QU93
qsZZ97KeksaYk2SuSAkuhWlwIb5XFHviCIzvzkaOOg3rs4J/Uqnu2dHBydCQhs+nV/Eqqr+lwEtq
CeuquSmDhJLuN6u4sSEZRVV91+cxqa/v8yBXvvuJWuUK9uyfUHevW306aAL5DSjtQ7CvJfgyPdvi
f63G7JOT/KngEURFsFaRvdI6IKERrDt/XQzAoaEJ6skXsywvCnmn++Yu7J9HUTxKJ9iAwIc+iiil
GIp95j+6PVzkMthmRXgeVOEGWuaW3NlBK8hlAXYYjH5bBGIDqcBLoHNRnPaM8fs4ZDscz1J9mKIn
qzr04QjD6HMXnIcVvHGCOB1g/1RfZVG1FlTWfb9dD/6XzFxlQBSkuU8hT89fnPlec58Nu6P2IvDN
KNpNf8oZ+d0gunF9SjhOuEkUOLdgUyfJjkTZelSf9Gg+TBotbsjSa5YGd6i99PtmDTMTiYFNSE/S
Ecpjnq4DNAT6oLseMYBQ3onGx20ijHVHuYAa2bq0IayW/Qb055Ug59qYnmEWAP2GTQh8atDMNczp
TVg95/ChtJijAwRYPx/68CwKm1080zijixfRnPNSN9dzcSfgycUA2eB6gv/NFRWz9jA6OMb1kz4i
S1CkoBwnkPlUh3MKzIHYjYAvbZluclIHNhXPnD8lAkrIzU4rdG90c1AH6sLO+nMVUM0A6wGicjc7
1yUxsVCbICKLaaZngf3Y95/LGS5sepk2dBAN+QZuwjJiIKlAd2swWJQnPicTpMMFAiEOcfRFjcMC
f/B6MXqA8YHYCXDas9cDgoSGTf3XJCugbRtKDFY073N8jcwd+PolnQNsqR3R5vmSJaQSsoGEeQ7g
L6cYHk5bAPRk00fPAvqaqhu7ZuL6RW/clcl4nfneC0t48/PxfKm8pEwMyIs39aeBkSTYTIF2vb6I
oLw0MEug6YYtIkZm+j0aPNVkD8nAXpKMsgco/zcQDcFNoSlfOxeA0slEZBsQ1ptyHreaP+yK1N+O
drnthbHtAxB/1k3mh1uiV35NAan4Mx9v5xTUsdd+C2EuRPyOUa0NwJzWlAJB2A6ohtQLCLCnYns7
V0QRC4cgJDFkQMRMAEJB51yZYgT++ehSQjG5zTauY+9wx6uVM1/Y1lfqiZTYtXO7Oa+ywkubQxw+
gzRuqGL2qGMM95TsvBwCgiPtlW1fN+Ft1pK/Gd+JD4zFk31rURe/7YXV7tQEwchiUef0QW+TGwtv
NCyT1TyChMoBWgBw1z+RqV8yQ1O9marsnX0Vrz0cljB/yMMAfzoV1sp7TXOGBi2NxFAbYceUKVFy
8YLmhqpFbP85o17UgN9SG1lvdGctzVvLPuTap0odAO8mxTWmQjcf9eiCW68h7y/Pg4VT5yV2BD4D
Qiw6Hd3128fxxKFdTiN6O+jbqOXLCeWPF87gxESGS8hYu392bQr5k3hAXUzoPrw90EkI94+BSA8L
08KDdk93KOjSTh+yDqWGtUmXL4QWAlSadpGzx798Zyz1y7RIUiMbhB+h24sDax1Pa3D0UTP9EEEN
7cLJ7VvlGweyinuK9HvYftT0ZygAIXUo8WkoU95fsTPkAZIaag2rZLhMqWu0+QzzZIofnAayZ7Kw
dXIYT9lHPaDhL+98qAH71bN9mgMZCzJvEI8hl3eI2q9anW+w/2s3rQ4Rmsn6Ys072K5IczVf4Gjs
WjndzAbSJcPlCFx9vLb0D0BtNsKsV8H0oQ6NlTKk59rfJwmzXrhIw4CcVSSMgTP3E+lZVFlcv3zq
M3Eo9PFiTMF9EukPAwzROt2bwWNqA6AIq0OJ3odG0S9IAfR/z7SbIGkAi+6cRq05FasYaGfbXxk9
CgoNGGLYKYCyIh5EB3Rq69/r6SFySrRZ9ir/UIgJq15uhwhRa9XQvQ2L8bkP6DdM+lk+Ls+wqhPQ
Fx9Di9JuNa39bN67IYJs1oKtXUcR1XiKlSOo8umroV8kAOVsZMxC7X6K6d2efp2c7EzPNnYszyYS
Son73TG+KpZA6ButitZD/twl0TpU18q4jbPrvt13+iFpb3teDhsqUqV9DJKeKtSPFyArPrZQ1wDb
r3Uj8jrE5xrzYjDImiHaCyQzQ7Ijpcg5hNNuBg9uh+BtuK0WTlvrnEEZ85oCmSPwbxrYeOSbKosu
HTbEihnk3SwO8MjuHZDFYeDwfkbSs/oBWDkUbCvymhZgWbGfmLxISFzztJE340h9MSvufWrA0ERW
RKzJdof1LoBYF1P4UNOXOCTAxeER3JPCxN7z9nW0Lg4uUrhShRVuLHwzhstDewNqEuSpv3Lrx0TN
Z4N9Zja7XOwW3kYOJtO3Hw0/2PRdtVf2TdtZmHK1X55UgehUNsZeiSOj5fVe1/J1SoXAta9k9NXv
/A9jsvFTYDpxi3aDu9VpL0JW3oCUKvm1Duk0Uo8BKhK9PO8dnMcpPAOYcpALWNyxVwnc4xBmIZ0S
gMrdom5zl4qHXvaXwupWlrLPDAQVggcwAoDOBDxPsW5ocOKkoE6iVebfJszE0W5Cn04c3Yeq+zKM
Au8LQSqUtyz9rJ9wCfxoNajt4DRnjYvWBF6smX3v6BE4OzZiMeZtbtWbtBwOBjxWs/xeED63t2Xd
r8DYQulY+YKqB7FiQhXWDT5FPUho6FCpq62KwjxQMsb9G5xvs52tnRC/zl0rqqym8Vg519RGPDnv
BR5XJnjEM5eHWruX0cduvNeFftAcdmcI75LUXM2Uko28XdfmNVXoDQKo+675ohXsF1rsnbWGNepN
w3AW+sHd4lLCfd90bg4nugdk0m/D8kvefCyTcm/ia8Kfpaq3bbvPehQ+WLCF5kYHSh9s8O9EAxLh
snFh2lGD4KWsadAdAEHG1URUakksaHRHcRBKyClcg6lr6TojiS0yGySn4qjepAn3hfK9mG5n3FGn
+whcP8DMNv1HHxCHFXEuDTDT1ryxbBNc+uhBXy30s0bblKAop77zwuKQ57S40NBdMW+MfRJ2Hixf
M3yETnsWAIeciuQRpfnN4KdrJ5KbJZTojPRaATKwq2kL5XZXZdlK5u1GTDngWcvLQrA5abQaU5pk
+M11ZTjrwB73sZuBgz4IoDKjjeiLzTWun4J62rpZdWC3gBU8dvGDkX/P8ZWQAQDZkHqI4R984HxR
/NgofTMXYPHu0vGrJOwBM70foX+wCppmg2Cfz8LMhtlZroHRfNCa2wryq79U7gGj27W1BgASzUgX
2SaIkBbUGxU5gT5afsfT0IDNSNv0Xh/Ow5pTmh5657zSnhdSyPIpbUEvTe0mGVJPEa8EwbSxa760
qHGrwEzKLwMIS8fg2urkKjmtLcnwEXoKw1VS23KQtiFebWDk6453CIoyQP10E0i5MtVHOd1lZGGc
JkX8qUAT4auBehUmr/ONcwLyXRDRjF5mKPCqP50Z7Yv9YMl1Ii8t0zz324dE33dDukKfIOn3vf55
gBmbtBc0AiIEyw/SutbkboQoPACb8qJ+H+i70j+z2gsx3k3gxP19ilfgGBeqhtIJKceFztfADWm0
b834ySf2wvdxQa43yYJAOwfLQ6J/N1RPc/5YLuNk6VVWx0+aj76TrJ4QZl37yEPEj1XReA4YPbz7
bTPeU/0EpEYgwaF19XFFQhZtBhJEkEolEPKhWyN4tJ5KdaURf7dDhcwTQjV98eRE+6QH/TNW50C5
NshXWMSwySbQx3ujOBT2VZ987tWTYaYPRm2vLeN7JnAD5y3VBm8KqfKNnNMZAq+/QkcOX9D05qcR
8RFgI35OQs1Hi+YgoLVrPjiKZtXVlEUyb9IlXIylHoElKulI9GFmw+I5WqPf4o0WrzZHdQQYMhO6
QruDezAaPDLgRZy63SLCAsgw8ELjrMaYynKXtWLfGw+za30wC7kZQVIGNliiugfm5EIm0j5WmPqh
AMNCeBWWd2Nz0QFYVW6/YPAujPSu4VVuNUQBqEW76hPB/ZVwyJNUD/74TdOmK0rLB80akCOw0EhN
vuuRROCsJGA75O6GrAQb81mjiNq6cIYjLl46rtE4uoTHvfJHDDHCE9InnL8fRIsOCqjerIOCTLzC
saaODq9Urpf5OxPxUYgihAUpG0QATYV3FOCBSEOdKJZHLjmb4b247YAUlr+JR21j6ystR9kPJsOI
ygrro8/+puawxxl2hNUVzFBSP6vm/NI0y40dhpuUJ2bBoWs97zmKU4WbwcLch3DiWh2GXzl5SRht
phRPDrmdnMd30SGxcE4Q2UXLA5rNlcZdDsmrtP73asy8xkz3Ye57Ut1ACytt+oNBkooQWLTFOrPm
HVUwT5HySUy5y0CAwTlFDXG+EET8mh9/63W57nuYDsgg1qLcW026zXQHKgpeimiAPo8PAhJMBMNi
yrZTA24XbUBbLy+toPAKn5YFMFuT7nH0szVcy43tc1LjFRl2D40RUA+4nUl2WbbXWbKQwmsSpkSt
Y/5sxtUVcnIHs0bAJAtbL+lxJLqvDSazt9OzrjcOAWg0B0UYXMT1WN3MU7RpMpr8ApF0cURDl4A+
2Cg7+yoQROgx+1VukHR5aqD/mTADEvaxSKXnK14HqFKJiffJGjkyW/faFmPc6udCn70RXnagRVsL
6osDrd1Cq5LnL//EabbgX006IGT6rsFiAmrlgStBz+GpgTgfatnemgiVC7S+oMujvpsL9rt4mPMH
ggKKH1t9llsrnbFh27p8DlK1y/vLbNY+BXVy1lnGeRV/CpxPWYJLOfSQlC/FWKBP06Sg5uurQTQI
YNAayhx2JOGklZ71uE5ZHt3+CIB+K/P8esn+qKr/7yWnd9+Kq+fs2/8OCW+yLX+fl949z89oktdR
eZSc1vmln8lpQXLatu2/SvnUzP6CAPATky4+BmlhSO7uD7HZv5LTxh9gqEA/KWVDVUG3+1/JaeMP
Al/qJwCjiEal+Vs6tOI0dUQKh0bplmEvYANh2Sf1rrxpbQSCAqreMm1hFGsqv+rRp3DJdvhAWM40
OFVkFUv3AJR0FQz8k7Jlva8pyY+eEVYiWPOEisumN5NzWbnahNYjipHEv2Rdu3FE2FZM1AXDPKg3
w+hrBQEBOnVFh6bOdaM3ycFPtRHZwTyS8S5vIEdCFTOCfWt2kF2B08I7I4VbbH//SP975/V/WzFF
vnlmrxb83bc6/6/L5xoy3/N/HZr0Of/avDzBy1/4q7pCpQS1ZIN6nQMUb9FEHr417f/9P4Zl/cE/
cUApBxNLLQC+vzAs+h9SUsmnmErxw355gJeajEGmkpoICAV7qdb8RnXluF5LJd2wJbkmh0tiOwAG
Ts6voSUo2kCmukm0Wni6ZjypBFn2ONdhhueQEEPouesXN/yVfOuS6flXZnAZk8wWF8cBgS6XK3ic
CSobRwEANIabue/6baTnM6TfLHsHDmMsKI2TYQR6+mgfCoRN+P/xMAZ0lyEzDXR6jRB9IciYcxiP
XjpblPa1sV+FjRlcJkNyGHPnDphd8F4K9JfFpcBvuIAVDAFMCGTn8RcUTt8BnkGxwynafm+ViUs2
Rsqt7iJjYzdIGGaZTv/PMIAKXfXmQUMVZiUKN90nRi0JNerpnMJDgtKHESAyUAZ/ClK+76zUCd6F
DUEO0sISKmWxIfQyOP5OHR5BbOOn3cQiJ2sNO5s4LtB2Q57J/WzOPTzAGRiJK+DlamOIV1Z+NkKq
JnhCX9soCL9AQBBXsQ7ZP/PT8TL0Y3efmqrbtoMQuxLdeJCDLm6Q3t0M9jR8MgSEKpCwE9sACZjK
c/6EW3P39lH79RBwtFl+wFAm00Sy/HhqeTZpSI1Y6Y0EvnmGCzOSGJDRBUXFZu3WKWGGVUOO8DPq
N/mkb3M3Hd/LfTLG0UEEjeXakM1tKgyUUk/uWNHYYDNknNwMeWuep6n8GAdmvkE8YgGNXbtzQId0
m9Tf785dAv9dIMCCzUPJ82RbW91tehs29s2gSHzPjvExDTtEJ2OpeX7cuHuUoe6UTwqIbkONp9W9
tnr7E8zlKh9NHT4VgDSq/9g55NpP7mBuLPx9O3evVVw0OxXQC6KqZnUb5NGwcXyVkvq/swKeOBPa
/YT0cBPV/tagoQVSaFVxnghUB+B9TB+S2tmHUbYzcy33kMf51JKPAyJWK9R/3v7sXwyUxJtYauGW
zZ5JfbnXL0oXSWuVA8lq97qOXOBqkrxHO1X+72FJuHb8dQcnBBMOzkydtvRBrRG2snLQbogzBNg6
bTcaHFIHZ7gjMbc1QN4+i9L6M+oUZgvKVNY56h1jfAKp+vEVDA1anP0RvAQn5QYtwbHoi9m8zqFN
wRXtL/R5TD/3revcIMtn1atKoCdqZjF5Y9ihf0pZ2aHXlYpeEFmVFJ+lRITGHaDDJfoiWCxr85BL
VBV8mGD9Pmyr5S2x6idojuLb21t12oppWURHLVAjw+Eh03+UHV7sVVBYeFOJq1+HmbyotSj43AjO
Vqws5O1rY+oDclEu8EZ4/pfwFRW6c4jPHVQvdQqTYQI1bAqNJzmgpeOg9ohos5gCOpHo83sX8rgE
siy1CU5f6bQ7EQog2MnDZ7oj4jJoaV6LOKtuTbR8yJf4ClRNYmw1BPEpIuTqPJ/K8SErShYwM8ht
R72Dqa1i6tWJlUMsK7O4vdYUQTdKQkT/P5b0tyKV/z/dOsNgR/4+FjnUz8c45OU//+nE2UsXIPMH
7JAbsjA0/nLi8OF0Hk72VgpOH67NP5044f5B5XhBz2AFl18X/4xCACIDZKErikU7jB+/9p87cUpI
Je3FhzOBg+FLnhby8jlGG6UyzU2WdGTx+saMzsO4Mfz96PTCfZJFUaq9mQet/p6FX0rj/zLwP4e2
XInfQNN3INen72uFYnti+frG6qIYGl483Q8WB7XrdUoGL3bj5udfParTn4zFI2rRD8rER3FBvp36
jTDkDQiK9kSeJhu2TSO+gvQft3Ma2B8NslhXITSyi/9gzMVHFjzeQj+FuUq0o8ciUxOs3YmOo2Ks
voFRRrCpTLSrpCpvafVjvTPmsZlQyODbPNf0XcEfx4OFvHP0/Ei0e3QEjSbPKgMyfX4bi+sEsX/U
/vMxvcvoLPLh7Vm+NqJlgqVfQllFD4LjEYepIRMXUiKUQ5WQtKnic1shzqZXYnjUUZV9xxK+Mt6C
413eWI6ro07Ga9K4oU0Q9PpaAABCpc/pQxhsNsIxPFHDO0/c8ly/PKOspyvp7KWbEkQ38cDx7OrG
bShumpOnJ2gmFuN0bWgpAvudRksXuRcoPby9nMf+w48NdDmjlmFRymeSJ47XNI2Bk07J5EWm/dD0
qI3LecreWcPXBrF1tYDjCCCBDBzPytRG17IbADgzYjGB11DhpYJUOM470cGvq0dUgIFj4QijrNPg
oErKSreFMXnBUM/tzq6zProWdmEGcFFd5W5IpYfpOTTSjG4rby/k6diYVeD3tFjDei7h8LIGLx53
fI4sr8KaCmI/IUoQlO2DEfb61m+MaoVA2owOHgv9jp05XdllVAQYsc34FmzfyXmZkxkJ24AmCNGY
+5ln2b6NIr2DXur27en9MhCWDNtNNGxwVhzYKEfTazWkJkIlZ6+lswdV7jD/YGZ69Q6e5LVRXEl4
DxJmiYaXy/hiEZVDaluToe5ljjE9JTFKFp4MQsP+zWsG9EGZEInJrTk8DKfXrK/sMogLf/ZkZydf
ccvMjS6N7Fq3s+485xFbA6hvg3c26yTCW8gaCwVHV7yjDqBre3mhXkzPQfshaGJQBba5K0E9OICO
m3GHK7ZvNLkfYnfjl91OJzX99u79cjiXvlM/IhtaYS135Hhgq5saTUuayavAQF4MiQg8wM3oATk5
bMLAKqLeayejvXl72NMXF8fRNFwDcKpcMkPiZFiFwzeYWDvPd9C421i1mH2YvyhojmtQL1r0u3QS
xpNkB/CxwcZhao6nmRX1oFe+pntBXRleaoNc9dH2eecqnL4IhCDKdMiO4Q2RMvnRw/jFLqre4E47
9IcoowlJxUhNNzXhIPVTbdyEYzS/8+L9soqMJzg3WBcdp+mXqKe2imGcQweBbLfZzPUC/lDhQN0y
anku3jkqv1xBRsM1JBBfHDXovMdr2Flj1kYQaehFoKM22oI3mMOx/glu/1ve0mtzsk3WDlsJV3cB
eL+8CWUUh5J+QMojI62+5HpRfLHiJm9Wqam91x399bEAdHHnFACyk1PYjuBfZWor4J4+Wj5DE11K
24zO5n6c3jnwry7egiO38IVwpk+mFahkpirF4pkAvM5hVQDZQ23/d63kskVcKgPfi1fOMY8Xz2yk
O6DUjr6z6ov7njALCc44f2eLXjvmL0c5mYudQcYQkmOX2SaqoTGLNYku9Ga6ilH9CtOHt43FKQpT
LPfKJlHM/cVASudkn2rN8nuS04pWEu3wUJZxdDegl3WeRFOyNWL7R29KROkTdEZqoXWUCjsB5JUO
XhCttyhFJ2dvf9Iy4ktv7McX4YeZFm+Ews09XugwKRXQUE6OQoNpqxlGfQETXG2bAWnNWu++6kNt
Pr495vJi/zKmNIiMeJss/MDjMbsMyYUxWwrzwkQmapDzzk21bJeqTnsMRHEb0Nf0EtFptX974Fev
CdkVnHNgGTwYxwOHNaKrWiaVJ6pe7GlSNm+irp/XaaSrd6KGxQ7/Osd/DXVip52cthfDzBy7cBgv
wtC4NTvk1FC9RT8R/V8Qk/NdFWn0wkAM/p1NffWOgkpcagg27NaTwQvalI6DxqbW8RDtaD4CgqlB
4eM/Wc1/juKcmNEqmOxw6JXyZtGP51YXxqvcdcq1JEv1jjPz6oQWk41FIIUqTiaUzoNW4Tmxcabb
73KliieFmv7d2xN69VzawK+WsH0hlR0fD62LAjqqsGyjtPMzV8z0pfOH4CO9G6znwpD5GfG83DkV
JYv/ZGT6ZpKDXNJ/J4YodHKQvyYjp0OCBFNYFcbe1iNtK7siPBsri6YUdjRvh7pPvrw99GtLi8uL
k8iVcOXpLs6RXmqD1jO0iNTdTAfhs8gcg3cs32s37+UoJ0s7qWbQ6SOhIEMb8ZaiqUUnswb+7eh2
v5UuZtuwsS+HOnk62sxF/D3k5uWqB29fxT5C2MA43162154OCoIWmQiXeri9/Pylh5TrTVGaTGiq
EC0EX92vGxePzFB9hNaUA6jq7QFfXcEXA548HbqoddlGqHFVdpp+ySUQcXQzo8dm6MR/cNtIXzlk
Amxih9NKBS1frI4GjI7X17X4oup+OtTD2L7zxL82IbIpimwcrzxcsuMVrBorrALJnU4slwbYuuGf
oxeWwbSAM/T7awc7zgCEAJaf+tPxUHWoBzTAi5FVpK8eoG2t+IqYKaIbfti+48m+dp1AQbhUk/Fl
fzkXqRXPNUGB8loqUGu9rMpNptGO4u0JvT4KiWt9kTzAiT2ekOMmFKnrwEFZs5RbmILlxVQM3eH/
bZQTqzQlDXGMxg5NdYyVD3oNbaPivcrw63OBK0w60SIkPj0HPvrpY4/tKyhFwYwZTagEcfTOEXht
FGq/NhxvYk2C4uMVS3p/tuaMuRApW+D+ggzbLt7LzizfevLqL8gC2C1kp8HJnIzSmLLr4qGEuxbH
bgn4zuhGWsPLeit9P3Dfuae/jrYkgXSC3aWcTcByPCeE2RH094FTgyTWo60N2bvCixx07aAXssnf
cWl+XUIaLJO0R8YDKilbdTycYUZo2+hAMrU6Mxb9erSwAke8Y1hfmRQKS4s7arCEvMTHo6CiZqJy
QB2+aCuQypUqxdIzIgAzVzl0Cvvtc0HfbEGegmSaxEKc2PE+q3ApEtOgvqnLryS4aJw85ePwXjrm
x3cfHw1aSCw5eUTFLfJYJ75niQYKyqWO9OZ+SgZ0/Sq7UhtDaVBFE2QBaUmEbr5IPtLR0lI7vRcD
ZJCM5o3IMfvEEsQC/OSWpLcZbQuC82rrGpT4Voi4u/Ganxl5tvV1FZob5Clnumb1Ri12b9uEX7fH
RkyA8iicYgRbTmPnoI6Toq1RelMddxZZDQlCv0PZL9qOgFdu3x7t9JV1DOIlkqoKcwpjTJ6ccHZs
Ju6BRZ9LcldoTGrJ564Ki9QL+D24Hc7ox795qxgTVICQljCoSrqnGayuCaIipf8GDPvZdc5LEBMG
qSShwdfocjq0vT3F01sFIGIBqgnwKAbx9GmkK91orNwExeCgDqmGzhSoP9c26JO3h/l1JQGS4K5w
+MAAkBU8vlb0a6hjlOl9KABoRHrga9S3iSYukEohSMmko73n2yP+OjHHBUTiLG88OYlT7QkywQO5
YhO+dTvUCG7n8aEcQJm8Pcpyffj0lzeLcI4/byH5g8gKdvDkCjf10ORUgYrNYNIC6jnVbQ3ujoPz
ghDojFJWUOkj7S0nv/sUgkLyws5MrtM6c66DXkCw0sIZwL+a3BzWWhG2dxU94p7nLNOida2hbYU1
LD7NSXDuBsZ9TpF7b5iL8r8V+wubLXP9K4PuRl9sOxtucHRTqHFkXh7DuWo3ZTTHd6ajN7dgGOhQ
NhvIDp3HgHbKc1TOa2/Etwr3UzcuFWXDmK5yVUMmaO0oQ5q1G3bCj6yDnmL+Nqi5yo994NboOVTT
lWZW30pTi0qYJjNcKz80vmZxNa0Go4mfEKluzstGpTeDZvCsQogI70UXZVslchrN8CWIuvmlZ8np
z2TM6XTTWVN7h7ROEa7cfgL8jXKk4SOGqKlxVQwW+rhT4ATlLkiQHd3odIKla/Lcy4UahlRyBLFl
bw8Z/IxWg4CSCpXCAqQVYCXb+SprinhDD0EIxP1/s3cmy3EzWZp9l9ojDfOw6E3MDDI4iRRJbWCU
SAHuGByAOyZ/+j5RnWWVXWbdZrWvTS6U9kuMIODDvd89R3c+0N3eDTbcfsgBTyM8RiR63sZUDMNt
AnAyck9QG9Kjk+vLWjAssM2q1v1I8mn5KUMqIpXvXwctGD+cOwm8zSnL4Dv0J3/aEsfE8lWOTFYP
CuHIVFxVDGje/Z+mSxDAO150/abaokjuSznDsoxmSNZILqlEHvIYLfAGxV6EGTEA0U2QvXeZ3AuT
95loOmQ9xyPa3qWe+qwl5rxtpdviL1mY9lbzKx5fHK9WQJGGiJkhOl2KFmOBtE3HkPZKZh+/G5uU
3qMm7tPugsGPH5LVy/Izf62mOGmrkILBEpPkpn9Fe0zOpvYufTD6wIfroQPbXjOp1QOLAw+iCuzg
DUNGt4XbSKjqqpw6pnzYy49JEwn3axob0RGp6pO3Kiid8+AbK/ZjWjRv/iJR1q5MYahRv/urnzQb
7cxMQTVKIlIrjA2BX08q+2M9xofXbgTkOdYlUg6vqC4M2ufLBrxIuA2RBjGdqd3rMLHbMbJN0ROI
Z88AQ7Fs27lRDDEwYlKcIOzMEcoAIJ8RgxQiwV676atw7W5C5LvNoRVZfV8olOsE3Bc9b+ded/dG
849tZ7CDjEuoVNRMD/sG4w377gpZVlRB86y4xlBrWYq8Ito/Lh7v0dwpjbiRFCizElijntkgR3nw
fUQf+ySTnXyOI9vwZs+MAmN8LcJ6Ug9gW53mvjDaAeDH1wGOYokKVE3WpF2EmyKpwg2IF/2zn6+y
qkRnTvGrdRnGOyVFC3AvloUDASc1+sGJ18zZeaxL+sqRXd2SlmfHoJ1wBT2TKdF22mUqUSmjrGbi
L/ZxiB+SFJH0Pk6L1dkRX2VyX1Q9YRMUUFi7eFdH7A4tJOR2TbvHqyqKkSYcY49FZnH15PHU0meC
XbsgZSziryYfdLB1oFaWUNIY6DswmUBqOe3nq8elWAWRONBB2AVcx0/3JR6yn2RiIvQcQbYG+0TI
ginAeikfRCeJiqVD230yC4r/GkoFA6Ru76w75WmCSgOp8bvSs+LqRSPimaClcs6p8AoQ8Ox+u0H7
DMLbFa4f5xn0yozNyznbJbjAfs+ywrPXten0MVm/So6h9Giy4OkuPmMITMwMqYL5J1uSc9iAyZb8
vPCX3+LBwUIb9PPs7GnxM/UAUG05zgAuoNcLNwg3ZlEMvQ3W7RHBMod7uxqLyAP+Zcf8UxJU075z
NQyorggaf9m3JmUEVMSozW+S2ZvjC3s7NVqegcY7u1ChqoPbiOSuWgWOgMw4I8AeXBVgJMLFfyuL
PmO0ORCLhRmVy3hj22n96xKWKBlrg6hwmEoER1klrkbmqEO2G6SL9+j3V+soBjW4xyQFk7+jV2Xo
BjhdEMQbo484Ntj2AvRQNL0WmUkirnpS21G1rCNKht53N2Mg3IdN1H3UTRvzoeZVKRJXSG0OS+KZ
N5sZ1N6psAxMGraOp6oTPhsEKtFsO9g6mJn3gbS7NX2e3uX0bb6cSiXxpvFmoLWyNzrYFH0uuiNZ
qYDRzzGJ//CQYZdP2YcRClgIlZsuWK9KaZIH4UaZsJZATobgqVRSRoeydxqQ4bNavpSSrEFpvGoy
biBGzSEM21Lu2mKZITk0SYipXEPH27pXLwekf8l5VPM0/Ar4G33yBTnoYaL/gdkTnnY+3CEMfs0M
H9MsaZrgXYYNs3LCaKZ6PRrMJx0lQ7Dx+uX6RDVwujZu52d3XiSLeie6If/uHSZHN0k0q4Qx4jAC
zR6XRh8qCh0AUmIxPqReHTMLphxqGVTuUH6Ha1inTLAFC/qislgCZvfW6tUIC3hmaIKqYleee7zE
4bz8tjmL9X3sl+NrbisBlbQq519hYqu7ytQuKTnR8XyYtmi+0cqwonbGwFRX8WwlI6FOy6jXqpt6
g56SLGCglzJFDlayv00OFhdUoNkcIP6rEueo1quBNUD01x5XZYU6jHzZER6dlY+ImrRzN3JBALUZ
6KH/idIlCG77RCWE39q2YzYqSG12Lt0VXiBjmDCrecUEQPrFGRE1VKyz23oKSibh4Z8wb1x56r6c
cuJ+FRUG5umsKDJuE1m0noZVuQeFydPbJtk8jO9+zkp/M3WVJ3erniP/Mx9XiUQn9HV1r1pLw36D
rbpDGNhOM+rmog76J9tHtmLITKtS/k58IdSXWZw4p/wIibWGyMIQvH7lTllbdT8nZnQqLEmuhQpO
NAWrzpOe7eznhym6Mnb3TNzNHbd6xxuovFw5/wOEn8RR497tbB+7WxU7sWYg1S6T+BJ16Vfv2Id9
gIxGRzNLEQe2kDdtUO2ha+J1PdQtCdtdZCoN0r5oTPeA9VaeA36A+LrEo73PdVh/s14bBsD6oYPh
W5b2OulHGQr2Yq/8zSDm8lvL4ipe8Jf+h9uQZTqEkY1gzGu3PpQ0OMXGjPwJA4OJf2lo67CpTvxC
kZezJWzbjoPQZQh9mR3Wphg+Qv5uZ5+WHVz23kzz0WmMYSRx4FBK9jWq0n3eLPNTLU0YY62onPcJ
uYc+hEXiATuxrZ33c1MNXnboZbQM9JMKwLtBI0cUJI1ct42TMnNQwxw/uwVugJtRdYt9HcBg6x17
Rpe+1cpB5tupRHxOZAEt9ETD7meziQn7ijk7LDoj1dHtbHHRQXhooQTVEhow6eoqPxRLOZbbwAfB
uwlE68l96k/Zc9Gv/b3fAU+4dTCH3JKawaZHz7H8wBYXfEjZqvJFduDUjmFp5UO5aFasAWL3eWDg
HEwHAV5QixmG3m1Ds+sjqRe/YV4+gCo6eJ6SfN8p3lM3HNLHdtX1X69q1mTbaD26m4ngO0fnAJjl
LpTJ8lwnXfubFdF/aVoP/QZ266EAtCBlsiF1EdNwtWAV2taUf68pixDrnT9+rY5Gp4Mrm/Jm3q3d
aZUG3ys5uPpvptj3GYwdGP4fKjM9LmEFVyRSXv4t/dhwd+liju6YNavvJWU726uyHwDSASXcjo7P
zqwMGCIGIL3h3LYlx8JJB5AtanaEg1NRL8INJZnirTKy0cg0bT+TGq+md2Wjt9yujHzXxWc0B8Ne
N9cPHsYGq1+4jn9ND4BmRvt6bvN6evCSRTwM6fjVmUwgf13lZSlaPoDQKILRyeVKP5a86y/kwcXf
XEQ+Fr14ZDI7GfsDVK6BOec2ZYibrVADPZ30gaaKc5BV4XNC7m3zGytZ/yad8MfCRaiEIMrpaNMR
5UzIu1fhcZp6BoddbXfuIHANlbG/XutcsYuimCNwOV1JXaXMnxsYKiv7au/dpblzY2Va7uZ18V5C
F2iyrYZuO5g1vaS4mg/+mmU/wXvktxlnhK1O0AhsGHh1XjrROh9NWLU/5m50DsIfwpfBn6enCc+P
BCwmfiGCoQoUWWe+oqm4vV5/bcOus8yal5zvjwi0SyhHMnkrUj3/aLLIIj2x032IKo5544FDleMK
htiaF7u0J29EXZ0DVr3zYb1s54E3G/AEdPzJVeOWo88Ix0iGb6KvMXmrRr5bdpC9Y6psG87oEqN8
SS+xQ6mEZ9PPmfbN+ViqWn/ohP0QcmB4nldhbkoq2JvFuHdQXG+TNjyaBA8UGVVzpWAptkJKfVkM
X6eaPYiuWvhvLlfsU6KWilHTxf+wDBxSAazlzxZZO6N4hZs8MHPOiOmS3i5r3r6uTtzyswNyrdZ4
uM1DZJJ0Y/6uk+5v5km8Z01YAgjDmtSFLmhscfUb15HzVrpBf7cOUfuSRqF5xsOxxocpzGFP9LPv
nnDWmavg8RLYKTgEFRQXrpsbu7o3tJnU2zBS1rV1K7FuIGaDSaZvuYSKlbarm32IXjKvG4I/3xLK
h//QMDeBVLQAWqHEDYG9+BbGv/2bpk5wqvqaIzUoj13GNdrO7q+4i53nOqtyWDXGuZWiFCfRUY5g
GhcWnrcUj8pE+jGsPfEiRKz77TRWl3JZnBvqEgs4lY61bFq/R5IamEMWbxPJeHynHgWxdazMJsfP
/CevCntGzOXd1ZH6bDl7cbMIko3swnCnr3S0mSHcTwc80AuxX//cOoPe9zkVh82KXGZGzFmTkO2n
g+RIWW/z0KnxJFB1QkDH+VPzytwQxXqy2ZDdhhOx1214NeRYe1VAMLjv78t4ilHvBcnZbVuHMW/v
PNVzfhPGqrplBuNnmAfOI5MzC3QU3IqRW7o8j3ZRb7Bokvsk9hlliZEryJC9IS6Cx6TK/5pQv418
hk+uHyAhmqhWv5Y6K8HzpTJGKyj1D9825lxbMZwCd36s2xGjWsuiumHQRJI2joNH4hgcu0Izf4hJ
XMffuQEvYy7A1QTcRNiXAq/cNh1J6A0XfZXzlDc5k1VrhfGNcUSMFqOGj+j7BiZOG3oWFEHPli2W
ynBCF8MyHAdXT8uW89v4XLYq3nEZ9Z6nAnrRnh8/GrZZS1VhN+ZjhbOnrx2HdavXz8sccWoFWuHf
xorC7QZCdPDeRY2ClVDE/m8S2c2hDDOdH6rwSjOzYyzvlwIRN5g8r84BGRVzsev5bUkYaWPXboO6
hzURzl36x2OJrXj14ui4ZqNfHwHmov9LkAhzu9QV4H0oo3EApa+lJDuXVHvKDGUwmo4u7DeVM7vh
AfcUheJokKjNmnqAEIWib/RuqjaFK2Ejvjzsj9cR9bmc0gKreTmpXdxBnXNyAaqptw6YhyoN1g9H
+sxRSRnn/qZGOvSGRxRrGr0JaGC99I0BzRbNFxX2IIWk12Rfg3L079gY81hPDcP5uRMWxW5i1f7T
OiKtduxtTXAwQ4YgxJK1A8AlE1/vBaLo17ZzWNrIVIpqh0sFHI7gbNldRsoo+C3NXIGc40qU7fRa
93Ivdax/MMwD4jEjj5Fs2H2Zqk/p233W8ChCOpFDgkdhNuhLCmEiCmJzW1GHQhAePZk1zC+GyXt4
gjSdmJQRiIOyqENn3/YFhP8q7rvXxGAhRYGi87cwqhb222EVxS7kKPZ3HJhcQm88dZ+qmnrmmhjG
Juc9535ywd7KFQc0eGrxD+eKNHFYsdEAX+FIOXL0H3dr3vcf3ZTyGRpM6g/ZROVow0rLt4fEKiwh
LfjNuvWXruux1lXpZWrrFGLelKF+lnnFlBJzk8suWbiL7xLIvO5NP3HGJnAwzAcJVhZ54WAwlHrj
xBIpWmL9SGCSJUFNm0L+8uvBbY7K1c4J0+BHEAHi22P7ldV+pgxryCODfd+u6zBZBKmFMfuadftn
3Af5dyHZebZr3LfPqRD6Km/uIB5xifV8aj51+sXoVAwtMzEuj2CB6wmCMYNdju9DR1ZkP5u9I4Ic
Cz3Xrdd6yqlk8wBKrn0pRt49SS98MQ6F4h6cYjWB0jQhDrvQX4MKrT0qGqsGLmTZpCkgdenV58Kc
LVFKnwJSutWdm3J7bJLRf1G4IYu/UlaV2Y914+sbj6LbpV2Lbvzh4kjoIErySnEN6UnD7tuQLwMd
kDsjQm8VHj1Q3WwgbjBF0U7YLlbAOzKRboN8dm4TbitfkgbOzODlygi8NzBcvFuJh9z3VSs/vSWT
7bbHhvHgLysL4Bi7IxPstm37fR5G5n4skxZbalA7PJEo6l6mMSmSoxnXKdwR6QvxEXckdLdhkZf4
egeuZNdRT37xu76cO4PFKg9Hdh/TLeGroQNUPQ29bvuLJNgTw3Ty69pyfMOFuE+DGQTIWnP5gVsM
KiJvOvcqce7G+lrQHtfX1NQO6E3WOuq1cVJxz6Fz/ahQtXIw7usl2PSZP/c7U4zhvM/iuc4v/Rol
3oayKFzNMo8RTrddpQmvE6X3SWZ1egbm0s8WieYqx0w9JoZ1dBNOkU23jW2q7nFlLNi7YOkEfpFN
BpuobYbRpTYeVCPODr40hmN6vqc8KBoghlOGWZeqhHHeVsqD026cOR0eIkUKDacnQ0PuzwXWPUPJ
y0JD4DZbE7mcKWRO5lFrwrh7lnx/+hFphH/DfvQDTC7UMgWsHyXyoX+RdRQ2PDnOPD/la+AWfwfl
Ns65JBTWndOFgbgDCwv02jmbfJJpHajp36oMuhhLMrMtY7P1RAiPKKIz1N5oTrmQ9lsvBqvDmyeY
OabmhzUm68rJU1sX2bkPI6obZ+VujVUddLmGhvVfo8PldxVxU9tyHVso07krir/wPCFXrm8oz5js
tb5OZLKSNQ4q7G2b5XGPNrjoHUrltfZ0/MqYXrA8WO0k2bOofYo/nhATJ6IxLNeC3jDMyfFmzaIK
TA8X6ead+jn8Vwe2iwOTyZMYTjbSsZiH44ZUVXekXRlYcIbeUJ2UT7VoWzi9wxWS2dJMcLdcl5hz
Xku3aUPxWsNXSdpI9seuVMm6d5PBSc5Yjh2ciMEadKgUOAIWzc+mX+bxmPTLxGnbYSt3nmcfUx3a
+FI5yyvB4yuszpWNwTY4rBlSK41iNXtkhnBdb3OVieI25pIv4GBNYbUL6BSIXd9N4JDZ27K5Ojn1
YLpnulO5f4jaKpru69hXNOKzse/g8OUEajGJ6zZtwcuqBPatR7Prx4q5sYnY7han6/5PW/h/phT/
zbtOEvx/phT18Pld/ytr4t//g3/SUqJ/MLkMdp+oKf/DWMl/zCleaSmsgXikPCIvCX3Z/5xTDP4B
DiUkQEJMlbm6q/7pP4Qp2T9AJ9DFCPhHCAoyC/PfgE3gZvm/O6ek/vgzpiWumcOM6Yn/kuAMy0aL
JDEDVdJFyp2Navs+5M3wlC6+fc/VmHPlAcz8jZ23+9n6zgric/bn5CkpywEyNPK9cr9eJSBw/GJx
6EtHV9s4b6J773qJd6useZkkGcNNoSPb7Rc6ZT9hSx8T2octRM2AYEPExCJ0tMBokgvK6dWBulDP
WpvgDiBIpRb3rpDBbHFjjqHcLZVwvINI0/o29JQGto/T07YDIuWInqGzm8MG8dzEEAaFEEf136EO
NMDyZunaWxOGTrkhWBFmR4eCls+xpQnVDz/I/eJmVmVX70nLmgv7Xq5ucoKzHv1eMw6HIBiB8xYi
A0BWtF5qtqalk3i9kbLIqyr2xlNAORCGxShTYuWz7H8vOMMXzvgtut1I1SAP4C+w504E9s9VPBmu
gcC/+q0I3dyF80S1GBpoyg7poYAMQJfX01M/9DkIskXMRxnXzAbaNkd1u4wj5jop3TokSN16lx5b
8k/dtUlz7NZs/cVNKsHsQpt7OwnLuuCnTGYHZpnbQ+bOgbrkwfhJW9TMJ7wzgNeWJhroPTGjXkK2
EsgytdsSMJFDgEN6ToIarS81zS/IuDjtA6p3GzpA+akoeh/qXCDSO0W2mt6t4iS1HRfTgdFY8/SW
FR9gtmkKChtdLjKkKAzGXnV+MU5QpSK6Oks1NXbnzzx3Wx9I69U6M6wc4Ac+KuWdUXF1gQTwzXCd
6jg5Fr7dNrJQX9OkonRv1sr5xe2SkEOdqBUUvCGYXCdpdWkyVtMtrBPnT2ZKPdDUGjFpZhQHwqO2
UfreTWF3nuWETaFcAXtvZCLb9nEsOnmvpYsxsBmFybeEQdoeiqLn/F2xm+O3Wrz1GPYlcHQzmoE2
1Bpk03DCwl5PpyaNVPlQqz6ILp5V2XyLuodzCCUQxmreK7cf0x2zwX1+JgtiNYWaNgMBaJM8PnI1
Hhc6nCUlMN+z1H9pUC9wsYQrnyX4rBG/ytrC+CIEsZ5HF2fjyffZqODUdmErT2Bl6JwPcwqhdamo
sbMfi+yZ6FPbnObWXy1dIut37R2O3UJ/EU0Xu9aI6IRZvaV21yvQb9SyfK5ivWdRKHn9i+IhuG/F
Iu56Q0Nqg/sQvuHYZQc0pv42Q+n730uMslwx+gSymHXT9Zis+S/LVaPAyjgkNracZfR+mUux0dlq
N7x83v+YKYRZb77+179dk4//7+1s811/DqP+1/3s+h/8czvz/0EJhYBkwNgPecP/NFP4wT88TF6M
6sRJQsfxajn6Jzspivm/GBK/zpNFWfLvWKV/bmcR8K+YIYWr7YKwHymo/852xrDYNRv4L0kgN4Rf
RDSN8CXbBhvaf8nYTUtQ0Db1I1QKfhXuxVBn2BCwXNcjDN9Cd/SiYpzX6ejthtFJb7hEPkxzLwLu
ANQnqXYCrAvbX71ruaVkFk6LisxWIrPOwHBQ3PeHHTMXGccr96ktxpV3W9U/EgekOdZOu+FUe+4r
QIypdKC+ukOyXxzJ0JfGJotrSJ9JYh3jxi6veeqwzBDbCfJYw+WToIRnqssml1gAa2kPmIbpQqem
s2hEvZFXLGqeFlvMp6npPrpQPxUs2btp1NUuL5DN1/ZnVHHQpizn3nm+5UpOk5GdgTaki2Am7Tn5
xfhJkfbN+raZaqDbWYYki98QfduClUmsX3PZpnuVtNgLl2zLYfriu61+lHQOj1RMkgMHSoSCRRvc
BOUYHFodVKeY69ktz0ixG9we9Tm1qVOVa8y+SlCwcMvxdqmoq20qDg/ADtvxqKhDEEEKrLPNSj/e
TkMvf3opiFLXzval7lV8KxzkgBBw1Y5houVmCuhgppO9CyNBB2FMT5wz7HNbTGcaC1SeG48mI6RU
2VvIl8q/A8eznmWTV5q7KIoMoG9mP1Xpd9/59EeZEujokXfLJivb5ZX0yRe99+HWJBDasmGIz7bL
idrY7JNxvodWF9M2CCv/MLWc/h1b9Q9lO0DcXohGcIGwm9gqhBve8LgEU3VxmFVhMB3E9SJ4DII6
u1l7gLUleY7tQhkC8O14E9RsfbkzotFVOA9ATKNGVnW3ZW29FYP3K6Mpvu+weKgQ7qdns2utqNlZ
mOUvKzWOR5lmwy/PrS3M4h5aJigTjCARfJI6L4H5pNPRNfGnxOIMHALTt3NX1ESH634H5grhA79H
6m93M8KJ3ovvShWdi7Z5i50QefkHvwtwKFSl5eC9LoT5wOpiTG6wcK8Uy5oCeSNpygeqxCspBWqb
edD0jBzX7UO7iDHYqHGIeC2gA/B6hvqnof4OPjqBfcyoVH8rFmd4nUaDxbzf5rxax8qELV68/HYY
BrlLrEf5Dy2LHInJDMT4NNKCtMfapluRguUrgj/SQQnnBHCKNQWyPXyr7hC6s/SYqaGnhl3e3Hnu
Epx11FOVzAYyuIy7FfvGXXZ0yplDIMmxYdf0zhwavY0OJnEhHxM/1UaTcMjK+Guu1vusoT4jNbfu
ANtojY2io6+4cyOJsymv430d2+Y1VFQkCacM74Zp7Eck8KR8/Wg9UysU23yC9z6TTTpWdqSFPV7j
KzYyyyMP912i/fGHLQrkMIqoyz7Tkk44vjotzcnI8VwzKLUjZZFz8MC6RTUK7yqZrOjKJVYgc+cN
ubX5SNgAfjKtV5pX0pyD5DMhenxLp8s9JQJCPB0u9MPDaHimkpQ2fIibeORyvMli6zwJn960mSQr
EX7lbQn0EAhs/BqX6wdpFBprfnrMKqxXxZTsKeWOhNyy51gBEpP51ZuRRS0zVU1yWEkWH1u5gBjW
jtxXFMfOfZ5DZ48LL7pXXe48+yXLBVSs/FHhUU58FofIVWQaYueeWsXfboK81MFom0T1Kxri4GIp
ua2sHxc3maOTTsrrvztFd4DEBRkn6rgbTLjgTadxfJiaWN1JwNgnOuI0jfrmXprJ2WWZ7u/LNAJN
nEwp4cC02iy5oWrrdPN5yJJu3w8BtYNAe3eQ2a8R7QWr0DWlt58aMyL44rS3KesQfVeQmS1xbUaX
W6WQDgxTfahz/anJRPpzQ5/Ue2BQ6WNdaWFa+1KxTxRDcl46dy9bXLHZtA/HhC2Mk28Wb6kObBsi
HNspBkcVU8VOQAbnCLczcZdTBRlD/75eUuJe4hxFFMCn8Wp1fcolGkzjO9RJPLpOnVfMmxE6b2DG
j0Y4D2Z6m8PyRwSivZbrUzgO5o9a/Zo4p4PWiA9IGvSxSNTGm5dtCPJ+ZnGikxF+uZjMpfd7kull
9S3XK2r+C++ZKLkeBu5DplRw19la0wFWKxkUfzS7dWlwPiyqvlnjOXvhKvSlGgi/xo1ec4pER5ib
Ez/slbnZzkie1qifbicPcJSc5gKKbfmXJyw9ZSDc/F2EMfPecdAg+At4/tyEVz0RMY+3UHY5Q7ND
/uDVpOgKtLOzXqINM7/e7dqai0/Zj5yPxs9Um0pcfKqMnLAB5h45+5e7ZO7T506lxScSC+9nnAr2
Ktp55hgOjXApRCbisgRedc7avL9Y8t3vRganxazB7zJZiy0ghPj3cC2Y67HkycGZ/kRx20n22vjR
yYlHVufKnTPsE8566tu6f5lBSN2vids9aNyKqNyqa6ktjttj1TU9z9z1z2K/+AYEgNMgi2+GMWsK
aORl/FjJ6N139HrTxDirWA/OmOD8DyKd4U5xdzytZcnLWQ/j0zB0dq9dGqbGsX+sXZKalWlotsQl
GqJ6WvyaWfqZTk1/qJxGC3V2hhYAmNqWGE9T037yJwu5OO36Q6KyYe8Qf/49TWV24cH6pSI3xw7t
Fz0HqYiav6iBz5OFfS6bMbmvwSpsAd3EJ0pl93lafjS5j2epsx8tk1n1YgZeCOICw7BG23mt3JdZ
Lu4NHej6NK5te2gj+n4N3mdMxRYbuyn7C0xhkty1sPmNpbZ6t9Ag3Dtwr7cdNTvsjbOB/V4W+66l
+V2oZjjOFjLSGHcPMmsJXVcUA1kmZqoPWcG7R8SU4uVwMo2q3wDb4GhAcxrAjk3WTzHl6oPi+gDo
PF3OuaFTBSZ+rbAyZMVOBro4jVDZ92hBnypDJxh8Z3Uc0UbuOXbZGwLr4kj0nsqhR2Q5MuxeE+np
vZhIBem+a45QEXcCWbauhoumTMkjyFw4fPkLrWomDU35Culgl/jRj141v/py+lETl2Wi+WBIfNQa
aVgZ54+Fl4sbfonoKcKw3Hle4+4JbL1YW0WYF8BuE1hkDlvJPzQCaTxGY3vWbTk9Kp0+xKsif1xF
abVthPktbT7fW+05JHJdr95HUDYwqRWPXH2rt8QJo9eAMfKHuAMUnnpc2fyODuEgCvVS8y3eZYSx
dyJy+42akmo3ToyYsTD61TbKJo6XpUNtKF++KqbDbvvUOQQW34QpadvLvPlT4F0yPgazKOsOSTXf
DxkpArpoMQkZX8QnhXZiE3Xdc7LYm7Ba31VR3MRjQC/eDfeaTqJow7Mv03exLG8zwPchcsmARRzu
luLoxlPAm4njIV3pcRVjdlxLxUU+L3/KONqvlkDz1I9P82g5tzX6zIX6DDt7l+aMcpA4mI54ep/T
Lt5XUX3QBFD79o8LOVCX7m3VrgTzgnL4RaHr16jym7KmvD4hYyT18Tdd/QPJUNp+vK3tnN4HHXZe
KuCXdlqOQWrO3JT3paIlcvXqMKXAPCJhTuuRnaUFjqHve5rreKfgQpx7XLd3XTXiaChjeaudUt3r
ee1Y4cOdFHm3mWTNoYnQFheMUl9oc4hN6ZJGL9wPR7P/Lo1Ptz7E3q5Y6/iRRH1SRfhGdq3faNCu
15I5e6lQZ4J9x8aSukVY9lgjwhKU+pNO7FuKSJzjdbGr5Fpf6DoGp6kT3iMiNHlqk656hABywIMO
/J0KVZF5H96MVcBE4X2xkF6T8+IfSbpUPEftfKy9oKAKPruf8zrUBwtKZy/d8Ztke79vF3qiGn/4
zhvGa4wmmR/WKlv3GRnHbWaj4KFpQnD84xORsWajOul9JqKmg0uo/VsKQfZhceVv+qr3SzuxfiW8
OtNEOEW2r5kHXZ1KZNyWhEZxpSOOYVOAWF55dNaqbrmnyfcVtx4SjGAw961lJw1cCAAt9a39EMXf
pUeXdaW5x5RodJj7ILmsiiGKDSmK6Jb0V3AWrfrOR2YB7Lr6lywoXrU/3IprbkaM+reUqzk3Yx3s
vW4djsKrLr6RxWcmUwYCzKylJRM/ICKF1giXP24+oSLq22gaxGFK7R7Pxbzn6Olvp6ouHxaNFSZp
Yoe4Xdqc1iEkDKsusMfmHzRXn+IUnH/S9k8qKn+AZHpPanOJB7Ns8kL8jkrMo0Uh9rOTnRypzmxv
JU2QUZwHduBLOnFeYDkChhcUaBdgde/chl7eIuu7nFjniekYewwnj+VPpsFbPixQkkIVk0cJzMcQ
EjUzGFsC3K7TlaExmr3CnFR20c+mMf7/puxMduRG1iz9Ko3as0DSSCMJdPXC3elzeMySQhuDQgpx
Howz+fT90e9tdN0GCujaZUKZIcmdNPuHc76zpQ06OqM45i6rrL4JjpjV7EPu8lKPARkIvV9dnDF6
H7Q2zpM/P9t58ikdVYZm4WcHyZZ8AM6tevfLd7Nf3TiiFJqE95Zktrl3XcrotuYoUgEKjx7gvpUU
09WU7Lh1lj8ZnJMK/90G+C4zt19DYRCIPezd0ZFHVNTniVgpt5T5rw6/66ax0/zkOyPVrMH7F0Uk
wLmkvx6T0RVvrscDbDGJ3UvRXZoWrO/G091W1xaBNcL+3SfNSXi6uIDhTG/Okk9h4GX9Ni17/zLa
zSu2hCh0GV9vKq/+6Y8qOPqDL48ZuYq0Oiz1dAqP3w8WpC3Fu2uVXsj48yFBN0dYdX4Wif7Ww03C
A8Ukk+lGlW0TmrrLEklaK2r8cjcshDJavJ5IHJoUhLBZUCwXzrvvWvm7xwKP8ss2Tl2bt9+d3Cuv
6Dc0cv8Bi5RXdM+sjTX68oVgCWeIMSQlOR1qbrnttmSz/ZSgSmWHl1S7Mabk6NxyuFZc818B7rUj
CTwEL5rJfC1c+a69sj4KOy8+EaM1b8QX2CFExPILebU8D85c7j00GATukOFQiILUUNUXMCWE4sxh
V1/JMvuh8zT4qEXR/7IxkW2SxEUruQZnkVzFOAgxn5GiWzR9xiZx4Rt4eczq2DoFi7+JW6ca4/ps
+jDiVS6ykBSK5TNbRbTakPjc53pkH5wb9QtfzbBrcwbskUrwI8xyYlrer2FX5eC9On2q0U448fOY
VuKlE17S7BpjKo54y2ilejI5KBvJE3Lc/kkMun6iG2f2DktiYwadd5mMeN4CZMu3mY+iD3OFtdFT
SwGyRjgQqR6F5ULOT+6twafs598G30oe0L6RbUGO2kOKkIAwiW7rAyg+pyoiBQWt4PBDD3wN3RTM
J8eszNNsuq9JTmxDz9MSDd2wRxiBHmEaOVrLyRkvfWk/2g1hPy7rRydExJnyEc4dbbNexk/H0/WB
EobYKwtDjNdY6UsfLz+EWTxELOJvZl77xIWwMteRh4Oj6qw/q/psJGyL6x97b9FsslIRFYVPKEcH
PH3ChFyQuevoNW8FjtEZyccuiNSHZdiIcw3FDMGmt157+nW1axRhUVYzM8KWEQweFu/GbF8gVo8+
8D4rym2PeBsanAdWH9hFXANrMg4F+0P1eXuMZDdwQtV8bk7y4RR1t0mU+ancudrYfDwX6k3Ucs6S
/Orq/DVWaJjG5hoohejPRbkBc5yRvZzPRinQn7aeoBQdLIeeCnXeXPjecfBS87ufGQLv0AShCzG6
M530SNAZnqXRR0SAbclqrWg3zUwuusH0jxIpxHdkVvGxJFyXT8xaLg0PN9FEcfKYRc70AqxKfPdz
87HRtRNxzCkOZo1WlHPaZCQJIZpU+VqxgVGEwpnLwFO4zDfXy1x6ujJ+ripNHN0iFKYmQ+zjwOZO
dANUTtXYfTGlUTtyRpczyzf7qHqjgfo+XmQqjIOpbetxLrwb8gRyTXz2bBluw2lSb0ha/laUaTuF
Ho1F10hQURPE7gFnaRr2c2SwMOpHarXWOKFlx8a5Tqc3kgycrW1E5XZqVR3OgUUjyRqfFU5yyEo3
GbdJ549XbKt71UiFsBstmeDvbHrU21kOnyQQCa9BPb3mBMJd24l1e2+o6LTY+biv6UM+JGFjeSeW
Y1PGzaUYSdqi9H3C1X7LYi9/q122jkudMD6pR/9EQiyF5+SJB1QO4mIjgn2QE6inrpunhyRP5sdq
ppCkCbUPdt0Vu9SOVhlhc+yNpcOrWCEWUR5fcDH8Mm3vj5qZzMUJFW5pbmAVfli5MI51QLaxN6FK
0bHFXKJVrTykJNoRs5OTNujEPydsk7bCoZhgAz1HI/ZIuDjE1aSL9exM1WnS7bKvssnflDoIDsIi
9qy19HOQdIylu0ctywcsrI9jQCU8mxHCFNKGHUYtmAaIS5R1H0Ia/MYjTe8Yu8/FQG6zCswfNGbn
YKQI99wdx81wwMFX/WWGscM291oWXkTdqqM/imSvxM/lvkS1iEy0QfbMEf6diIYzvrgX061J0nWy
v5Dvg5CZe/mtQAVKyl25JiWS1KjF9GlhbturMXspVTSETa5GXGF2dutsbeZ4AVtvMxTRjj32R804
ZaydF7zSRLqdKyO9mAYfZJAHf7Vd7ZmNkMm+2Fuzx+azxO0F1ldDW18PN9kh0AewVZzJUQPu7l79
uKk2QdobW93PrzOuyXCO5h9O4xKsY5Z/rabdV7mpDknt5dec/WdsjP5hZBx9TNguXthVG+FQx2cS
EfsHvDzjETYZZ0oflZcs8D48Oao/NlPOUS3vFrPtt0jmaNpJcLeQ67aftOZEjaTMCdoMyVk6J9Ze
k2RXUf+WW2dInKdGBfxykyRxvROGW85XVqJZw/A2rX/TBhtsbr0ueSSxmSOnmckJeOhmAnIxQ8w9
a9XMYxCHe1yHcz3Exaf0y6xFcYifYtNXPYvAWUREG6Yzy0wG0gMWUPSzy0EJ16ArGBXJ4cRx139k
Fzi3CqNkdlZ+ikVE+Yn/YQ2irTcckdXvCeUwCBe7ST67tJzIbYzINTSwrTK8tunps7L7NrszitVl
+tlhqGN1HHw3IUVZG5qM+IzG+sVFEEudFF85Mpi1IU+/mrQmr6WHB8aZhHnIjMzkXe2CWxS1xeuq
yLwsRRKQJBW4MboixfJeDT1bYIftTck2dN9Xs/cUWLR5PqyZi1l36QFziTyxsty5MahNltzOc78Y
F9QgP+vYRSKNfH8xA8xPwkPt9qdzeJUmnDOdiVwbCv33npHyo9c6CnUhxbjoS29fdw2pV2h+DwGC
TN5eA/05/h82KEgJZxjFB7Mdf44BAlJrSE9LXVRhxDL7JQA76LLh2rgGx5BRLtm7UinFSN15e8WW
zKYC43Qd0wPWFGK7y3OD5eE8ZHR6FmbPHuj5Dj3kHFoKx95ks+fIYaITFqVQcaT6xdKSmVv8bE1m
8HsY2ulXOxvpLVm4/zbp4mJGWdIqXGMQWPHjvYCwrvrnop+fChcYQSrWYiWTt7lrRvQDI2/xWOUj
tZx9EAm5aG2UvtPfvPOQ2gDl8TsJ8yO2Vej50VvvL6emDJ7LeBR/GXrh6TTAjOxMzRsUl1ke9gbK
kI1ymzd/nryTMM0/ET6FTU5sM14UkR4JSeZvpbDYTV59Syf3y1m4jbXRi8eGFY9DVDszUJMBtFpM
ioKZJ7r33eUnU/cytAjO5tkml62iGiGPnHgE2cesbDLLPfYNWWKyJfXBWeS2T6oX+AJITBS7Itzl
SGoVCuoBM149xU6IPzwlJHpJkLFVvnzqClTShSr6vSS064MpOIbdqckwGHjyBynUkjPGVH/7DEH0
pi2MH0gnFPcJ1/m8sbykfMl0n/9g7VZiZ6F8aOPyocVMs9QNkbLGb6sm7E74ZfJh5ulPRvP9oa7K
Pz5PN9f6xk6NDUa3U24nq6a7rPRRVfTR3aKDA63/GzEzBJU2lD5V4v/h+stDjIr4o5Yw91X5kAp3
vjB9n0KE7s2rg4vuYf0GOy9C9tyshlydv5gm8rleLw7KdMaS6DXhVBh5tTWSiopELY8FIt4DanFc
YoNMQthEpxaxyqYqst+D473LqTyPxBLmRnaMhMs4O86Y7uV+vtdF881nOxRmfNiUzKneiwAL3qyN
J8+pCpsXwilQvxLWnqgESVFL9LojSKRs/PEnIDPv1RIdKAC055uo06AwaRBeyoK88CnDCs7oHPGL
HcdXVo3xi55JirdYUT2btuivLZK8XUVGpK6qYF9OkbXyB5EklUudv7UUirtCoyjE32ec/C5IXzs/
xVSHrbTbiHSetvCH5n3hFfWOc4+YoFFml0jqNQTT/s1taR90SuCl3bDMRE/E+AMj2KHTyavwDXkR
hbuHdZxdEXCiWK5j6tm8/RZhrcZ0Vu9aqb9sqztZ+cJdDzLgvYn9hw4X9M6vqF/cbmfXBpawBkGo
/auXUoQ4cXaIcKybHZkVdLLe3fQohbaEWpNd79ELdrVZnXgYy5svE/eikG7uahMDZRG9oKOxyTUN
tnO27rDaNreRjqmW9rJ0LkHeIDkv0LHX6fcOjADLLI/7S3QP1WQ4Z0A647FGEmVMXflGW9hiWbDf
jM5INrVbPZUW9ls/YT0QBa27JftEoG5nWxWTAe80E1ecUMx2SU6kRSpjrhhFj2RMv2VvJ/iUyk49
o+adNrVRmoeGmW8mjT/otAk25Kex2SRlME118GCXjcYJD3uSHbGeHhzNHpd8nW9d33+h88flUdKj
tzktQVX9QJCD+hizc2jnAm/bMm2nJj4Hagy7VoUDwae7gpExaY32m46LVaB70VqiUQXztDxHoFhv
XPpVuNj4IFOz3sXZeNWtlWwSi/MUkz8uxILsQcDMO0/ylGUd+4jGYMptELbXDTm9Wf8cDDI7Izy7
JoO+RVomD4nnmmxFCzIWgZiRkToWLII9531gWXKMRiN9VBpgitekjG7JLWEqig343E3MlAPaoymZ
P6AsHCLe0BOf0KM/QkTzgBHQlIhtYuMNIZy7wELbqOPYKueArw5DY9rRTk9R95IFS03NOrhzmFYT
E1NbdaFbVt6CJzlFU7d4P10GgheLZB1GGnLflpjNeGQYbAuSQqk+/KpxXn0cwGyvJwKPukoi0i/L
ix/36U0nVkeFhGZxMUzyk+bS2pia2W9nLdGxLqwn6H7NpccPu4vdiXjMJF/4ElvT32Fm6z5di+DK
IJUf43rUAeRDDOj1LCxA2W+K0i5OTpU3IXq06KK85mwtpXEoYwaUmf/R1t3CnyrmZk3JtMlUH+qE
UxZLtHgYl5zzPz5GcfOntT0+kXnbTfqQdvmLJ7HLDRcGbGjl5zexplMTn7tBpI0H9IfFF5QQIx2k
+YPrk8tTWz+Q5DPM1q+w6IgwAXIlUGpiqaw3nUQUOKb7kSBbpe1DV+UbOVi3DkPovkJUt7WD8Tuv
63k0u9fFRxY/1/YpayUDtQFv3LArhpLA0IpWIQuhYxwmrM68/iyD8xhiQjZjbsBrXnCPtTBvN0sP
5qOwT3VQYnWyPr0UjAhvSuqzHIxMns+Wl9JyQwwlHIv8yeNOH5Yxoa0cyEwWJ9oBxgvI2mHls38u
mO2zIFQEGFFonrBJWI920Xer/b1K3isPv35vdEmY54jUGZQ+DTTLB5zf0y3uVGjjvTymLtshxkp8
hqb5vozGIa6m8omwzG5r9T7HlePHj3avSfyDsLpBezPv0IWSjq2YReGv0Q/WaP/0PHg8RmWBuWiA
1FyxdesngZgB6gkmuE73VP4Vt5nZtqhDXePA0fi4lAlkNZai3Nu4InwWJ3US5z+4LRAJlBUenVQF
h7jJPqqWnWCt4zzM8Z3vvNb88ktnfky82t4mE/kQNlYBHEB9xMjak98XwhX2Y85ej1m6nk28CfhH
YPqlhvgQtChVVR4Cu9nY9BelzwBCAP7oNcwfBs/bjGMxxDR8VJ6GNSf5OHzs7bUXNro6eGIOjlHS
nq3a06GfTch08TOQHaVSm1GlIpCeudiPYLZOIsFWSeZ7WuGlW/w6ICmW1rHJnqpkPRfTr1kHuNSy
7TjImKM2WbaLKR68sWQGRUHUtvErKhT3YKNMXIWjw4OUzt41mewTXO5ZhvXc0tXR3fgvWe7/MJxs
BEPAVFZhA3ct1jWpu9rEkuCJb8JAIR+lH8JqabQ71fiH3ilR3Dj4UG8j8551C8NSvod31pr1X9Ip
GlaIxeQfhwEjqYH885Sl5Ja5MZP/KUiqdQH8zib80kYs8W2Lay0VM4733I+ugZG/BqMqLr3CS+ZK
n16pz+nNVGJQxcSML/JLRIdfpWprpvJJ4on2Ev2yGMm32hgOUxsd/EY+JY73YieFwHISG1sTZ9Eu
soLXyNasq7pBhha53mzY4uVSOhqdE74HtAwED/z1LB99q2V4zXcYQUVoWrEItq7w0/fS4i47kP4R
pXsW0X1wK3ym3gg6byaLPobU3vPqdVQzXlJMCtjquPUCky9xTF0i3ilBA5JiXZMhtKerGPWuHcQH
f+CNhGOtF/kWIHndVXEbn5ohMt+nZJWe0+e7ARmaOIAQSSv/xc0z3nRT1nu4UdVz5hfRmUoS6Vkg
1hmWybk0WFb0BTQNuR7InplgCszqNnLwLN8NGhuMtw42LTQG22qmIDKc4eaCw0LQbD16eIcII+ZV
LTEmVYF6zWq5HrEEKbf4N09eHDUPMWpHUDfBzBwp/Y42jjRc2X1HPkZLQA71qWqK6HnOuZp9tg6p
V4aIu77MVu8gRyQbx/BnCBSaIf8ixEYGQx36MjW2NqavQ2G5b3MVP5kcQ1M3Pqc8cNtYNec6r27m
ZD96WfW+zj/3rUeA9hpOsxUjOAcykBR2j44dV5UE7/M0NavB7tZkNoeCZMTQs8ljgd68IDNjnQls
hnE7CcERdIbl0c8I15branhYxK6yxItlzCFjUQ+tTf6WlcgVTLd6rQy1sCUmVsQzXLWxAeSUOPbd
hjucgVmhW+NWt118MOKgNzYRDwvp9fNnYQDJqSGqbbXbR1sRM1lLO30dPOrVUi9kgrdoEEdvrl6o
J+XF682e26c0rlbB253b91dqiPZ4R0FklymQwWB6LWe6t85k0uxPU+gpU2/7mDzEwWZSXxsRO/DB
CXilRhRPVm9uPZHUkCiEvZ+T6Uxdoi91XRmHBorhlU/Ew8OZFx9RH9sY4mr/WiZUfLoef9RSjMfU
Mest8LFqZ0YY7PqlWQ5s6/xb0uqvgWXCBmrGGA5TkjxBNLM3LudzyP49bAP1uyh7aro42pXIto7G
EIz7YlgrV4eqjAGNuqLA/8nitcUSjuMaL4HYGWIIdmVpRsdxkczmlzF6wjaMliWwXAiE7FtU5Zg3
xHTNVtr19NZStZz5vd4TkYCXjGeDfCKfAGymSOppMUCEuSnnQ2M35l56Q/ZGpT+hnEfZZzPWeWri
pHnWVZ5zsVMK0X04n1Fjjhis7eUhqKdo2co+T8LAVy5u7JrSKACgklp9z+q/SJ9F7toXE5PdA6gc
X2D4t9lm0TV2O1/qZsvka34u2qz7MwIfon9Olf/mDjZguhTuU9kNJG1OSceS1IzYjfyY42bqwgxh
W77LMS7tDJbCrCvYge7AUky46AhKnEVT/gXDHOuftfLJpMkRBf+1B+1yqCHl2sSQqrBCuw5K3jie
rAs+kIr6qG4fsAUMCVa4VfWR85D6m6QS0VNmV8tzbZeMZXB9U4xVWKQxXui4bsGbS9S0ApQMu4CF
/PD1iEa72uiwFrW3531udn2w/K7duTu4S0z+euGh2XASqjYHr8PRldGuX/wnuwTK4tGvJP0SPPfS
ancIX82L07AfCx04NuKUOSOEl9xHD2Iw39sF2XRRwn6riSR9jEfKoXnIrqMT1M/WYPf7NO9/Vdp5
dAw6HFz31bbwbX0uMNcdJ8Wauqhsar2IsVns8JMlQ8SuWizyTJNTZECCwmz+JIhBOA5VBQ/Ieyxx
sShv+BFT0+I3CUUw7dtuuJh8O0mqf1VB9D1tWGHHAFuYBFyVDDC/5KFpM9ejNiSPaJLdxhpg6/Tc
jpiupYjO2JeHrTe5CU3ObFyWNtI7IsedA1WQH8p8FMQxuPyeKHjXndHw027nfV2Zatkso7e3YhJC
ZEQJBDrVPA9T5L7omAUoHCBl/Wq9tEfXUKvh25Ia3sOIJ/1Xl6X0R3MXyF0jiMlo4JttO4rbGMlI
o65WXnc/KMCeha97RsDERh2NqB0OGZ3LJgWEx83Wp1+ySLKQAfdLJZyJFnh+jG3zq3JtNtGQd1Mi
G+Gw8ZDesO1t27FBxedc8aq+qtL99Nl1UVM49I0NXq99DDxkP6VG/S5tdsMbNNw38Mft1tawIfHJ
poe0cMN6mLi0EdlLe9f7U46FvPFYDIgO9E2zlOJXYzTFx9RR2RFg6wj2ywPZ7kZ+EmPphrZdTk9V
aT32Y4OpCvOme5Ujo+cNzX30ES/rU5pX8ltGHMMGGCQGzayoqEEF9TB3ojeSbA+s473Icgr7OEHs
o/v44sWBw3LBUnthGPYHY9YXok702ct5PWgQjD+gggyUz0kVvBc1j0lWzcXZrv30OGFzweoklh9x
YjP2YGf8hYKienCKOX1LkMuyljCMU2lDV7Rr69fg2r/rgOrXT8r00VblR5/3zgPtyvzdtG11RELd
PM+Ifw4tKpZPSY9w6mutH02zdp5Q19sXW6bpteXDfeRUZnfR5JByM77JrCnHk4fz+hMAAIpglBnB
BHLK6Znyibnpr6W9xLfCmIswKprdLKM0bBorOEJ5NL+nk/eZxkN3GUbmzTJH1T3xgd9Sdw4g7znP
RQc0c2V8iJ9R2eKIT6r4lfd1y5a0pLOU5gl19DUrxr+lO56WLuouszlAWXCHdD7mfd0MoetMX2OJ
AizJ55Ih07yvVN/s3H7+Y3hDF7ZJXT0HfY2kP+sSbiwrf/aGmdmi6QNtrvKAibWe5SscA0KuEB1s
cxNYve1l35Fquj87JyMqrW7TXdvB4vE44PRmQYBMK83rxZCfIVW7WPUh8Wz7BlLOCC2RflYRZttm
dPyzjNuvNk9Ud2QABc/d6L1XOjA7tGQ07KuUTydJ6p/pwIpxNBJeG7hOu7qY3ytDLIgdE3cbuO7J
NvzqxjzIuQg6H6QFvPtzunx4MYJMlsdBy6SlfPUsGAebNpfzsR3lz7gPgmuxrjn8qSzfi5xQFWgD
xXYZ+FLLDOmJ50Wc38nwVUkxbwe7+MbolCHwUsJSZLKHFKufUY4I1eGDEga5C62J6r6Ic+/YVS7j
l0m0JSDToTiKYXBZqFtsp7zF+6D3YGPcyZMl+kunbXRWNW73ozRddbEI8z7gI89OCY0s0w9LnebC
Sbc96IO9DtIL9mz/Zledz3yiLmCpeQd8vJDuTMY6LqiyjUxj/0ktnYXMxDMOvBELK6hFvdk5JUfp
B93Zj5FVUi7kx2XxYXF4iK5NCq5faABRQtrMej2m6tR91nzV6KVCtwGVmkfW90HJ6CDsADXvyJSR
c9uMfjIzoTCSjflasLzHKw3yppWyfcnbgJgMAcUnmR4qL/4Nb6DfsoxMryxDA5AoowhT1BL1Gu2H
X9Rr5NFfGYQ1sojtMGW/3Xz8huPxc+qjDJmc7k9E/0zHznD6cFpca1+185u0/PnbFBuPKLAZSHvB
e5/ALkgr82MIFq4tagP4mat4WAcnWZa3Mndeg8Bq0TPBVuUGbLcDJiBm6+47wMboUJIoGw66Ivd1
QWHRZu2hIJ0ntGIzxcMpYWr5SKF2Ge6Xd7usn1Eb4Jtjgohqdt3AzkxjzXQOoEZmN1YI4ahz503f
H46ydF8Eqg3IVfMCUotKzbaZQAUpk8ZNB+tnuwCy25mNuTXAorhJI3dBD2+HJLHuhIYzOVJrc+zI
xf+GE8vhLtOM8zDHHvUIzCGQGdgrleAjMYhVg6jiXkEQlqEfYS9AcdsBbfAaUf5eqW7HJHM+IuC7
26HKHkwjMW99b1hgmhzF52LPh4K7Bz8oFovKpaJBFkJb3vWcN0hwJ6GzXQQ5jqeUHldC241Tq34a
bS0eWx+lvYhmVvdGN/XfkI2Px2aopyulV8NGzfi9DGBdS22JLQ/1Y91qap05BZUWrLVWVEwHEmrG
q2zT+R9ZIP8tW/pj/VW+ds3XV/fwq/6f6//6GwYBUtO4u5un/++//Zcxu//yP7X/6/5DUFjvfnW/
/uVfmGXhsnvuv5r55avt83/8Bv/8L/9/f/F/fN1/yttcf/3Hv/2u+rJbfxokrX9Nw11TOf5rHx/h
ufo/m/igy/8fF5/j/7u0hbvm6HiONIPVqzd+td1//Jvw/90DRO6YlpAMATzs4v808Qnv34G+S3JO
/vmLOO/aqu/i1U9Idi7eceDba+QF/fB/x8Qnzf8HVG4TTe6SHi1cicWTf1g9fv85WKXr3VwNZrnD
S870p2laeYxKtxLbpQQnppCeqgrp1C7yNGTZGiZjfHRBaqGDDkacIOYUuzgQLF1kbybcnA5KfNnA
I+VTQSMIscfdMHkjoLbozCDde7BVooOJOSDaB5gX5DlGge6d5dKKWG6ythH6Z68LZ35RVc355hpp
kJ/TMjOcb86cs61gZhaRfd7JwvIPMVDkD3PCcAYPDZokOCGDm07dsSP9HUGCWhkcSdSsaBI4JmBK
+pVY4jdcm0ymNO6q4A41ieoGwEl8h52oaVkkwq4VgtLcgSjBykZJWb/oUArZV4cBRRX8lGHIav3g
9p6TPYN9mpx3+w5cmbXuoK/ATYYGh2LcGceze4e0FHdgS2oDucCFtIJcxjvUJZhn640OGXf7cMe+
2FnW34x/wGB6tuhUySskpll5MWw13vPMZcDerCQZv55g+qWwx3Zln6GYz7oGWInvQaBxFCyavHVS
f5suK6LGuuNqFA0nsIs7xgaSC8a8xk2seN9qCeomIlIP7g0GaiA4ERtUI8RGpd8dzaYKM0IVPAx3
Yk52p+fU/krSye9UHZZPEHbEnbYz97maQn2n8MA2gMgzIBxEXbmCevB8Oxkjp5XfM91ZPlHUF6w6
A4pRbGGRiMO8bZg7TNhJ05O7IoGaaEJpVrMZpzAUKzWIxmMlCBmteqHJo83Qd8aQv+KGVOatTN87
haitRBdfNSCel/jOKfJWZBHS1PlbMUP8DJlQdnjuggC+UVNMFvmn2WoGA+wHA0n3/kdkmsZR3AlJ
6k5LQpsGOQlSF4+Y3a9EpZmLlnkeM6sc2SPQJfDF5KmWHrvHk3/nMglVLxOerwV9EAsQ2E3jinGa
R+k9iDvbifEqnCeBoxxhx8wAFxk401iQ43H+mMczu9BlhUX1oEZQXd8ZUgSUrPEVbqHZCdw5U5ET
wZxq7/yp+c6iYtjXFKe6QHxrmx60KrGCq/ykx63k3nlWxYq2knfKFeDZ+n2JXdhXyq3hYOVDN95S
OlC1qa08Q6C7QrNgX8HPoqeDpWXEK1eLbmNWOBXXvJLCXtlbGYCxX4HF5If2ZoLOVd1JXaw12lcT
xEqKrKaB5ZV3PGT74c74wtAB72vsx3aAR75ywIp/MMFWPFhwJ4UJH2rntr0TxPp2pYk1rQFZrB+B
jCkb78kublzoWXpyuqeSne5ntqLJmHNBKTPNYXyAiQC7rBwzZPjMtBhWu2Cvv2d30lmUrdSz1qvn
D5loWGisJ1BzzLGUT7m50tJGqbChpUvAwhKNFES1DA0QwuA7aa28U9dksxLY3DuNDVQQJQhV2uqH
dGq2ctMKb0v6EehDcme6sSrCvSGCaCp3rh2jLZgdkoePOBsZgdEG+7/xkYKK03dsXKKGHFL/HSdX
1W3BBx+tmLmB0+OWOyt8Lhd2o/aJQRZBhJ3pU7srqE6PMOvwEklr4y+9fWFoC9RuWfl2DkZCpLZ3
7J2bzkW1E/jnKgpjICphuVLyECVI2iK/e2nvEL0IdXtzADDG2tUlrwGtyMrc61UK03kmT2HYEqgJ
ls9d0Pzv8pXW597BfSWfmtjYd6CfI9aBd945PHMCxi2r1EUAyFqY7afxI7aGHavMjbQUOAKRxO9g
usXJy2nDkSjeBCPdK19XFDKneM7caHyMvXQXZUjp6zzKXibpXPJU66fML19y9g6rEnJX+salauJX
LEXrjWBfurl+UiPLZYyTzlb6w5OYoX+Z+iwz0nHo5GqzYODC7rSIRQ0FTlqo2bR+Bi90dhrzFEdQ
HYJ2dSmI9ht3HM1crl68krl/xoq6xiAWmvwhpBlvs6bv/0TmdLAK+xth1CcUyggJ8V6MkZKPllKH
LHA/x2V8o5+RWzLC+EaUXR8HudTbAisCVl1Qg61xIP/is5LZe+sV/dbou7O2W+ertqb9zGHy0BHs
d6af6pZdT3DBDydKpo2MB2bxQ4tpZ4zfND/BIukogrvpY+ZSKRkbcA953lnr9PoYN+IGQdLCSw7a
33QuXHuccrBdEPehPJ4HRKVJIZHUzxmV7eBGO2VP/nNQSpsuKZPcK+xRJtf85QHZJk2nAnbSVnof
JflFjRWSw6LYYgbeOO38mCcFfuDsagxzZ2zGxs3+9I37kKEuQh1fTM9eyY0i9ZTt+EFMOadb2if9
WzGAdLSK2Tg6c/o+4mN54GsfaDUqecWhTi/MWXTwyaSAXAa/KTOd5xiHGX2enF1cts3BLg3vyFrr
na1OznCOmxfSNEa+tF8lpcBjC7QlTvagAuW8tth8odgW1rPV2/52dMXz1GgsbP5Y/nTtht+70DSU
BtfJIs0ZiQFXNXScW4ehHDFWkIh256KBeB3GuvzrMrK/On5lHbIhnlGhm/KhM6bq0WzaP3YaiZNG
8VT9b/bObLduJOvSr1LoexpkkAySF33xn1mzZA2WdUPIE+chOASHp++PtjtLR05bnT/QQDXQhSqX
Mz2Qh4cMxt57rW9NULNWk0H1xKPHBCwe1dcWQ1iLVCYFWucUB3OKqltZDwABRvA/RVuWK9CSyXUa
jTriocr1ZaVib1PHRcbbFQc1bZ/hOqsDsFhxfNeM8QeEdsYN+o6eikjQaEvqD2Gv9Sofos953j1B
d2VLI9GH3xooU+6k4dpo3TL7i2eF96lZzPc5oUIr03TYv8yQJKcByZmTaOA7JEaAwF4zaEVEVNtP
5JOiCsP5Cih8LT3ktcKU2ySIjFuPVIl+o/FcuRMKKCsNz2tBuDCzQM7fY8+aVOeZGtxLsNhUPvZ4
0cLyXyUxEum9B3H6pHOCEyPD3ksP+6Yqy/lkMogtQaHKsEDkO9/y8uteRuKLa+fvw2F+nET8LekN
fUNzfLoTgEyfok4RjXASuyl81cTF/cCHL2sUQZXTlidUzCRKbllQhYVzKy7DTyjDavNaYD/EPUSB
58O87LLR/abI3RhxK2c0EzdDqBimF73Ttu+bTkjzVBQNZsu1E+sg/xai+SX0JkNS3wFVpM2MNqky
YedcqsaPSfXLEbZ67KYzcNWfEdt1WMIq8rix/rInsMvsEr5xT3WcqaRAfFvjb4AAJ2ipY5n3wYjf
IFHv1C3JCcb40S2KyFvo4uyj7FM5zaQu7uMiJmPlrikMS5CBIfH0Z5g8QS2W174gMau91lkgsvQ5
VE2kik0b6vCbGcQe/XwSNzillrySJydCXKIABM1wLaUFjFI7ctz3di3fp8Fi2DGbLN/JmiwLWD2a
rKzLxmCWfp+SL/ho25gdt6WILfMDI3w80z8yy/5RVfvbWvWovv1j7fufWNVKUqR+X9VeFc/HRfDy
23+wadzgnU+yn/AcSwZ4h5cI8R9VrftvtJqQlLESHpsFvsY0PZ+i+GcZa8l30kXsS8lJTeo47j8r
YxfSzAsSje25JKr6YIoossnosxfy2osqNumIRylS0t4sw7chf0oXexG4bJy6wThZ1yigEX5q7WtM
y+UYUB31IwsH7GQEUkYNaWBlsNn9VhuI1yEc1eFlKiodopvpmf0ud+fCl6fRwwgydD9jp+PGtCNd
E0Uf+Bl05KzAkGdjvr41Sq0fzEnF7pr2cDrRGRIlHJCghmMvTWXedJ0RP5bz7C6QB3959Zm+Oa7g
tNaATBmxZQeiod38LJ2rmEWwbUbEXYEFDWdcVJvo0ZlxJ0o11s5FX5xvuw4twQ6jjXtKwnYa7unJ
OgJWfz3Pp43dLPznqbWybUAvkBYtymQagFmS2HcBPp+zscNCgZfETvn5mFJOJRFAs1UH1ITtYdsD
yMZi7KwcMG/GqYfzNdtkQ2zfaosPycQ/m3ndo7l6ccdd//gO/1X2BYqTsmv/5//4npR29NXSnzAB
HQUY+l2IRq8gQ3lo5WaPL4s1MajLg+6hAtOBxImKDiiXN2leBZvQNWAaiNi7RGXeyTXCfCDm1uDh
xgns8o1M9lc9E9u3aL/4rmN5FmYvz3x1tzG4iop4QBxfUGhfWvjMCNMcfNKuxu5UkNSy+/M1+Jvj
gTP0HA4qfFhQr2L5htCkaTgrjjfiEum7JvkY+jBtiq5qP1t0On/QJVmq6I39zTVfzv/lJefVtnRq
oCW6PNusn8dPU89U2oc95W/yiI+WGdFwijY8XYdJmL/x0X5NreNQLCMCWI3DxWSFePngtqDFYEzZ
PlIsUoRg9Fafk6FGifznK/jLYVh+aJjxIz4rm0S+48MkQ1elc5R4m8hg3okSVe3Yn3tvHEWIJZPz
xZVzhAuJBPYk3F0Oxx1yfJyMfv2AMhDpWRi2OtjK0TXGDRAQezrVdpeoe1jepvsxdwwLYaInkm9R
mYp6C4y28kPw/A0Tp1XuuJpVKM7G8WocaHDB2B2c8GPKZh20I1YvnGKMRAWlnigGwA+DGZUHmkHG
V9SRqrgIItvQh36c5QdnMLppO3c9N1DGIkn1UjrsElckaJH5MncuicaY2ebiY2yhAGBaHcxTsUNa
FrHc0aQCKg/4Nr8dbIM1otP0mzZpLupgn7ToSG9KQwH6I7tHmhQI1EOAklwdNWcy7OmZ0cHrDQD/
7I21z4yZRPjvINsYME8WAnJaR5lkz2bgYY92pVVUNKgIoigurZlsjk0n+xTVAEgGLC09UfbciUWB
6CMyrS7dafR/GHolXPHwvGDKlWxhmMz5ZTiYNdicItR67SPldYGDtGW+pR6q1T7227Y8M7ENPLL9
NtoNk42kfxwD4X+eATzeMP4hNWrV4obtrmfaj+lDESBsvbEn1es7M/DqlOlKViUXc1bWmplYWeRL
nMNAq2CTuoKUL6cNp/7QzbVWZFSMafYQoQZN3ytBGgdKHbQgl3NfGuJsTsd++kQztuRUOl8FV7qX
4bRRhd/EO46IIwzceEJsV+K4n7CZ5heDgdNkFesapwc7orb+QpZXxuA67SK/P7jGhHV6RuwgIUEV
jWHcG30eePfke5EZlCQ9+vwqmQMQOo1ddPct3C/nFsxIPD5Ag47KbYvGCP9nkWuSYHxj0le5mkt0
GjpUefhIsIAtTy0m491K0jspn/guiAM6xN3gYYqkY6LFs4h6z+j2lKCF+hz5uTcgO43Ij0LFFWCl
oQuoDeA3iSU2nuYFCraS7oNvDBn4gsTR5Vluh/7Cj+rb6UAEEA1hWj4M63CeyH3tVLQ7anQQMS8B
sHP7Vvc+IUCGgSi247zBMZaAR3aqoc+BmiarPk6Ce3Iz99kQrfouKEeE/ejZIMdFYbhFHok7NoXb
sIzim5ApX+cgu8trAMtbh5nOsJJoYO79CbOiWRI2tR1tN8ECwUcNtp3fWvjLB6chqcSrHbpQI010
IyydhqQXS6A0pyrJ9vhX0M2D/QSkU8YxYR2yBiN9vujZox1DZD0dYlG7Z2nHDA46pQqeksqL6h3x
K3j3wKan9U6pxJMnslAISj2SBqgXLBcRGCNLoHeEQZcXImMge6U7Cuc7tDnCOFR2b2qGhmZ52WrX
q1mP6irbNEUY3aHnREAbKYOXi897hpLQ6lO7mC8mp6lzg7hEhIGc8iz5cjnz3OM4S+s2Toq5vByN
lEzJYqSXEhxG3husQM4cNc4eJQo8HXUKtFKhGd70ZY5KLvcTxlQQTuvC2SfoR6zojZxZ69U7wLEJ
t/XIu3Z9XjUSnOLx2swS0pVwrAGZjWnPDtCXWehcNowbsm3PkLN+ABgwAImhgEv2phGJp47HJDjH
dqO7c6wFprVX5YjOwupIFSTEEnbS/Z9fVK9evY5YJj4+Owwi7B1kha+Ym4xJI9RhQAbjoXSugtEs
sDNhu7Zny3jj1WstL6OjlxXHsj1eiMuLnk34q5cVu8mahQHsrNnocgdYlik9JdbGEZWLsS9I3tew
tvl3IoIYZJjbaiTIrMFcf/LnD/1qf7N8aIu+IUWET7a6Zb/60DixWrtbKPeMwD154FUTfXJYD7Ec
wHcIzv0mdN4KiP71bmAbYLnmMkmTPgTLV3dDWFqO4TjDxlLDtOlKVtd8rP5h3PVyz5E3LOnIWp5L
jfJqJwWxDKcnaplNNWiHiUqE2pex7xv7jl8/iyN8phjUFsue9HUir8LRZeaIZTdl3JlEgTriZDBa
7/Ofv6Vll/nydrEFfzmlGko+bk6Od3zF7FYMo8rzdNMrFElugJLGrXNrF1QBb4gFdhsbTvLjqf3/
tTeFDl/j72vv0+fiOfn8fDxU5k/8KL8JCn1ngToXlL0/xsr80o/62/D8d8yThUNuvOtJ7gdGuj/n
ypb/zhUONZS0PbBP9lJs/e+C3HtnImxY6LDsYXkj/CM4LAX+0d2yrLILa51aBWWjCQ/p1eJCPmzX
B7WV7maLAddKos5+9mlttXT7HIdJS1XSkkd8Yr2vLDOjh0cihcYlSY93lVM8dyTb8vyQttACCzUN
i30xjIrwAt6ydw6/jl1mEcgUqTWIpnUv4Z9CFEJJOPR6ukdRSj0a1qrHEt1CycJ1y34Gwc9pHMbF
+ylP7QX36UneuOxJ0O24OdOVYnaIHWNkifJaKC8B+uT5dACSyLUfiiago1CCPDjHI1nBLqmDFWJh
ouxMqCZXfl7RXQY55Lh7Q/a0GpXbWtd4GOkRsy0eH6S/+CrjAAcnEBuT9IeCKYyxKFd4gSJfv6wi
a9HbCmv8GlnBWFPlF+M9qQrmYbQylO+oRrIT/hFbKtEx1ocoU+KTh6ABERFSmedeyGagV5rhdCRU
QiTbrhdjusWLYT5MveF8yNqkSNA7Z8EnvA4KSM/gwj70IKwCR8oVo3U7XR702TeIn4IesU6YKDyC
G3aGkzKdiKie+5gvp8XF8Fh7rYFUDGGiu5qFiSybpmhI14OWRLQGim88BagpIf0koevsoln7iEEb
77miGKP5jeHnURR2/DlkmSc1U9bhlRgqip5wEo29iUlJfbIUPSb2ssLn3vEcZz7XQ5Y+Gr5cxFE0
djbYjNJ+HVedO24SbSRPjWMAjjEKt3XozQb2V636EfymbeKd0rxld23rJo8a9FO+RXsscCxMbJog
T0Brd4i2IOnRwD4C2j5mD06n27mBdDFCLOxiauLJGToGB8CF6x/L3v9hBb48PdCe+R/qDJsy8pe9
StVKwtNmsptEXG5J3kvo6zti14FhfONQi8Dj38s6h+LxND3PWjosrBv+q2U975M8aiwv3dWuumYD
tnDcB2Ptu42xbRF0bzCy6vOan15bINkvvi9q/zfWd/21YXP69V/Iitp/7fryy3OHSOe1wug/scsa
sDj+fqW/rvhc0fNxqMXyR34u9ctKL5ZdipS0gEy+p7+WehuiN+977hTCKxx0hX+t9I54Zzkuyzzv
aub4ps36+3Olt01WeswBgcsYRrD5+UepFq9uH0k0BrsnLLY0PRgUm69un6FCQO2YsJUjynO2xHNy
o9tQ7XwdJbgkEtyNZNrRQS1hfkLyiG9fXKvrHzfqy/6gWA7w4v7l+WDfSHeHdrLHaVhcuJcdpAE0
bRnb8Pg4U+rblgEh653DUUvw1Q0VCV5li7W1a5NLF84SiFWjCbYzdK4lp9GYz0ZX1ghA5EdylNt6
pUZ7uBNRque9UecuuYegukp0eG+02axfT92nV03Pmrc0OzfrVVdKQXn0XFFNaynhtB4mM7Hw1Ca1
Az96Et7jpESf74KRXhFmOaAOJ5XNO+BsGkUbrv98HY876NwpUni24Pm3BE1WT746FyML2lyJEUc0
/eSCuI3ekpCMFoIORSEBiFlJjMTaipJg2GSxScv3zydgHe8vOQOHpiL6OOmQO4Bibvn1Fz18NU1t
EcVIluhuDfM2oIRvV+SWZuZuxKn8KQWmuWMdW+hEWTETvU5DKTw0oKHN/Qj5Mj6t3EpPO4F3ChAX
DmPMWUOkgr2TtEkLuW1Ao/PGWbPPOr79gL/RCjVtZhjL1Xt1++k5JYakgxep3BgBaYyFPgIdHKBv
t3ONdENVASgUM3S0cY2oLSBBW9PEijp4LTJ8j4NsaLdEchtya1u5zwsrVUn38M9PkwssBd8u58h7
+vji0maRCYLufs2TBOypbH3izZoq29W9aUZrU6jOWjeir8QhnRlOX6JPimGORDUVoDBnNW7bubFs
EIzKB4rT2oP4kQHx23fe9zLv6Elm10q9SX2ODIRr+apA5zaHjF2Jah1UbtTQaLJRTqdxV4H/Rxk1
b9wayluhAyfZeuC5FLqMXO/YNOHXLvta96toSP3TGYn+JzpDCkzsmA1nys0/pWBcq5Ucs+Y9CQPK
xyjrQqEulWGA7zdosW8nXAjOlpTGQl81gxsCvWL/Hd6PfTvce6Gbo2PsPRAYsi/86K37aKkEjz68
h3U64NGDTUs73Hz1BXlzzmauxyypo7RO1zwrEanPpomdl91jROA2DTfmOWAwtwNSrg8xASbnTddE
4QaVQwmPnFm/98ZpYRJ/dV4eKyvDO24e1xX0tV99KSroht53sGE5TZV7J1Y1kPAKPyvdBEOlyk8p
g+kQMV9S9md50Z0gsarIYiRPZjV1/nVQmiH0BD1i9SCGbK21sWvTpnnAgDjcEdryGJSufZKHycAW
p+iJ9OwKnM5t04znQVcO5BOONLBEeZVYaIJWiejg5NCS2tsmojEIGeZdpcsvdE4I0PTy+zya4dk0
SCTxLEzplqTcfO2aQ7EO1bCdTG/NFKu7rT172DX59E3Ds1hBO3sagbdkG1FU9dlA2mq4LWrHPIgm
znFrNMVZ4zeciWGau1J1aFa4XeIvWWOgP9SK8+VW9XzU6iOIdiNR7kWAWHU3zZCphdf3p7hG38Mf
cveRbTqHuR7rWxwat+0MNSrijgDCnM4XzpgrJvBhme2KSNX7epT+s0FQLWJ4O74Ii8TaoOWSTyyl
p63dOBsybYPDVOFgdEtRno4K05eOvAy4UUd1uM7dCNhdjlD9g5LAc2if3s60rlaA7cuT3JqivdWZ
xa5IPAKCJjrYhBMN7+tK3AdIN64EPnPQm42FwERNyCKbvZGU51NkeI9oJI2nRjs4qQsT1CsS/W42
T91BDu4povn+69gr9YX4tTU4ONIFoSG2pNFdG363iELD4raOuyeahOPO7Muv9oj1aBvQ+vSJzmlt
F+GYnG8MYhM/mY1Vz+tx7rS7BuqYfmu71vuiGAZfB04vPzRj6H+t8WZ1iLFQlcguNi6dVCb7ur1g
3yFARp4AVy0PcUV2oGvS/XdbYOCWKDHH8T1sHQe/7Gx6drBJR0YdhYySm6HrhpNobsITu4J/vcdo
0FxqMOxMO2XDKDXQe4YP1Ynd+pI5FqQcgY/9gQimfQSI9oyceGIQg8E5jTKIkVhRc2ff67gEB0Kr
nMxuhj2Gq6v7WunPOoPDzZdWNs8+/sZPYqBRuuoJO9mBRC9vXRA1dLlzFzcPOxtQGlUVPwdlNO37
GOBIAvWAeW3dfTA8SLO8zBNARwzNF+C4Adlfy3S49oPehCtgwe6DULQEAmQAMHmSspJozFF6zUkM
qGjfp+RJ90XyGKHkufW7JtxSoKtPLKzZYXCEeoqxtlwDGUBqbIKowWmgSU9KVLIqIDdlLLB3KiVV
YaS1l21jHxi2iVKvWeErFfduohlgoA5hDzTyyAYZHp1C9dn5lKn5gsoE+atrZmsBNocA6R56pBMc
SsLVzuzF3JuMprNXQ/+pNuf+3hLcscDnxXiK+azZab8FM1JA1YJEd10M+mPXO3pHD7c5CdC2gadh
lwzOxRo+VnOWAGYJQ2JhMusGE2L8Pmo1CkRN5u4EA2yPuzTA9RQ3d6NyzXZTeOBI2NRc80/JQwqr
mOGEZhhTasM7iRI7uss9b/ykDZk+dhM9g3XZEptZ0Gi/nDTqSCtDb2yNcYMxMJyaL1ZFcb4C11l+
hOOhDxNCnxUXaTqA5wWZ1eUhBiu7bPL7bB4xAqfF1WjI6VMwEzhB5sanwnG/BkqhYqgZ153ZjZnf
FjjDLnuR6m9jokC0z3ZanRPGG+zJK4gPrY+BCWvyQhjKmARuwhEARMh77r5o5y/g6vpHx+iq9wUi
LWyLYGcSo4GqNS8XYeQ6fi7g45x4RYGU0aRcgdZiFdsRYPKaWEvIJ07jTPvIAgVvEblHvpuB6hAV
0aC2rerKB0HG8FUGPmHlekB+EYHKA2jS7FSE9bPVhfqm7Mb01KUXtG/rzNvB8cgum1Ga23ogtKFn
mPkQIs04z4dGnEzojx/GUHfXKm+zK3C+RBzzu6OtBlifFRrmiR4nLO15vo9aK1+zAxs+JCDtLtFQ
YzGTUdW4IGVbSS5QlqgrnxCFVYLgCmOaG0VfATx0mOBN1v2sSC4lPZCzQTL6MdhD8f/Bbpzzr4GQ
+qLwS4r4QjbXgGcKYkF8QmixRa4iNT2AxkflW8EWqNpRPjoLItOB20QaM+Fyqz5EDQlBAXAnoBoM
Wr7WNxFIxQsXbsR7ACgNMrMQP7eF965aO4FOTnD6mg+KwuwcC5M8rxRvPbpedBE4NIjmBPYSUn/v
YEF0+tx4+muCiAzRqfBP2fFPCEI1P3ghK9oqtAa80As1HLE3LlpVV9us7Zrd2PiYo0eL5k+JSs9o
bVr1pA3E1Fq9vkr6hQJQr/Da9vctg9y9y3AWN7VLH2Os+5M5q6C3IFZrfQ/zHSpo66tb4/bzEOhf
h07U7NmEjh9HNCyXdWj1l4kb0RwEfnKCkJGUJlVn5rrM6/EMWN101TWTOuhOOZsSt8uKFcA+Swod
3YMi+qDnIAC0EpEitHAQzrEJIo1Ha+ghc8zOkpyqi/TZcd+kQ3nqlDb4+REb9TrMq4Zth/ha0/26
NSC975xlbfEXRpavRpz1tOQjNLm53A+jsHaF71S3PNn52ayarl03DfwHAlUQs4b2tFLG7GynyjUe
OncyL5OKlPvRLkjMUqGVbO0whMwVjgD4dUYhpCzt35lh1TyoyLQfjQHOMNySdPhqUZheyxLTIRCb
Hp0tdmTE8P78LLRzW/i4mmteQlgBgtswG5unXufRrQaX9W2Yq+xrhC35JknCbCcRFR/8Nswh2rbQ
87La12Jtzcl4An+GHmQdfwFcFJ8QlNRwhmCgE2aWGzTT2UW3fGcCXh3pw1iHV1lSJ4cU79IqS3lE
7MlUt3hgWioLh93F6Pj2Ph3xvtl6tMC06yS6EaKhf0n+YvLFondxJgTtYOIHDfdzDQzzNrR1B8d4
CKeHQdfGDXiAeNgYczHAGwgm93EGiAJQqshute2qD6pKJper4n+JhQs9yrdpH7OiE60zluZ07SKU
p9QuUDNOdu5fGTBo/VVX4nNf82BBngp46nc9dhs0BVn1Hg2qCc7YnL70lQsTbSymhjxYPAEfRQS5
ZmVaFT+y/fPvHStErZrYQRrC5uGQNhKKbkc8+ziexnDs/AcXxenOyvuANyaTI572gallwKINzXvY
UY6jhA3Bf0QriGkquNFJPU00QDtZxwcVaV7noRK1PMBtna65OzJoN8kUEfGtJJlPAzAAd4dEnwUn
En516Fvify3SRr4Iu0M3TrH3LVKSzWo/FN3F2M/RdUFreeVrJN7giuYJQpAZ9OE69iQA574s4bP0
FZFEVvClNDsfnYENCQyiBiRcEcbntWeZBzNJg2idjszt972JXAy0MiRF7hBH7kMjoScLeCI+xzGr
COVNe2fNrIAUNd481Uf40d64tbwyvJcNsjNG4DMKdwIwqwE+nQXT2jMkkBJoP/mXbrD9+3zBooxD
w18MJV5q/s7KeA55beWENIVwkZGzRXfZ6ITP5uwvlCUI7NCOGPitc1/590OSDeW+b3PvY5khElmP
ht11eyuYyMwEmAP9ykSQD+m/azZFfseOUD7JxNA1r3ICTtZYurNLo4/RHk5gXV0gRiKGJT80AFfY
bLMnQU5ZMMaIMTCQdMP9URNwc55X2rgkSDPO18vrmuT0IcEmluEtuqflPbp7uvSudWb0fW2ssz4L
0qcSLu05j3JpnGJG6rs924N+3qeTW4ktjR5k/x3igPwMImOXrtUwwBHvm9CEw5j50M9G4aO8xskC
O79EL8XeXblobkzXABBYLugym31LcmabhfeAWqdLgf3xjW79uneHnaeI0cYxU5CnFWLGZ1du5t6N
U1vJ5TQMNNODlG8rz800WNUZBllXqPLCQHL5ER0Eiqiw9+1tKUv5HtHzaSRjeQ1USJzWEC+fUfIW
7apzZi4YY4jWWA81IQlVPMR7HWXjrRs2vBoKaUUrC8/Qh7pP0bdU6J4YUU/NWd9H9vPI4n1JpJv+
FtCLdHiMjOogYqdjyYsb2MspEkKwlw0wsn0mO5LQphh6BZysfnJ3nLotd6Oj63JttAbkPRAORbv9
c19macMelf2ey4SMKRldD5fepbO0V182vbBFtTq0CLxWdYBNGYoQkdSoaYjXqPdBkUKEzmcDGU+J
CPJZp7NN6veQ45eTGt/4mkyIqLsi+9xwtkxucdrb1ux224HJAS+0pOs/Mv3JJSjloTjDBFB73B0a
IXXF7e+g2hFEOWhT5adDjixtz9JCbodv97D1zGX0ssLFuAT7ukmGnrXIgen8+SK8UmbQNsPo6iHO
YHgjXBIqX80KQUySSkcNvZrhEX9msFkQbgIF6Os0eNENpzKsTbu2bqK4Z8PPCz1bZRLC87qDXnEB
iSAl9SDBKGcnzvjD0vzbrtQvTVpOjkGMRTcd3NOSh3r8DZnKH7pasetrC5XeRyGTuFVjzsz25kIV
+nyI/HSfO6PJnG1OXQBtOJ0glTmK2uzPF+pYJ7G0F1FJMJl1PE6HtvGrXmNUC+LYtS4osqZ6ozQM
9KAft5G0uyWPxX3j5jzWovw4nI3MlSku8wPkt8ef3CmDdkgSs2AM5zxjOqkfOtkScdLJ4PnPH+xv
j4TUFJMUcy/K0uMjFRHw7yqaCvomwH+SKTBPFQrbdRdo5+T7of7RwOmuKvjv68kRt8Tnv5zqv9X7
/0fOl2ja/X6+dINtvjnSEQT8/p8yfvEOAT8iArp7/pIJy6/8lPGb7yCOoiBgfMStz+/4a7aErN9i
TLB8XzQsHRREf82WhPNuGUNR4f00tf+j2dLS8/x3T5RepBMsR2ZttMl150yObwvPQY9lEYKwaZva
ubC8Ij1NTHHz4mJc//jrXg6QfjkIGiBUBmihWHqs75KIlyswJPHM8F272Qy5gXa+sdyDUuBq/3yU
40eXj7IojWhrczE5BPqK44+S+i2ESpM0W5ZS82yUyR2UimjHnBoFJuKGw58Pt/x1R1fuu7AJCSoy
DLrpyzf08kOFY2SQQw+lLuyyZ5rW8CQatuuzP1krI3YHQIJT8oZS/3gS+PMj+uiDeM0gPHndvqeC
xdpEU3YT5jo/T1UUkB7XTFvR2eg6AJvS47IPUA2mk9RtpzfWxuMl5MfRWRbRXktHosN+tTbqCcNi
kXP0QMH1GAZanngzWmA3XfTGB/31UJbL/SLYSmEA4O45vrhJFPa5ZoCyoXzH+GCixVRBSzBMN01v
9N8xFvzyTTIVoFrlFlzmuN9//cUGoUCf3LYJJhWqXIcpU9UXp4nwoluM+rKku102TzDweZ8nyraS
9eQP/QmAteIpV6GNj5F6Y9lFuRdq0uEDg+a42tDoTr5h0IIcR17946iyasOsxNyFeBZT4SO8a2xq
vLpCzb2e67Z9nOY8+uDA4X8iASC5C6Vn22s3m3trHYZdRworfIFw3dJlcLexM5Ld7kc4ugrLMc/J
+UzCtZzDDlBNKEvinJRD5ZMa84PLTPdzODe9s9Xgflv+LWNI+Aci+DZCWzTWUrVTulGqZWYWlzI8
g18LokcH/gWEl+gZIFPw0LUi/OZVkc7X9DPLLxhflHUypK2LgLzLi3vgrjNpgQjLcfj2831CAP0d
8QXOPckR2FtLVDzo9glAhTKONvBj6lvTZ6ysZHYU7pBa6GUL2PpyoM4tUjBIDDjivOT1a5B75vo6
ZtsfuiPO7bEbYboAvdgAW1x0PXKmCjSJXnxukediGZIxWXy0yY2zPkCZvSnrbvpcy5K+kmeoC52l
qt+bjYofibhN7swhITnDblx5N3f2gGo29fIv2DOBSyMYMC+G1FCXAhjvtvNMNoGMacnyneP4qgGW
dVrUwgEUbxjw3ZsGUhMlKRYDuMmzIVcUO8OOGiKk/KgsF1JQM216l2gTPK/y0rLbdlwVQRp8Cdj+
3SQmva+9yV4Ei3fe4KiCupisIqyW6G/qOX0gPUZiO627MABUWsITb9Myea7rDIRIoUb3LLNpJe+s
SYPkmcp6vBKt9tqttsCImkkk5kMsnWoTkZOwARbVZ4duGOcvU5EisBqnma5Kb+UT+T6DHL9hcKwe
8iGdntui0R8Ms4FShKUTEgFrcgs9wqrlo+8qQYuiqciSSD0tPiDgz9dsLPNih3pKnui68SFdJPpT
73f2+8as201Szfpb18HnigaLXE8Vl+aN6FGrnf95yX7tHeEVAa2fBRuXk2v52G+Ol5W6J8e6w6O1
mdS8TttgpSZ/PwT3zN1hj47bFF9963I5ekjQ5W2tPkPtaxGEqeDSDc7H4mpI1WayL/zwDsMHMWA7
opn238/yH22ffrs3OtpB/b/mhaTr9eILW1hDP8lAl88FZKD7Mum+fvnXfzXPn/61LZLmufvavtxU
ff/jPzdVi+0RZTVTSfS/WBvZOP/cVFnvXBuh1rKR91AJvkD+sKkykWSyznsB77FgKZJ+CnaEeIfM
BuiWE/BCp1D8R9LMX/c76DzQmrAfwbmGZub4NoO7XzBITgVkCV/vMicoT5KwlG/UdL9uBpbPR8vK
DrxFzf6qdvDtAZBh04uNMKFxGdVgP9HCqPCFmMk5k3ADLrVsNsSp2suDW12/+G7+ZlP36yvaY5/F
f7yFf4pG6vhD5kR4VKGc6Ckhjd5C/IdcAXZ5Yze1/8Yn/ZsXNIdi/8xhKJQW8NPLrZad57EQxkiI
Hihtp5jvBpnTiUzJK5yXQGpt4E3pRPLxz5/wb75Gri8bdr5EfvJdf/tiX9DoxnCx0vMJYzJlijAw
dnUY6h+P+2+r31+3rd6y+V/2rKZEv/7qw2XChogWuu6GxlVyPo15+QT/LF+SGJ1zEzjR5z9/qu/3
xfHGlY4IHd6FcLU4Hl/dnUGtKqsfPGy7pO6tLbcrTgwA4uCT0duyewaN1K9lRrZ5jziDNnbxlODh
2tVEf96/cS7LlvHXc2Hma0k0KbS5jr/ZlmRGj4mVA2+fRh/aKZLXkqsQSl2EkX1tzzPZTmF74XLO
J75NYw2V7FOUDrhyzF6t/3w6f3NLc2X+fTaviiG/ID06cCAWu4ZY/HXtsxlG5imdRwD+fz7U39xb
LrI6FAQOWiwe3+MPDpKyG6IRacFgMx9nd3ib1+1bcp+//TxcFeoFlkQpX5UouTdZdJSZtxOWIk/p
QNhEtaXxARtx/cZd/NahXt1U5L75o0zBKpheDFsYhOrK6+uLDsni9r9x5VDJOGjvJZXIq3c4xq3Z
aVmRNjWW7W3lmepssHv/H98KFJI8HaxriOwZUB9/Pxj8Oqf2/GrjhrZ5UhbzdEKgbHECm6X9bxzK
4eZHl0c1ToPy+FDYuiYsa169KRgSPBA5YxxmH0ZN1IbNDynwb9eaX+86n1cbQwCk++yDXq81Hboh
hb6+3tD1q8mCgJVCdPr4xje03FbHDzVfjR1QVCyvBt4Nxx9okniq7MqqN7y9ra+ytYHTzmjITTCL
+4HeJIomVIV/vi1+vQGPD7qsNC8W6370VOGFZDzI0PJBNoJCkqnpwWnOA/nGzf7rZVy+Kozp3IbU
Tsuu5uWxKgXpym0k4oSB/Xw3BljtnC58Y7f664sBuS+gDe4+5EVgMo+Pgqg1x1frtpvSonlBZpx3
YEeLMmEouIyW4f4v9s5sOXIkO9OvItPN3Aht2BezsbkAEHuQDCbJJJM3MOZC7I59fXp9YLVGycgY
crquJcmq1V2d5QGHw/34Oef//k/SsBdeG53Mi1KLVPlClHg/HtIMKwJi0PlzgzcgssNi8AJrLA+w
HKZ9lZjdygnC4pON8MJ7Q/C0TOLS2amqZxuHVUSh5uRR56eOZnimqPM9xWAg64lSf/KAFyaUPBw5
NZU0s6yet+FHUQVUe+x5QJnaeWHU9GfOiH2LcqSPMXK4k3+8Ji8ctZyycCkV4hb6f4yzh2vCtKHb
CpPblOYCV21agW+qWUFXAAeOf0dMQyHwwtp4QW+R5h5d7O2towzVbexUdv/JRrOMdvZdEvcuoZqN
YE63znbOuBWplWeU14xF6kvrWra4u7U0wXDnDyt8FeB0uRN8GC5HiZJ8Rgi4sMDYl1nMyCCYkIVi
8vtn0wsQPUPE+J3TwtZGCuPTmNv6WaO8dIkT7apuaD955j+WF2pHQgh12fdkWl/Pnpl6pzJztex8
FdvMVdPHYEkKYLVTIX79qy+boUgFmhYJXbaGRRP2++OV7eIKSZOAPwilxo/aUoMN/VrOrjZbTaYi
OeibqQiSFaBc3cKrNLJ2dEB1cMWHKvY//jUXnluTec2UVcgj0wP//seAOoRGoCK5b/PaoJxrVV+M
TIE7ZhTJJ4fKH5+VSemCCw8Xp2WZv126f9t5Z9x1AsnIW7zPimhVxwgVYPyND0EUjOtw6uynjx/t
j92X8VROFR3dERHzuUjSlPrEqgN2jDpynB+Y86CPBEi6+3iUs4oZ2U6G0d5yu0thCuHn+xlM6FIj
fzXwWGUK57pxUqQMKYxpTNhUZY9Gu16lI+2yyahFaziMycpKx3g/lHZ7AsAVVoC1Qv0425g0ffzb
Ls2AQY2OtaZylbXPzjoTjphkCvLphqzhFKBp43ousuiTZvHlAd9tFybwIOhDb0MgO1mW2G/vNe4C
KcyMmWQJ3SaYTfQzxk8zFoN+WXWgxGn+v2rYUn21CKStETuO9Mkifuvs/+MnULnlPSzb9rm2N8Qs
SykgmvphlAJbt8zArwJReEOhGgdMhmhnySKI9xAUrAfWqHNqhi7HsYlsvEov/bYktffJsXxxWgyE
7o61xO7nOwpkEMDyouPLCoqYftZS5q4wDXJreRxm6Za+unELmqRGOkir2lQq0mdCkj82Ut4M+Wo4
TIZJ5Hgef9SZDfIE9wK/xKzopmQ26C2d0h1ABud1luyRNYoHxseL7kw8snwQJCwBI3OZwKiMHfz9
ejA7eZRCnEsB9GmPen0tipY8GA3+EiVuTfKQv+2WJq0xwg9zXvci3WnWzx4kA+2crkHvZI5Pz8c/
6s+ZoGxF4MdWZ1vco8++hMihr1Ouzck3anwo06FRr5tSqU4ztAwfI5b6xpqs8vvHg/654bEkHYp6
C3VLxqDi/URMlaBfH5y6LwDZHabXFHgt4pgVR1v+SQRx4fk4Mmlu49yk6GKczXk+6AIH2BRdRoKh
Dclx/EqEEHdpVhvbIIvt4wwn55Piy58rnGODqjT5neX8ONe6K3oUoEBhUmOgdn6kimQfkmnfZlMJ
sCMXdrwNZLgHbuZ0E7bT5bz7eIL/PLwYVydgWmriZCnOJjgsTYNMbIxhfL20RnFTxmmwaL4NNV5Y
Hw/151ZKsycRicqrZIbPk2hlUi7x2Dz5Y2YEP3MRxF9Fp337eJA/n0eXZbI7fH6GpqEmf79gQJKF
YWgzyCB39V2lGCUdrJH2I61J23881J9rk6G4BcgUQWWZKO/9UMPiMoSSa/KVrs52ZkPDkIslOnt2
ky3+kZNj/8uHETgNRV6U6JwVtnU+Is9V0Og++QBr5a1WV9KVOqAf+Pi5/nxPyyhv1y2q3wTVZ88l
hzWwwowPXUK6rSRYL8xJnq7/xijEx6gFSUlBy3g/ytzRLT2iE/czhdglbxLzALR5/GTNXXhHCqcH
WA0KnPRoLn//t4MVgnpPdo3i5qCO6g5nGXOXS0H1RdejyFeo+n8ydxeWHwJSZg8ewpIaP7tIjmmX
5LHBeLSrSnstkSTHrfVMIL4AQ/fJ8Xjp4WwoFstbItw+r8I3WUvWucHNRQrayE8ieZPI4assJydW
j/hktV9YFdyruEksO9VyNr2fSZjYtVlN8PArALDcmRZDyqjqth+vigvzt3xLimzSP0me5mz+iq4n
RSkZnQ8b7FcexDrBjvatZUva/J2BqEBwPyVBe77IMfqpNaXUoK52lfhSDcgcgY7NR0SF//qOxGpA
jL6c4yYpwvcTJ9l5H+PN1fmyg+uFVhjaSrKk8m4sR+2Td3SmHl7ihiW3/d9jqe/HmvVIDW2La3dV
WuGxB21UoyKj79mLhRLcam3Tm2sApwqGJg7aIsKocmzBAFkEftoEv86zAm1pV0R6OtO9qbatJ5Se
3thR1KO4HyRR/qqhYKnulOaT5aNcTT+T6Z01qf31GFB0+HxUwiCQeu8fQ6ojrJCkovchqMmrKNKa
q25ssdfC7WJlODmGgkEgITyB4n9UmzjYTpZe/o2luEymrgHyIfg/i3fQaNooE+veh/uND7FKnFvK
ZrchfWR8MtSFD3mJ84h04IsSWp2t+qlFRWCyk/tVVqVXQtNoPUCQVh5rcHhuGWnVZ7ygiyNSUqA0
S5/OH0xEQ7CS+rTtMQRoxl2smR3K45Au7BAf+istLaPTx9/bhe1DJ1ChvkOQRL3ufPuY0V7o6gSu
yikK33awsA7x0vI/HuXCY9EfRAUJCT1BgLP8/d+2+zajP7sfwCBVCSTTZMi6fZUm9XaW4/pGaubu
k/EurdRFsA9nhQwss3m2UnN41KZatKMPua53Q1B66zlUxbpPkuJ+qjLpJcfKR/JJ3Q5YCjjOd7sj
CPob3z0xHMlLTgLSTsYy+789dxgWZra46Piy2SqrOk3FTiKnDpFPj7rjqGfRjSbs/gDzWfUKE5ON
Nhllb0C6QdK2K0+gkmUykBP6P7vI19HQRN7UhwCkAz5F7HeoU8222n1yPF/Y7pd6FI15RFIKZNT3
v3vi/iKnhTT4pT2h64OTN24dRBAnIYbhx8dr49IKZMXzSS/sVbrI3o/lDCFi1zxnjiJkf1FRgqwZ
jXD9N0bhY4Z3guUN1cb3owySY89qCX6PCl6wpbu42JdOH3227v68rJAvoBWGIJAauuWcT5yIBpkQ
BN5XHpo/BzQDnYfft7NS08VDEYm103kqid2HKciF8Nht5eu+kbMdfeCv8mDlW4OIZD0hrD0Zel/0
APG1GiaP3H/9eEYu/tQFibZ84BqYvvczMsYGIuCCeSfJAZW8jPMjiJbEC2dsAIYMcmenlPr3jwe9
uLAQe4OCI3GF5uT9oBVMhr5wihGobPpYd7YKKaAa3NCZ89XHI11cVr+NdPZ4DRnOBMtCXngvaHya
cE2P5mz4JNS7/Dx0I1K2BkJ9fiJ2rYlfuFVD5rVtNDQhXgdIY2e+TNVJ0k+2k4uPhHUFqQ8qxfTF
vp+8BCt5uKlsainK0TVabOy+G7n85JEujbLkTcl1LOn68+i1skYODAMnQ30YupUyRYuhMjb1H7+e
SxP3+yhn32OqyE2laCULgXvcHWKn3m/HYvqqlwHE64/H+rMGQXlFW1K0LDrwUOdVj0HRJzkJ24Fl
gEtmqNt94kqiGfZ9mNuPQ+0oWFXY9dNYytkDlvXSMWi7+IBfJVLrv/NbLNqA+QaoQp4TUHowCI6k
YxM3qehB8ZCIV7kcPY4wrTe0Wr6iHMVZKcYXu21mUBJxuJ7sf/Lu/v+LoMuEkCxyiG1s+mDObuNJ
F0TyOI+DD9603Bq90rpF1eSfnCIXoNpcFqiBgnUAN0HbyvsFC5AUd8mCKW/q0DrMeZje4kmiXnPW
NravBma7j5vQWiVTKr6j1QeegFPik0pK7wVdmfJZHH5p0f3+e86iAh1F70DP6IDHnj2jyWECqGeU
q0LFevLj93zpKwKBB3CH0JEmh7MZTlPCEkohHAST1mKurU+4CmFS8vEoy1fyPjm8NH7RyUcHvU4x
+ywWrrsBn74BiWJCzN4t7sWp7g5L7elWl1P8R7FxKI/y1JCp0oKk+EwqcukpqfOApuGuy+3w7Cum
Zhtac2gMOL87+b7qk9or07z+8vFTXqhD8KXQZkUsxf/o55UctYrSrgUU7dfaFL1kqhHGPg2u0v0E
xveAurjJPdBvDSJXEf0wUgd3+7CnOQa7VUV6HNQGF6QxkCjsxnmUZ5/sZZdOUuZ06SiwSIov1nu/
R3lVWmFJ0csDyQxZ2+ahPLny0Fqn2bZz4EZG4eKMYtx/PCnL+XX+6pe4Ul8yQvTCq+8HxcAsVtOc
PW0q8PCOo+bUSQWeo6bxTWmlT2KFS+/ZYuYpQxBV6+dgc7XozFGe+FwoGKt7bWHzyInR/Y2Th34+
Gx4t+xIxyftH6rF8tcBIDL42mquwFfkJCkd99/G8XfpkkIAttTPK7TCV3g8S6yAZATOM8Oc0tPyt
o1zn9tzshVS3z4GkO6sk0LBrkQflk8e79MbgYZJZg5VCIXaZ5N8uAxTo+gQP2NFHHR6Sh6yjfVXS
5r7KzRT+RC7n6cPHz3rxtVHEA7dJ8x5ygvcjVgVOcfyi0R8GB7diLdV9CUuV9cejXNpVeSI66RaX
R9Kg70dB5qjaQ6wgtwxy5VprRgf3qqndyRjOfPKlXXp5aKgBYdGcsTSYvh8qq3WsfhScjO1QG65x
fdEfAuzWt2MdSquc175Dbjo8CViLf2MqSbmCKaI5bhHovR+5lK2GCima0lwb469xUS7IUNjJH0/l
pRdGToN81EJL5PL5fpQ5A2nSZxobXYN+IndwwnEHtXD+zr5tW3T/ovrgtTlnS7HkEBYmLHB/xgt7
5QzOtDGn8jNq2aV9kaIlgSQdPEza2ZxVISuy1sfRN3CGvOrAc0erAXMThI0O1rj1lEt+IGfDJz0u
Fy//EFIVhl4a3c9XCaiLsJUVYsuh02UQPKKyTkE7NQ9sjijZ+7HfNbSAbtCB9jeDE4lTNlfPH7/J
izEnkmk6Crlioak5CwD0Gf8qZeSryLBFXGcK+J7elMuXpAnizTQL/acMC+Ub9wR04BnoEDdMWuMU
Zsm/yG1eko9M/n//krMdLxGmWaYRRpC6WXYHRUTqOnHq6pNS+YWlS884ZwM5A1L756GAUba4Rhjo
sQGv4tjYh9qcuWNWKp+83QvjELMSPZPPJyo4L/yWuaKWedMqvhE1+XFMin5TU935JHy7sHQp8qoU
xjhdKY2dHUX4/1W1oUWKr9tSzaZpTj/wggDNQ38ORcDQwCKTfofNx4vG4fM+O9NZrjrpOJUhqee+
//wTNapEGGVY/FWRetulVrTGFAmWlipUrwPcswdXXnlyEE3enJal/MlTX9jJF1SkhqCAdi1UZ+/H
r8HPplEYAqBQOvmUcxFaWaKe7iC1vn78pBdHIilGyEgFiAXzfiTbUeYws2daghp7OlQItVYzEKc7
WUPT9PFQFxYMnTKg/pZiLmrms6HiIQHjFduKP9Fe5o6WOXhqEQX+x6NcOJlsbm40WNAiQOPn2auz
64UWAH0TtZ5FJ5NjNtFjmNhd6QdCwuB9StvoGtFaA5lYiFR88pCXQuR34y9L67fgwkybyGydWPWD
uqpfoTZ3N72utqs5doLeK3JdbBC45ytdshokA/aobBwYT1/VWDrYQbsqYkCHeLY1Pz6el4uz78hL
zx3BLxeh979rEKArC5K0flTASJ3GKfOtyVQ/efy/2mDefzrE3W864aVkzlXo/TiyhbGp1KCQE9Js
DVtrmqunWVNdvEG/aZPw4K7U6cZ485sQYxXdF28uFI0SAUCIukBchxIFFa8tAgRpNbJ/476Laym8
YTcSb9ySgRtjj7Ksx292UY47UetO9mibu1Bb3DHiN6cMM8Q8Z10sBhoBPipgnOqgMDAJmZCjBdE4
YUzZYUAzISUMj/mbFwe/AQ7S8ObRgX/KlG7ygI4qZipE1hK/eXoAv8XfQ1HDhh6XBtcPuEiNs1KG
DDcQ5c0ZxFlMQiajnB+GYk7IqomZ8UdMXkC19foQruw3j5H0zW8kRmIhKGKkUsA/ZfEkUQeLfJn8
5lWCTC9X/WqxMKnf3EzgJ8Zi3by5nERlAsm77mm2cRu1wQkFvl8aUZFZHFKAVuOW0g+JtUnePFTs
ulv8VN68VdKCctWh0Zos9OnfCUOv10vzLhiRt/iQhQYIHG9uLQWZcLy2m9hIHzTMQ42H1G7mW9UY
JiSd2ThrkKtkCYelLiZjRFgIcSWO1fhRJdmAGEjrq6uiksonw2gApqh4hpVv7mHDm5NYtpiKCVIX
Kf3ti9eY1BMvuc5iQVbqgaG4yZszGWVwXMqMN8eyTO1Cy437pvkC0ltvfQVLtsoN4ZhLm6wzUyhw
QWAdoRLVDhSmWQUjBjruUQ1z/NngSGjX+J1FGIFH7PU7Ej+JBgdRxSIU8+asOmLtmKtrDLjqHAPj
rjo4WkB/XYqqNPKdDoCFpwS9BX/KlsvuRgWm/jUo+/4JrW2XetZA1eBgY+/7HVZL+GLaYripFVEe
7HzOKT/Lg+py05HNddonw72s507hJno9YLVmo/CgxwbghRIWbYub7piPMUs8tK/ltnGk7YAr5vit
s0HkusmkarMLtRBPnQHlK0DvXtZeR6HDjZJkDQsKqZZeoRUNuou0JhnWQyVYsbLI8FwHHAMgTsz5
o5GLTHJFSLIEleQYPWNabO+0OM5/FU0dnwZl7JObILQgysdV0tJyoytgt6Iokn1bX3ByhZ3TqZs7
rVbh8tNkzS63pqZ2M2OKH0WPryOdEkNQnEZ1llIf8kqVebMT1z/xJSmADmdClG5glf1zG0dDua1a
O09XVhIaj5GUDf1GAdEK4b/qwMdFo2NQ6ByjdUQ/jbRqM2du3Eif+Ch7kQM901MHr0irtjKgnNLs
3KRhBpFRCvghMWhaLDB5aZkrOZPys+aqcy0crf8e1rIkeepgxEBK7VR/jOnmxx7VKueBJZDgTD3S
g1Kv6JVS7J0jpQiiY8cmoBOOZMLJb+b4BNO+Db0qpCUFvAlSA88ORiEheM7EDqgtpMW4FBrlqLrD
fLU21TbClKRyehcaNcLbTlIpII9R3KFDlfGcAplk9MmVqUoDaJa5xnzclqK64/f32HxVjRbVPlcX
8aQOMorSrs+LZAPUiK8Tb2wbu1HoM+m2HsyuxjIg7jKfpDwqklgEGAST1xK342hjaQhOV12DlKtz
itwm1K05SuMBB7wG6mdAD+7EhkOGApGygkWsUaTDZjTrCbOxKjDnfd43Qkl83A4cen47A3dioJej
BPvmO21yYpRuZdx3zNltZS2WsodiTG2k2hk0fkpr/yEqdHY2XVJ+38TimtyXcwc1L7nHVBcH3B4F
/sqMzWyfVBlgPQW0j4qS2qsrS32YIiXhbyPSB+QrSlZUVkjikxjxj4ZQ4DW4v9EKiruQTAON9v6k
C2lu7PGW1MFfhndMFzgTBRuEFAKjj5UkgamoK1yb05+cSqnXJRIsWhpysQFnsym75uHthP8fre6/
0+TwW7Dzh1b38VfT/pv7ItJ3At3lz/wl0NWMfxj0TNgkeqnV/MU2+Uugq+n/oApJr87Sk0/PzxIV
/dM7RVP/AQEZ3gNXAHJt2hLI/BdRX/nHUqMnBcF1mg57BHP/53+/S/k3Z//+dyAJHS4slN9CJoB0
3G1o/KMplTQizY7vF5KZ9vDRYiQWipPu+0D/2mpmdypjRKYdqeqtWbHt9IOluEaRzQd7Hk9qVgNE
z+E8jograqIK8NHUW4+djOeWLFEDc1JtPhWmPuLHlVRwA0ZV31Bq9LVWng4kZeU1jMoWG7sqcJuW
8odKJcgv07RYdQItkWNKlksrwaGestbX1Kow1lrUStfDbH2V4BiAho2ldQtg9jUAJHCjtop4TKVJ
ORWdJt1CVqhP3RDLe0L9/Gj0OGy4hZiwNWa7ih6VPGqekZpF/TUcA4zHYGxcBWOxsihHJE7/q9L4
A1FnfQnZjvH7mPmQOsk1c5BI2gA+SK+f1fhJ7eI7E4+YyKh3apZvjKnZ6aALXwJFvaI5GfifeAnM
6lnM1fe6FnuycavMcg5DUB4La1zjQHmyQvOkhOKUCwlfFW3eDoFyP05IO81yYwarwTrh5H4X1eWd
gA69gNSuCSZWYawg3FcAWIeHNBtPg/2U4Dupwb/gZN3Yo3M0mxHzkgopRlcisJGeq9bs2D3z27YJ
7xzY1a5lJM/tiCyizR9Nez5GqXUA3/EtLebHocl2gdIi12ge6Cta4b+21kpxO4X1mib0yMPN3HKt
4luTr4YRWaohBTfgV6BW0AE0yN+07BhWv4Ao4Fqa4JJdfME2tnDLPDxYBdjSvI09O1QPhmLwS2L7
Ch7ba8X1ymVnNSXnuqzrbdXYN2rFiMgQZ2tKtmCwsLozPLASfpvcgITkknnThcaqqoMXrug/hTX7
UnsrqclNEqWraT5QLvVCZWuopw7XQ6lez/O3Xuxs7AcjKGZui4ygn6S7XFZf4FETqd7ogGs8Oqg3
jpNtGkkWrmS1T1ImrSFxr5uweDCC+0Lb4OLzpcanZuxwklaTDed3EsWnWAp3kqNvamzRHQpeWmtc
t719rQp7XRVf5+YxEN0O+cTzbNGXmhtbalOrIjSvpn7eW7n+HNfhKQow7pOzm0ki3tELRqoQs1dA
KUItw1X8uemVPYHE1igJ/XB5HydWpwJXr7c3lapekf0Or7nqAeaIng31ZeGLz3WzVnr5W6qCHvmi
RLynaiuCoHLzfnjlSLyV0+FO9LiD29EG1x9XHrWdJZ6w3yR2NI0DKREIfe1RG5w9l5KHuDP8pi3R
1V6B0vbstFvXyhen6x+VxFrrw5WtXXXGQTWdNybqxpnGYxelh9pEo5js5TBba0v/OIe4JbSNGrer
pgmfnSwD0yuC2ykb7qzl44ts517pt1X3Ra9+5cjutWRd54ovjGQ9tr1nIIYf7J1Z4wsiN9B9k7VZ
OlcFGXCX6AOk5IAFeBFHXgWapC4wbcxS+vbzG4iET5llbCc1eCCkxjC8PGJzjxmlBBMTW0TJvO3D
imlQN4UT7lTuUsO8EXm9mkS/bYxmZUTPk26cmhZ0PyEoiFb5a1D11/jDPVIJ/qHYSeiV8UDQW+ML
1K7G6sowCzC0Ity0TTm4VrnVw32UrvVe+tq0ALFVFV3HwuYDP/iAEddJc2ocJzoiR6ITr6ZE7JpK
hnHF98meCIRmP3Ss9VxvKpYvUT5ynP6rKnPLquvgNQpmD1u4gEtueqA9YddpieWWYXAohfhZIqRh
Qw9yz+6Mrazq+3ru12Y03JmZDWbRVvoVad7YS8vMebRF2bDzl88OpkVHPUrKq7rNKq+x5APX9BtN
mo/VFHILGiQEAlJv33TBAt21tAijjORnhP4wULKj6Qwgw5suOQABujXM2HALRWFxWNucP+qWJgLW
VlG/pWK+a43spSv66wYcwqGK8A5qWyFv4fP1x7ZUEU9Oen6tc/J8gaKonoZJU65V+QnFmQF21tcs
1R8S2Qvjhyg0YzrCw4y1WykbO7bWjXM1OPFLlnF5S8t8xt0SvnXYbGnAum0xCAN+WTxgmLRKs3KT
UX07iI2U2sZNgtCjHTHYtrj9u00dGFS3h4OTyc4WJTDmdVWxqsL4kT0/gx97pwZ4gsKMz+TioCb2
UxX1D4UeSEDKrYc6rgJ8qGcY+pQ6uqo75uIU5wAR1DjQPbQSvdfk475Xi59D3/+YO+0+qvuDSAZo
rmG6tYV8o0tN5NK0/lRidPVS1hbQHCxA25ivY9yL3uczd5swEl6B67MXcRfwM4fGiFbwgQxdTXsO
1yk5x45gUMwV7cuPsjm2O0lLwp2tjFfJ/GKp0dMw8d8CvF4nmzy3MYBFqiES6aeMXCnvHTeW5o0j
KuxcQm0i7TGD0zSya1FOBB5ViPrawK9hfpI77VWaqtqdFYdG1wStmaGFAS0Q3DS6UT+S9zmmWXCv
zMFzOgS3YIWve+E80Vf4MjjqiX6staa3P6NxV6lfwmKQaWqUji2H0v1QkQBL4Jj6mtHL+2EB5KuF
HG8GTC3cqDTzo5RI3PnTrgBCOmhs39kdDpEjR34Ve33WXNf9XG30xqjgdTNjGbG5pzpZsC4ypbtq
QYCtxqn9KvAK8AHn4hKcRJpL3T48xvCLgTnnbMwhCYmA5Afkxv4XuHNrbVOu8seOigi2rzam63G7
t9ropzCxXHbS+YjccsFaxRBmlbzfQX9Kj1Fjpte5OcmbWFfaNSkWnJyb1nanBOvmrt5imFEuHVyT
Z1tES9gHuKY9Au7Wm81gik2G17Ind0/l+K2K9WNoAH7NneCkWXhYaCAfCC8M9in7HqPZmyardyPb
iCYP27qhW2QEVanRuxam33FmNN0mCruVakzX9lDd0Y+On4gEyVxOpdsUt9GVVub33CX3E7czOwpq
r8fMeV1q4q4ao+MsEhwkpDbL3KQu96bR2QeslAF7tXjrXpd2M15ROc1Odr3snlXKZTdpHX1dKJO4
zcmAIZ3el7Jxa4eTvRui8glX3nCtxVuY5tKXGbfuB0xRptnVnDKROdOgW5HuDFZjxhsfqjbfQKFq
NlGlPYrSslZ9I73+R144miL1Gn3amgWUu91NMna0tkQCpJK6XSWZLGvac8dyulJr9Xvc5L7aqz87
Ak1amTw1/uf973+uW/9uyPQw/L8Bk9fFv+Uv4n81/5a9iJ+/X7ne/tz/vXIh0sS9nosNEnf4ef/F
ROLKhZiAHg1yQ9jfUOj77yuX8g9K8ugN4DJCiKXB4fcrF+2vNncn2uEo/wKuPLtifXTlwk3ljysX
UngAjW82YjI9fO+vXFk/kFwxKItDJdkl8bGqteuwLL4XpTq7kZqtEV+d6Pp+6AJ7X2rZni6XqzLB
qT090C1nurMsf7NKuHSSScpJw7xx1tZTHh51AkCOf9zd1wr4t1Z9JucxeXpchG6v64UHzeOlj1Wv
ImWbisxFzXYUhkESg/SmqlcvXNNUbJnunOQG+5SarI/uTuU6sFfw/os9XMe62Rj2vrJPNy0XOMu6
UmljiI4023SbSl/l+LuHq6D1VMUdSA616ylx3cZaYY9D6kmW+EpWsu6X3clJb2N6cYovQXIgW14V
nhH4VElsMPnVRsVywVk7+i67y+4Sn8wi6b/X6kGTvxAzyW4OPF3GQ8KAWXzM1tnaeJQCeGZu/kwU
VN7VKPRS915SAGaTCPOa+FekfBF3te3eV9l1IeEDwW2LFjB2NJwVtcLDUFstr6pkI8NmmxOvkcZN
EMZLwOZG+ezvsvFIr9zW7G4LiXrBuuqsA+mpTGQevcSusoFRAeF4BIH9NP2QnqXn6Yf89q/y278u
f41e2te//hq9qD/aV/XHf/1v/5q8GBtjo//oX/Uf2EI4bJ8q3t8TzcHrYFo7myo9qlbiLvB2EkSu
1tHRtcdS5Tm7Tpq1PDicZ9+I0Ge0H2TynrIXXfN6QsX0nub+L6O8S9tVpG5cxSt2EXamuT+EG8Dw
Q3ADdkEx1kPkk5M0i5sakt18wxZLGxn/LEvZ8NcOp5Xixq63lla4M1xoN0dy6wpjHUkrOoO+jZ7N
aY/DiEZxcl/xp5ci5R1Wb7XbOa7z3Hv6jVuv+O/ZL4W+EpNrPW/yepuUP1T7hjuMG00rTca627Ms
8uF4RfvTieeMcJ2igtP6+j2OOvr9dIq+BwRVzSmPDxZeROpWHAJoONsIyrvdLESXL6H0I2xucvOo
7rJuHW7440X0FXOkUXs2xP5kyutEemKphnrlc0iT9G59tB6enPALcQBD6YvmGoGYJfldjyUBnVZe
rB9qrqvaeIq6rdZv5Jnj1a+kleCBSVRYbltdkWj0JE5Arww3RnClBVflMUOps9b3RXu0b5+NuXYd
asuR5wBO3EfRKiz4vr1JvW+kUwM4MJ/x4qv9RD4lvTu8Rvfx9ZW/9u1sb7+uK9qNSYe8XEl4trjE
qo4ndG+e13F0C0uw173mGnkOQFv87XDv6t3sXrrpoxX/RHVaGeGqmVaQ43H722fqMc1fg/iRLDLO
H9QHj4Onty+kTFeNlntoXDeqUQJ1NFwDlTd8M7d6u3vItOBJWyc6ZNDflfh7iLpubPY1d/32KMgL
lenRIQYJJHn5bU67Kk/ySxjiceuqX7kKVF/y6jUllxtOXp6NK0t1iy+z2QJ3RJQ1u6XNBnPDPSRp
5K34GRMpRx7qtt4TMVWi1vGIg/n39s+bdZjx03ijiTvuFD9bWPOeYj2nOPRF1i9nkB7bZJ0Z26zc
TRo865WVla4d3kfKo24bPOlGyOtUfBXyVzlblSgyru0XNSGWj4Cmk5Sf4ZYfNJUgy8a8bXDFustO
8nSfqJ5ervvw2F1ZjwP7oeIWt/mtI9NB5iLbkN7+H3HTXTVXb/8x/9lff0dme4UXL1wM7EOvK/75
f0bjNb+KK6RhzbBjY5wP8+M0lOxT6Si7M9ddtH6EIKdKvyYsVKbvLHt6hqXxO5RGLPeujQnApgqe
cgVULO74pip0JTKXRngrmfxdEVwTpS9WLXlhuAtLiYSW4Bq6w6nLpWMYrC13wGlP2woe7LXxkK9w
lhpsP50sN5m7mM3afGpk9tXINcsvzKpQPIEhC538RsjcfMffg5F9J3dnR+U+iYyhdjY4hmUYY7iB
Uz5lg7nOfEEZyiqhsLrOi3lMvoNgr/BF0KurqLg2w68Fx2NATlFs7cTH6WOO1ni0kGLCFBw7APVJ
gA9rZ7wneskLxnEV23w7MgeJOq+mVD21ls2/p9u7eqkVZyX2Bh9t3D7qxrgq6fVzMHtULdKARbDO
hvI1NHBIoHEfFy836QoXXzof/6hASb9zsH9LMt1xcRZwdVqyqUz6dUefBOK3oDM9WZ/ceb6VC432
tN4LoenbcGs7Xdk1wlxJWXnITBntnO1rEnCUol4Nw+sQHu2G9OWwMf+Tu/NYrhvZ1vSrnOg5KuDN
oAcNbMNNL9GI0gRBShQ8kEgg4Tr63fuDqm4dcVNFhqLv4N6e1KBUJZiNzFxr/c7F7DXTU9g515qF
h0NKtx0u0DHsOfuQObW91fxgO2VLEEk45GRZD2dmcFVNNwZ9Co4328K0wddaTDE8cqUFDq3jsBDz
sVfa9IW28bLIjfPJKa+8crrHdPWbWVP621dp/fj7oMB/N2tOxK04Oa6eT/9chN6q+ulfh24tQbuf
a9B//79/mXM6fxBzCiEEasNK91xryr/MOZ0/DBLQIdOiR4Z5b8GY+Gv2jzkn0QQ6vjnwp6DfrNzU
/zDn5I8s6LcYQHGHqx/W7xSiKxnlp8k/9Ah35YMRNIAYD7LPEWPTMKslaB3gPY90tkKRUjE26UNu
FU/EKjHzhLi2A4z+6UVd//nX/ww4GCuecHxVKJjQt1djNP1YhcG/yMhQSJ2NIfom7DFno4IFSZuz
6nSwyfSQDfuXS2pPVV7DsPIYcnDAFzK9y+uA3URnzRN+Zu9+/1v9/9NsFhMmpDrW6uvNdNVHjEHD
8c8f9//+uL3Zfrzfbv7Pv1Zs61nW/7qZZcbSf677rJ8P3/7n//jlX/l380U3DPlmNRbDRnxVVP+F
dzm4/JtYcHM35ACAUf/9zVvWH/C/Amii/F/IRFZF2H/gXeYfHjIVaJyrBJfVYP/ON89n/fL7+9W7
+JkihbGYJctKGlFSxU4oHeckYVa+hcu7nBBnCCw+DukeJdKFU2ofcnvAYNrdqITt27GZU1tpEUrF
5EQ6l4osRQ/qiAq6y6Ltyi++PxHgrtmIn2eXLFszMffD5H6yJGO4rERuOBtgNr6c7SudEc82z5bv
ZGZ+hi5RE9/pj+ca4YEk+syRXlYfR8G5WBVp/EH1JHx4Q2MfsJAWUdCvluBEBULpTmOO1YyDd2hk
+1GaqRumEyHUmSJgbB7RKJce9EFsv3bNBGGnpgohNWwXDABmeSqu7Ywi3cGdiQgXedvY1mMqs8u6
cj/qqTeEDrFzkP1J28vTy4ZBzNJk97DMPjAqOwecvkgzcy8dYLSq6BRQm89cx7HQ1+RkaDpmjkGV
Ry6yrsxt3ekXDIG+63EORpUw7wEZPK/Ucj4vOuigTehnNfgK6Eh/7tLysYvdyySdOhpUYDjLJiPN
nwjLgyPUYVztH5iWoU+DI3VeC45zY6DW64ozSySkqdXBTRGXhyZg7mwmy77qm+lZdi0xPT52/U5C
81jMh95g/kts2lj7jyKeDnEBzcDcNGZElC9wHyXCGHtXdVZ+V7NcwlwQ4OPWFR52nhRXLvnQiSop
5fK8BH5L1wBYDOS7gznrZMhJzb6sJe3VoAM02rzCUHU25YI+nTSd4d2MxpOHNjFSaZedzll6k2JK
3oR+XYnQQTAADSMmbmrJP2XZclelHnwiHB+QecTbtp6a6zm1m/NejuP14hTwT7RRO13q7nPXpcG+
wvnE98qvQ221u76KoWaZ8dZ2Bu/Ud5Z8I8FBzjpjPvdAuPbaMN2B4zCWLXrfjkxBG2iqsGFcJszy
JPCqqyLvbmMD9/espzdRDOu+o1XbgUNEuYVfAezLsFMWOYnpdhBZmCbi0NBGy/kL48SwUC2dixt1
DO16kvoIiwiHSpy1CYmV+ueBAjHIp60jKxIHcFGy+DGoZtrcYXEE15Nf7j15rafTflyh2mwXXBaK
5CIXgNO6tzPnogZPjgkqCDXNuML41wxxztnq8MHqAaLw3X/iyfFfMMKFbfefd///VT494o7/82bP
f//n1m4afyDJYXM3IArg+7Dydf/c2o3gD5Qs+ECheYYsTWDF31u7jaG4y9aur1SV1dn1p609+GMl
pf+d38If/cZc7aiwwKOGv34d+SG9hjhtHkmhWtVmbd3zwayaeMbN4FChN+TallwugL6fXsovypg/
ZUg/1TGwNZjs4z2Hso9XgZDo5RCvdSCbJdAdo1429gPRVdmT7rUphpadai58zVb9bvRrqJdNZY5P
dNHQIghGhm+Qzy4CsbqMF/ZoJ7+a4jkptwl5gQHsPpF/sBVCuE3aE6MexZiCnnV2XzVRVYvxMCgd
xXgWgHaFJJL6DwVWpHFoz6RBhINrkk9KbhQRep6ZV/dOKtlDSDS2PhSubK7RkgzcS0tPmxSZR+eM
K8MADOFnDzIWNIKZ0urQcVQQRJ1N0CrenEKQRi7RKER9EZtfAgsTxWievfS+W+NEIh1nWYbfdQVG
6Tja2ulrvVVtqIlhHUGOHC4TWTafuimuzppR5B8TaAz5SW7N9hDhvSmgi44tDlc6bGUt1Ihxvh4G
zyTAtZ+N4Tn3itbd9hhYfkmawLkiXnQdeHIOPIAZrlGQsjTdMCjNkeyxpW7v0W1N2YnW4aYd4tQ3
f/AKlGQof03RRL7Q2s+mHcSfsgDx+waKTgnZpNY72LLEz88rwDF+sfWsM0IC4vxPJHNMFkzIvnqq
qjkbd409c1yqFog66oh9GKIpCYwPo5ZU1ondO53DXMRQH8gmJ02uxYuvjyyV+cxzPHvAtXZylYrq
UfpnfLVQ+CkJglucmFPB98K2DG1XkD4BC8b9kkKzMcOqN+1Hreo0MyoXoki2yKtSuYOZ317PYz88
5RKlC0O2pWe7ztTkRJXdDW24ZvbcIUUGRyHG198Nbbuk+z4ZZz1qxnG+68VY85vXNqAR3mvDFfwx
UPduIMo3itPGwWsKQLl26Qj2Vm/L5wyHy3oLs3zti0evPPdlOoKDSd/9luRaTnx3Oeu3pEl02ero
IOnDBQYHJ4YuOzraclAP9rgeVeac4vxqcZSYW+JRxy8c9lMbxpOL/E42ktYELj3DIlvNphPG9hhU
hwrfUDy9bDI5Ij4T7cmHa5tuTE3DRJWvjsIOKQ3aKT2N835T+HNH+gx1UxMSW93eWNJhc7DkRNFl
WBhwYMxgmxMWGzWDi64dpyd/DOwiatuCIAwB7a/YDovVAjppWUfQBxxiAiCNoiNmMXDH74HKBW22
X7KauY1bx5pG5sQIMr0t/lq2FTaEdYOo6jMhM6v5rLEzg1Hddr20SN/IWtlscUwrLjwHVVlYaJN/
WUHYTLcEH7ffFmtQ8BDIpYV12QbNvJVe1j8KNH/Zao0EiyH1x/LLOPd0VaYSMdFIWeaR07ok1vNo
YUt6kYvZ63aTkF2zX1IjIzVdW5h+MfIYtyYWQvWaMdp/LdN1/gZ/U7cuEEwVbdRMg08ZKVOVhFa3
MLi03dL9srjIJeFfSBMswJvvvazTb0U51B+TIGWCo8tyuHaC0jG2S+ubTCQKy6s2/4nH79efc9b+
u40iaNjfOKjrb42ULw5q/vs/D2rjD0I/EEIETBHQvuF59PdBTZ9Fo8U5CXc0QI4PHfCvucN6UKM2
4mzHkg2C1Spe+asH44/wSwOwQn3Nvwc7+52DOlhP4p+PTqYNGBFTQlAvoIqzj45OM4DmZkt4EnHc
6E8ZLrbX9tSQlEohHS26quBOlM0hZmx3N5A5ebI6XtzFrThvMb3fB6XGxA6eE/9NXs0DFd7oh/aA
IpMcgYGJnO1vEz44wCOCifJp+Frp8gtSo2EzaPOHmC9071lVuZ0UCYCL2RSH0l1UpHe4UhPfKb9I
I/tC2PJnMVIf1411Nk/xne6m1q7u53Qft/LM8CttZRDdCZewaBKBn2MOwbZZoBkycUXQWH1q52HY
du3snZrYEO0tk6gcozKwOtA6AoCNqf9qa/pHbqUihQliUjNKmGJ0OzXslVCK2bxKFj/bVSTdM9Rd
2MGDjLN3dIdNrDXAzmN/1kOC3s2JqreLT4B4P8pkKxrrW2MvzF9HApsLp9orPx1u81J8tBLxLS60
NV/L5E1nzncNbpg/ZeltXEj7hE34hIDu8oRc4DYSlVhOl8Gv/xQK/haA/f8SjfhiYe+fmzU4pztO
WfyvWHyzFP95UW+e6+pRvqASrxmgf61qZoakB66LhlVN3t7f5bf/h+6xlPFfwKXurznjX6va8dah
C39mmmQQYNLAYvxrVTs2JOO1XrehJqOWsH+LSfyy/MYBFnQ8oOymEkZqCn7+sh5uao4sphkjH7G0
wqANMvIARbuds7Y5+emd/KL4XvHxf+8fPy4FHk/y3tqDcCgeVfrUrfFiq26KTAuVCZczdxnH1Pnk
DfV5SkTefpRVeZcLUFyRDenh7cuvs9lX18eJmdHumhjJW3/5qGpMsW1Klh4csEjSa4P0ZY5PP/N3
RFSTJK4RGwu+0yLxgXHqth74eGLceNbgfU1yL76m9pTeRlIigS8UThvAdpIejKJCq6gL8POs956R
j9/bsfXYgNy0ha2IIGojtZKQvHxogIVT2dbfp7hBYVuZZMSFCYLRW74fH6Kf3cZPiTcPn4bBMe90
QoUvAtitZPXWZfpnA8wSS56bX/wePxq/128EiSxU8vUXOQ4JmYUeS6a6fYQ2CP2Q0m3zsR4cD92Q
cCq0Cblrf9JL03gsO0bRG3gYQOqiEfToLnXVN7LVMS3M09jZEUyduBsGHOJrZ0zCC4NBVHHk1ARr
00AlDgm4lbK+GpPpGPvEKfrbuDeBrYmIK58clbblDqKhnE58nPseJuWD7GduPH902koyvIPxC/7k
ajnB6/j6fs3VPN12hQeFWeMpxktjVnDKJsIfTjubJGb6DZUXO/Kpq+6gtw51uZZPFYhdIFzgTrQz
OKCPgTuHUtqoYNIqm7wooAd91EsMHZhnz0Zz6BSS/wss3MCSu87yv8RG6xcnjYfYaJsO0gC7lZPn
bQw4kt6mXlR/4zp2klxbdT6ZRLT7KexdNAMneG87zD+8qSLdQ3qUpF0Hw3xb9LElQgEVtQc8zew2
YpSnF5vcyYBYF3tx3LBdBluRE8803cZGbtJbwLOxsM4HLQ68sw7Lbsp+CryPmRtkKJgmNJEbRG+Q
pWy/lN4JNg+B+ZUHhgc8x9hcRCu/LftQIJIbL2LyQOMdeRKCmVA+wEwt+SqqqNAJVj/EFilWm3go
OnMLWTOorwhYWAq6ntwkwjAdSwsVkSGvTJfgjQ3Z4DQWowN2FjoYoMdPCh/NbGf3lodqcOogcxFH
6LabhYodsSQUMIxX6gqyaoC5IL7kqlwz7uMp2+mzrw9/lp//+PH/ajOCyYN/krXaNRy7a3S5M+P6
wjyQGjzYu6B1m87t2qvCMAfchTDq2i64Ze6Y/YE1lyr+/vZuxDTmeOlRzGHGQp+BhOPYYQBnmyQr
/XIAsExqsP3GPjM7lZ2CXRr7xgjes7U9AnB+7L74COBPsVoaQYc6Uh65bWo0wrAV09IRAMemVUDM
Kc8y2fiPqp3kSWwu4LHOlMPGGfRD2QrrqRmLZt5NqzquyuNytziadWZpOeqBt9/Hkd3Uen8Yk0Kq
At0ETMD8+eXujFViMLVt2UethtavCWZnD8PZ3o56AbElmTIjwsk4PamHygugMJpGRE+77JpK6/dM
E/R3TqvXpwVntQ5rjJQhCutjS4Ra62rmRwqgvLJb0s+J7CISas6r6J0HXyXsL49FRBJo0RipMdPE
DurlgxuicEbdp6lPm3G4Tgmzz7dsZxZghN15zxrGalk45UQHM81JJaq6meRVOrkUiqahSLTcFHIe
H3ABt4ydgkAPuUOzy32ldXG1UU0FK+Hte3798YIE/cBHLd4MRcjLW0YW5XhDvN7ysIgng8SAfcyQ
aJd5dXqTETP/nmzuiHq3Qk+AYD+ckkEaWbAvL6h5RaMSzdQBaUr7vo1tSKuZdEeFCGWxNi5Ww+m+
MsrkKg+K4n4cpeWGY9tpu7cf/OVHQd1C5QI0BssQkRcGTutv+ZNQn55eGMLI2wgZxfihZPAT4oU9
3759lWM/gB+XATnDsQb2osfSeHkZYxyFnQ90DA0bfx0aKYAIQfLuR8SX81cFN3XXdxJIgZboPE5q
E+4a2Koe2rlbFDvN8BuiaKf2MVFL/Z67xsudc30HJJdRNtKRIoB7lTAv/BxHrjhFNjlW8aF1EJRM
JLPs62K4S1SRb317MDZxW6Rn+jx0N2+/m19dfU0+xZcVayTkdy9fTSbNLrGVKyIPd7AEDQiksqaA
ph7OadJtlqnRLorBHBljCl0xblnGd8xhXq7XP5+fMTVQqcXGjT3syzvwPdA1I+cbGOq8huMsYmOE
8d5O141wyzDOy+zEnLth+/aDH22Q63XBg9dBvcMuiV/c0bfHFIspsYBMhBK0ASjBbu2uTFpKo8FK
igtqNW+rYVtz5VQuGqt6Skdkak5WoCx1ykXssEBLp83bd/VyJ/hxUx6nFwfpat9gHlumrlMLCzI6
PrYkeoeenfQHYjbUvV3ay9mQSv/T29dbv/x/b5Y/roeEFurFjxoeM6mXL9+allUEzilm1FawKXBB
2BZGATtK+v1NJTx/azTpvIthtb/z/l8vfbYgBxrHjyszCXl55cWALeoXloranFIxceJiS7jYe250
R8f0nw9Ii8QmB63Zw5Dr5WVGJvOl00rm6yKtTpIyg4IoLUaayqhvVYnPJGfdkwJ+3NkMlcOUYeFd
0Cf6BRL24LSrmIrk0q4fncHx31l7DJdfv36MuMkshG1DeJF/9A2qRpndHLgohcR4nbSW/yHTpk6E
tQ43jPJbbqDm9aGJ9RsF3CUR49ugqAj/0PZ+WmAJ4eZ5cdZIDxpmQosIEdiSHG/WgtYSY4je/Vox
csmiLrW1ZiOS3PI2KQZrD27qBDCRO8pnwSRoz4e/XNtJ8ClP9OTc48iIt4Xmo9lQeuZxjDplD9Gr
VN+dNEgfbA2JS1j3abZsdQflUERWJoPTGu7/Vy2NW/iVo28eRoWD72apSBbdxAXSDoloji3Nn8Vn
ux31K00wQQqr1GVC39dc/KwYfDhs8IIGb6P3cXaF0j4nzVoY5kFvRNAdqJkZYWOLAvUQWMW5GZtg
jCM1tkzcpR3DxK7nGSsG3XOHmsK9suS+xsuhO50BL3ZV1oB0Uz773xfcS5ZwGvvgjvlVMIYtjRtG
2V3B9MnpW/m8xnKhAXEqZ9mIUstO67yjmsYgZcHkQfW3k2M1D2Wcdc/4sBEjPeHhAFTQyRyiNS3A
YbVg9pkXY+IZzthsPlG2gYctVER4TiTVtHOXoJQnLHwGeLkeF8ku9030TwaKjqtalcaz8ieG8Uaa
XtIcD9YtDxPcI+8vaAGyzr5QmlHTFjcmoeBZ1pDUJycTxmqFRjgL474qisicMKHbul5TG+jc2MPC
USzcGSdD61+WwsoeYMEF88Y0Zn7QXk8LAStWIaCHHxvsF9ers6gRIthMRj0v+JM61qGWpbeEclbI
VUb6uG8Ehy/3dsx+il7aicky7Qw4h4zkDdRy8yCjFhyF3w/f6XufnPFH2PiBHVkokj6b1KXfaCPm
dqOMavnuFl7ygA9TXxOZNxnTAUDFgQSt1dat1Ir2M4aq+ocGmPID1hSI/vXZyk9xXEhEWNS8c0RJ
I55/tbtMiE6Xpos0Yc3egefykCE6JWTsClQMwrhtnTr4H8R7eha6dxLqldyawkmGswSwqkWG3Pnm
voMLnewGOiHyHtOCCCpE1QXW1E7W0HgW03TI/RSssJw1i8fAFyY7tdxCFptsKBTfZkw4JBt8Sltq
uE376FYFnAHHi8UYMRFA/TCJRjeigRzC73Y5pY9+Q7Jz5EwLuaZzVvgDNrmqQds0MILiTSqAmQLD
H/90luBB8EYL7TBgpK5FuKUwNO05558wdFym0FtaV0B5AA6+VLOTGPsinSm8lAXqvZFiynWirMBY
QqAeeveQ8yDv9rboiFyg8hY67HPX7rDK1ud6D9YBFajAbsjalbjz8WH3jflAwz7mkZ/F1mXBxzph
c9e71YnpDnq/kX3uim286LBL7Nq3bgOAQQSvSRFcNvxG/oY+GkPngcUt+AWz/rzVmgItqYsWN2xz
m2hGWSXmQ5L5SONaBwc7eqncvUepbQ4bt1eMiso6zh9sq0SG7Wm+0g4FYpgvoukRSOTw+r5Obi8+
aEPbwTfWZs/da5kW8JuTv3omlySttoxfvI+NK7MSEnvNUip7K/hsapb/vQ+C+KFy6oX5bqnW9zqt
y84Kutt5XkzuexE+eYqTFsAWzxJOmM7ztc+Gk1Bu9VbBnDxOHes6MbCq3XEMOv0JRC6TkFxbIDRZ
eDVbR5ReNIqhZYggBvtjQCwnoCp2R+hbaPBwuCjUeCNmjpewGQzI7PacKz00TQe+ebIM1XmWkTDE
F9uDqvLc+pmlt8s1QEF5o+sj0gNB/iPaiF6SaTKVadKcBDlQZKRgqU1bHzXcidXXQxp1ZEFeiiYn
YI4pUHJiLOuXX3d58o2EtKSMJnjZp9B2i2BTldKwL4wZrTbM4Qqrdy8eNG3n9y6FVleuOQ4FJkYa
9ovP+mLln/gb7O8dadNY+E5t/dmvJEqOcimybJPFGbrzxMpEupl9e8U03aQOIRlZ7Hhd7XwcbSe1
zqZBNzfKMq36yjdFH0dNazEq1PFp+TjF7Xyf19NAMpvpT5+GspnE6dzxsZzYnZqLrTMQGxLh6GP4
m07MZXkyGYCAeDbajQrpI5bv7JzGZZDHdPBt5+NIo4YUB16gaESAivCNgxon9KWGbGMonDpuEWo3
dk2BvYyTiMK8UqOtxvM0dbvrMo07d7MYjYuIFbsZEj/l1KLzrdGy1AvmXXxxJTT0aJ4WLd8MhrTn
fdYCr18YbR0YGNk0ubNJMtvTtpa5EOA9pw7SRn8gmnzX6GroIxudAvuGkXanrBzXwkvThRrSOGpn
FJl735ozqsAGXsFhKaviwpw6TkJMmXRmrJZSaq8txbYcG+QQKhbZiR0XLbIg+TGLXWhJLc7h0dLC
6Q/q7rkqS/HJaMdrOdBrUdOcQr1u3jPt/uGV9rJyBTTzV94uDSTUs7WS/ql1LBuWZybLEWZdYZSU
Io2AuTZLiA2OI4uvmZNDQzfzfLnKzclYze7WwkCks0lKoGZiuDPPmIwBhY8qjxYvVV+IohGobVvN
rje4p6Ps6PQZjgiTmvLdVI61szp6AIp5bp0pL+YjPxiaPz1AOxkCoYc7RUGrdyGBb/lezBXWtEoY
/Tfda2/gcMG6T41CHhgq6V8FziG3mTUxLR70Gh3m270AV319S8S2rCxZ0tbW2vnlO4UQ5xg1CfNR
ELArnw4A16yAsbHwznKZvAYiQ/lWmlp2j53hqgiTRetHGP/k96DkiCFGhPEfgrqhqBoTnXkpC9n1
Ub8weL3qLCN9Jpc8rTZBiZkxxl/wPejwTNiKXHKm3NW09NvYu/mwjVPC7iJTmayHhKivp1YGsQGf
L2hHwE1PO1E6v1c4GBp2IcMwxzeqMoY1DHJObmM+98dOxzlu0yeIqZnS6p/LJUFEAJ4HtooQl+BI
fbRxeUsXu0dNE/voyeKRL+5kweklO3OTyr0rs0mRdhlb8nMKenRjGUUFp6QeWpIUFiStJcYd1Hd9
77XQCdtKO8NswcbJKVEQWFy3gPA0zcX3rMtbNxQoGtEDU084G3yKqzLsYjxjdICuL/4gl8chJ55h
C+cDXqXXBai0TbtPGPtS21VbYXmYpykBdSOk9ml2DiZb2H3pTbwtE9V+UoE0ko1yvNWUt2cmG+Ez
Vn5JNIUYP8a8ZovockDj73XFd5c6zT4p1WDveopGtqIFGxwoIVUjoiwvEO2W7txfBYuXQYppx/Kc
IwzOaKsLxFUTBpmo8MxAXFCfOkYUN1qBA1qQNsE788zXjbELSW61reT1OzTHLz9NmRi+0jvcGyfp
NztjrvCSzHEFnPG7YLuU7jvXe92ZMYtgeoosAbCQcI6X16socxxoSWzLZu2cBWS8fmrGvtoZdsOe
//bCez2DcQDRuAbTShNfzqNlpxotyMq4QX1gdBDgDIqbPl+owIWHHyU8kq3Zl/qmyHP90kVY+c4Q
7vWrhRUPksrAAXwUx9OXj2rMZqnHDDcj8nPnyyWNxV6bkRJBzdJ3rpvl70yC11f3cuPDGh6NMVGZ
ZNDox3m9YoLfXXSUF1hPJg++mO2oNtS08ylY7gKZj1SGcfnh99+xDyKHPpogNTiaLx8SWAjDcYLo
oi7IECAGk/YJJd1wumR6v7rhq4OG8eVdMQjY2bT+v//M9iqqtgAMXAQvR3MWrc58Rg8pl29yjRF4
70JwGIeTwXbmyEsNEelzoR/efmbrFx8W37D5Y5hEdskxKFPY0Ea8eugiq+yGbzWfgI1MUHLGjLje
9bte63Fp1IAs4n3tTuj44yCdH9Mey3DmMn1WbxZhyno7YVSxaw0nc6K4VOoiMGu3jFbWt4xgnYz9
riDW9rNuddTFpihvl1kUCEZzO1ILQsoC64CLgLQb/Gl6PMrRkcrGjZxuzfQh9GkS4VzBP1tqs05W
wrxE8dfOsbtJQA67faA1HTCcjths1LMp3jY9EXDvLMNfTKQ8lBqwcvAUYx0eTYnzakh12okxUrKO
P3HuF05UljVmpG//LL+YuXkMW/HbBxAhR/Boa9G4cp8Lsqqy3sA1kmqWPsJwja1qmg8w+9h6KeMl
ZnpyfO8ZX691/MdXYf8quXLR979cBktC5hDmmqClEDr3gTON6CJzPxIBGkctD8bN28/6i+vhBA8T
GRtCxFzHqI8+yAbjKFifMalGlxzjbQb0PsVXPSs+iyqwGO2d1/v6ZwQAxNTAharFP82jk8IjPkf3
BJGAo2tJwmJ9qAh8z177znVeLy7GNti54+O78jx+FKg/1W+GarpO2uzauGtm16z5fKcSGr7EkNqD
Wq1EHQrxA3PJYWthA3b99pv9xQGFAwMSMiaYQJDH5aOO7/WiD7Avhqn3d0qRdW0oMSHw1JuHty/1
ix8RzRFsOWozl5nt0d6p+xgDsS3zpN4y30B+NGPIXV6z9YlxCB0ojve/f0EMzdcfD5QKds7Lr7Ts
NV2TDd6rfoGblQ8wchIzPbhtPXc+b90xf+d65nrCvjySiCZ1sRME0F1Rw6MliSGe27k634ysaKqi
oq0tmgQyDTYt4WZ7ozOCZV+Mar4lilhDudsG9r1WENUTOl6r5xFutyn2EM6gLol8gNiAXaotI9+Z
1Me815x8s3Jly3BuAjL/sGXFP+rtd/aLz3H1L4QRTyER+MefPVpFtCs4/mCHJudTqabiCsEgc4AW
4RLmdklyOo2ate3q3DqU5oTV29s38PpYZ1MjgcfFkdOAP7l+sD+tB8TCgaptHC+8DkM86VcWfm2z
+N7Hhcv4AFGuq0PHePuiv1js7KSkClpwaYh9PdqzReDNqpNBjziHj5KYT0Ztab68E3X+q6vAtAKk
Za2vWMLRozUenlslV3Ebb/kgqZAiKCLindCAYzNT+i3UsZirrBYrbNPHUQ2sK4+hSoXzr2l9YZQs
z0TXMgSn1zhkom8j7He8a+a/DMz7dkY1l5qYPlXzrtBdlOHJUMr3XPB/9HxHS8OHK058BN22TYH6
8tkHHG7brJhU1Cd4Gvp2LU78OW/ue0PMKnL10cX/Lq6QReVZ/pmPAAq9Can/7d/5F2gdkSoucB1n
M3ya4zQAUiysNBsqWlPV2vi0AafedUVl3uCr1nngVZ322SvIsGXiMk3PvhyC+brMUuMrtTPuDk1B
Jt07S+4XX7wPpIwnzlpk0Se8fDXd0PkVuTlQQLT4sUYGc7A61zrVhwmriYzOcITz8M6LeF08rFwT
oCLmd0Bn9lGx7mOdXE5JqiK7XvIDfgDlxsBhOWQ23CKMnDC5zwf9PB2G98zrf/G0Ac7OHHiU7tzB
0aacTOzJeRAM9NeFfp2Crl7hjVxBt3OTk9mR/VNZ583j27+7+fqqPraxBk/qr+fc8dJrsipZZ2Qs
PbeRfkTqstlfUtdkYtNxvuKaWvRIAtI2ALCJqQ3VNte7xThvzbr/5E1mjuG/sHF2m/XUlDtGjL4N
f0uVmJkV9ZgzziSWA9rZTMaEbz+nvcP2ZRkxQ5nEmZzd0tqVFs5UvO4+HTMT08Skmy+qJe7eOWdf
H+kQHDjUyU63WOrH4xetLH3R+MwONTU4e2kXJdoSHxlgnDWHt9/rq0v9aDc9arPAg/G6KvJ/3qyL
OMePrfGXqDL726VdDX4kftYiTd8Lan/1wXKKM0pakWtgE8x/X14p86u5MkbGXEz0s81otPGhZtYT
6ZohsEgx4k1rie6jZdbd7u1nfE374GP1V0Nfj1g44uLXbf2nE4n5gOXEcYLPo1vqN7WRrnY8zMOR
5zQny7y412UNAxCl1LIBSLEuu7xrPhhpi3yoT7xDkbfdZYcjYPrOUfnqPHG5M2bnrOGVeHwce6gH
lUVMm7FAynfji9RX7pmTFNbp28+PuQIP+GLvpsKHDr3ykREZoGh4+QKcQpkVuVe4DjVw/naZEWgI
9TxRmlsPePah98rmQZ+clZXlTBI+Iq6JQKVWg/6HuMdpDkdgSmyIU0YzoexT+SXAI/wJ71qiktIa
pfCFSbdeb8dC1280rR2uKh8PSRQ0hEyGVEjtsolNHEUYG+o4bxm4xKUHG6tuFTLD7ckmgMYM4sTk
Kd2SXYe/rUGWwkWQt3HNWJYpN8Z5KQPF2c5Q2XakNlgouDqGhVmhPnfkhJuhWUnYTLZXKXyYm3l5
xigyc6MmLVP9DL2O3ZwmbcE8fpSqG2hzdb07jIU7uKEblPl8EIGGXKpkr9c2YrRUd6KARb2PlT9L
7CkTPojvVjs6d0E7Dd8cv1nqk7Sq8gBNsSXgGUo5pyH7j7B2NK4AZhJOco391NA/xSV6QZAk7OAH
pHGUlmpiLu8MVXvdVz2m/fxQMWRnT0ueHS+Z18Fzi9rLcVv7a9baZhPOfavwIo7t7wDO5tkymbBF
NVmIAEuyAC1kNZf1BQCQkROMU9RViMGHDoPHSvobgD8npQQl2jsyZwRM3EeOAbLuztgD6XVHd+Rl
rqttcHv0uLot5E3t4MG/Fw3E440z9NBYx75e7hHk6XdNbyOoCKaVbECmCYpHUJ25Rp6Gk/VGdaO4
SgiX/Oqb9aRv6wDNc7/EmRm2rajuUDa6zjZFWa1FqVtYbVjQ0v1f7s5kOXLkXNZPBBkQmJcXiZyT
yZlJcgMji0UAgTEwA09/vpTutaOurqOys70rmUzdIpkJxOC/++dFwNuiR5jgxhL5GIdvsiM9mAFs
EXG5o8RKB7jVlV6+yVRt6KEldQV6TePAHWINx5CgsnmqOHt24ttKu6ZdRVzlIf+zOQJcw8/QsA0Y
TVCWNrVMwIirG6AlhR84HG4MTvzZlVpUlNdxQVFp9V51dU380vBG8HGyhxISJSUJdyOKXXNLZGz6
rJn2miey5P5Gp8rTWpONh/FMtHuAEJRazWvDKgcFPPGqVZ6o/gbDUXmRiRJPPdP5at0C3O/DXrsq
xaNo/Ae/EMmT9CffWY1osJ8648TPdhlGgQ7tO68FZzUnmJVByoY37FqeQO0H+TlP2XboMXJMgqmN
tJBIDFG1Qmri2bQZuZJAVD+4APT7IjNNYi/khrIwSXr/B4oqRNR2UN2mtBYaIDrb4oMZoJL3QTO6
HuUiTIP5imdYlqsSORFPuocdOigzXknIcMr/sitHveYLcjfxetPCySKM+mjMnf+T7vGYtcBJAKPp
rZNkYdV7qg+GtEwYL9PHBdgAR1QZdjQs6HClcWsfcw6fZ47/URc0WoUxD22YgPx/Xin/vh5fhx0w
MUAREqe4Um/+faNIgaLnJISIAcdqCDOe7W2t1cuf9qO/b4Uuiz72Ts4x/8ye/fXHdOS8fKaWDIn7
kbFpw+PynhuLAdNN8w48S+2dyClAr6163uZJpd7wGvDMVLkHYPVqCluE2k3ztUMC+82WSfJbXWna
c8XX0Pxhj/rd7knvpEGcBSIzNtpfznstutvAdFdfdYnllpsY2vpz6XgMLCRjtiODP8rZXAeIHAtP
9EANZrIvVZbej2WcUa2G78lhRGE0F8Ygsv/Dr/ebAwyXXN29NgdTIvlrzShn0JwmO0l9VSHNz47R
/KqyQD1UVfKHI+jfb0CoZRx48S1fGZoMHf/6teGiqHItopCFaGkMyhjTPqdOT/5EFXFu+8lX26qf
vRXTohgIyFQdBya8f7gc/n0rp5YAze6fRxmDsedffwmbJBubJuPOohDadpwjQQB2ejPtzjoPTAz/
cLX57Y9j/MEwwuCJ/fVvngZUSM9FCx2SAewYlfSfk7Vke8IIRJv8NPrDu/E39YLPmFnLlcvjuOR+
fhmBZOwymp4iXwkNbrmXFXUTaEU535R6AkbTj1zKABbvoWUStW68iL3vPy8Bf7tnXH8B9C2cqMLn
8/3lrFiByh2XiTCVTkkzuLbCPZjN4n7YUv4cZDG+TollX/7zz/z7M8zP5FiGXkPpPBemv36nupYn
hWgrAtdpJpmgpfV+whaCFTV2/7DCXYmuvxwFXcMQ7O82lzdXXPET/77ERf6sJRZD1xVDrRRcG+aV
Kegby3kbR9/tj24ytG/oDnm8taSNSuvoaXpaooitnTfbeqhhGl9STYrHTotxBZE4WfrtYNfGs0Pn
CpXCqX0m/hTd60zaSX/aBfkls2oQBLSl1j+X0oSX7uAxBPTddc9l7ScfkS5i3Fnck48j+OqbJR28
ZCOswcZQ1cnizovkTP5/aks3rA21bCeC1GkoczP21qqR5cfsGgm14ZpZf9r0Ml3re0aLC5uFQ6bT
6E8Cul3ogni4ltgEXuPhG+15nAPRLg1DNspx4psBB4+6Hwr6eVaoVK7P4GtI2VEJE/5JNvjdV8FT
5nCtBQ1l/notYfTQObapuBFN+VtROOI0Ffx12jBixcLh8SdIx29+HtcfhE0uegyh/jkl+rdrELTn
dMGbxAHGN6A1zJDVMWa5dbHSWNmA6lj6n5bM3zzZJrEYNCz+30nI/LJakduyNYP3CdftspwnNrQg
rs3qjFOm/ag6sP4JxJ/QdYx5gyRGiRN3akJLzmvt6/MO35q3HqRuhlIrZPOHte23vxwbvcHtl8/F
+2Vj09To+eWVc6CAY1zMhKG/7AYXBctxlj/cs3+zrOC65d3G5sFs9dfkQdcX0NVNl5/lwy5NlVKn
ul9oBdATxX+tCFHjr/7DHyh+941z0zaZ+XHOIAT/15e9r6jd0Gz+wiHxiUSp2XGiY5k5ibWpLTHA
8Wrh+W7cMReXRGnEJ/0I+IbRYYQMkzQd5hNvJNvcLBG0giYush+1F5lExTHmX7BodY82EtyyalpL
TZulUJCl2shy1+hy/XqwZaa2dS2rb6zBzAh7aOHeH5a0v0uCXOwFvBtiX7Q/8VX+9a8ceHGnCIVv
5dGk9ZKiSG0QcKHz1kbpr+OI2iyG7XA9B5xrSW5iFMhI3BOtcdpTo/xm95+X89+cIvl9QAf43Lkp
o/rltt0YdeRjnsa3WdZZyimW+UzA6Cj+w72eQPKva/k10cXZh6nPtR/1l7erIX/q1+04rvR4Tne9
oVcdfE83vp/dEgyzU2LiZPolk48FBeiKAoHCgZ28iD/khIGBwjUz2acUM4CyrZziQeds4R6UxfGb
S3lrqFXvztM9ytF0SXNNb1ZLOk7AR1paEzBcJVe8EEPGYxZni7XSQKJ8cfM1fmZicrmM63b5QIRX
ntzZT+6yHCsxCJeujagi0fFoUz+nLsYCwi3IXHxsK2xEznce0XW2mRMV82oIaf9pMPhP/fwvcgiu
vn9BkZhkgbv6RTuNASlIMD72CjezUYWORi5WWyJzxBKzDDgPXeOCOCcePM32Mf1lQ1Mc8BMXTzJy
nYdssMr4nqMHtaURU7b+pEUTlPaZJDSVTS5Chc9v36/dFjTJo+tKBfXEzNPmX/DI/xU04P9PRuN1
L/yfsQD/pwcD81co1/Vf+L9YAPcfBqMgAzqHe50UcEr/F5TL/wfqH3I1cymXaxdXr/9mffj/AL9I
KOTqrmJHAOjx/6gAlvMPdG6O3Dj0mC9xA/jfsD6YBvy6OnDA88E9YpDm5/Ef1//933ZhGaeUYiyT
XOn+EB3avlj5OeDp0X2NAGtvmE8ffJjyEKbNWt+lk9WtrendTSXyhcidKx8qefLtuZ/BTyfZ8yir
taaAYDBYG5MnbikgwzngRMS80RdjKNS2Q/ga8BzTvk2aPrWMBxkWdPuB4WMDi8epEupHOBJA6N3T
JYaV+LVr7epk+p9N0x9mbG0lvUuBNWFet2AYVTEmdveQJbei9/eTg/LASeempJEZ4/tDy5ZTWhfN
wETpz3RYuHtVAJDP9eXWcrIcjz+NpJGgmJKkz4xlVWtuRg1Q+qKFRQZWMp/fJmPsYOllW2UAw9fk
qkHLstroldz+DlY90obs1ymM/CZ+r0rI/+PBqN+vHZ116r062Zr6qKA333pqfGD+lRh9tV6EEJDN
nesXlBlCriaczJBUf1aUlZXt+Nxn1o8lWUgN+NlzRdsNYOLUz/yNB8A7bwnWSOyCmjkd/UzbQVhY
YVTb9JAPDkg2SMwy2VnjgzlF9KmU04sLAr31nlz/1lU082i2t8KdiBA73TY0oeB4KvptViaoZ25y
r6SzaRJ9x1GBrqripE/vySD9e5rS9RduYurJ0NL+Ro+Yu3UC2Q8CGH9oq+uvRlfDsb6CvOpDl1Vw
IB4lPqMCcgC4ZOqEiqSLQ+fayxE11S6v0H79z8Uj1tcuxy6fhrCmiqBdxsN10YRrbe6vxYmDp9IX
xNKVGgsy/lJv1rpX3TVz9DJaUn0uqh9/evUlwktpTzM4DxnGkXfXy/yuEeMqV/cAdK41nwEsz9A3
pzgsCty5pMpQ6txiOQmQDVgonlzLb1+mvnye86xFeCuLXVrNEkt8VMLqBtbdV8aWWrWVbwJNKCm3
Kp8ZEa5H4yZd8nvh1Ecn0gZA8dXqSmtMpH+ODD0ATxESAt8V0r6v/eilqvhIqUbIsoOVwwrIcoDk
DrU3xT4q6FmLb2pnHzlyZTLP1BNrh/wCHRz9SxTPHg+37X5JvM5VdcwAQLZFUgVmHXr2kZHnBsrN
UThgskkAsMM8pvmPJT7Gs3wW9ZF/9IZ6XWphBpx1w/tSfPrtvQNK1Uww3VfbHmdtYkx44o90c9Ch
VvH7G/Nx1LpPI3IDfeLGYCX311xNhHQnqXjj+EXcAhv8jHuvVOmzmvW7Bj7mfG2pXazNIog0Oytz
ximeTAo8/yH3yvzEjSBQfv2knPi+dvfmlO8x54uwsI1d0eLMiilKDoRUdSCurYa1OUGR076n1E2P
tifv8CTfmKr/HtP0vWj6ZL3M8rWKF3ebJPpaoRn4AoB6r6WK/iN7/mEseP2Wuvbux7zCMxuVkBlY
N9aUrz4l1oATb/LaW1jMFKap0gowTPNqwSZbSTo+AyTkO9Haj41ZPWTeeJP5zVbmsvzOltl+gY7A
waePLS5sEdQxUBO+hkhGZUX7kHHUtdvkEOvtbki0mz7Tw4a+i8Zt30H6MBEpYGba4tMghJVH3bGh
/i7qPLly5ZvFOB6iAG1G1DtuSqiGBEHoGiRrM4aWRmuBitex+ohQSeOqpF10ELclfmNFpYR0ptfe
OlYAi/KaCjgPG8R6cOLka4xG5o+2odFR0cz+vJtwyekRzlrTbRBfi0V/H+m8Pxm4DVZJ6VXrtO06
Ksx0f9uWPKaKQWGQtTYMDSgLsp1DHCc4w6MOn6+pXgvhPSUGAr6kCpydYtF/DMqj9rHKqUSA7rdm
yr5W6iJc9SrdHO9f9Mp5R2t870GlX3Wb8z4TPsHqD8buXsjdwMtRT0HphJp7S6UktuSg97ed+aNq
sAfwatSskOo4Q6Qq4uHdkUUSRl60y2PzkLV0CvAY1hWPrPkBEg4gark2UxC/MDmykenTlcQ3WTc5
qYcpohqLm/1Wn1+pHcBriL0QCpWrihjZ2qK+fIH2lruVy6RqfKCYes3s6iRobqwL+ZDYziPmUzzq
OvrpsS68s1un7+00kWzoJzDz1O7SzzE0j6k4wSkEIku/wUHoS7h4954VvxXETuKxRJ3xuDCdLOuR
CRIPGDF9PX63ZBsKVFwslNsYDWf0/VvfoVscwElzauPXqFPvWstLrQ4DJNgraq8vGuzq7tov8jBx
G/K28VkN3dYlZG0jBqQufjH1THLmaoudA1bBI8YzgnWxOa9L3WW4FcG0JBe9SfzOPTt1jG8dxYD5
NUX2HcnpdhxO2pjdC3723lrqblXEMS3eE7Ne9wzYb+sm/iqNk3NO9q8a+JZn/8uam02sROh5DRFE
m87kJM+3/ZAeJ6n2PRPQuOagYZJEsath2BP0oLuCwVlYW9lbpVVP0Vh+WlD9p8bF3l5EISCTVcET
rC3Opuqq4bEvDUYI3peYMicUsfXVOf6lM65FiHF3sHjzqZcj/LYUjbOZhaEdCaxFQWnzqJBHWOnk
DLX8DWQNCx6V5+uixXw+5q9GPE/XmCHvIrEeCqkWWA/8MfrwpCYJ9hjnDgbuDTrcWrrNq20W9OFE
98hJxoYJzyZREZOOFOJlveTp1mKpSrplY7DD41xddYt5rKlgiai1NOWq6usVw7OXzhn2tFNeG9MY
Yywp2Tqdy2+6EAP0jGNVUXQh91QwyUAfhb5VOIYmRVlMmR1Kd9jBebyCHI8YRTgdUNea7tnExCrj
ngRAebsUfuhM6W3VEM7TtZ+D2QQYnkKfAgSjUI+1WdzPWg8hZnpAyVlPZlS8mVYWUL7+mKnuTde/
C1xYffWNM+wwtkcj/ohtqu/Mcj/q/WrSxp2r8i3BL1aEE+M1cJs3SX0zwOQR+FheDN7oiDoVggdj
fbDnS+mXa4VCk8mdjwZbGvgqEsCp/osJmNsbP9qCzFozbagtSvkXh4lkcEMdhGuFk25DXiNJX027
kQhyFRfv8nrA6yDiXJr8WhNoryoTwZEcLN5JhKARWiyH7aOx5Lhb6DfV+kc5es46ZYZZRfJb93iV
+oyE5nhKK4/IRDOcZbI3LPc45TPBz0I/g9JE0rV+NL1a0UBorT1Z7YxO2+jwQ/Wo3lHiSNSkTkOo
RlCiq3snExzfps+yVrtx6SnIpFPD8MRBpM4+j8le6Mu0obLy2aPluvPUg9HeiIbHIBH3ffrtAhti
dMlqqx/aRBzMpbzDXUNOrPCIlnYZ63z/omKD80e3jlKGj2YTrUt73JCxebGGZp9ydDpreYpO10bG
qs1YOC2bChUgfNk6HoqJ2fW1bnCqgonvQnqVt+mYkBftwbRv+mLSWXTMbydanquRP4Eo0grnkPvg
SzPagUThUiHFXQXhD/D0vV03n5ivuhBvPIZGxhgpZXF56b9T5LdeDO1WNMYt/PX9WDHnU2Fkc3Uo
QG4fcn3kHoBl25aP/fKMFSrwGz7Qqt2jZxOvEVT/Vd6NnrcHo2le4MzsUn++gDl6yVxxk6fGkX1i
NULik+QTlUmVu0huRFXthIbjxlj64xVEtaqtgRpmWhg1xy02pbA2SSIFC7Go17WkBtPRqTKhnmmB
QqUaA4dx/yTbZUc/fMhV52nmI9egWVzDrL5cytNQCrJ+17I9Z+ievWLirNvryXqUy1YyiAv02A5r
2X20JF2p8tJ/cHRt3hxi4GE2GZT+FY7F4jFco7Bmuxp6g/SYFgsnpMLEuPobxAyBWx3J96a7WMxb
htfmDtXQ3ucyDtMueoS7GN/lAKZWQ0sIolkaVtykKkb3Vptxck6LxD7JAHxj4fcLfYSbZdEtztLb
CMQ9nlAvdEp/4/Y5R3/Fh5GU2mXyquhOE1z2BlOQo+ymzRyZ+6Ux653b20+Tpp09MKo88B5PZM0Y
f9Noo0GhmENrVrnsKo+LXzX0a89NtAtGFdDmpRu9a45/J/GDBfS3EQoW2e0s3WUjyHXsc8b6BL4q
lgP0wLqqDpkfPbiNST61qs8JFQOrsiyJB0YZUtlXKu113nQidKzaXDPupTW4KD8M0AZ3qYzbL8Ne
2p0H3GmFxQi0Gkc3ZZrLanSvGIRKa0+dS1LMaXNOBsw2VNpT+NyxkTWxFnj41g72YD0Jxi2h6fxz
CE9LalmGuMM+BtGam6okAZpaQgtHReJ0aZ0icIfG3HP+2dYG1TRomTgH6jJgAOXxJW2IHKG0Lbed
yvap29y3Ot0zHP+SNCIwPXyRsg5Ga+kDp4lhIIufZpmdysW5dXvFWZOXRfRUzRWcHmFXcfursKss
YHduOcdTtM1ld9t1fG3RUjor6HHtZobwRzUZlrtOb9/rRryOjfFg1mI3t+6pUmrdkXrFQtMes/Rb
Wd4bE+Yd053vMpVhVmY/GwgEaRt9IBtTifnD81/i0Xgxjfaxya0neyqSQzQnP4Atf9hN+14V7Zur
9Q+pyV+vWeK2SBqSaYvzUce8Cnq6Rt7jyEwPaitqZj3odulXwSX+mFDmG3qRQVJxAB1ktwDXAANg
w5R8vBwkZL9cGt2ON5VG2YSa81B69VnTAM+QCRY1ZCozf68N7AuxPlRBane3lQv+2s7hpjl9e6PZ
mn0W1DytChJhPheFpdIf4MkFVp4dBMneIu0/k6mkTLhcahYZZwpV7rPooVpM3aGK40sOYKkq83Nk
t+daZKGdc5iql68hhQzHxgs3jkJr2Ds0TbNdT1ROZ/O4nj0dtCkTeC19yOth02VQkmd3/hi1Ydcv
rUZMLv5OOeYYscTDMNwhp3/5HXy2ygJmsbhkApfy1VvcDTxViixcGuxUuS4b77WRtGoC0OoCRmSS
boWYuHJIScR7Kru7NIl29uIE5nUjEY5a5x5xQSRyLquU1tLNRS3TtmltnnzjUBrmUR8x+uT9sy3w
MSaFiwDuXvkFYWaMYZrS3ZGaK9whLNqsVJkz7xry+m6MQtSb4rJILB6phbxhtFyza8wg3T7pHY5S
7geVijsMX4c+ZSfsakqUkTSIUxH57jM0Z5/ec46o8xAZd02TnO10XHWm9pJW3OIx2NBnYEtPDxKO
rbu4rfuTW80JR9FpP+Qz3PFEdt2FE1F/8pX4AR836LQlNEaOfl7SoqYNsX0e5qs6bdaTsU/MOT2P
7vVwopkJgBBC+CjZY0zL7Gg7471sKdhCzXg0FV2SzJjmV/h7h5HW8HHyDQrQB8yivWw/rx4lf/qS
kxXSbvyUpNN5SM2fVWl1rJijusZZtHplW838HEfOSAFWXCA0KXbeqwtIn3s24CbeIARXO6m1+gOW
tiO/drfCo/pYznyDCy8JqBSCTZM53Q4o+UPZrqrOA6Iblbc537zmF3huaQHT001WONVWJ9MSEmFy
Qqu7fuZLHnqjoscZpnievBDyhBmFLNOPtk0PSQTFkVdjZXBFNuX8WufeHqauhc+nhUVdj9bBaasH
SnPTEwzIee2m5YYgr6AnZDosJptyNrkTZHSZPSkiXyGuIaZFIxYerc483qqeJ6SYfhQV1d9G3d3J
nrneVaUoXYubyG7sXFiHw8Yo9Hij08qs1unEY98NsXNmkc8unkDYk9wFWK/f+rm7+oo5v5D6oFOF
arU+7+Zzb7fT81yk84eW6/F3ViJ39mcStzsi8T/gCqdbxox0hGQ2ePuEyxaL6SHHS5BpzmHIX2yD
e3QVreKa4RbN3o+9Cxugm6D94u4dzH07Wd9mivaRzdq6sNP7qSo3plw2QxRzIfPVckM59EUz9X2h
NQ8jL3EwqOSBKGEUxJH9jUVyez2jmA4xRnzY8qjhVKsca2XZ7dZo8ifP/GEyh8/THNqW+eCXwxwW
yrxx+/FLjIpdVFX7ocmOKXz0nViiB0kFnBLGVp+QpjCw5ruh49HPr59LkqcPTaHfAPGbNjo8ENrd
zPSSR2+tnE6iw0v2oJxyF4/2BoaxcYsw5cAhCLJ8W8vJprlUGe9LOxNNlHa5hs8Y1vSCWpQMp9Fn
bcKfc9sgW9DkGvN1xkNmvwp0OTS9CU6PN8hzOmmrhW1J6xIt1EpKVVQ7cBZZXhE9Dq4L795AAnFN
4+BWbH85cMjJUI9DRKU5Ifc3TS96XGTkoh1O6Aj1OEC8ByY1DGad93lihmU6+Bwbka6MrnBRVtRR
2k9t7IY2i1nHHtsjJpQxhrEKirOD2pOiALW63MX6vKIvAIsoVTlE1fYx156ZJj76Leegm73LFEli
TJEXjBpNdwm7TQ0UBKTAW6vdtqjScxx45EIddp4ZYBIH8MBpJZASxurBwtQv1ONpfE3i+0J7r0D4
j2WLRhJ/X18wZyDcWaqt1uivXc5a3I4Zcv18HuPHyfUOrWvvnUQPNDuFaLsd/EvG8zNF+n1fVO8Z
UCkawSNANPne71iSx+6xYrmIqFuEPQPRDuoBx+apuxkGa0swmwXa35bTD0j/762fhEv06iBM9MNm
nL2fkluOhgCa9UVYLMnKoTXbcftDBhgJ4EnZ05v3mEw/RfGRe68zFLIo+eq84ug3w9roBVGnt5bG
eHXQi3Rbo0LrZN3RFeihtzdty7XBMM6Wr9FmSDrfLttjEX/XMFgyo7hpcJ1Usb71KEGN5rkJMFuH
OsQaDPwrrFdBhJ0S9u3FdbINF10+OSs+iOQ9EaCG8mKvDXe5gYqcOf2uKaxdqmXgX5w7u3z0zI+8
NwMxU7dTiYci51LfWBru0QF0VZPdtml2jLi3BbI014aD9cG8RvhRqamvvneW8bOw4q/KYCcEwnWX
ewLxxrqzC/20sOqpMt3n3sJwokjKQ6OLy7X/01EXNZxLJiHR+GKY6aaOvyfmCSpbNeJSjrcjsVq/
eKnmiQ+XOkdnKe4Wrad33Sr32sRYkXHE1Dpbh/BGnnkHKx1OelMhCsfhYL6mYDnSenzKxXuOa0UO
7sPQWluJ25YkJ5DcY2y/Wam3K+trYb3vPvc2EL+ZrD5gFmAh+bHqbiO/r56MNLky3nZKurClJm6K
fuhGj6mMjsJ0yGNrW1PMG0kp6oL3KxOCjd9bdeWdSlzaTKglpozLeir7hVJJUdw46Tru3nvBlPTs
d3uN9i23IccO+odieeY8RnPiLmUZx6K+WUha4wmPkkPm7dt02WvxAbgvW/yacbmXrsvyJV9uc6fY
2Pq7xjYuT3V1mGJ3JzlDJNOTNcibMV3n+swmEvHsUMRsBmlGZFipMOeRuV4NIZ3t0uUrMqeQAqX7
HNe3mi6eRSOMaAPK62/QmKvxKj0vZ8PmGjmaG72M70gjrnODyj1zl1DB19CvnDHFqqiolhZHJdS1
1BtCbCV7V9m3igNTdGELCCjMWOvqaJdHO79x9JdW21UdchGV60ZQ1T+n8sVsGXytU8EeWLsPquAf
NaqbKEUSEfkuH5wNjJUEMMlLY0gqpRh2DAVkI0usvWU71+aOxpgV/DUGPOdG8NzGNEyNb6a8X1oo
CFfYGaK5rE9lufXSfoVE3JksLCnLlNhY/hJak/FpLN5jQr0H9KQ7nJWCYQUjEM8OYLYeNaGpMC4K
BoEWJP4cc3viu5cZeOq6WvpdxhWMIxRp7mWPly9gWhBe2V4JX6KenOsJiJAsdDo4RJo9DQlQKWQm
l/s6B6FkH0W5ESjdK/bW3HJBy0+1gWib96cWZNSu1OrbLok+Rqd6NzUuuF1/wb6jLnLIywM5Co6F
RlbfzH7zlk2vi760+IjbH1WenppioVcmQ+0hVd3Xay8JO93bFNpthnH4KpL787xtXI1VGATHfBvp
/Mnzu1YqbsKE1FWVPmO1QOLYWVav7aZ2Owm87TNT26vk+5Rxv1BLa68LidmMJumiPs2KA3+5LvyX
2XhR8mwSQeSIHiyaWlc8n7OZbyJq3czhzmh/jKa2T6tmL7wPWpIeJCqsSO8iml08t1mTrOUsozYN
SnJGJ3W+n/t1Er2K8Vjaj6jc56YwOX93y0rYgmSAjgjVqu5xyWWyomfozbfHMPffAP+cahg/fn31
w0dp4CqPpaTYy3y5gY72VcafFuJx2KNT+mJSuI/ddKPc8oxeYKJFYR6BHHAadH7JVk+p57F3MG+z
2zJqsjcHtOAmm8Ud71a3lsxJ1tTowIgKfO2Nezavk8sUqCWssJSrJFtorjbv4wL2lO6kP4FqB20u
oLDHyyGdQDVn8U61JLX9iVOKp9WhlDzJykCdRg4N4XLtBle7tjoTc6sb7RNcxrlcmONqunXOM987
emk3PA2L9eHovOGlPz0YqEOT33z3ndrPEpTenMUdYy8Ufx95ctV0zESm6d73pf7R2Zqza2GrHRyu
KIBQIdR9zIzaA+oCJqQiJJZ4cIq96883NLqpteHibSyjmDpBL1H3mh09LD23j95Onn0R037toXKQ
E9V5n9p4JwvDvIdpH/mEXNz0dkwUz5Y2jkGRmh9+sqTIqPHMlXOybhXrEZ7LedxVOMpYtfQ0unAx
9HmE/OUo6ebeeqOvHQrVG/bameNs4yK9hxb94bU7XeKJb0ON1rS2mss4ejuMjx+UqW4yx2KQbYkX
6p24golNm49BJqg3H9SeCfEmxuVPR+O+Fvqp8/UzrtAglxo+bjFNB7ngkaMr5DRljR7mi6ZvfZ6k
O1LZRwx8A+VzJSXKZWbnG712Z9g8sOgvoq8tuRaoJNu2tQQ5FDD9PdckU2isJ/ETMZ5awLpJEC9B
/fl6CAJnOzr5uq3N7qCZtrNmimMee4u/qWXqgEZLB1eECSm1N1FUV9tWLx9sQmQPFSk0fDj0FNax
UFtc6t06c1Lx7Lb1TTYWJKBHIEGgtZrAqLnbDDWNi0WFVLEkeveoUF3WKPrG3ZjjPV5Ns9PtzCVn
Vt0Du8c1IdL5Xg2KGblFoHxTC+7GNMV5QWEa9CzWP3qvN7JzGZEFWOVxZb6Nhau+h6vIGwtjXNUj
SlOeqeYb+kgW+PHS/+QdhJMemf3tAs5zbWYN6koB3NOvNXUD6s7AyTAPXKsWnJVcYGJrCBhQTLih
kSvqmVB6kou7xnFfBh+JDKjxjiIBnJZ9ab4xcmcwXdX9bS8WbU1YjtUDsxiZID3f2Evqv8ZgAFEl
upH6TvEzKZXV7UpntE+qHc2PJmboHeN3+FmTESsIn3Cy12nfTEZt5wOYLAOfkM3BdpL+ZPHq70bd
Kk+OhuhURTu+i461cbIPJUzNbjDqW9sHtIlRKme/pSagZmtC69EGi3PdqO8TMEWs72N/NkA+vmIO
pv/baFv/m5CVWVHnpQ1bkTcbZI/RXqeymsOEG822TjR0X4DKxIJj5lncg/M5/9lYbvbYd1H9MJRT
ywAFqn46Lu9dVBZ0Giz5T19WaRO2iEWMYofaZDdOS3nf9sDZtYWj27UwmS8ZNpo5eBkHgwIklhrF
m1H24lZBM3zruNfsoV0VN2Jc1FY0tjgX3B844dScqKoZAjNNUYaBX4aYIQI4pew6zjeH99qoTlL6
yINjQgBF0d5oeWXD9wYUjlKM2qGX/YYWL41J4mR5XzUBsjUTbb0JHdwtt5SR+Z/UbBpbufwXe2fS
HDmSbte/0tZ7pGF2QPZaC8Q8MDglh+QGlhwS8+RwAA78ep3IakldZVKbPS0lbcqsMotFMgIBfH6/
e881BJ2T0ruJhWduSWYZRxRqhiiepbf9aOgXMVKuakvbv4Mb0G99MEOIla3nnyQMwwtoXrEeW4UT
xuFI4YQGmo7uJgoGYn98L6fEk7vMwA4IHM1cSUfW5lH2gXue7cR6sBR12wxnQCLikHUuB7B53WRG
E/wO7EaJo/obLCEuvYDguu4GBODN4FrjXeFrfj8VGGylLTFtw0GlN57FNjhxQD3yUeYoV9hqVziJ
l0DzNF+COF7ktqNtYg9PK3gbC5WMK7Oolm7NU8x4sAtsP4TrPuEcaWSGOf6spEuXXM3SyYNPvsmw
U9VIFHF4CRNUEwnMYK1yEfC2ZN7B6r076IEVT83aghXdktSqcS9zUmwwDboYKu8QeIBf9n5bWheo
4YMBNg4fvI/avyowkWwMI8D7iEu/OaNtoH/n3rjGoLkO7Ibo05wH96JN5p2Op/xkShBozYRlKIGl
tA8aqR7iUmf35NF+dbaoLjmDJKaPKf6VtfDqo7hLgpu2ye50SHyIrBZMZ2luB+GwyI0XVOKW+FQ2
tsnrVAj3mE/ey9TU3a2ran1n22rhdm07G34tm9c6jveISOrUFbH1er0Vbr2QM5Td1vPTZI68CVwT
D0lhe7tZtnytzriKXGkeYCXO3/3BR3XRlbUJHEw0GfrEvSnt4R6liqAXcesMeK85hv46nXJJUs5w
PdhyqnpK2STEwQTUrKymU1zM6hhMPX7iLiGfGFjBl5sRPcqp6t02LVtfPkMsVTqXywO38PyZ00xz
gyD33gxszPug3YV0fVD4WiDHlHqpL4I+hDrKe8Z7sl/uIZWFuYdwxyU8Obs5xDnTh8FBwMrl6wXg
eLM7dpyz79vaHW5YWrpbq9PzjTMD3DSgc23ptK0pUgn9Bx3X/o0dTMMtxF+9r5queA6aHMWpxSJO
Pn3Sw8VhS0K/X2aCIuWv7rSimAPrNbk5O32YK+nczry3NELSELFhnST2Zaqfszwo72GoD2cCy/EL
bXomilvxaqEuAPvFU79o3exlU9Fr7E5EaSWgNKbGp9AbXolXBpt2uoqjzVwOz8HkpCJqusTXUedT
FYgwrdq97ChN9HRh3+S5y+Y/acwt4w97JJC2u8BlUbmwIL0FOIUtq0IFYpN80sVEgrrzJW7e5Q2h
B32mmfR7HDskc0uN92IickpNjLXRrVzGSLFJ58RAlmnTanJlnUH6s4I9hy2jFtkGf3q9ZmBQPDQY
ROqib7fzMJJdNADDKxJ9iC9vdlJYLjdsH9NQyBlknTRh8dOqeesI0qijU9GRERXZ1X/R6QmMXYLn
RHVV/FXDWjvPyH4d3hqSsgZOHupwzLARK8io5pELtNiH9iTeqyLEnMlS8hYTB8VOrRS7ckmhbE+W
bVxMO+X3bgo4NQPYVZlo/2BOI0sg7RDmWWYV33K1cS7P+q7E6xRnDwpjIyNmMDabvLWzvWL+iPi2
wUtZyn7f4ayboyAbeVsSaMMjZTl2Sk+DqPQt0FeFZISL7SLMEm0dqNIht+Mcy+cAD8EVff5CrVCJ
56vLbKIzif41VV1265YLuWh/5EhWpBpmAnjkI/5XNjop/7+M+XgZrXMQtN1dQZ3qe68FL13jD+bt
XBrd56ya5VdRls0xXICWbURisClwxusGVidvODC8W4M7+RbqZnm0xzEDyRh66b0x13SzJZY6TQMy
+ZQqa79oYkcqWZJ1AoxqZTk0s0H4yG7QsJoNbUhM0an+UXJ+4JNI1hGFA5PH9yHWNIYXeXUTksfb
AlklPmzb1wSrJ8zVYOL8WxotN/OMZAH0Cndsmc7LmgAsPtZqCuQtVaV7ndNH3cKQOPhBbR2hMoRY
kXR90/Vtvc7yeb7VDXYemYmHmP3kVgsn/5EG+NWhly3qNBhDsza0v5FGurx1sW7psgyxZ+UNK1eh
1bPZc1GRjjIlAp0SJz9gq5RP946fvKLAY0YwZ3kpu9zZqdoebrUZs5/OChE+SX9o941fTruxsrqN
0Qz9PWUxPBj0WPIUEhV3UpLzeNmCGvvSMgeXpcZ0xWfGOKekB95lwouZOnbC8zPpWLPDwdvQz25F
gBGm+yXPYY+OPvH6pPXzeqWJFm+gLlkv3EzeB7aKB9bCYeQiLWymyZi3dabzmxgEjADqlfNZmLxl
+gk3PLwPkpsyZvWRnkLvLq7S6ugnifysaoenU3zuimWHnk1oVCk8lfGyFdb1ab4YlF6jU7p094X6
5I24DqWKADpgqa1Obk3BtpKhx3EyJvfOzsQh7grFWewZULwPdhLuD54c8Q6vYgmEtBHeR0jvzfNQ
1em+RMhge86KXkcAcgwG+9xfi5ZsxRq+WxOZbidXdnBtPJF7+oCfTeQ/qlAWK7kDgypcuZcx8nor
p2saVy6HUiDeZ4lct6Z7gkWQrQaPmu1iOcfB8Gw0/I2T8t1slHxv/vptev9P2f//X+wMtMm5/O/D
AdFXSSlzRRygBk09Hz7/8ffrF/wRDvC/YeQPQK3ZQPd+2/z/yAbY3yA3kzolT0OM2MPq/z+yAZ71
zTOhaZH7BZhHmMX+n9mA8JsLp+naYsS+gECB+5/JBvw1InaNHhC0DT0bwg1Zg78EA0w31yVdNB71
lDzMsdFxGB1ehtI9xaNU1OD1u395Xe7+CLz8rR6quyarVf/Hy/CnLOjv7+jjVgJlRab4r1GErEma
KQ9cj+eh/eRaBWZMdGUj/86a9dEOmdHaoeXB4LyEg/dhOvIhz9r3ueqoIjacrRy8r5QZmSrpld/1
r40zc1LH1rpx++Dy739W3p6/hp1IWFKIQJk6pU4mBsM/5yaGmdUqYq/NM3VC5AOZzIzdFfhI8B7A
o7dqps4036tA2d9h5iz3RVbsKHaaOAUtT3NDY1qZ1OwCnThbYazifqdZDZEE7i+lk/7wMvy2OKLm
Ve90zhubiXvCESycFszdA96tJbgFM682XeFs+0m72LeEsxmHZHyqkWrWnqg428TZ3jYJ+W1YFL5r
IEWaCY1zz9XGaljcD6za4LwFy7hH9Kd5BtVROt1uCVllS1snZxrBgX0xN6+kaN6qJRjW41KiPfUp
dRW1DxY/5cZ836nRuIf85G/BcGbbsEYcHq6H524R7qoczE1oqIvAE7SNKwYnDNiz80VvRPHV4z6A
UmjotbLZg3iDganfuPrCs8c+kLhKq/olVW54EIF4Xdz20cNh3vDMBv2Oq6Jg8t5hjyp2oluWM7if
8ECY69nSyYhDndtsp3mBzJAbIAEsdi8ya7dm0/UY1oxjOHZPyVyZD8tI1XK1QLa1jJEkAkHE99Ad
8l08Ozvev3DfNc1wm5hXiv9YezcZQ3qV5p8TWd67EiDSmZ7yAZoogtou4/AfFXQx7Fhu7TADOMVa
daZ38EIEoogODvcUzHSbZ0xsj4ChbOTZnh4KNg+KcwdpM5BPCv2KT6D7lBUV25UiPIQL9Y2hpPoI
NvpqRlekJbeuNlbp3CGZyM2glprwMvJ2lsrm4hlsjsaiQf1tryeigr1lWg5YT6gXXNVB/Cv30+QT
ee5nP6uStV5Z5XQypmrf+lVzvxBCWFeJpVf4qzg+BoTUOoxTtGe6+VrCmd96gfioxZL9tAPjeSLU
eOuw1TpTY93v7JYuuRSPp1ia8rXze/OxoG8Et7JAp6Fhp1+3TuLeyIFB1/5tkfDydFrVomWdFbeX
ECvkW6d5rHLyTqM6SK4+OVEcDGixCLEW0RqJgUO2/m2aW853lVHLaZH0PlQS71PbNfklpu50W8Cs
fxdkMzCez97KHDTkLZ3eUTqCh92jciCHdI5qlidPnakfcFPmfECTcivVTEYl3mcpRqzWlxMME9Wv
Y9lCRk7SvZQVjQScjB5KF4+pN7Tezq7d5mKY4fJjtsX0Y1hi976cr7YtCSM+msc03tn4KCPOoH3d
Dyfps3msvHm6QV91B1ZSAc4ZEe/UtfEgcozhnZaFW58s9qotCb6otOEwMd9kk3hy0dBdp3fPYT2J
XQ97Y+MV12UEgQdFhBw6EeuLrSMDd2f6OFmnSXRdRLFDv+kzN1sXg+4+R42knVzz9/RMPlezyvZz
SoVLkrUhM2yLGyyZiPu49fBzsav2YgEn2wvpv+SOnT9xZOvve2eIL01vJTfcguBfjL21Ka4I0t7y
CCGoEBROg1JP7Cx4m42aZSDX6n3btawIsrq8s/NiXImG7rHY92YkWlpiwLFYKztuf6Ly9TtAT+oX
WpoVZbNIbj2XmLCbgSibbNW8dm36Nlea13JQDwqyzi7tPfdUeZBvaBC8Vcn03bDdF+2Zz8CoKnA2
cZvcFGWX7gsX7Qk+/2jh2TL10aMW9UC0pF+X3CC/LF3j+uUDvG8tCiEixjVEAmoRwAmMeWIdkFS5
EschOwm2RvNa4K3YO6Llc93TO8tBoHP2plOjDOQGikYXF5nHsbdrb9vOI5Dq6K5dN107/BCKoutt
GQ8uzkJgOAUVLcr83syN5pWV9S+3Har9ohBHTKI4xFopTQFAjMEtKz9tNdvrrAuak9tOzV6HboH0
JWLx7llJs3WMjIaYMEztiFo3dkfKkUfEM2tVlzRLxE3i3cD+b+9jWRaczsp5n2jXAO3nmE6UDPbH
kmWd3njBEH/vxWCx4EophGvmdrrEnU6Paunr+yQfLFYB8mAFYV7gIW/hOnly3hpms6yHVNvbxHc4
alae8NZViAisqIC6a2TM8NtX5XHIpzWGMw9LLwYMJ8RNPKZ2flOQnPrVNe54J9FUwq1VM4HzqYF2
ZHCIt3O2GLbLfgVz38CWh1RXeB7i9NeEIPbcyD4kXhu6P4nYNyd7cDmBd8ipJzulX+jSDj49xWWO
PtdYxCKWaqxu2zx2340Zvy3h3GWv3fHR7ur4mM6QKhKy9psWBWjThsNXWiUlyNWq2fhisq4LjSO5
nmKTI7Dc9exPtr1XvUiO5igPDXZeqofS/ZwBZkwoqljXOshvStNM2KGOPreJeQJgWYaUChk2mwNt
4CyDHYkDpe2u76Ghf3gNOrlnLquhDLdh1d2m/ZJdiglf3FjE54AnEJHIiZzGtQsqKkcekkOeF+tS
llS1iKrdGirDLxaMS3+Jw+JBVS7hLmnHZ0OFzovD3EEUoa5vvaBz9/PAAm4sJFEoNeFuUIaZsg4W
wbkrHetQuFb8axAEW6hZbE5GjyfTclvJ+iindCBwDiRBm1NnleEzXVHtxC3b0GSW+2Hu5JFC1lE/
cDzFmh8kJmKb4wb7GewTIW8nLanRIfC8LGm+xhirb9wOfdb2f6G9u/jzmiXclpW+m+mmvVp7esHq
NbmRMM3pebXDde9j/ALjQG71tyhKiwWPJN+7TNJjaT8Y7esC0nvfLbi9e3eKT6mO5TkZdf6SGNmy
7ck/rgoefyc5aoXdI7zC4mF/HDEstIROsvgEyq3/MvRVcJ2qpNnYVTPdTMns7xwvlQ8uxj81Dem6
rpPHqbfqw4hAt1pc096FztWKSFQQ3d0z1w7a8h6EVr0ZEtXB8W3yU2MZzi2hBJ9qGMc9uz6Oxzqc
1W7xxB1rHdY8YMdyNyi+PBqnt56BnCjSmo05hpCBFFyUKJyntZz5AFpzQ0MNQLFp7Or9mGfWxdIl
rh8vO6cum8Raiu8TG1eSR2y+3dH+rJupOfb4Dn2vcp5bdIT7ZFyuimCDNCk/ZaJwAuFIjseJMiaT
4q44ze8F25QNtUHDPSupngfbEgQXnqT58zjw8OydpOHu2HUnJa5WyCk512Huf8UOq7JeS/s5y5Lw
JQBcFXn5HK7Ik+L2a/Pav0vterqbCH1k0UiN7HrxRUgiYxrQ6bK8PXkhwkKT5a9CggTubeJdDkoU
qnEpaZZOGAiNMufe3dzFVvXd7Ukw2lZtsmPIvZ0zeEfbmLNHlh43HWVBQAfkRgmjPDsYNvMeHYz0
UHnILWxNjfTJPJvj1msF1iVMYpXIwo0neJKNaf6rlcOCNOt8FoP/s4rV97lp7xfOYjfYbT5Ylv8k
C5F+B86FdzuxWbFU31uGbAzE6WvpauUjpZNICK1ijTyXrUJQnQKvRvs+9X0CjW6cDnkWdyvMjy3M
eG/YZ7HCcDfP1brJ7WIlOt3eLtXyKJs62CapyqOSMiUIDqz1MpciIH1VQuVNW5rtA0I9ntmKJ6g7
tFdGQ/xp+FkWtT0prqubYg6wlRZzit3STPJVxwMMqxwmanR7PL5133733SI9F8Ridx6+mAS7hgfc
7IBjorqhzK86JG3TR8vQUaJEno5hNLDvzKx0IzRfdzupEb/9ovb0Vk3bvJ2CLSKc9zDp9hMvHr70
WfUcmwTpnXyMoPL8Bq5jslTmxQpdqHAsSxEHxZtojX6vZaZv3Spj7VCqbZIHy6kmqIFD1JDpeWYP
U1PFwo8ivVVRGoTShIV1h3tk47tsSQz33EqnukuzsooshQMiz0t1RJwc8IsVZfOieoOuk2w508AW
4LVuXpayfqfpalo7HQecyEE4jQhije9QK67gbqd8tCmHgYcR2Fyo2pN4qGQwYL1o3FWDGLeeQSZh
EnQd/In0ueyHLtyH+EPmGiBXJMyBpVmVTy2XHkfMJVa/ksL0NjRBcDvOGj9bLYplvD0a81r25o+u
/zUlNMSNVYDDt800+KUxvNWpHX4gH0EskpSIATfrohACG9uiRG814Mpd5rkPfQUIFxXyXhbhO8ud
x1KlydFtrqrwwjFSzeIxwzG9t1lqveraz3Z0VF105T+pMGhQ6kjrlt18Ma93OhESeklzUm0wZIYN
NTLAjyhVRnVm1G/OYWUdgrktV7ktWG3YzWc/LNVjkVzj87Vn7tykuEUO89c8WRZ8SR7RoGqII6rW
H8tuCI/8TD/8+bmcE2RDq7nlsG4/SEFju1+CeKw0ZfQNTo0gF5Db7IJTcpD4bKsKcp+KLT+ER46a
GnKLClnQy4XzEj/fuDWn68sU8IFt8bms7UxVfPD4BTYyyY9tVVRbLqCNn+bFLtSMwKY+T3aZb3vO
4SsRP4RzUdxMVPFFZYjxwrf9p0aUewpXedNjfzlnCyfXxQzxenNfpLvcfXSa1Hhm5mb54vjzgZx6
/CGIBKx8fFlHIEDrpS36F1kMR1FgRGtB+6xE2DiQDpdgbXhTe8x9tP6V67TmU88ubsfy1LgBs2Uf
WIr3W2oxoJBylv1anLn9WByZb2VOaPD/S4i/Zb/vc/v1j79/NEOt5PzwlZAj+JMiCODj30iITV9n
P//2s/782/5LLl9Jw2Hn51+//p+4kfAb2qDlgPuBHGI5PrrUH5qi5X0TUIAc5EE4JK7j8T1r1rPp
P/7uet8gr3m26diuYKfiIFD2DQts/gop0of6TJwXXc6+Epn/63986P+SfDX/lPT6v/z7v0p8eHb+
LJvZlnA8qtygC1PqYkN9+7NsBk2BzNDo5r8VryWCJ8KDIWY7fmOZCzd5VCMWL8x4RbR4iSAtIhf6
0sgjXSMWWk35Nkf4xDXYD9PPRE3WU5+KMSekvdSkNCsp842mJov80shBh3y80lf0e9kFB/LJ07C2
RwShNXkkjC1wjnt58Uxdg4LoZ/MXBpQJDX30Y70ZxrLESFsY5bPBFMmw4dtQm2l2wghGNzkSvK24
q2aYAJ9Dw81eZJIWZxkOIfv0MvAepyn1+fU8ZuSoWTQ4B/L2GPA9MfEHmGf2VjbaORbekKUeeXF5
o8IKYyX8PXkKRrx5AC9Kf5OIQZ4ytwwfzSqELjHHhI3QATgu1sF4of4Ouzu+PghJ+YiisDhjxY5/
wOuhCtOmXSEuALok8lTCjzXYqs59scoKilAjk6J5+Bydhd5oOHn3QNZO/epTbiOn0uV1X3eFgfkp
rLIwWztTKSHcjX3o7BeXJrMzDaLZuJo9M95Ynck4GfsyRV1sw+xtAhM1RsQswlsnLTy8imrysG+O
ZXJjAPF6M2QVTNEAPOMDfLv4MNx2mYnfFQx/XqgJ37Pi2idxzq7HCSokgbGM0yeB+UpGk6g1bhCz
KC5VUKlLb/cmeIVghOIi0pirLA3UNEZYWOyzD7H2jShsTH69zuxnWxomKO22vTouISxUvvAkma1l
oAS1qAc/sio3e8JuykOPz0X7lNOC8F4T3sFyFTciiDoIJC9VIHkEVElbGRsxu7+/tWly/ybZhhXK
NL27ZcwqTsYtrSnopWzfthhM7Pjk+wMgDM4XOKuC2LdO7PXwOrUyQxJo8zxF3kCFe8RCyI/WicEG
FB7mh5J5PT+0c4celFfTRfhL8Z5pE3EXHD0e0DGxzgviJQFtz48fFShBn911T3CpjHPOFbIrM2dt
ZVn1OrEJqjdGZVyD0n69S+JmuZsFbyJnjkm89cnVg71oiuiB+1eztVqCPn004Lwt0ZDNwUeWj8ZL
wALAwTs4Gj/5keb7WtjxuPdmyTwBctgzVgNHy1OLX8i6caaRLkjHiEl1NESRaO5NfOvZo0hFRcXY
q+/2lFYj1IZFBivPGBuoODar3lXnYKHEpEZ26RJOWjv0R4buJ6E3gp1haCx3RRHWL5ku7Y8wruQX
SnhnsciueNnmAp1tmmhHtabX0rSLB2cimLUbcemREib5M+2asSD3ZcNteIhHoIWYqK0esLKncQ5p
a8YF7pSBDAmcmgqZISin+zAzmTwJBzkrGIqRdK5RnF4tH2kvSOfRVC2J4Vl4D0mILsn3UHscORSt
JUfVQz3HJl67n0S93B+Wot123WMIXfh/T8JDS5LJBiRf46ymNEnLDbAj9MIeR/yaZl6nXUmgJQi8
rIC7XWiRqC4zjmtUb+Aub/AaRHqMQRMZWGZEVM4MyBupKeo482ll3gpFq78WYyrvFxwrJRZeQ4HS
SGuf0BsKKbPp9WidY73/4Clh0EGJPDWTxoUfY4T4Ald8BES2sv28TDcGh9SXvuEcxsoe2jrT39As
UTvpDB8Zo4eHpdbByWHo3BArzJuqulSJrMl9Bjkv4zQN9/R90eksvcZ7sEVnfvW6uLo1lsXK17SU
XOMtarFxToTL4q0zHE7FUQQYB1aijWkyI82bOlFtLihsAbw/ehyRkLijJ76x74WW16pGidcmTRL7
2QpDArWpsH13XwPwfDTKQmKpwzPlbQ3YcBcurCpc+ZKCrPuOdlGAHz1v0spKEusXCo1NtzHHkPxx
gdRQHuW8gD9GLOc/T3lchSthdMraCBibwQlLQdKupxbs/Wbgkf0WTtR1EFxDwAQ8J5TYGoNhX0y/
WB6apjesdUgLHLFc4ev3oa7LFx9y/LBvmlicYteiAr3O+uFDpdl0O/LuXT3/Av4OIzzm1RqHjMHH
CY8HYLx1PKTp27/MI/+L1d31qf3HQu+6zxQ81WmnCBzfocOOWgz7L+hKFys293EMFaHK+7vKSNID
T23YoQKwjJ3TO47YVJ9mQiL/BxPj/53MOeffz4RDmfz8C3Tu+hV/TIF28M0HjujAnbKYs/xrj8Y/
N8v2N3aVFkhV2wU06l0Jyv99CnS/2RYuJwH5l6Xzn6hz1jcbNzNfZQbXnTOlYn+Z+v7dFMgG+S/X
C9Mn5GoHpZgNN+1CzJv/Cp1zpyxmZBlBNidJfjuiba09w4PbGcjGZIeX6nHVcrcK1pVw/a+i5D62
KpyBp2hm4iDyg45eurH1iot0s5jKXJZ0+GKWyoo5Fqrl1XKNa3pYNj3mO6JM/Srgj6EGac8GxgWn
PDy0+FsfFofaj3WYJS6iN2k6YiOpFdwPBk2ukaVtn2QQ2wrO2XaZzCsnTKxPJEuQlZWnn/N0js8q
Xvi2yE0FZ8y2FeZBeKUgWBZ/2RQZE/vEFh2Joku3+KFemMy2QDRvbae6TT11RT1GegoIjiOMwFMI
q349jcU2HoeV17ESSzTo5Qrzt97HdRHZvQXnRLOwyZ1xw0LIBLrEXGrA6FZ3ml7id89+lmEDq5hu
mZs8IJUTUoobS3gJ/r43258dkJ7YQFgP8lPbhU9moe8p1mgiA1v6YvGVg5giIwHAVoPq0lBuNHbZ
vuHIxz82XSIkIbkALxkjCV/CRB6nBsW7YSQG55UWtu1cVwfZuTWd3NQhOKNxRY/udebOWJ68N7vT
4Y8SqOs2UyRJo6anqnXdNLTP+0aQkGWdklera3QWpU5pfE02hODIymb3Bv4l06vL8yPSpk1vggMT
m0J4otBMTy0ktyhkKnzKpJSXPDAaqrgTBNI55Tav6lacysIhbF/kwxHiveQxTiDpQfkqfaLIO5mv
YfqJQE5P+3lE6W+7lRZLuxUeJjq14WlkDwluVvzHPXW8JRfzLvb9flMIVd2bPiljEi0muUaDLJDU
jyiqZbAWOKhwiYcMKv4Y7wurJitTYhfaQLirf80ppiKufL1XCfGWwotDEG50bCnRYLvrIeayJUw/
ZlUjcBs8hKPRrorbJJ8WsLLtR+JytsjpbPiFoEuEikKqbR9XMUQRq5qDo9ANumwAcpnRf+qyOhJM
x8zrTdx8KkrnX9NJtS+2FAM2eYkRi2eSE947ZU5EWzVQVvnJLWTd0JHPegnLF7NVhCnj0cOHPHYu
wh0n07cmrZAb5sp7ZzlNZ0U7Y6tl3d/XZ8/J2XF1xVUpq0zSajEgbQp+rDr8cJgbucbQnJ7msBqB
pFTimmIr0/69T8jBrEgCkLPLY2k3G3isIdsxcLLjiuXkhLtf0dGqtYmfwBXXUG2rschNbmyu4KPx
q48mwmdUtvaYnsGNVV/CsqcP4UhSYlZFCOq9yAs6T9Opr0msglrhHTXaYZcGbtldRZA4gEzE2ntd
z9QxXCsZYgkBZnZeuXj4Hbk7sYXqYg/GgHY5vmZ+Ueu1mMaqOZfVkGeHwsQycaAotODMW1PZXHtL
gaY4yIE7UJH1DYOUEbhRKnB1MFUS+d47BoPGecmDDCygVsSGrVii4lxTKfFl6VXjrys8ZO5GJ6Qr
1mCUY7W2c2zRkZssUFsGa2QfUJeTz8tIrsmO6uF6p6nS0PGBUU6QtxKLjzXrF92JCAXZ2ecOl93R
tVrzx+g2ZrnBeJRdSTZU6hElDwa89oUIiJY7bG62A5VbkMfiwfG3xIsscC+u2eLPcz1m0RSYwm3G
KGFtyrmaNQYVwyfrhTcb7MySYVgEsam7k67JFFmLklhLh7YizwIexl5pVdPTN9FMQe6Ryr9m5XJ5
decu7AN1aIdYAWKk6yvdNjSvvIbwtZZ9Os5OtpZTEPfbritH62CbNXkhnBUdKIawRgX1As+ojs68
OOERq289natkqDEyegPHoaEPhjtd9s5lblj9reZWMtTQ/5E0e3+aTDLR1A4aW9mpHAuAFZPItjH1
WDtSBhy4ssyk12hJQZrg6fe99qyVyr4WHMk91rye1J/wm4phe7QtgIWMqwdz5DKmErdiJyqSNnA3
Do50j1Jt1rhXCCkrvUl79c9QluM57nD0RnaI2MfWETA2j4DchZTRjhb0x76so0Ur+jtabDYrMh18
JHtTZXqlZNV5Bw73Q7lC5kXWqChXSvAwFu6brHMY83kymliP8YKG67LWFSmR0T8NujXQbY3CP0+9
V1IjGaeYwnmoE/8xrKEAMzVqF2wkEFLqrQbG35XHvbVfhTx3+JPKqdt1pwXwHyeYbMHhRgZkxVAu
mghxoX+bBzESZW3jCb94lgsCiXlciHXt5hirY3derGj0s5TDo5M2qB2xz7JCNFhTNkm5NJ9V343v
A0cN2DvD4F8XCrF3zsKh/eq7xGE8xoE3r7J6pOaGihVCo/T2gavfWBV9KGszT7GqeM4wgzMoqz1r
Vc9ZS6ecz2ycphfXrRIyqUqD1OrzZt3nk/1OI4YJJCKesonCJis7jkXSn8qxp0Lbp9u93FUNBD/s
6p5xP9vVkm3HpEl+eOI5wflMy487fOJdmMtLMLqa5mcJXNROyhQerp+EHy6RLBfEj5pv59lQ1Sod
Jvs5574ck4kTHryDckjiiBfYfxStC9YBzB2ns8lDQ67Nqf0I6qCXGxbsjbOrYq8EjGfGSE1QjAk4
dbqHyacr9TqbBlkOVs8+CGll+R8gX51fHg68T5cNilobnXbe7AmE+Ua5AmNYM/ugHljxTNz6MMpy
VPcD61cyQfMAhDKS4g49j8JRtqqY+1tggQjZXgdKdyka8dD0pIFJbBX9B9UKaDBiGnj7VOeTlc8b
kzfJ8W2eRlja1IYjcJauWC5HNIaVD47sumolyxK2a0OCq1sR2Yi5mgTt3VE358UA2WiiW6Cn4hvT
4GK5x7F1/ht7Z9IcN65m7f/S6+YNEiQ4bJM5aLRlDbbkDcMj5wEE51/fD8v1dUsptTLqLr/ozY2K
cvkiSYIg8L7nPGdGYFXVsRsqPx/3c+PRSuMDjRpttGv1KYlSo0PxkCVfeWeDn4teRn8L62ZtP9Lx
WkGccA5XtMaQYbtLptsCj9mn1Sz9zQskDZlgqfhuLUvbQVA1/WjeITBXF5Q+2HtMVWIZVC6bCXpC
nWEF9coBIRDUrsXZLajUKIvqRXz3SYH+3vG/hKlGHmfnomwR4ZOPmzp/IPb/SMv7/+exagVw/++l
9vP2V0Gd/Xltff0Lf05VhvwXIUneCuv2pUt6ucOB68+xClgKdXcfMjcldw5J9pqo8Pe5Ssp/ETgh
wXY7lsdf9fhbf1fXEfM6VN35t2v2NX9f/pNz1ct4BY55nuvQ4gQhyDaevvZ66nqG8ubjrTUB3U2o
hHhywZPtgwascraUNFsrymbP7swbh37rpUL4z3j8ckldZpXuemut/9l4OUxT5i7j6SpHx29EOG4a
EYv9gAB03/HKHoKIl5OWQEuYlysfSXDh89U59Xmjq/miG6dbPMH5RVqgmQSGjT6m0FX2p0bwogvx
vOvA/X1Wnfjrd0rT4pERUEq8k1zv27PfGQSAbqusaEKsvl9VPSYXiQ3WI52VOhGB8PoJEPzEh9jk
QdNnEUcjWb2mi6EJlhiCRLFRm1DuZD6WRyCIX70JEdP7j+D1E6DJ4zFxUIiT93ocM5yKIi3ZC+MS
yMlgmzNCDzDYpSG19vm6H2n9prbhn3jub1wkrQVGsyzEz9jpXt5O6uGlLhyKX5XtGaFRlA0HJT74
LbKdM7s2fr9/jWKdRv9TXFofH3PLZiCXvSEBiEdC9E63MWEFuaL8V/ERRFc6PCRWzve7JiHwMaOo
kcAWtYw7ZHZWsMV06d5x3pI/PbMugg0lUpQA8dxa1c5tEujCidFDjuMalmkbZY57j5rZ/pGMlflV
pZLCZSPgUWSYr9XZ+xfz1r1jgthYkAlHd47DqNuU0oFMGhVOg+lfVS04+RLxBBvOvAbDItzd++O9
nvpkutFtWyfI2tc7ekVlRtPBTICISjNVlwb1wnO6zeauVVqdyD1ZH8PLx+R7Jho3MEiopMj6eDkt
AqsAlF2CFxjnDEkPBIMzoo2rE6NYa2noxTAssVjl6Sw6gcPieTT7JEGYKLwYxnQxmWcric7KIv/7
NNioTHFK4x+LiG5K5AKTr+4OfUP1uRORe8IC8OrdA0PC1CKkFuQD9ayjWxt7bmv0kva+MURwEQYm
aEN+I0ZOrI06nZDqx4F1/v7zXJfwo6sXxLNSOrPXMutxNJc3toNKCRzkIAfx1+btx8Fk0LjvaJhq
ilWHwewQDadN+m/ceAgeLKKS5COfoOeXz9eaS1saKdebODbYdyuiBZKhPIyMUly1BvkyYyDEhwwa
1mU/1NMW9QR8qkhMJ9aft248c4wSJTfdIjzq6If0EWzrOmvCvEx1aNBVgH0CcUxjuY1j+BOL6Z/K
0Hl93wlH5EzJcmtStPTtl2O6FVjUSmmIh7JoDvMAQmih9XtRZTH1E855oV+D/kyGuDrxxN+Y8Guj
nK+5ZMJRmD2a8F1koCiGWxnWrpcRodE2l10PgNyGKvZ56gChzmQOrke2ZJe6LWefnm1334r48P7c
e7WW+PwQrLg2TmvSqZyjHzJlfo4J1l9dky2al2okd2BQkFdHgh/fH+rVWsJQOGvwaVAphgRwtJMp
RjWITnrgtCo/P1Ps6HfSNk/lUb0ehVnE60QiBtn2fLFfPtTZShKnnyCpK9NskdiW6S0ef/fEdH19
21xWLNYqTNRsDY93ZbDPJ6qzGsU+Bwt0f2V+SJwcfi+E3xOr/es3g2+KDGwHWgOO7uOyepSpIelt
hkK7Zva7sXGMfZf6LnAgdwiDhZI74A+dX7//tF6/HHzQ8KOBDJeshf7RriclSERXAniJ9ox8P2MM
B3EdgTC2RgK7OrgnOMfQiHanVsPgrzzwF+uhx2eN7Ta7H9Pz/jQanm3tFul2tipgZGrD0xf4PnFX
+0r0N1RdGqBilk4PdU8LbENVKz53Yf48Dm4dXGIu51hvOqWdfXBmHwBttmRVuoFs0QyhQNZ4YWSx
O+9Sj9LwRgXV/MumWPKoesdApOjEyXWiy5hckFw4GroHHcicbFh7185W9Zn3r4PoL/1konqIqC6M
6cZcE0kLi9KrOnHR2G38KYsCWmLac1OCW/yEXnlN65llkwb/7dQvmAL0YH5T/oxykVyqFmJQgGQR
24MObjGZMofsrpqXneCQj3XHnAjHmZxOfQ5w4bU4fvJ4BKpGmZ3MQEk1u+XQTbpLpOQZKk7jR5RO
8jM79qbesJVSj0Tj6Zu8J28HxQHaC9qvDn5cqqG7YYxNuqe44a5SjPGEmoIoxQpuKqKkW//BaQNv
oaJIP3+07cnYlF5ElXTq5dRvxzEyIQUpsWZXGMWNEgkoj2RGJL8hNnU2QrziVE/LCEHEJqZGwpru
titmED0TcHI8deOuVhmOY6tJVI3rYkyuPYQGDy0lfyT06TDOmzrAzkASi01yBYgwXYaoOOmuiGya
N8uQr2SBIvYJKBsaw9umMscx5WSUoTlle/0D3m4OB8mUwPrqu9R50qOJiQ0cDyzKWTeD3M16aL+W
pkU1iyqg5vgyBdkuwUgQ7SmiUeBOhcXXaEkUTgKKLdwJQTUNuS0FQ2D2i+Og+Os6FKwdQTCY7b24
AKWIKHxrWG5ahjDCq8/UkAYYclmGDcHFVUBRZ6xt/tkxqy8BXi5cSEFrPAFDh3DHBMfVYwPBG+H2
5vZVV/bEyPtmNn1pqb8ECBMDEgHs2RyfqBgyi1pgWd+8RnpkHVSdukmknskcCboGUk/vL3Gydxy1
fJhpYsM6gqPpb7N+Kg5wdinogQKoh3CgM9BDeolXePsyu3scG1qHDWoOVKGptkgPDuJ0lw8d5LYo
ooiPFTsdcS0V+e9hgZ8R2tZQfClcOd64i0kG1YQKwg9xu8UfRFHhfJmZ1+MebQqyJtmp4mNTCvvB
JMWw382+aM6T0i5xk2lYTeUwBsM+cKcx2yI9cr8Twbfc541DWytue603s6zSnx5IdOzllu6eckws
Gk/cBB7Pbm3kTG4qsTqZhkLYoX2wv328rETymaorUB8f0iWFdpPKls9Wq+saST7HPCIGyJN05c7Q
ht91EH6C7eItbY0XywYCF0jiI5LOt6otfQl8bBMaBaptSYoqSgwVb3lCNefKlTk44AEZL8BOh7pm
2JUFnbE+RpwB5xYrA30DY4x3lVFI0jW6Zv6e2RJCV2uo9KYzkL1tul6TWZXqkiK1i2D5URjYNTZZ
Dk16W9Vi3IFQUMQoDERk91bPj42S1Liv6Dl8KkeODoehIRYmHJvyrDFNcOm8z87BnSs4A6xMwxN6
reCLXniJkKintbXpZ0pdKFmDgTQMbFG/AmJa4Rv05nipJqKh6RrOgu4GqDFm3SgoGmhQHndp1w9I
FPq6NpiiQl+RzydnqgJmAaPbbd1Vu8Nq4E4AN0JoYPUDHV08TRkSq5+yW7qvHWfh+jAOWnbnqL+i
rRWbiQTsPHBK6LwZtVCW1/2tW+GtDWP4Mv2emh3GocKn1hyO42QO54lW0UccpXSzhiYLwM57CXou
V67LswUVBqVIZHfbifiYL2Js/ftmBpd3kLPovwYLyRXndjeqfGfBbX2ck1q4myQvZbsrhQWXl6wD
dd3NLdLvatH5r4Tgk2vexIZsrbn+4WZCj1uJgoZ8I0TuBRbAcrgk+tiYLzksJx9NXxXgTclTFBuW
ZPlzkUaLYdNoxNceqSEhKTpoPmadQh4+VPEMcocC1rXV+2BTE47vACldqVEroVfzf/M4x+p27HJp
bSOkox04TQeqsO5i8TOLqKVvWubNFteQ96ABLn1dEo88msSwpjyc0FSaF8jhnC5E901qaYfy/JGz
Xx7xBVnkR4wjqxgHg1F9Fg0p8qrUnJHx82+xUhF4OV2Bax7LkKRK+WPAKEbvZeZl2ICziDCx0bDz
QywenMyxYcXeuV+i6uYjZuDumszZOFcDHNPNqCYI5MqqyZpLGoOuV7RGKWTuqM0d5bEUlY6XkAIx
eGSq4cSrDOMgnDr/qPIJr55qSZVcIW3Rw0zdRYdThXWU+rRdfOGj1bHyjhKcCCUQPE9NtHynu6cT
IHDufFf2JmzVqaRvik4dnNF+cWsb53FtOmCA8dm0/Klbd5uhzElhy4l3Uri7vPScFq1LZjmpNN99
L8ptvgGIwdYQFpZ1K2kBafBsxVXtJgJTXLFeAjWR9rNyiGrdpoWX51h9I1qcgTHzUsbEmm46XS+P
2MUb3ienoCnhzJ79uxyiktZo0uQG9ZOF5bQ3iuoJOgHpGvgVfDRecZIgH/Sar4PVkxe1xLNzS2ZA
B9wmtbMr9lbYd5H3WT885Zm/CL4h/sxkAwUYbYh+Q9wj/ajzRd/vkJtGAPUxjpCcZTdyO5ZY0VK/
t3/aywhYtlrwlPczjeCExHK6AHZ7U+SGuDbqKQMg5hRPnmtMN36KIo0WUtRB80fquGOByfek8PJh
Me1kT85oDccSAVng1dmIULCiZRDXRv+rbtLlScrEuTdqcm0QlKUxNVLdJrvK6/XTqGlV47ou+y0u
WeleOzYAlLNskeOXEcVZA0LfNq/ryRNzaGV+/wWC8PJt6gMN2F0t+X2EKYN1VbR0DkZyBuhOFR2d
Sellj/Q+qVYEqtJ7oWAPb7oqB2cTD+xziQZLebHMnNZd20DZCkEPiWXrr/8NbrRg/g1tp2RTZNng
urKB2MJNhzf1bqnpiW5VOS9fVO1CstKTnD9ktD3QH+YTJ9WeKRRQbAU3eTs5IzyRAdHqvRobVmYB
2FfC4ExknYQ4dXWwzzCXTltqYtG3XtjtTz3q/N5FEUSOn9ULMJlZrR9oF1PYQTQtH5m03j2SSfL9
ECshuSi9ydiiFSkhlhWtCraOmbpIHouatDVv9Gl+mEJ1yT5CdRvtMlQ0IIghhScELJJPpbQ5pQcj
M2z8WIhXH2Fs8kF0MTTZId5MpJQz7ZUrkcB+2HgyF98pEDQ9ItsWX1UalNl35U+EZvntbLOHciXN
/BS60KUzmxMREUUR3Jq9coMzRwvcksKU+q6L+ItoR5PxwVpkdtabw5xttJOVT3Mtxe0a1fyzgZZ3
b3kdqB6ccSZpYybq6S0PDbkyDp/oKSoGWl98CJALo1cRMVEyY/VJp7WZbguvDFK+VIn9USXagQNI
gDhUpTFmfSfBbXxIYcQSmJPM7NO6rAfiK9gIQPiSgXHTZjFbNBdEwPkAJSPDCm7kP50c19eGRmDz
abYigbbTEsNF0zaziQgHFCA+KJkGhwmzINu0knTbXW47foAcqFkAw2HtZXfgNT9N10o4elgCFEWU
wuvZNDGtckwv7hmCYqCzuS92Dl8SjNhoYM9qShA8mb4fbqY5YXceDYCJNvWkHbxoQs8fDbphqMIF
BZlPjrTQCkcLAhe+JIv1C7UWfRWAiN6m8QWaX7qvVM2nMsKXmjrEtWzlWCeQRoEe7TAYptNKOafV
4PWqf2pbb7ZDczC5pxGL6S/0T+jAnd5SyKaBPG59jOfGri6t1N3DlEq8bQwWFStlXs1kwom8Yi61
Uf1tYDOEaivKORoHiObxWK9Sn7BoE+86Uxq2hkcznnWAHeGm9UzohGAzJmSUy1qCA3RmfkKCNkOs
R6RrI47uaWAUczc721Gp7tpDWNCHMZ36hVy8YQPAMGEjST0W734rx4gKmj38IgnTBsKBNLliN1zy
CCfids6memxJkmqBhGywrxMeObjDdJ/55XiFWC63N2gd8nNUK3OOVcAm2bQamHAYDZzbfpjGi4Ce
yJfBMhUnBF5NmpGdmsjRAjEqKGup/aLYD9I8aMReSyx7HOD4VO8aw5k+rW1GAHVu7t0T1m3QrKxp
t1LsAmaws2il6FCWrDmhwb6gDrHcTbeoMljZltSxbmIw8L86q2NbD5cUnohdlr8DGIs/8iT2pw8k
IDVP5Df0q9qFLuqByyT0q1Z1U37qdWk/9iiHPBJ7EofInMAC7ZK2AabBxNS8ORDg+nyX8M3FQouy
iPAn3SxfdNc606VoJ3pRxA3YoDorWYSoIliJC6S4Z0s7c5qbmPYu2F/PiXaaPS8ipxRxHhAurJHB
X+FGxjS3n41ZBMOWh299LFoL9ZQc0KYUvc6WbWNqeUG7jyQFoAEAa5YKEm2g49raJrU7sqskrIi9
iVVX9zggSEQiviL/ochQvZ6yqrvqmhoVnVKtu4SUNYun0WunT2McGb8yX2UrkFdG+YU9oMYPx3IQ
mDXYuV4v8bqmjBHirB37pPWgAosB65xq/INQWNcCj2DIMyibKcxtPf1E7YDa3Z/b3t1q30hhkTUW
JQUYvMCXe9vkgdUV9Bx2R3Y4Kb/osFtYIzA1AFeXQlngOwlZNbHvQNlRIb8ptvd8EbGHUDg0sn0X
SP8swWxcs2F28m8Lb7HcEgdXXhXIgnlwyZB+EM7g/M7a2fmlU4HRJfW84YzNGye4aQzSz2Lx5IMA
3r+qOkqAuk1SZWDeqiUIeXCESVWqSs7bDisj+jzX+a1ynSHiQE4SP82VdCg/CySw20G35gW1CUnq
EjmgLTqokq3jlGfzOQljucOR0SWhfSBTdArrVGfFgS8riQodysAahjj9dlRgrXE5OWnHVcVJxtqT
DpyTUWmlC1u45gdwxIzMkpq4gdwGM4jEp7vS6WzALSF7AT0AtT9nqtGJJ3NQ2RexUij3A76cXWiM
TasuECPO8Z4TY/OtrTqU+rz/M8liXR0XITIoolMd7L532Ji9eTf4Y0OZAc0Xyj2feIguWI/JtZ1A
ICHtIA4Lq1jl5GDbH2Q3Oo+al3g6Lzvl/IJxudwqQDgxgikgRZymYrdh8lmy29QkTlB/UZxA8LDM
xiWRWZwi67z2H/ASlsEhhV1VE6vUs6TAkdHEY1gMFo7OPGC1tAcfBkmecseHJDlHauZaoeMkii1p
1dvfPfI3242oHV0hlPVW2CheyQuN54YELjR2oLLrwqONHU0mch8sliSIjZTcNjrLaOgUgVvic3JJ
iiBiRH2g+YUyET3fLA+qW/TnyNPtR5UiXoO22hBUOhdQGJGhUqFBwynan+nMRhOxoiSAglic/hM8
JCMhjjjPH+n4cDJNR4gH5y0vM9+YGhHzzuybXF0kmWYruXFazpcbCdGEqGs+NuOWP/W7j2NWy++p
RZtm03Qz4W5m1Wdf4N5VZDwuTutt3TKCbh3HMwKqloTK/GBR6PtN18y/Wtja6w2vdfmdT9x0pa3S
TbZrSRLsDeZYFKiED8stHS+5i03pwqHs6jLYsCxFKHVcJ7pRbcHOJs6Ery6on2SQSqGBbuABij5U
mpyHK+gFI8aZgZoCbpuG3B/cESnb+2nAS343cW0k7fSGgwSNkJW2w1a6VbbfE9RnD8kI0EMM3/n+
9t0+8ERyjfI5ludlnXnVeVYXqB9pItRyR5IqkzJzixhDbjY9/ifcCcusOoOHSxXxphnUcjv6cffh
PzGozYtbkhfkFEitAU4l3llbUCPZv1+tflUk9ygW2zZdZSlcIdy1Xv+sZOyqVkfLuIqDcsOhWNBX
V4Zh96i3vHzN7InuoFXqEw2N110cRsV3KU262NgkvKMaOTq1WMd9qsBGISpCN2Rl4ZgV7aF1VLYz
iaI+t4RCz0opeJtWYFHsAm9eXEvnn/Yj+CW0LE36WA69AveolUXit65BFDdYugjISFVvHebUn+5c
s1tOtEhfNVjWoXw6A9bafKZh+/JWi751DZhlDZ17279EFUZMLTFF5+8/0DdHCZC+2HheAwB4L0fR
5LBaymOnb8fWsiu62rir6rw9Ie14PQob0YDzBHC6VXRxNG2oHVKFXTuvPdK1fWVHIEDXpoP4x4+H
3td6x2ycDcKXR23WKoHZDIK0DkEXWODGuJA6xhlRrvLi92/cG28CWxaMwBTI6LetWMLnb8KcR1Q9
1Nq3Nt34Yln0GBox8AscdtRTly7Y9V7rnegjv2oW0bGxKVBbNJHpuTlH14fGO2ksPgZUuDnEkeTr
7klNcg+trL6ryJq35A4VITrP4kRz7K1XkJuKmMQWfPvRKby8XNOI1rJitu5aVgVhjNGXdojfyEv0
zfaVAWb5mnRHKLlN21/WNGWwGyLH3S74IE7cBeut2+AHNqQoGpxk0hx1OKUuade03AbTy5vbHIrd
VgzU1MZp+dUP43BVGoR26iXDB210w/nggJEKHE0GRrIe4AYoAE3cCPBEnrpBgyPOo9ii+4Hq88SC
+Wrm+7xZ63vlCVRsYtXDPZ8mGKIJAO/6OvQIW7gvSDTcYm7Iz96fjG+N4tO4RFkgA5NW4stREIjr
xm1KRN0khF9XtfeIvaP59G8M4lnrVSDUEt7R2jf0vFNonTnA2LlD2K8qboig80/NtHUmvehKcsd8
tEquj2XKQ6Xy8lqQHLdDidaXhmjvfMDsSr2VxeWKLTbZX3QCNlYAAt3VTvKpN0UWLnpNJRSSyNgk
yypiTUR66evJeMDE4397/yZYb91qRKFC8CZCEvKOHij+d8CCnIXCppS/zTRWT32jbt1xqS9tlLIX
hZ4JopA9VRBv9Ppr33cAIpID98GNZ3zrDnlMwsrGL+//rnXY47sWBMgsUEch8jFX4uazDzO2+dmh
1F6HZWOV+7hOKWoNVozv3M0vFjX8igsiESxSwd8f942n5axTYtVoUub0j9YFDiC+8C0mBVQaSv4R
CGYVUXIdzfKUFsB6SQ1Fy8aMwFqHYg+Iq0PT7OU1UtwdjEVhlFR5ST8Vqs62xDe9Kwsax92cm9jI
0gB4XuV9kMGCWQUi2on3Wayz/OhGO0h5oEsjHVx3Qy9/RAFjvmdzSqivI6IQ1eUaL4UxxjN1y6l2
zs6teQouKOlM3xqjE1/tYPrddq6FzIeKkRJG8jH3dYUFR3k3aE5BdopSuXcJTl94zSQ90O9pJhGi
uZaUMFIC1FxlnhKgvjFhJHpXQLg+Hlr7+MFRS53NBr9zSChP/0sCQ72N2DrvZCer28WLjC8W/ZXr
yeZs8/6UWR/T0R3ERLluBhBASvtYk4OrpWtMiilhycjfMZeYBxPh6y1iHcI05+DUq/HGG4sd00U8
ItENIgB7+cQqmq0CK19JOqOybtGy9R/nyrFPXNUbL4LH/bTZEcD6sI7XBXQcaWYFdF8rHuydWdmK
FStOP/pY9j++fwOtN+Yg3xObh4diECH10RycOtyesm+R63dWAl+9LDiDzP2lNRi0r7qYft1oWhT0
Td6VVDSHdiw/W2l0xS6FVLhBnVh8Xt9hz2LJYWPw16bLWX/vs8WnKVSc9zgzQ8ewsoOjEXM1yDtO
vHqv5w3KHMQq7B9ZBhAFvRyFCKa5sHmHYPxN6Zeq5Sg3tMF4ViHT/VBXFE3ev82vnyjjSYRUSE4R
noujJdWB94ami/GclcirHXoQVOGjfVJjZPo3hvIChOAOLBmkci8vLaUcWgATA7zR9+25XFVICxms
5zL1sxNDvfGsViEacvpVCokk7uVQQU43yyuYMUOR1ntJzvkB8qRxYpQ3nxVkbqYpUirani9H8a0E
U+zIBUU0F3lMsr2sqAWF3eTQmnPz4cQG6M1n9Wy8o8+QNykz9eFyhANYuDvl+gCWLTPbJ1N5Sqr7
1lCYr9cPrS3hBB0tJ22go9GwuDTWah+EvmeFJM23l0YfOycOZ28NxYdOcuQMPAqz611+9l7FYiT9
eKCZlTWdcz6QjrWxSV/5UJudsX1/BlqvnxgaeE4UvoTUwAn36CBYyoqucYeeoLKERUxyjRrWyfyb
xhV2toey4oY97qoHksVocWsgpOt2/8ZNFKZx2Sigbyrytx0Cc/oiHSHQuCmsE6/k68m7/kgmlYVw
Db/Y0UJjduwbm55F1p3yZjtZUbSPKS/v378Xr2+7L9hIu3CW2FRjY3t52ynYI9AePFB5aDAOCYCl
c6VcqEm5VCeGenWK9HG7CPa7fIfXI+vRZKrT3i2wH4BCTJcq39JO8T5PPq3H2VrJS2bhWXE4+POp
XewbT9uhP8d30YdLBWDl5SVGAVojh810CNbUjTYkvGlq+1Z3NhA9yo2vb3n4+oKpvnwQgzNczrlX
HzChxrvGQxgeZt6QPkxWfmPSWLm31LiceNSvHwKCZ9flV1KboNp89AvjoJsabJYIHYTf3xlmXF/3
JhWEJDZOyeJf34yAgxlzCq0/D8E7et6qzE0O8ynhX0YQfBUi9zcDTetp23ZzfaPmZD7xsr2exgES
fqayxQJpUk16efezhg6NahAk407TDwT2zLeQumDOvT+P19/9cqPFxs4m8cIEXCbA7bwcppGEhvv5
hNSdUusFBC3kaz0VT3RlPqSEjrgbJDD+eG5Qod0EBe3x93/AG9dJNYadMmZtkwPw+ufP1q9cL1Yg
Sop1bKODXVD3hMImU3z3/ihvzBR2kh5dCHaT/l8OseejsEa26BE6iJmRPdx28/AJ/0P5KAs+Ne+P
9Nb1BJhPLHw7fKRXPNzzkWayqtLRGJB6mEG0j5py+O6ZQXP//ijWWxcUYFNApU+VR3hH02OpGww5
RZ+Fk9GSLCU6OickS+GEn6OMEJkg3rm6mElR6mg0FWSKTu74o5OagDnUTeRsEZKMJLMLLdwk/8ak
YlqtBzDfWQ8PL+8BQpaITRdJ5UaaaOKPVrBDTkdj0XCFKPUDoxBuVO3BxaG4wxBxYvxXz4D7wqxh
VcbXxJM4WhdYHNuol+TBrwlbD4kR5NcenIYTo7w+5rO1Zn9EFWL1a7DhfHmZOTZrzQeZIHlUDKAk
uyQ5EIqARq8qqOqTBeefBZmPSMZCnrYrk+WbYyUDOQcdsKi073atUXgPIAas7V/T4//cpf+BhfPZ
m7L91n37O/flw7cSAOTNr7Z/7i396z//21zqwuzhSMAJz6VPwM6M5/W3udS3/kV5gvUWXiJtVGT2
/20uNcx/MY8B8uA3xJfj2DQr/9tealg+tB88DuRdWEw38c+4PS/nLRsGVkCX3p4fsBaa+NdeTqhE
RrERI0XZKXNJoIjK5eBaefSP3AR/j8KHE48T8Spc0stRWlJISaaL4x1O1lsjY0EI0m/J5F3Dkw1Y
OoYbw65/P3sKN38+KM8doi/3MH/GXFuNHqQkijPH/KrKx7nVJtrYAkCTdGMiEgSRBF8RpfVtGgb7
eqrIKHx/zJdL5J8xfb5trk+Qo/Xq04bcMp5rDRWnMdIvVkCaXAHkBGYa6czvj/SyTvL/RlrtS5yZ
mETr5uHZN4wgjNSLffbb86THz3VlkuoYm8WHEY3PZq4i68w2x24/Ezt5/v7Ir66R8XCkCPbjoMFe
WTeDBQFS7gi1GmAHc1s7nXVX1jQktnkkkv7EHX01P3l3UBJhDKOrJUzz6DqlVm2sLYfQanp/YZPq
YV9aXnLinPbmKIxEkRJTJQ6il3cTlvFMcpdLykoxRdd+VSDZTwiZe//OHY+Cy06w5+BNg/1DY+to
FOAYtkZW1NLPquabYBDGntLFqW3j8fNZR/F516hKCrnWCV5eS2PRbq5wBK2JMfYGudR4V9uRe9Eo
Kzr84wui7gFzjC07DaBjG1RuU5UzykrjyUAuFMQ0QdGy/I2D+1+t3m/cNrZQVPa5b/QRjv2R7TwV
Pd17vQO9AX6OBvVmnJf4nz8cX6zkMgoQtHCOXbykINY5LhG9Gw0f/VCJ37Xs/fofjsLCwFrPEsjB
mRLjsdN1llCxyhamjFJILrOIg/Qh6gzlnFge1tfif/bYa2GIboW/Lg5sbSAHHO0TeAjt0AfK3FH/
nXYlIXNnwjDzp9ghR2Tj50518/5UOOrEMWLALFhbPRga16Lm8YekrKserru5Q26DyETZ5hb7dr53
hZldOG7zLXaQmSxdYu1mLCmXgiyFKxQg84krt0x7neHPL54sUOYLX0cKYWyH/aMDBqCoZfAGMkTH
GDZyWOsakocxLAgZmqxsmnwrG1qZ6GIzR+zHvA3Kz1GDf+hTF/WE4hokDv8inQlMEojhSV8T5Tku
j0DmnO6m5ltaXgTaSDBX2WXL8t6PI6RMQDHtrYEIKd2KdtWIlbWD2A/OVnOjrXwc9tXYtFdmPUB6
gm4z+RsMWvm9zftVniWu9sQhjbs+JQY89ZPtULqEgmTdylzE95ZoAL0p2zY9jvNPHbWArAYodc5j
bCk9NfiqyvQSmIqT347S0PMlYMjpss8k4Uam10FejatkBNowN8tMxM9S58alILrEv/KIVJHbmODg
Kzo0i0GHoiIHQ0uzfkALgCMXBlazA6wUsfF3svQyQ3KZbSFP5vcQLv0MyVo8X0WdbTY/Kx/G18bv
11fWzYltQh8RERm79Fat9xLyF5GwRCiKTTe5Bl63sfe+aK91mq0QHSBiw51MB+VqQs65pBxANmiB
Vxa9lkNAo2lgiFr6HD6R7Jx9TQYJvpnYJuy9DBSATDsVskfra9SA/i2yx3ZCT96tWWLR2+hp/X+h
Cui3O4Pr/m0sbUBMvJOiHh10pH9kHVUDFMZJH++kScpoYmHL8+3G/mok0Imxps+YWqgYFj35BaM5
HswcyTKR49hCP+mmGZ903Ey/FxCan+veiR975bTfUtOsoy2qosiGzgaCKtTR5D462YwTTUWBQwyL
o70rcDT4LYThGx8pzDY/EPPYyVlm4s6AvwFDKKwb11MgOKmExDhDSLD2XCZjVDOtQRImem/PdYrH
Tkjgf7FnfmiV237WlbSJuyA8j9wMstLMcMKqiBsoAS9liiZCacmXAkrxNKT5duiS8mDkmfe1Iyjq
0Shn9wvYhakob/zBBX7xCUyZXq77wKoxBXSeqA5plI6EBiUiuOWRIdXDvWQg5mdbREhDMAWf3bxf
49gMDd0qHSeRXfq0wotDC++42oOdhg+UEldcgb+QCu9Kryt8IrH0Pjp5RPgrSTCpscHKIparOIkz
C3KglXcRfq+l/RjH00jurxO7PxdRNPdNNyHsIjx1MpGajtgXK0cNXw0IRMauworzCVMmHocI5w5C
72Gs7hJ0RAguo6j5WNeiY1PcWSbKbXRPWWhxmLr30Kmlm9bPgnugSIU8n+yekMC2dIYwKh1b7Yn6
VDlEZN95IrdIgTgkrN28hPhK2cNoqV3uMLwToNsvJgtRAtngWpSl9ctLG+j9PXnLFyNlORooiTfP
e2m1HV5KAuxR5eatq+NrPJOUx/106SH6RXiK9qL2o62RijTYuFW1mhISAy2vmUr70stZr3ba9wK1
CxKjIpjc8NE3l2Y1cx6ujO73iG0oDWcWGbRLlQyGC7Aaw9UwtGq+4EhKqpEYDaIGatHGP+fAV2O7
s1rTuZZNk3yv+ZTNm6rDHIsVb5K/emcoP9uto+ND2wvnaUbw+zWHWfF5sTr7qVgg0h2iuJFWOMcl
9F0gjdNdEQyI0InRKs6hrtQWytaMvYWZ1kW1k3NsyM3seUSwUp36Ps6qvvWTPMu2trmaSMiA9vAD
JsuKB9NDAWOtFtE97v8Up40RzCBIkzyINtxh8wdqRaWI3il5eQreCnLNYwlri9j3/2LuzHbrRrYt
+yv3B3jANkgChXogd6O+syTLfiEsWWZPBoMMdl9fg5l56lpyHqvy4QJ1EjhAIp2592YTsWKtOccU
PzigEVJEgm1XncAlIxO6hl3fnXqjdk7GyqfMGUGXf656H56k70/1DEbObV9Vro3zFbypheUttL54
eAWfauTCsBWoMGSEEaYqcf3lE+5cd+Ft9FEuZKeBHN0jzzLBimPYzd9Wc+qtuLJB5KEt02N/jpqX
llxTBj/CppMuSzFVQAxFbCXEBP/KM7YU77tRlEaPPcgQtzgzyK2f3NIh1xmSNsF37EF7Zni93uft
mN2Elq0Ir559ZLTIQTFzTqOTPeuhN0iwDKDD825oGJQGrjmsxwlawoRnHoJqgfPwmKsqxVOLcLQ+
RwNUXsNlzb0j6sI2iGFzamxfmep+wPF0xp3nklLmD36eRHQ2O/vGpH9263hyuqoas34Z5lHiYVDY
HHy5BAivF6W+wXBRiKJ1YdwjpVme5kwPm1HV5tGvMdh+ByDpL6eVuZgErSe1HCMJjNA7LC5SaJA2
6DUjS4MxPitT9JogMrPiZqwaRvN1oa1bc5WEiQnYzt0B7NMwxRuL4q6dM4hiDGlJkUqaufoRdmsI
6LRvXeKBAwMjvHZG/8AEsL21ByYiIAhDCwHtJBbvhKhQ+TnIUfsj+7XIg+lI4nqssBUhREfi4yMb
dpYfbq8cb4crlOxnWOyJfULieAjzdAV9tBMKWXIkWkiz55t66S6oAO3jcxD+mTUbCJb9bGmurQHt
dlQvdXUbOtojXGGoHEGckQPxNlnNIgG1aI3ntSavk/uSJbczWxxG0kGblwpNgQvAM+kfWHOQsrCx
h1fFROmFlmkUr51pT8dKqv5VOGuosEJUxXJMWzJcR12tPpLhIaPjFW4p38S8tUwK+sn4qtx6fdKm
v2K3cnV/lzi5e+0i0faApSl2liCrTpd1ZJ9qhGVjqWal+7qIxcR8PLtDwgUd3M/CbommM5MWXB/B
zWCEbfuxXciciVeVG9cSRF2PV8PJXl1K+GvKAPPZhUDc4S3EDRU5No/DTiau+Qz43bqR+dC9Utu5
NMpSb3gwkg7chk7M/tJOJRy9IQiSdddtkyewdq5zayEDuDdqi5waMtrlhVb+ioR7ysbnlbSDbqdt
Au7huy3ladINQbGb/YHCD/U+Y+8hJEus6ix92qSjTTyDnZR3HDBRpDCtcmGTb9EuCS75dT8pE1NU
IIxljRD4ec1OyhFRLzrGDnvORFYALjcTCGVPfyMK5oLn1U+C4AYXBOhDqiwhgfeG5T3ab74kkfXV
MzbVeojmBOd2NnWrEZerkwRRpqbVjXCj5wVxWQvJU+vU9w9DVweXyq2W7ggmPqn2bo0e8x6DCNDl
ojYTfWJQN+R7blVP2FqdjALOaU+gZTIaFTGpqWzmvTuSL8E2FGQY5Ms+r1HT9+G6d10oO3ulITdt
lL4MIuSAZpbCA4tzPGf9/Jg6voTojFWgq7O4tEtQ520IixSBd+N9GYKByMe1DXsicwoKsUUrXgCu
vvFsmhIiGezS+gExQnhbDZYF5p8sjH6HVmi8IfLBAj5C22nESlu2B7XoVe0VEWjFoYES0B7Mck0Z
S3SlNDhxllh0sJ+3l0ALZpvgIEu9dDhdWTPsDp9Z7y0GO+rkrza7e5hzwpJh/b3DjU6GlnTd722e
rrAIOwvPQstkhb1YTL4fCWLT2sid7dI6uIOjzd2ygV8jJy3kQthX599Rz5GRkHQNuRWcDgh8DXrn
1G3rBIVOOsO7b4i2eFH9qC4MzwzbXeH5SHrI4cteBfny1yPBiE/Y6+YHrlr9ike7s+O0SFbivvxM
Pq+k+ME+ThIRJ1lGHZwDH/jatjTtIqalvRc1i4OAyR1MVOWibbLdlBf2GOOcB9FguzPMWdzTprUr
zL55GMelvjd9+m5RaHb+Y1IH1fcZ3LWIdJt2pyHwB4VnavCq09RbBMtmNfE7ctamSwTGphe5Wel/
kgRkWpE0OmeMPINAXeBISfPVUu60ommaO0TIyhMBM/UqfCZY0cGMX40Y0VuABg+8XyZ2OaOZf2TV
SOlbhmv/DVzIFABTkwjqJUPhHITsVFw4ioD7iHkbYrjFKJZvUk9M66e10F/WLlBPPjAQdJurvRCq
CyI5zprAumys0jw3YFbee+SWkUaMgbE9Hwaj8PfNmAbfg7IDQ0vIQc9uhJdcE8zhsaqlxC/2ZXWd
Lp5zz/R4us5IDiH8jRCMmyzFahI7NhL2/cA5FPONh8eKLGXYSGPfYlJQLfDdNoRSlUOemHBhNRne
8rF3XjRPAqeRnBhy5F92+i1PS+PaaKvxu8LpaYAQaChox7rghkE38cgJzQniaiY13SMj8+/HYnsz
68LIfgQcVz/Nlq6ys35JiYrE3ehydIEAkO8Wpnb2brFqoHSNsTS3hWvWyd4P2jmNIVdMRQzcIjxl
BN88l8EyEtMoBAGvhQevmuzARS2RJVtyp0uklaCPDb95Ib21JBZWqICKSQzmHNcaLDTGDLV8g8tU
FJh00vDJMXLVs3EyMt4rbOwwqcG2cBNzGZ4tE9ERUZHn67kIUNZGTpIEL1OVmArzqqU4r1uVeeZJ
NZBOliwtg7kpW84LGbgmERSAC4FbbMADNVo8CEIOWAAlkogH0iDELVGNxGoUfKdy1yrH+CL9qX8N
cedTDBJOes2OMoMYz0yA8J1avqx9WD/4Tosmz67n/EeiOiX349wML0BDUgTCc9lzGdZm2AUM9Moo
FFP3Y+GSAo0Yhd+yfwm2TGW7nyaLY02sAJye2LWD2Crwl/ErmoHsszbdCs8h0WTBscfpYsVmMAib
VYck64PQvZ/CxwshiTQuXQtBuW3heOzwh/aOE05ng7RwTQVZShgOCAtqhLARtCzU0LpyL9jcl30p
atz/VdsS9mxXKMp3NvhVf6egqHyiz1loHPvwduJptjjEOZ3EeDQmPbAOj4ehPFFBnU4Hf+6r9bGE
g90T6libiFcmcOucMAL/1eeEc2v6+fxqGLJAB+BttPqqRP/HM59iYbbJSyT6GjMwDIBRwEH21Fp8
TTrT/4ZMoHMiV2gL6KodFGJnUvgTb810lLgVJyPtW3OC4Wv5Q7URkLt0kYCEe+dS1DJ5wAo0Nc79
YHWJsB/8dNiE3HoMFWgXPYP1uV8HL1e39CAyZxdi+iv2MGn1Z79bAe7ihUzZOVT3vJbgb4m0M/v0
YoTbweZALp4X51U+nJgtc+LdnFlzhuYhoLUpFVrcM7eQIt8LMUCpbdIMpz1G7OJF2EWF7KYWAYhj
2EYhhICG/wc4hCwjxEOPxX7pHg0TP19ky6V9NOfV/VT0dQAzQ2wvqjkn+ee5zFRIX7BdLsZCzT/s
0LC/DwVGnsgGrQNXAM+1imTPUZ/cvqIqqWdAZ2NHngpYSgWRezEa3ulmcLKbwbBAREP1xua/OAJk
i9ZhdqyxrDzNpC4Atpj9iiDblm5xnLLdEDynlszdswyE7LO5rprT1K9E92QVOjAvgOt6+b7F/sUK
2DO92hOxx52KEL41Qm37K3bPyLXN3DzQNZlYWiphFA5nwiQooMc1yah2a1CPweloZqPSIMHrxD0G
5BPj9+09opQIlkyDHw3hU1lMFg8YB7IBgrNJQkO7n/NMt1dF47SAgauZMKLINNJ+OEvWwNP3KiOe
sqGRNwPyIUYH8gcQJlffgvNek3M5+9lwkS31qPIdehntXYXVykMZtZIgsgQGtiuNRzX4a3/rDLKZ
vga9ENVVKqdhTA4Tam7/6GYCF+ZiprZ5Jn1P6g6yMLHbBm9AFsIT3rIN81vZD4F5JDLGDw/adywO
lsMShsyhBggMbJAQXcyuvrDkOqolhrKYzOPOBrLeMkMesRkWsY3Lm4xGqRc/SGMSh/X6MmsVpuaB
UZPiYpnZ1DuHwF3J2ODEh0cZ6zVUskNYAeVkq6kqYnGD/hI8Sd+QlqYnw3vJ7MJdj4iIqRZnQglK
tgSHZiRGeJ8TNz+goUOTdzn8mxjEYOk9sAaCGYyN1QWUT9aZzkYnVpIFFNKyU3r192Aac59m59LQ
IRy8tn4l+G1bReidgWu0GvImz+ESFANU9LRlXlT0XIOX3O8tJ27MMbdsHuh87i4AuXXTvTe2niCc
vaXvf6MbpCs0ymzcWnFLLKZjRUFbGBqmtuE2JMU2SV8+DjnrKtYNnLU7t/G64mEhQKs9JkSAduel
8jzYcwCquBJiJnTKcXUSnJPUsM4cIjVWaBBICb1/koLNlmk+K3srnJ2mhiOYDp+55cNeFYZziiO3
tXFlh7X9VCcquWPE0zr2fu6dsMqPqaeKcj5drH7GLUXQ3ZwGx1xbgwFsvc9TZws9cIhJo4fMKQkJ
mWP2g0mewSRYYaNZkjx/gUUZZFM0Gl4nyn3K49+ve+HXTKH/HOr9T2gFxlc1aPX6X5ffZP9fB918
/4b/t/lf20dBJl9UTn7t/377t8TW/PVNtln9m7/Z/xHceKtfFYGNPT7cfyfebH/y//Uf/jX9/yD+
cZPH/GcmNdbzlvzHn3UD27/wf5N+bHTL27QT9wLDG0bbfyX9WP+iuRVuhA50hkjVGQv/m0hNSCTi
QLQvGBGQSvoMYLCob3mPnv8v6n6Hf7RJR5gK+f+ESP1Og4LCEY03Yx6Y7kyAGWdu45efRs+rLenS
0+zeNfhczlm/nmQq+qMBaONiWJfwLKcgPN+kZkcsGLxIpIbQzwFLxZBi9UMOgYk+Ix27ePjpEv7N
xP/t0OuPLxa4qIg9HD9o3t9rgHxCwkj8dc0dmuXuvBk0Odtwl/iiiHNInAP19PsPfDuZ3D4QMZTP
nImJE2PXDR3+85VwzUnluLwwbMlEx6YK1Bml4PD4+095O+pHNGIybMfOh5LMt39117Fq4BOXKtjl
nA8v5mR1BnoJuZmT7Gg/IGJIH1JNL00uU/bB9P2dpH/7bMTSAoohTs/tl777hUngIJT253TvrKL8
mtZtddY3ksYE3skxUpXTHOtBTIDZCjIK+oAJy5pp+1i7prhCkSSuB8Isv/z+grxTov35rUKGFQ7Z
BRZjbuftdfelm4YOR6hdMjvGwePWnACI6imVjAbMSbhmd8VMLkmn+3O5+GWUwQU9EWI0PxPgyANo
hbfQCwBMKMfHt/7B19tGnf89f/zr69F5JZaVUTIi0bdfL1h9KHuK9NE5DYPDQNlJ7AQToJnkvRN/
KS3AU1t+kcAJcbSsgkO18rIj06D2XPbpcP777/P+teAebg4TMi4AeqInfXe1xEr8R7aBkTwII5yJ
YCLtpcqCvS9N4ynzwuWfGUH+uABYaViEmCeQr/f+vQDGVEHv7fJ92LXVAU+yb0dlq8xPSi0TB2cC
HlIyG3903AKqy364Woj92oPJlGcGkVMPJn3eD+7KWznQH9+JR3kT1HqsDPTN3t6UuYeDYlcU1Ykv
/Fs1kAWrTHskIySZ8WqMPfPFOvzg0r9fIBym07y0HqvSBgZ/b/y1tXQ0x65i3/pJegycfjyuAKw/
uN5/8ynutu7RPMI0hVHj7U9rMGSHOcbfPSdILqjYBkuVduq73z9Hv1xBpupISzAY4hxFtrb985/W
faLjSfkoOEmVYqkuWztzTxuR0HsrEV8eV02MUWHU4ub3nyq2af2bt2kb5m8ZdRhIIWS7737d4Dah
h43C3bX1aiQnRuYZP1zOS82Bk052qCcLMBYxuQiQGE8tZKA0LTQ0tU72FAeBodqdwd5IbGuohk+l
QVPp2DpgVzYeq8dBgFjSSLmLvFNwR7vId9f5rii89GIT9l4XE8fQDu+Lt5cD+qGoW5L+Il0di8Qi
ujmUzPRDL7MgaeejZjk49mZht1dcRs/j4J7N+6Fx5AGi9wicc7YhPaVhrxkzZdbwmMlZXJlGPTWH
MbPbM56TAv6dj5Y1ZijkdHGZl0wQbO1Xn/ogJ6c9sLqUzNlJy/G0skfR3M5U3CcSqFNwdKyF2Ve5
jtXXwfMA+oTOUj3OoZ0ncVAaxghnIrNgCZkDNC3HmPxnKKpK7YyaE6PQ3Wkvw+QTYX7dY+UW8Cdq
Rd/09/f0754kliN0crwdyLu2He+nJ6mCsYPfzSYHya6NXZtXyRFetNiLDvyHs1bjVVYFzf73H7q9
4L88R+CabVTCATqcd8vglCSpdhg37mpHif1q1+G+aySaA6MR/3StYe0zWfr4hfyFHubt7+v7tKR0
Cvko3opza8EXzBGzjKUj3TOe8+UAd6n6YK/+m4sKkgWtqM1aL7Bcv/3QKk3HZF5LsbPacLgslxn6
nl/tXELFdqZPfSIGZf7za4opBzEgBl+I21tY5c83snWdzAAkyA/Nc/eA4gmCaB40B6dL/ZPf375f
djFMCdjsEDdv1gEKobcf1Rcu0Q0aSUcvCKxi11KnZpMTHGeG66VV1/MHn7cV2e+flwC/JLN4y6Wu
9t49L5Xvda2GLLyrBUxfErzDHwH5y895tub3uuQkBldaI/5olQUgWUE9MRN/lqhBPMePVxm0R7Hx
hohsU+YNCXPAq3HrLad9w5jjg1fqb57uYHNdUiQKrtJ7T0MCHHQyhha0DrnjF1pvuGFJSJ6Q/Ues
/r/7KOpRyFzoXNlK3z3d4zj2kA+Bs1kZZLcJ5tRpYRjMoVmVP7gJf3cPQLrwxm6IB4ztb2/6ktl9
UIyFv4NGm1wwfiKMkJqVNnKfi2gaAFsgn/5nrj1KBcTCnkksCcwCsYEL3n4qGXM5pOjV32m/bLCG
uKQW24y5dDrbx3/6VHOCgAqyaXgtFHvvpGrZvPoVPVMB6Sxwd4WbDPtuJYHPLXCRI2upPhBi/1oq
IKWFyACxhqwXtIhvf1qSOWUNaUnsWtF5h95YhguaVs0HD+Ov7yr/ZYAgfBKrO+bbt5/S5cCA4FoQ
4iyWELRero8OeqorRIRtLMou+ODz+E/yX3y7uLO2kGBD1h4aTqrdt59YlSG58jbjSxKKDGdX5PTV
sQwygDwgvQmZkW0ULbx/mTzr525NEe0N8FmZhy5jRBB8AQY5CBUSGUE03ixEfQ9fnfzZxXCSMkbx
ALaxnykjzHol5zMtxkeq9g7txCKrl5yu+BGJw/SDBm97ncJVtQ+dr9m5Kyeb9KGd2FuhTnuI4Jnl
51eA0dTXuTApW9Ch1TetpNcWNV5ffekKQoYi10x1Cl5S6des3TJQwM/CGJ0ce3pOUCZlpO61dESz
tejOOaSZL64ibizm1tcPvdbdQ8nd/sH4MLkisIMByjiuSRkFTDzArXZGU8dl5xPFGPQWQ2rPnNtn
jyFfchYifdkuYrLcMHfzwdgDakwOfZkztVlo8165CIEYfxjah69XrhWHv4GOHDooZELhnM6v9tCB
t8xSUX9jdtLV+1lL+57DwvgZAtmSwqWdrPRCV87M+HdZ5mcatowCewYwIIUEbXPEKs3wGQR7Iw9o
mTnHAVurq0OZd6TZWRm8r2NOW5rSaXYGuv2GYkGaVVW/rEtv3MFKRRnUdglfZNqQ8BHkQeEeEsim
jD7D0XvZKIM/mAlP/K4yT/VB5VN6h7whkTHjdnkN7Ug+UroNA1lYuYdobVxpOvZ1Z68RZKk+jabS
cNIob+1iJhAA6DmxA/1gROMwk2cknMb0L1A7JfpUi2B4qMiFJBKQ7EJidrulORtsMIdRuQbhXUgg
SXjs8E2dm/ANUXSA1VliGYZoJtFhEnyc09k+5w7OVkz1Sad3gbAHljs1CPfl3vIHSUzK17hIHH2F
gnlgKAqU874wG0Pu8rYMgkvSPdpTw2uy7ygrwvJYoPs7XQdkK/uy6JrT3GkgAY6Omd6OYrXv+SCG
M0wE2kcGyusdz3WO4DCT42vXAvk4lu3Mt7UZrG/Rm0l3LVT+Ie3n15MAL/lmdGMEh5/m/WJJpoFV
4bqwdx3w92PXiHbHFmxfamFMe8qOOsLzMDHNmxStiY9cz7/2QijmCBUJLDpzIUfbd5rqxra6zq5b
eycbsMWRVa/djr44ZN8FUFU9ePKgXZlSoBhoNnoVXodu61/b3HAyf/V0IS1j+aDS/HUv3thjHGup
UqjEvHdb1WCgPUGVInZdwOkCn095YwQw7bssrG5/v1X90vejlKXs2n78xv7y35cYYdk62vUHBwqj
mE7ndlx2C9kcqIeFe76Iuf+GYLABpTu6EQNWY88BpI0X6Ne8zkkGRGBhoYI7c/j9F/u1SMDNCfqE
4y/4s1/MynkFCtwqGlTSqh0uTD2FE7mN0ji0gRwY6YvmEYnptP/9p/7RxXm75bjsN3woa9ZmuHi3
ya2FRFmJ0gu+9JheyZwFnzagPG0ImNhyS/VhddhbhFH6N34++KfVSssfmHDefzXkWj/9/vtg8n+/
B9IwJqwQH5djbTCa7Tr9dKoCYDsbzuhg5VpHfeZm1eodSsGxMOqchEADMLe5fSQIWl+R0M5xxJY8
Pps6DHQlz/D3caFnSqRM45/OSF54pitMhIitPdfcd4r6Mk68UslTjsysdQ1TpLNUBqHeKahLMpap
4z2W2jRPbCaDNvtvN4YRyiF1YhdZiiYhaas20gBJxiixWSTjafHE58xLGySeC/OLHfoJJ+Fl0vkV
tOgMdo9todSog9LswUgZ4gVhEYvMUHfTfOqISpEn6qkJnTrJp9Hibgwc6U7pKYK//AnVNjBOZyLR
Y6cQNS38YWawL13autWe6aIZnFUYTNjXciNgfhL7M9gg9+Dkvn3tObJ/EOu0DgdrdbprzbqLeBtq
TnpAt81EOEe3dd/7tBL22oaBcDIFtrHuBs+8BGcvmhsSzIhmmWemcnGbmdVjp1OHJBKiqY5Y6Wl4
ZbLvm10HdxS3Dro0lBMkWnuxo7vhhvAK73vRBo1xZF+stjnXYg73+UoV+7CGmWefdAvR3FsUHhFw
jN59fcbG3Z+ukKGvNv7WeNH5RejGpZOs5EqRh+GeFtPQqeOSDWV+8AHfWre4y/XByBAvEzMVmKTX
A64gcgWKFBDRqs+ut0AJ4tPJ47430xkdk8gYOHA30w15rxWT6jaXVrezzcS0D4oR0wsq6umWjTp9
ITPAzSHB594zRS+CcwZ15Jm3riGf8GWxUTbgf79wnkQEUxUqKeIMxHhyGixTTs5QD3l658KZP3rh
gFgtLxno7acuG+77XmxL/7xUR4zxAQ6epvbv227yyWxT1XyQOQz5uPUdrYHZJ2W5H4xZm4e14TFF
RldKJ8ogK1wXGC+Y6HkFahiVDBmadXvoH6kaejNCAEsycKuQyjBXpv95UCQ1PgykI9Z78ow9yjtE
ca/TErbZCdNdPcWQMQF0khfOZJUwcNCQXZV5FwWegyqC0hXYUFW3z/FJlT9pZhcND9IYZoGu24uj
TAYCc4YVoOWOh3AmZrpPTIISGx5AzjDGs5gKVGQNod+IL1bICSctSManFK3EiVGHQbrPk3BG4WIR
krQ2i/iiB71sEqBkgxuXDBN2Sw8qGy8GEQDbqdUAfrqYS8cj1cxfJ4NG4s6Zq/lpNVYi0lLGzjSK
iOo+dmreKps0eDJaY0YW0ZdhswPrRCDNKHvzQZM2gXeEh+oMFULx6vm9cZv2sNgjWeXjMyGP+EIm
vzK/lF1o3AMxYxpJVWnc1oND7klOm+YTrzq555MYqy9lEYin0Q71vWcV5Y8JbvalSiUBAUYvCYuo
3X59sEOZPjMLR/lKShRUjqIcXHLNVEY+Pe+ZrveEY7QVed8WTmk6cN0Sc7AekBWImbyFJFl8L5r8
maDJbdC0t12MLjs72UKIHF1Z13hYEjQn4L7rI/mVzlek4CXZvSVS+QCJNa+FB6311DC6scGIx8w+
sgHNvPSzl077qRzK+dyHUT0eVk6WN8ncTU9z3QgXl3oTPJQ69c565IKkRFfjTNBxtqaX1pjgSkMg
bi1xh4qt2smptwG6lrXfMZdZHO+EjQXr+4R2D0FFNZs5Iep+Z6BlqvMr5B/dFKthY+06AQr1vRLp
WuOSEcmtlG37SHyaiQEjhIG8t+2x/+4YButZkBbGNWiuMqWlj88rHriwkGcVwlGUlqX5OA1GiC+H
t1Idw5UGZ5zbbvZoJraDiWFVDUlFs1yOcMPabjeZJeOrNGjL8tp3h0bsAsAay3ENw/SHs3SlOJla
bXzmTisEj7ZDHmmXTZTZHmHoI5l8Vr6h0a3wiURURDNdWpAzGxS0BiqC0bJ9iJHkYUwwNsSpbqvv
ubWaQNgNv/w8YJK67TAEZztAY81Ft+SrE5P84XpRr905icnDyVBtuIOh9pPTID1VSNqeU3TII84c
r3lKrG59VpmRjCdZ27CLDqNTNjtupr6YCfBgxgTy0owAly7+PmHOsE3Xkf5gbQlRQWoLSwCki5Os
cbZUctJgkl2Be8YlfNVI6ADXDA/+7BD+T4zd5WvzaVCvrwNz97fT9f8vh+0b7u4/D9sP31T7+l+n
/ZYC3f88ct/+tX879f8Fi43+C35JzIsMOf49cjf8f4F7oVsbgn3c2muU2H+N3IX9L7zsjJQYzdoc
1De42l8jd4G7H0MkjVg6lvSbvfAfjdzfnnxgx1Lag3WiyAQuwUBxOwb8VNpRZWdA6RpSnfy8v+0L
Mkhdld6D8Mz3qG2TU/Lj+j1+iLVEL+sdEbzlV0VSwQIuyuZgqWkXSJF9Sk0QmWueXQWTT6lM5ubt
bPkfTGz+ALj8d2X857flusAhpIUmYGK8/bakZyVFS35MPCcW4O6msvxYtlumEmqWiT2f/KmoCE9t
W3J+nVzd3SHQwiAx+IV1OuScc/d0y+pDgQPwxPEqpIYYDFpqBgLbI5hEmhCUxXgFIjNcIWwaroqO
U4Zc2Psi2y3W24zom50mqeCTDJJUxW5okFaBN4Q2jmEn3/uUEQHa+fB1SJL5Lus8jV6OWv2GvAwT
bZ4vqV9VUn0Ny5pR7U+P382fl+JnNMEvpFjkAlvTnKEWCBqXc8TbKzRMFYsNLYQYbVIUkjlzkZUt
XivithD7Tib9AZn71IPB5JzmqV2bEQPc6Y64STg5aUNQ88of2GN5wU/bCGnf5vR96cLgX9otbLgf
fGOe158bbNs9BScMYJU+ODoA7u3bb8xsrkefhldLOanxaWgS/FkgSF4GBjWctjkJnW0Wwofcw08R
BUznTyqd/nCTFhhMx/xdxZCxL/1Cp10s0o7NecLN9EhBPSAQl5xPdFJOfTQkfXZH9TAz1dJ6Zo6H
gGpexkWS2RXiTpxQ3H2FoYsKsEoqTpkQlDYV2ITSkwcm+66RKozk6rgepKoJ96AmuKPa9fMsb9dp
GLDeIaSLfWMpZ5bl7N5vpuSJ0V0RjyKr72hkyW8acyny3hV66wrbi9oszeZ4rgPjS4ZE/WSxgv57
X5HDNMwYsGLd1mrZjasIL4EDGzcT1s3rtl7o2IWDld/+/gHaFqqf+p1/3g4QMMLkr+1Fe3f4NLpa
qcQ0yOd1upwzXZI3kV9wSZwKgzfaa4WECw1hFjHdCvbUi+D2tXbviolJaWwYRCz06O1cNd7g0PXd
PcZ1674bUwbvFaqPa2pTNnHhDJmHxSItLsNF2jjz1gQlwWTJ5VLjxyHDQSE+lzk3yXTJW5l7jeHM
Gi+YkpZZ7FUacfpmfIoBVlV7pmCs0o2hH6ux5VhVkkAQtX2aXTZkqWBSE2XxaWAGROBlQqqLg3OJ
EOQxRTc4p1u+h0tk2oXflZFFiU2OF9LtvZM5nH3MvoyxoNTnRlr3l/RePXEgckherQYVMB2A7Kwl
DY6zwzygZ13J3rvIav4APKDcucltcY2ChZhpvFjZSVfe2hq+aYSa5GBKYhwamfifBUez/gAHP/uk
AlqNOz83zk3svCSdeeSzkcvzRSD9vnBrp7qz1zCY/9zF/yMOYbu1b1dX9E3ogODGMIQR77kmNJxK
YVqDHeuKhytnuHhRwoW66midHdfJoZbyqv65XTPzg+HBuw7Qn09dyB7JHB4hmf0LjC9dg6SeCjvu
bUn6oSHnLwXxNOfKs89RClen7qC7o+eNNS9eFlchDUc719mlEXbuPpQ8KlNvNh+ILP5gmr+7IsKC
SM97wC933jfBrNlt56BarDiccmefoSs9FvTfMAL4mkC5aT3QBsBaIRU2BWg9kQ8S/QH32sCRvHdo
0Y7mUSuyt+zUMc/oeAuCBJL0gqYnQaZV47xQHkA37735g3V1U+W9v5uMLCgsqBVChibvXuRFu1hD
MwIJE8MtLkRTLPM+seylOUlK61OTZAOGq0KFT2ZVU8sWpboupfyR1UWCpsbL0D37k/ZJJ4Kmx//X
tYlR2uqKg5hlui9aO79azK47q+lc4tuZ2GGipJm6vbIsYjbztb8CL471GwXE3uM6fq48n0i0kASa
qbUSXhdpyvOWcJ3vtjmqMOL8Pp33yrhGIX+9CmVMKIr9/N4eRMqNL0N1XfNef5ksayXBsJDzpV7p
+0y1ns8dZlx3XlXNHEZynlyToy6LFefq1Do3yBo1ImMKg3Oyl9HzUyGAOA2K9USVrFSu0y9PNqbB
T1VSUEGj4iU1184IpTLE6ty5Zb9hAryZXtsiLuD0PXSiHr5Bdwl31tLjUftj3xgxQK4fvJZ/t6dj
sGA5Zp63VT/vZpW6cAGO8T+6TXlyb2vLPaGDT2+sqUbkoD6pSit8MgTS4rwr1u5gmdjiMKR2SHV1
e6hq89syWMBBu8yNMJPndJeRRku5fDQsfkfI+ONFpoPLdo1CzQPbsT2VP9WTfTouGFVMtg/SsT53
xICcGwY9FMYXh6YQ4sDT5BxN0Vqkuoo0Vl33pRtLgqdw2x3tFYs58TdOjM8JzhrOzVOCPrvz1Qqi
BkfRwQoy96FbVqb1fmgwvbXUncwKY4931PvCTLy4IikRh4Cv6xPCTT/ivP66UjGy3+ReNMWpmb33
CkEjz5OADiE/0CptZmtWgMB/nT7b8xBeqLr09xZJQWxZO6eKxnDevBYjX157OBW1+G6yrX30rr9D
pHDV+VLob9lIHUQa5vsqXuI/aExRW7HVuMWN6zfj3liUxvM1npZIZU9yjsnREDwxgtz/H/bOYzlu
bcu2/1J93IA3Xbj0ZNKbDoJGgvceX18DOqdeieS5Ytzea1RHoQhRRAK5sc1ac47Jhn8/Ucv+plj+
sWHw6zOAdgQgSgtj7dF+mm/iOOmmmta3A6biDQ2+vsXkJPm5HC7fTMsr2+zj1AbxDBw/pwBaBuvB
5eMgm9oZF7+YwaENJ5j8uQH9QYS+JxgGY6gPhOd4YcftdIVWnVu5aJ8p0YX39HnDBmWnTO1X01ZE
CRlNNoJ+6ZWc1621gKPAwqViTFmohdpLni1rA0snqo5DeLLB1oyNl/RtTHGtSvTDbGHUQH/4AiOP
QByJmLa9EVqT6RHP9o0W75fY7sNipGomfWw0fwgxdHRGH++aQxxRbUVNWYtdj1tMM1xLajrHMTKX
O2j4FC1DY7xuEGvtliRMQJKM6mU5qEaOGa/mx7WkOeUr6d0tzGK+qTNCvWx9loRXfO7tjSRUB7Fv
yttVmNXaWYV1gaas2bzU6mLes28g+UoIMbNIWcpmWxt6e5QCij3JSH3JqmMytaQKbx15zZdKvlTv
YyMI7yJe3aew1M3HbEzNgyLIxuvYqeyqKxTXx7SW6SQIhKIdMLOUFDujdCctazJiTuImhSvzKZeH
7BEORJFB1bzjlDZIhKi35UaVEq4kYrqNWjn+a0j/X1njv1Zp/b8va2zi1+Yl616a30sa63/5u6Sh
/UtRDA2wH8ptjddwfQH/hg/yT6uOirGAWIh93KoD+buooej/4qjHJIV+eVW3r0ePv4sa6z9xZAWP
tna9EPBJ/1FRg//1cYaAGYZCTlw/oQ6yHOXax3clIIs80arypyTZ0W7ZVbf5tfS4nvM7BxJs5ere
e7rP94SuH6VtX9vkQG/SrXGwDvMP7Ti8dzsmjoviNtsJl9l78i652ja7XSLPeBvvgQfUL60nOsWO
cqlnbcld24Vb9qGHZTe8r0V32aaevc9cyoF7/SU6qz/jbXnSjvILSKA+2+KGke+bW1Lf9oJPTeKy
czO/cNnZ7tJ7+ao6jl5wlewUv7yWHQIXzrNXX+HJL3vXvM29eKsSxuYXl+XVeDdylIUPcLUczc10
7O+7XX0tXCpv8l51In/cdEd9k15ofr0J3G6LY25v+JGj/0zO5Z5PeQHDZRvc59cCbr838ydBY6Hp
RkCdthBzSAisdcAUrrmv9wEX7ezm0vK1rXgXTpf1vrLOr/0p3uf82vAiOs9763K+5xEeuYefslf4
tP/teE8XztMOxaVhE+LpZzfsY3a8vQ55ss5t7hgeEZJHca8cwVM5ok8d6TbYg+3xiHhxOzvfjD+K
wIcOGz1q23Iv+ZbPAX3bn4KrBv+ccAiejW26UW8WNDZXxJN2mh34lJCJlu/ok7ipiEtny4kBBA9F
fOmgFM540HaoF53CZ/vI55qOiMhzx3zqbubCVVRn1G3tcTnmW5xwh3pDyzLZ1VvN1Z2E+8IswWNJ
dtHO8PNtuQkP8r64pQd7kZ/MM1d4QCMEksGLdmxGTR47qpKN7hrXyhb8R/IeImF6SA/D5bgxf86n
hrDnB+uaEu2DcuhumktwcVK0WQYUO1uLD6rZwla8iH3JE91qw/Lu9y/mft6Tc+laupcfpEvhhvE5
AEoqLuN8a/iSXZ74/27syHbo6wf0NKJv8I1sqPE/tbZk11cc1GsbN65ywUPDRqm705Z2UYNO7HYC
/1/4Qu6LsVMdB38Eim7nr5o7ufUmcoEQh6dz7tiqU14nPid839hm7353S3yqfi8XLuf70eQxPXOs
QxDkESHiUFD0BAfOTbypn/PTcij87pJeLJv8lF/xnjCMYEjtJsNWpUuddNu0OK7HdLvpfUl/xBbM
m/yTdcSerZ9ZcNDQPGvOpGwn5dTZ57fWN5xp8rKDahsOUiwXB6ByN1zNN9pdztG+QFqN1MXRYGfM
NCGd9q13I3u6yzxTcrZNCUSENFqHhoCYHfOaBCXYT7hAqONj3bf2awF+3opvE471mLEresEG8sD8
Uu+Xh0KkBrmnW+4Swpzsg7fytj9PeEUKTx+4jX29Q/xnvGT7+FK7rX9SH9jOxk1wQdyfB1lzXxzV
Tecr4g/tDhpX67aX/U3lFoYjKX57OZxmewAYcNLuVR8mlpNBNMHyzjAu2WQj3EooYLE9QdkugIRO
DFuJaNk4Y8cNn/TlVq3Iv90ot82eV9jW70TZkWislVd0Qo1usOkpmoadnMqz+m7Ktu5NfksK+J7E
uWjaGdkpe4lvhJ2+sWS/sIV6M/0EF+qItfdQEioOwMdOrwSPl3oXUVVtvU554fmKjyTGyOqD7lo0
4n9UzQPdI9VNN2sa7ZjYy1bVPeKclMwrXkecqPrWsAgxIXH3wGm5faJMZufeeF07phtKrh4dFIlt
m0fHhxHR8fiw+0sPa487LZ8jKjmFQ+xyFrwB4PAVX7npl20enSekZcMeGz7QMFt6Ug+GfCru6nyX
P/QP8QKnLLTNbcXps7GR4Z4aU3fwwG9oIbb3aYTG+r5LfUt8QKNVbhH5ix0cKa8lh5BOzWNPj2bZ
lLqT7mbrhWc93yio47bjzXhj3DOm8Ik600V3LQ5OSy4oGdz77ip1b4ydpDkUFgqnNP15fI/MY2hd
hYBmH9oH8Qp6xeCLstcLPuSXTS84W5IIizvhbF6323fLRTOYi+6qdDsJ6otxEoXe6R9RF6TgNnwt
GE9SeI2G+pJK2gR749no7/qcRjW8LFmnkT0IzvSWOPOG/G8SfnZEUTudG1+P3uzpwewYp8SlQBbd
8nseCSe9imhnlqPPyyHBNd2DOa1OsnXSX3ObX+sSWkQ7Otoxb9ghskn9QQFhomxqffAk2m+4Velc
ncZcdZnfciwSgyvcZ7qdP1kqdhN0X6f4USwepcume5bCndGBtzq2P5UO6FH1pjV31qWWHvp9Tl6W
uHGBbtm8VL07TM7d4HnjWw4qkOxs3kRALbb6EC7vwwlDM6df2Q2ZKL3qNJgOk7vDsIc0UG1S/uGq
9zuav0SU0rSMxTMrFoq7t5YEbbO4V9Gk62n+ILjReOIkDrkK+lqFW94rNsJoJ/t+N7rEVr6a1+YF
NZTY7U516rQo2V75oztle6CGl5qTu/XraGs7LsWXWjm6lx3BS1BjErbVTmd1UZ+jXf9a1fZ46F+V
87hVD5oKS8tGyZmey6NZu/XjqJ2lre72ruxzr6OjSCAQNvyFA79IiWNV1LHFhkGzZaxSEo97qjtb
DatWuqmrXRJjPqetse20B/Q14Xu/Q9w/LdSyvSLfB7KbTn5pbPbRnkHGaB5OpMhqid1vY/fF3IJm
k0pfN/1R3wfdWSz32QgXyn0XG0dU/5I2/0fb8tsSmWz+uYH4wbu7+VGuHO328w+t1/l/Dt//Pyy9
K9/2D9tx2qVvPz7sxfn5vx29mHNpodBYlGXkyci9/2crLln/UtZtMNUA9uH8CHvkv3fiKmZfcujh
fMuAlld6+P/uxNV/4Xxkb79WgSk4IU77Hyfz+a/DKE/s31aUPyWYUSWh2cWeH6earmFL+tKwy4a4
EHQNdEo5l3t8iMsl4J5oK0xW58lL01+oEBau0HcJmw5vwTbmzLn97WH9/aF+74l9PAv89RmwOqPk
w8TytWIz6fGoYKLAytWr0rZcyAA2JKHBv6l+JxdfRZH/e0T/61I8V+52dXZw/Ph47CC8GRCJCAgH
ZUDu6ingG1Ji2jSx/3xLv+wJHy5kEXqn4lBdbaoUzRkPv5fZoFKaoylyT+VEtm+/lNMWWSsNm6wb
9IvRyBPV1oIaUQd0J8hX4pzrwg7Z+PymaXNywi2p3QZhUc+uojcVCyr9pdt0liaEZkNBN64eO/qa
5JKjlOuCoaWtYwwInERhFWvN4zqRo6aonogH1LyyMgooDJmktF5Yd+O7UeiG104j1NQhWYunkWnE
KwJk0mZvgZaOay7Uq0NTdOriNwJV55V5ZkR4Jxe8TDQ/2u88x1++HZrGoO8RUPGnSAHp40ObFJm0
GYJViFSZ3vR6Cv1gENJvkl8/HT0NmfeQt9EELQ4lWMQ2/vEqdd2PciykoWOErbQVQnU8zMGksp2U
zDtrUEBbCtpMJ1Mok60VStIlmmkWogZsbSp1PS4ySr2dCXEVZZpofTN0Vr/C7yNHXgEAnM3J6zZE
jOWfWuhk1XdZVvHxFuA1iIn1VKSxLw4+kfKcVDJQiH8eq79iwz5dkT40ng0eCEbOz5TtKZ+0WAmQ
hqFxie+kPCXiKxKXfBuWWf0Wpiqu7wKk5wPZ0Cv52Bz6V5NyeOxJSawNjkGS9V7urCD3hzRnnw+o
VUho+lbzCyw9OdpUcsoOUmzbCCBxVREd/udb+IdnRh0BpxBGoVUo8em17qGGYEUoGDhifrc0WUeo
eRi7faeeKtl6//PFPk9XfEEW+e6orqmV0In7NH5ATxUZlgRItOgqT4G6qBtQ+/NlQSLt8c+Xoqzy
ZTAgo0B/YsH7o9P0qUwSEaMt6L1AHtKAeopcSdIT/FWN6WkpkvJtbeoB7BJLahN7BrH5Y9Ea60y7
1DRQIFaSRmBTKNY+tOXE3CHxSu9aazLOemJEGoeNWgHu0g0goGFHKcCQrRkOTS6avQPiyBocapPx
5IzxMJxhDDcYM5SJZu4gy1BpafSKswP3vRbsMizkc6fqgXXJP+pX4zJrr5Nm0v1BTFXty4Jiv52H
SDbtTi9pD4EZES/oo8/RdqDxMf61Cfm3S9un3uD6ntPjMBCro8KhAvb5e0pNC6MGPSqIcmVQO5Jc
4fc35YkTjzkNsGZI7H0McxzINnpknWM8Nj2vpv962Vhz8j5lLTKCuFea1wbc2mOLSO+s14l+NvRB
LdhcjSliVwJV7psyTiEI1Wb68ucB8NmK+OsmGAF4D0xiFfXPFAZi3ADVaRnrSFEmuQ9CbqA+G5Qu
Ojt03QU+T5tQLXPTaXXnAric7ExDu9bopKAtQ5FQHgoHHYWG2d8hjVdwSrPsuHmXQiv984ddB/6n
eWSF2+NAxbGHFn19cX5rLZG0KqlU9UNalcqI2RidpAYi1/vzVdaV8+NVAPWTr0HLlywp87OApkJ3
HQZ1GdLUDQwOasZ0lOoYJhksX7Ii0hEYnBJiwyxMvflG3/Rlu7QuHtRI2XdhuleRc3y8xbaB/x1l
Veh0eTS/1roSu1pUzReqFoV3SAGygvILzKB5zCbaHQraWETRWv/N5/g63/EJzNXGp4PosD7b/o06
0IQeYZMtREvvR6RgH6nLY2yaCwxBIqJO588P/Z8uiBROU9dIFdrJn1fmpRgGVBahI6Mcd4u51Led
XsMNnlokOp2Rf7MmfR1KBHwx69FPob9Px+Pjc+5WsjLaHfQkWT24lTQQvsx27j8esFyFbaBGwCXx
WZ+NxdlkWU02clcQ0dRtO4qNiwfpO/vyP96LvooBKcUzctc5/rfXYjQLTAIW94KQYIZFk9bQ4bjU
n7+hf7oKHV20pShDeC8+jcw8YIoe1BhzXY1qV0Ws42ld+F3q+j9ehVxAZnB0bOIvZ8xv96KF0F3M
kenIqPoMol+nZNux66frP9/M13ecTinnEXmVWCrQjj4+MlGeYg3wIF9/Oo5+qUyKX/Gjm5Qe/o7X
er63EpXyaloo38wuv+7g4/Symp2UXxIb/vicBVxNyKoQxXMYqfnlIqDZ264Wej+DteyVQKCdMu0W
Z+n6wu/VtzazbtkEBSjHiYH+81P4utFQlDWTT1+PjSjvPs2nGn3QOFJJheBhE6JRIxicFbUiN36e
vunY/hrqH2+bwwonUZ41/jY2gh+fuB6HzSQC88XIsVj3vO3gdYukH8jQqAxVdfQiHg0/HkXAmQ3J
DraZJcExV0owpBJw0PuqG43gMue3XE9qj6JT1DhW+nmP7AtfSb8wKS5xlzuW0iaFrQ7zQAmFvKnW
bvuJOp3UiAPFI5UYClwglr5pxUbZqmjqw29e+6/PVWVQqSvWaD2kGesg/20QT00VgQqULTsc2FaT
HwEFM+z67aLo32Vaf5032T6s8UXENdEMVz7Nm5wWskkFIG0LeSX+GEtM10IXpm4nWz/Luui+2fN8
vTMCU1VUwpwdoGyZn0aMpeW5gs4xsOd5MXFTVKAhuy6R6LJI4nfhPJ9EDesGi5vivM4ajKYBc+TH
50jSTIDsJgnsTG4WuxINDK1mW+1XSqAfLIXoj0DI7/PMlK/7dqU2KClRUZKW7v78onydLsBf4AJc
wSI86s/nRmUw40GFKER1cq4e5HBsMQej27frBiorwMJg2WWZqHlSnGvfbNG/PvJ1XifTibn9H86s
6axCoICCY3dVqjoESqhg95oani3NkT/f5ufJl44pIckcO2iYonn7csoJcJq0QkIdNunfEJIIbmDI
4TdD6NdS/vtMwEEDrQiTO4fQNYDr0xhKUg2ndYkFED/JgIgU5e1mDhRKRMM8TWAbwTCuMQgzBhNB
L0Z2PAoEYHcaJokkmYTQGEftCLWh3ZOKvVM1RX2sQWFhCR+nwbhiMqD+W2hgexCAkJY2kDkD3Bts
T3kOe8DbPr7Z6jvl9ecvivviiEsIF71t5LNfXkVDr6QaqRJBsUt6ES7J4M+wHo6DopXfPMOvXxS9
bbrsHN4lCG6/JLy/TTCJihcYYlHlCG3ebSdBsNxykL5D0H054DDYVwafRfY4YEDZ+PRNzRE1nD5r
aBoVQ/2EFhk8MmUnIeG4p42XQ6LlpiNaQ3/TwYxkPh8EpoIIB9Nj3nY9cnylWyj56LEsQssvhcYR
orjD3aSOueZCCSiokfdBo6C8VvDaGEXYwc5dEnDhfx7aXzbW3AuFB4oGCFslkHPrRPrbI0O+2S01
akcHsMetZOXNSzuu3e05NvYqSedeOWny9VTl8W0QDfVRJ/zhG/3O12+NF4xlFvQLpxcOjh8/Qp+T
7JEFSuWMwZD5MSkwzBdL6P75Tv/hKmwDuUO+tvVCn/Zp4dAlyViCqJBqziyVLGu7IRi+o/P8KmJ9
fIuRYGFOgdbCFhpi3sebiboyjvsCAyzw4KBBMDBCMemMtLlRB3V6MsZ2uETF3F5XoFAvChiid9Wk
K+OmqawKsrOCZ40KGBsh1D3iuG0Hs6o2BI2IP+thaU7BEmS6n2aLGPpNMuTPQTOgc4gyOQb9jhch
dVYn+R3166FzZ9zRF2IoonEbmjo4xfCvHoh1Qc4FKj5rAQNP02lJG9V04mlGdtiOeP6SFr32TpvE
KSeFox5e80pZ3rJygkAg9aoOvGuwirssxH8lhblRfjPhflnhVAWuDtRNNgn8+SXaFZYWBx9pahy2
YuMDxAzrZw/cYIs71bztYyV1G7ktJ8+Kreg1yCmgFJwyanwdS19992HWr+zjV7ruIQyW9vX8+UUy
E0k5AYyFBuZDviZ33ekAYIcOe/H5uyutC/fHK1FJo0AOrIj8YsbQx8EDN3HIQyGjsmeVWn/EsEIW
hl5oVGbxohgwUaIhLJzGUIvZq+SeBB+9zw35LPahfPvn9+Uze2Et38By5lMwZ2N5+LzLmFqcxDMJ
U448Il7Ghk7HgvEyWmQdhXH/szW0doK8q2UgLsRYPtC+kKh4gQswWYIIHaL/gcG6q8g4++azfS7P
rZ8NyBdnR6YLQ7Y+zVo5KeNSLaSlE07qhPJhjgNvSsz+p1alZbaLawt4cpmKpeUvq7PbNgeTNF7A
XMKhGi2ipP78gf7a4X366phYeFYMW+hJn5PD+xz0bxjmmbPISUsHJ4CeZBfwpyV/ykbA2pwgzCul
CJAgqCwWT0lXEFCSpobwlMezeNf1pfygFnpyk6cQ9QDoZHdZL6PaAYw/PkhiO91SpwpuA03NU1dp
ZukkZxH5j+youaFJVYRbNWiF8Fy2KYy8Eed+yZKiJOZeGyfSrij8P6exJPwEx4YodJA1ooIsMwju
MXEjw5ArMASt1Flv7J7NiqVJnRD3m4tqokApFcUxrchQ7Yj9El0PK09eV03mPqA5MtuzjHTdBmMj
/IjhuNwsSacGniqGi2yPtVZWMMen7hFURLggxoiK51pjtqEuLSEM68WMajcJBMbgS/WsvdXIT5nA
TBPtZEI5UfcLbRZXqKWVIXwqzUkEJJh343EaxCzemcTNPAOHGNe6XEQnmg4G81Soi8PeCrEJgzUY
R6zOQxdUG3mITMIga4v4omlIG8jqMvUCN8DwdNcWxSxs4iSprklZau5IKKS3v9CfQz6Cryqzoemm
F8QpdfcKi0jlDmab/sCr0z2b0ZwcSwxVoxOKPZmCer4Ub+KkFx6BOPm8Q3qPttTqSx08QlI3UHtJ
aXPqshR+1MRSolkjXuJeQMgr28oQCvIOXiLdjxRRO+E8bWbGfoeTR7DZLhivxAdPV/MYWFea0Y+j
Z87M/FSI+/6lkxg/hPolS+goXZO95FpRzcRlL8upSPN22Qy92F1QUCoeoWokD3VFjIID1wDrWNXT
s/OxBOCml3ShjOxCoax8KKM6cTpDCfJTCb0Tkv4k6z0FbJAcRMLk+YWV163pLYXC7kHMyr656DG0
z26WZtgCBZLLC6y6aKLtxKzrzmmCdkWd64sleWQWRwTcKhYrS972xg/8hALV8FIec0qxKVloYD50
UlNUiu+XhjIbtOjwCxubwSx0HduakJJbUTcpmUt0B1BlJBKNukGLJdsQO1W1U+KWBmxKSOjzyWrW
h1csXtlJxFIkUNgNW5zjMV3Bce1BKPHWI/NKjcmf8qC7rWJhoGOTJ9Fj2YCndMZlGZ7zIGtMRzcm
8Ji9bgQnIgcV+RgsSXQ3kGjX3PeDOAsOeIsxwSlNMpNT58Qzo0ACaedhfkxAH2hr8FqUSlQ7hkm3
mgO17uoujiFwOdIgK7yTsKCvMiPi+M4ebf4xDaZxSKtWzjZ46obbFMM5iSUVW30+Tl48dYNE2E83
GRA0gW6xPRhyYSfFmvGUhVH/OFWmgniIPZhIJyPpeLGlDtmYsVjpbS8Cbzqks97JYCjM4ojRnpSB
LGUvis2EuRf8hzrTtGhF5FjS1E9P+LRmmB/VMJ/jSRUrWzSaXt3DO4eoL+Op6aDIhxo916RHxjmZ
K4lpSIvrWAbouRsrYdJRMBWWcrAKQrscjsDDGhfI+dut287adEJKlGE+ZdXogybMeicir6ZxaSOU
J2gbdEimMSE2TGj7XHLjJBA3lhRKqDuTapwhlM7R+xSCJPMKM2h9Qa+NvV5YwlEmPo5xIwTVK2cr
5CkBuoJzFg6V5dLxYZucmrn8FkbgEh2lAsHnFqRTGLZEd+Y0Zvj+5hQyFgFxZOh5Cl69iU5nkQR+
b5L7sxOjLkBjZQ55tRXFPL7rOjz7rlbktHiMQElhnbQCaCzF6tBjYpNY6CnnMerEGced7KpdWtS+
ajUowwO5VugtV337HltiWOLdGRWyN6AnitupTpGd1YpWXBtLPf/ICgOpl9F1yiPAlogEwlBZw4Pb
2CJNaZKtnIiRtHWzslkGN8/nUmRmNIhx65Z4SF1IE+pyLswmeoWLao5HzWLR25KC0JIs0I30eGKL
o6udcErGWN+LJdJSll076uPl54IN+WaSBQ6ycqiFFiIdOlTSvLihYG6GpK9viEzTcOJIJypRyOuD
4WCQEAzxS7wgvcUTjPBVqIzXXBM2RUjHKAkmN+d1Ryc2eRUpNHna3xaxcZ664tYcGDP0J9GMAaWu
njI13XFqhAOR/hDjxJdFlVxB0TFpM+NavAh0wnM7C92qlLs5Y9nUyt7WJ2tjRPpNUucPLYu7WrWH
GYPWTYnZe5yHg6Znr4kh2YQDnRbpqexv0zDH2PkmdWhzJWOn8hvaOfYJa/PiXPFZWQ3fiM3UjdVG
4qkSQrYohHNEHbdhh0WgPIdEmdhFReUanORlj6MjtyMp6q+DwmDvTYli2tJrOGBW5GcVxGGiJhH1
0Yr5OYSH6WI+25C7cNsPyFNxdkh9Xp6IEGTaJfeB5t2VOmW7TlDJQpugfTTNA/uN2xZuEriEaHwW
C6PZirOxITnhWY80r26tUyijUzaba5Ld7jSh3GoxUJG0k6/NKrxKdGOnpXdmiBc3b9weiIeds9Id
GGWdV40/0zqEtIt4OYdElIfdnVSFJzWSKxtu+LJRlmjXTkQrktF4A79oMw4CQVSqsWvA7gRt8iI1
hVN3WDSyodoUo+wHKwCFw4xvSMrjJMhnKaL2FtGdEUvxRo4717ICyEQmMVSJgH6zwfQGUGXTldGN
go43wknpkteQ2Hm0eLWQhXyMs55rj4M0Pgj1o4KbKRQS8mkz4n9pcE1tcYI5d1zRFxZ2S9PKL4Ns
6p1MkHZJKCnPZswXT0LYyvmd9lKEzjeYDyOqWaCB7iiL7yUDyKuz5R2GyUiPftTmyzHUHjLeJxtb
LLE84jbstfp6BMsGeINtHNGP8uiJZvkObmw7T8MFJYGNVtcaBrKEYkHXPMlCWwL2Tc9Z3GxLjVGR
hGQJLv0rL/5lac7Zjvw+oEkGU1xdTtd9M9Y2GWJvhD+h4o0JscTAkjdskiajIRikOI1dJR4bGKs+
C7P5EDF01J04aidkFFtzbrciOPgtpPxjOtBkNsxjrakkoZTwuDJFuNATZMuBrtBGjadtwD5mQxTx
O8deDAZ58yOR89vRlJ6MBqd3274MA+w/VJqVIe7GcOK0RdaPGDhFWQbHNNeme71QhGcZdch7Lmfh
7OBEn0EMsQeBWNUmqAMyjNdXlllhzdQ4KrKHZINluV0719eTFdXWru3APjsi9CvDwRwj4bluSjh/
UZvFCsF33fKYLLkUENo4x9DVggpbdhMN6YVh1jph2jXFs0xZ15ZWxtPqFLgtflhjoJuEGpXjAFwe
zHyXhCoNi0qQXLWV4svAwvzl5LwVENjR2xgOGetIkCxmg9eJnvYrccW1andKu2AOBztFob5MyJXD
TIc1boZIQSKtrNSECbPJ2s8iVmxPXJpOAilWjMyRZgqRi7uWXnJRLa5qOZquVX0cEj8NIwr/JGo1
o4NLiTgcsV0QoNeNab5HQB6eO3UIGLtKWV8ZAy+XW2cp8bQkg45MX52gOWOlzKY9UBdCWT+h1A+U
pUAuPydsG9Oog1IUG0tQsj9OS8KsIVhy2mnqOncmFpdrE0PCwjoYOaJgtR5oqlGyi1TBs9yjfEX6
M/agtCV1YhuiTUT+VS1JTja0F/0aJDnMKZQOqF8blhPcKnNJ/qcxVNLsR2M1qjYpTdLPOVDhJ41y
M2h2WGeDiozHMnpXGRUtYRmBWsBTTAFORRS9hkNtLMjBZmlQrpUMtcdFzQSbos7sW8OjLRUerKSJ
idQiHDa3B3IUfyZFzddXAhZ7UAdTU2zNyKJXyRIk4rrSroF+hx+/nEkWQJ3Qz7Qfg574K/J1Rdxn
cpucDDNnadcTgDc4Uo2FOKQkXEpn1EYcZJVR54wdq2rPC03M2ouJmbnLSBMIXQ7Hwb1Rt8UrpFAZ
DpNWSC9wByz+2ovVpUpZHBi1IiHbHhZyAiUlQxwU12tjLyp6K/HZbA7hvqxza3ZNkt6wp7U1ugQK
uOKRWkhnbil5pI0T6lZ8nY4SDv86Kx+MtBoucB5z87PQ8ZTpQwprNXkcAXSWInEfwNhWkdxCa0or
gbs7fRrIz0zesuUE0sLKbvZQUW1V6y3LUWEnFERxV+EuyYf4MZwKMmuFJDaIOsx1pHSTrPSvIiG2
Z7FJFF5sNVszIJP8fkwzwO5JtnZ30dpgFM8C3kY7CwvzMbEQ6uBWNLFtZEU17loFyBw7JDE/ECIE
d0uhkIV7CQLQFRlTSNOpiNG3jfU+uQz00Vrwsc+6stWWZrholNwEO9oU4yvnDLCmprJ0nV8NaXmS
jDqqyaUXoteK//CopyRcsAabMgJkWu2U4vPSZA/R4iAyeNrdWQqy4mWxMpp9Qy/IL6UelCdkSD2G
+kGgniaw8X4T2DhfkeyycDIgE8jc5C2QYs5LUBActp1Vj7la/gWL4CgGr7WXDLtRxUzxhbLENGMh
rWm9asHUuQ0r5ItnRa2ayjXGpX+jOCOSe5cr1o0ejsWZXzs8ZVLJUT5FjnQTWWxzSbPqyWAy27r7
KdVFcF2XSfvUNboUenO7zk0JRQMOQRW5WTaVIms4JWMXbZumiDI/FOew8ppSZUerByltDUDPlD2g
SswViZaqMNmJvJDjBvo6fpDCKHsILOSvtmpM/NtcpQ19LD2/bIQsG3n7MzaUQhWi+i4oFWBNyhdC
yZQuH49xI0SpR6SbTA57x5HdUcKJ92VgG7AzQw41HCUqBPw06cX30RBjzB6a2DyUlVp21NzI1HJ0
vY/2SxoA/pmEsTNdAyIJdVxhQsifyrm+yQ3tkACjdYZmwIo9ouM9iJxS6W9o5ikT+7jnxZX6t5iM
ABh7yFog0RXsHFtRQBie9QKQ4TpIeMEbSHZrMnwyveE7Ze434aKws02n/p4drdB6EoSP2Q4XbWJV
iTR8ZHMR3oai3t6VbRWxgIX5qHpULBgThG+xcJP5HmZuBwWr8yNASwqO7MnaMeZSwl3zqdLsZkxn
UoM1LZI2WmmKe6lDGepOrYEyHpaX2QK/s8JzZMwl/hbAPytbN50tXD4aZ5HWKrFuL6rQHZA9KKqX
EaJcEyc+4K1QEyH0JKk2nuDFkqqFEhqbPfOZ7A9VIz71erP8kOeheiVPRgWbSCr5qRv1CDvOGAZX
cxRb8iabm+4GvHpXO1kbM8SCRq8yeN1GWG84RK8VLlAlP6SslxgMRJ/M7thSfbIJ9+lfMyYuGG5Z
Of83Z+ex47ayreEnIsAcphIptTonu92eELa7Xcw5P/392GdiUYKIfXFwPPGGSyQrrPrXH0JXH0on
ROnbYiloNG2z15JuNsGrp7b2bLOd0HC0aYF7hYRpKodXFj0BB+jy9cjRhZV/KaZ6X1rx5Ma1Lh4a
MO/cw7GR4iYQnSZ5OZA/Caol55ebt0I8GlXBZDBrMNFN7IQa2Zfj1OJRJ01TTgSwkvzAcNP4UGQO
Gc6nVqVm1gpOcAkYe0DuP+31ycx/RrGTap41dOl2TKSpvGrTMf4D/mjeaUPc3Oe1yZyKqYlNgMaq
/2X3cXnXEd5JPSTbX3wAXUqvLuOdJ80UzLnY5mXstvS5B73giajRpOR+FBKqXWcREqR+uONyvMKN
ODcIUllbV2lW4Jww//0/rSmF4MeS0i3acvUMvYrU9w3GUMFKD/uEloxVLlkkKllSEMtogqnHw5D4
GlRAPcW2ikRxN2L9y0lQ62/ZABKlBggiC7I7H7QMWBusPfOkJH1V2wGcgOr4GmW/gZ9jzVVPp6i6
/J5Peqdfvw2HFfjZqH+XqPKQYUOaUg5vSRhRNirh0zuSvJ4zOxq8yyMtvDRmtia0OtiItoq7Lm43
i94DDIlIrXxRsH1g8k+WeGX9dXKdyiXFydPRCFUw5gIvJx92Z1qas23aWLzjP4F9A4xpJFhWI9/W
Qhu9doiza7uRwbsiQIe8Uv1vKz/32Bzrfz+Xay1Mcg1aOU3Y469GZqGWKBgabSU9QIUalXRJLafe
DVWtHtowqHYBIn43YsO5NvnxHsVEex3K/puTCseNKV+egajw9Mw1+c6uhapha6AHEPZte5MMSrnS
aT0zm2GVM3tMOIz0CRZNY6rCTFJGeDg6zjyfdUZ8clAozX8fRZ1jsOjqEgN1wt+TtSotorBGnNb4
4S3AbuMiUeh2l9/+aQecNj5w2yxcoSuGqdrx2+fi4eQWoYHk26hIRm3V2cEnrj6MVFXpgATOXTag
ypyqgE21yM27cpix91RNkV3ClZWwyukE0ikl32MoYdnbyZemG0C/4Dohw2xfD7bxoptj7wmKV/fy
zz9dVfx6vOCgcsBdoal3/OuxjSc1TS6ROYfUDnwvCbgSdmBtoGK7PNSShzSvKi5/ODLJkJ7wZzke
qugJb216VB7FlFs7IskFbq4561k1/+Qt0sjLw502TnHGxrUQQ4yZLYpJxPF4rSxxmVcwVDUNv7uP
OJy9XNdLD15BdYCag9i9neTn3sKCC6gsdzWrq/b0qNPHy7/kzINDj0BRYuGZBl9/sT5lZUwHstlx
kFPa5lOKah9xC4lLJhgbsHtmrlA/Tr+pDpeURiVgD83TJTt58GUjqEbuT9iXZg8mYZ0/UrOzbns9
jlbOpXNDcVrMW/P8aZcsE5s4rBZSHgiCwNIaMySEg7EPDr7JQmfNPOZ02+BCy2uUcd83LR7u+INy
Sxo0jYMJGQxiKRuPIjfAbnZlQX+xK4/alwim4JDLCHPoFmrq4hDM4x4nVy2EOTM0voHPuOG/4SJP
A0/tsgkhVawp7ZZDZKgfFRKWUDUaEEMIRZSgGVrxgDM0tijlvTqBlW8q5CgP6mibr10d1RK1P7FM
JAjH4vvUyWa/suud+SLIvlToAnx7qJSLlyThNg14ERRQH/A/UjFlvw8zJbv1ldb8/l/nNf+8Dd+N
igFtwNKRv+z8ShntKd0W5AxdEVA/HSQlLQ6lRj8y1opoZa86XUd0k+dqi22dc+4rheWfIijyc79o
uQNi1Tga+74VKIrphnpYx9gP4YRoaGXHOj1YDY4NuusUXRCDlkGCXaP0llJzTiVws7kFqP5LpNrl
nVUp1j6uY2C1VmADodgTuGkWJ2u9/VMinAlRB14faZNMRgSKiynPDbyBDJuSnpWlH0GkODe4sTpA
w6Vk6K4Y416CBjtU6qbOYvmjcoRe36aFLYaNxjLEAlGIYfRSqbDfTGIKBjorFc73ZWrRErHl3Je4
N44KqDpBycTJVEnwxwoDeAJ1mJG4nttYgR9od5I9Z2CNjEd6ImG5EBLxdReHPjA13XodiDUsKvzr
/QbvFMuJZPKL4kIiDK4cmrugsbDgw8LLelHaCQIXLDgTx68xU+UbPvl8QYWxZGwaVQYjhOwgvhPi
rf7FRx5APQr0t5qQZnz726j+W2dT/RtDp6i9ghYy4JkYo2vcplVqfqLcVKKNo9lD6epcgp23riI6
fhupjWFtndk11B2y1i9pjffhO+kn5TvoR/MouBTKLqc8qXhtAyhLPl8BVRjIT93lNeSw20mbzcdV
oaNbouBSAtfPjAb3gURPflRhDA01rwwrAtviyn3Vgy5LyPUCRPjh1DVk29nOh25V+bMYoYB5hZJN
70ME35/8milTdjJu81jIWnXpo4vsQgBzbpOb0ab1vRmRYL4Rr9R/I6gZEb6eR/Qcy87E9N6CyoDn
BEwZ7C8GCe+KRKoTPkcWKvd6ksEJGbNpEC6U8QSj0TbIXmLwMHA/QMpbni76GxYdOGBDZrjk1a0e
/iWjtMRZbcC3sBFD8BoJbVI2cW+Lm7BL6k1cVLRTK1+n4dJgsUjATWYlv5XamrZhY3Svl7eb0+2f
8DwOUAJQKHVBLo7XQjmooZOGAYIeY6g9WvuqZ/Zoxy6P8rW9H2//1IqUcZCkGMi0513on11GOB05
13Bot+lYVm4tmfGvkfdTbVIaiweu46HXTEnhDZJPCEUZVm4H8ReGZZFvgQmtm8iuh7uGUmtb0EgN
NwREyrdI4KBGVE7hNjhvX3NRLwhdyEs37YBLLj/CmX2SWxxbFoWPjV/Z4kUVflborLJ0m4aZca/1
kXAztayucZekBaMxdS6Pd6JXQJSD3ooRmakM+2WH988rI95CDohN4sxxpefpyviR7NK9fzX9Ta77
hpbtyic6c0IzHhMAdY7NvmMvT+gIpxW1zYqt+/Pw/Pl8OOw33vaq37hP/WalwDmddMdDLY5Tumep
XHUMNdRvA07MIIFrT3Pmcx09zfwT/nl7o2AXleenudm97niU/X7/9+XmaeVBzszr+UngtiLmJy9G
nw+7f4bJe1lAuGWY0qu/DbfELDx2V8ZNshtwM8q3tTvsYZscaPQLd3qUds775VlyWpgwNvpy7mL8
hBPNHNBMhbgbVwkdIBJ73c4+sJaKXdVM9sqznn60/w1BBhwF3InwnTRsTapKTH/HUhVvNWRsin7n
vwodKEZl/s91fg685AJ+/ELVMqVHS0Q8dWKYvJYiM55HPaKfGeMsdfndnVKTGQtTNOY7Ag4QhcUl
czL7QR+NEmvl0WyvB9gy26qjnVFCQUloPcniJwatvRuhBNlFmRq0bqgW5ooD77lPiDReZ+VRf+vL
4FTad/QM+JAA7krj0WzsD3qUEUQXyCtXmHNfkHYAswRQzeDedPxuEY1FuYkz9DaSwv4ATRl7toGY
hJXXOt+8Fnu9wpwEhyBUCgXJYiOB6GOrnTUbN09p1+6tSWBYMgZOA5dHk1ovlxzlNW9ioXC7T+V3
vGjtlzQtgpdA6Oot/Z4JeMEgaBzW8UxMMeir4RrjY5wp8rL575AGnhHo9yy2PUDopW1AHdE+g4c0
w4A1uPKs77Tyolx5+efeCsxUS0FOw9deSlla2amVkbYSbfouvfXNzHoKtA4vO8WMvlXMTw2qw1Cv
TK4znxx5Ip+D2ws3l6VE0S4tyUk0IE4jaI2DQ3yfO1p+uvJs51bSDNY4KElRr5DHfTyzQnLtevqY
8TbCBRUTmyH+ys0rI+5kqVk7wBFFoHq+JlJUZfkEx9iOku7GKUa5XlnWZ9aTiogYrpJDOC340fFv
kUgRUr64zFyWI3LNAJGhqI57W60C9/JUPzMU4CBSQupKQM0vsOSf3V+DZDooJC9v1dqydlkF4xBm
FF7llICXRzr3huEjM0PB+FBQKosCColuZ1Dvs1dpE5f1qYOYhUy6eCB0nlq+08VBnYLqKa4m8wDP
nD6jlDn3l3/F1+VzsbRn4I9LMHsVeMjiVxTmAOOGcFgMhmKz3oxQau/INtKhj/t14Up28LcaAs0T
Ipb3ktqHTywt/WOwB7zZQaH5o3TcOk+R/uak+VUT2k8F6gkOiZ3GCQYnZOiQJtFajrBC9zp55vel
ZfR9GJVs5aWeWZKajYICM+H5CLcWT0PeC5pgZWR+5Nr4nT6H/ULPkgRH4G9PkXvnGwYIwco7PDNn
UCUrBPvaHHAnCtgkb6Ac9xw6GG/A22iV6LZuS4h0diCv3HS5VJ9uxTRRaD0QMIJuaVnd03qOgxSP
Zgy44NdsDKXDIisIuM90UQLdTO5yOuq1LkNug/Qdv4bx5Hiy0MqnLKgdCAJESTmtdFu1WUjxHuL3
SrLQFL1O5sxKNJoEVmc7s3q9MuqTGjMzsI2t7OeacS2wcfilxrnyq8DJ+3eOSif1pGZU7ztY7hI3
RgPbOMOn44iYrE7x9VByrNaCYUi/jWGaUtYUmABv0BNLj02g9NFWaZ3kHj2r+UOKM+smjwucBCdf
Hu7jcoKv39mlcg89XDSu3qkSCYVNWXy2ZpvnG/J3cgjWo1VX0Hulgpj3NjJf28ZQ3ghJKH5o0MWJ
hC2sYnyWLBvbS4JH1Na10lK6bvqCliQdg+jacYKR2zoN3+dEFqa+maNIfBg8fdVtwD8l4yGPMRHx
hN6oOHYZAqIJyp1runPQMEsxlneEgYSlCxOn8N1xtGtWk933DsJ/mV89Ay82UhjCjXapn8Ltc1KY
U1uOXah7pkPI+dZQBfZqMqxvPP0gXz7YwjDEph5rbL+duh/vW3OMtd0odZDTk9gsya1IRPS98lMx
ujSlq19mnuKaQf5HHHlWgkhsYyYZ/6qTDZNKlLtR3UKYsiU3mSo52GB23RCtIDUY/kqJzs2W2VUg
9NULbN/soZma/VQJiIWQ26fcVegWXPdO6o9uUdjdN/xXIFtJ9MlKl9SG4pAYvpXepkOHRdWc8bSJ
QVY/wAimCWt+OUzcuDGDu64NTVwsUY7dJaUzqvsaahYUuEGGFA0l1f4MQFr4tjzarVXIauHpSesw
V4e4NiAudh2kyaGU8ZnrpRwqg14MujfKsf0BUjTE15U6VirRFtBwyMcbJRcu+WB4ttRP78UgCC1p
5K4P3ZC2EOQBPKBNXCVDKLTqMBvqA2GBYvSGIx7kZtSYxLpPAB4zYoRso9LF9HLZTP6wo4CwlXmc
SZupn191bipds8cPukk9jM2HYjchp8ROryAs7MpHUmbDxK5nm/nSKaddavZ6ASiQd+bVhCoLuKZW
Co2ZH0BeZyKmNNeCXLuZOklv3FKOx59VpfjdtaEWTbuVYjOxsICfe0NEvhTFZtKcACFzmemATFXi
GIS7iHjaj91Q4SUOZaO4t9sMzqQDrzq6ilO/h95SSBbmdGTCZoep6KD3Cpbv6EWV3b8IKxekEnUg
3JuQ/N1bPKbNt44D61eArKbyYg5JiFipUxLjAbdK8SRhttqD0xKkjMhXFYgnQvERNnL22ucxZbhV
K0Z+q9c9G2Ult0yWyATm8exObyFxV77/Wx/H5nttxSo5QH1vfZbUHajdujruvQxu6m2vhLn83tm0
XvEMp7WHosB33iEy+jB6uujRgGDzTdIG9TlIe27cch/jzCqaLNtKdjJBtDAa5Tpq00rzYtkUHyNi
+m/wIvLvl8/aM5UbpTryKPS64OZLU3cDpa2Bj3e4haVPDjvl030qyfHH5VG002H4t1EUAQdyG0J+
dlwtmTYBLFPDMNj9eIRcYp2Y3GkHrEBczc125Z1zr+yl5/gKY9odxkA7Z0+sgad4+c7wEJhssrvx
yvbgMKyck2fa5se/bP7l/xRXFamX5Efwywg/xu73E0s07xMuy+Yl3oUugp6VauBMa+t4wPnk/mfA
nIZDH84Dppvfz5vD+9Z7err8tk/P/uMRFgVHOAo4gwMjSBYGm+WtwNiKVI/Lg5z7orRyNHM2/uM8
WDyG0mgNvSJO64IWpGeVHRuK5qwp5M48Cncl6mwQKodu5+JRohqaXIAn0DaWkupgNIa8M6MhfaxJ
HHQvP9BpwwB7P3nuaMuk5FA2HX+X2Mjg1ePnAnE2h1okKnDtojPz370/mddpNyAmwRyhfi2lSuCs
GQlpbWqoDHFc96IBRKPJ9cbAq+trFf0zNeAZ0ier+2TbdUSyPqNGTItt3SrKnF9m+Eh+JBE89hBN
3qVAM6+lDgn+3tFF6RVotbhaiilcWyBnPjTdQQs3d/wuZjXn8XvJA7utSD1K4FPV+rcRjgk0K97h
jZlnGDfXqa7/6duEINSk7SjTTKEQfqmGPUSuVtbSX0Ygjz90cpJG0kGD7Nflz3amzYL35QwocgOd
UYcFvII+ebSUDlK9QvpqdkvPA25mXSuox7IRnjQM2jl83bd9LITLsW4+jMG3cSAuJKOBrF3Hv8rU
Dh+7rp5m7jcBOpSMTYFOXJmmfaLGGpGXqoFozSpLvJAlh/gC0/ZtPLULok3csi2LemU2nhh30SWF
v0In0AAnNZFgH7/2bJpEi1YS2Woc084n9lO7y/y6+6jGqn+krC78bUfWQ8u1cyz+ZDW7K86Chf4i
BYPZwPDSBk8jD0c6GErcPgcmiPLGLvED3GYIJHTv8nc4c3W0+JU0FHH1IUp6diP9d18DOSvbwaHD
l8ysGez8phdbS0n6tLL4pe5aDNLxxvozxVP4k7DgaIfCSE1XdqVzvwK5CPCAimkmB86i6dYW2O8I
/GOACHpHuqF4h+7Ud1P4PdGovbaxk4w/hyafXX+Laei9FAzmVz1l8e+V9zHPu8VihoM0dz3p6wDf
Lt5Hl+DnF9Pw2xpVgx9n0eQbFX/UG6Hqw3WkFXhB26XsxVk4PjZRMHxjQqDMUWLpwcp83+1BQDza
t+MVNynMqBXf3NPU1u8aOvUrs23eRpe/dU6B5z6EIQTkg+NvJ2MGBmbGGoIRIHZt6adY7kjaDgsA
sSVMrV55OWf2FAfLFYAiotfppiy+UteSPZz6Q7I1aQvdQ9gtrspmHK5WPsFMgFk8lmPNkBsuJJAz
l03uqRSpE4kw2YZhQsPHH2qsCRRhSPBWB2kSMB1rsl8ss0FHlshdNpIQGTbvYpLNlW309A0T08V0
gGOIRQTdluM3PFnJMJIgiuS0ddofoZLbuIk343djMrRrSJrht8vPfobaxIYNqUwBe0AEtjTldNqM
VqJGKyyr7NrfcbWlO9nEkvw3sntyLtLKMf+YWpGpXByb6tFAsvAXy+sKRZfZ0iW2tFy/w/Chr2gM
a9h/TDBF2VnzWXwFcaf8JZJKPOnTaP2uelMevBaV7yp6Pi+T42/Ic2CDMhus4VuzXNClX+UaaTXx
1uoc6TOp8VHgmFaeygiMoAwS/Y6is0TloHeEFRjRwbetnmgm9K0baZTSx0lJxitMmoCGJt9aAT7P
7DccPSBmfFYmMm5bx991jCpHFQGNzTomzPtK8wMJ+/5cDA0njqX9DUepfq7bXnyvgCMhwFeSSh5i
la9FRJ15Tyrg68zKw8GIIub4h9SqXEfDqAJpD45x1aC2QoTV6Dcg72tszjNnE8w8WLP4IEPOOmFn
qVo4Ij7BnrGeInMnD3ZznU1m8mJYcfiiYCrTblj+Ys9p0G6Ip6ofEs0QN7ViFldWVnUH+LjZfew0
ziYmCJusa2LaFO5d8UqT4HQPBgADk6b9IlMkLPvBTQA7ocH+cjtqvfyuDXWDjlBubvIIIy2rlgJE
tV1xgLGqr7kEn6J+DD2zPmxqA7o/i7KklX2tmjQiVwur6kY2cpxxdjF8TzRwQ5LTQbbD4YFA6fDG
j6aG/rtVOr+7qOu/OXJXy14Hm9pGzZbVtxlpH+QO1KlFUks3Qr4g54qA78tbxummDL3NAnalEUT8
1nKLsupumgJ2yq0W28ktKIZwTaUa/x+fxDZhLYIOY6qw7Lw5JVf0tkOXZIu8eyF+HO0tB9PHQNXy
2NTlwGXYr0nioBxfMeg5YwVicxITs8dXAU5fktBMCO+J1Nvx1qdLdGVgBHRTmxGR5Oiw/kItjLzB
yf1hhxx5fEgcyHDk/mrlNyQM5j5Ma/+pjMkjXyv7T+FTzKRh4c0p0azg5c1DqE5Fd46QErCSSHdT
5D8vOdlkGyt2CJYM1Oi3XhmIflKVTazKlNc2luPBw57JOvhlWqDGE/UaN/7MhgL+jx0kvn4Qk5d1
vzTArYwDdDpT1E4vKfiLB05oEDdHn+3yzDszFJdIuhs45WCuvmxaEVCmYc3i19vcwYSiwrKB7M8w
vst7c43v8JU2fHyezBQ7ksy+NgQoxsf7ZOC3tU9KYrMdikQfH5AJpp5DK5GUH0UU96jByc6IgwLh
lpQ3cD4q00dAWjvaWxxV4DN5OgWvJQRCZRPKbfCo2bmAXmXxl65uSbP6j4jGa5LqxrdJ1TC8dqh1
DHQ5qWzd212jmbsGaspP+KzKGy4r9VuCPPO7Iil/VKeQvyO5k39WZn1Nhy/ZTV0Zd97kdCHmJdmE
WYgflz1Jl3Ul9nlk1fLODxvtqXZqmWyRXIZL1JTM/02jhUiP0B9hs0IyPCmkUtHRmeukNCBconD8
T6VHILmPE2dQCH4B5Ntgso/XDbn0xHqIHssNcLWEGKPRio1PB/rr99CvVHI2LDH87k3e3ibqB8I6
srCb3oxxwAVBSZFobXI5lCgXGrOE6tdrw99EZTvZ61BaRoSlZvKqCdNcu8Wfbrt0yfAdmm1Mv4L0
jj8vanfkWTpgKK/TP3B31l29cvpdERvqFb4lAknjUK/saV9tscWk4uJOg2d2bZtbk8ejxv3QTnVF
GeKMqOkM6F+3Bir5xymSTXDZwTLdGiEnJDypu+rpbbn0Mtt9oqXqUyU70w7SmH4QaLS4zsmlc0sw
prFSgX5RlRc/ck5qoDE8cwAoDRc/suhlNQxmrp0R5YoL1tdlrs1U/2z7ouBuXOpG4wWDrD2PSGFe
RzsPVQiajoQ1iTwYROUMxoCjH6vA2eROidRYd6a5GqwJy960pBRQiCHVu9OULrJgzBMO6CoGVhb4
SdvUlCjzw8HTyzZ0rhCniWeLjPkPNKBjuLVDR/sIJ+5qmymOo4dqNP0/dZO17U445viAg0t5zUlI
4Inqa9Jn06BnWTu1T7diSCfsdnRZ57JhWc5php9KLa2GrYVdgWfJTuwC10ZeBrHjZyis7h62sA0l
k8aMRun+kFNj3iadOeynVA22sUKY98rsOjOl6a5BP589omAGL0pMCI3C9s2S/OpJat0S070PYCDF
rVLhkzOudHS1gjW+7smWbEHdgFwB8gNrW1/u/n5N3GeJD8m2SqT04FtRfY1Oj2qmsNYq19NykrFs
Fc8+GdYCUMdiYnLC0lYxiHKyM3ykPH+Qyg8aF8pr6AfRT0lvqScNgTE8Pdb+BdYsORPA1cZdoE7K
R6Uqf82qxYFw1KZXo7TGT8wjm6eosqe3y+fUIhsWtQ68CohQhsYuSGL015P8A9BxCWisuiiLLRGX
trWfRFOSl9aTtbHTlXIM75QIQYlbKAVBYtR/fo/hwdDT5rTbAKgUK8dpm4Pwj5s2Ctv8Ie0KbeVK
8mV1eLTO+ZF07+nfO4QKM4+P13nGwuDraYieRz3+NQBX/R2NFH6uk6r+m2VMmPJagzn+EUUUfe8m
GcMjpNwUOxnseX0rFGR728RKSiixSp+Kg9wVKCD6FuPEAz6UVPLO1xWyQQ2y5/nwLhF6AWsYh5m4
c/FBsgtP1eeIMluCvbh3tHzSV8rVUyDdIhUHrHa2mEPjuxSV6VaTWX0MjabuUv3QRQp9F63Ud3Zg
deAtie1iCNh5LUDRNmjBLh1ktOjvaDavTIt5BS7eOHpt4GmiR6gtlyKuhkNUS9C9Mkz6btMM3ahG
vQ9U6VqEQtmr3bCDq3KwRvwwyymlrZas7Vxfu/fpbzBhFxm6Dni4uP/5bJ95bc2/Qa37+17AGMQY
WTXfTaHb/qYWhAdDH6GIsGQaTgKLmF5WSEiB9fA400vcOsimQ5/51lUtAvnO0elD+q0c3Fa90e7C
zC8x1RmGfVJqhJ34QHs01GRk/HHimble7VjdwkvLClF93ZQ7O8MPIZcb7MpzW72xq6r5fvnFn25S
KpRIrIu49ELxlxegShRhUFk7BoVN7fivkzx0XpO31g5v2fL5vw/Fi511hZASYcgcLyqcbOKqCVHT
tXpPwzkxh13RoAOHwp6vwFZfbKnjT8kFDPojS5ggBL7m8ViNJY2iLCPO0mzCF7fsR2o2JCwJOISr
EPnu5rmTgbdjt7TpuOe4CLgHwnmAdQitno2fhnEjW6UccXCbP+UiaQ9TniAh7/PyTdXg+oc2n9MW
iv6YBqn0APitPArHInslCosrvezEbojTNsGKIZMPmjkSaUiayG055sUaf+QEpqPxgnOqxquFjUzj
4/h5lbEYSbkHZY+t0fyUgyzJXNyXpMfYh0+y46zupH0y1C2KY0C08IoLMraVgv4wFlKDEB8UJqW+
5Z0qV0PTioBcQMMo3KHX5SsCvFEZlL0VpBiQJMZ3tSm0P5dnx8kRzROQB8QZxvIDEVkc0ZSE1RRM
McY+URfeK60/PBSt1R+cSY3hWjqAJFO4tu2cHRTslAUw60uWhsTkcDShTrASvNK+eeQal2EniIkY
3n/mjykeple9sYsVeu4pX5xHpc6F8obGChvRxekS5vgegvMhOtTi/Ir4A+WqqKjpNzBWnGs/1vPt
xB9cMCR8CMfZz6aXAwwuWqVCvBCRNHr53Z/AFvwgZgeAEqR/iqTFJqDpGFD2Cf6eRshYJa3+/Uwa
XVmUZ4oUFcP3+bE5aU6zpQwRFpmj48IxYOz/gqUoMaOyH9mmG9Hvuh6DHspCOtRjtwvyKcCHtgt6
2DttOXyjoKgzD7+bNvCktoAgMwl79DfAiZihchuFUREEBYDL5Vdz7mPNSgIyxeeySv2KB/qnXgFr
iGM6l3DEx8q+rcNUfBvVMtki5gwOjVMbrh+n+n2OsdrjqEOaxEdmuDWrrt5hNTW+X/45Z7ZrYB9g
f0DKr/ij43XeTmHfY+SWbpWwjd7NKMUYXJj+T1k4lFSXxzoFZkGwOA35UvTP6ALMlf4/jz5iJcDa
YFMRjj94QWheo63bgVb3eFaQ0CiN4TvTEmsnGweJNNmvjD9vWotNXDWhyutsa3MO33JLSGLooZjP
bMsxSl8ioww8HRcaqN+cisUU9W8jze0HEmBaT6kLfT+FWYVJVqq+1r0xrhSFZxYJdwcYGPzBMlki
LFLVlUqmBaSlKrByhCkZVwbu6muLZH6py4ee8RuFCgQS6dIC29KnQA1IBN1GXHkJPLLrZ3VUqx+K
I2g+KlKTWju5kbB3ATogwbeXa4KttTjhP9M5zOJMFhGAcpqU3uXvceYFcG4TumPTI6aGX3yOoLVl
eLR8DmEALjaYr96YcWkcLo9yZoYzBu8XAwLYwUu1MPqc0dJDQnxGG+enqQuJwksiyNiYIqys7XMP
BGmHm5lObgDs4OP5becOHWKHbY+cBOeGGzi0Vhtx3cvlJzo3jI0SwwHaQEy5fG/kT+Da1qBHyid4
snatOzc406xlbZ15b4CfAOVMmpkqOx91/yzWPMhVuwmBOCNFZDjAybWnSTpxsZI1KStL4ZTxA5+Q
Gz5nBQNB9FhUypWB4U9A/xy2U8/1QMJtNa2U7CFLsTFNcgVnwEmbXDvLrTtVI0sxzjNp6wvdeaCj
KLmt3FEOV07zNED8WkMgzrwKGO78QLrYtO6Wx5lSwFlAp5XhBVr5RAVDOv1UJ2H+nhka9t3oUzMe
IqTL90Wk6bnXJFn3zL9Ef9NiwvkYOMlpTbzzgHOKpnJibSoIyGtclTPzAqHyzEiHezGbii++mAjB
DKEdbsEsqkOrosWftLWj/RSwp8Fkc73DjBrInn/qeBSyXBwoom1FTFeFtT9esuCWEyG4JATCqg1D
18LK6z7K6+A+xys3cfE4D96xyn2bFElzTTDstT1uXliLPY5wSW02JjApJJYBP1mXV7BZdXyTcqt/
KvRmtqAr4794OE87vR/bK0hEnhSln4QjdJ4+OMW+BxZa2dBOhXRoD7j9zrME7ujJNV9ufAlOqAy8
2KPspJn01+nLfI9dVeLR3ooeK9Dh50xMDa68eJNG3TjCie8/Ylt9Uns8euyq0/9WconHCNwYzyzz
6TA0AVYphWWtnIfzlzp+a8i+YRAB8/M/lvjxl8Tq1jGKjI8oSdBgmzq37/BTdW4SbSAHCW3ZXkp6
e6Xhc2ZQjPdZ6cgmyFjRF5N0KrKuNlqcl2p/YtPHBusON55mXw75uC19KXNzOoTbyzvmKRhMKC8T
hHgbli+S10WF3AVmrOptXW6HKq3fAybRSw5J7odd9Po9bo/YouEA5/wyzQCDWdAWVdlmBsZXqJP9
5LsZNMHvGoeXe1gE6sw5s8b3ViVae+V3nnk7MzsF1g18HYqk+e//2XRLaBBlZBTlVu/gPrPRE+uX
KPr0w1YrkXJmqenvQo/GR0USw9uIEd0sPddT2/WLxvBCqPrqVZ6naeRVVK/XlR/FnzgypvgbRQPG
zpd/7/zaFjOI2Q6jh9IRfGv5c618LIs+4+eGiVa5kYwgOkHOtZOCVPvWZ7X202pC3KQDmGiXRz7d
kvHjMBUFJg9VgmwtXlSChGwWRc49BbmnhBTBvWhAOVpYtSun+rmhsHKZG2FchBHrHX8T3L3BBTVQ
nA6Zu4eRorMp7KjbjPjbrjzVmc/PIYPFClXqzBRZ9CwCgg6FJNOzsHLsQSGv5/bvSVPFteTII07A
OGHDBdcqeS0V48wzsixmBRyFCxjq4nVi6ZVgeChj3KJUpSfqznEzPYs3jt6JlXrslBxoQQKDjAKN
DmInpdLx+7SzCIYP5t1Q0OPM3hYwsj+zCqHenHmKw208aFygVfSJzm6wfKP3LPam6apITBz1JQkj
zA0VHbGzKIok/G1TupRmagdiiytepR7EMGXYbYu29Byhlr4r4Z/6szCjrNp0UOsdUhKovlf2mDPf
jlbxrNues9aYL8ePVZQOLIrUL7bxYATfqUjbm1mAemsQRvgMu0R20ymKni4vg9Mjn3IJri+Xfu40
cGWPB7UFyB55LVi4lLnvFSCiGy3q5f9enjEMHQEoxYjAsBw6HmZQ2h5pnYNqOxxVJAyj+WQOE+p0
xCp0I2nSHjDXRGWoF+V1IRslEzYiSngGgXGUxKKI0mozhrW/V3oVCPryW5iXxfE2pEOpAqiC9jL7
GSxWqJ3oXF8KUu998g1+mkmAIAFrInc08XXdNIkZ7C8PeKZeRUYrzw5y3In44guAQyKBYyTloNqq
gS13OEObjkumg+Fg2aNMzjYKegQGAemy8kYXmrVrlbac8NIrkwSHUd8Sm6xOrJ+BnMYPoV+3GFa2
yQoUe6ZUY5rNRHBsHmYfgcV7YdsXXSMRq5rmpebhMmfuVBluRYTjyE+q5SBCWlvZRD7r5bWRDP2u
qolgxGRePEN0NW9oTa+R4E7N4OiX8aX4SlR6XH8XW00qZQr+wyrGPYT7FOgnbetPXATRe2AU02ce
0xDeOUA0vhcXiFC8Lm/bF4CrNN/5vk2CQkIrBfcIfCvfpKrRPqC817pr15Mib4cJLrFCA+LPygc/
rTCpK8ENmGfktUFVOF4BfQnJTa5kCcOUjrSRrv4/9s6jO24lTdN/pc/d4za8mdNVC6SlEUVPSRsc
ygW8BwKBXz8PVNU9ykwOc7SfWlSdW7xkAIEwn3lNTpNJOdOF2ahsA9zXhtYYT1ujdeVNE3i9sx71
2vqOJLJ7prh2elYv5yZ4sl8RAg26w0epkeQlBkeMshP1KyRf4yoYrG9yavozdcXTw4WBFskLiqf0
1vzl578FI1rsJQW2oQzUymhlGFlK15e+xftT+9YoIJxYpSjzLD3ww1E6M0rjpicZyrqYRTGW/maq
0H9+f5TTScNliGYBvEPWHjf54SjmWKEJ4RrZKomrdrUAJrcoYYrLznS+vz/S6fvQH3AtDofFtpyo
6HCkhrx5kZ7HGjYry6vAdqjp44SweX+UN04gANU2dcQlCiKsPTr5e+yoLKOJ4OPKLPiQ1JP8IQCK
rNsO2SbJ0nwReZ+GcHJxTR7mcZUbw7hGfbVZibKl44m6zlUuEnThs8E7c8efzjagLoNIFg0TFF+O
m0D0FYwoynPIp3bzPcpyEwHMzrpP/az/cmYeTjcmGhiL+h2NPrDLxxvTQv2HIyTTQqQJe7bfbGRh
apjdJeDPdCPTCXd6jTttBRrWXEdu3D0OwHSeCZ3NP1ZZoNMH+RzQiYFOHrixw0+fliSGkkYR112C
z50+TxeuKbJz2e5pb4boMCANB9q/+CkfrWWhDQq8EUKMpdlmTwFBQJj49GeQXgbEYuspFQok87N+
HL5bZJdrZDDGr+/P++kXBhkN+YZOGH1tFH4OXxUaM3xHriz4Dm6yjRXJIsWNAY3+5tysvnGN8Y5k
RNxk0C4Y9HAsHPw4cws8DP24wg7IqfKlWp/kvXE1Vk6JWG/sOD/zavaScAliPijF9byKdBvwlI0z
LX5d+kg7ZO781DsT9r31dEzDEjX/Quoff/RSWZE0uqKg6jIQfo0oMu5MuL+PPWjLR2Td28tUH/Vk
JSzYS36eiB063fd+6UMhUSQSF8JCtODMY52eQmCAwdjTYCAkYmcczhnGE3ms9VmB/cqQg22ziwsX
Oe4/vYrAWANrBsnOfy8L4nAUY0p7nfZWuaIvpX2t86S6opU+0+539DNFuJMXYqiFE7kc4pTMj18I
/Su7Ln0AKYHEkm9MLbEja//jCi7NCXCw7iIjgeLjsdRTGWlYFUrE3GEo1HsQV2h3t763fn/zLJvj
IF4lXl+UXVg07OCTwneSe/MUoX27yv1yemqyxHqy0CR79qxOvwAH7YbC1dv9hDw7Gpdz9edfzbYQ
ZXQ5O35lm4dfLYnGoCpdcizAKkuxNSh3tT9gEFNh5PT+m54kRYBByGT5bIs1JpHT4VBUDIpY69Dh
MM0K4aoiLE0Di6rLmEjZ6s8pogJMOp1Zki+IifyHEOkYDORLDnm/wROE3BzfCDkgureimqYDQSlN
GaycbMJDYios8dEdCkzsFOju17ylQhb6lWV/TwSgwF3sCPk695a6ooc87BrkUM1VYbgm2Pmi5IoR
taMg/9P/noHoBDOEajMH1DkLY7gH+uD2MEga3XnAUmKwQ8gHALWoi+K+FRuqfYwjs3dWtpCITkS9
ROnOa6UqLm3PBKdZcuCtYGOjxqYLDSPmXo4GPObezpJ17FbmTacFUYoWyNhdDeglIYFfxv6PIlbj
3q2nXMPsKJ0RwwdXCll6dNubRdcpRdVQYrgYtIMVr+jka6+pl8irIMYRByJ8YrEehMAye5Ce9qVC
JfFFeJFJE7tVnwavs76LtNK+1HrilEj6OHEVDmbmBZy7g3aDQ66Gv7otaxQDiUia63FRu1nXY4/C
J/EMknyZPiPjA9Yl1S5mPU52k40Az64QbjyHjVmjAelXNWR/POT0tdaZwZcCvwFeELLYpxrTWzvU
Bx0zK03B4vrYxzaHgoFOImC8YsIWaciV624Gp8FrKk9ndJxRruUzTTilp1u6qfXnsagKE9Hzbkam
q0+nxz5vTHvtISrwhA9DUa6HoMewBPRt64UVWPRmDemFloNjKMSLOmjbdShVPTzP2Bs+ooZOdzmt
m77c5qwSARCwnqpNgIdidTnXSBeh0lsW9AMG9GXxKKC4vh5R3h5DVpnrrNFVpjvVti4uV1NZIyxH
8mhOa3ehq60zb86/p3M3sYnQtTdDMfnGZ8sAchKKwMFlCAjV8DwExayjLTgS1VH6zXyMzGT1HXjE
MD0E+tA8Z7Zjg+kDBsUKIeu7pkCvG6ve6EBVJwQsMYgoa7zVeyQXV2XstQtZ3keIo1BxvVieZ4hI
sJ/iUETSe0LhI61WVhz4N/XcjtcWs8mf88RiKmeN9ryZ4TjiidvMEih5vpgUsBC9BWuXYWhWVVhr
UJflyHv/4Dk9YrmYDGOJwpfS3fHNZAMCmIecYNdoIMSs6OPG2wCY4HWTJPbdPDnqSeY1QiW4DYYF
lZUzEfApLHHRXVroZVSDjCW9OTz5OqSegnqkXFegaAGdLSjX7NvionGlDw5jdtdmlo47xH6tleXj
GgZ5meKNDzTLAKISEscnG46o8f79iXnjHqUEasF//Jde+FFgAJBppktvI7uu1/7Hqsynh67TgzPT
fxoV8frkAJSNFmIJwMzD16cQYxZ6nBYrTdL6kPM2sgNMkfVHRzhbr3SewRJdp/6MKiSmr8oGltEI
/WNbjGdqVyeBKthqqONAwWG2GATNhw9imLXfSxMWU2Sp6GuAKcS6rObuqnHxN/rTqWUr0F/AVYAA
nbrQ4VDSbmRO/Lk4F9Terrby6GfdeX9sXUB7b2kuUUOFoMLqOhzFDpTjdXSUcM7ss620hf2YJJ04
k/u/MW1AaxYNN48SF93Eo1HciRy3pj7TRmOGV0c7b7E3W1RPvTMZ3OmCBKS1dO5A8ryBh2ktOuQe
xtwrx2dTZImntlENJPf9b3MKu+GLYItJcxB1wQVuf/hCg9PFXZrg3x6gQYJbUkndZjXr2exvhqiM
6rBqpqFBmAVfglBLlXxpLFdWq8mR6SI03wwXgzXk45mN8sbbs0vAA1LR4Zw67qB0cZPb7SiRGGlL
dwMp0d9kBso/Z97+NC7i1iEqojpKkfRk0Zg0DxOzWsyfZIKlwRRnD+jKQLXv62ZLI9e5oVgY3BmT
hQ136UCRM7U+xnuidm49I0+fmBvc06jXB49WHrghhXb551OBwjx9wWDRIyHcP/xC0TylbZrRTAoE
Vie63hOFB7Bl3p+KNyacv/6rdEtcSpJ0OEpmNh3mnFRuvdzAUi4Y5I2e58aZ5fbG9gFihKsS/1mK
r0eb1Bkyd5SpUS+GNy3qOGDtnCJp9nlkl+e+7UkFZOHoLx8X4ARAxxMfgKiquM8bsglv1G9jnGOe
0zlQT0PixHsTT/fbYTCyOxGJBAsL032xx8x5bEay5fen9leqe5jX8CRUvcAFLO4tx18wrlH9jhLw
eC7aYsmlimb9U5wN/VdykQTUF5z5LpSNLP0rVMGsZ0M2aXw5uonKV4Xf2w8RnZonI6swACyzQQ9z
sxouVO9N8SZHrfMbgqxgSk2KvFd5oOpuO89S/571EltU4laq6mldFD/9SLbmuhIVBcXEnt2n99/z
9OPSaAHcSKfBWGjcR0uoT92pNgAbrpCaTddc7Ta6xan5yYAxcmao0/wJXjpaqCRPoJdQIDlcrQ4l
ZCgtPUNZVmJetro5+2GdVvaNb9E423v8D9hw6TTnPEXeGBmmCY1VqjzUD44BwG7bKOSBMBeaTNk/
lyni15hrdFvLa6wvZpxNWztqsuf3Z/b0mKJ8hqMD35HzSv/VOvyt4owcdscKQhDVnzuAo5F0nBcU
vZwPXZTMhBLZOTLyqUzeIjWL/icFDLqefNbDCc7IefTchkmRZUbzUPgzJskGPE9r2wh/sC6UsESL
T5ul3cdmAGXQz+r8wQvKAUuyPo9vExmR7VS1hqqXAY70IUPWe21hJtoBNkBJ9oLOT/Ot6sr2PuZ2
oQ3oxMlnHJsCZD9x47rtoD/j81jSSMIOSxtCa9DSfFOLKsuupyhztRA7yAbu1lC3UMJ8rTDWrg2Y
Zk0aZv/UPNWV+xQ/aDsk2kVDtmkxKk3mTH1qtdaLF2hjNOwnQZgQliTrw5+edmAq2PZL4WRxhzoO
9loHU1IMDPEmm7vumkL/AF0BA2UbpsL6/RVygjigZOEvaFU+GvoDwXK8/7ZCBFQrX0/GgZq2l3/I
TIhhi0ZXu8ebpNmTcQsoFJ55E1UZ6oDvj31ydTA2pznRA/U++tZHawW+lyZgVCKfAiPsEgQCHDwz
sP6VOfznt+l/iR/V7b/Oy+6f/8U/f6swrklE3B/94z8/JN9wBa1+9v+1/Nr//GuHv/TPj/WP8qFv
f/zoP7zWx//mwS/y9/89/vq1fz34B4oGSa/uhh+tuv/RDXn/axCedPk3/19/+B8/fv2VR1X/+Mdf
mMuU/fLXBC49f/37Rxff//EXKcdvE778/X//8Oa14Peukz4eXsvk9eR3frx2/T/+Mt2/fcrqNKJp
drMIlhBO/vj1E/1vip3IHiytEKRSlhO5pCgQ/+Mvx/2bmIL8A6gIfGl+66//6Krh14+sv9HhRAsZ
CMvyA+ev/371g4/0fz7af5RDcVslZd/xMEe3MMQuCpMEsNSkQAlSqzxcmHbk5EjSQ3DwPDxd13Vp
YFarl7b5quEPmK0RPlUvC7/zsZ2mL7neRbgaJF62xY4tx/fViL1unXHUX2FrUtSbRVmARiPENG1j
jqjQbYakGYPbUqSqu8IxUFP0etzpzAlMfsyD/naJI8rBKwAidKHMUgv1j16EqrTlzcAj1i58Miih
oomHnT/H9nzZSOQiYcDnyffEbIMrr9CbHwmoAxf/DGAOq6RORB6iS24BBXTmhkItnbAnJPqTWzcC
zL6aqyG/muCepOt+Ev29LsCYhuw3N7kgKfcziP4LaVPz/VzsNc+dmn1n9qqBsaCjEZNKAZVENVX+
KRqkfimLsUXmr5NpDLkvleYt0WPxjH/95KGEqefgt+embShu9vm32o+LcSOFN+XrOFdRtJJ6hZpg
m/Q0TFJqhzh1CTd1NqX0IfsnasS4gqIWNoDoehneys40NWKYI+rb2ILjsArqDFhJ541+ve2oidB3
4SNfT17v37lLtR9ylwWmNTWSQIJP7Lo87AvX6PZuIDS5HXzZXpdDo/xLxyEP2RmdSfrvenn93U+8
5rKZA0whWx8qDuSqFt3Msf2cQm3HHoirhknSmgbT0NjAFQvZtnnftIP47MwQUMa4t4ZtDosc23UM
n2/onw8G9bNSxmtTmzUX0WtPF1iWRNMM/l4MAkMdI/1YJKOFHW9Qzt8jzK0xHI+l9bPJWuyKxyqX
j3ClR22VW7H5A4wNZpWQsXByUFp6Y8T4vX2sptK8bqQrsc5F+jZbS56YumuLj4OXYjvu6HJ+zCxh
yXvPBc8cJh100e3UON1H7OsDDKPlwmSurNHkRm0S59rvqPms4qjyK9xFh0LQ8LOd5xKo8jcuYkWX
T4tjDBExbzFWMOZ1CkBtOfJ0IkD01cW/CrBaGyuxAa4zfZzLWPZrrdTTZj2no29faxpJw26iTNhe
NW06/5T1xGoOIsrcKz2D0LdlJaImmncDsZg9yvhV1kXsbYCGBp+V27v8zF6sGEscXKMNQoaSSyl1
7AezH1HJRWcl1DJlIrKKcxnXfZS78Kv1WFVbXUUN5iYExBesP3w0ZZs5O+i2erbKExybVzkE1hff
tlu5aQt/uA0aAwswbez7lyg1/HvDmmb5aGED/CnNK8RJEn+SXyCP5fBZNK3G2rhsB/ROy9KNL2Cl
ocIdVHX9U2sG49ugxai8znGp9kVd+f5OzH7+s3RU/6HwsurRRcEt64ZoZDsglhfmbOIrPWrl1yIW
7qVT2Om8Ez5OuaXvf8Z8ze/2c6yiR9U3fOxYY/XJqu6/5bVeBxfBoLqZ/a2N3aVZp66+7nQQKRvP
K42vakhHBCi7xv+EAMTYo7k1Yf8R1HUhwyBABnvVicnb9F2GxF0axZW3MpxIClRqIw+NztGw1AUu
L5YRkvRNHFJk1j+5A430AoptvPYppSdbhJV6YwMo1ffXettWpP+c3YC9dZOyQAcWwQsxLMVlrLXz
7iu1pO7FKQVkPyvXo0sxlk22Q0dCa8IB5lO1hggnYKtzVz2CsWUzK1cOw7qcBU7MsYzJaU3pqa+Y
F1cl1GoKZPhLiLvKMrpsQwgHAUmTmEyFySTTajPaLTWJVGPRrGe/7V8yjtYATcTE7nH7HhCk05wY
ZbI+GaV1pXtFsemSKYDpOsoojHHHfUEdSFNbd8pHK5ymBjuiesjFPdL86YiycjKJlYFzHYAFXdWI
6Dk9yrZ2E0S4JCcRcW9lWQNVSTQ2ECF2jQRqYmTYYhuT1pYhPibgc9ysTuc1zQvb2/aZUSTbwOnF
TUL5vN9rLQkDijrS86+LIEvyEEy2fDXRZn/0LRqUqxKh4u/mENjTBjLhOEJ6SmXx3U3iGW/pynRD
f456WiKGZcMKaM1gvtS0JIeukrqYl9Vmqa5o3/g4dPv69Jr5mfEhmfp6WHEw298wYjCTkFWNh0oU
cGRViYttK6V+8yFI3P5KNrl6ipWFsGLWdeUdIZr/0Ysz8w6VuO5n61fmV2Q0pnabZYAbQ3Yv+Nuo
6zyUtIPMDNhhFtuf1gE2WjkH98CFFYuPaeFxVVTSKe3QZXWFWRMJ49qv++5VEah7G6yzuyr0LYVL
fFvXvcLxx+ufEttLg3DqZqzLu9Fz1D6Crq7zp5IBNq8a+y9NrKO1j5ESNQbyMrQcSJuyb7TEHYyc
Rn/AqrbqIvTwKTVB31f823nRj/5lPyg6ZTb749a1igkDW4E7Twi31VcrzewHa2lzQagVLDHQBZKC
UT4k3RyOQFiza7OtglvZ9v3jRK0X3dheRreqXfyiMlytTGrvCJ1tfsWE/z88/ovi8Xvh8aqtXvuj
4Hj5jX8Fx0ZAnOvBbkPsERwCmdh/B8eG9Td1rqWoxpIkkFqC8H8Hx7b7twPY3AWQu0TNoPL+Jzi2
zb8XZiWdVPJjdi+0sT+Ijo9jSgzfyLB9mNMLMZSCxmFwrKPcDYIv4fSrS7C6nUrXwuzG9W/z8e+Y
/PcY/Bc8+vfQdRmG0NtiCjApoPFwOEwuTQucF5YE2HcN967Z6c+Nq2s6RaCmvY+mangyafdeDU5V
62HZl+MUjnqgtWHqT2oxFfP0l7ijrBMqdg6tL9W6FXjNXLtySrd4jDOVF1eZwymIJZru3ARyBEQJ
BkXjYBkmDmvLHH0ZonevfS4iw3iQeYKgQ4br9k5JDzh/XPTBQ1KhFgAy1NHX2LWnV02GxuTK7jL/
I1UHBETfn5mjugqFFOi4XMiQPUDsGMeii8CFSgcWFQ3jCGNwzCG82X+wyyfhkIz959GH//0TLPWo
oy9wMNDRF5hjyiiyYyCkzl9UXd00uR9yuISgNjYUMUN435c9gr7vD3tcrGJZL4VtUrkljzthPokk
GUar1JFUUFQfR/jQGwAwFZV9L9raI+oOptN7Z8oBJ2IXy6jAaxbJvQVzcOwA1VACjQI5RaioD8Gi
k5VsstyDha0K87YBHlySF7j0aDJzXoNxrHaTsut1zio+062xjyFhyHbCG0N5lOo5VOhjPHJXlA44
+EkLe7ciB4XU7HwAPWBOYWJNjRUifQ6sQEEVvPGFkNPa7vLiQ5OkTrIXYx4UUEAH/RpCfQ9bLWrV
S1LJ6N5usuFOG6pAXdatgX/7mAliOxuBHbWz00HV26Z1IfOks7I+dPz/Hxxk16+8OHJvJ80aJRE/
ps7UpTzn63La6Fu9MAyMNlrbVRvoUOq+FiMdfMSVCoIm1Kq2NIU7EAVjjn5l4HTpF1o1enPmsFhW
4m8rFW0Aa0HRYrjpUXAE5Hp4VgAeEXOlBi3E3HFAE8VtnlWkqa/1ZJ6T1/tV/zoeCylKipq0Axz0
Xw7HKhB/cQXNpxAEKopyQU/C7HdDf21hL3qb9pi8ws3VVp1n6jdaptUbyLbtHZJQ877FFyUnHNSG
a8eKq0ult/gJWGm6njIbgOf7G+nooPg1K7Qwad2yjEy6ZYdP6uO2mqmKTF6VmtwVaZCNCEpids2B
Wd8jHiOrf93nB9Wu30+MtyaHygxCIUu7HIzQUVVtiLFh7NWIHDp77N7JPf9HZBbl+EXVrShD+sR4
6zR6nO/JDgMddwXsNVcWngSf+kXCcjVqkbpo5iQrQolYkYMVQzE+JcDxiOGTsTN378/R0WW2zNHi
k4f2KV5oHDtHyNuZoCuNbL4mm+O+sRBvDi2nZLO/P8zJmbZQGUDPgt5DZZW89vBTqBE95HwGbj3b
aOL1mMJvsL94aLS5v81NKrl1PfVnju8Thj7vxp4AZ4kd2SLWdvT9HWoVmjkUWqjDN4ItHak53TlB
s9CAq6H+bNdqnkPZecKCg0M2seuU3nOnuFb6+P77vzHNKPcsGkILkgOE4eH722pc/N8rLbQQpVxN
A7SyOJmT7fujnOA0ljdeeAiQqU0LP4SjDkvh5DYM6Br4+TzqF7mbVZssQ1ZpFVuRl4WJsO0vo5zy
i8iEeIdyKsoNY1bE32iOJzdV7mOdPMD0pcyDT8P7D/fmFBC5ASsGygL48XAKVIU1MlUmVlpOeO3g
wH1BiCP+fJSlIQ5MA8WX5TI7HKUWLb6ZQauFIjX6W6+SRQgMy3p5/12WsuHRGbhUZ9k1iDwCPjza
5h7ke2OemGfDiout5nbZDtR/sY8aa76Z3EzsLZuyxFx40b8K6v/XE+YoJln2K3EnDR4wBovIxdF+
NZNpdDDpwOYI6wLUWyuSJIpPrnaX2ipYoz1YfUBDUPvkqcVIXtbiHEvrBKy/PAJMfQfOC61RnuNw
ijvR6IPtL5eNJL9DPzZftykEoSRz03ttkDl6Lb3YdYOFDq9Xt1ewpYd9ZrjTes69/tLIJTerwO2n
h+dyDoOw7KTjT8MC40IE8OEBQjh8Oqxb0BRPfIE3RWt8zFx3uBMwJBYE4jxe+7lRt2d23VuLgXtw
OdgIok6umamcEqu0DDgSPg4ODVC/Kxtznq8lElgQTaxunWDi/AE1DvXp/WX4xqmKHCSRBi3cpXl7
tBgCMeiFU5H2WhgErPPWYkHWclzj80wdOetcWHQIP545y94YlQVIT5N+KqfqMWYHS5uW+hsipg2F
zVCXjfgsx6IxNq0lAd46iK/QaB3nc+58J+1NPiqgW3qpLmHqkgEeftoWurMc3IbKvJptf52Cv+v3
rls2l6KsIgfVEb3WNiAGjUsMsazx0ioG7aeijKuFsoBWu29GXf+ZQNIRe1wyfWMlssLEMhzQIYjB
QM1fEdWczX0wNF1EBQGkPtAKu8khbkWz3Bq57z/6wi7GsJsIevaGPTjqojML8LNTMXflqrPctrrq
MtU5W1WBT+HED9S6wbrtyfQnC3N4zfRu/DgfAizjKiCiQ5m6Q9h7A/LwU5DHMEKnLGhDNQ0OoueF
POemeMIgX2bSW7SV2McLP/foOrICLR8cfWYLB2Z/FQkpKekv1TSrrWIQ/eWwSotMX+PkLK/xEq+u
AjXpN0GQ2nuVIajtq6G+SOG23zS9bn4cLWpUZ0KGN+6LRZCB/hitNqh/Rye5Mh3RUewWK1Mv3e9g
mCSyY814BrD1xnkKq4mbYpGagoV2FJjYQTspvj6BV1yTakC8RRpYuqIJ/V5P1n5UqWsEKix37eNd
vkoyTz+T7r35noDXoaUFEEePsZW9zIZEKfribqoZnwxTdSsqqOIMdv2tyJRUiuYgTC7OqmNGLwlc
oZM3U06oHXdr57ICCzug2Ugna6ucgcqYKqhiV7Zu7hyzTbZ+MyW3ZjcHF3WSYf9WqLZ8RnoKhqhO
1S4wYgqXKj0LNzo9T9nkeOfSejc5XvRlwn7riqtAz5I+43LFDI47AlUhrFT09KWupLiZVWCAY0hf
pl53z9ytJ7A66DSEqUvgzsg0ZY+udaBjQVDFnRbC6nb2uSmcjyX0ggtdCWcfzHTsvGR0f7oa5XK0
XDq4MKm8aauhWjtl3Jwj0J+uDB6Hhi+32BKe/3rc3yfCUJGJZyRBo+a066ICdFwoQPvvXyInHNbl
rZHhXg5XIA8cr4fzHXdmLamHwm+LzX5jZRLn4Fahw2s0o7krsKG/lST8n6GkAmykio0JdF0g9ZHo
lb3NkT3aIHYbwM5JnUKupjT+anqzt8P+3AbsYftntuxyzB/e8Dzvr9STDiZcwaNbT2ZJUfU95QEp
q6820ix1mOtav0qcKevPTM7pXQf6AewOa8KEBnkMHBKFXWkG3QaSh9T/OMxtTj8ut54apbtPSbVo
/OC09vXMF1lm/PgNF1MNhPc4WxCdO/wiXUHZrZ3g55ZB/OTRadiCI+J0NjO9XOUqQ4YRKoSx0kip
FntiuwytzqcxmE0JpG3Hrc/wld6acjJoip2UF9gdRzdvaVUTHArCi6lCDlw0E0UorZZtFcpkis7E
U28tSJvaDw0M6kAcykfb0Ipd6gIBk26WmnU/yAn1CCulz0O/TI+DbF+ZGm4bi16n3IskQsuoKAB1
YbPs9+0KUBYdcd+0k53nzvH0CbNIBJchzvfpx6Apg2SL3hSmnMpxY2P//rd74/DCHoMSDMUR8DXH
qmyFJlDcG3h2bzTkHcrO6b7yFWrWqMXtKnpuH8xoSBEJM+1zrODTq4yzgjLHr5I5E3d0laXG3FKV
ACw10IHSVyYh2HOfFn0KZWRMtLs+yLvrNhWO80O36FZPo5G26/df/40MdEGoWJRlKV6CKzo6TJST
RVM9QoAe7DJ5BBLpUG0RHtRd58nv2m4/zj6pgm71G/xFx0819McuzAyVPgG6mFapg6HOPqrRh33/
yd6YHQdbTkpkiCtCYjhaVImq9dwVAodfYcyfBwnwcdtVJj21UevmnayDVmwmUCkXUaCs5KImuaif
3n+GNw50vutSuQYjesrbVlqEiL6XCCrXNhgMQ2IEpsS5fOSNzQpyZ0FaorC9LMPD06P0lep9ZPpD
6QWiDp0Fz0CY6RWhVrnTmejlzcHISqk4oN2Bb/bRYIUb9IDwQOhVY4WUf+q/9mXxSZqT8fzHk0eB
k1kDesAdHRx9wAzrF8cQy85CKPgipjGLcWWenCk+n6hecRsuSKHFzIXmAonZ4Qt5eTIqGx8KInE3
Cdt6ls/xMHbWRZJU3RcXOI95gTFnsFa5kS8MubQOhSa+m3TFUWTp81d/MKinIYf0s0gExqq6mwwr
/hhoo7EyE6QyEUh++PPJod4ByZMnhoJwdGNQVXR8ZY1amMOl2iR9oEKl1/aZw235mEf3ElVC6oVQ
iECtOUeRWV40lD0Eo2ggRlfdIkWSmJ3xZFWxd00c2525CczlKj8ekKIZn2Hx6YZdevgxmjjTOoJh
LSQPKMN6arQX08Rxz5q7YSfaSYQJWJ9r+oHZSuQog/eo0qZhIi1zXWfJfDHQpQ6dzC/2bueLbeO3
JmgLYV9UmnVtBz3eN2nftWeC7Tf2uQuSGqbQApMh0Tp8bHOuJqP2Ii2sSJZIS9tkryn9Txk6y0ql
S8ods5C1kY06HCXuW21wcnJbGEDOZTs7McTFtt+8v7Le2uAOWhaA56jdnlxos8gSW6KYD3YkCtbt
5KJ+VQcg3nKjwDH+zwdD0XRRJKPD5x639qbZ0Ys2V1pYY/d9ncikvag6akl2JYKL94d66xuxxRGF
5kDhYjj6RmiCAt2HMxrODhAKlKK6i7wv7Lv3R3kjfgT+DVULYvSv5szhN8rw125RoGEBJ16/ItRv
t9Xcx6uyu586RKjH5E91SBGNgBLjkslS+ybTO1oVDnIyNdQe1KtJaMPMnuqPTq9NZ1b46aoARY9u
Iky0X0nr0XljGNCGVcdNNg6IveuaF2GqPRvexvBisXt/Dk+/1GKXSlNlIUBywxwdAkOKzq0G8ni1
MAHXIMbBP8KDPHO2vRF1UsHDx5n6Kosd+uzRp1KIlFXRYkc4dtq3FgH2EM66uJzdRu6H1E4A5uTt
vZ6J9EYWcXPlpEgxUm6GOS3wKc1SF7ZjO3zLZBk8TMCJP9jmnD53ehmdYyS+Mf0woGjKo86yNDiO
Qr18rKykCFhWHT5sYYP8PZTrXga0YyPz8/vTf7qEqRYgdYziLhE5XJjDebGdiJqIQYWk0xcMb0mn
T2kuACernZarrxUPiS97J3x/2DciycNxj94RyvIwVWjKrzDUjjZOa72mdY2xAJZBa88vnMecnugu
xbMElm/vfgzG7LXIAqCKCob0duyRjlGZrF7ffy7uOV748FLiwZbWEhkK0IdjsZrCVbSUAxwsXD1u
6rtOzZr2pNdznl8ia+ikD3M5YpNnCmH89Dv246pNIhduDTad9Z1TjyUiza2m35RunTvbNB4QcaOK
6z/Q5nPtPR8+93aJEOZz6rQKzS9vaulWj8LViIwDZxNAmlGrSp8NMyQsia3Qr6NUW/mY7RBCd0Gb
XY7I9zpr2ll4KUGsgWztzLOxAJUzi+RAuvqPzqmc+yEgr1rNoL/uKFKlZliKtvw2VkbSXfWDs9iO
O7Wd4SlnTc6Kp1TYqkuW93XuUfHkrl0at31l4j0IIkS9WC5qHZugNTxUQqIZgSL8uusraoeNWsE1
RRQzmzP5bTLxuoUeP0wtvxg414BbehdjxV4RM8G0vQOlIn+0eg6upJv6RmF5pA/dRrRZ5IVqjNJh
ow8DYZVederFIVi4j4yhDOXkWc3Oiu1ecChVdr3qO8tUcCnG4E4aqGFs4qaqLEBoxPyGL3El8GuS
6VDvR8w7qtK0PnvYyH/vujo315Mz2pciGitwes447sq61NYoo9ZeSI2wJfQA5Aijpevnb4011C/A
ZoEzt9bKgWZuQgmfSAVNItawlVYXYBdvecXWKVMcA8y07RcocWsHoWFE/j36L9RSkTqq5S7xYxub
MDyJrF3cJvl9gQbQpw6gxqdJFXdWM6QXbeK2xsaPivZH05nGt2xsqpco0OZblKGrDE2I3vnuywlW
GeY3aXMDRM4r1qWJjsvK1gBxX0YWqeOqMN2CBrkQ/aMxDl4f5l5nPJd4cHLvlx5rx0vrYFphgFUb
mMTK7CpyRwekD9rvAOUN1Cb2WSHVnWtE2qveugqshuFrL32i/G9p3drIS/gifrDKpeutpg7pJh0w
owsSXXpfVOl7LfqG1XzrueUOpyRYrbJ353KjJ0nxqWlyPA6yKC3HlQcPwQCn2Arom44bPSB0YpqY
F4JElLh+5QDg9f5mVEn+NUsLeZPbXv81a1WVXngSzGwD5DKcy8llfRpG91Cl/5u9M9mRG9my7a88
1PhZgjT2Uzq9j75VxIQIKST2PWlsvr4WlVmvUiG9FHJ+cYE7kKB0d9Lac/ZeO42R1rYJCn7qsTML
ujHpZ0z9rbO17EHmfm1Udbyz9Umzt7GnkdpkowSpQD+GqGBnb4hL3+wTtLhjU4dv5rQI8jtIApw3
0RLSpmH8FXD06ng/Aam1fc9ZrHtLiagHsu20VFNRVkaBObltvk9RDL+XXYpipOl0YBy1Bqe40kvK
IBS66qe8SMsqyJsOtb+gUfl5cIjvJi49aYdNTSjLsukK6F77iU5Q4dcjIvHthD+xOCdaQ2xc42EO
OwhlZes8nMmfa7sq8Qt9Ns5zSGd9FYupb5nulA/6wH0TPIY1DhsIluMJu6jjBItEAowstEi+Vp4+
kiioifCTXUbVRQkOCGnzGHqvWlWqTyY2SpaIhYK3T3ULjzy1NSBCCdc9a6N5Q3Et8qIyN4Iy5IOG
VfDTsJYphhZ/AUKJsiIkrpd5HMT90j9pzWiU3AvQ1y+6NQMeWSz54qg4vElYtcmO6ZLhjoLAcuvN
UQ6GBJnI7CfNYsx7JArs2JjoTXVqXDOpeeUttghsB9512VX5l77TY4XQfRm3Vp3Ct4gSMd4ubWJ9
Rn2Opn/EeO3XptI+j82QOyuWM0O4ra2ZKB071cZtk+zb0Fra85xqMuYo1kW3qLlItBeJ1dlkRI4W
j7h2tcWvqsU2A0lf5m4kqKTe6JOa0g0YMOcEkLpvA7Mx4YgMfWgHlqma8RyKoZgCLU3yB1wHjbun
ymU+6LJn1bObLL3T3Cb+zJWNInoYmu4bWqZVOj3096ZU03IA4i/hfjiUNn0UVf0zwSjh9+WnYFVn
oWgde0h8onqILXcNEX6rMLU8w8MwsnvbWPJPLN6ee6FBoCY2tK6rLz3q7PhAtFmDFnGcSaHCQPDo
5mQS7UKm6XRjRwmh6DMKN3mtq7LsdkKOQL4azYAvDwgJOnQ60QXxUZMUF0YfthfkbbsXYzQJ4M5R
g0+h1U1IOEu5JseIIgWHj0QLDEdSDfKNenBJzDremnPYZl1xGlJJVFUIhj1IvUS/6nOoKH5vGZ1+
kGTAsVQYYXbdDUjFApREaMIIEV3V6NQmU8RDLJ0B/mPnciBdzvbx5U10V8UMBYjEKyTkEx2k+6Jp
wjv6oKHBjwb/t4vdXq+2TmvEj6O7tHIfot5pU7jFOT/zFI3MtVm09DNZ0iCqD25SS9rmMGGDitE3
HyJ3EVed7cXxJhpK+3MTO0XP38nmWq/5+lt9iOOD1ceU1FxGDHnTk970/hK3y7jXQBHeZQAqkx3L
QMIJwilRtxeNoXJf5U74JWKBfVq4uL+bwiGsoYLxRNvRxnjU2xJ/hmkOldyyLTW2X9JdSjallyOq
63pLIGNZrMXdF6PpfpLO+muEzcbhz/rs3Ey6Ti920sKcPy6bGGpZ6GgXLSAZEdSaqK6j2fSSTTJZ
vbYnOH2MDoOuvE9KukNyTJt2unQZAq0PHaLyrvJSL4JC9oVHfOkqGOqQn18DhJktmpg12rwI/RsR
prW22H6WLQMUad1yC5AyfRPuGlMkqe/EFD0hArv5cBEmjvdutc74QhXTzOlkhc6952KcQY2f5uBL
mqZ44xyYS5QOXseIVqamfN0ajbd5ytkrY855gpigSUvwOE2Wjq/BZakNB0/Wge2l8sruBu9apH1/
V4dxfGUD+L+OY92ZTyWZHA9yNkC+FYY+3bVl60X+pFITsJpCx7jBGze/cuBza/xnmUyDUBvZJDQ9
yRQQmmkGEWqp7jaac/mSNVrGKrXMmRlkg+1c5cRtbTxzGOlmx1qAm9f7lna2eBskPU1tmWML7SNJ
tBudTRPEPC6QnUw4JO0MY9YPFrRP0hqlQNyCsVjuHHrTzR0mgykNrB4b3x3zIwaj20dhtaksViI/
i4T7Ms5ZnJ/Ifivzc05stgIeP8wpDru4RaeS42MjCyxPs2NmaeblAA1Vx0bVDNZGcIhofIm6oL20
wKaSCNYUWbFtrJyk2mZoyn4vxTy4e0eWSX2a3DST1AHTNtqJULPSvadaE9HTMPe+J4bpMW9Fek/O
pEdEJP2E1eokTMt34EY+ahURJaQeWoqoVT0jcKfpvSjbTlaKO2VQXvaMIsqUsJwr7ckqnOjBqqZC
niQm/lM1OfoSWFld4A/xUIH3DJWb1sniFtWpmx7IBx7Tk6uG8bKkTEabCoJk7qPYGMpgJEuh99Xk
5MO2sztnlaA1HoqZZJkOZeZyRDO8iXE9W8K5yCZNL7ZOjo/yIq8MjzXQXLAfNbHwog1mBu9Ox5bh
7irOxe9K9ZGzW6Y8yolXtGR5kIOFjrms3PibctKQ78bp5JJIOe3KCuWyfjhChiAeXfmF7XJ6YjJZ
E0HNc46TZ7SojdTFTa3HcXisZdi+YHgqr9FmZ+G20MZmX40qQ7dAgvDgd7Wupk3EaX6LeY8uOv2A
7oK1pFcbq9bm4qJdBhFtFy3U223dT4R221XaBebIKcDXZksuu7ybnW7X2kUG/ABNmsUMGzKWJKzK
A+ldOD+2dVhOm5YqnG352ZCz7JtjvDyhlW+uLJTrxiFeZkgfBBFlxW02xlm9dbU8VEDxVdP4od5A
cUPGYM6k1cz8+/8bLS0uvgE1T2VxmvI5FcIY7RURpXRcOvmbCucvWs6UNACrro4CZC0fMTtZDvpB
SWxe2WzVqJD79yE2udvNMUIpVw95Dq5FwXnUPnft0J5iDXdZXk/hV9ue4n9f1YFhrjkmTcdVEro2
t/7ecEbZVbZFG9HUlPG+Fln31cnKEOCUiU/1N/foX92iV5wRjRAYTh/lHZYRcpw2en44VzGfTJ8u
GLu0+1YKafm0veVv7u2/kK0RSrtqwhBKrRLdD4UxeJUyq03KSKZNm5ibXslGKRacmW4+vYdxMT7Y
+Ah3Ui+ax0y49XUze+Z2sKQi0GmB/hSHHm6yXEzTPgPPaf7mifyq0GKjY6ecixwFXOGPTx+JJvbd
DtbuTKgjAqqYC6k3pTgYlStuiMLUNkNZzb8ZgT83LFGMktEA1JCPpa/+46c6EbsjM4pPNarhLCYd
olfWpxDACQDadZhZMV0aw7Jpqul38NefP5vBv+pUHY3EU9oXP362JDkrc0s+u13S+VRlo3sgarN7
6WT5xjE4vJkKigOdEP/aYmGR2oG+gw4ZTW36gj9+8JQIAkNHi4OMGIcT953iZGhhs10oesZ+Oeef
aIanv3nS6/v7sW6E9BUFDq1ZhKlQkn78UNHqXo6TdtUAp8YJEws3g4XDT2Ul8QV/8duEsJ+rhCws
JJjSjkYpQZXlwwdqyTA1NVLITlTVrurhcERmSN76xBmTPQ1vNK5dk53S5f5tciFpuNMg5YzvPK0p
dwsi3ZM+DWiTzMSLN6M0ORX/22UASTRVV0rxlKtBOv34HUdsynUsV8Omqm1/zCiQa9VFnBo7rdHf
//mz1rf64QUwyNaBvuoItY/dhVFoeTGVDhIoVVUX5Oi24pCawrO3RgzedtN7ZvQ8LJOIKB5BHPQB
pAHw/ucv8bPRhvIN/g8amIR8cp1Yy91/W2TR1ll2tEpKZDj3xamSi+1u2jgx7wu9He/wv+uvU6iW
HAsiqZzBbEgOVngr3HchNO93YRm/qLO6MERoFYBCQMz8Pe33b98nMVyBQxPLgkpbuW3yxcQCxAGj
XjL3togritpFXO+jqnH9tCEvNB+MZtdgmz60aapeFPW/7VB3YfDPD+rn6bJ+L1pOiKBwtHzUWLdy
8owZRzZ6myIPpgVJg4PxdxtFrjjkS/M7veHPixGSVvoMK/RuVVt9eC+9UFrDQKRXDi7heaY95Sc9
dmxOD+uVIJo5XacZ5UWDrOl/iwvjJoLSB2cAI2JtHa4P428vwR7S1KjDGWnrOLf7tqnHTc8V7Tdj
7xePlJHHhMMUg1XyJ2WdbaeLvkoN4V+Y0AoM7aYl4XpHqlt3dHN7/p0D5+cViB2FBhgTBYUym+6P
PyujLiGExZY2NG10bUEWDcoUsoPZIzL75+Hyi49y6LHh8Fw9bBCtfvwoVchW7wl4QQQ0LMHSd+l2
Qi3jL004/aYh9QuNAJ/AYOF8+514vH6Xv72tyMFrpmKNTXqKi7M9lPUzRp68ppdYEjulomn0QzF2
WMOFdhgX+U2qpAoQVYKL6CkYDw4kVbNFVNkMYtlSogl39mDCXqJEO55IXPtdyMcvH480wDmy0WKO
+HC0U96E9jNiNlGsSr/SMVJnvRr1HZjU5fjPb+LnFYVmNO+aMF+WOoeT5I+PR+GPy4BBxxua01px
3QJKc4HuNtN7Grcl0XG2yl9KG/XRKZ1MYMKgaWP11mD47rft0jbFxi1QgQUGLQt5W8de5B3++Tt+
F0T8sBcgk4C/DnWYAyh2rQ/f0ei1Lsw1EAYL7cD5OYIZoG9G7BveJqdcPQWRUHO+t3WYGvt+kiDo
EBB1SIQzJwwmAmwnqE12S6uCJX7X1E2Fyw+w4shxEoc6FJdOXJFaINudypqeUFAzTKQvMSTV/gSl
cTwVltFeDkUCJ6HPo2nbRVo8HcUQavQcRDbNV90kB/mbifJ9m/vw0zEHrT1vngDw8Q9rTRgWXFer
kFMXx7r9KBoxBbnmZq/UHowKKMNA4BYFQycLstnM6x176hpJjZ3xEmPPNIOdrYTyq9F27rvBSY3X
nP7CvZGk8xfHSakWpp65VBu759X7nL6G17SoJCUGZc7wIaYk7ugmJvH9P7/UdYX++MNYRz3mJP8j
meXHcdcQbpZx3oS3o3HR81rL2dTtPP5GC/nzRWINkobZDiHM5RS5+sz/Pvt5Um6iE428SYewvkiL
wZv2XTl3MXFhZrtPFlcsj3MbltS2k7I4tG4KTSwZamAaNR1N8A+WJ4Jo6nFiU+kI5Va5U7r8Rsn0
89PA9IZAlj4lrD1C23/8mja1bX2ijQe7I5320dDR3uKCt/23z5yJzjLo4upaZ9KHwURNxEqZrBSR
YieiCI5gYKMWIr5/M2rXh/rju0UVsuKPWcHA+H1MhRb8uexIZ9iMdR0HJDHrPhS9aTsXfVnt02gi
36fVSePtJrM7tVaSWbt//qU/nQ+wCfA8sWQjfiKA9cPoGrVSGc3CNzBlJXadSWyZg9Psgu5spCjh
9dOW5CZvL+kL3vzzR/+0b/PR3gqJ41PxOX+0CJBG1Q5aIuinjs2yGXGeXK4RWXcsOvotUL1i88+f
94uhs95CQQjC4OR6/mGzCJnlyGkptvR1ph2n3Hyf8dj/5o1+V9L9+EpX0zY3odWbuZ7IfxygITfh
Pp8VPGu7sJ4zt8VdHntrZb/l1BBv0y6LsqAjfk8hGB1KtV2wjs41SrCR2hICDGBK11XSDV+Eqee9
b9JAPDuDWQ0HOgv5M2qS6XMo4oF1oOqoqndyXO7Qr8mr3HF6ZyfHxBn8aamMzqfu7LyCwvTEdsgy
ZQYLc8pm8gjighqtK6i2WU41XFdzDWMBnr1Gj78U4j5BAxh+dXOjUQdcM3a0K8bJ8Lb0YUNcvKiE
8yATiAKC3iTCc0vhGb6Ll0WRuWOjnyCzs1M9yxBfdQAuRd5yJxmrh4ryzwxeLFtQmU+qb7bIrieu
Kd2U635Z9ySvZirqPi3IsfQgBm8yBWkcYzBNbOr2+z5bPE4Ui1FdCyBCPYx2YroCOEP2bYTQyvCx
bddfPOwv4SGWWGFealrNR8up+4Scw3hp/1wt/sM7+S99xXv+P7jETzjA09e2+zr/wAJc/8GfuBMh
/8CxuupaOWvAvqXo/T+8E/7q+9xAesF0WLkI/8s78f6g4vjdhI8in8RKjnx/wQBN7w/0mSZ3CRx6
huRU/G94J99Bpf87UTkioPjkI9DI4TNc0/l+nKjgNjPao2Q7tOvyRNGs6ui0i6regjqnI5JXZfZS
AcM7sHQRKDn3OpI6yDn0KsZxeu+ysXmZWg5/IIWyh3AcihZiU1o+txrbYVrl3ouZec6NO4TyU6eP
9jfuDW9mTIvq+0P/z/hj/PH6/2H8vZX/5/Jt/vojwnL9N38NQeeP1dyBYn8NFWfFl6z5f/IohfcH
h/j1aswdHPHv9wCsv5g7js5Ao7iEPo9LM7sTa/hfY9DR/uCUxID+c2h+wK78yQj9NY3yw0bBTQJZ
HtW61XeyagA/Vm4TE/sGO8ISFEhB0B1Xc3SEpmbuOtvJDnEeOq5PTESlthBih6smsobkjEUtKHyi
g6IcqCAQOjIeqAfSvbVQDMX9iHZJmHGLcM7xkmd0LDZQq8QZX3M9Tpxd3K8QwSnVKL6g9clpBUj8
ttz+Ve8TlKL5tayNG1sjF1k/E4c4T3re+WDmfW9A5L9fOEY0EGrr8i1d+sVB6ZIO9z1dlt6Z2cuz
pNMeR9OKir1KvOJMeWppAyOGbNYtDaotUWZwZoq2i0+jbaVf2LyObBRdsUmpU5zqyZzUZrbr4Qkn
Hd3ROGqafZeM086Smp7vS69/8MqkyHcuyJZmauKDGbLHlgKPNH5PaDJLLPQ3Ls4II4rBRS/XdPJt
qtP+tXRVfahGbApWXxR/3r7+Mw3/63sN+/8/De/zSr1lH7hX6z3lLyis/ANpIQeitSROCte6Ev85
CfUVF8tKjjDFhLVHGfPv+4BNkCN/hl8KZ8nqbPmffcD5g2suQOi1/Mu/4XT+L+Yh//DDwZAvBJeI
rwA0hDoL3/HHnaDr5qzN81qRTYoR4mWlFNKg91CSbYXSl2xTM5g6Wu52knC9tPJ3Nw2JKhsoNKuh
OoxJNreb2Qv1DvOadPfIotLXWSXlMRxl81KN/YCkX/c+kYM7EavRAZDTlgertiq/sOYBIWBdPEB0
tfYjNQ2aFg6R0H2dnpWZxZ9GRy13gPcDhm90AQBbHEhOnxBhqPKLhKMajOWknmrVWb7bWOKWoGlx
UacYZXzX6Zqd5YzFQWpzvJkbuz2Zffm51Z4UvyGLXvPY2SWp+WVMyxuPHAnzqeYyfYsjttlaRqGO
oPg39jCa73VkFPcm2MLrURuSISDWr79yat36HNHtu6P8s9w6aWx/ogGbkaXiymJPNwROZTradMgj
++gpUpdSjQIDVZb+VBsuPCFv9MtJsJQMqXsIK2SZDUHCuzZCkeYNVXMYaWp88pQ0r3AY6RtVBx2p
OXtFw2lHy1TzWcyXq3JJHwenBvMlmihXW4Ss04VB0fFcsMjsKpX1wUDL74KgiXAfsjDanfVFz6wh
6Ed9uikda7pURlFehJnUN6FJW70ykxvXqPWgN7RpB/gyvSXL8UkmYQw6XHPPQ9HxE/IBcGnUdacq
bKeg1ruTTcY2qErzHbSwfUxaC7mAXT4IS1iXXly3LLb9tKeMUV5MEl2VZaTR87isSXm21W4au7Mf
08R6gZZt3YgeDK5oHOOiQv++D5Nk8kf8dzCRys7c0+L9EqY1F4i5MA6QJ8VJxkW4NVqjehuKJ9pv
1GBRPtzaYpCXo9GjmvH6b7UnMSXk9aBfF/DHgtKu+suJ77UFNNoFdrloZ2J4FEIus8/v3NVAPylV
HJwsKvdQtlHVrFFLqp/6Jx237dOkeHAqm7Vno1seuUuoFXUZnVXZETqMVHQnLTEGEeltdZ0iymuk
tiGocEURtwAV5STHUzhWcmcjdH2tqbTuuxgCCAQi7XKJm2lr9MmyV1UjtyYqp+u0cptLxCQpQfVN
SiqUSKcXUplofYO/JTzHQQSj2MUC1c/PGv+ERhEq5CNX28LviH8+0LBwDjkJyRvVWM51601kjq3F
pKfSXOZN1o4zMrti3gL9jSlwSOc0eMLeiHqptygrw8cCQAt6q24+SyWbXSa89kuPtM/va7QUFIn1
RxKG22MYJpruA7sqT21e60dda40d5feX0em/w+6IIsopZuRRejeBU1O+hr7xndHzRhZX5nf0uE7x
WFXBaoz10xlSnzaa1aYjuWofm6Q4d1oV7abFfsWQuCqJZ+FtacvoTJE03hXoA84IPrwj/Elgkk5T
0C5ebHSYpsMKlAnQTPHSXZdj3d4XSaJOmkPSSEwU6RZCsToTkFKcQ8KJoD3r3oOdjs0ZYDA0IvS3
PCb0Y9CJpcCjhAtFVrU8lONgvsUlVcnKKNfmb9SSdNrVOyvOm7MLyOZeJFJuo9y8wGR0CVMieaFW
ctdV2YvgIrytq0xeOaaoL+I4io8ii+6XeZm3tW1fxyhHNyhsSz9nSvuSS6o/jWoIctQR2ATdPmhn
KEFCjBHfp+INVmN2gQfd3WiR6Xw2s3l+nLop0fzCdO7LrssW7gTo7GCqbtNhpMjJRnTRFp7JnOgj
br8zq29VAyOabe2Gi/LnRB5MU3Tb2ZE7MZivkQDhUcRrnpTtGxlJtnXz2USRVe2gNF/MxGwcsNYD
JipFIu4kl9prw50RLtbGMRPIMx2PYp9qB3r6UU/mjqq3cYtyQmFQPraIxUBnj88is9KtphXYxBHC
4Ke2fNzTmzZKb7hKUaV0RGDITJ0jXZbHwcZNNfQlKJCluzfd5BqCFNY9S8kt1qHiasiEuhmHJHrW
wr7eDlK8EsXS+1NkuTcUUA2kK+U2UeGn0nKOjRz7QztL7zSa3oH28EmzZH/vLOlOJ1NkL0bn6PTN
ro+EdnYQrO3oBc31VovsJIgAhO8wPp4oKnyDlXZjySzbUiMJOXNGbxomz63QR/0qTZr6ZNpJEzgF
sNa2dZcvoMCBpXbM09SuqTTEmGdscKci0/qYFiTKmYLqh9XM9Tf6ES9xrSLqWIV8ECWaKi1HNd4T
x8shfEKvrMcHRQv5sEhhvSR24l50NbRosaovUaieVR252ypUyJwG1qopUdapYis/pq7T7KIla+DE
DpfT3M4np8AHYei3TLKdbscjuYpJhodtudJRXV0PeeZ7NlilbSWVcZwXeGg+UoVu5yo3308KjvTO
rhFtJ3kVf/NUqB4xstWH3BzHvbMY2lU15q/cVY19pEXO0e5G40iCzTeUFZyJY6+lEO9V7n1Wh4Se
0LnfdE0SnYXbiX3XOx3ZfA4VqFCE1l2zWOZV5A31DZ01xwdhP+9njDF3Vp9p+7Hw7NOw9OElYHJ7
1zTQUZY5r84xJZyjSND3TGMHd7xNsYqoGGJ1NY67eU7Z7folGRCkkO3ySAptCjjXrbuvpjsv+N3n
RgYtENsNcZoLkGXL8R3RmydvlUPnpeiJxxmGG4xkCe3KeXwvkdVk3NHN6Jxya7ks1mg6GzxCNKoL
R5IFYhb2gc6+tstzrTlqVNR24OUCM43vrboy35EC8GDZso85otwLZfTkKHZwjEOt1P2Wh09seU4q
oYYm+HpKZ+vQcMgKYiHdg8rd6LUTC0c99yhdj/rVfEYbifxZ7OwGYqLhbIzaajYZuOksGY5NWh5a
Lz0PrpSbZmHxHoWBejbNLy3aoEk0G6dK1Sbq0qnDHmIECVqvi8otaLt05T4bptPihfXtrGzndgjt
YkfUKfzmaP4igIyFUMIB8/g0Lm7m/pwgj+b+szfq1c8QvSCON7bWSs1KSnCSE6J5MZ/Rt6abioG8
H6z2Wc+WS8SzCNZBTdta2/nz2G6WFlxy0b954M83IlNiT4Wa/3azwd97KIR5zOelDGglBo3nfYlJ
QQ7ilEHMHNklBec+bqvePnYjKo7j50a89nUZJ8xRHe0rWxk217bwW2++IwP4zg3bnT3xJKdON0h+
NC/SIXtUER4KO68eyGw0+CxOXVF1due83ifltTfHWAYWa99F9HbnqmhxB1Hb62cNB0ik3ltdjoEx
gknXRIm7K28IwnSDyOEMjterOAoZfqmU92TZJ9AjlwVHbx/YVbqls3fXIkYnXOFsNCnOZ55zmPcG
k4aFJnbYH3MdsB9QfQyjoFpngAxmpD9kwjnoKWDPhfvEdRj37/E4nae4V/SbCns7OvFTb4I814ZX
o6zuyTp4x6jzjZjoLVLxQ1ziV6jBKbTJKtvNZnj6VnIbUlfaLCQmXQjNrneG4vA7qOECN7wX6Bpp
pJHcxYNtIpockm03cr7Oeflw9C333uN9cyNQm9o2sl2knmMDAk2t683TMkc7FSdXkQUnkPSBjVOB
vKyM/LGsmsKf6+YpciStzEBNrKmzVfS3U4RaV4+OPdXok96k07VYopEaL0snymmv/ix640EtpcAQ
oicXgtmM2ORUd7ymCVth2zzUVoL2uneRbCcWWJU8vSqtsj0JvbQOcxwRe8jI8z7VgKn9rhDyW76k
1msOwxWR9SYmgJUT/xq70W8bGGg+xUcKyfVVxlDkfjHRR8mxNZbA7vGpNE77VZG4sIuGhkpIw0in
77MzGmfZzlpKcSUpxdXY0tqBfveZX3eiv3tZKExbjt2pa01l7iM0UNhYKKKvnNYKORgRSdcITDYZ
/9mgdVuUmsXQPetpN24cT10X+qDv4iWv9lS4xRnSDTqPxYPn6kX2o5tpOFdsu97Lyqm2fX03GxNf
G8pJ7waW3uK1wAMnsZ+m/RvuewrzbjDyChfNni/cEeb93G9wNl5VYXKqaZtQKyqTU+cme3oPL3Pb
V9c4pNCnZwpR1ro6kZOxy8Zo24/uVUJj5txhuNjFbaPj6DRt3xpH6u/GtGPeXc7O8JppCqQSgtoO
mpI/ke9+VGneH7plTI9D496wDUhfLOG5H/tqm9MKfzbDlUDbjF/LIZ248UQQlPvwRHoeh/1WjP4Y
IZwu0MHvMfhdxkl31zd5uuMmaTOda5N5knzKFR60pUAPX9hteK203v7UzSBPQ5bUwBFmtyU5+3Oe
JEBajYjflRvOzqNHQfzqg5kXT6WGdY0QvG9K9+5lld2xIwYluaI4HJwjwaOV30pbe8wZ5z40H+Zx
PpNHPhZsvKYH0XPke0LPgCDfL7fFiL3HKfM3ouLp68ezCDDGcohw+wQX1yK/YDTfl9zk+wRiy1ha
e/yxpzKr8kDoqthGbh1tI6sunilJbolq0k+dZSGzHmp2YpfFNXWeJCa+NVL4lFXupsm9i1hiQyKE
ajrWOhU4Z2Fhpbh1p2Y7RtVnXeaus2UBC9d+ku3PuZVs+9B5wS9IhgOlv8u2AuGrEvmll8MTh6Pr
odDCG2dZbqWVAMw2X2TamEFecgIqLBm4bhhyMkn1faxrz2ZGDTI3S87mLsGSTUsIYtZWT2goaTDF
sXZp2Mnq75L5nmNn/dVNivnUGc3IQxxmLnU5pDnLGt6HVMdMxzQFbtB5uXsEXpt+Wjn/l5YD9cBp
0HH4tFgZ8fXsvJXFgqvENhUQnDzLTzItwk9iUcbzgn3At+xEnJM0HfGDW2OQkt63ek2X/RwX3rFt
l/pRDsyxsOiMgWE4ZRTtHQ6Zs9JxWqUzKD+P9lwh8tHcDV7yKU57CgMLqzRmLyyD/P88X9mNMe8q
ECsPdTF8GaauOBKuXJyaSlqbrHYlzSeOx6VQ7caNJFS32KkuRGKaRxzFTuD0lXMrNeKstazSjqx6
yUNp2UQcN5q48paZnZeWHeVIQk+vekOWRCtr4m0Ms/526L1y05u99U0U3PuyZdYvvdSbHpouKg9a
lKMotqylRINBTReAZvOcqEk7kAucHZmM6poJJcnim4vVkKUTyUGEQ3hPAIeAdkBywtbGVHQH8Ch9
HTpb4/bVWgcrlimjrBN3ldcsZ5frwEZ23OvburS2RmFO7C2huyMRTdsjAhCIYJJ8R5+XhOy6XuJb
T+YcHlublNVJr865gIDTAeH93NaGc9aHjtiLtMIxFhMisjE7xYcuBP/6yjDy7dAsbONTaRKuW7sz
xiNUy7QAIzntRs9od6hR3DO0dlfbFAp6WCecZPHjyRk2vZXp125cN1vluKhBy7BT5zyx7Bd7LrTL
NiLXelZWHjhN1hAPhmChLfTuKMvJYT/Kwh3u6PTRNqO3hvrd7eTMb5agAliZjtg3XtwerZDsOGwb
+BNilqsMQ+36Cs0tME1Of1VgR0PQGMVlwQmFvGbKdOFyrAgrUUB4ZcEV3152GT6b3oofIEKiU83I
f5sG/d0aHPfEQR/iqWMth0Q07sGq63oPF0Y7Ag8zXsoGiGGJ3FUrMVeJyOBkST1N3JRd3Hsbcyri
k9C65NAK0/tSaVWNUaYVn+thBhBVyWFvt3Edb1GFykd37q370lm+pkSVn0oH1n5ZRsbdolFMUlRo
6Mq30Y0IKTGw2ws0k257aJxJ4YQam1tC+ZxnVpf82VNW8hDFoXOFlCbeV7Iz7sIhYg3IdUHxknbx
cUn0/Kls7CtpRjTC+6kcaX6M4Xif5bQsNq5Oh5jjlSQs5b/ZO4/lyJG0y77L7JEG5RCL2SAAhGAE
tUhyAyMzk9DaIZ9+DphT3VU91m1Tu178Zl29ScFIEnD/xL3nijQrr7W5MV4IMNcus9OW8JXizWhS
R5l6NKtWuyH0Z7IDM17yc16TAr5D9prtbXupb2N1ru9NpjaMBUQxvBIZq2zCFRF/n7i2NksZQ4TE
yogCFo6iaoyZjFgPDFKOrgp46L8FwX9rN/Afs+D+kiH3b7Pltq/3j6i5/5bEOOSP/343cH6X479u
BvgD/3cz4HzTtyAI9MIIuhm+/2M9p6vfaLsRUZmctnAszX9uBoTzDeEs/godVS+P/J/j4sQ3gDoM
GtjIsjhAAfd3NgO/zRP/XBHDaDS/SIV8dRcVMTuHvy4Gcl7/ynYym0pcVJ+lK93XqsTKRG7psC8M
Jf6VVyPmwyGenddoLfIhACE6X9S2b80QYbz5bHUrFYOiEfLoRRmI+WAxmnWfrQ3T+A6I58yzDn4z
0KB29Qxai6LykazXXOKWGIKM3Zh1cufB5gAemC4GhDzBIMhFtAzesKh1iDY20q8MmVvTbnMDPfJd
k/kWNz//mM26U/alMCVzvsYhSieuNXUCVo+PldppTiuChNIWXn2bamGemOrkiTlSU5rAIvtuFA44
TNMaXerfpe2awDASQ3hAmYz3Ip1xxGI2J0YPIEGnHvQpV06RZnBD99N6O7pR9dlTsdAS16XPAGW+
t4u1u4tEjq5KXfV+xsWpF+8lJQ9pFHAOILUPqnuRwGevhb4sNM4woJ+XZRZJMA9NwjkIKzFMO0d7
XSrBzWs15uiGbRWt3zv0Iomfu1XzTgvcYWvNFX0zvavMAVnrFmQtjXgWAgbG9s9uUvCkQK4xaf+a
VFzswVpjD0e+Gfvk0Q+fiYjT59jkywSF4XCjVb3NpgIbbkI5o07KRUvwu5+ypYuflsakXnTLaeVQ
LOrGq8h4mHHA9mvpo6cZyOaRffws1QzJaldyv+4ZPKitZ2cWsaGNxabolPZGBFSHyYwaVEXCEHPJ
NbXZRZjpj9NSSaKSxkz7OVAYnmjnuNwnrYtzUBr5cN2TX6jvW51/Dj9egwXTxjkSYbOOw4nQi2GL
Cx+2zU+UYo7Q9HKMfNnbIvarTjbdYawH7bsrHegdMy5flin66A+1skDBaageCYJHFOqrej+c8TvT
78OE4TOMdgsoAYvm8gHYs/puknbEM+PU84eJxhSHqSmVLhhMM0l9GsgZCOoQ8Sh1pCsZO5IAqnOH
zZ7yLO25WrDuvgD/Aw1ZFyL/OUVMhcgKsK2nsiSxOcidrQtsW8bnAe2FZCHCgk2OeZpDrikslsj2
9qOv8bTSLXIJojSqB+XFXNrcYqIzxJ+IHqdlz3y6tOiu+jS/mdUc12vt6lXrV3Oz7JOWKdiORsdg
XUQO1nO0xuTrZWYWdbC62DzQohnrc4NrgFnVorfpTi7YIkkL7yYQ9aVuJ6GSmwP5yXj62LJnkzwD
3ZlodOOJybnVuvKN8G7jJXK6LvINbTUT9iNd1F8MJx8zT2OCXOLOAvnA3NGuzGMcc+EdUXSWWdgz
Ndk4F3iO90VGA3LDwH9AoY2RU9v1/crPXAM/0O/MLmoZDsMMF7slteOJIRzuqb3ioDbYNa7LzdvC
xp1Ps5ZEj1ykvMnqWpNESGzkeOd0Tq2dUsUsxGHuZnN6mBs1197SyjDxcSpFPe9Qcc0NO4+1/97x
IJhegolypvkzRhLLl6xrd6gilsxhJpHlXeY1xJw0N8xIRXQXTzqR10mkEDykS2iZZ8oWQ9uXY2Um
17nhpp8Sg+DoJbk7uhw90AE8I82Nfj9aq/qMXch1ApeMsx95P9syBJpBkW7jyYs/oIKYb129xj/H
QRo/u6RUQaZUgzmdyaZBIj1aqvpcSd0E7sg5EoBoUMQe5Gb+otUGESkiGYn66mhrX2ws8u150NSU
YLBGyJeqjArctWZHDlw6z2QUxPOWDydQkuY7kwY3D8AYWfEd9XjgWEZTBSXD9Q931OBsgFBhQTJb
8Pb8xhGrzpwqNR7hJ7B9HVQNGG+hbvl1dTZ2+Z4KOzpJsBkG06mlf2m32DtjyiUJeF9peDKqsYgS
/0bh2UuFxLxODKTnRXM0aIH9O1VvC9jrvrL2GCnan+hRSOBLs8jA8v2VzBdZicscke0oHo6v9D62
IyT5OWZrB85Xvp/TbFl/8Vfun0isbSNAfvF3WBATyYBor1g1b3mB2ld2YPeVI5iQEbcekjTv3OO4
RQ32XUvHCg1nfVS0KHrsv1IJmTq/KvYWZvOVWVgw0TmtW5ChGOr4avhKN0SETNIhbsbdUNP7dyYd
5dT35eeAz9HZA39YDvIrMTHiS/xomNB9gilRwRVoqs1lMhUjKWg42FmpFlk5E+QQz28c37aF8t3K
vgtpatOjQgN7vzqWfHHaLc1xTOfh1jZNMh7zLe4x/0p+jL5SIPkBib39lQ2ZbDGR61di5PKVHtm1
FkmSlZ3Ngxcx6NJ9pEikTWrkTpq4mh8IX51jv/zKpUxEgR63rejkPVQU7ivkdvYSzCeSdyIeYUbU
DeNwb2VZyQLhK/9ybCiLPY4jYjG/EjIZL5CWuWBJM8/RV4rm8pWo6WzhmslXziZdE5mb8Vf+pvqV
xVlrkUoK51dGp/jK60y+sjv/R7gml985yv9RuHZOf/1I5K+ql7/Sv4rXzH+I19xvFm8Hti2BbgYp
jIWz9rdshhw5FJCbI2DTjiNf+WdxbNrfdJuiVUXRBkhiy4T7k2yG1GW8mkCfQUeiuPk7xfEXOO7P
tTEVOMchdTaqOtxsmz7nz36BQZ3Q1PE0IxgrO3+wlv5qleYNi2JiZCM5hLEojOtEsMGU5ra3n1fq
6GrJfVUdrEc7N6RP7zxc1hoJA8kuO13GH4qZfndKFsS6KE06ZXHjWvkEHanhms3P45p4CsfGC7Uu
B3Hh6Me8sZFBMDSC7ATFO2gMgPRem0Ytip2ypoIrGt+sx96fywLTtzKsT0pZM4/MdfvYYMPDgi8A
gcROFZJobN4gF2MKg2PXz9TkVsFUxEwGPDixaYRiGVm6l1WVhC4mmn3UZva92Q6m//ffjMe65H//
Ghr+5w7w/zOEfP+r3uK7+3/9q/4ru0me8v/QTQ7zr/KD0iamhfzKM//9svGHfneU1jcGrcAUVR3r
BC/C5rz9/dIIRGNovCAHE3qLFVLlV/4IIFe/aTzIJoxpDLEuctF/vjRbZiPitS2ybUMc06H+Da0Z
Lizeir+8NbwpvCu82SzIHCRxf31rlkYksTHEpqf3dGTGMC+BLJH+u3XR/Wibxt3NDVqtJCu1OwRl
6IJaxQgA8iOE1JgdjflKcGxEDgr9j46Ry3WeGbd9iH6V+1WbWHuh0vLcWL6npfUOrvUZPPfrSiJS
0jIjB3bziZP7UV2ABVkJACkt2RbonQFOrjrLRLgne4nvbcX5aZop1AuzaY/z2trASxMbTRcVgr6F
LVbu0rFzij7a2Z1epdYtkHOS9GGe0gVOFwmma6zaF6kxwLOspWIxx0AWQ+MQVBKA29xAuEfAsoZO
rKl+UpfmDRNF9xBZ03x2OwZ7cdJnfi+rvW0sT04VvcWsZU4AD+6SyEC6Sj3k7FwxtvtMLPlpUNC7
5XQIO1wNb8TL3OkJHiGyf39AyClOriwyr2TqOWvRlZPgwWeU54RVXX4I2Lr7FKDGDnlAGzKuikjQ
Yk6nrobc8cMh3gx5HdHo8bBjXaryT3LegbjpAKFS6dOQyNM8o3TqpfPW9MAmaJ70j5pOj763s8XB
5Ji8SrKVwkOtdS+e7Kdqa4vYlS2XYpEKKkMgWxlqDap1usGlWI+lo5yntNeYF3ft9VQvCNEcoJWg
3CafJuUezY9AFgRmoiH8EsehfimI4+ODdiy1U5YCLUPrnWi6Z2PRGUG0i8P/bXpEt30yMqCEzM8W
pHfiGXfFozpGzs4R8+oXyfjcNFKGUMwvYurxETKjvNajtPWQajkofTl4i2RhYaIshzRifm9G0K4S
bXyRE+sWU28feq1Fz9GPFwknxaurqg7UDtRb2ixhUxkhtFGEU07xHjURmbzaWbRwAzMNTU/bJtfr
GBV+H+kf6hJbTIYzvntNHTam+jrA6uIIJxuoJNyEk+CqQETjxTEXQeVSdY5sJopqvVHi6onCLcy3
FHl9VqTXi5cCnUkIdWwmJMRpAznSHdXNDNRSZ9tRGkP3ODXqwcFC73WR+TOeBNvDanqxetNE288G
Punn2SsYgOPJG147I35skjl6EKS5HFJYCNjvk73D+MtfTNg6vXPgkidWPGospvM2uY/8K7Gq1rIK
mBSx7Gzm/ogYgQTOtHvtSeihp3U0coPt6ECQIyMDiR5rHObDKI2jmjnOAaj7vgG5uB95vl5U2X1I
qNG+VtWDX28/hDgxptBS2iVMR+dNHeIfztg+oXLUvRktge8UdNg9nwne1Ep0z1BbjOX5nMVYXMNF
xEpq8o2ue/sqH1iwjnqznme6o1Nfob+uwPb7mcAlamxtGcY8wo7RRibs6hnJ6yrlbf7CgrQIUzNH
L9tPD4bIXtN0CuTarAQajAZtQlf4UdLk3qhRL3M26nuzJyu8FuD+3LIFWkc54oSOIq9Fx+aWpmwn
Vwd9K8qQgyCbCbMqV3mMmp/vWm7ew9kRj3ZVOT5dduEPa4GcbuX09zVtuUL9d2TH2vGqWajGi2Ql
hqKvgoGhPwXXFdxPThUl1XbVuzmt8z2K0mNkNEgiCmiOUcmYyF1VGyOUvHbj5aOLpnyvyI16IKLo
ZxKnBkcG/6X2E5BQZjYtuzw9jqSXUoEMlf0xRuW5GAEmtnVs0de1RhhF7UsxuUgxpwRckhsHZat+
rIhF9oVttcDJsyiMQMUWnZy9WhmWq8xWhD8hG+b14fNosAUOeLF+5d2ALrbYIIjGeJn1+WdNkry3
4ayMqa+PRkznakdwUf6ncvmqNB6X5tf//l8/6qGS3XL/K2as9ZciRFBq//vK5VIXP1HJ/z9/4nfZ
YlCBwLjfYDUqIYfuPxTyuvWNBxszKjRvmzJkG3b/kQztfGPIvSUskY4IwXwbnv+hkBffkGttvcNG
6XaoeP9O1cLYfVPA/7lswQVrGxgLoVXr+FT/le4BIs3o2sRMfdUar8ZJKafARIFwl+UtlukJb7yC
9IhNkW46nprZwPrzAZwpapSb3FRL4kJSSwV8NaROzdY8kfpBLNF8X1nLialsFirO+NNgROFJmREM
0yfI5OyY86ufxbOqcTLXXXOlN4uCiH6in3Wj7H5lLOQzDrsIS3H3RU52kdo7aARL5ZP4n/miWcsD
6uefCFZHAyoAxRWXg0TSqfUDeLSobVfzlHBce4mpD09rXcbXsKF7346NSb0Vac2AU4vHNKcZiHRO
oBaX5o96hIf6mK9akYQTDMNDTv4tGu4ZDW05vSF7dWZP6hQ6HjRjXCxuGy12CAlQPXDEwgaoFoXM
tFigq0pJfyKds14ujPef5VIq3V7XF4ywpLyuwTiLCO6nYptelc7pUUNfGhGrZfUBiFOC63v5pJeJ
/uLEg3merR4p7ORq/GK8xF5swDbkX9tWu8EYoABtI7dpfC8gcxEEASGTa7Wyb4qxLCAWz5EFZm6O
bnqArh8O2mdEsdtd0YBwRj4W3cQkV40goV3xJEp60IOCiFgJcLXNj66iibveLBCsSCG0Hyo3k2+B
5nA9mHwQeRFAUWEB/QsK1UXkMQzT8I7bujizbxan0YxNBc2O2JyoZha0TjP+oIXMjxkBx5S8XfWG
WJALMs410M+gPOkRFXE1ylxQXHXKDRFb1nCc3Gi8wvRAwBRdwVO0ffjBsnYy7ulH8Xu0YPN0635x
b+u4jlEqkIjl51JkbzrOpN02nEU/rF/ykSC1jYCQMrJ108PMbGeXbZsWwvr4iStz6ptVaXkxMv/D
yOvIoIbFfNvnzHf61A1lRxA5wEn8T+VwNdfOS2xJhnlLDFNSrRkqVlOoTOkQis7043a5WGi/KM9M
K6jtzJ+aSexdJYpogitkMY69q2y4xIgIzIUdktPr065VLJRi+p01x/aZx8s3Ot3wCsDITKdSzaud
aoSmu0Ykeq2vyAF1pvY8DYDkln3DFsxvzTFcLXfaCSKjwjFiY7GygvAZ8JIaE2fnCRmPm99NRSWO
zLMA2klEIMamYqkiKU9Oa8aBZQzKSbIFIjbTfRAJ1Bc8Gq0nB4DThTvLAyFGz8y6YKXoOPddrUBH
baL6UWA0paCRUdz1TezP1iayK7Cgs+3aVuYLAtb6pl+QLM/ROaojZl+jnELVVFmHdDsBsB7O7JOr
VunTVBfpcTIzPx+1J3vJrfPYMmOrnJoXotPxdtrgWhMj/VyztWQNN32sjW2FpBk9YfXRva617xY7
+R67Y3GpW8kTUq5Nh9KLXcIwz3cJOofbql2WY1zmFFGLGqZkv33IMVv32GToRJSOGUOjyEOrOOqz
XRq8gVUlnthbYf2OG3uH9Cbd9bxun4LB3CZ20hDTDuOsH8pYrSffyjOiykUxhk3P/myK0ut15VXf
sHpR7tHdmAkbx7F4WtYG7Io+9A0WIIwuNxW6SanlYBXH6GwtE0PSviRM0kRjbJT5zhj0u3VU1jtl
pYlCyvtrmJr6VCCnOYCrtPYF6asse3SrOZB0tFxraTG9Gywlr1ocOUVTJDvdbhw04gTFXdIJZbJX
8cA/i8aC8pQpRf4gbTaEOP7mwuDgMeIwK9G6GK2pBbrIszseFFi9q9RfTXVxjjUPdzBPrXlXApjn
py4b5ySLrnkGYx5xUCaqIUJsEcz4S+x8nqPTmOmKk/TsqpjnBlOHsGyCWe81vBuklCfaETEgwhCw
kTzuy1bmFzVbMdlb7zGChXBtCjPQgVcc7NpNvMhh9L4ydEYXi148CXqhDeoOhDPE+sgt9+rYdEEx
zhGX34BkKbf1ayCkzRmRTr9L6EE2L755ZjsXBa7KIQfGNT7jYOj8uDPZxSBFMO7TxEa7SLNsCl+O
dvpmLat9086DG6qizC8xkVP4injaeA0vfd59n5bjWPDJhdUdDK0KktpKL41l3dZDWwcA5Rn3F+N6
xcKzuHEmZClKF3XdjpSz3C8YUmMqMkvfGSzd12MS38OKZ1XCke9aqbxUUazAYezr2yLWRKhlS3S7
foXxkoRHBLavD3RmhlWf01bwrJbVTTnORdCZbG/AsIZIhX3S5H21KLjuFMUXQo+DJRmNgI3bjOOi
zcJqGHQKhL7dKZo8WX0R30fAecHtPKRz/JES97PDZqIcetvt9mLuqWgBmaIXXjK3CNht3roGj96S
NNdwTG4N1W1ORmHK4zAr5kNWtJ99rqH60+pzAwX+x7JCJbUhYu6G7Np25mTfEtp9EDx5963CP9pD
3/MABIN5BTrXc1xVSmj3OhYJKyvPbI7UWzprgKdiHo5FwTdeL+P2JqvK5lYpVD57X2ofmsMktK6i
Ec7bhiDPzEtquxhVl/pV1/Co0jfyPA76c6eQzm3WDfcXZBmdAYvglUiiAzyhlbOlae9a5l8PqF7j
Z2DynwON006fJgLo6ym6Tpsc1SYzH68twfJIy7ofYWnzVw7JgdS9dG/J0mC/3RUfo8GAoYEwfWrl
pO5as+8vlUjORjk5u0Rtlh096jsxJM2Dqo7ZA6nazZXFrov3vlqPmI8ol7RsuhhiKAO+HwIFlvVa
YOzd80PaEJpgkcG96s45MhuAvup8qhHanbF8Ep5Fc3i0kDod62UtfvSTbqJHXVTWUtNTU9vPGWxe
8n2n06ixku+FW93aYzST9LSpYpPKfpomd7rBa+LcMKt60hy6F9tAcG4yR1G41u+VJUoxlIz1oYYi
d9VxrDw4CN6v1obOPK1jPFE6Eujem1Y7fW0NE2KG5O0Q+3RJmyuET9WDlIoSMELaIveQE181GmGM
PkirCflbxfx4Q++/g/VldV137vvaufV3bVJTYM6rMx0lw5JAMYr1fWIjzkZ46Yc35Kvi3ppXXj7i
q59LRBi3C2Rxxm6iPwlhPzH0EQeD2/wKDgJTlTlR79xWY4DR9EnyOKCGfp2sBFb9HFdBI3vkUsjV
kIm7Sn69DmV7WJ15+my0arwftYoWvWU6HSnuEiT88s/SHtoTxqzkc42tXzB9ol01WeiwWXiHyKbk
WY0n614aQrISFNOOYOt68ceprFjVmqDAilrRDzB3BgMKmKNcJItDxbcKYT9msNG9Jps4BFWjIJ8E
lYQ/9q4bVphTRCAFLQPAsCw7RsJBCi+FcbL75HpOh+5gOZyMiqtUnE9yDZsxN65hZOk/cqsRfCJm
45Vc+0/eEXb7JpvKMG0xl1JYuubJ6uaXmfkAptj8lxSczXVhWM+yHbsrnr/mdnLkR2aP8XGOKRcy
u8aZq1u1DyJMRxMihqeGqV6IBeoVGNIcwIsZQmcEoZs4T/GI6NNUjxjOT8IaGYjVdrRngd7sm2nw
qzU/lwM+v3hR+0dAnw+tBAtVJxfuO0+iMlV7CFGZsu6Gtb92CodQ2kTa+1i3XSI3E7ILqv62ctQB
Ld36XjvKdVr0SFAkevkGbC6VbRn5JjXlblKR4rS6FiB6pr7W7aA3pV+V3Z4SJD1WjNY6IHv7rB/7
Y52Y+YnnuMS/Z0yHdsSQr/H7rxSsEVQ+hRYqi1b5g2o7dwnxAcFCpEZYIru91DhGvSV1+xB7h3tI
rTHzUwCOqIE0DrlkfhZTVYEBo6mY8/GMZkD3k5VkjhkXWzTqd9h+WGm3yxBsaPnCKtj5TEGriiVU
qTaQZONHtJP8lPfRJwFzpzbBiBjRROyUBWdxsrbRcZk0B/9STDJsPhYnmW+oQtIWTkMzxWGepYpf
Jxvtc61gdOuolQt7SjF7KicF/hhs56g5jKhiz3EN6NgUmB9ytfvQksX0QEYRm2b0QSfg1ugw4s8t
ee472WWobHife+oGXBCLnN5VTcsupaIYN5zEL5Vsu4cqE9FelzqV1oIm2V7MA4DT2ec3caEXsuXN
KaozxEOGhi4UzDgmZwa7ktfZ8+3QO+7GHngsEl3jiXYPHdYZqNm7yZmP7KsSBsXZHLb4iyXnCUFI
1pmxOsJ5c0Sej9XW6+IYN6RIjGNnzH04rQoHaD1ALk8wJwGv/lBaS/JdVlLfnivnDOsvunGc5dWx
kvKANvPEyAc3rRFw5bPXvYiF9EokR0glSshiuCfrfUR0CQC5JBCKtoadqbaHmZLf74DpHFDMPzER
HHZE+AJh72XoQPJ/KpS8eHPjS0o8wKZkmhy+En7RKmdSLa1e30VZgv7Jje63SL8QFdFZm/iL+2bk
tokObsyPRCNtcbSVoMVVL7TqSbSEbUhmadQo7aFmJBqo0xDOnYuyg99Ha40OL19C8NbPRZYBwsim
/MisDejvIPESS5LyrJxNCUrX1O4QzmHOnu0s1HM7CbAqVmGcIOEu3eKxihUMQJT5URkduhHcnRlJ
NhBVJQONiSfxEb2vTE6B+qnL/XbRi1BRhmS/ZgNQDZMPz5l/JMtvZ1SyQhSGD3FUU3FY8T9D3WBt
o2vVLTam7pCvg31ISlkflqyPDhaJKpzcKKT0pabetKmVV9h51XLM5nxTZaRkASvZzzkxbnszLHsr
u40FxqEJaewh7+X3rtGUnVEaby3/NoLsAOdPHA1nt7wZxl8TvaqnGAL0uq4d3Qz71sbh7prvuQXX
3Crf8qypD6sOz6CYmOSMuKeIKK9l+abY+sgfoRPWy+Epx3zNEoSI3h6Oq7hMg3udOtaLMTsfUeym
wdL3hV8I60qyDPbGbL5MzHp2Lg4wz0LQp+iZoOPu1qPR8FYqTdbtuNFxeSfqfJVpswzHosVypTsN
WIWSFmJge7DGwHpMQUbUMnbwowfEE/S15VWiqihvhLwjlgN1tByvtVW+2joqf7dFoxRVqLMdZaSr
hC1AVAmpD1gUciBbOzE6d/x0+pDvAk4G5iZDksdB4azH1RJBztrwYGtSMj9AudQzBKOcIF83qWsU
yUR00cVaxMAY63UaI07G5STh6G+ArJWKsjGQOTk24xpAV9FIxA+ZGGwqnh03z/1x7KdbnbkVJx6U
FHMTy0fgudoEm4vaLusRcxtJaHpZX2nljCw82cIg+o5GxQIkxk7NNXEIQoZQewxZrRMsaKr8WWlv
x6S/KZvpJobEH5vcm06LsM0hyjqKgHFy3sS+DXRtG9ddjdtmzB2sAJUiBYprPKaGfkmY13hYhgdf
YebnrQtRVzLRnEBbavPglKLZ6WN5jyTW4z3Be44X02ym/IDD4MZ1G/Jteqf5aAiDQjDapNcwWJKD
omSfqU0TOxhNc2xXxO+uWJlRsGnfzUBzPWPhyAQkzU5irt7GZKLV2NKRUmkqJ01RrRPmXgxvBNpp
AE3ZUNSrZ9fsH6oG71xaw52oNeyLqSADIAFwH2QGW7AhlfNNtKqu705bfpgt8gtl/NaRGg88uXeO
M4RLHskLBhmysJp4DCIFF2A5wytHiPxoN9FlKqwgqsUPBAZ7kSn3JR35oZXpPUsyRo9qcd8lkg1C
sRyXMr5z6kpl04NrTXZoIuJnbEc/VWCVoUbkgd9tUWJmWQ0eqFfXb3WOQx1ozdGK7jq7KKlSySyP
yvJOJ+eI0k7uhYt7dlbUfZI4nmuQU8Yq6ILAMAD8hkm2qdDbl49xZ+HycPgoE2sZv6BHyAeTJIn5
ZXThDDcDLuy5whraxWwB7Lb1E7u4cZPU8hE1Ex5kDqg7ZvPGSLKTLeMnexr3YLJGjySk2yJhhWKu
FvwGzf2sYnyCCUrMnBzTQR1fmdYe2IncrOp4r8YKSUL1L1K03nt7WJhOsR1RYxVhxZjdOyAzs9X5
MHtb3ZfkyPqGY7BRZHcWDmP8XhhFOCV8F3SzPXUdC6+MHeloghxZ3JxGJmHxU6rxHQJOrk9HecXM
+4bq/JbhtOnzXSSrIR7CUlP8hYAt/FvljvCSO0WOz4wlEDwjtvRmoEIonYkEsC38bkiPua7WPNrn
S3UjR7yK9stS159oKDmLbKPwoOvfulYFwFC3i1vdtZTQ0IoWEAPTllWPfabE+PeXfl83KJatHku4
RURYCapJJB3sJqW7UlN5AV6belre/pp1+Rx3fThn+vtS5j1WdlLTIlNnTJjaByxrjPYYhO24zVsf
4eS6GxfnBiH2G0uAj4QYD2gDVIyEgv8Y7QZTy7w2PqY7SbFNicnyKt+xBB53lS7D2CocEmKcI9ly
I1f+cAejhTGJ2sZBvdlfkZM+oM7Mdm6l18GyWIOnSLjRuooNZdYYDEO6QZgeKbVnFe2TMqlvuUkx
Fc2IFwujeaZtc30eNZvPlV23tfJQr+ablNUPu5oJrHCRgxroQ7UlHaHRJNGusXUShw37J2gusLMk
dFA9Z2E3lTfWImFmb/QARtak7GjVncIfJPJ8Uv2p0494uU9otRmRWkuDDxHDaFVlizeZcwwLY9Fg
ouSCWp2AFGNVYn9dHBIwlYjnplV+mlFts0MXxEA6M4lg+HS9LcJjB3gRIasuX3LdpBQwaMwhzeoN
0waLr6ak3GpF4RxiXjqPDaGOL325Kzq2jW2l7hkxPUQVAB8ktgYecPTdfbZZlxe39adG+bSz8Uhq
2C+MTlwn2m0058fOHt7JJZx2+mo8k6FY70wjuVmyyuuU5DDM8gp6X4lRkRVpIfk+MtwebnLs3QcA
xjOXdwYdZxxKn4SaJUxUxw1cJlg7m/BdVuxcpvac3zOz8NQ6CQpFO6Bit56zpLhaGvWD7pqoPvU8
zuMeqsAt7punGXTu1TjG2/g4OoGU9/ri16KlP1B3nhIxfh+gY2jte6q7L045vEFVsJ5L2dW+ba/2
SVO5i2ozOso2IfOkZ/WcLEO+z1XIFy1BqH5vVwfNWfeztJ5JIv6QUnvOsz45sGPy+W45GI0pB+pf
xIfoDRr82ChyX++WN9n13BeZ/p1WEvferAtf2VK1GHLlviQXZ8ej70+Wceqt5kfD1eirdj6ccI7y
AQDRHc120j1aDXGwtAnE0diAOKMabMvujuAY5vPFI+krd4Qqfhcwqb0mV+pAVwHFtw3lEF68n4kq
20s0KvwchjenBlpJUA57WIcsITuJ8iBJQXB0ymIBaXHYzSpmd8V4/Wou3Csg12e0s9outVfIg7hl
9TohRNPmdixtrPVeqbS/7HWaFy/qElgc4oYIkszro/xuHiS7GVPzSL14rCPzthzM2znjoNaAlYxw
5oUzrYeqFDeyZqNf4frwetK0d8VoIVmeZHlwKDk8JeshNKTUauh+78YBb12JK9KYkoy8sN4XEWWT
ivwHpyab6qQn5AfdMo40h7yehHkFc+6pviHC7+Pvr5b/rTXqL7q4/2i1+m+UvQmWt/9peVy9/6j/
ujvmD/zeHdvfeC4wUBHDYQFDI/7jD8kbv6KSZLzRhcGasSIGP/zH8tj4RiwCwl8SO3RsAlvW7h/L
Y35JJzAYNC/mqy/64d+QvMFT/Ovu+P+QdybNjWNZlv4rbb1ulGF+wKI2GAiS4qhZ2sAkuTvmecav
74+elW3uHlUZVotetLVlpIUiPESC4ANw373nfAeODqxPsmlU8tvJqFH/kLyJmAZAOBJl2KhX+r6R
N9xdDW9x103spt64xWtOxVA60QNAnv3klx5FTyDO67JZufVOi3P3HKHRLio30ILeH5FGvSLe2g8b
hD/pZnpdtowO/X5P2BpAB3nwqGq703Pnd06xhVblW5u1PSwtjTPIg+ZWLZ5loGQAOxBjOBWRe05x
HI17UmFHDgwh22b0CJyfNyHK9nfDG9zrwFFcB5eWvpcH8Y6ozCDxMgcWylWbXEz5w12CV9t5Hpz4
IJ/Ua76T+Tjs/zbqvj6YgRrUnvF2J3k5LyJ5mKu37T731c9kE/rD9hlP1oPmIOfnHdh4ijMGdu0Q
brTET4Qj349v6nFwB+caup2vnE0Q5M7z/vr8bDvHu9s/LG57yHed/667WMWd9tAeaMrtM5g1zh0F
kvO6eXyMnE/4ZAdAaH5xD3zOyZ4b+PzYcOm03xFZB3pCeAmiG9sZnuNNSR+B1xbOe+I8cq6cdNd7
Pf9u9sSX7WBecbkRfrZvJJjeE+LnlAdEOKfFhn/8BHLoHod+EqRoHQfcJqLkPnJtvtZA3tXb/u42
oaMlrG1ARxn83sG4JheyPoNuOzjKuV+Zk2H1L3z1zAxn6Pb8ZVrnSVzaV7K0PMtLDtGOdfAMMtsx
PPM932PH04C7IxvjmUO780LYWn6BIyN1bnatP/WJAYwzfK/PCraM78amuQ4Bbj6v/6K4ajPnDo4C
Bjdj9z7j3pBcpfEWvmtqlPX7eDQcKQs0WF8BO8mXks0Dj88n+Dw9J+4IQlD123fajsCR4x0SnXh3
KePdWzvv4h8D8pvBMdG3bcAw3Mk7EB+H9m15n5hfMQlgqgtms9nGOuCRiIeWp0xBI3vi0Mn+OL6s
QNzyk31NHcIGA+ulPsYH9ag9tIcpGJ5McZE+7c9qlT3ZSgC8OdQ4/CDvs1PsSWc86G4qHafJl902
YyDlyMaGNGk4WPzcEgfI7rwOpoPYUZnhEFJinAbewsBDOWod8CiHmMjhB1NNCjRUahOussfhI04d
49Cf6dO1Ff60PQaWKt5qXriPL+kuPaDpGH6EV17S+8Sm7lwuhz3H37jyQ+NJ3AIqpBIUna/UkPUj
c2qNERBb7R/mu3lkcx/QI7QQQLqST77QRmKB3eSvNOy/8GGxBpTAo5MTu4UbQpQCXOj0bFEmT4JR
8Mqqa4i+fVEuGZv9N48Jc/ggf6UbB5mgAwhnq8P8c9GXIdz64oPhKtrEm2FzWbaq7bhRdofBgrOD
QI/u8Ek7h0/SJvNuV7CsPS0vMTBv2ek+OS5q19KtXw3uG8IdX5kQXqK7+ZsJK+S79ElLmCKAfWen
bZp5awRl9EJKpro8qpqnbJdjudHdzeIv8Bqcfrd6Zwhpd5+koR+5bJK79Ft2MvfQDc0PJClO9j0s
OSV4Oa23/JMuQbtV3y7R0f4AW08vOb2o99olsRF5Itp7W5dd7ypX7ai+WYe67fGBOtPgfMk7ZT1a
Z391RWC9hg7okwPTeaf+VC877T4QrnKKf2gn6zK6DPIetP2p2SHn2TCGkNEJZzvGjvqz3vKB2tNt
y7/NPG7L/sdHvKWvY+9k5yHeVpd96mvui187sXNaPN9AnOt/MYn0CHL6ph74yZE9/bX8eNO4mdOl
L51l0/uDN23iD5ruDqWco7izP/v51nBXfzqc1I3inqiHn0kp0M/rno/gJKNb7KoDJA7fOlc7mf8E
f4BTO6ML0QXVHv8NWiHTyU/GfvI4IP56OSgufs5qS01ka7jL3exovmU7HZPVD5hq/Jj/eBPBz6M4
9c9s4ujiBOhfn4VPmix7Ymb63aE5TBsGnPjTgA7+SNV950F0pCEKX2SD0G/gb71f7PjxYAcElpK6
43T9HuxeeM4LD92MEgzLZvD4HXq+AUnqUu5BdJtZnvJR/4qYONbGRvOjixG8YT/lM8ClA9CD8jZg
VXoigC3mfWgfT6mT7h/c7Q8JGIWn3pl31uYJSiZbSRf5hPEBwmLX8twUR+WUoWi5EP7uDZvGazwt
uP2/96WrwMn4zjOWwxcBG77osfwAzd/ZQXfgoKxXpKKn6cDw32Qv4sRHu3lfoFV+Y+sNnP0WtKaf
Q/9qe8yXBicPkHCM0VaHbsfzMOeQ8alp1LDWppa22rgFa9QTX1ntTVv6v6NN/H/JLyFwGPzXhePp
ex9/b/OP8lv3W/V4+61/Vo8qUydUyLIhFMhlMn/yD8OE9m+MOg0DKwUOfAwQxi+GCe3fiAmQZX5R
J1nxNwu+TGGp4aFAzPxTeaj/d6SHKvLG34SHMiYn+qM2HiOZl8PQ/5vLiK1gN0PntRFHN9Lj0hnq
TSEo31zh9N88kfXoesig7v1OILdOdZwSviTa2+ZF1ehTzIMfp5O6t8zQflvTuXxp5jlH5tQzwNqs
ZYz+NgLk9aij+d7ZtUxnZBF/F0f4R84H1jzdQIYJuh5jJ/EQf9TAsr5YjYZ7FqPSqm1qbUSAD3wS
sHbUA+/Ji+a+QsuznSQ728H4lt1fvvXLP5Sa/6McikuVlH337/9Tu73BrwLOnwdgyaqJ6OIncPn3
83jzbBfthPaffKD00KZyduynhCKyb+gfhuFNGthFY7ivM3LIiCQlNTWSHnKgtruy5pG0gtcAo7Xl
KIkmJ/vnrNpzB+WlsQO4AniRdV3R/aqDYBOXtYQQS5PcRDftt5SQFv2ot0rKZE1k68b4qSX7eaoL
fF//+qMqbHf+/Kg4Py1MPjQMIFexbH81ppVIwEeRYTsYkqy+z5DtETgkG91mXWvb3MTVOp8my07J
U54ti81qPfeFm+mh5uaMskCZTPmHAALXAtfTbOB3NwE5Nz5jMCQmKikr7m8OWb4d0+9fj0niDugn
Qta4Dn/ahn6J3po0fcyVHjNvD6XspCjzd3SMKzNfTfftG76zQPqx7+35QZ31dSuKSWYs1hufSzEW
51Gby9yrMLJ4yhw3AX6TvD6hwBvu0NxPT9hyrK8ICHDvV2uLPWdpCQPVwbTR4LOnPRbrYaOZpXyx
lmqTMi4h+QcVrlQAQSvrTgvmJGs+s7lvjwoEHrpg2vKj0mzpvlEKBqEJw/MwrBFCSZ3ErVuXfFgy
+FhIKr/D1SDOFiEmfjVM5YMwRvtbFa5PbWatz2iXypcqLstnSeQ8fHC6O2YEFjaJOtsPMfFeCHzO
F9AtFRlbWTHvmVabp3qpu2O1luW5VRtAGiFkKDSP4cFQViZNdnYPM7s7kWc0ZV4linqTtTnWA03C
nhhL4a6ZDdgwKy/miHGZjkJIB0wF/S7qVgYVaXcec5tBo8FWCAKGPchvtPuA/uG6wO+DhZgRhaT2
vp7b8lUhwq+kgzwy2ic23StIcD5GuCQ8kx4wEZRUxJNZ1YvTtBTbVla/WJB5N6M59pdGEJUFFnAP
k0jZtHNR+X+zvv68/SgyVwO8V0AmN9uo+cftpyaefq4MDCRQgycKixmfmVF1GKdUOt/sS1R5S7wF
j+I0Weh8Ze1xMcVLL6lSwZZopFU9IzFVPJqGCHq1iKLGrpLteLv6VYFTcqHR8DexvcofjQNCEVRT
M3XSG0nc1iFo/nEhWzSBRTVS2NeS7KW1RuGGFYOb+mJvZ1aQKJLxuxKOU4BkTUMFtHSenSfh278+
fX/eUG7HgWfPgkZj30yvN3H8LxfnrElVvAqGunRCm0cbhpCXkpXnxcOibFQssI96rfR/95399V15
WAhB6peiK4IQ0d/flblWpEoDY7diUVEDxOPUvOqijb6GTNPYReIanJg/reVTllV2QEp4kd0i2Ibw
bWyYqvaEDr01Q9cdJNtijkNw3J3ZzB7oQcwu//oMmeZfvitMCLfHm4kmxqZzdPM9/nKO2gnLUCLR
/E5skG1wrM4c/Ge81Jrm4LMNAztmo9Y2KJvhrFRBP5JsFasRE7/cioFU4LSRSvUDLXCF6j5vT5kK
ccQkoj2QjFzxJj1sP0tNAopVJftx7GFIG+WLtjTUigpQ+KTswgfTVCmum0IOkAo8tVI0KRTP4RLo
+Kq8MKqthzaMbaxRkeIQyVLSgO7FcLJk/sFlgqMilZcYkkU5JiemLpJe0OtYrMVZm3F4QdjESFCP
7YuhINhtCbULSeDAmbSSuvee2ILAX9OygrRKW7+zo3BD2hMs08iqqOSnxnzoGO9vJUxSQYZCjFrc
bJGJljyZmS2/GfFkYLnKefE1VcxXkJcrSr8qTR19yaYDyUy65AKm3LeT2l4Mo+muvVSO3/QILxm3
s+wk17iMvFAf130RD5Dh0loVQK/JwxNzA3PRUK9Vl05BrWr1qxk2lRuFkXEyuiG5SPgP91FYhn5K
8bcDzxlCTWGjMlc3fXEGXawDaQS+3ByDQrMjZswjW39TjpjTQG5ns1wLo9qaQtM/u8ZU/D4yacNL
QwRIItXGajNodRJg25qcFkKNu8DNRgZiLb6VZEnolWVbfyhRBZAT76Ulr+muiJLhtCST6VlJOB/S
3trBCO83RWi8QtfTQLXGz7CVAI4zcnG6EWEeWEQUkjeR+VR2p1wyqgOiwT4Aj2+zXRYkiZgNyqwx
h8TKUIkcO22EV7YalXXsrfYJ0nF47NAkn62fcJCszI9iJP4uVGojYFZ5kTvpPe6S+X5hinvrm9Mu
rMcRWVTDjLgL05YlrwZQbAgsSMPXKNOq6zTRwSKUFH46tdATszjl+WZZ31V4Bu/kKNtp2moFClHp
uOiy5bFocsmNENvd98uc3aHqwV+bmi+lRM/dlPTp0pr1AmtJSvZSaaFJKihn88oKkANPbj2gqvZG
C5lezTBIgX9klawwLKNpUsLi7+b+ne9wesiN/j2s8wSj7KxexjExDgZ22T2POfHaZKBcUiR0G7jm
oVdEUuppA8MfaYEvVQ2zAPanoelLy1zdrw06sgI7pGumITaTJv5eofgvHQTgyWbOjJmDUR7DkuFd
Eq3NcZCpTjetWknXngvmOhG78VlW0RHj9uy3elt9UYsx2ARExQqyTGsPcka913GHuKvVDoDl1Ie0
jvQ9YBaZPHOtUIAIsJDXpEJuwrCo94rBWLY5X8CplGL9Q+Gm/yIhl91W3HuerHytz3WnVq+UqvA1
ccceOuiiVMZAQ9PATGf254hjSh+hezxtDASJEYojhbZRZscAKlHjolFLk+8t6KTC6+OiPCadRPum
0qddHqlqwBprPqUZT3JTsn1uVdRvAgduHttmoODZuRMRDLokT9Zzp7bGnTBmgCtifdES80fFFb/B
+hPwaLRBMKqFqyA4VPOhcAsbhUiYK2Yw2EL/GBNzW9m56sr4WuEd2Zl4FnaMCmS0Sxik45pMzyCy
G80jayD3DD1Xmk0iYR6YcCR+LYywfJKTYqfupgwjUzmuwRA1BGaRn+HbdY9oK11QCFIKnOKYRCVO
1ARMtxnLB5DQkAnNukuCnNqB+lrGl4goFQk58+FR6SGPWcv8uQyRddfUVXmUEiOrXQtLLX7cOf+W
mHXmdu1avFjICxyAkvrnAPXsIR4kbvyL7oedZH3Yoz4dU7Npt1zQNDLs2vYnYfPNjIaQTA8JSmnu
R4CSNPPEkLoRBE6ZrsTchoGYbuobnv/VG+qWQfMWc2r3Cvex1GWYIXEF3MBAdU1nS2XMvsWiXpyT
/GZhqg0ltP2RxL/FT2YyJ54S02B3B5mx92ZY5LNLaojybRrWSjmPjNVAx97eKZ1S8xhpGhiA8HYZ
LAiW9wgnZQNDFH58nG/LpF5bHCXVt8FG7VhxxKexCrWC5vVN1B2Z8grNRUf3xLXmd9jOwakZPIAJ
r04Cojbmy0R6JxxZEyx4Oq8K6vfa8tZW1napwc0XDXBRIPj7mXxSqdyImSkafk2WRb3p2lnXNtOY
NDdBPzXKXZUMOeu1Lzi7cpYEU1ImwQyi58Bz3H7mzfPmXs7iNP0MZyCSF91s1MGFMQzywxyVGgdw
G8q4+hWrHmiMF/23sZahEBSdciIMBLDk7VAxveo7GpSAjNVJeazlgtZimSunYmAZAzpTQEzya7bC
w5jNW2t5S8+jKuQpc1CKkilwdfv0yTzZfkG4w31rL8i+LLIfnip0PbSvo4USSKvG+dIbnC2pF+Z4
P0sFrU6S7GkERor+kWIUAKo+LzQNdckIlU3KhhIdeTYlQRfeXkgu83bboUY8GEaHmAB86Vsd2hwH
GDIkSXJbv9lD2zduW1n1vVrbonGVPOrBFpBLvi0R7O5I0uGDEFbNt9ER2tN7qiQwmHWAlUK+TjQM
jO/mS96yIxpyYiwwVUzttu1U41xRJ5akadhkTZQlAvh8loEECEOyn+2o4tShzl3BAandN70S9vOy
LjGt99VSTCqK2fjIycV8UeyxW3Bvz3O9AZY/Xhjthj+IfE2POuTkDU4OAWvIZoHGswd1bA+drGld
+Hb2pbRXyUejjw1Z6FPlZ2afb+wExGc3LjfhQXmV21X/yLGW3fSmu0kqUftDr0ftPsf7SFqnUzzE
TPi7EWJZPovwkbF+S/RoanxVca/g6WY3hdEjX7Z2m2dnoaX1FVOZflxtmblTXvJ7vdbuobMn/mTb
t50aWnQ0dVG1sUQoPpWuQSek1VO1baDk3Sn9AhksTPJvHdnHPD6CLJbt9KAtFpVKPRRbRRHlDxwc
87EIexl7fzxkbowydnXMvlWSTdnUw9vaYxDotVqJHYRWPEHCLGHiUDQKRiKAN0HbEMrDoJ+FJ0BD
uGW15luzj0OEUIOW3KkNj2lIwcouzXUbuWqttJxtJcTeUZtKuJXnm7S/k+bvOrgBT88RcLYaWl4l
HZX7VEcW5Hbs/LeVvkZHPePKZqi/PON6faHGfBBxdG1jEO9SU7d33QLtNB/6e10TkLMAHNP8aT+j
SiP1RlQGLikRnWtixm/Qd+kqTQtVOkiCYFmlazzJNkpO9pKSaSw+rMKB97rB/FRjPkf9ONxVVYpT
r1jnLV0E612LS/VS9HblylOmndPIKn0dG4OvGAnBt4ATj12ehSdzHrprGTfpE2zJl7oimUcDH3jS
yuFDGsPquTVqpolSXOMETRMUbUufbO2we46qxnzD/2O7nR6139oEo/K6Wh3roGfouyJGpjC09ECV
6s1qJWAPmUheMZjIHUMrixYhU/UAd47Ot699S3DpEY10BAwJVjpv/f+Fj6SaUjLEHKOzTmxe0EdN
OqHPvfVUUnYmi3yW8YpCpGPHpintZ2f299bARClTXohDRd4i1/eQFx8yKX2MY7RfBKqpsfz0cyd2
kyxE36v/6PT9I2bwVw7sb+KH/y+5QTY70v+6D86Jowf+Wwv89gv/aIGr+r8puiFD2CJe+yea558t
cIU/UW8sLQX6lmzST/w/AgpDJ7qO+y4KCTormO3pufxTQEG0JA0Xy+I5RIL0TVvx3xBQKH+2bvH9
082kztUsWTMtm2P4dWsto/5pMTjJrgQvY/W1NZX7TapEZQizShJI/ERH+lSdIXhcm9j0tSzT5kAd
WPL/oFL9trh+bSP/2abkUDT4BBp8sRvF6M825YhCqiEyS3aHvF3IaxIoF9r2HlGl+jcdhb97pz96
P10VSXUZqbILyqVjBo7oI1Xj+D5tESr+shL+44r59UP9pTnGh1JALlgK3TGbDvnv5zcXypJ1hYKN
GLtasLITQtmo156dTLlfxiRJzWM38Ei1bTzI9t91l/6zT/rr2//ROVn1oUuZfchQV+LkrGmNzeZq
GO8F0dt/c1JvL/Vrl/n29SnQrAhWVCyCR/9YSdXctaFRsZKwj1mHCm+jAosTv6hXcglIOBnjVtr8
67P7lzYW74kjz+BCUJg/WH98vBs8XYfgjfQgy7B4S5hGfJUcbPJOO+lEXhMS0jhZt//6XW9X318+
qiWT3qqrpg064/bnv/SjlqhZymygqVSoY/ViKcNwiOJhTSlJJjPcVNpMu78Vpap4hoXuGqRiLu/a
pbXG9wX+PA7RiM6kX8hm29BaL1fCtKrSQpw04lI41m2WISlZiKW+CJxw4m8W5X+2KiBYk3NM01Yh
BfP348+zsgImoCmu0GmE4ZoMsy2t3WlGHTFUb//6bDFP++vpYjzDqWKJc9PS/viWYBmAfrUs26Xd
hOimM1W0D2zVkyvkAFTmVAh16I16LhFugdr5IIxGJeOpNmrmu2uIvDeSqpBuw3wjd+B2qw+KpJuC
krDH2jgYpdZv6edqpde0PXhbwmPnR3J8FDBV1lg9jWQAFU8rj+7YtaMB/lNq9HTFBKaPcctwoYHo
UZrY0RSrRFJTEM2EQ2jEcyjwCHqLZjFHFjUDli3VAopTK23IypEH9imXtqIy3daNBZG3bBslp9mY
re8lqIR8U6So146tNbQxZRhTL8Ia2WkWRlxvQhLrDK8Dlmy6WgNeTQ5r/CNUvNaXEskY4vRGadFo
WI11r8zWGCDbxdDbK12M0iOGtOWZ4EcHX1UnKfPmQclee7mxL4NGUenYrV4/Gdh2xZHAkeoK0cMo
ggVLPff1fIUd1NfRDRGeq2fRdgROC+YLjjWpwzeLogWpAJ0/zHJrCNq6E5HxfaI9SYqkMoaI5PO8
+zL1RbwkxWC+aoo5K9TxqbmvjX796tR0vRH6K+3VyMr1BD8x+o5xYrqOVSsoX5swe880C45UW1JR
MSIE+tJnMzmIRVUbzwvRMLTQCBl5SFuYU269VvLDKklR5CN5HR+YdIBNpW12A0qpy4QJysJU0qk5
djWDsp1ddTEMziRbKxHbFvtYp2xFg7TMFjeJyjiKL7OcQyIpMgn6b6rjZYDznx10IBRQn3NIwMi4
ZTGejahT9zhgp9opuFvc86QUuW8CRRNsOAH8rc/ItuUxMKVZN/dxWen6PrFGMuqZBE0jLR7NSp/K
sFUFcR56NyCjmTKwVgTCPnUqPU1wFLZebwHG6wiGKbSrjRg7NPO6FSOqCZPUwCpLglJM3yQlK1U9
TWSZsINUughZX2uYms/0bSaqXi5Vtn3xePPzMmQHMq2ZM6OjKv/S4iyZ/RWEduq0sYxqzF5G2nRg
QhjLERotu/0oaGYt3YqaI9VFagPIFP2TxgNscW2NmZ679uMNQJOsGRJIU3QfeUPS3KHRaeVNdYak
ncAVmoijrUqnqIhDY6vGDYOs1ozM6Zghfmb+p+JIDXAAr/MG+gUTwUYLWQq9tcgynGCkqeWdMYE5
foJqJkNcl0ZwmKVJXyJYGLEux5B2hnRU22FZXmZcHaOPbo4+Vl328/w97OBY7KIp5n+OEPiTXUh1
c/6pcpHpLoDe7lTBWBmeOzOMx7Paq1l8pl9IE5GKrLoDYBd3HgC6Qb6iEtBeDLlH37KaS9UGEuYT
dy4SiJ1uxWIVbo9pGHaFbLf9iSVgv8gME82dvkihjV0Zcq6r0thZd3iwMUsM9prcr2aIok8Tsf5Q
KmqMO2RKtJgEUFsG2tOhg48zGeVhnyywQ6vGloYtY0w2SKMicwfhplkZyoshafFF1NH0qRjDikKs
qBPRO1kJ9+u9Mmms9241DVkpH2N1hMSNXbA1yNvUwkZs4T2YmA2YfZj4EuoWr5BCC4K843ORScNi
eLYMUAEkA4ZJtoihVMgj3PnEfMwHYxhJ3lwBwnSloaO4iU11OqpDVhTBpNcswkE1pMoLydKxXIDP
/WODMiMmuxeeN8xCa+wxUN2wZjq2gZfFgCaDa6PGjCL1sHU2IBSioMK5UBz1rs7ULYCornqg5Vog
C01L8zkbzPHRHEv7ICktQiFhQpCZMyUUdN1J9qvaYd4gyCA2M9IgRMrMR+J1rJ+6Sgsf9HjGYEn/
kT7DquBEyeei/AgJSt/MUwMmj37XfRfX3RODueow2gvqo8kan0NpGbicb0MRYfp0QnpwM/Mxj5v5
lKb5B4YEgCENA3+f2NPV6/oWCWGXk6YW2+NGVyec6iGeh7iXcKREbZE/dskIBtsYFPluQaLaZFbm
y4hBicZ6g60ReXTpcO4McW9sqwI6ndTa9mtGbizWIXbjY28k26Q2DoVth8dknUM/0cqNMcaRM82y
eSe1wO1mQpg33ICyvQmy3yXz9AFvMaZHAWqkZOZMb5aM5NQuYIvroz+KDjCWuPmYRoO1YeFI1OOx
2yQZoKperrehaF6aNb4xtevZ+uhIL96IKi+2UM+GXdaG+ZsNK25LXgrznZ4bF/Ns6zYP464CT57M
VX3+otH0kmWkvrUYRxat4RGg0qvNrHAkddGY0yNCGwxkQuvoW9Qa01slfNcnHZI7VEKkxXRkPiln
dkz0wm1Wql9kmhHFQgvuvclWye1hM1CPplkwFK0cQ8dD8VCH1Us4T+ZL2K31o8ZdDwDTal2lZUXX
PVbIacTwI41r05fs+K7rmi9aSS1utvxagS2iIZYGmE9fhCIukw0bNC94Sme3c5Xlee9Hma7SIYXS
4IZyi8g1L8ddGLfAfQwGX4nySNIkoZq0eXBENc0GQ7DYpnpo7JdMjeFzNWhXJYykA7UBiCSmu69h
ovVYittoCZRS1U6pVZKXgdMixVA9gYlqR1TXKGreCbWJH0oVywWu8b4xvDacLdUXUX1hYGRuwBuE
O6rYR4BwymlKDJ44alOeLVPZt4m9LWqV/nlXfcaTekpJ9FHbVbrNJ7qd1VfrvorEOdGrybWHjmyx
mjw1YUuuUd5uK1NMmKJH6Xuox5LgUfjSnz9tkHAhQzc2iSWXJX29S1ezM3kFFWjoaDGWFCJydSim
zkJ6hcMFpx7iZYQlkOshjZ54Vyfr+mBM2nlIxXd54Hf6clG3BpjSsZJ/TKW5oUjrz0z5e5xWVjCq
WufWUvEVWozQ9JtPptX0c4yN7XU2OgnbYXzN2OsSFJ4y11JVqAByLVXXVVYx0rUz4eNrvtE60W6K
EnuBpZespsYfzNkglWN1yS0lYE/qfarBcJcgFqOHaI0+QJMrSSbRJhbFe9SN1oNWKvvMqpHny0MA
fR3Zd2gdQ4NRkKg/dHtkAyN1D9KIMt5e3C6KX3stfFwgfmFAw9xTyapHnMBHkfJ8owuBR70JT0Uu
+WZCUBXO8BjgCFujkKpn6JUvQgEwSwDvdEWj4PLMKJe1MLe8Gu4o21IGwHan8h+PkR4GUZriAlvg
671inew9XG4/ZJLxPMj3XjfgEEzaz7ogaEMN1dLrbnm/dY1LVizvuhzT+zIHf8VXeiB/mPvtUh11
CmLmA0lE+Bv5jk/WTNCe3y9SG5TEOMxQAKfJnei6jZQrrXQLwGFm6GJhz1avp3Z8vaVK8mJ6vHwy
YVoRJvQLt70mJPcBqlyyLQbYU4kZRg8Ls5OXeDLV0BF4kjhrRVTYjqox/XTGSZW/C0zHjLHNAVm4
wppr3DwxmS4BKevRBBsDp77MJ8OjPjHLnRJ3KvJWyViHVxvARhJgwW/sXb2K/pSOS0g0D4lWF7AQ
NVCk0Na2hdzFe5UnsA6fw8yZWLbqvJOz3N5KM8gKd10HhoglPHzhMBLTPiPFzHMkuXkHPlTT2h+c
xhwwTV/KXkdi+bd2sRRGZSHxEk7WCEgQ+NeneNNNvXi3h1lnWlYuxrir0VKeOjo8nEZJDh9TuUD8
n8dChZRADoGrSUp6kgkVyfCyatYHsgWFB8HN1sOiNroEAYTJlJJPmYY+rf7G8piV9tNN+kDlqxor
mnhMpErnjSgcn9n2PmCAi5hC0LphjDE1pBKrZZziZYhqfh710VYY0UrxjzpUmPwPdFYxjnRS3Qe0
WxmwmoMEi5B5/juTrMWfjFB97gkeUjfpIHUvky1ajOhLyVnC0EmzCqypWN3aisxDkmu97K3q2PKv
47JlpfPowgOiDKTViyV5TqKChYqBRDwq1sxjzOoznJqxGY3IocOwfe8IFeVcLcXqJKE0NG69iPIS
L42t+9EQxjwbomzmzUWfv4u0QQMzlkq9VTBmD7te1ZvvIWEj78VUjlfksRN2Pb3Z5UO9aKztstF8
QRbjS98iIiOTuFmDrFOqnmJ7FbNbTzTKHDW1TbAM66B8kqVqE39pcz/KjZsUgeShaPU0LJVPXS2Z
FPIsTNBzWj7d66KpvmUjEC02uA0DvmFusBBVbApI/mlHtisDXCg/S7QJpJQ2wP1qrUV/l5E8PGpm
wRyqIse0ApZlQE7OLBjEnhgYDm3iGb4E12I5fTOHUmM8TjRcByiKWYGei/4ahUaR7Dve5T6fqA4c
Mtgk0icIjeJ5OZk5Jv+O2UOiWetnWBjVdZFQd7hgv/LnsFKbrzGX13NGiCU0MsmoyVRlLvyI+bJn
5wveCM9FD/TWM5AoIPBH/5lSyxB0DIdtJT7PDg393SxDlAxoz5IvqUNRxCM3hCTABwIMTn5ugtNk
1q6oRdgE6b3oOqyyxvpqrVXDFM4SJRvsflzKoFPr/GnuQlxE/5u9M1mOG0m39Ktc6z3SAHfAASx6
0RGBGMjgTJGUNjBKojDPM56+P0jKSpLFS7YWd3G7uyzNyqxUKQ9MPvz/Od8x8iz/Di2CFNkmqKvr
ntxYjC9zXmACYKqF7JDm+vfKL4n89Cd9sNeNCBQAwqgoZm+c4IWt5nnA+z1DXDlGBF0Nm9Iatc9p
79S4K2etLNZ16vt4WZyxSVAzaCNOqiR1uMntxKnK8msNp+dAw3Ldpg6xxr1gvQiHOEBEK1LrWqI7
RBPDFp8EUnsxbYIt5ajWLsHfKGezdk8/Pa88TdTloe96wnqnNjAGDnnKOGRo+ZawrrgdgTa2MaqW
XrhgumnrhMSLi/hOK1yUS3Zshlc2+1ZjpVnkPHrWPDSk81QORqdCZjnKRqCanGTqZH5yZNNht4F9
xyYfvte1E+pY6XRQ1JjvUZUmW6ush08KoRd2VpfLZIedV1fGHAUgHwcKqXu492QV6fhyr2AUu+Z6
HhudVJok7ElGCrHqAgkA8rqyh4b5HIxhxXkN+CTyBXBH0DLufRRiwGMLlqhtkPqi2zaGnzy+X/T6
We18UQ2FqbsYINHcUg2l9vuyxKYKU5U01EPCT0f9erbK+DA1gm7/zAoBkrqD4tOidGe74kCs23CA
Ls6BqQVbQ5XarWiS6gw+a2h8UDFdam2vfxd6d2EB90WBol6VLiPXAgmJE36DyPZzH8UdG/QCi0kX
RPBqZv3y/fvwxnCmJagIC4FA2zBelb+ToKpVN2KpdxEQboRP9xiQQ7QH+ffDsVy5e3+45a6+ujoq
0PDMXGHaKCtfiSlNQVU/0i0iwObQbx6rwq+dO7SMhWeGoTZ9sQfNSB6rfiwIuG3VB5XON8qqVGbY
HlNmMW0TLvKLsnCuZwVlRtoKE5P4iqxbvKSt0ndajhLq/Qv9t/tq45AQQulSx/iK//blUD3hVqhd
GGqsp3lbZTLZyBiBidEqyFx5Gnjvj/fGpS0XJXSF9AfF7KvnaHdNqlslxX0B5Wil++F4ynfPTKxp
4wfP8N+GwohBcVEavP3AoH+q2Z8V16Uc7BroBkMFwLJsnV1NbnE+kLNhnf68qj/qZ/7fafkWS/bH
f96xvC6yx/xlcObPf+N3y9LFo+1SKpPCdC10COLvlqXQ/xJKwMJ3HFPYiCz5wP72fJO2qUwygZhY
liiT5RX5u2UpwYzTsCRvEn8KZp8/allaJsM//8oBSCjeDDpNgtI1u89XgnOnQEU227pYlz7qvlP2
4OSXlSX5d3ulaWq+BPgIw5bt6xxk+K77Ij1PRzMWoHdjEmHbzdwVifE9TJIqA6/ou/G+NXrDXVcF
LB3PDSK/BWsShz4ofM6lXuE0lvvI1gd7g0K/U13YswyN46SPs7ZvCfYCcdQFdRDeJqnfaWdUZUw3
WMksLYqjlSAcoKJiG/seEaFqqGkXhn0QQ9hc61UxnaISyK8k/IP5EHWJeV/UrVYSKVRarMwBbBLb
b9h3dwEaW1T+ubGkirQzgZYsIvkAsthOaigloTRG/ZM+ydQ/rxy4F7swc3PlTVQOiS3y/RBDJ7t6
k2JemH82ofKprUj7ftzn+BOg/MNB9b1JtSVblI7Uz808kra34AYd6tVGTkilozksU5kaAm0bBDZS
WghXQ3AGJsQ9y6CU35Tok/ptXTU499IBt2US9SFk7MqJgLPM7TU6ODwvU9SMCLN7kjqmOsbImgFq
NrdmnEThhgoX8E9dBkvBghZmnxIkXwwPtBdKRSpfbUdeGtTgp61Ok6QxsS17iqZ2uksQgwe+O2Eu
iBqTYQN1lY51cZxVBua8blXAwSwygu+wpRJqNj6YJaa3aZOCMH2k1ZESyhJka5ev4Bi25nw/UW0D
YbS2LcolJ2D/LCzEy/kbqh9FnUjM/qc29+NDWTrpmQD3eGUTmbhVvX7rVEq/TwlX/BrIeeKEzbGh
z2S68MvBUFdZno3rJIndCzux4GL405C0G8PorFPyXeIvKXkv4EXiEchZCSeaywKs9UPmJceS3pjt
2w4SdkJ5iJJ1BeqZ211DKNnUsIhvKFyFule7fQnZySRnqkokVhfgkuPZrI1Q6tlkoAenUUATsrR0
UCRVsGwoLYEUbR3QlPHmCjQu9aZWq9a5kRDCRx8CZY7I2uuxJShiZUDev+9I2OM4GiE8Noe07tdD
ZETWujX7hPg9W+XnRaQJeCWj0xHME/b1bV5F0XcHKE67TmTc3w9hBOKpLeV0S2a4zbYWqxRp81XV
avspavHxk08UfEeCFX6quXg2Mv4ooAqOIaDCcZjKHwSYU87IwB1e5RoEKxx4jXZV5VZsezCtqQc7
jUoBH4G2/kwLCBCSGxc8CqEVxmnWAoRZtA/Rd04j7URqUQK5xY2kujLiJPjkst2r16zAPt6B0Hm0
EL+6m7ppnLuoXUh89RSF11RHtd7T4XtdpAFlwlXPTvhrFmpBvajVyTVoUnvkjtv9cAxsEyZaGhfX
dWfDojPthuix3KXlSbOwudfYWrVHu+omAlRN2LdG7rtnUQawGZA82dkbPetq3TMrqrnwvpR+Qb/S
d7ekmtFgojNWdieiIpV6xSmu+V4O2vBUyHpOD3mLJPLSKiu8+rOhT0hvOQlUX2ffIr8ER2T+JeA3
QHRRnZyP2pwB5h0p1hgQzrPkmxMQ2b6tjbJUFPA1+1M79pm9Fpytu1VMsSbzqt5IPhkKlu6mzbrs
fnRlD9WJM8q3Op/ySwdVHTAoq6KthzJEFtusCxf7uVFpDE52/Wpy0/LWbmmOU06AebnVfBH+oI/D
ISahG/egUDU3Jy1tBE6StN+PeVCMzhYR7UxVQNEF8prJ151tSy2jWTWNJKrUiSEHrpQanU9SaDAp
gnTKmq1l9Nl5KBNSf4EOib0PL8tcBcYYX1alLScmn9S/8lMtg60m8+qyaqvgQYm2CFH1um6wZ1Cg
h5Nu+j59HhS8C0AesGov3SnyKiELHOUczB8zfZD2uh6Y9zZQfmZzXYZOTNz9gAF1rXSOhhsZ4MJQ
s7FIjv1CUfYI8RKtzRi90Qrhq3ZSAnxmf0Ta1TfbD5xP5LC3T3PmzGewoobFTR0kX5q4RyNoFKrw
19xwfrsatDkgoT5Ibho0Sh0FYxMg0ewaCO1lUk43NIuseDdY0DehDtt5TUwFhUbOc8j3V8LN/Wwr
of4B2gjd/I6ntrDyg8L/DnmN2Si15p5cIclku7b5lfTw8vqUlI6JssA4TxmCdycOd2WT6NfBDBbL
czJZgzmIzQ5YK1iqjRJTf00EFc4y+rTNvJrqPrhPyRq6sKea/mI5iR7oES5RCC/0NC7MZnD1jSOD
gUXXGObvaRCAJLRjWvgd4bnjGtktOccTBb4r9guUtVlzMSHko/xsqDaQ+HfdZuJIjXhjRevYvO/S
ybjW9BxfnqBSv9j6Sns/GGQwQym2ZAW0k5ydbUiYZrUeXPSYUIyk/ggGh3N9Yw4w+ByiHC7x/7II
zR247OOE8QIqC0LrSy3h56xrwxEALgLR3HVmCEOf/0HbsqoRGzzJyPjE0lUA4e07wbpX97MXhZHU
yIhaMgzzrOmARbAil9siqKdwwxmw4/8oXPthdvBneKUytXOXonu2GjJ4YHBWy2GC4aWcH32QFsMq
rGBDrUCwtj7ll6b7xt/hpx4HEfE5IF35suz0SHrpUJJXUoLoPclGsHxrpwwRuvpEwN24SBv9xQJY
O57JJqIGhps3p74/KQlyxUXPEk5MmisaXMnXmY7OeTUK0pTNojJb1gueIuXovL0yaGZMJ1li9Ls4
RQWxnkZVwXRxJjT25JLHBZ5nUY/rMPCTB0MChtuQElId0442y8q3Z6prGQeVRW3q2vdWQWOUFaqR
n4rENWaMDmKm8tpqM2WAYUTpVk9NaHom9gVsiSUjramEEKTRmVM+74u8tLO14qNpiJQarFsVzQDN
aRaQpjfGWLdiV0a9Z5eA1Y8jgbyjZ9mKWDqr1vB5DYo9M6XlXnztNBJ82WP4NMqSIPjSot6oThKL
UiXrfNriDHYa7Rr9BGSx0KE4SXlmIsnDSEhkpjXTd1ccausAPwyOo0Nm0gA91rOzfEqTUcLFq/X4
aEymSUo4hS99XTj1hJpkolY3TJO8BsWZfBnsjC6xwLS1s7qOxOcyc9JmHZUFb2sKxZINh05teptF
Tsg2d1iswWfsWB1zi6SA+Is56vPpQprJgKk4ToX91R7DiMVmNjSnu5ld9kfw6EdDt48BbY/wjg1z
nOIq9PPhKOivuScm6Mfiuqlxg2yjTh+MQzU4fgPOzjD8b1ZEhWcLI99xbuWUu9XRkv5kXssJf8S6
Nch6v3h2Hrr8VTN4rttbKgXPKglUN4Gy8WAszkCULdSrSoIfC01BjsVsyx9jL08oYeD0/fb+KK/l
l8swOD9tHWMj07USr8pEbl3mjdZWyYbG50RQY5SON4bdMney5YwJWTEEeCdqlPF6kmwR9XqoaDRH
9e3/Pwn/zsp99kQ2j+3j72TPJbL0f/6P/1V3X6nsPf0T9vm3bFdT7l8OmlyLUyY2WcPUKcH8Qldo
tv4XdZB/jrPLH/0+BRviLyUIvqd/+TtS61+nYP6Ih62r5WBN29KSfxSbJRY55T8vKD+LIzUHcUkR
iL9NvhaWag6Tga2BYs4HI7uyUL9DSJmD/WBJKzxkxoBVdYiy247D2okxVd28swh3p/M5J7cRXOwT
nQ3kJmDbSLw33zVhKsYF8rMSPAxlzZO6IBBGabF9LQYnv+kd5PJboWiq/Je9ev1TDQj56T/OHsvm
P7Zd/v2xxZj/3yB4VhjUMP7zcswNOTlPr+sxy7/yqx5jkDvrkGhFNVlXVBgNJqNfr6IBRsVG/Qpl
j/xYE4Xdv95EU/3lLJU68moV0bMv6jHWX7TjKCDa/MP8JsSfScjd1yU7weLvIDeQBhFzi037ZTVy
bIA8jh1SMSjLyR2dSv9bR8IQm8bZQreEqiHCcVRZbkTyS4iRK6xn7OWjAevWNUYUDaE2QIE0uzDc
h47VGl6AWviipk/e4oTP1VdY5SEbT3vWzmln99NeTxfRTFc2WGv4SjIOCUZEMqrZUqCEgYuiIkZ5
h/tpZ5Z0tHfAWKJPgdMaBSqToiVaLat8ucKi5VxjeY5vRBkjq+vrJW6iq/SRv4bKNdhPfCZnc77E
DkSwBGIIt9hNOb9JvoVkzIZmk0g/ueiCBndXY8kGgLdiacO2GRnnRYnhaiM6VcNF0uH2i9AKTgdz
6TDx+MQjPht2BkEep5x5EL/oh8owo3ztBwthtA9IWKGiHLpHs/XrIyL+7JiMBrpdMo9C2BUip9Hi
i0GnDTYjfN6OXS8FesXlVI2mlgQmBF5JC28ibx/iIECMbQkFJolgIbvfVIBrHsRsVtcy51HCkdJ1
1p8pQULW4YP1iBaoH7LAMj/bRmDd2cE4fEkqt7rwVdRTqoDPSQhsLUMNexe4jXXFjk5CgYj6DpEZ
+CoEb/sFnt2WLoqutiBWOGhOC+BuUkNfkON2csmDqkqNStdDNl7WZnoK8oMmWrABNbDnV+QV6HIz
IlizjjygVFMktiyXj06IA8w4FojMeme+n5F47UUxt+dzzJodEOFkofgRmc0eNvs6a1hx/UisrQw9
KYU8BGRrvJlnhtXuVDZfjF13q5MIEWrGXdo8xeVwWQV3qYqezIr2bKA/RB0YQihq+excdO1yi9nq
RP7B6DV9PZhy54cNjmZ8lDkb2wGLlkkTS9DHHGjiSTffVdlE97nASHpCfFJF7WoEciq2WY3Mx/HD
HXyW4+xkJPVR2DfA73qx7yK8Clpx61Kov1HpXHyL9eYgR945ZxjHBa+toQ6UGJ97O0V0b3j9oNs3
iRWV/bps+eZWmmOZiAaJOWRRiVZEi/8Q4DiUE19ajlOe5j9lM0Mz3DZk8C4tuc7vTsKgr8/tHjx+
gBK7r5CiHEEnbDiTXdMyQFs2b9B437vGoz6dTybpvWC2zHI96PeK3CzDnyiAmV5W8yDtRSpySbjB
Cg7BSjouZxjR3uDTXGv4d12dLHadBK35izL7K39ub6RNhB10H6yjvCFyQxQWoJzzVFlbBzCxjp+s
QWjEPInQftwmLT5jBxxZqCPda4lKi09x+OMwprIVW0eH2Gd3SeHT870lSQ0x+S0cfPdFi55Q+xSm
30Tnn0qC4YLpQSgMji5+ao69enQa+emWcjJu9D0FxG+hYq8ewAckbCdfRU3/OTRJfKe+aIc3g2vc
VmNeQOx2v2qa+8irdtpnE18EMHkk7tlGI/LONTtENNWtXaU9JrYR5UYm4V6WV9lob30Fnq9SAxNV
/qDa9tgvbtNJuetkjLdkmIlDC1myz+edqbXjZoyAKzTWBbWYnfKHJ4ucn4KJVYirqKZ1TtuvWhdB
chmZjucPKRmx4dmsS3/nWwmYHwSWW4p2kADSbrwe+asxXH+2qYxx0urPJug4ck7uqc7vCjSZqC+0
HWmEB2t2brIZeQ37d+Ei7p4v9AizfzpvCwgDhcnb2zfpOeKhr9A6wGPQCqdOTEykrFIE3Mzp7ray
1QlAGLWdfT7X5oFC0ZcqG/d2nsU3OaG55oSbIpNXpR1dICazIEgHibMr+/R2LOxzShS46JKJ0/m6
JFMF8vW10IaD6ZCx0VxqCJohAlwPy0GpSk7y9rHvCQBym66+Se35LGDSR11+N8maXc+JO9Tbvqam
VbJBB2AJgxGw+W7EaUjG9DCeBvPRXkTUGsnURhxdzHF1RBd+RJuLipuvcWi2U0WeH6xO9dPuTRjz
eUoCnwSrGZK2mBSYERrUfGYf2Bs7XvLLWptsRn0mBwarKcXJvkb2UmGvliWg2zzNqM3HctsJ/0cz
WofYSfbRYPunWHTrx8xSyQbt3N4u6VL0QLhmdnzrpO8pyqJ8CisHtdaMfMUjqozi0LAb43qHOODY
pubOwn/Aujq3FxRbj43/rU51olTqtZMX27bPyO9kro+hJsAEiEKBcL77WgFz0Cd1yVEVZdW8NYeR
Xn7KzPt1Fgd3zi/skYok1JHmUs/EZtBPTQeKpmw2Rhnu3SKjUQ9sInyUcwujSUNMQE2muUh8jq4p
1W+0FI9R2Rxpuz7MkObNuXsg3/q0I35xJc0ZZ71JszXaVogkqO/UWzvjBEnkcqBu8VKKe2cwwGHa
Ry1P1zitLyiYMtmiUvjU1dZnZwbCWalvla1R42q/znW3HRqt+Fpjgm/su14f2LCYJkZvqjm+41BO
5Pib0uPBDfLAMXzYNJF+ORGFtZnmSxcZBQWIRo/5yAriCcJ1qzeeY2d71BnMgtEjaJZHgW4KBcTF
7Igz0Y77ismccDlkbsqk2xAcA1ej6zO4e7hjntYDVtKjh1qzeV7JMRgq40pL+eunO11vgWONbNwJ
uoqBi1VW7GktWHF3zQK69HcsvlQL9RX+4Ek+NFQKT+t55JRgnY12/cNiWUsAY2zGihAr6lfWNKAK
Zy1NOE87F0Z9b2bZivXxDrbQSVBAh3cm96r1L53Avh/j5FARz5X54FzGr44REUxajKc4U73Y6tZa
EO4qGZ3EbnAbd1CBxQhLc463nUmNho1ftZrywQMedw/G/ltNW4mzyL6um3Nki6gp+ZKK9pBM6PZm
ghql230P1MJVtaIz9C0neA4ulQxVRSeE7t1k3FqKkAFiIqaDbE0sO411DKR/kDbrAUWcud6z3QqR
zF7QY9xQCN91Rq9fBjXrPBCkyPDmGJhYqlis1SZAlUL4AHPu+JgpCJ9om8zpJo0DQpWsdZV8kbHD
KPnnEsMiAvFrh0xtOX2RLUBZyFJq7q+iJvZihFV58pmQKPZrGMnHiF5dvu7DY0pVMsJxrzsk9hjf
OxXs8Ucckt4gaZMNbRZwT2JWOmuNMXRtw3q1InTdi92ZplisjZduRzYaJXqJZK91FOtycadIMIuj
z3N5H8YNaJg6AjKhUZKlqTMok6QxilwwOPC/Y1XRivMh62yHDAyC0iupTpyQ2AoTr/c+EuBZiV2f
ei50Oo0c+6GurBtklP49Si16OvGeXQn9IdKPBaZ5RXYvsu6AA4HZTJssJ2w0+N4LE1PNok1GUUqt
aVlcR6ziFKXW41x4P1MDlOL1JIVz0udP9KghpgTm1qnJiJX1FaYsckQilKwzAjGUW5BSKnmGMeCu
B4drBricLnr9NCtbYglywF2IumJzmxI7PI6eCo92/4gKZHKdjd9gqNcQj2NuzZ98RJNEnDVleGK1
xWlDwNYDkuVdgzI1nWg3mCHQLNgJtSa81jRvUpfNVhscVNvsjHTonkwLD3rXIoRC9F1AJeIxE9pL
ErAnA04YCeeZVd7D3W7SB4m3QGr5ZUQUFZSA9i6i13WwwCajDdrU/AREszqOFwMFl93KG2rI7Jw2
eVLtB7tdZ6O2Dit+HxiaRwT6oBnwr6/zEZvOYH8Hp7SZNP3Woqvkkt1SUapsWcXR8Am7pfBNzRjP
QPM1oqUwCvm97frhKqcZJCvWH8SsU+CfmDZsgOlLVZ9Icm/8RIdHexo74dlkWPto6qyrnEALfT6l
vfeUYe1qiPEbazAYPluh3OUIgXR63fEFoWzbC9Rxtl55VR17y35H4HBq1LztQrEdqvg2GnlQVnYI
x69DOu7TWJ7FYb2zS6iwqbXr6yf0754VyY3yv1GFvWjlsCVRew3hYB136Too8tPATreK8n0c5luj
v0ZJn2XX/FZ3xTZ5nYXWnWLR4ax6JdyM45mxLkR+FsOgxT6wN4NkO/c/JMTeXky3daPO+kA/OkyW
52bW7SgbbrqhvjQIJoqzmKgFSep0KMmYMLSrSYWPRke0Eu2djVUbiSChiIStWmIkcTWAvT44dgrP
pW0dsdx9Gac+2wexvR+r0j8kKmg3ctYuXLtj60Ol24gfUvsaCTnKXX1tJNgSNZIqdCutH2kEryrb
ucwDSt0J1Ib60vd1G6imTWhuivrpBJDIxgnyM1nWoFG6YG2oiZN4TXAj0j3aMDCiUf3B1kz0c5/t
T44aEjK8JPWV9uJZgGeCvr5X0bTY9TjGVpGwcWd1w5fQYT4nPGg/s1XMOBYH+iPNbKYBmdJ3Fjhp
NBiYNDlwNzTrjPPHVBvuZjCIYgqj/iQVnAI53RxFzTfYRhhXrK7Zo1NbUEDpTTbFfuUpjQ+YOExz
bY5A17I63RrLuqG703d7SfErSr+GrDO3p9jxYG1CJHsCTVd7kaEd0Xl8qxp/R5fP4vGPO3cgfw7/
0YRYMTiNJYk8tFWp9ZeY2XAEjAQQVp5dp/mup+Cuhn7VjfLUmnVseUR5N85ZZ9b3+QTon+CMyUFC
h2MAbAV+MOE2j1nQ7+xKEAlkANCh0bqeYjoihCy1QZxcVhJAKAFjY7SY0sg7zjZ5rXaTc2x9k+QU
XGqCfaqZ6+oQlVdls8Miq6ABQXAvDmrqfpDOuDy7DuJEyV8SmxEbGFHHRGyw5RnvQpw/CGKRjX6O
KhAgq6jz2x++MH2xnwY4owjN9drfIhJ0stWiJnPopOP3WRF0SFRWN0MqZQNaoKNJ6CFcdEXGWSoV
IHo2SU7ofBamhXuud61L/lZljGedcLrokLFnffB9Ywz2gTX6+k4VykCbWVXlRZ+NJQmLc2pAF1pw
ly1fa4Sb1Cg1bzQm+9J1Hc4FmEe4oaLK3Idh5mSxq1tL6xfMDU0pFNKIt8NSB0ckiT4XHobiIl5X
oSOgxeiQVaVmJzAnsb98/y+rVZZPJLvWT08txcr/FhVKiorvVCgfc6qudZS/yAkRSyXyd41S/IXu
kswPk1ogNailEvm7RkndW4eAwX9ocACDpjr4t2ZM/uW6C/8Cni5lSP77X9VyU/4FjIKyIkrV30qz
P8Bc/JTb/lMtt/mhiHFBE4DahMJhu6/0ki3hoUINnA1tmy8kV2O0c+GDcahunE2B0XgnQun5lOIu
tN7aGVV0MOO23OoiuU1j4XX5cMNWi2M7CNxjXVh3MqMFLjPySDWnSb3QJfGu7mV9UCmgPtxJZERU
0OTCBFOKrflPqRhwdvYyRo9gYFnR7R82mSBR7xKN4+b3Ns1gciAcNoqdcdMrOI6IjVYVIu0VWv69
YzXsLLtDXn1Byj+skHpSQDD926z/3fz6I13k/4ucFyEgIbzzEQxP35/y5+2in//CP5yXpSeD/JGm
sWU5/3wA+l8orpGzWggg+TieiSZpMumQPdQiY9TpMop/RJOW9ZeUzqLDhO3tLnyWPynSvxRGQ17g
B9i8/szm0sY5/arP2KVwklxKTZiKx8lry86+ShMb2lM4U4yoDf8HvXSokjomn1/9nf9DrMuvoWlQ
oFyANWEr8xVsYskzd5uktNZ2jTstQ2NyFvVNtHEIlj559jjeaNq+7EP8PRSfOTgQmHWv1ebowUMD
qQGno8GsiPglfTCqSnJAsFl8cFVMdM/ab7+GIv0IiL1tIG6nmfdC620EEMRkw1UZUWieDPiQUfSY
0/n7F/TWY3MlVhdE9I7+b9NWlwVB7JeFBflAufuWdve2n/SSFJS8OvgCtMUK7Ir08i4ejQ+ucJkS
/5kyf18hil0Twa9p8tq+vMKuEorM24qTrdY2uMfMOj9kelpsES9S0CMNcu0PTvdHaJLfo/L0luYm
Oknr1dvioisBxcioUQuXO9CncV3h39yDRGkO79/c5RG9ukChY4GgeWrwecrXMuIWrraRKXNdiSkk
9qWTcqtUaF+pGvyHKaIe2QVqWHaR45lfNtJ7f/w3XiFenGU+EFyuJV6tSXmEtsFJebj9WMenonBb
QGu1bK0PxmHi+bfrFLgSAOSAvCZS4eWD7PVudPFxWijo0/lQQo2kD6CaY5mHNSLR0Nm/f11vfIW4
PZTORwiA37Fe31faIT5mXHOdECe2VwGbZ7Idp08IluMP3tE3h1o6j2SQKfAZS5P8mVcgpfsgS6Ji
cdxW39K6JAXdSdur0OLE9f5FvfWySAbC0qMLiwf2ciS/jwm4tFCzAvArPQCB7GmhZBtnhF40t9mI
pnU9WGV4pyc+EIxezzbv/4A3PkchoSrZhiKbFhrIyx9gQzWMNVqH7HyFduv6XYT5MJwOVZuNn7qe
bYzju+kHj/KN+Yc31KCBjOd70S28HLQYp3IMBPe3iAxSZQLKmBnl4y0dQO0kKTWyrWqXoKYuqn+8
f7lvPVmAPUwBxmIYEK/mV/prY8fphTzkHMpyihp6N6ecex3oFx/c2TcvEtsbZPGFYf/6fTWaBV2F
Z3fdKrfYGLRDDyMkm69l0xMR1U3RZZ+SnEHF38Rt+8eXyewjl3wUaeogl17e4Cgy6SiWFq7/ME73
jYgIBDfchFMrTP/3h3pFvP85tcKfozu/eIdICnn1XTbk/CWGzlhB7ZCKXKUczXN0byylcKwnWkH0
RXcDWO0bmRW07WL7u6aHxQfT7ivN0+/fwX0WbP0dwvuW+erZR4ttru/nkN8RypHX2Q8/9TbI4CgM
aBCUJJLFoZWtTTf+EtOi32qd/vT+nXhjQmSLxg8R2AWZ+5d379kPaLt8DvTQNOm7tBVZx3S76AOG
W2WO+TaRgJreH++Nd3lRaZiIf9iakIbzcrwy5yxtWgMvWDFWWz2ih6nTnfcCXfuIoffGNIUhhu/V
xnXHhu/Vpc29VusWRtc1JoZgXdi9Q7aYMQ03aiCABrut2lc0x57sckgv6j6z/vx9RuSEp1SSreDq
9qv3eeqF3uQaZbjAoj/UmZraT8xS4A2mavf+XX3jUhcbEh1ipUve21czRFm2fa4D2qZVaukXkykJ
E4QQsopx1WzTwBQAuvWAei3QpxKFqvf+8G+s3s+Hf21CKmsCfotJg61bL69soCfbCvr+B3PTy1f1
506d0AODvRC+O11/zUTUFdL9cJKlB6OYTqnI1D1EDLkpXFyvfqKSX464/3Sz/uZ4aIlYYWyWm0XZ
9vzTKNO8FV3qlp7K62bj1s2wQaLI4xyiR9q2wQeX9/IZ/rw83H62gzzJNlzTebWo6WQJEBDftdBt
Gh0GYxKQoyMek9L0t02vG6emCzlfdR0qEPbZH8yIL5fU36OzutG9URy0lsPf84vVkB83UWq2nm8Z
4PCBs5ImQfhBp1vUDdPB8GqrkZfvvzdvDbocEnlzKXnAgnk5KPm52iSovXqDEWeHNAcDqTdmTErD
nPywnTi5sudu+OCxvlzifl4pRkqdNc7AwkmN5uWgfpzSJE7K2tMqi6D2qKBsX05qrVczMhC4vOPK
DXBCB3MpP7jJb7xRLl8nOSNsnEhrXX7as8m286N2ysa+9igf0gQF3nZEBeSCd7ENT1RUVN+/v29d
qmFwAlTsk1jmlu/22XjY0WOMfkPtGXqHJDsK7BPbGgA4jErRRUurGG66Vl+XSSs+mOffvFSqS5zX
2I9CdX05dBpqme2HPNrJHuJT9F3Qjtt2vIN1gvNoGj+6tYsi8NnO/tdjRRXIBLcUt2z31RSo90Kh
/TJrryxJs6czBGBdIcknTWouPxW2wuRCPAfmAeQ54VOYO+jTfVZ06QPVMPrB/mjD+GqT8esnURWh
yuCwsP4s9j2//dAKiBagQ++RIvWJ78vZugF1hiBGi9YSNrUa6QkcY6genqMTpBYPg9w6Zth9MLO8
XHN//Y7Fr4zyEeoku9eXzwJK1ZJ6ZTbe2JkJI0/zSTIEpMRAgf/g41reqH/Okb+GQki5lD1JRIbx
+nIozc31ELxf62WB7Z6ZA2603i/bh/ff67deLpTi+KIpEy3HkJejGKx04aQK2pk1xXcRuek2Bcb+
Se8UDFni2P9sa/r7stCdKuYpZGFqefmefUitH1Z2pFethysi33YzRHCkzcNhkDh2/vzaFJsj2vU/
0QSv3uNKBvkU0yAGn1FVXqkT0z7n7YTejGZLMCHoen+8t14OhGcAArg8HRvny0tr6ikbCqkgq9U9
kZq21e5L5ZbE60K1fH+ot6Yjdn3K5ETM+/FTxv3sLpqjTvUkDFuvLZTYNNac3xaNk1ykJiKBhP36
OgbZT69+pBv5/tA/i3qvX0zF7ohzP/84r530c4lAeFIRshPsPYfGnU1vjEhNQB7VbsHkdrfYgv1v
2BWbfZiCut+3QUQGblugxQ3xwV60IZEK2RjYpDvh9kRIpoX+ATMi7rHUnpwPvqQ3tgMcwkh6UrwN
fFGv5m5fNH4lwId5Q54YZ64zHkciLi5d8IoXYzB2SMo0+Rg1U75FquruP7hf/z6dLnhalI+AMdi/
vn4tUiueKGT6zF1hQnhd2Pm03JAMorrQaGIB54fmAkmrcR/Lesn+6Lr2f3N2XjuSG8kafiIC9Oa2
yOrqrh5vdkZzQ2hGEr1N+qc/Xw4OzjZZRPG0AK1WwECKSqaLjPgNXUkzRcIuL9uvqbUY/7n/m26/
CJcn726Z0csOyeYYM+u6GTonq8+hG3YPTtzTNE2d7rqgKfajgej9NdNz92PRivnjjID9H/fD365e
eXcjTAWMnAL276fci9U7mLUxepWg4GHhLWE1medLLPpFF71ybarKfVxyZBS1uS0PtujmlSiPH0w+
JY3Co9hC4Uqehy9CL9RRHLNXCA3gHDVXsVy4sFSsY+uo/sdRFvtJQEF/nrywjs/GYOvvtUQdv97/
ALcnhQf2h3MdggV+Perm1IXSpi0VJg1nQ6md394I7FQthXpYzU//JpRkh9AlQ15rcyixi6uqCwmV
LWb3s1VaCweaFi4yu9E+2Gh784qqPGk3DQHNcTYbbcwyy0iNoT4jMgKlMg1HUHFGZztAPtzlF05f
zqlpJmciQ4NbeHAw7S1qrktOYE8qOLibm2VKCzHjaFRL2R79ObRj10/UCCNDJIP8TA+VR16xinS1
iJ/N8sj5Ty6c9alIw5HHBvWW35fpZkulIcZKnZ6DSuvd8l1UDyPpEXqlz4ulVo8a5jsHV8BOQKmb
woxqKMNo24fqgLau4ZpKcU7tFghVQyc7B7ep+Z0zAZmBWFwdfGC5KjdDJPOBoCRPUt12N9MbGrUz
JiGwGzArddBzYQP5KRzqdCJ8xupQBZ6WZf9ix9Kp5ZozicubTu6lFzt2QPnZ1YesOjtdB9Yit7K3
kyGih8ny2o+K1TvXxsOIFGGNAXewqsNwvIvHv169i7jpaPZSqqWNsK3tCFcvPRF1Fa5eg/ZzhsoN
x3MqHnSrbQ/Ohp155X6mA0RvjdKh7IW/HO+ianKZtg2KU330t4AOfS1DHahLp7YBQPqlOZjWvTNR
5pi8a2SN50a8SeRwjGcXzjs1YIRqlaYLC8q+2ZfQUkLEMnJz+NFwltbnhBoQaE8bHRMjCtGpfvVX
NmSVCaElCpdoSa2Hzp8MSo6c4pmzG2meHKHx6ziZWoCUMLXF+8F2VjNDpW9vOZTQuIrWwRbXGJqq
H4DezRBP+6IwPmC6Yj1mnveRwz86D0qiPt6PKedus4MMR0o5eUhmOrazOfctS9HGZGaAEa6pH8bB
CgNO7iP6584xTFmHGPJZTo17M7K04pdbs1Wfe6/FIQvo8xV7H+Eja5EvvjHyZ8BD+7y+LCAr/8Xy
Jf3lhKD7ZLg37SfDbmNrcsi3jVC8QSt6AII6IDJSArG62HG12Afrd2ciySJkJ5NaOyt4O9xucKrW
CGsJgwb835WwxmNn/COvw79UbBUjyCWAKu/PpHU7k2xNj94v9WZL/S0m9OJUygcMr4uZ8h+Ugemp
yDz3XTcu5acamOb3+6F2DgRWJ54uhlynfNv1QjVqAY4pc8gfDYwc6wbVExQSlGfEUaDugMI9yBh2
7lETuSWYgVikUUrf7ELmysEvOBdnHVVilCPZGDxGZ8dHPdwGQl6Nb1qtxYaD8xi99xl81f0B7/8A
pKBoUct1tBmwNTgxFxk/oF/C8gfyzv0bHVF/hA56hH499CasCaHpvnSq72mrf7sffe9zw7KVMnG0
N8kn1p8b6Fiqjr0QZzIMJLVDtwFGiuS5Pwz6dOXALy73A97WW2RfU+qtUeDhH1z5PV6sJaegwmZZ
uRe4iN4/wiKAIjSBR1SV6Qsa5MYTKkfofuBQcJqUIv3PjIqpn04eUGDFHV7HUJevOlYbBE4NURHg
Jpt2jpqNTe+ZnRfgote9bafUCmYXwO79Md8chEThmcgxaEBT5828HnLoZSXOsDbcEwcqT9rBhmqG
9qg3dbNJcfzgHqVXSuPAULf3CaQ1VV8iCYjEe8MvcBB/Qpp+BKxqRI/3B3QbCuY2FRQuEjA3sFXX
A6ojh6MNN8mg9aLyD7zip6/IkaBQ3WDC8epQZHuolclMWwUmsg7lTQUmYFjFBhgj4IRRKwkobCON
ys6fKnNOD066m/1AwZ62j+yZAnOjT70OZ7WuOybwD4N2tn8qRTicLeSQHtrBoQGCtNbBh7zZ/ESi
eyZf65RQOIHW4bRsRs9K6kxR84yDBHtM9O4R2lZHa3irVkJcAf4ggIn2zvKI+hHGx/c/722tUY6V
abRcDz48rdv1L3BqTEISqG0QAVzog5EW2sjIh5P5DRdarDgLszW+meli0gkrGpSRkiadSYonrYgR
uGmn9uCCkxfYKmuQP4gnFUIWQMAoP65/0Fg3S6blhQHVRDF/uDXqnm0XNR/0KP80KwJZ5Vp0f8eT
Zh2stJ2pJxWFlu/ZFv+3RSMVwpYqEvSh8iqZcSk08NFQ8XlNbUN5SBdhH5w9e5+eqgSlCfomnhQ1
WI/U6xejn3p7CSijUTBpNdAysHladm+e97hUCNQi6/MUjvoQzPR4xIk2EkRANQ3bfwZVp7p3fzXs
7Gt+EUgQg86VRHmuf9Gs9Tpi7IUa6POcPmEWAgMQK3fE/CD43Q91m4dLOA3XPNNM+Z37bx0LcSut
jVQXh0W6c2eIEMN5rLLheR5MZFI8ynkDqnZnqfQbwJCGMT4L8fopJzv1eOlIdNbNDMA1LjG+MbBo
dbTmqQq1HPy2mZzrhof12B8qgO5sdyqJtOzxZ3NlLr4ecyLyMbEzSw0MM+7QUo+bt5rSKFfhlsrf
msBa7GwqXvMRoMg0+guprXnw2XcWOaAFme5QkaY8Z6x/AVbPVFMXFjk1seyqq52OIpRYvpaTvvyN
70OVHHzine1s8+SgRkE9RrO3u2os9Gz2gLIHmYIK6TWLjPhqFApkL9wp8SelEYR5QFkVmHX1pjTU
vL/Odj45Tw9uEJUchyHL3/ci3YhTC5QANOZAceHJqfnSSfWr3L7Udg/rKbQcWKu1Hl4afVj8fI7/
xV1JgmHywRF/vP0AZp62IBPbJRjHHqIa7lIYh6Jo5BrxkaDtTm5lAhBH+ZVOAznANpeckF7HXNk1
MbEqkd3Jalw3YFCbb7A+Ck+QJpw/BHrjgRsr7iPS+blJjqVZ7+bWaYPR6uK39z/+7eRzpRnUHVHK
IFvYlj5nynzaQAsvwDumfovNzfRIRtueeviT17IUcKfidrhQmz76FLcpF5Upyr3cJXTRzG3NMTPI
qSdvsoJJmMmjk1vDVWFLHmBlb3cTKZCEHcvVZSFAtF5cyUxru05MK2Bb6Z/dCBmNtInNIDUaM8gy
DpCD1Xx7QBOOlFXKw4J23DZmlViAdjagxw4LklJlOOE2aYjkxEzXD/fnbjcUjTIKfVAOyPTWYxtz
RG/cvLQDLmPNd3uXfSPQ7Hcn50gYefczkn1wIEFXIK9ch1pQIFU0vK2CKjPeTD1kUFhTxnnArMZH
TCc5yPH2ViW5HVBgmmWyarAOp0JmX2yN150+N/UXAMH5A1u3Rt9CpJ/qBS/4AhW0S2WX6cFhuDtQ
h1oXWxPPiC3+cKGbWhrYGwZaoiF/WUsLpRGvwhIvo0f6JUfdmN149GNUA1mZ22a65lZof1AHCzxa
m48OEiNfPAhFVz0Pyye8Tdq/7q+Z28OWwprc7KB6pBjX5rBNiyjJtYx4o80H1CMDP4jZgqW/FDBk
PWjm8NhsH0XA7KnTrKN31t5w6eJT5uK8p0ay2Y7dhIlKlvN59Xr2cCS0jAuQpoiivGdelyk66o/L
LbBOVVG0Um0XoQYJ2Np2AGrIUSayHnaQhWn7NqeH/VkRtkHu2IWBITrnIbKjo/x4NyhPOXgOGi35
bb3LWDyqwm5lIzMhzKsX4QkdpyRPtTuHjzOGBZexxuLj9RPr8Kzkzc7LT3e375QpNTyUAPBZxDMQ
U3FUgh4EmBTzhI6Q/U+mRgW6G1qSAY5JIFuarRN/uf8T9iYXACClUm5R7vJNttzFM8TEWLfwd+ws
JF+M4Yw0XhigxdUFfd8dvYz24lGH4lXGNUIxfHNKeJOb5wWlxUDRjfkXkp3aA2jP6g8NZL1xElmV
/bw/wJ0Dl7IXlQJZI8DkU/6gF5lKlquoBfawX0ehGVyMc/JgkfKeI6f/dT/SztAoFWAwwz5BIH7b
2kDQtkARcXECnGPepKL8s8Ki8JwkaeGnDeLUr44G5hrENVkJoK0bT9sMsuiSqE6g9hgO9QYlCdil
WtBkU4uTWzwcJB23o+MEgiIDTl/WDbZuzDgYxYWtJBFWIRoqsFzQ/pgqil+kKb7B4TAcJAG/8aDr
Y8AGrUOHl9yep4xqrCeuxnZkMaC4n1Hi1X9NZuL+chdRfMSvUn2nLob5o8jr4UMcpxFE1L7JLph6
xQ9qkYxvaEWg/ROWws8RsfxGAst79/73v02FuFFZV9CmSMSZifXP8wyFnniJDLut5/YjOxPa+pyP
T/ej7H11dorJ2c9FTr6/jiKqYYKLgTwxJPzqUosqeUIT80vheOKpU7qDFXx7CNKS44LxwAxpYIY2
e8Wg90fmKMIgm8Tg60DLfZwjDbyRSvwJLac4w9U6wpHeblBKQuQNzDIXHLtnPUTTSEUa20t0NlWc
FbSlwCM3Q0+BNOPV7RppA0DWRVuDFhWp8zpUNXiL5tYILqd5PF27yMHTym4w3Mjr7JSNavO8VFCG
70/hzvgwD0cGguaYhLxs1nE6xRNdNxu3rNkC26Ii7hWNTv+56JBMen0oeotwSvmWgEQ2oZrCjVB7
1WMK6pqBgZWNwp0NV4CtgMD25X6wvQ1qcUMTh5cg/7DZAbz8cEMbS8xZyqn6u7aH9v04LmgcDPSo
Lmph1FzU5ox+hqu3v9QeqxOB9nUZwNzGC67jqvFGs/+Ki0D8Fg78EQz6d8a5OUEsiiGAaNmlKqXO
zXTnuREiURefp2FGOK/V0HhJdITc0sRS8Uka0RBIcEX5sIx6/S5sR9RazDK5NI3Q3zZGNb/3kIQB
XwEmdYKRLk5p2fbvdQV/ApTbDKSkPINeZqMcGZbfePSQiMjmF2QIWeTWnc1OrE1QPdgkx+deLT9X
tZo/aU2GG96S4+PsAAGKC4H5UV8jk4J+3kXhUoWc0Lvv8lJHq9yg0Xp/um9OIs46uIT0Aumk8/dN
EioxYuUYo3KQIof4FJWZGE6jSQUx84TxycLC6uH1AdkuXAA0rmRhZz17YVei3j8ppk8J3sSfVxjX
utenwMnL6qnGqudgPd/sU7huhAGfS/HM5rxdx3OapTctHJh8FCHHhwa6CvAE8AjL6E7B/aHdPJVk
w09GgY6ASqq6+ZYkvUo6WGDXh7Gx2pOgSvSPpsEspDDa07NHIcArsLDBpFcchN4ZJRKvvCJ48IIH
3eZfCo8xUdSN6U9K756haeHuS9/aN82+/3R/lDfPFiKw/ygDIinrAChff1CjS1tKURAu7ESqLyP0
SIUixEyvcJbT6KJNmRdz9SnWlQEJkOIIWH5bCCa+I7Em0pOFPtFmAcVEBDeUEh9KTyBCHNGRUxvS
xxqlTExV6Z9jFlkIpJwTbdS+IOQ+v83QJnuMMuwN7n8MGWx1FskfI52DqAODW9uynGtQEJqDIYEf
oeniN7WGOq4oxes3KckCy8rFzIbW4+bEU5sYT2+nMn2w/MND76G/ogBaPLn1gDRGZRw9DXdHxVtN
l2xR+R5eT/EMQcSZgDH7Bh2Fp7GMyjd9M+QH3+4mLZHfjkeDBLlxIm5TT/SCgYmMwvQ5c8O/cCjg
GYgW1c+MponiA5Y3P8wgjg4IzjsHnnRRoWehu3DUzc3LKCX50zCQx9cWOYPvQscL5WTZtfqAHKmW
njujPaoN7UeU+svkKbQ1N8cC/pWDrTnwdpphGU+FWWGtHDU5krHYY3dp2B1819vZM7gWeYtRRIb2
sW1tFrqTLXpJPL1HKtHCoB4jOMc6OMdvZ48o9BhBqqCO5myJNKYXRjHlachQS5S911s3PRutN78b
6x4/AmtWPMQIVfG/Blr/f7oQByyIDs1kJ3AA2ZutwCuIPd2zFUzohI89liuPpjq658QN1WfLzaeD
Yd6e6cQzqdA4usPFbW2uD7ruhVcLD9B0Z5ZnE/+Ppx75kLOnTWRIITXTykJjtSpQ+rh/tOwcdISG
VOLKqQSvt1k3c2QqIzhqvCH0LAyiDm/HqbP0cyucAi1a7CIibcAQuJ/GwJLeP4qtGJ9UC+zu/V9y
e7kgi4LhC06Hsv2/PXG7AcyTnXLIKdqQncOmQZhU65yrbc1HWfXtXsFeTuq2kIpQJdoWN0USjYoe
ohoR9R2SU7Ux+S3isY8o5w8nTXTjQXawG8/i20rGsXyYrk86FJW1EcyoFHlqkYBWCj5gb+dYl1ou
DFkxHzx/9z4lwBF2pgUmiRRoHa+3R5vnAiIOmaviYaSmeTDH+DT3mn7UnN87BiRvm9I3TNAbof9E
KJmNUpeFqG7Unz0Su8AocY29vzb2PiDYBQqIpLRUhzf7IxrnKA6b1vJHOL7YnOb2KTbn0G/D9Kcz
ONrB2bZ36gBAAl9Fg4iPKH/Oi7IPypaZXjsaxFYhsEudUu2SZ6UC27MVVzxlsD/FMexgkdxmPJTx
GBu7QLpY2sY6qFbPNH+dzkQfWwMdraRe/2Gap/5RdUYeIGU1tR9cpSn+Y2ZKfZ0ydfp+/yPvHUIQ
h0kxuC9hb8uv8mLUqLnMXgYGzMdVDX9PtYcU3zfJRcNC6Avv3ZrHTOkF+EeMH+9H3ptearUkOFyX
DsNfRzYmUVb2yPd287p5EGbXnJKkQsoo6jAoEcYQ3I/3m2W/TqgA46A4T6vB5RZzN2/5MrfUzFYj
NqTwRlxao9KGLRn17l+Yc9hNoBe5jty3EiJFZBsRnsVzkZTv1GmovmthmU7IRmLMdzKwOonO1VQ7
PKqSTozIiFYISntxjte3CzLvm0hs7Z+conPno4NYiEcQ/5nw1aZEvZqHXPq34aC8mdlT2Z7oAQDh
sNIFA7x6GeoDeMPOEpPcIDBtnAukXZt1jZET/esFgngzwQ9CUBylMQ8xxySK4Yk2fenPHtqeOtW6
U96VR7ih2zc1CRHledNCq4fNtd3GnoFHjhW6BrIvavLHbJj47hZ2q/7CuElEfp+2/WcMC63wZFoZ
n6NIDP1Lo804C2J4Y36vXDOiTR63jXXJuj78YCV9E550ytsTRro9iTdorgKlX1ovcI/iYjxKSHaO
VlrDYJ5+ixvwNFgvVXToCituSewcxZzwIZrzz+OEAjAP8vl8f5XuhbLoGINKoOcH7mYdysBUu9bY
kKwbYJdMHa0aTSzcGnl3UJ/dOfAkN+j/Qm1S8dKUp13CqCyr154HnKG/L/JpdOIVGCNvXzbT42RV
y8P9Ee6GxY0GEgp1CvK79QhNE2lIM2GEeAli5G6aAkufdOwRyVPrvv7ueYlyDs3WPYi782XpnlLo
ovpEtrHtRMeuKKeY3+OrrVE8ZhVqmHXnNm9CXf11f4S7kRDN4inD6c1Zsx5hXlSim+aMF3PslACC
UT73zAZJw8Kxmx/3Y+1cxdyM/421yTJQZB/KqCdXjkWufh7QwvlRy770/Si7I0IfipoKSSO2desR
mWqFr51eo+yh4UGQTo33Ca3C8ppggP0vpkljknQepJJ9sVmVSeXZCGWThRu1CUGrhe4AVCd71Psi
fro/qp2VSF5BI4QWHs/ELegUa79p1OOQ1ww2bGfcL+sHxR2p69ZDdMnSRvs0T4X1x/2gexMGtk0u
DJpavIHXnzJxe8+pBiYMez7WYjJA49VBzd+PsjdhPK9JKKB6MWmbCaN82tszjiAIOrRYnbXl33Wp
O5/sJvsXa52hkKQgPkWFazNdhjMAUB0mw8cGIHlbWQ23iB5FdbAgC3swX3uDIp2GSsdZzPtlE6uW
ihE5aqd+rGN7ixX6fOp6iprVPB+RePdmiWQaWRcD3jf9mvUsxbM2Ws3I2aiJFOP4Cr1vpwtfjXSk
lic5uzCt+Uos+nWUurTc0UYRw3e69idZX3MuMn150BmQP9hD+Hh/UewOStZGydvls3MzKFvxZrN2
EZTFEbh8U/aC11aIv40a3I+zt69g8P9fHDmPL3JKeePohkIcY4SnhSFZfdJx5wD94y1IYnj5NWdv
H9QOZRqzye54+PCMprWgo9CwCQqrJbLzciGogGh6CkORfBswG3xoYsfBztet6oP3yd7n5H1Ctcfy
LFJ4+YteDDPVMpH2Kku/teryqVvqP8tI1Q9edftBWCSS3QL5f3Nbzu5QjLotqPAUQ3f1GmSVEz2b
/NfPmCSYqZTNqFvdtLm0tCySTjd8gEzJG5RnctR2kzYo5xgPidB9Hr3wn/shbwdGpUWnuAP+0UZO
SKatq6/X6bU2svZz3geBZ9X2J20w3C/3o9w+b2Q9RyPxl51hWK/rKAI50TiGaAuLxMkvI5abz3qa
uO/KBovDYiQHqNCd8Msq7c/3I99uAiIjkklBmcMK5tg6MmoR9QisnInDKfMDzkDJN0DN/XPVNe2T
YYZofk+Amu8Hvd0EFJJk5VFiaCFiyY/+4qNS3RR5zOaDfjXKp4zlwqPDBcK0uu+4XR+xJPfDAeeE
IfS7brYOpyWRjWqPDIeVq294iYcr1IjpQtr9mpXwCC+2F47TEucwDkvgRfLPX4yus1K6ogtbPBtw
i5awvMCOsQbQIPp/zfpCOajn7i1ReZpIXiSJyBYZnWgOnJyIlwtvq0gaFYyPauyaBy3YvYUCHoPC
1O/CzbYElraI4UFBBGniieQdD9/xoiBpjQL92PlJglM61LkyuL9QdoZGFwlBEUl4BCmxWZ3AKL0O
QjYzp0Tjc67n8dkbOGXuR7m9sMF+8fQE5WwRY5sIm41jF11OlL6YAdo6uP8kpi2QgodOez/Uzldk
4VNC4d+lmrrtxY0Uoga7YKPrqRoGijGlJzd2lwCfgMrXzLL3J7x8D26AnQVp06aX3SqWyE0DsGyW
xKxLLrrY7P/Qssi90tQqvynKqOB8VWQH+Y+clPUVJ/myIC3oUdHj3KJ4HaugabtgWqC78/jBTEe8
HzqQoCjDRH7e1KOvFEpxnaK4+OTGODLd/8S3swk5gtxBpUcDhdXaZCt5POQo1OPGhQru+MO1Q7UJ
Sshx56Wao/7g0+4Gk0ULJtSGfr151xTjMqn9UsIIbrL20iSziRvsbF94pWqX++O6ZUCgQGO6vyn0
lE+RaVifK6Xi6HnVz0UQj/kA+WeYzipb4uyl/fwcdVP2xprQQMKqGmKwMr0xB7f9cP833O5H4tKt
krcU2jFb4AEoGsU2FrRw0OKdntREq89RssQP/yKKvGtJOEn/TPnRXxygvMZZo7lbBKPed48JWS7I
Cmp/96Pc7gqZqEClkcU9RqWvo2CRPClZSRHNwJn+jZEsw5PeDdE1sUfcGbQKa5H7Afc+HmeYQeff
gju5RX9HpkAoGThBsDRG+6nTMvwtalccZM97w3LAhIBf0aW+5ebjFamDvu0Sl+DlMvMxnpAAwLdu
Qutswvpbi47i3Z5ofMEX8eTveTFZM75mIcyUMnBm5W0OHuobwqwzhhJVCmXT/dF5sXew6W6GCKWY
3pcE0FGuu+GI4GDc10WE2uukt+ZpSHsPC0CnfTQl8lxLqiPY/s0mJx6UAKpQLqqhN3JqTlwuoksH
VooSJw9xW9P4MYA38Cu7g8Prd3tndXjKWIZsI7BI4E5vMkG8SMYKId8iEC3mbD6uXtF31tL03ln6
Aem6pChpus14W+B1dW5qz/hTTVIdKeUM4+luifWvi26gKzqnSOJmeUEdaRroK5tl8SeqH/z+oqi+
8agXj5rdzh+pYA9IthnNdFKq9iDR2/1ynFk0YLhh6ZauF0dZI/M8sZ2CBFvPNzgj4sk98NhxhVAO
FsXNOpQfjjAAMqTK6BaH0E+OMY08vYPcnn9YuOf+OYbFfCnTLgY134h08M08OVK+24sqEWKA0vjf
DQkQKytySmxagkrR5rO3TDX8B0s5hSjm4FqlqMD0de18/yDZ+6oUSyAgQxMG7Lc5uZYs7cMGd5Yg
t9Aha1MduzQEOKkTlkdA7t1QNHzAmqElyPtuPYHjImYnAiEQdCDCTlZsNX6WjGEQU/l+7XnMBKKo
h8A7GAFZeFqHQuhyNEfXzINuLNyLQ1ctGKxuOCtZHD8YXhH+5/5XvL1PZUBgiyYUBCQhtugLZaLU
pgNdCfBNSduTZlY4qeVafu1bpXozRot4VqZUoMmbVX8lXqufHTWtDm7UnQVEFKAf8NZoPGwFXLwC
9GBVulmAFoMTtIlRBctk1icLKYx3XujhV1uY5UHQnVnl6CQnpKzOxbdFt4iig6zomhgs1kZyDpEi
+rJojqD1AlLi/lfeDUV9CtFh+B3kZetZbUoel/NIqKhVo4sQefQwuHr/Tlht/vrDBsSOVBWVdKeb
Jj3qg4NplAqhhsY7VeHiPigIKvk4AB2VO25SXLIfqWUHrBdxZ55w61FFRSphSmGGEAzWPGqUWRf8
jlvfGjzvl20103nQkE5tJWIBUamjZ9HeRwWYLaW6eEpQmFiHb8iIbDWM8qCNtfw09ArKrbWq+1qN
c+z9+du5a4GZAnyQHQIOgc0JvmAT1xRWnweLMagwyNr6cx6iVFWFbfmoFUZ+uR9vbz9QOCX7w9ZZ
o/SyHprRUySxsykPskivr4VjNeeq1rETU9rFzzTMENM4bQ6OHjmIzaWLIPh/g24u3WQulqFFRTOY
QmNAQrnI58+Quu1LVWbOU2YY8YOXORrGD6ae/XF/wLuxKWeBvQBHDWxyPWBXm+Zu0HGX06fOeF5K
tTuRGYKYFEbst2X/Z+aV2rWf7CPg3t4ionIs5XBRbAVvsg7szWXpKkmSB2qHhf3M2/drqlJA4Lg6
goXuhiJb+31NStmmdSgqW3lZq2UOpUD7uBQYJFeDA2G5V8ODKsVeJMOjk8vbRMr2bwbFR5tM2HoY
OI94vC5iUXC7K/NzOjntw+snDtIotHeSPRCJm51RUhdMbZXjBonQ8mku0rY5eXnxqWla5WLUMJa5
JDEK1Nvp6/3IezcXtUj6LYTHrVyVx9OLnBvYKQKFo8VJtyhaoHsY0zYtxtR4FMd+305zfHIS99vQ
xNIcVrbSB2psB6nq3k6lWQ7DimOBW3sz/jlMMlk3yYLOTL2nXo/R6jPL2MdZ+E/NRS+bVs6RrNvN
E4pzVyJNpDAg79BtV6pO9GKI6pmYCfTPyRT9R3R/3IOC2t6WhJSCdJGsY8D5XH/erojmKRZexvHa
T+9Lk/nEtyp84Lb84YRWvfhN59TvZhs5i4OPunexSNsHeHOAJZ0tinksB2SM2iIPzEFvax+7vfE8
iSx6tKys/YY7lvsn5n9TfGpd/MzF4qpHzgx7B75k4IPDQN6DrGQz+D5rYsRHs8DmksNXzwMbEvcp
/sFUb9ISj9r7i3lvx8oblOwdQDWV/XW8JLe1qMM7LrBSK/cxt10CrbHTh9jDb/B+qL2hQf/h0U91
iG27CZW2kyOSCnf32kt0TP1cGyp/KB5zu5zPo1jMg3V0OzTOVyniSdeM6uK2lW+brbaEUZThMDZ+
ilrRXzuVRDMHxfPqhA4IBiUZeRbRG9nmI7kU+fJMkQVFWveXUWWzA5UfMLcfzIMVeisaIOEe/EU3
Wt6Y23PPE6VJMbggY1WS6Q9dZEOD13mC8BTK9cvnmabeX+OUT77w+oSmuNV/HCrcV/E05geNY3Vw
Gt6eQ/wYqZPKkQj7cgsozFXFMbsl4xxWkvxLVVpj5ueWMB/tkXLVKSxq8TXq6zI6WLi7camwoDTs
gjXYtnl7PSrabkizAB3UX5OiJGegB86b3qIUzmsb493eMj7fX8F7Kwo2B6YEUgTwBmzv0fsyi6bK
AnPU8HVfxuzBSUf17Wzgp/EvQnGroZXHKcA7ab0vl7GP+I8yzS3oxgfLTRZ2TGNjZNIe+U/d7ksd
rAYLmBtbgvs3R44QcWf1JqFGU69OQwbXvSPHDZooUh/Bm+lPrx+avLVA2AALBbq5Hlqb2L1e5g27
pbTexy6+59zl5YPbxctBpL2R8VBgdUiw5s19NZeJ4SojI8vtRGoTQVtYGnzrpyQRn7t8LA9AdLf3
o4SIkDVDyOBVuZ00U58jxamcNLC1pnkYHEW8b9xWP4BE7q1CYC9S7l9y2bcNek2vqPEXdRogbTqc
qHzYZyuj1dVz5pzvT9XegF6Gkj/lRaZTJmZXxh2h3CrT3mddmF4Q8B7+xVbmHUUjEjw/jHVjHWXi
KtQizG8QDcumZ6/s3Ldhi7SoNUzhT4eOpF93h335nbUhbUak+grnFtt5HTQSZaFy3ScBXbS/wpDS
TbEYDh4Y8M9mOD2v/5K/NbaBlPLoR15mHS5ElcqtEDdBB6ARDyK2pw9wpF7ne4aCNGCy34Uwsn2a
FdsF2Hp6YcYNUfqiHlqAwmHlN22d/phiZXoHvPSoI7GzFuElUFcgE2WnbWthKPC5RDTkWpxaHwqY
5dtxjKZyeig7sheKC4/CAvVMbr/NMdX3aj3R/kgC1UjqUxTizDJEWsdZTOHo/rLfu2RlHRNGFbkK
2e7mxWTEGWxvDt0gH0P1hHWJ9ksLFbM8hYlUV8nxQ3MxJwjiyVMvEapJPgoo+aXsy9IfC7v/8/7v
2Ru6hCWoLFOeVtvWkwnXfLSUNkGUXUnea0sevuXQQ6NIjY7wjzvXqkOLlG4lrUqpg7hepwLzK7tY
6iTAKyU/GU7TPmR1D9Y6TtoBiSItPFeZtzy+doDcPoADgBuhPICi2TpqrNPGc9UM0lWbeGd96ttT
NnEgWGmSHjxRb/e9AbUYeBjcdzrBW48HIP1OrWZJEhTTmJ8S0QxnAGt4tVSw+j0Nbd37Q7s9QkHv
ycoqxT4GuX2nwRQGJdYhqL8gFfeNWm9xhjeoXO5HuV0hUoaPtxKbgxbzFtLRZ5Odw2uPg6nDf71o
0gatLIHFDuYvp/uh9gYEl5WHGZpVt6LtIw7gaakpUUDGrgB6g6k8UuYP7keRu3ldEyICVWH8P1iF
rOb1ikBzlLbgEE9BiSTVR7X10gfbQneq5W14yfjXTk6klB9Fg4H4/cg7C4RLnOoi2ZBsOW2eKTDP
ncnDOTbgBsbKpfP6B2GI+e9ySXGLKLP5YO3vxqNs+ptfwRbYZHqYLoXC6ogXtsUMhKrK/ULtoydP
b+aLncPpPZjA2y3O44FMj/4ryo3M4frT5nWHvlBBhizSJrzUkHYROV10P0xa60qzyrwaSZ8eJC17
QeGocobxskdkTC7gF5nEkBlk5tM0BTDny7Oe9c7ZEXhcaXavvLH1qPqY4G12kFjs7ArAwf8NKj/9
i6Cq3oKRAABBJ9QO/apZ3GeaUKPfdnn06f6q2R0faToi/+yMG1Jyl+XtONSsV8xx55+aNmKb4SZK
+ZDosxKIgqVUVs6r2WO8AyEisuWpRSPxuplKE1GhaorzKcgsWCp03eZgQpP8Sg7qUd+z3NcfM8Qj
RcNMQD7kN7NY94uHaVY5BakzNz6pTnc2UaD0Ryd1Hu5/0J0DgKfdbyFA+l7cReu5C0NFDFVfT4Gg
d/O8oLdwbkMDklGappr2iBaOcgk1tXxbGWN4EHvniKO9J7thlGEoimzWTaZPad94y8h9N34WOCm9
nxoz/XJ/gDuLEx9lmMfoM5FrbMshZE1aiYfrGPSxIeUV++TC9V4HWTI3B++SncUJ2Y+epTzYkCHY
pDNekmVz5XF6uiXd+TYbFiqSanktLPp9eZ2K/yjFkB8E3RkfogeU8OQ5qnHhridwVpWF0kwyBrY3
eae4zNUArXXxmDqjON3/lHI+1pcFTG5o4hDUKb+gtLAOZVsi1LwRuj8rMvmhAITzTShSn6jiFUFK
4f+gsrQbD9QmSBzAR1Q/1vFmEBf12JIPmbPlXot8St7GeVTDN56i4mfj9cVBwNsFyQDpzUqdNh7N
246TcONmnLRlCLQWj5SoGbrnREzdwU20EwXlOQkwkpJASGSshxXHS2bojdIHLFiozcAgrvgTlQeH
8s7Ho2gDlREoDqtyWzBaBkP0GrdqMMTGaJBRj8MlHKPsm9L2yfOiteFBFWBnWJImJZUiqE9xz66H
VVljldDU7QOvMtVL7QzKOT4m2d/uMdJWGhHIkss4W6Ty4upZ49lLH3SWSD5EbRdelXZOOJlHjXJy
73xA2qQ9mLG9b4kCBWkKYk7yabkeWpIoPfmK1YNpKtyf6P7mfpRO02M8I7udDtOR9M3tnuYFRt1R
inRCD9hCNYXXwPmqiwEfqAKjnDhprq3JgqF6ewTj3Zk1+isgm6i3QcXc6sLMfeotoitZ8uXQXJvU
0C5ZzJPk/smxMyB2MXAwNjE1xO2Ftlip0roaA5rCPP+gp213Ts0Kd8H4SFz1NhJ4EfDWEOqByZjb
M4NmVex0aUUu4qrte1Oo1hevKBYdcmLjxQfD+k0bX5+IRPs9SwglcwRvbk/ktv6HtPPakRxJsugX
EaAWrwxGRKpSWVmqX4iWTq311+/xetgtMokgshaYaQzQmPRwurm5iWv3DjGieVPQx1E5wAVeSIj+
EruOD68F6dVCl+WuF/k8XC1iGth/5tiCQapIVFLYSrUyP0SZ+O9uUaz2lHpd+WUc5/lvxW3jlzky
h7+JWz2AejVMaHczJWbDz0bdWILbB/T6WjEDSIEBqgzJmbFFiQwMNqSGiLsgFtRr/GjKyy8pbSPB
mJxr+JCsM4TljQf36jX1AQVKqkMMFUDQislvHi8Pj9vmUdUFAwNe36ZwUWA9HqxFO1d9P3fXuB/t
iyk1di/NyPC5PYfGf4rTVLa/pJHpHbiw1/cc2m1yRwnhgGN9q9c9RSJrRzoMcI+38WNLpnyeRYZ+
1ZB2j2nsiIP3Zm89etKgRmiNY7Pycv4SOJtIvada0hF85ZZ+yuHGPXs1s7cR2Em/Rz/r4E14fdkp
c6NHTlaCg3n1oLYDbZWsJK6MnbgG69BwA4v0KFreW0W6Sjq29Nxx1etdIQAKTBswZjAUiXctkcC9
0JJqDiz29UWXtESS1JAHm3hkExwMS6OVAnnZQOhufKbu1nwywzr1Ve7gm9EhciliVIbBaQRvMQTJ
DJg982rCf+TFfGvJxz9yBzFWQvLpzg5L8fX2ZdzbGjQV0C/BdymZ0dcfsIJ7jUkm4uLKnNxTAyl5
4utFCX+ZYWd/v30tGYhgfhTvKdms12qVqsdgIKuaWzN65PULzxSf0neDMhdHKlM7TgaDIFaV2k0E
Cpt9NdNU4AkEyZvaq3fK5Dk+bHelXwFCuq9nazrppOnn2xuUG1i7aMhMiI2ho+ZdAFi+3mCo1ZPX
qdJFT3UPWDGOPufp2EsxAffzDGPYfRUOzqWdB+377ZXlX96uDHMzuCKAfjR9NxY6ecJbloxj7GuK
qrCtQT2C/x/dv26vs2cuRMdwdcmRNMjy1jt0M8fpoegi7VioEOf0Ef2sciv0Yqvp4GPuOSyIhliH
t5XcdLMUDYR5VOYQajMun5/AKnepEugLErd5tNNx+HF7ZztnRygJT4yM9gzwg+udLVMaoxUrk9PC
0tAJBaHZx15V+8OyaHdzhx5xFPWePxjLEdHajq3KwIu0g2vPjjchH+gMTc+blDhCLClzkkaGNEEM
VsDQO+U7LcLCn5xqut7e8M5RrlbdfF8jE/OyjBQaDMh/kCnM5kdNiOlUef0Rocv+BmX5WVKGYjbr
b8umlVqdcWqTKuLLZNozUJaSmkbPG4xm+vjoptqRvoX8o5srIZsKkBVL4m1ri5N0wnKCiEODBTBV
IYgWjXgfjsvb8dg8qXQiZURFhrClJM2mUYVANuaZ88T3Lkuc52xxwktj9PrR2OnPycHtjqjvUewm
gEIQUX7mX55wiAvCpStByNitm3+woqy/H0RoAh2Oy/faNCn/dHPTBXrrtA/wQZfPxph2ywnnkD4v
loVn7zLbQmDD/kdEZngi0mj/o9dK9TWzZqThRH/Ubdy7VUzSkaLR+Ebka1MJDcW4lFnFy6lHiySY
gho8awBXloCMAnicy7Poi+VMX185eEhf2xwlZlyiijum87G1udHurC51HGis1Cqe/dpNq09qodaj
T8E+/qgts6vd94z7iIOFX98ryjEq2RslUZQgtiiGYTCAjMwUf7vZti9LV3uPZPeZvwxh+GYXyVJy
jg9SZ7pIW8Jqu1NDe5rwWcmsFMzwOkMVKM1of7CUsm79tDWOaIt2NyfzRMAhgGO2NOSqUjdQtvQ8
q501BnHs2ZccGQ0/1hvt7rZ/em06bI6+Ksw9QMoxno21h72emPAgBXnnmJdOX9J/U6VwPyDY256r
gWE/q2MQVFXTI4j+65eHlfFUNOconlA7Wa9sCKOubY87PVfLdPLSKXwqc166KBwhOSjSqvl8e6u7
CyK2ROuaiheQ1fWChK717MUyVnad+tFhhM/PyqQ85c2kX6IYcPDt9eRbtnYkLlyidLAQZpEZ7ObT
ClND6KXCH+fIoD/EjTE+eBoMPDPKTwH8TNnnEjDHtRyqxTeX5s83r246sp5u8AOAQW8SWaFndU9P
kPzPNukri5iirW/kLj7Ma7pTynzHhRGz4l0S991Z0+sj1NqOEa9+wPa9HWtFy0enC7qaJh7tETAk
XT48tdZ0NOj0+hEiqKB1xe8F0Er3eX2yk5Y6Xu4VfYDedRtAB2meVBfi1ttfdG9DeDsuJJVEuGK3
BjuOll0NdR/UNi37cMbRzGGPEnzivVlAgyIEVXRaE4Qrkmx9vaGYf1lpZt8HaopkaqiZqV+M8BRW
c66eIuWQRWpva4wSEjiwM2K+TVg2FM1UWZXaB1YqijtXwZFGXbm8q0Bqnm5/RW3nGsqaG9wc9AER
pdrahSG7oI3eg/ljZJnoix62n86K8xctLW/x0QK2Lqguz8V11hnzP0dw73xw+8jK6bT1MAyBltD6
MxXm8nM6h/aTU8ZJBAWBNR/RPu9+F6ngCAmfQY1c/vtfYgH6blSDsq4P9Lhr7voBeqqpiV5ikXkH
zmmncEKciFQYBANgAilVr5eaBld4tcZnUcuqvTRtiUidQkm3apLqXDfR54R5qSuyORN3V3VPrrd0
D4xsNQfns3M8/A6CCOptJATbt6eeGcPtIaoLyj7zUFmNF8uHuM0+kdoazCsK583JDu+czQcmGyB0
3XZVI9TgqjwRYzBFcX/vuAP1ymGg6GaFysHedjwygwPgz3EX5I3bdoeal4Dy5nEICttAiYAZsfsl
yZMAqZEuYLQQiEynDnf1Ei2BkcdHyMsda6LOTTWOtWVWt7H83maUNi5dui2xUB/czPgrR3zn69Ac
XrIdh0g6BwiSW0YleAvHrqFoKdQ4hMa5qIxz36XVyxLW8QEpwO5+AJpTZEY/iY7w2mStOjMjctMh
gEVqeUiWcTxHWaxRNFWqg5PbCVOo1UCFwbwLIO9tDFY7XpHTgRkCy47yL/3SFg9Z6BnPmp7q/lAh
TVXE2uTnnfn2qhQgb0op1KU0oHbexgU4ChYF4nwI8qzWAkZuiHXrMjnPUWccBAy7PkCy+dGLA86D
519/UMiN4Vuy6Pw1nVdfVC0X17xIyvOURp+70ko/DpbePeGL8mCwl9TvPbe89uRGB197zwcQVjNg
zqwyWMmNL9J6163dMhuDcoYdz8+Wln6TqmXTt6gwAUxHM1Tpt5+FnUQCNDTzw0xR0ts1NnfDnHU7
WxKaul7dxXT8BwNhKtt5dGdkdiYUyE5KCF/U7UX3rok8WBrh0K2SOK+/98woYa9bPd+b/MnP7El5
NuYy+Xh7lb1rQmQtDYhQjEny9SpOYsSW2aCCZ3TCOofhUPrLnNbvJ708mjDf/YrYDc8IhSOADeul
PDEnPcpeQ4DCMQSKWsiIbdwP5RkuyH+7KR++ZKp5VALY2x/vFUgKLMbl7Vovauaa1dtlOQYQc0wY
Zd+Wgdrb+vs+s44e5L0NUuhWsU7ZZdj27bJmCfUxmnE52hC597bVxfFzDYO09cWY5CslSthyLX3M
jjpDe3cC9CllAVwar8cmxhyX2TQ7iBaCSoWfXhDEB9XQ9pc+1sYzmMIjho6j9Tbxe6iFk1ElrBdX
XRKo9RCds7opL+rsuRcxGEesYnunaKEsLzvlIHu35BWST2jo53IIFDBs35DcQyG7D83+jCp4fNAl
OVprY6bGxPh/qgMDAIKin8fZ8h6KmXpYOUdHGP3dpSgW01qGpIoW4to4RWfUMEQCADCq3PrS9V18
ioZcPYOIffsMHx1eEBu03WROvS1JpIOnjKWObZZK411ht3OvegMKwON6XG67lD3HBR8OAokE0qQ+
G+PgAXILSx+GgEEqUzsXfM9BTiEceeU9IyQbwNqhZwJ8vXFdURpTajddglLTjj+ZSmbTVbCSh8ox
RQuL8HJ0v/eOSwq3MgtJ7srA0/q4XETiIawRAGaJ0C6q3ZuXukCPLZx6/aDysbuUxDcg2LozKEJn
VxT6EhLoqnNxThENfcEwemoCVnKw1N5xgc6lRUKRlMxx8xmb0NXRAI6HwAuH9r4gt/usKIdqBbsb
Aktu84zS9d2ClWDoWtwIGqGgZIrimtg5Alj20Jd+XFbpwZu254dBmf3vWptz6ozScBMHAANsA9mV
USb30VEm988uY7BTUSMnSBgt+w2rp18HywLwcuqdMkj8JRvLkqqr+wQXRWmj/DfXGia4ROeGB1HB
7nf8OYYrB5uB26yXsbIs6YsRo2fCOUnutUyYD5Fo2+aqpmBMb9/k3cWYw5JYDYlB3jwrDRCvUswV
OcHQmqFvVFb0MHeNQqqn4eX931gNQAD8lHAUIcm93poGgZU6pMlPGEr53g5H1EEm40Fkh9xde/vi
2yGrA+ZJjgSsVwq1xNEUZuzADmUiUJewuUcS5Es0lMoB7HgvNSD3IIUkS0djYhN+2Evd2EXMF6yQ
uvqmTDALOKWeSubr+Dx0neoXk5Kdlin7dvtj7lUykGmEhRr+Fqk8urkEwvaUNB/JsuDRXh7tEZHv
0prLa9IPMLz3inXNcnP6WFdD/B3+pPCxgRxxOcHWnZ7LqGyvdiKMP9Swz+2nzI6Kf3tjmP+7/SN3
z0H2BvDhUIVsjRn+8SrRPN4/Tx2tz0k0gq7NFPGPNyRH6iV7jwU9GlAWACZlL2J95FbBYGrt8CgV
oQdBLf7hYrczDP862AdUvY6Gqve2JqEtRLogE4CcrtfrCi3mKZl42tMZNrHCTr6ZkgO97NzfSQKZ
KKSFJnNPKC/XS3F1I1qVbM2uEyQZkIFqvkGpPdinuEJO5Dd8gnwqXOiAGO/apl+lFBhkCoPQT0vC
O0gIurtCj40TwobR+bZ57J0ZKDiZd4FaAW+63tgwOJEwR6rEg2zgCx0N66kwqaPlIkVY2xuyP24v
uHdoVDapGgDXImHY+LvBrDvXiJMe9jJTuReZDiF0MUQLl7QLDx6pvWcX6jlYDigcyNRkvTmSeaec
TdYqB3N4TlO7UwLSwcE5OK+ddWTHldExRhjpSW3eJUdv5yKHrDawRiO6t/K5Pmdhnf+4/eV2VwET
AAyHPOtVp5WJnnxAeJhaZN625WUoI/1exProXf9/62xsnQoOyESewABo1uTP7lQB3Yrig/7da7kI
EADQoP20cRq623zDMr140BCCDSrdiOYHOysnzS+rDLc01Fn6Xe3i8s9xLpv+zigzjWSkj5i2N0GV
/ImulW6c1dlq7zVVKFGQ03Pu/SLOHNyb7nR/NIWmKb5qRPHnLi4yPQirguJCo0Fo+n5o0kK6wdkY
/CEsjOXUM0ebUmZIzHu3JZU4N2W6vDRz1hyRRO9cODnuB0sMCQlVs02JZ7RHoGMmUr7CdaENyOP5
s2GXw51ZJgU0/fPRfNOe1RAOYjc/4eTbTkIaFqZXwQcRQI6b5P44qo3vdFV1lB7vBISU5pisJZSm
ILatPOhtnSdDpdLtaRoG0XRQ/0RralBWuXZdmgIOP9KiA1PdcSZyqoIGNAVI8rvNC7DQWVyMjo+p
wulxNyZT+tyyns98gPn2EJ5yuCcbPzAiEIWufUmfUVVBBbvDXFOLAliefjPoCx/EMnunJVsAkpdT
TvNJ6/klwq0UfdAVUdC0q1XlO8jSMfFHquPB7Su+V2iUYQute8nnzSO6XsfyutRsdbeDgTru1cB2
J/FxyFA1PxVFbP9dtyOzMHXTivHd2BTdZ8Tb578S21a0s6ml6Jzc/j1750j4RlkHtSPmEDaXAsRi
lQAbxeUY1K4Woel3IGL/K7TuCBy9txJ8cIC35GwFM3LrjdejOqnhgkK6S0Xsx6DR7YJiNp38EKHR
g2B770rIsySHoDTGdPF6rXQSadYaShtoreJo73ThOIAZh0QpTybUtumzlyhu5kP+N/11+3vuORlK
qHgZOio8FpvAdG6zptVQuQ0iS0VqZO4yJHfQ5/mgecI+MZk+/8YB0hBlyNahOcq4/HqrkaW4pqIM
hBGZnvqKozhQK8PsX9l6dWC7u3sjwJQD/FTjtqQLGZrXZjpaXVB2ZnePjJN9Cq1ouA521d9bkgP5
9rfctRiAvDDBgRyg1bHeWkNVmMgWH2O2Q/gYlYqBhI6nPRiRdtTk2NsaDWYpjk4RCTjNeqkBrqJu
gDmAEeLWuvbDnJyiyokvTht2XxXWP4hbft6rDUKBiV5qBbJkQEQpf9Av7obob4TllCmInCbPKR96
1/O7aXqspmIR/pi305diMee/DaXmYaVxGz3bRlocXZS9T/zrz9hcSupzrSmowwcDnwVmfAY34Qu2
YEOJxG+8GLg7kC4/aRO2GJAoMgZkcZihgbCtP8VmoYHiTNpL3Uzm+bbh7PlyqIDl/ZPCX9uXXlPH
BI40MuBoVtJTquvjE6VX9fvtVX56rO0ZIgJMVYSCikREbc7QNZt2UqaeKdjSsc/JqM0XI3brANQ/
o8a2Oz5ZRlI+RQX4vDKfzHsjFd2VQdMm9yl/Td2lSXuHmQaKLlew3+VLEVrWfUf+fBCP/0S/v/qt
lqSXh/0TQ9+81zosigV0Yz2jZU33byqc4douhabS7+lMBmpbNJPz1GmHq66nzQv4fO97ZBrpBW3e
5M+4MrQcfUq3rYKmGouD89qzQpqYpJMax0VSuf6QRQVvkEYNHGhq48SnegzdOzCb1h8t47YHTmWn
ZsECgJDoKED/sKVTL6lptiKcuXiOQYI85eKcolVyWmKgORAm/dMxn31XTfGR99zZJONOwIohKGAw
7tWNb8plIYCjoDs0ojx39cRFtxKCukAzJjc98DA7+4Q5mnFvPAxt2+0sqgnf6zi4zCIloWv6dg+5
emGOjj/WVfEO2K9+iVP1hz6N7UF6sbtPSfFGHZ7XfovVcdqS+dGM8STKlCNIEys/11BbXtXBPaJg
2POiVOElhprkDIJz+Vt+8aIFk0uzodVc9MKI7+q51/3CqXrfS5A6VjrXOWlhO34SCi5GGWOkB4z5
zbJOrEwLk6lfyN9IILaePAQBFXW0vhCjqx4Xt6ufdDrXftEftvv290vKBmJDylJsdXgdN6lB5VOG
HRZN+WAVwnpmBsx98EbUU9SoSf1lmZ0gh0red4zZObtJePRk7MRWRFX/+xu2iFeXAQ7SEejkK71t
vk8qTWkbzZHP8B0UD+MUe5/aJE/fngMQm9Kc5t6Q52xvbRt6kZLnwEeGdhh9GDf0x5Cw9WCVnShA
jjbQsqKYIDVc1uYkIGkFQMwqGqoOLyJKyuRUm53zfhln9RxGVGoOvNHOS8Xsr2yrUtuS/f71iqoa
t33YqnxMM5oXP/catfT1yDP/vf1W7V3KX9fZxDeMDEYIKlOLpANSXcYpD891BfJmzMf6gAVsd0s6
KB/ETEgOtwFppolFqFbPfYAVMUiQUDgxc31UgdyzQvhXYZfBFBEZ2RSYbAP2yirhqHqTMF/ooYx9
zencz00dRPjau3y2j4axdr8iTD6S44x/bts8rl3C1tn/rOiWxYM6Q2jdWUiRIaIQHbjvXVOUhQNw
z5BXbvNrbQE20XX0rewSLvQCNWXNX1z8GwN3WSCKtv38GxYiKYoM5lEA/G8scXThkRYTMZNRGznM
soN5SvKpezaQz7z/naWIz0hYgCBvR7K0eXGVWfbktBb5u2iey6B2E/fslMbR4PbeiSFgBdM6/6VU
LV/JXx4Is4FJXlOks6rL+mtfL+IPJD2sp7HQwpfbu9qzexnJyxlxCEq2Dy55fOf0o2wnqYn7wgh1
9lWBu+DALnY3RBmMrBZyOPL29YY6VWHUpOPFo4qnXFD3qP0xbaq7sVDDA9+0Z4JMl4BihusB/saN
RQhUSibN5SGvsl5c4FpX7rImSV8Wo28u0HSFB45j70oDE2BTksOGz7jeWsMoukCtgATBnOqg6lXv
QySmyXepepzjyIjQ6l3Cv26f2t735LyohoJCImLZxMV2olTVhEZKIPLUfWHMf0QgvK8ewxFG9dtL
7UVkvyy1zUrIndM6rSi1qG6UT5c4ipX3WekolW+PkXdyOit/NzkF8EjcnRfcXnzvMHk3oTIldqBk
vrGbpUpis1LAaUvtoHdkmx8yq1EDVZ+Xd7EeHemw710GQF1MGchKD/j29VnqqCXCCjsCCzdVhoVM
a7oorfp2WidE1kjv5GwZnnIb/nXhQOg+Kl3Qi0i719wKUZv0kNZpzy6xR0lNRxkCKNl6L1EIhxPa
X9jl0s9gdOb5nGSUjLvG0i9GaqDqEUFNffu8dj8gwDU6JcCeAM2uF031XE9ES5kQ6F56rTpkKBgJ
OWqu7a2CC8bsKUmC+thYRQgBiGHHGY2NKa+AEaAvM3dhfr69l707RrgKZwnoc1JlaZu/OOFpYQbX
GjD8BI7Ob3FSTD5DPbPwndT+nYBKjqkxKcrLor0CxkK+n/U2BQ2ncq1LYpU5kzXu0dTX3m0iFsUz
GowxE4CsdyRV3ZOoVxkQUroOpnVTBgJWfq3yNL93nFIc3N69qjFRAIgZCVZgzc07RjtPBXjBBCWy
yWA048W7ZkpsP5nKEp3HEBi/sVTWpV4Sxe9Su0Ctzgyviz4facnv7ZxOs5T3gCKOFtJ65904jHrm
jGNAW6n/xzCz5JQDdUH9DBkKTSTmj7fbDnxmUkkEhWPmAdbrTQ4SG33HeoXelXeOGZVn26yab4Mx
jweY6r3LQGdUQidgUHitoh6Hs+uNzLVFU+NdhNemX0ZEVK9v3xAkVERZEAcSSG42pGVZZGgTo1BV
qCt+oSUimBWX6FXxfmOWjdEcZtmwHEl+svEhZTNGIO/g90rsLvQTKyz9WguHl2we54PuyY6PpIVA
3xzYDjSe24J7m7aUxzxJJRZZ9sVI2sKfs2q8wJLWMM7guCfaskc0hTsPqpT2JH2CtV/KEqxtYwj7
OHO1boR8QUn+0BPXuCuboT8ZbZP+NxvNwqRo/MkLe+PAUnYcGm09kIZ0t0n9t530CvgD3TzmAwcl
1i907v9ph8a6UxNxEJ28MkmKRXL4UU7rmHJUb71De0A0PY4jim5R1p7mFqBASdP1+bZJvrrTchVe
Nw4OaBLNoPUqUVoXVO8zVhn68cEGWfO+QCrkQnD4HA3KmznO5XIQMjCDjr2Qvq2XE5kxNkNFfa2M
XPeqqH0TKIOZIM6qGW+9bDQOCQ0gocKB8CZsw5CZDmZYdlVQe1P/YHr5ErRzkj/CtnUUmMs/tSqw
shSxP41KiHmllsx6V2oncicXVQ3MYZRaEpXlO42dXuZC8e5CEL4+7C31fUXx2x+96c1cfnJ5ckJI
UBkmo8C4Xj6H3quMW8A/OYRHZypl9XOVy9lSQrGgKWoaX818FKS8ugdyUZqlEr/PU7Ddc6U2yIrl
og6k3tGpZSL9UipoexpxKC63bXR3KXJuAG0UwjGf9f7shSe3tYwqcBZnubaJjm+xCdarxpkPHttX
voxdETzANUmpXIryrJeS+lU24I4qUD0hW/ZG2P7Qo6KffFGZyqfS6KxPjGVEX27vcOeuAzqSeAGZ
RYKMXS9b81OaUWhVMGkldAXzQHQhyu43vqPcFskOzzdw6fUqI9K8pL7YSTF0xdWwFD1wY1fzu1F4
59/YkMQI4MIokW5FbcXsKJ4ZsiFddapnI+eSUk2zoRu6vc6eaVBvAsPJYwdv+nZLHaXuKDMrCL7i
/OzWyX9T7wFMGbyjvtLeSnI4D9I+NkQtf/3x4Bn2FMokZWBri3vnAlrx68RTn4bEqt76xGCE9K84
I3APEjS6XkpgJMroUBmxqnhEynlUr+4y8Za2ZnZ/+/vtuH8aIgy8YxTMyGwnLTGBeIDEvAhEafe1
386ZmrzTifHuU1qY8aly3OrH25ekOQDiS1IAv+rPIxBnxGwQDdR2jM+Mj5p+0k6Lr2mdfi1c96hJ
vnelf11vEylMWchhDsiDWr1mnsqqU07JpM/3bh8a8DVE0bWq0yOmI3lE2xeBUgbGr/HivZIpKXiu
rVati0BXiuJMTVw9ZVRUHptsaSA61asnASPFyZhs/eDmvd4uc6RSPoT0kSl4Z7NdJ7Yau2rwYAVU
Y/eZWIxg7Jj5GETWfVbTsb53dK7K7TN9fTnk8ColBlJk5ui25HeeDnClHiBo4J8GfYhCeZjII3wd
hog3OzGslf9QzoBkieXWl6MvicywZRqt2WR9bYdp9icrzD/njVMdXI6fJPfrU4QIlNkS+naALBhF
Xq+VWHamLOwMRObSxUhNtG7iF0qZ/simomQiEKHgU93mojv1k9a+A27OY5syeqbzVon4hx2mkCq4
JtDYA8f3+sUgqSYsxFEw+uJuL249lHWemjafQTGSzwnFuZOK1MqX2+f62j3QaQIbAbE1JQI4pdYf
AL3ILotcAptE1ZkWjxXLp3vsvfRp9V0fO/egfbi3KRYkT6dSAGxamtkvxYJlthuzpsIZuHZnXhpG
wOsPaJPbR9yGe9uSA7TMekJi8qq6SX27WDCcmuHjGuKxLspSH5yp8AuvFe/bXjmq6L/mN2SKhyQe
jm6wQZjuxmqhdVIpuWG1bhKJ+0lM5XuznMs7G/M6z6alpL4+6co7pkfMF2cOmSKETKt9F/Ze/yO1
vTYIU6/8lhSu/dh2wn3s2sT+z8xL60tVRyZquol4ziotpn1VH4JxXnszfj0CurI4C83DdgLECUmZ
DTNumMPtCsdXvFT9VC969mAgvvneczr1qbBm4/usKd5Bcrl3VAAXJDqN4A+a17VJzPBvTe5gEFp3
5n/9JLz33lIX59g1vzbgf4+qinvLATli/JaOowQwr5czitgL1SZugxmlon8KxZruelQw4IIwXL/P
zaPizo7j/Elq5uA1CWK2Jf24sM2iG5QGog59eB91jeZTPTXvK3c8Ih3eeRhYSmZ5ZADkXpvLpZpR
p6aI5QSt1QzLxa376lyo5AgPAnD4Q2a0btCKOD6o7O/YDvAaqph4UWqa2y6MNlJxoFvbBkkmwi+t
yaTelUG9dnq0jNmtqJ+26Y+4SbqrVoEQvNx2YPK8Nh6cCJMasWwA8S5sipxFG2ZuW+pNoI59/z3p
TcjU3Xx6arQxgnGtN77CSVCgEaGP8fNcpEfr7+2euQWgeZRZ6a1Je/vFo3ntEjJ43bZBI+b0e4Xe
hu9EcXRfO4o4uXGyvMxVP95VpXPUcdixLKm6TjrKp+dl3qQUDBBaWjf1bVC5ihPU9ig+6qqIHoEs
ZJ9uf+TdpajG0MSWFcothKdjMpq+SQkFTIGCcb4I0++B753yGIz37aV27ie1Hsk348qS6LY1WvYa
M/qwbwS9ihzNdVGaseNFtoB4at2cn1s9Okp0by8JgGp9hG5ioMYExSfKyQ7dUdsNY7JBy1ZO8aLM
T0NrTW+d04Up7/82CRphvWLt2HOiKGEDWH1ZAmE3dIW6eXmyUuPIKexuTt5Nur4/ma/WS41Kq8Wh
mULUmg7Gt9jrs6dlqBSkqecYhFTm2R9vH+DehUBYhGI2SSieaLO3KrIrdYkhMY30PvbDsijvvSH+
N9bj5iMj0POD01ree1gQjqZ7dmILShUgSaU+B92pTVwMx0HbGnHTBGGf2owU5s0Jcq23Z4lMpVGB
kWgg2UrfONm5znvDJs0OhFr9WRbZ8s7QtJBxzbk73/6QO5cO9T5apVS4oOfYFkDbtioXMZBG2SEK
k3Dz1cE4ohUB7e0R6mfHiRL9sC16eYwkb3v25qzpLajKPGgMo29Pk5bUj03P+B/EQEr74MKk9TUa
xuKhMIv0KekB2N3e62vsk2xRsT4FLjJiLv/aTBfXGZxCYhP44xOSvuM/w0AVr1ZK89oYFGq0yHbP
gvjHLzrbuxKtHwkZ7twUxilJWQlC+A2vaMUSdZ66GOl2Mx+zi52Y44ex9oAnT+c497K72zvesdaf
VUuGzbkqYCPXG4YOvZ3ClA1DXhE9ZqUdfRn6Nj5YZecyssrPopNqkWhv3ois1yKHkIM9ISH8Y1BT
2/eMvH7nOVX1mCJ88EzMUhH1LUd+Z8+kCOmYN8cZQH21Desmd47GRqUIIDTrLmoqNygSWkkiTsa7
Nm4VemqaHkyLUV4cd8q+3v68e4fJqDHNLNlPo4C5/rx6kmZhZVITSDRjweU432vCigtMtv+pSqQf
5Gp7V5V2D/4OsCJh7OYwQfKYURHjFBbMZvLLtmgf9CKN3y9U/Q+uyusjpevOKnRcdOKu7XBs6XpN
MtTQsXljOH+KbCs85Uhp+KD2rCvU7VUg4pAJqJAfcvubaq+3KTMq0noTsiBwp5szrUPR9pGo2sCx
BEJ/aWTFZ71XGhwtOuCZr866eecso3V2lMGtz6ozp9d2KML0kpaR6atd3SS+YucGDIEKMz+DOXZ/
HvxI+a3XASG4XwoUCKFTMSQ8Wp+8a4ukjEeIRJtJzI/6Il+iPi39vpsKCLDc7mmxn2npB54wx8hX
J9u6i43mzRA2EgxwPFAcyRl0WiHrnwG1hF0J0UN/VRr2facMP0SLlNc8mNlFgwb1nITLUa30tdEz
qi2nRSQ/FYM48t//EouKRS9jEbZMOaFIk5yVZRo0P4NHU72CXocR0uuaObne/uCvjYLY16RNB6yH
rtk2fwNU5hhZT6rdo0ByovkoTtNghx/aJLMOqgc/EQvrs3VITk3cJQ8wnZDN2fYzV8LLoaIKlc5E
yagO88VvQ8PTfa2KxocuhpX8ij5kXfrGCBbmNBT29NfSKINx9owEchd1sdx3bt80+Ulx+uHHqDco
Uyju7H6FDbeaL4gPi85vC7X9UA4Zmn63P9frM+JsLD4YRBKys7mJUkD2lmGWYJR9kqknc7SdE6go
5T9RRhnjkkP+cnu9neMhOyGEoMhF3WWbnaGczJ930iZwElPY8GFW3qcFysOXxhr5bAeLvXZOgNbI
Benh4Hj5H2sLrNIksebGQeU8U8v6XaobofVjTEf066HQyN33oF6s0VfQ4+0CJVNQnrTyPgkvDn3z
5JKNkqh6brLqm07/sPXL0tYj31XL6J3IYyrk/RCFlEuU5b3R5wPyC17lfakrprh96miIMISj63xM
liJ6Wfql0n3VgYD+EiZW9MEJ3f5pdBVVBGVJPOTXWUQbOc0M6BJBELblGZSRhXpxCLbvNCq9ZaFe
juzf3cDk13yaqnGOL0tUJMg9MkArHvI06w0/LSEvP3nZpDITBh+c94i+i0gQy46T4dIptds/DkR4
0fcGvCfKBXondLgHPbhvDaGGH40p1ao7WMrQxCi0rHEoitnuH0sFCdKb8ytAEJRaQFtTraL/sD4h
AKZ6pNvUrYUTe75Al/1kDSKHPtnzztkcOecDk+Dvra8sE0gwCf8ERMiRhfV6CKbYWgu8G8BwFn1v
zbo6dxAvfSxGmOVvL/X6apGbkqPCo0QCQEa8XgodAFEz5FkH+ljn19DVokdnRo+T3HF+ZOzkKAH/
2eNa741GHlaF45Mvzba2Y3SzAfYJBO8cWqiZznqzfNOTPu6vKf+Hp8Iwwr9amHhFQAQbio/ZXJr5
qaQws5wcO/TCL6U7jV94quPST+n+ho9m02j/lFXd1D6PS/2t78zkYzyV1FGiWCzueyifSfTrQYz3
uZJAH0e2pU+nJrVr1e/02ItgtfOsr05riO8WOtsvtdYUoW/ZuVWdc5FNwl/6xPraRHlfngDFVH8X
xph/VpNC+dENIOTglBjdrxH1x/+h7LyW5ES6LfxERODNLZRpb9VSSzeEbOLJTEhIePrz1bn6RzMx
irnuluii0uy99jJ9rmsxXTO57fZDPRj9LBrH/QnXHBtvmZXNnifbQMF++TY++SY0HzF+i2+6qfV/
bguRJYc43Otv1HdaHj1LxksuO6J7H/cq7ZmONCp5rpZu+khE0Q6O7pRTX8gJaflt33rp247ATjwM
U+VGec86la+7qdbqKSmDcMbgYGr27uALd4ieyh4f8SKj7GLj4Rdw06WZ/RjMVTQXTqCWd0f39YQy
S9fbaWQL4MGJfRC+DERVtgcDmawH1Sjb5669xE6HXmkeVnya3NwMuNfl3gJGehrBJj4Yp6F9HcgN
mYu4DLcmN8h+bneTjeuTsbtzFIIp2B/W9+9H+cU4nUqWKTl7F5HGb+t7ZZvBBob0ZWMtb7w56+5Q
hjRJoTd+8IeHXc6B/13bl4clXLUUL0hfoEb+dTPNM3qJzUQeAahuV9jOJKe0NH8i+fyN+naZbFxy
+7iZLgBeFPz1MYzfQ4Wazy28Zqic45AKewvSVB4jwbmbaz+zr6WIzG28qAnz3C4N17xLXacpvMFT
f2K2ku16eeJfPzhlG0kpvM2LR/jv3EwcBP3abgn5EwNl3YfEdM4CXyzKND7lcR19WgUZt+EUXqSA
nsJGQazRsF/hpNJgcTooO0Ml8B3y3uWs5UdL9HsAX2qtIFGIYa0OfqbbJJ+k0c1VSWwDyJacXb+A
UDKXzzJq2uA4Tn5f5aWtS+/Y9jGpGxOCi6NXleZJL5Pgt7vqcuRk3ZSnazqKE0TFfSmIk9yG3ERL
8mt1azWcs2Cpu2PjZN4zJ0UyHLvZZo/an+yXvhThnqu6jOqzGsX8HtVSPqVGZV+X0GGLV+XES19F
PNmiisfwq5ILpM5aTeah7FDU52IKPPNBL+3+ofSl87kdRfyQYCrmokrTYi28SGBaqnrZ3jlZhg1d
2w3kg4fKH2+bqrLLXeia9H3UKtxIpNH99VTtkyjavVLuydWp/czgb77etG0ghLSl98GE6Rzljhmx
emzF+MgQaWwOVuzEw6k0bcvcmHQMCuEnzT1ScFYXw7TtA2L45IboAMo7/KWZofRjadKc0CQSHWYE
LeZMa4UDZ9tt+63o+gHKOIEoRYLnzhf2A3+hDxngxrgmEuhpe2KHZOeM60mJcEOYltrmNUYf4x2W
NlL0ZBWxjblOdCsP5dJXT2KgankxqdJfqsbFDVqQSPjGhG9Ic1v66+cBq0kHOqQdfrjutMdXI9bF
e9E6ffpua6EdKp5JtAX0h+gdsHZ7Xbo5fahScmCLzZmz7zt//KvVkgAHPDjiz/PoNX3hOmH25tq9
rI5TXJXysA27l0AbKn1seutAkmewinIutqQUj8YbKr+wMyqinORi0cDJCWyd9/GWTR/HPp1+LE7n
bkcY8fIBfhlDh6D2ort+V357yIzqg1wrxL8QEx3XOWTT2Jx07+AXpfGCCE7MFpMfw9xtP2niE/5r
5Ztgvu7SCHH23nnmF03FoI9Vave3CNXK9pYEgghTwtidqagHvTp366YjVSRV2jSHpU7iZ/xb6leD
GjK6jVreXk7/fJHN6anGhnSI6/7MPhIvOlhS8sQGvc8Nd+K83OHN3Gc3kQjHtVhqG9vjRWtX5evc
dMNxUDF/eTVsS3A9THZ4Jw53srlKEudcNTMJAvjUVN9qO5QP45qqjugj6b5H0FqTvA8C8WxW0pYR
O/jhgQ1BW+is0fQUOlHnF3G1BT8X3SVzHhqUOrnFreXBr1LNEm2X7lUgRfbPGE11t+1SptFd4pUQ
I8UWSveapIwwKpqmraMmF0My+EVExOxdkCnClxzrs19t27wM5QVes+1uP5QkqJWQekUs875s16XI
LLwrG/hSUYd4IQE5I5qyh5iGSFyVSy0fUeXHX+WwJjqfd+JciktalT7hZWOWPNAsqpuwCdon4YSC
sjwwMvk0tcI/92tNExWJPiiqOhbm0ZR+Vz/7BPyqYmr02GFNywg3pzXy0oMzL/YlCXydHnCgSWcs
XaV9TRg8DMUcVCWkHJF2Yx4Tar7knm3q7uTooULQlJbVfjuFq+5u+j1svjslbet114hxOxL4U7kn
leJfWkBkTrJDySvb89RaQVrU5qwv5J9elLth3T7gTQ6TxMfTRt0gOY1lfW5KOVb5KPasv19ELH4x
qUiSI0T+LTg5ocFYIOk296tdmermOJqs0UF7bfCDjptaaNya4LwbYMfiYmT4hCNJXxZKljOcnGRN
oHj7TQfSGEaze+M4YybYinuwFs2OTOfeZ9lJfppmL7Lyk8cl8cIvos7W+mqXco2fkAOb7qTGrOpP
Q6fc562N9u3iXTk8JmvFd0I6UEVMSt3tLGu/k9eNH/Vf3Yu9TEFCqXkOlz6tzqTZDvZmW+xgcmfs
vY97r2eOZt9WNwsWnxHzCn98B7MLF8ylhvVju2Funq97Ms+EwBEUveqA7TKiQVGnPmzT50V7xLdY
b06iA0TiPT12BmJO3tWR5eHTkP7S1kQa7oEaPrIt3SUn98Xprle/dL834a7kzW5675lUjcAcm2mM
b1oc9uRZdt2U8pJG/VLGMdWjq/14f151I24dSlQqi5KvRUx4aV8nQnYfnNpxJy7Eqf9a22X0c6mk
+w19be3nZbnN97pkmR9Wi7/XDaZW0wjzP4zqU1Rl2VVslx3BEmm1Op86l7Ccap2XrJAQfw5mQD9y
gBenw9us0jOW8o20CoaXai/wWLZ9UcuFD5558/wJfsD82FXexl2pNf6OrSldeTN6khuTpLH6M1Vm
SPC8l41jkSyQlW/WeqnqIiQPXFIdeM4NZWqEjIpVv3dnIvjGFsFubUL8AbcRh/mokSER0HPwUWvF
WVjvpv4Bb1f4uaPCTlwrU29+PgZLNzyVakIPOO6Lr+6bFHuTt53Su74bmahUOdOVPSP4cmgu5JfK
e2x3r8/yOOhLc9zY1kshFq8L6AzmFB1vt286j5eN4Y9Z/fEIFW2fQDumabsqw2arDl0y9h/drmnK
vFWjfJycNvlqwp5fa2IR4Qdk9fYoG9QRhRCcVCdZZ02WwyNoPtVOI5+ZKIfzcWm9xJ7wU119Imva
uSm4nEpM7xOJWGSMV78paMX1qZNiA4QQfuXmS2pZHXqK1nvpqX2BxWO99c7zLJ3iRX4SFpFU5Quh
3cDmnpDli+N4ZigEjJqvVjRZcFiUW+IDL12+ps3V+sFTo5uc11rX+kZGiCc+1XVNJZc0Jvo0Na4z
F2RbJu/pDvpx8KMO76jENyU+bXUn7vF6L9McENms91EVmiTf+V+hCI7gF9nsO11uRz8A+BC1E24H
M6Yr14p0G5p30ju5RzWfvBC9bx8TszXEfpVu/ERjlV5PvlmdYuBpP0gvFdgeCxw6pqALulPY+OxE
VRMBfW6F8euTC3Ke5aXU5XcoBIh9KeHc6jVp5RQcZRzIT42XdH3ehIt3l8XLztfSe8HHCoABezOn
da6wJHLSg/GXMDhzlqu75GKSkKvNc38CGETkU1pDKbCm5UHZjrLJDcqqvLLpWrtFo6JKFzJao+aA
d4X3A4WCc/k2hMfS9YL20JZBak54ugwvwRgJMkQ3f5N5kNVqz30U619QxHJvtFMIO9rrSD/glhjG
qhhFk663AQdUc5sujR3ZyxNcEyz0kpu9h4mdb6vS5YktqVXRx/N+Hw6TXx5SI7otryHJca8moQbY
gGC2Ft1iZHU2yJQNOgzFrLyZInKEhUmXq9p3vOTkjYP/KRqAgc8Y/rAJlHXdZ9qjuj0m3pBmd1VL
JmPult163wVR2153HpdVLoMa99mSqcmrO2lvPlZmd7+SuabdUyl8rc9Nt6pPiWsZJdFDiKdopZEq
VIURXB5lqyRYddoYGcwuQUsiHtIbKusAMTpQaX8GuHLig2Ji6mLWHrB3h4r75sS8xqny+GLWRsAP
mdk0c2NMtqLypzyk5wCtIg9BU+QhQimI1pg+lFnE+5mwGHqfBA4/LM5qSwvXVCkF5RB9aSd/VkVH
ShCHEcuaqxz45E5bhXfa5E6QtHyGVQ4oRaK2vPXn6X6wXbvkqk92OHrx1Mki1azbIt67KDiFAgQh
L6MMxjjfPcItniyWXK7SfJuaOh44evrsYxOb1KOC1GFZ5+TmxM25jFcIf0x2ZEoZRh5n3kJrfqNw
DinUwnhJc7WK4Lsc8A/LffKjplPqKNl8SAebMdHAES3Jo2ixCwo+CbTfZ0l3NEnQTscRbmGUQ0SX
suiR8XCcZRnxI3p3+unc1XV4swe24WPgN+Wd+6jtwyIYG2KL9mBo9wJlovWKYDDLU7RXKy5z8C1+
KiHijo6gTu70qEhO8Yd0SLgCsaR6KjnGP5to5gZpWJd73u7xfsfJQFkdjJrShIRf/+fQVuWz7gf1
Pu29098F7bI5uMtF9rhWAdY1F8VKWTRZ0r65y7apYilXP2aqlGa3jdiiZ74RLyg0bcAJzYWfHOth
sR9Fs8FzaWGseUW4lEFT2Egktz6GKzGby5X30bpxues6HWq0bExGD+Uahx3FlnQOjXbMVmSTjn/F
0R5lt5Gcq48VwSN8+2ax78YwnTq0s6N/jGEGrOUtYXLtjeHiF+kUBE828LYBxE91d7Z1J8icbSU/
hKOgzFxEw9e8zoQnFbEigz7Xgd/PxWBleesrjOiKFYFpcKht1XfFIlT1uuAjrOC7aigvdVab6lZW
Zi3JrYnXMQfXnF/1aKP9uExVON7gLR/9rJI6bA/1LGnHY28VydWGEGw8THU8r7luM+dtH3w9FhGA
4Xj2e2lOsW/6NI+GGBktvwEq1rt0AtPSjybfk8U2bLtM1geWZ/iNq6/8WjkN5lHaSkN8OOd5T9h7
Of+I1Gz8+6Tfu+kYZHP80zIlITl0lx2dNIVpPrVN3RzWrAFxa0kGklzbPb+yB8SS/fCc3f9ulGAZ
u01zMSZAAzAxIam3n1tZVzeimWOJPQk2MMUCJvZJOyH0StLgezaaOzgcjJMJ3zCJTH8l3haRa+HN
aXVoFjsld2sfzs+DiavPmLXF3aFe3KnNAW6n/WYna+8nWQDzdUrFlZE86nbfPbd1V+7fGkzB6NS8
+nKtxdXsIra7SstgZQO6dvjVr/7aHFsKsxYgdAje7dAtX03SjE5BxIkrAWH6DBCmW7W9umjdZB7J
PVR5tISLKkxqkmdHR0xJcIwOIcKWmNlxc5fjXUddxeEyav+MioU01kGJIMnxIKp/dUQKVDkqAXy5
B9jnP2aCjb6ZZqpa2qh26A6QpkxLO9NwF7H8yZ+z66XjqWy1qANVWdeAKxr1sCZlyLdBEB6YULL4
jBN45evJVUv07sqFIUGcNcucB/WYjHnDOTMctXWjXyqO6SeW+jLyxHOBvrupoTWzvvi7+2FaPyI8
EXUhKKBeHSudmcLAOleKAU2ao3nTXM6LYTrbYlqRB+VKpu1Eif9R9Sogut0u5oczCPXQqVp879ux
/GS3uv5iqJbBqnGBflMeds1FOYj9bSPDnM8XOihZuzDd8gDfEFH4HdzAhN6szr1a+Pd6o8dBbIps
87hZT5wXMpdf9DbOL1taA7dMcmpammnFtagBoM3BqbghCpy95Yc0IWI1D8VonzmvwRAa66xfpROO
v5RcR4lcqU50sexhO+Q71n3PGHoFr6Up22u6AfMr2ufgpWIH/bRyhLjXAZ2MtPwu0G1WBTHyIOXG
a17ioZvmLj0oufbhlr4pOsMlr4AbvnreNFYHWC1Jc1QypvzG73hishLt+gkcZ+uoredmKRjKDPo5
ogWtb4JsRxvQ+H3wWVfx8GR8f/matbJd7tTWpSujyTWJclfFQt7VukqHI+03ftg2W8dDPalsvG4Z
HfyogfpvM7IghxtMJZNnvMouBnOMHWWB9Vc6Half+ofdyuW5bJfmGyrz9Rbvu7IqwrkK3uq5zbZ8
GAYAZMMo9z6Z9lGQ3hRjHQyBq53yyQzRp763puQEjTly1i1eHresA/33QmfQVxzF8jSHfeXksV9y
mFvuM0Zk7ui4Rc+Z/bx7XNsom2ewSZhxEZ5OrjcClDZiePFibbYb0I3wdadaZuq30DgfrUeyUi6A
4HcQx85eLz2YadHV7sTy0Q4wft8TgZc3ehu8okqdrDtuc2D7QpsO3zMfkt1jpwMcv0SWtelDyAjx
V0ci7tuoaHjZi5dKutra9FqU/dpQsrlqfWY3AA4Rl2MeJtEMGi/qeO2LLsMnt2hbHbxF4cj0YiYr
4jJ/cQbvTlXBfFMBZJT5qpHrnjctdnUs6yHpaKk9y9Bz3eX3dbP1G6TcUR3w4xPNoawikgQmbUIK
A+bov8p1tXebWvYfXcuZeu+O3soORfs9nymFl5toH/3palOdcxVvrjAMhmJTnvo1y4bzRP3yNbOW
XjaQu3+SZaD6Qx+q5pkcWecxTGT4OjFLrXOj4uQZxXL/WdWrUx+HNolkPjk+/6XdyCUv4mgZaA3X
sAQKsBtXh6ZvjIqAg7w9VHN54RpP8yVVctjmLxS1zafKpFyMSelIwf5PmWNB/TVXYCO7QeMasEHa
tqHbSjZXYsPoDhhktIpCIYvq72WwRFM+LxC08BWzomMi4099jmZ9tDlUev+N8iR+CTubTIXpUnsj
RulluUwi57pbtjm8XWO1Xi+mN/VVt/nVW78DJN1V+Dyqk8Cit6bWX2hRwkBGn3cal+oYAXRzPTQA
VldzkpZZsTH6f8MOKGpOqM/G6GC6TVUnhrjiGcZUR66KBzglRy87w503nyNlk3ttnZYhW+u715D7
m5EJk2YjtH3W3nnMs+bcX9r6yfE97nZtlqk5DvNQfhXw/2SuFs3BSJIzmrC028M+dymnXstt8Sgj
u6Gdj/FSTp/2boADqyWnRo7lon5DuOh8b1gA32eYDVXBzKJ8D1u/eZxmKohiX1XAfBxTl7PZNRhf
VcvBHJdYTKQeLn130w3GESfPnZyblIMvPuKQEg6HaUnK4aqdur0vYsIT+lzWMRfPNEXeXRjOJjni
TkDtRReMhNlP6uqUaV+MRaWVd70D1DNfGJU5N0zGotxUltI17pc1BWRX8wB+Fodc1Jy2VBsCdl/G
8bMxLM6a+0SPGeVRtPs/ejgZ38YQ49ei9TqPmmDG0SITNYe2wTm+YPw2JXk2lvpx7ffaO7Az+gQX
j42ovzAzW3iOvc4VNBHV/mkOotUt2i0eg8PsgPlQTXimKZLRhp/GDk73bUX8kp9riCb3m7NlXqGy
3ntc9kubyeETVbdwTccPJdEgF1KJ771EFNJTzkiNsW7ftTfLpegpMB1zXhOFkQhGWY3/2NHtDM+l
3+8/ekgP6fUYDuYtrWvxFKv0VAvpTlfW8SoN2q59cIFwa0PoBll2P2fb+s7IIpVXaKT6Wxoi9cPp
BCeDtj7/ou0d/2lf9ymjtlxmuKK0A4+Sq4ikqnQHuy0pIgB1krCj5WyD6nhpuJeDkG164GAVGeDN
atTVCNkL9Eh2mF9sZMJ3d7oLKg7LcG0etrC0nxXX9kvAl1PD5Zr9X2NaUfVe3PLu5iAb7ZnPOD6G
TSMpYxtbgpQH/MytCc/KsSKG/rV3WUc7mrDMc6IuQnSx/QInkC/2OVhLsH2g/ehLbBMqCF+X9Xe4
Edg9zTh/NnmCRUd2z4AX0C8dQgAq8m0i97CxQiOO785B0ATPRD9Wg+jdfIzxDCP5PZ7FcRzU/CHM
yAy7NQw2puPWIZ+jHY5R58p4lySGkIz9FTZJK0+bQ499dNeGy8bXldjPGaD7G/Lo4AIbR3Qu28LI
6WoDtTL5PLVoySrtCThGIunDvG3SFAzI4e7geojFcAz3AVNBij6vO9V7CxXy6KYmc1UeqHWLTksw
985DD/ZMsK1su1n+lJXW1YMV6Up2wVS3FDzkWAYbp2jtt/6x66wDAWURUDr1g6kZT29FPAXKvCmj
1H6mgJHCyZsygNuUWcibGNP5lfPqzzZMcaP3WyhSuehjzsFjoryheQlErJYyd7EX7bAQ3VTwISR8
d3hQg2NdgBgunfBqcmNkVcRq+lTZg+s4n9yqX/vrxq4qufy7vh5vK/wqzGvsLTullpPu6fiTgFGf
0oaxH8+YZYaSITejE620+fvqeleRbf31XoWA6EwM5DL8wsh62ceCcTKN2EnLWJS/ymxPyI8Om6m7
nQbicT+1JK/MP1KPu/PBTccyLizG8/Yj4xbtfuiXmFqoKLO49z6Pjozc+NR1zAivSm9ZGCpPwZ7u
Pxw7Xgg9lHPV1wHqbHvmMZpporjEcW9ciYQTvAeh47K5vUT44GUtlsIY5Kc6nLB6GiEogMAwUcHl
oeXtIJ6YTBJdLdFunNc+8kcqDbPKiGFJuegNivPsKrZUBO8i/RarIE6+mThtk/lcMycVVR7auJET
CFQd9u8y5Zb5kdG6lkeb2qC+tXXdzY/RpjDHLtC9YfldJbZMbq1GsnGug2Xp71w69PCckrCxHjug
8/05lvz9Y+6mjAqw8CfB74eohe0+xJXr2C/lZrk2mJVs2ZVmffPRYq/NzsDiZrn25oUrs3J9RinA
a6u+2RyDqXM8Je1yNfUrWSLz0NUrV6WZmgcIUZU6jWtixhu9u3tzXKI+aL/g7FEq+twp1UdQz9C9
0lBN9rwZtt07BM7WJ8wyAFuKLQqH9L1lx7zgCdjYu2mL6GZ2l/v1ONsZWwT8nrfPRtjqp7a7p69j
DoH2YMO2/OwIPbq5cJb1DZdN4Z+sm7Uv9dgHJkc93xGyxPUXHnExa8cvYmrLhF4ryOyVkPxSwb2x
ldeC7fLDRKqJDi5c5+0MMdN7Q4AExhSB2We5ycDhckQ1zhOTVNEd2rTZv2wqGV/QQ3sftlS4CQ3T
VB8nVdUDQwRqxLxSyG1zRijV/UDv/ZTi3gGROZz6KC/jsvoyT2LyiiXS85L3Um7vvb9vK4Xs4roH
z/jq+4Yp+ftqWnvjUOx30GLG+NpMGN7TpMVHJ2BfEHLZXgdNo+AMzPsdY6ClO45iCW9Hds+a775h
fCO3koDesF7buy4hJHOlbaCNDKTs86XyJRkBDMaZzAMCfet3z36Qo0yAT5NuGQ6qg95+2Csmvy8N
J+IH19ETmDQepoRDREm1MdcIICF0Xgzpo+LtfqhVBGm6HRf9Du8ofSnb3mtPYiiT5GUk+fuTItAS
wk5oox/ZuLQbYEw0bYdyi/qhiFbbHrXI7MXboU1wasY0rCtWSwru3TR7K3YdneqvF3etrlbIzON9
hJSppqWOuL4zPYBlYCfHvAazSbCf1XerO0TrUVdIUzYC7Hkiv5eLf2DwqcokzFWU6C9KcDcd7dbD
52ho3bmN24zkW7OX2xWwlggPUzr11S1sKqcn2bDuu2Nd7uZthyYwHWkjt2997FXfMbJP03ytInvb
Y/y0nDal6i96XqErp1XVPM0yrBld+ukIb3HbZ6Yss69v6ZdoX7Hhz+4v8gZReH1czQVMH+YwDFeZ
9s7LQPKB7MldzQkcnbisli50clXu82tV0RnnZHFhnp9Q6ehDaDf7NDfBInklNnLzihNoz4VOOk48
L4NwJZaJ4zzLsFY/e0Canxjsw3xYWkypC5YlwHWz1/JWWEqs44J0Z+Fwu4QSRnutPrcqCD+4mS27
nGOfdeNP2+zfOVLrOneZBL0LMcUdPd4EpXucdJOeOIzS6kSYanUyrnRMkTC88k6dl03P0ST2C/cv
8u9HoeMnrHWwee1HDvHc2dt0O1b1tj3VUHNfg1qp/lZn8Vgdy3BpRKEgHczHMipFyqyHIuOUaqbi
FwgBWH+JjJBgmV6kTp7fN/3JyDAD/6EBBISd7VKYzTNfBu7esOg8fHA+IbEY9oNy4b6Bu1WJOLpV
VuOSngTTLZOUbXz3mj2tj3vopF+TcUqDQqnBLkc2N+4JTT/05LvbKQuvlTvO94sl5arACQmUPe37
4cYfHSDsyqOTO1Eg+B9VtOifnKEMt9ravYBFINsu7af10kI3hEG/NY3erxqoFB0YrMNoFnpQ+6Yr
HX3wLMbEtx733fPeezH1wL+TNP/GK4Mtjq1SiuuRS033u+nR0M2boagCh5WNPvW2iq6X5o9P+V0K
i8kvdkc4gONMl+F59BsTniZFxf0+pIWUYNBJx7cfjR7cpxZOh90CUdS4kf/ho/2Nn3d56P/TQVFk
gihefv4/9HsjPG6iElvqkJThW3ySx9eRiIFzzwj/vz+K1GTIurhHcav8LtjCgcfrtlYmhfTgFQRp
PZ9F3Jpz5anhD14lv7NqL37Jl5T2/w+FwInuN4ZetcqBbbekRdnIIW9L0hLapK/PW9PEuTT7n0QM
/7BALoRhMqmxN4MZ+NtX125yL6GQZPAHNv+62xd7nXKQ/uEF/tOngtGMptXH/vRvCwQxe5+0tskK
KHwEzq4wwIPSaw/dEjH2bXT0BzrlP6wNjxx3n0IetQST+r+uDR+G+DSh8C+yWH2rQ7c9iBWOeW3G
P9mD/NP7wxoRtyoOdlbjbyxRJHJKKqfOChAQ/QohILnvKHv/8P7+Jti7LIsMnR4rIsZf4Xedrox0
RHfI1+TMgPhjK/17WBveQadO8LiodCmaripfVGy9j0wWzdGHI/P6n88SND5wvkPuTBQ1l1fxPxuO
1i5BpsFLnTTU+aLOoKrA0gqC/5pV4iHuuizJFOSO9Ofgtwf5TYWSm8BTVLrJEuZEDMAnW13pf9pX
+Sfbzr8vlQATSGZaUG85J7PfNpxTeROjE1p4p2rtN+YnDDc3PBHeEdrVf8qY/l2wcflkF61uHFxs
5/mEf32FTTN5JWMOAK/ES+9lMnxVTKlPVDXfQb/6An1FeGjFsv5ByvP3A5rnXhw62H8XSvNvz41t
qh0KevZDtEQnSVxXoUyYnPpMyoMj4q1wvd47/ft6+ccPS2IxawayMQKcv35YyCQ2VC1zpRkwAy07
VHc4ftvJEjiYz2Grjr6nYJJi7v+ftz8f9xIkctHXJiiA/vrkIVQEBPU2K8pg7z92Tj+8bEEHlLra
tX/890/59wMACS+Ox5f7j/vod+OYOpgauaiMZw0iPbvrps7ezhzh35/yT6s0oqNFWsT+9353H6At
L4FREw5QG2kUwyNzKzP0txv8+D/cQP+0ViIf5Rdi0uQyC/rry9vbbFIJDkxFBlvrwc5b+RDC/fns
4cfgHvchLNecIqCJjv/+Ef/pReJ/RwoaiYrIaC+v4H+OF6dxwT8Nne2++v2XzhdRf+iyOVgP//6c
36Wylz2IsDJB0BnhPRb8djdMjkf2wRZnSAmQCmIBy45rZu/ARAL5JAQGwmdM9ENDgnxYg/S/RlVe
Hs8xHiVMLvFF/T363Sw+41mGy0WJSXYRYtaeN35C4Nza4G3ozn9y4PunlYNn48WLNQC3/91fs8KE
o9mQsRapcZcTGTDPJaFBB/LR0j9cUn960m8vFgfRvd4UL1bEY3Tseo/Ah6YtD72S4fX/cXZuy3Hj
apZ+lR11zz0keJ7o3RfJZGZKsiVZsizZNwzZJfNMgCR4fPr56N4zXc5SWOOuqItyyRLFJAj8+LHW
t379DF+91JbRKsBWgBs7e8FpZyVplzhh5Bi58xVQBUnodq4+qTx7K6P876XLFq3935c6W4woMLyB
g6YwGrMQWLUgTzSlfxaT8e0iyCRb8te3dj5rCpfCZSM6mD8Iz+7Z9djcAHMbyiGejMk64j6akWYt
4aHcsgNsex4PfkoLx16q/o2Z7PxD/XFlwEB4CrdV99y7WIgBT6MQQxz0ZfC9ljK8KDn9BYxvyTfe
wdcuBTHRZG6GNug6Z3OMB3i/WrQ5YJodg+9I6p0IW8RHPXbGW9uE8+e33RV2sY0PvKUxnL9vVTV0
Ik9RsRr2/J4TF+tTV0/djsMJ764KqrdcceezJ5fbzLmQYtAsArw8uzNLDwSfBOEYz0aORtILju4P
0wQeCg5NpeT34PTujSd3PqVtF2U6oS5zto1eeFaE5u7Yal+izAw45NwSc8rTCIrkocMrfKDicGOa
PPIyG9rgOVvm6f63hywlDU+R7ZHNPZ+9+GPKIVq31Dqul04fdXmQ8s6u0+G2zgI35qhVIhmRb930
K2MIZ34I2iyEe4hr6uf1Yhwo5rmIjsuu4JzGE8YaUaF639MuR0vw61t87bFubnwn2AC4DKafL9YO
CEOozTRGKTuPwtqbrmWX9beJtWQH3SI2M5Q033is1itjF8sUmFbwg4R7nJPKq9xPzbRUGiV6J64F
bVtOXQJPf620DE/tOE0f/WwtLwvdiw/s8KpHmsJ23OLYbcm/4agsCeuczhR2jTiRib2zCBd/q4J+
9bdEobYBBNGYng/5mU06qdIFomQTg16rg3XHKHFPXWX0p85zq2+/fhavjXYfqwuGdLQL5nl1h9mz
qW1vGmIbVbSBBtGokthG0YRYZm6uyFLN97iXkqsyr/pTAvNiPPz6N/hBffira2174aiNPJLugSIj
ofh5OHQ0OcWWYBSXyquvaLvVB5/885Of5uVe9csayV6773tzVbFbSWTcPOG4HYaSoxQETr/+dV4b
nETNBNTZwCKccxQPAv40kYIj5nXK6qt60cuH0cRcYWTu11KlPmdMc/vG2HztmiAfqH2BxLJanS1T
U2WaqzGlOsYZVETOIsbtKEr7H4olGMsdh3d0E+rE8d9YOV69LmEBG6kSWcJ5IprFKfia0WYjvNz2
OD/QzQaOHcgh5TQlwzZrmNmhKFvnjUf+6nWBG26zHEbu8ycudTbng9vo2BSVffKL0vOQFeviKsH1
vR/lYnEogpnsjXln+xjPBxqvFksYQGwAjtu78JeieELeOwgbpwfAzPEhz+d+LwbPffj1AHrljSLY
B9s4LzC8yHOOAFrSytXh2sdeJ4s4hDp0gS0AEUWffse2PEa9mEVEaWDD8x/si19f/ZWPFremSYCn
Y6HaO687qBOWrrQyhlJVeFeFh2o+IJPpSIXax7oR8APa/i1gziuTFhelm0JVsLnYz8YvKxmk2ZA1
axg4Q4acwuq80FQv/SSPfHcaf/8dBXUktkWa1GXzfI0M+g247AU6dqrFuOq9vvuQoeyVBxNvZB6Z
lU4PS+gvt7//2bLzp6TjgxVEMf88fjSOCRc1vY6NYdXHRVr1SbvKjHHZBrcCvToGwW758D+4qEN7
Q4BG2Wrnny+q6j43K5eV2SszeTU79L27wDW+pUrNR7MR1wTrLuUbb8or5QBlAENY8DkKCPw/X3RJ
Ct+rnETHMql7mtz2cK/J2KxYHzosqL++w1eKdIItcFMzarnY+aZ/1CgIh3Gi4FrwFtvYxy7dabXv
Dc4xdxr3dmTD6D7ocu2efn3lv4WPsvRwEEqC7AbO2iJvf75Ps1lZ4pcQPRGdAs4nlva65RDyOwaM
5ZApm3hUW3Xut0AlCu86GmXEHIYwLyuCvx84jUGQKKYm26Nqwi/w69/utbeKdZkXiyYlm4izh+CO
k2kwc7MuBojVArLSMQ+l3ntOxs1dko6/S/b78WHQu6YDS01GVsbPH8aSBZbftmxZsoGetauhFwia
k8dcaPH7C8DGB0Y36m704vMwHM6K7D7DDxYnaMyPlLyfGt7yIxMMe5ewc29CUZfx73+cBOLCvQOh
T/7O2YuEpU16iLiH2K0lvQKrGW6mvFniMEFY4pD1dvfr6702E8PYC0KbYi4gBernjzNoTHI3l2aM
RycxT3M2WHjoe/2A+9GCPV0n156U5Vt9g9cGDSBTclxAXm7UxJ+vOuZZOKV4CuJmcO3IC1uUZVVu
7BEGGhuSwH7jSb4yU9gohB2b50kYyPn1VMAMzLHzFLtLWr5Xbt49dsJZjvTTys+//kBfuTU65aDg
uD9avt729b8s3+5Kr3Ndi4ljSOSXftD62Ig9DIjGgPgbVPz6Rln2ygUdXNYs4pz1bWy/ny/YSAcH
CmaJuGzT5NB400vt5OJEVJqCfiTVGwP0lY8SnCZcX054YUqcb4s4SB849zWnuGfSilH2lUd0DQ7q
cu8tePgPqttZKbTVQSSggfmim3w28XkZ0jEvn+dYF9lycm2oBW1uDB+KobD23qR7tp9mc5sPvXnZ
K/w1bh+uN+Y0pF9ySNhfcXU7EA7s7jRugSy+7Sb3adIN1wGbvkvGQ3FqMLGc0rTUb+HJXtsw4FNg
k0rT0f17yNVq2URoon+L3a6XSIQSjFiumN0rIuqaR4mSgyp2mdOnkPX4QrY53BGkQsaLtmWOKQQg
QL//9dh8ZQ3jNIBjMotax+cA6+ehYhoSMGrHULE8bSA2qoONvjRCZUHRpSynPK1G2GOulPYbG7jX
rkxvnkY2ZxGQis6nGXcgDz5L57gw/T8JnHAo2Fd9jaPcjS0tqkevH/Pd1IfDG5XmK8OVIxDOldiy
MVyF+PmWU9xfjVbWHANFz5CXeeWOjEA7dtvxrRjuV6ZSKNvbdeiFwzc5u0dbV6nNcjjDbEg2cb4z
1UeUOjNnuDPixmXtTn4rxjdu8JXXf5tpiKCgMDDFeQ99sdyhKyXGdrVAODFRxKLVBtdxWqe5YQYA
7aGiXw+jv32mjGYKTHc7m6Cdd75D4ehfWnMwLLx9eX/dW1lzFNKZjkgpf/dcUHApBiyECqqY4G95
dKqoRq/w4WBsostLvHf5rhwDdEZ0tN8oZF67K0hTNk8wAFpzvto3llqKwDOWGCswHfq6c4bIRbSS
IVOaqvjXH+G2jP80swERpDEJJZ0GK8LbszcxwCaDEhZsQo5c+hoFNkf96yoBsPz6Oq/cFHMPGx7B
58c/4c/D30qBHqStvcTVCAfBwfOF/4Wc3zSU7fOvL/W34b9xET1KY2Zsth4/2JZ/Wfi8MgRBsDXM
sa22Jz30Ku5xV+71YCwHWt/Lo2lV0+HXF33t/mjP2RtOlp3AeRhWBiMPs6qF6Aj5GtwMkd81Cz07
XyOO/Z9cyiaCYLs5aqWfP0oP35uFanHTN2lSat0e1RL8OSTxof9f53H/69v8v9MXeftfA6H/z//g
z9+kWkB8Zfrsj/95o16ae929vOj3z+o/tm/9f3/152/8z/f5t0728rs+/1s/fRM//9/X3z/r55/+
gAUCX9CH4aVb7l56nDs/LsBvuv3N/98v/uPlx08Btv7yrz++yaHR209Lc9n88e8vXfz5rz9Yff7y
qW8//99fvH6u+b6HsnvOm5e/fcfLc6//9Ydj/nPbYtBlp3cADW6beKaX7StC/BNgKm1hOv+g2slQ
+eMfjex09q8/XPFPvmJt6eceX6Rb+cc/ejlsX3KcfzJpbidzSDk2jG74x/+985+e0X8/s39AD7qV
eaN7vvvslXbZHdKwYZEhKxm019mrVtNq5zylm/ZFKcLLFBrkZZn2b3WlX70KWxJuccuydM+2W36u
gjpX67Q3kpzWk1mU+jTrevn6l4/93zf315s5X6+3g2c+Uc64mYFZsM9uhixdRbGJtBCpP3b7zJQc
XqbGKez8/NIfmv7BaPr1SpZW8dY8/DcI7nZt1GscwZmBySbvrKCtYWTgSpWI91PXCr5WrQxwpWsk
zd3OGJt6jfWS01aArlLNez8I00/a6qzPjajbZJ/VwO1gV9nVHKWGL9IY071srjlNydy3OhB/fxqO
SReHwzOKPJ78Nj39Zc5DajmSwUr+vIU77U5Q0qUXnolr4TcP6Cm3WQc5cOGJsxKer7hFL4JpwgKK
pa3UPfAf6sgboet2eh/ICXcfNca4Fk8Zhh39u3oxXjSgsx65K/xLItLZjmbQurBauwj2fg/EYM0W
/8pudfebMzlXwdtFZUgfjhf5PO6MNapAc9dae4B7/efRC1rkoLb65Obr06/H9nnFxJWYxNnYCxR3
mwzo54fmLqGqERpa+7y15mzXeAlmljHx96CKjKuqdOXyxir8t2HCVMVYhtdK0Y1k7GzpyIfBGQRK
z727OMEp88Ypmj1p/Ga/cZsQieLxKSoChJ/W2XuDX9zpcAPZsDAhqWCUKQ+Vn5v7Ys7tC2G2n2y5
VL/ZbDy/5tk8UaPDXZyVa4qgTcCTJOveKttv6J+9Rx2U9i5Iff83lU0ob5hi6QBxlmwyp5/VTn46
Y5BAAM41jeRyLFZ9C4J8viwN6cAFK6ZS7ygUpyT+3XGz7eJc+n90ASlJz+4VsiA64FYLSCptdYc5
IHuuyCbZMf36aJe9unxjZ78NxL8WiewcSd3cqjf2TKAhWNT+OrvQdkEB1LruHp+burFCBXp8ACcF
SSQojItf3x0HqWeTPr1iPOMb4Jl+AtKxc+WwJVu1YKQb972XVONx6NeiuVTYYtfHAkFXdky5yeSQ
Arig4tcVqnGRLCvgN4JbTsDKWut5BnWCjD0ty7FjTw7e+RJc8WIcVLe2fiRxU9VbfDU7BXr/DkDg
zk28uBllMx6Z1qwJxVg/26dh8CUWjC6HPiCCIe+imgNnddP1oMeulhGey+W0Zrb9SLAfyQ06raJ+
tS/CKgut2K6Bi+5anPLiRFE6669ODgBntwTLJN9N0mu9E4d5oXVZeInxzUIgYO7z3FBPiPN89wLS
5Kp3oZshmHfp+5LToCVmABzXQHSWsWS0j104HnOwxesugURZ7uxKDeX7wgyHfmcHwPRg8rjFLRkH
0wjkQQTjrVFC/zi0wldPaikN41Cs8A4PgACd4J3jA3DaVZ0ZqMjqzOxmA1zbJ3iH/acEnI+PwTEt
oXr5DdS4b8yOzuzESqRiyaIk6Vs+WjWJcup33eo7D9oEjYmDdln5CHVTrDupE7H54AKRRisl3Kdl
rpv0GFalAEorK4WhVmA9uMLnE5zEPEC+cDgfCUBXOMmHUOnJPJqLFX5Bha0HtZPL2HpX5jR1WB/x
DAfWPUA/y/rgtG7RH+tlqcVxbR2tsGevUqYxOng9neY1xDsNnHIEMohnFSyCgTPxI7iqudlhsbcx
OnlBOsVSa8+IbauoOPrDPlhyhtE36wX6B1C/llnx30nnOcV+AAQyx0HRWI8FUMoS7knpXvU9zz0j
39tQ/bukyMOP6QKxEWM8wcb4L8f2U5BgHNtl1LdhNMNLLa9dVQAqJ0UjuUgcFsBdmGUVIlytvPuu
S/A2JzY8rSvmdYqNWsGUJCywF5h4u8Z97pqegqkNghovtrJV8NRq7bwkDdaIqF7W0TqYRlXnkajN
lkZMMbefRm0bH4Vo5/Jg20YDkQrsBZbpcuTAG7AKxpM6pWMVbcPmOyNf5pEn1chpeJ8kUIHHVu1m
kKBYoD1oMHvY3LwWCNnzS7m6UxbNo1ZwQSzMkQb+5ZbYYB/CTN2Fg330G5lizG06fkhpZIAOe4G/
DltN+9UGOhZe54XEx1ALb/GjOSgB0hXDiPVyXTPoTNOUWH+GxgD13VHBMjO8UARgIE/0NyhdqxkF
PmCBPfRAXgYiDcjmrCebk1yeXbmc8gwNPqisxsANagcKf60j1uFGUVhNe4KKlEMLhffmY80ZdHrH
Iljkh8EbAZ6yvrXXSxKOGdALXeNJm8wnY2yLm8ACdn8c8hkTYIr5PL+AtTvNuGkMETxw6GJe8uqa
n8llX9K4gxl43+BvCb+UAuvYgVg4lyC77WQj/GKnGXxRuzcTMJCj1dBf2dVm2ddwkHDSZsd2dGqS
lMype7ScuutvbX/o+qsc1ub9aKdudmGCN6kmghISkAhbdo7ZHoIF3eOFLSoTll0zZMU7VVHlHTqx
9OK2TXO/v5t8KZwWbTSYfcKhWhv7YpOX3Z8FaWTzR6PNi+bEu9lU8eT0TvCSemueHCpqU1DNQwKL
bViMOYuMaVoNTJOqb+780PDipauJS5g9vDUoadL6uOa++SUPDKeJFovDvAs2uuWHwJgIALMSVd5R
RJufstXRddwGyt2Hft0VZINV7SWWKPMzQMP5xcPM/72hCrCPbtdmNwTQ5eq2Nuv2K4gW9cWV9vRB
lCrsIwev54M5aPeT2SGY2vkIYGIfdA78YcMP7ooqNP5UoVyf+skG6rCwRSxipd3ev5TJjPSWyXPc
I4UEEt2ZLp701E6LEzymvD7ZqlLXRuPb+2YtxArCqJjGQ7f0ZDuLMgt9/PZhz0c4CzxZKkjUuxKu
4Ee/TJmxEPniVQvn1YlTM5s8HFRu/WkyJ6ZVYKJrctSAmXogNC5oRRdC2csU5jgHRdgZn9K2FLcQ
TQwbIsdQYZSDhvQCKdRtDqKFWXJZoKE4Yfga0t2QSt72RAfVSZZ50l30g/aepzKADwbubXjqrQqe
V40uV+9VsczXg6PWD1WfG11EZogfAETx4IOo1DbXuDYTeshWUwnJ4y7kSw2n8NlGF5pDWeqLft/S
kO33letU8FhXTLvHyhzsFKRLEXywrartPk6mBpJpDfb4vD3abxV1CgWWhn6CeZI73VlePmFUccvh
/QQcLQDZOztHYgNsDmWLPr3dDGZYO5sle1pc7n8fBITbc4Y6mVkk5q4V+6zsgHCmSVPersbadnvd
c4p7GnHac4AYOi0ruE9vDoBwbnyFtD4pkgNkCAIYULkXl4vdfNHCT8LrBWbWsG8d1pCPJkEgBoqo
sXrfTINlxVmDA7sxCzs5+X2Tv2SVp4qoMXxOFezGVd+8Jgx7eHRYtY49n+j3IgCXhetxKSdm1sbh
idod/Xz87clxrkDGs/guN0kwufOx9UOcOuGyoBGVtVc9CsipEFnAtY17N5k2bk3Z5GtUaErmHY4l
F4udOyks7NYEddUPZX47d8rOIuBD1nOfmlgcLTM3Z9yuJZQcseJgq6omeZL0ecWunKRQuLJn+2Gd
LANoHkJFYFZ6kM+G0eAacREIAI7qxLjsSF6C7ksS2vwlEBUJ412Yd3eQWtdsz94F8AsuIDkdYaIB
rVCKzvXedQWd5RKhwcGAKjdEvCHtJZb3eok7C+ffzqHk+ZozKd4FLM4NIJSkW3djMEGj6UCDwRqh
+tKxXgOmTQs5ZLfLA1SKh95ZTX0xGtqvIUOVzucqGHtsqdg5ZwwgAnVZnyyYfJMV9BewlcEEho/r
8TSXusPaC9/5ImkIHIpmGgZkr+SrMq+nFOP8PlclT7XUOrvzqUuN/ZQA/4lm0S3jntAHFdsdAscD
eLvxa4F8iZKVaBdA9l7hgeEjIQ/7eu7Bk3IyiLQRqRIjZVVXptcFR4zTSYOzqPY9iVCk9TrKusgb
JaghVYl7NwNo9LnKHA+CWV1n42nyfH0HDLzRl1AdXFagyck+qdGmKIPzCg3BEJl90xJv6OAo8FLv
RFJeoWMA/hTAudXnj9OajM8dCK4gbqw88PcOGr/vSV1AfuuhTGTRyDT9fXSb8N6rhhDgj/IwW/Sq
+zTaZvlJIyNQzCZgPncZ3sOjDnvXjOhfJjW373kcF2D2/jS1DXKG2R/U11lm8r7Jx/Gh79QaUI8r
dfKl5qY7lbteVLoBNDCf+PNivzhhsF/h0bIkl17zAZNl0WP5VJmGCmK14IpHAkPc2WwupeGtHrlB
FnBDY1T+J7w4CrvvAtAlrqw1nGIBRQDPA6PX2rm0N0xYC4J0C6ejM8WbBrFmj/hzGjhqCUDg4WwB
vIL65/1aGq7c09/qwHviJl2iEYdivuso4+gSa7OfosAdVXi5wH4ZYyvxvPvGx7p+VJbbvHeDZH3q
qPAQXYOxsndmH1LQibxwzMheod/4OmseE0JmqYiINbjmcbawYgo0v0BaMvHB0/3yJVubriEqvqrv
9ViY90IszQMrEEg8e9LJCxzsFkQTZt3bENFivQN70BmMNRCqQaJhwodkLH3CmpS3MBFQFUaU2PO3
MaubaweKIHsOHix+X/IA+3icjYwCOJ3dgVoxgzKJJbi5UJgX2QC4UmBM9khqYIc1i0eQym4Lx76T
KdUxjhZ+fdlcAJrk1UkoWD+szJAdQ2IELR6GeXK/OAOLSDVXKdg0R7Rxbg3qu8X/zgF+zu1XxxPj
uPMyG0hMkbAlgDQCda/tV0zRWofqHluvOvgycQBhDisVCPo2mwCpVJt5BBZ8+pymMOOgkLfuewN+
VLMf+0neF0NqMDmrDdfrpAZy7hYTY32Z2OjldzNT0cOoiuxrALd3Pm0yxJtmXKvsiimy/tyTIyKP
epqD+yphGYMsIYcvGqUq/5lO9nHqZ7wnjpTJJ1CPc3lBQEX9GJrjZO90UliaaC3HeKfahTm0Lqbw
rqrZve7B05GERGHrsh+knqZqKjniBAie2gWYMGBbLDGuT2lSpdaT12f9hVv5TPeZ6qQGSMXhQLyw
WXwpOnZaO1OwcY3nFMd2TF6g159WnD/UNEZbobNWWu5Hg63sbvTzet55swMk0PLn2oxWHzAuoMAM
dgQnL3mEp8XPjh0YhmTXIFX7aDmQKHYgE9zP1C2O2FvAi29kgttp141agybxSTPaCSqBq3ZUJqtV
nxTNLp+sPvkwqApW/+QN0+fRDpuPJZulipm1aK6HzvLaa9qCIRNMB4KG6UHUVFSz9FQ8sEUteGw9
1Fit12GmLSTbLznUyp47g7HNNKk5UByLSXeROwT1R3DAzkdzMA13F+jAvs/KFBmKVYybkS2gaGR3
3ofkLS1D/gw3zON4K6zW53oN2Z4FdcCUPriM9F2ehJrEAjj837HYZzw5KJOHZEzLL62bjy9KDHNz
gF7A0sTzMNzj3OcAczCq8lSlW8IbmLQJMZMAQ3lD2ATcPPBhS7iTzgDLImHTCtFCLKI+bHf6Ajhy
zKKsIF7VcqXMLjGKmfGWTWFHFfuLMgK9V7zkxkSrsW4ogXewkFZQDalTepEPe6bbiWmp3tnakU/D
UNnvIEn5RlSbaiPfoFB7FlZtvBu7WX8eUzM3dn7HdAIKr9B3CLJdZ4MWZ8WBvJnC3KOgrvggl1Q2
B0+r5CvlAaBlin1IhokBbmNXgIVCUdvxPsBT8YNr3y/9e8NtjIfBr9pnqA4rK7udpx+HetvNgG0c
AOl1iXc/U0RlaOTJC3tfN1VoH8Mx5OdQHNC1WNiU/Cl6J3sCBKMeEl8AR9NVnuhTWoqAVJ1+tdS2
f+rJLQi8VV+wSaW87AQ4Tcomqo6jAiv6EX9/WUdF7bonLBZOezkCO5eceqf6Ckn0APQOOTiHEiTx
iMXMpxMz6gqliaNDI0qFsu8mr2ytONcVNtOlcdu7spxgH1aOTXxA6+Lk2KXrmq57f3BksVvalALU
AEr3oYH7EEZs2oiqSTTzcGwEMgfwb4xuehzcXt2ACROfQ63FFAllUDwyL4PbDYaB9pKih/JuqBdp
HCFtDMDMncwiO8FpgGMQweF0JxKL8uAZULErwFogbtnNk3Qex05KtfPCKQCpZ5mZtZtst7iZh8Bt
Y5pYaxW3oZ6zfVvX4QUJ46G378hSGPY+8o5PGja22jl6tJ4H6lO0tsjVs92gGJuXDdi09DRCmuh3
YjTKwzAz8CLgf6EXibIGA1YTA8HfgAHKJt4GezKr1I1cNMT2hdsRohQ3tpE9t2vJZZpyrMOrrg+l
cQLcCrpOhh4DyxmJN95NiwLZlTWZ557sZOWjJXKuqXd2F+r8wI6wf5+bVlZfTCGIoF0/1KxxutAq
3Gkwx0bUt+20HrocN0TspETy7uvQxp/F4xsPhdMa1d7rGSsxEoZAPZk0q4pD3WTMzLOxQSZnUpq8
aNMygrWA4XO0it7zdl67MdI7lYhgL+DpPPAGr+7B7umZZBJK3aljC+Udmjrpwl3nKhNAHFyTl9KS
9hObjWVhqtDrN0d77iU60pkY8j71nlxn8R+7QnTfoLiE5Io4WQipfp7cF7rHFeWIkxILTyfGXw7+
JIY/J38Gg0Wh3n4Oyfa6CbTCEYajKXhg1ZL+Dh+tWx/HcZQfOOMw/ffAkNSDhhJPrJ7ZhreV35RP
9DUScGFGpimkUVMP+56csJZMjW3dN/AHE+FHdJUBozWHMBKwu/i2JoqWDCAZEM8KsHOUzHJx9wJi
pzqMQep8tQszue9/UPBqPzHd9yvp4NWhwBbzxbcXoowsTRQP88JoT6cS9Gp+2+f0CkGlZp3c20SF
ilOuW4MRzTSLC9JWjbtfk6bgfIv391asgjcCIr76DhlhGE/ouakiWFLJhBol4d9RYa5j/WCUhXxY
Ws5yoO5rwDiddrJogLTQ7LXLJvQ0+toHqzS5rr+f50K9kzPUWGD+Y7ix2zhhoO+nICl6LtIc+mzC
fzc4FeEKAsUSqcMGODD2+nn+ofPonO+cIQWtqK2kfM6qRAwHsGTucjByF838rLzg0azDOY0MAaMf
1FY6cmEJZRBkb+3dLGsQOKfKofPBIMrSx9CguQPVRMKGoqdHy60Hev4nZw2dta+YDTYyiyKQsZFV
8TkHYkSB2RfAfi1ChIudFDBXTkzN41NQN1j3zMVtqL9NWk+YQNyEfErs1sSTJa16lK2ULwg9rfui
CXQSe2R98TA3ENwg+vaBGXPEdOST6KXZaIpdwQRNUExffhWLLSkEQKClx6Vm2xM7YBOfEmKkimgA
G9xH4FSG9/BXTeAfZdh68VRurRNDujk/j0NLAv5MJ0kuXFrAdLtqaaSnHMpGRrAOYWq23bS3Id7t
LqIlkBCwQSwY4JW5uA3nQji07RpxSkFphwfHGutrA5xdfygMKwl3IPOCB7+YFt5ikGxB1NO96inb
KhEcpJf0WUzrfqWigdofHNhVJe8yk/P+yE1T3V8WtZJP5K1JmKKJyL6bYSqqQyOMDJ5JWKmPDmeu
PDTidr4kmoToaOVDkAdF6w+W21Qh57OJib1t1yL4NoX2uBFT0/rRRFOU7NVolQ/5KLs6tkTDeVGP
7s6PdG74D+Nctqz6zA/zobKt8huHzTSRCnxcRtR1lbu+kyVhI4wY0XxplgUampubdvt1VM6axLr1
aTQzU4bprQTQV11InKQvtjvoPy345eWOlaYbLkHRslfojckID4RhWjf4ikaAq9bUmzGQ1HLet23o
stGha/EeUTWMeA8f3Ml3iA5657A+o+ERxhRt6MYLexpg37iqg2Rgp0ELViehb2t4QfNYmDmRAwmE
v5vCU+4dpCfxzaQVRj9p9o2vWS/ZKZEDngdHLJyaFoflq+89GVjGnqOA9BoyMhsvt7fFiUPtSl2K
1guu0mVoIawrtcHNad2+hKDZmJ8GEOsGJC6ievvKhXiv1/JrSkbJzPskG7r7g+RAB5Wli3gfMrmP
X8lmml0oEaGSa10FO/ZtASUgUDt9wmrkXxpe1f5ZuGaWM49ydsCsOeVOXAc8pQPUSLeJGlrmLSVv
YuVXC/0zsR9XP/9sBS2DhR3bJMk26HmL/aTXN+TALV9mzwnZ6tkhry+lKKApuvh9ezQ4rDVo+Czd
x0wJ50U0aw7bSfUzLjfbGgFP2QTACtSZRDyUhnVnZwPVReKswGINQFC0PFKGRWQzcaDo5jhzISfC
W4sLTtncm8nWY89WFQo51F86i5h/AjoENi0b0jLrWrk7+FF2wK+STWlkDmv4carrNIlEQuN+51Ez
elfK63JwrSGIyQvdB+41ImPz1trGNiUWC+6+RXFJSxaeJRfiUHjiaEi576YZyuJONu5q3EDoErAx
bY+o9alceKOrTgoztgwyDSkHiNM4ZhnHlIdwSBKmJ4S6U6z6itZ4KOnJ7GQgO/IFCnoa79DZ0izU
guXxfUlf1NhLum/rvvbG5nONqs+IVFhaOREPdveBesSQ0G8dqi8fDu0DJkI3i4vFhc7Fr+TnscWb
Io/9uvrV7STA98ZBjfIo8mkGm4SbKRogSUVr54Doo3doYKnUi4q0K5Io4AGnBBcIA+aZgfiIoLuV
KKVhouUV8V3h9zBcsAlr38Dd2cnOv0jsbac+sjd9b4FsFPsEjRGzF+KxPqrFaFdHGHUsA2O4ETVL
5Q0XOhPGDb2Tmo4aGM806gj3IKCxzbMXZ+3qfuNYk5gQdOyrD+w8PVIiQHRYkSUL0Lm665aPvLe1
EVuOZlEeVmaFg/LN5CavbOfalLb8OnIYsGIqMUlAcIpSsbNLZtht1UopRORH4cm9yzuX7KqWM6lD
mCg0lJZYkju3SsLuGMLy3mbxQto7IhvZuppjaJ6ohmf/QCnDLtokx8G4pAz2rWMz5mb20aShrb/l
JuXYQdkLoHejTsiFYLUmT+tGqsbrjhT7NOklXc/6akJtTxKHcAJCK0UlnZ1a2JYd1NR3V4HOxkfW
TC04EAAOSESOZ5IzUbRVcbJlNdzgyR2Ga7YJSXtnYmGimGPe8nZp6o9PSALoIq8cgw3sjavAgrZO
GhjpOqzSzgGsnR/EqxzsA+U+eRKeWdWEHjWGvkO1lH8hMy2nLVvRrt21bT8xm+dUq3jv6/tag51F
8rKk753U+T/Uncdy41i2rl+lXwB14c2UoBElkZRPpSaItPDe4+nPB5VJEWQRkacn50ZUdw2yOxf3
xjZrr/UbpFlIZz1hXdIV8NaxlOihLeSJVS/6LuftjhwsQvcdTzjcQAILFmxsyji+jNYr3ZXixY6+
xqY1/iygxyYu0xpfFMr7jf65yJo6onPgixW4xdTCACmIq2JL5OizhdvSTZOX9GfxoAl+Wn0avnY+
uDp0saP6m6XVWfGdVwxgrDV+RZr6OeW0ikfxPgrIOVLoMWJ7EWzqUT1ZFdylHnVSZltBWvTX1MZg
wRd6TQPRMRLkdhDZR1TP6DJOCCQIWSCF4pvNT9Cw4JfzsqDwqoSJ6zzRivAq3lRt8aVVwTIvBM/A
WVQOHF3doKUpUgpsLFOwc8sZNAwNAvXKFZAKo5Js+eZKLAAvrQJuysfEDMh/qTrVWxjMCYplYhC9
DF5dJkswaWmJcqBn4GM9SLlv51wQw2PvS0q3UXG6phnhoCS3VAdB7KnZ65l3nWLp5y4rkiCP2q3u
RctCyEXM2DEtFrZZq1l3JslejF17KenolHqBo11Rl2lytPpdUqwvlgW99SVDmRkSgO5lQwiwgMIp
ebqc8Xx3zPjg50GNVrXB3hjL1BG2MFbhUHFthlHYoCgTBSFyxD7xHFB0rhUtSYVhLfktok2UNPT2
um3rDpRFHFprJ+Myo0+kVog1hzqPhg6JX8+OBFywZHqEQ73lvxL6ySYq4EWy0CiKMHG9BOh6dOEY
j2lILtdMVxagLOlC9wMYQTuFLo7J1sv08nvFNfUoYLfEm1BQ+saWvC5Dta9XtS2CMpWxEqq8pr6Y
OF28RL4+w50MRqNGQ1uCwRaGFPIRFuzooWpJgZuQoDWcb62F78dGqv3AupZocu8G9AwxkTBQKExy
ZPVtPYxzayMHMYB4Na8x4vI9tCd4RwaU32vEITZo0ej85SrG0s+ZG/rBlZfqirespdwqKDqzLrst
lmL6N2wgrG9SXrXDogWz0FpU3oRU3/F2QFYejjCFJysTjfhZo8aPAWXYRdlP5JKLTVi2QbzHEC9G
DZN6aURZkJ7AqlIN70CJqaxW1FHw+JQE6nUuzkA4Mr70PF9hinRDaWwrkJbdgyN37ehU1CC5z22O
lq5fAB9Avx+xSruqNTq7qg+u/Ra8N6n8QH1L3OC1J3mHrvBVa+WpRp69ylyKyZ0iWLlgawhPxjal
C6qAiq/nf+LC/kIQH6Fj/4ElTxHM/4pLPsIyX8Q5/19EMGvgzf7f3zjhEwTzy5fK//Yl+Y8NovoI
xjz+3/6EMUvyH6hHqRi4A5NX0a4HoPgnjHn8E3JeMFiQAwx9ZJz/hWJWpT+Au8H+BLkImFkZGWx/
o5jHPwKOw/+enACkpvlbKOYRQPwBdCaDC6NoAEsHvukotDNBe1ZgINwWk5+Fxcla1Pe+eu9UFP/y
BYpFZXLVixujexQxqbKuDqjXPlj+AcLnyvHkpaaEC4H6PvxPdKtzRJqfEmCHgDj7Z699Foe9l9/V
Vb4MyAqSRdBtdAeD7Hs9/WYae7e7NUgapMf3+f+tpfiUxvwzxccfrcN/Xa3/B9fgSLL99yW4/vH9
R/Gl+vH9P48V/yr/k/78z/vokh+lD6njT6D+iMYf/56/1qSu/DFi/hCKQ+sAFTCwiH+tScX4Q8WE
XUHEEeEjaI3/LEpJ/EOEeqQA1qXQJiojBe6vRSnxJ5C9WON4TqO/DCD/7y1zdHich9aP+NhfaxLG
tW6NDHoOf7QkqW1PELu+gsa3lSUhYj6+jcnDyg3BRGFsMeZZrvX0Ybb+iv4R+36M1v0rmqGS3OCQ
N/JmjmGXKFrRSw+acJeCtilqCh3iDFL3JALSjvRUIAkAJ0UCYYIk7Zp8bPTG6k5xuKJGIXcb11DH
vjyOk1lDmQ79CISJJAMzMWWCB45Ng8K0GVXwXSMsMmpNXeUFFsxtnXkrhIzxeMsldX856Dth+Ohb
caCJBDTMMTIKE8ezh7G8n6E9Vu5KoxZuJSf5mRk9wtypZW6LpO3xbFXdLdaL9IsHnjeLzDM7O2lQ
9rj8S95JvSe/hOUHIQPKDqyR418CPZVCR6UUOwRDKAENgP4cuv6vWGBiudtiUmBFsrpWfcVZDpYw
aqbQLmvNJl3mCG1uuy4MsS1QwhtDQ5+88eG7Jn2eXbldA0yUd0udtuUyyWtzI8UauZmvq82NLhXO
gwOEDiV5jxZf7pj6LQow+v3l8b2vktPx4ZE3SksC3p3MdGRiqusmQ7nLPatYK1r7KYUiuGAHG1An
EJcIuky5r9PexIPY8PYaK8IWm9w5OJQ+lpLs9ytD7p/wu0hfR3fwO/TpqqXekULlKRZhl3/vMeye
bWWonBQSlVaokeYJhyGmblXHnDA76L76pjXwu+9g5YylPmulFbSlL8c73WSA7eH1cDTplgXk//jz
a5GFw1+o+jvR9+2BehEC2cvLId4h9cef4DjGZIvB4aOhgWjoDibynrqwti7taAnI1WZdLHAWXMm3
xTUP3MXc6j6dTQOCDOcqmAr+McbRf2CeZKKgu92g+Tu/WoPgucUGaaGZ/U1Pf/zyIN/VEaeDtCix
c5yLnFdTSSq5AqEV9rK/q9b6xn8InqxDcqtfs96l1+CWd8kmue0O8sZYZ+vy2f1h7az7fbZPt/KB
NH5kUf4E8klNYWb2x/176XdN9jeVg8TPw8HfKe1NL4UragIrATUyhwZR4FPYh94ceDNMnJNVRX4F
OxSCP+eKhoDs8bzz+MtlZA+7XZUnPwGubjQH1+rLM37ybd9jkMqR17FnFChzH7+tVJeYNgGz2NGU
Wkjm2BDn+FHvuvDH5UCnh/UkknwcKQh4j+oFkcAwLdNr7SpYftPswi4Pc5zhk49FJINsAVyuTn4p
kw1/HJPbx2IEq6Db0aNDCLpdt3lvS/2XZvjkl80qChQevDP8iWM+wyjUMsZEU5FUZOQOT9IGNRoU
pwEOssPaCcXNkNqDuTK8nWk9lpFka/nMtT4Xb5o4CNjyNBLxPAdDlyjdYcSydqWfeoWXhZXt5HAm
4LnFSGKGlD6p0fiv40nFi8Pocj3tdhIY+m3LfKDEjhbb5VVy8ulQleGtgqg8GhPo604OUgSu66jV
ynxvNNTfPKCjvrm0BMVOae66tWubqbftmnImfTmZzfewZH7kfDKW7ZO1iQeXonZBnu8Fy78XaUxX
yDQNRrmimPQ24nJdnv2/PVKoLyPfEXF5UZxqiOeGIKnOONI8kVZpTKNKAZOuGetBLGzclu6RA7su
re3lqCfbHbmA8bHH485kY7zTcj4c5bFP7xukXr/3VQcMXb9yio0R0P/Jkm+XI03UBU32n6zBHB3l
hGGhndyJZhoVqoda3k7d4VR33e7Da51+4hNFeMmzpQ0A2ZVqLGpQbnP67OMq+Xha/xl6DCrBmLTU
yWndwfyRgRsCzut0m2tzqWEz3vtofcMhKIh4eahnw3H5ixLEyfFFe7w1LHqRSucKys41Mbpu7xB0
2kRtf+Mrq1Ceo75P9+H72D4Em6QBuo/ahp+9B7sxhTfJebg8mNO/HxEppBZG2iIaeNNURjaySvHp
I+7yFnAYnSwd/J0wJ8ozHofHX4jiAwk7/6GTDcXteMpUOLQ+jmLuPsmthlJa+ZZGYXQFZHxOjufM
eEb1CN5WwBNR0J5coikQ2HjwBn8Pj8/feTgNgeUGBH551qb7ilMfuqqCgBMlFnBzkyXgSv3ga0Kf
HDxB0TeRZypPQ5NJX32vsza5GL1dDjc9rwgHPxZkDqmtKgGfm0xfgfrBEFnFIegs+MAeNnkAR+mG
weN4bOmb1M3Mdj4zQJ6p75+LdzkZ2nHELPeGPMib8qAoILErqd1qLmXqGD/ovDFm1uDJ6mB45Jko
n9EAgyI4WeMl7De3c4ryUHEcq0oLYEw1rmPcUS9P48na4LJR0K/D6Zx/uLqPBwVMGx8rpSwPdZTe
+PVNLFqb/y7CZF2gWBSEnUOE3DDtQTyYSTiz8s7MFcITHDysOjRY5clOytLGkBtABQeD5E0Qr+Vy
K8DIujyMdwH4o/06ztSvKMpkF8USLoqQ6cqD+pwdDHExfApTW8Bh6d7/hqdv9AMXbax5LkcdJ+dS
0EluanQRbbWUoH4Bo2AhSCsHhUjIL3P3xZntxN4da54gn0bZu+N1UFq4QEHMKw9pl/EmTe9UR2gX
Qegt2qSgdSDRe2q+Xx7c+F2mgzMMbuCxmKoiN3oc08PzxUFBqjiYvS1T8NwrwVWJAS30HM8u6/Xl
aCcPeE4MRK1wmJHRL7Tgsx2H0/Gtwl1YK/iA2lV254J6Xis3w024czfDBuuwa+t6eBO+t7jT/kg/
XY5+bp99DD45PFQYr8UAifkgxjLG9XehMScSfO4LmgolRU5h7vyT+pOTtljhEYH7ZOlpySqM1SU8
OGyk1WHv9Mlbmvgzh/CZTYE0C64pVMItlImmbycKeibdcqE9dBL4qaG5Q+HiFuDbEgt7+p4tpUN1
XYRvnRiu9NRatC2Wb8n28tye7n/cUhCl4d7hHiUDOf6wQpE0vVH4w0GSEtsoHGylt5o1s1jPDZUb
R0QYDWU7NEYnyycvwHgz9f1BksEiLHBQVWGafTNfu327ABv0Ujwnc+K0p1cOI/sQc7JqSsj9ELBc
RpaAN0jWcRwDYKbwod1dnsKJfBqpKq9sNHcl7m1ecIioHs9hPvhUNDNpOABvqOAUAJEGmfndeGui
RRIvy1tIT8bqctDTPXEcc/yuHzJxB0K+GyLUdfAUaSl2n0ZS9+UI7+/c4yPmOMTkelMkv/EiVRwO
EKBsQPa7biGsGpv34o2whbe0Ba++wWrQTxeQVTfxT29jPZnJ8vLPmBvo5Aosy8zlkdANB8vzr+Xu
ytDn3EveE+yTgY4lEoOcwTDEyUUxyEZYK105HDAejxb6Jn3xvjfFFhE8MFbtJno0H/fSSrgXv0HU
F+6F+2BfvIRP+dJa6Qvnpp5JK05KHe/rCQcjnAE0w1SmPYSBKqwBbFY8hC9UHSjNZSsJZ9BHBeT8
57kn3dm9iSbMP9EmnxnxRbkyxDHaz+a7Bkw634D4RBUfZBB3M8C6/gqwjPPl8nedaOf8tWs+xJ18
WMUzgeq1xI1/+g/a2lvjdLLV74wb79G/9W6GfCF+6ma26uk5z5K2EGZHNIWC2FScRqRq3rsCMcWf
qnGLH2m8jdDFxWBzJtB7xj5dU0gDGUwrKipocBzvzzrXUm4tvT90r9Xa/2I8Dd+sm/QhdBf+jfjc
45WOuDGLDSrja311eWrPbRn6QSg70ddAPGbyRTXBgQIFXewwyEh+CDgvzmWNZ/IBHkUfQkw+HpbR
YK8GDnTxWls2y27d/8xuk1t5U14n22CrbsKrXF0p+yTYQjuYs7GYG+Ak4eoRkpfjwhsO0RBBI+6E
dV5H+kz6eDYIclJj2krVY6qEY0YIACVFPRwwi1+UbQiefyavOXf3Yjv3T4TJMFCRAFmOwfihLF6Q
iL+JeuMqj8WZ1XDmHqRShFYK2Q1VxlHV7ONNAZ5rqPrxGK+tPSLMdfupwGY5m7ktxg8+We+YFo3S
8zyHRibpcZTBzAOg486wd11137vrOnhOvOq+H24tQZ25+05z3zFbQl2NXqGOIPxkfZtDAFPCSrS9
jGef1HjPnbUV/RscvGlQdouiSpZDM1dyOHNOYrFhkrvwxRRaWZOvlfdhVQT5CL2rJSCBwxZB9DVA
v5+1sO0N7EUqfRUlybopvjYwM1RT5qUz5+1w+jFpob0rzMroCZ0qF3oodBSh2O19hw6K3Btrav+5
7eflU2kKc22L08zGwDOFRsronDK2wyZrJ/PCEqtQ2T2M4rlgr9QVOPhtFSVbM3I2HvUqlM3fRNnb
mu5DU9Qr5EVmFtbJJqF5hPg+cu1ch8i8TVJHB6bnkLoqoh7wo+xSzeicaLkLHNP1ZxrCZ0MhjYYy
OCLtqP0fr2Eg/WCmSdb3jjZgERUhcSmWCMoEaTmnnX2yhHlpU1HCzoimOlJGk+0SwXb1a1fsDy1E
NZFOENbUfvc8aMGtGDd2IR28aqbFcDbk+M7nc44dssmRreYK4uO61B9KiLxUh686dAl8VbmjgmL3
crXty2EztPXy8mU0TtrRwTBW/VXMP8bKFv5wk+8H6wxil9UWh0bOZcgTTXMDFnRYdZ4HZyMQ9yB+
pW2jYzZwOfCZxUtkyg6jEhxKi1NwBB2v3DWjvCRyuEl94wrZMaoAPMuBsn2lsbNyA3HduEsW3gbw
orTQsf67/CPOjJ455fpA9JaX5VQALCqLrgcEWhxCoJgNIBA1XEUliFb6yeV3ZEpdjqtMumtAvc/c
XxNJatawASqKEhj+EegP8co8Xs5a44k16M7iUGiCD/RUF6JNaoTWQTPSZIcqf39jWN5w0yNWZWd1
AQm4Gq3VLYmiBehxu+29T/ge445Y9IotOI1qA8Ua1n4Kgnso6m4bFnq3MLI431yetpO7d/zp4HTA
5VDb4AI+/unOkEDAipzi4Ld4CbRxgGeOoFszO2LiW/rnDFG449lLk4EokxlS82zoEosKURBYpEmV
lK0AV7+GYSDdoAvhA6Ad7t0Ef2sAtuYqMIv8N3u04zcyEUwE/kIX5+QqG/zEAQgtlge9yertUESw
e1szmpnO061PQXTcBAiHjoXK6TgtIAumo5SHstTRJjKH+EvrYNeq47fwGCJEYhte7V+ZTYRxVK5G
D5e/5rlNwD5EzZ5jZ2wKHH/NQm3zqoZaAtFeVTd6kitLBJqUTUYzTsraYK3DE18IqtDPbIHxL56c
Pe8apypKvwhOT+vcaO51o4KEvg8rOji1peQbuWxr22Hd21g6KldFaH27PNiTmAiQIEqGUx0XJhrD
k7mO6WpJWHsr7LqvgrBD2w/lL3EpRS8tLOPLsU4urEmsyTbp2iQWanigB8uPkX5Sb3DJuUlxtb4c
5vyQxk6jxJ2lTH0CkDgzpTpUZThBC/0HDHCjX0i7+tPlKOcH8yvK+Cs+VDR0C1a/GJA1NXl3laaG
7TfXnjvMPK5P1iJThuUrWoycLaMq+HEU3kahIw6hfGiLtT5c9cp1B0+pWknpHbpSl0d0kqxRtEQS
kScnlp4qt99xLKHqEYc1Okb0Guu2Fq26F3fOnuhka48x8CGmIQuCEUjkcQwphH1cMXEHT7X6hVOG
z2GFTguYkkEtbUdKxUWJdXZSuDP3+un1ehx5Ci+hOFSjfZKLvI9qqs6pf0WeZAvDtyL2H1L0HcoB
OygE8arhzarFZR8ov6WuyfE9/gK0WEH8SGDnphkNt7sZul0mHfCWWxuCu/KsT30brOr4vnLnTMJP
8/8x2nhKAxUk/5++BwuSU8NDh/UAW2TZGvoGxfdVCZQYFcEXtXt1IvkVBRpkkpatAFe+LrY9bOPf
X1IkcKOMPhq0J9KzSSylYeDJ0gFi2rIs35TYXxjld5wjZ9buuXUFToMMigMLT235eF3hs4uiVEEe
qjwG8H+Kt9y/Sb9HmHirByA+vz8qoLL4tIzawbQmj4NBo+9L5OEUdFDMB2MQb9ou3FVF/FqExvZy
qDOnDBiNX6EmexKqXedbnazQq5EfXF1e11V303XtzO4Y/5qjm4fFMj5aACmTyTCHxyPK46JWA2ng
ZA7U0HYD69UZGVmVWr8oIVIPOlTKywM7LcnwNiXLQ7dXZ3XyCj8OmcVJ7YewPw6iH5uvUY8QTFPE
w7Uie73txnGx5Tj8EYmhsTJC1ExbLPkar7nV0FZYOCJXlePHyyH1810fDd4uC8tvqRT5G18rm08z
P/b0M4yPLJwL8FAfoY+TL66FLeIxVVRxSzaKrZrJZ1QhMhQ0G812C45klVT0ppHx2PHECkcwI2tW
fT4goNQk8Oa9VllgSS4gPWn9npfSeKxAbOd1ZiFaTtagT5qVBdcDUmcY2JaNaa3kKrgNCg8XPXgu
K0UXbkwnmHOqeQfAHq8Xqmmj0QlQMCDtU0lpy5Mr3JvAu7ZOb7y5Zu19Rxs4euzbeiTd+E371sXw
vuxhiOPPae0rmJQHAuTGmv7NYwd3bz8qIZYoO9DYX/SeEzyHUSC8ZbkoxTx7DHDBeKz7b4oPFWnR
skishYvG6n3gVSLQSE8ertug0u7VTBZKu3CjEuEaOfICW7RC58lUQ+xv+04eElvTtXKP/iXlTEny
w89Uz5E0RAHQeFMDub0PpT5EDCOr2699qdPZbeIgfhIpa4PXjfTmBfBI/BWiV9Eskjx2D11LO2Nm
R0yvX1qyACq4gDHFgqViTrIjMXOhkVp6fuDoXuLnMuohKV5lS+3m8mqeLuZpoMlmbwWxhcZPoNoU
l5XQ2GZ0QCRrZjjjz/24RKZRJlsmoc6TNglRIHnfoq6wwmhh5tSazhg1CWp33HGI5qAqMi0VqqYg
VQm6RQcUo/ZoiG4b3wrg7wW6HYdU1y5P23RAtFpBOrLLTAOxeCqsxwdWkABhyyCDHqAEh3YvZghK
mOD9L0c5ucgor1Jg4X2F1ZWJUN5xlEbXu0YSfEAaXrMqytZbNJUB2bVdp4ay6BHeWlgmWlh++Jur
gncWgdH/lkGRg3qcPASQFeyqNI95XKr6IoWaaOQ+aoMzwxsn6eOqeI9Cd57yBtPJ9Xk8PN5zgNiU
hCKH0Czl+mBK/iIFwXN5Ek8/FWP5EGX6qdA/QmI15ZmKR9EqtpxP9B7mDFIm5oEcvOOMjU9EIvGE
mtaQa21AahPRzQOCc8soMA55Oopw/aCPa4d41Qa6epVZLWcXkkAINkCA79DmGNqrTJjbCqfLhtyH
7jHtN34X7aLjee3jqE471fHuOgRWEku/DlN0ikMgUnJlO5q6zqv7UrZmtsRJ2gD5Bcl/3aDcSsUe
KtLRG0jtLTTCUPq6w/tJs9Z+d60Ntqtu45n79/R7crVRehhR4WOBd/I9R8lfpD0E/y6SKmEtDvB9
Y02eK/2d1Fd4YfH8kd/5Se+Yw+PhuDpqNJErc5MqVocWkCyB8mn7dSOpC7E1RJt7S6W8U34pe14s
fprNAeumA+UXvDc+yPhEKmBTG+6k9fM6SaTqgPqWbKd93KI5GqczSeVclMkZIwkh+GaETg+d5R60
GIC/ASNnZm2cC4JfzPucUjOe2oN1bRxFHTXcA5RFrs1QTLJnYZDE9eWtPr0DxhnjshwtvTEqYlMe
fzODpAepsPdNaCRozyD4FHtCsZTRRV7nZZ7PHGAnwyLFkkFqAKHmoKKrcxxPyVREhhUpP7g6okbV
z3zOPnh6QnJvEgC0MguB83i6k8nN9VRstPyA+/zC8sljaBF5L5dnbS7IpFHSFQkrQCKIn7R2kCOA
+pgbxe+ugMlIJp8mCbUC+TwyACl9a4FRYhw4c85PT73pXE3urDj39KzzlPyQ5na3jcsFhrFiQJca
FbkVatT/3aSNS+NDxQdJbNRpXCYtVp6kELmV9oYCxsykTY/U6ZAmR52EJEcSjJ8/+8Z4hm2uovTJ
C30mzPll/GuVjdvqw1jMuKkrKEn5oW++KgAOke397yZrHOeHAIoPf1Xo1PxgUssX4jtDe5LMn/9d
jMlejNCz8oOIGG4PHtj8osQvWj1T8Z7bKeMS/DAOP9UHY2hYYmgeLFD4BwXxKZptR898jingtMWS
sswQ5D7gwGerqrfIVX/mi49f9GPmNVlYU/heVDKILJfzgyEFV7nRQks4tDJqzdnXy1/l7AqGHkC5
C8IHlcTjGROR4Af8yLbnaYEcOSpg7ZvRKyjPPzjaTEvk7Nf5EGuyW0wf+mWC5cihLiy7Nm6l5lmP
veXlAc0FmeyVQhD9qJXHc6zJFvjVi0ii4BYyc5ad/T4fhjLZMFUbWthcjFFkz0b6zC4FeUFo9Jl+
f0kDoKS9QSGSZrkyGY8uyIVVCiKH/yhLndUL3suLpJuJcuZsppgEmogHrTp6iR8vg7wuAycryvyA
pBZK1MjLoCKE3jRCrYhNmnPPzTMfiXBk5GDiKEqctOByxaEf37K8888DpasQwQR4sJdXwklRlU10
FGW63nC7iCgG5YccsTleLvvsLrxH0FbMFmWzyL8NO+9ennt4nh0ankJjdkpHY8pGDitfRsK85ntZ
0dJx2h+o/SzVKJkpT58N86H+MLmuDZMKOZ0IEo/gSwfWKxL2Yf398gSeWeRHNY7JhS2jC1ZpAjEC
J1qL6n0hPeMptxnQM74c6PyX+jCayXZSRjeKClHzQ4uwgUw7bzGY3a5o5dcUvwglNeni1Rsa0g+a
kdmRFVw3hrJpcO+5/EPmRjy5owx8/JC2YcQ17hI5oqpKBXtdlDdmlsyEOnmQvq/OD2Oe3FWSGaYS
FJX8gOSQhq4lCqhP5YNxFT47ka3ES/pgaWynazTpLw/yzPX18bNak70eSgKOz2NgvIQw0kOwu7+/
HOH0bXZcHZtaAHd1QslkrI4hdmC91sNC+hrmi7CCc7a03HWszQxp5rtZk93gSlLaW0AhDkqnLcN+
J/sh8NJkXQn/q5Pr11ebQi99LeT09InkI/uu+tfYhK2l8OXy/M1sbmtyKcdx7Rbl+xdKuiutvlFQ
SxeD9eUgZ27+o2UwOR0djCxU1B1ziA/tRmqKxaC7K7nGnyrcF5K7uRzt7AXzYd7GL/ghM5OywhfQ
tSNnksj+QwcM8CYb0qWlPhsVex6mcK3NvWnmlsXkWGmGv4OCY+dYOaC9Y3afhnKGbDGeCpNkjZmk
Zwaxe2RYT8ZmQdxLMO4hh0rSdYjrG6XohQ7I2bBGS7N0Xw+fLs/m+YgGGduYtYG/PJ7NlD5dHkcD
92dmLZ0Ar6SkH9UVQRuZDyHq3Hk1BzY6AY7/eV79ijm5DSrXt1rd4y2dqILdKq9dgVOk0thD66/T
FOEFeStZK6W8VmZJrCffEbYnyESEneg8UVqaDNdLDT0qZUHbV9lnJcLjDlZuirMF2PrVb07sJNJk
kJYVmNiVu/q+EO+cXNwqJQMMeKpW/nOVGUvaC+vLEd9LK0erZxJystmVXm91ySGkulnK1+UL7kz0
zDpUVDA4tUHlX2HdatORedGue/3BhDZ04y/nEtqTDp8y/gwAPFBo0NWy1MmtkAvJEDUDP8N/Kb+0
P4sl1ksPxaN7bzxkq+hLva0f0zuC00Jbzra/z37gD8EnFY6+w9NFlwmu71pK5uiHSEhL2qhANzfl
Mr7rNtEzqsvdjzn5kNNVPQ57xN6OVpoyCKbjnRQqsWKWlqfvOzRFG/ztln2FeCHC+CsEAVHU3ekz
S+zk3J1EnNz7YoRucZgSMe+tezl5kgYfn4tmWThIMM591pOb5DjYtN0oWomXe8ivc6IvIxxlTKzw
OkucOdznokw+H6qliVOEDCkt126AkQ2tu1T6dnmjnJx5k6FMDoEWZLISYwi0970Y103EwhPrSim6
VREj1pMXCLcXMw/Ws8sSxDkLA9EXeqfHi8PMh4K+mKPtI9NZxBgpa+ivRtfeHMnr/Pz9ijM5Avwo
kpGRREHYd6E9KftM3Mj5zINhbizjb/hwAbdphEBvanGGpk9RXC8VQ8AHo10k2syBdprYvn+oX6MZ
f8mHSIMjKmlJv2yPeYd4b32rHtGd9m/lbfS1/ta+Ip5hxgt0PC8vj7k5nNz1WI91YkEffJ+UK2T7
F+HQ2LLw/N8FmZwW2AS4QaZxEamCtTJ9fx3EP8pAXl2O8i+H0q8ZnBwRgggMx5JZd1jENepBQD/2
i/mdl4/+SRCXtb/Ws5kdfHl1YLd7/M3SEgQ3TwFtn6cbxbqJjKcSwkE4hyOZCzM5KIY+U73I5SNp
bmbLhgsK+DXBgdAqZqbwJN08WoMnvS4RGlag9HyozF/67oLzaCSGb9Aswf8Ep5TLH2xuWJNzohIF
cTQpZm+p35Djvc7yr7z+7Rafv8uBTh/KoJhM8j1L0+ENnTCzYzVBrxePpn0Hfy9o7PihQ6Ns4X+3
sKhfPEabOSbdePRMshPADfD34YPQ6J7SvdQeGHlBb3hvKas+Eyjc/i82LhHGPiE3MJKLk8VugRVX
BIEIooeZcITJwrrH5sU2Qm3u6j1zRnwMNc1xBGTQVQ+S0T7WcTzMV7iR4DH48/I3mgsyWeOmGYl+
DoZlL2JlEZbF6MNix8bcCp8LM7kO5QBck9IwFgPXWZXGg+h/SZs5gsz5BQfQhZbuSDSclrN0a4iT
Khe1vfQY752XHENbkde8ioU7bYhFgeZ/tUAq538zh7+iTs7ZdOjFVOmImo7QpKdKe9XnZPjO5d0s
hl8xJutuJEANBo7Ae5Bqt5q8UFfJo7H3lsUjUvHLctn8DL5oG3yB1/JXEefjz+nX9Oq/GuYU5ao6
wCukvNf2vVTzPrWWPE0xcLsc5PwO/mec2mQ9plLuhFg2YU8gvPTel6H6/Ht/v8bWNXmDAnmWwMHo
40L9cN2HuehUvpvXd2UwREvIgj+ETpzjGZ7wTcbDYcQdogUHDPEEimICGJSiUmruQiHB49LsHOHN
NIvmNeyH+rMqo3iNCV1dfAqimHJo7ak+DwcnbpA/d7sXjNuAlmMx3L4hWK51NhAMF1s22KyflAxd
cbujWI0JGQJbCU5WZSXAts+rmRx2mvuPowC8KRtsJ4AfUzEPDKazylWj6s6To+GpSfIGV5scDyO8
Eu1EirejjOfMXprmze8xwYtyX1ho9k2vdiWq4zS3lOqOs7z5IbUBJtVd6C8SvFlsLVOGz6HYPHeK
tr28Ls6M1RjbFhL4uBFvMklqA0uq6PaL7R2CQPet5ydrLw4AN9f0FJAw8zZybPz4/ZDMLKsQdUZe
dJOl3kdgKls8vu8cFO4XntP8ENhUqiI+Vcqwc+qo+c2Ln7kdP+U/ASeHMJYopZ8rRntH/8RbtZHw
ZMU6BrU9dKyydH7zOUI0BoXGqQ5KXETw6HinSWamBy6OWZhkerId9kXwoDvtS4qP4veyaOZ0S6ZZ
zRgOjSMQ2sQDRTE5hLlgZD3Cq+9Ow0bLVvq6WroIwSFFHzpLIc3NmRz0JO2FRgeUDqQqqDYaN1O4
matpZeYJpoJv109fcR80NDzDTL0KRXI3R152mnkjt/EuyLNbNZgryJ/sE1B0NL5QEQGjgvbz5Byz
ClMTAph2dxhov3Vq6W57ESPcNqlerExB9j/zcHDO5lSYTqgOjPoo7vgZPpyfraO3Ud8pjDqQPnW9
uvY05aYVZDip2WLAyqAEjluUzjZosVbCaxIyTjJzRkzvCG3UTYGFDiJt1FCd4mSKyBQFfzD0O0zN
zWWqaJjRlP1ca+xsFBYNJUuV9PV9Jj6MVOLrFiNN7S4SnHyTxEpEkgeH4/IhcCLuNwrr0luEDYru
toZ12fGEGmaq1Gkt+Pddp9fPcozVtu20jniw8FZLFzn2YF+SoITcEPkpHplRVJmSnRlJ9uSiknkv
4hOzCfpq65ZpuB5cMb8eAiH48yr4LTn2f9VaP1Jk///OGWBkcv+7LPvjj+Lrsfw66jZ/66/LyK9D
QBn5RtCoLDKKf/TXzT9M1JO4//mzsVD5j/y6qv8hYeow7l3QxX9qtv/tCSD/QR8W4UN06CSAlrDL
fkN+narg8RLmwWVwNCkIDQEpA8b/foR9WMLY2PqW4Ra5rRdBc+17IaI1UapdC4abflFSqf4kF1Qw
e+w3FlXfvYGq570pV0hplY5zi0u8+hUDugFDGN/cRh4kWC8YhrVWD+otvhx+vMCjwnjFJajcZJGT
eDeagZmaJVfRbZuW/s/WVcV7IfK1rTVUwh6rpuJBKNt8jwseVQ+sTu5ouFc71n72Ug6CayetF6xa
raaYieXYig51uSosaiNBlavLDEvDbSX18QjbLwAxiV1+j5Wf+qjidL1R8Bb8mhpmjSuY324VZYDb
ncXVfdu3w02HyeMVriny7eBJA6DxIV5ruhfepmW7g2p058rSyu2Mh0gaRUtl6ZHikGkDnAcdXXU1
06A4XyzT8xdiKq06B4M+1e89e8jk7w5y8Enr+is/wnA9Mq6L2Mg3eOatIb9EC8yvr2UlOujuc9un
D4IWFVeey+Vf9068ji2suBei27afkqLpb5PEdPn1dfXDbDN1Q8ktvqLXq8Caxopb7Nv+qxR44qNa
x/lW6NWndEjaz6FDjhS7qrAhf1y2nrLHfk/bDFKR3DtxiudKambPbSKiIK7XeJUjlf/k4nC4KPTM
rReyGLXXXt7qdhWW9UtFexI7Yg8v+f9h7jyWK0eyLfsrZTVulEELs1dvAHEltQpGTGAMkgENOIRD
zfvL+sd63Yx6/ZIMVrCzRz0okRIXwt2P2GevxGy9S0+mz/IkTsirBlsnzfHLuGIY2oWZXDtD/Iys
PN1WlGauDQP0Z10mylbECAqEMC8ZNzRDvRmunH54VGCe+2lrUFHRrUCdzX1dJSGSrnCy0pOtBOOB
wsZpdFaDpJDfHQNfnMKg9FyAE4h1cXCXXA0G/Cg3hpk3QALX4zDOx1ahCVEBFBLd91RHaY7TbRHV
1XiPEQWGd30i0zM86sBYDq3gR/RaJ0O9BoflFO7ebR35IJ28OGqAuI+xy9MBugbS1K6wllgqY6OC
7gopG4d5VkdT+6K3p/qgt2Kcoyfz3mkPMc4DQdIbeN7OUGPh+IQu+OQTwj0+NDKN5hpMQecxfZsx
WkbG7W7d3ADAk8Dy1CbF3DB5HOtAexwsNjVNXsHi9U072QLp84LFWbaZukAAJYQMcsvwwYFGqjlu
SgBrBv66Wr2avmybedfqWXvQR++V+bU99FDGm/PhCEB69mdj0XDjdTA+HmcRdVYCdZim6jjlTBvB
q1phD4TCYFZgMosjeYd2GKGFYaOjbqiy9MFg1AaeNoZx0TfiArWseY1EfPALp33ule7eGafmUnOt
61pHawRFrmDIgG56r5lr5DjK0yy64qyHJ3rTqbn088VQQ8eEZGjCwZ4B69i+Yy/wzyBg+yyEjnzQ
tI8dfknbYlGx17aUoBji5HIYuCNI4l/1slK3Y6lND5JJgY1sWnkrdet8cBlGyVMlrEV9cCDJY1T8
A1bjHmvd7BxXdvOhqFc9FOXl0Htt6C4QVTvXTENjmp7rJcaJvlWNB2uu2lB2Lh4rrbIxMkDMIMYf
wbepm7or6Gl26V28UkcZsmZbL9XO0VhNIUJi5yzLMvFgQkcPAGw9M050jQ+DvMp60089zH0N7YQB
fmgcvfKzJOebHMRtnGYv9eI8ObK9sMZSXDgZcEu7LEsg9vEuLbP8YInB5FO3uz1qifGhVarqnOiJ
iTFHqX19bbFnmcvi2Ri97ixLkBtC9Vt/dHlThHiWT1FT2smxyJx+C8CV7a5XmSnIa7h4QjOVA74M
5abP5xnIbMl6alGnk8Wu224BBJ1OuQWJ22M3JNYPFzt1thXz9MwjJHakVsb3dTJtv5xiPRBmPW8T
JGTHxejWIwiz9GbBo+pb1pj0K5x00C5Gu+ou+zg7mElxHeutqHEg8bJNYq7nZbEEMVMqhl9rdvpi
K4W900Yvf8ShcLlwur579YrKep15bYdi9a61MTcD153m71auuE+LQNrRWfGRG1npkIJ+TNpk73IU
RWNrafvOTcrbyslehkFzYMszoY9tZf3QDOt4I6CjP/RLtfq6ve6JD/GzTvT6WmlGLQuW3NN7P1/t
R2W2mObyqmgQ87fFqe/jCvDElK/4b7MNXIxt8Qz7Lvdh7FZBqziUIig1Q1R1Wv1JpBlFOKno/UPm
pnbCrcYQ10gyjA0QPwecXd22N/VqQ8PqyePcbb8o5t5VZuWrMQrMp6CAuyGmrM6dqSqu5We1kF8d
ONc7b7Xqq0GR497ziuZMb0B39mbOaJ2eVXrtw8vrzoy8T6ZAizv9HsrvdAVFg20gq+T4XaouzpZx
PcY7bAXFA3Ms1p0JfFMEIGHXxO/L2vZ2QxMrT63M5M2o692tYrj1jS7S/pZQxIWSXttBaUvcpOBU
+rFGxgIc2IQ6bc2XMG3Wc7h28pAWpcCrfy3uG1N7gAPKJ0aB4OiJ2Thkazc/8Tygaa1227wCJiFe
XlL5I+FvWsIy6417Z6FbCRBXZ4ccE2CgWmdcFfW2ASMTzH093ujSiloXNQdTkFmYxN5tnpMPY8fS
ggQ5YUf2RhMHcsCdQXrlvb2U8Y+sm+zNYii7vl+2pfXiYvanMOg9mJRwsvW7qsOAc4owTTOTNMjD
gSwrm/jMLSQgv3zam9r45I7KzLQJGwV4UEV8P4WLR6OR3lWV9AMA5DXuAzcFOxvL5qkdYyVcEmDd
fL4Ae+XWowSUQ++lIzGMW2VNrHtTk1NIGGGcqyXbsVrMyabGBQEB4Bph195fj7lm33csJ1zgh7m9
zREwRG5ueldpUvdPWSetIKNZCfISzZBcC9uv8tzdp8wO8AkS/SWD6DYD8opX2+m/L6WzguKUEw+n
6rZCleaLtQDmJPbqOUHBi8qOIK1vtaPVrOWtVRTOJotbevYzRJFmRSqXat+dXH2g7iPDrrfqi8br
AALmLbs62vivkFF36oJlBevSUuqzxG22euywS3r17K+6qT5kvOPOr5lsPHII1a9jDvC9WieUQrpI
tmqcTYafl3ny0vbFk6O43aVeaVEuZuvMAFp4YwkHxLSpp1enUdivbYc9T62MzT2zO8blJId+Z5dL
HfY2sEgxzea2LYf8eay9OBp76sprYRj3E8b7hAJ16/4wqtJgqVqtvdUF4WzTJKFlVkGKg2Fhj5dL
clAL2YR1tbUmyuI46u8gQWZRrqTlVdJ06WFt9G439wDQvT5PLlV3lFWUrZWIHOC5oZZgLG5xwu5r
PbuWK8xyy0i9i2ltVx/bvSX1s1Fr7h0XfU/QVL1UfStdPME2nhlKZDZQw9WEP6eHSv5tWoqdoQyR
o8W3XnmWuWtrwF+xWRXD2m5l7gI4RFJEcl+O2o/C7PudqNKjkxnDoUsy41gK6pZtly27Il2qfded
nFyko39pXa0KRgJhzE3AWJaQkO0C02vcgumEZ1kkna5ckKfjtziCJT1LZF/khPd5wtxxFmuHzpyH
PjJX04h9Z3QKVqmJbXKiLwnE1dN3njWL+NbNmRIJa9gmWd08TkPJiMu6ZFMV8uHjb6Rif0wUhW8+
T1kL9b6OjxULrYZc3pkqmUdqRN1c91OkT5MH8dfxqJN1yrLuoXNShVWXGh8sUCM7gX3U5Jf9LHzo
tfLL1LV10LoGDiSm3S2W72RSvauBcetciMFlf81hEAMgVWMenOo+aAN2WmnaQK8WhnO32BTMgsFL
ips5N6qt4sbOBlgQKJrFbKkI2wpadx3r31G4RiCWU9GFtH+5KyenD2wjry7Z/2EIJQRy/dCp0VpW
2WWstBl4N6t70vOZBa3kRfNDV/r1qWiwXRoSe9rMTXs39k2XAEzsJtA7BBomY+kwOzUdxVtrXCjp
zloX+6yyOJOMoqsuzE52h7wW5Z1OGsDGRFLHAULVzeAHTGVifuPpyD0wWTtMR4wJG1zUNkI41lnc
y6/CUC2UHoNSBJ7MrJ2ljeteIryXfq3a9eUiM303p3LwDZF4Aa5zhCqGMh40DucDsrF1y6CGGrpd
o1CFciG4T7gyyd5VjzEnX1TFnbGvAYjucstUojQ/0SmFI6vHHgTQPhfuGkokNZwg2hIKp1p2/CkO
VLUjadnidah9sadxLUIS1hu19b5XfL+UTGv4pdPCSGYFN2hoy8DWyZOrpCUtSmeVrWcwl0tQ4gYN
3Akid6Eox9EORX+7psbN1JkHt8+taLC1KxKGb9J7gXyw1/N+O8rJ22dVRoyLDjxTJyxEkD6MEJcO
Xmo4/hyb2Z7vowiGYRoe+aFfIaZYQT40X5Qp8/yizYcnuzBfpzw9jmBzAzC2vlatG881zud2VnwE
9JXfO+kPwzoZgqvCDkyJpywQASty8urL7ArnbMakAT2/HhUSO22vis+70qH5A2b+ojPMmh2odHfr
MoMNJy+2ztXUdnzBHzGhNd8PS9P6VLfR16iMpaqzAyqD6HKua4iwRL39mhtnpqy3Wa3Vx1ZHStwV
m3mtrdturZSNEjfrttWsr2Oc4pDcD8Vuyopvpl2DJG8U4XLTmaY8qPWyRkJvrC2vvgljvbd2Q1zc
TSMZIltbRnjhDeQKJPS+ToR008QxalttjSfGS3Wn3CaemucRCDEnSNQmDrXYzrf8g220evNtlq/P
i5sMYaoMjNDUuQzzUcRXrWOR77TOg5HVHhJKK8bx08vl93zU1MDSBqv0WTpMwsybxMuFP+qzQhN0
9G50byQr6mL3vCUxcuVwnhVVeWlRtTkabWZv2kXaGxujQcvqXH9yWhHOBtmR0S/nWCOgPLMIMNvh
wmu951y6NsEPps7YNUSzoh+NrNXDwsbFe3Hbe6jwt53SYPDTMv+Rav3XAQzWjqSS79XidbSeV/rt
aI+4lSYud8iBNCUXMUi8w2jhrqzN5bfVVMfAoZG7G0YSUJIXNZBVT+ScXehKl+xn8mX8Kcg73WyL
4j/1tQUyK8UVPcqTapvZWiishYAHo0UCEK4+9tpTNnSMiiz6t9xq3YhR1SBfjS4Uo4wDLPLqiLdn
EBGXpu+O1RC5blvgd7Fea7K+bbV2D8Y38RVr8UKDGcqgNTWx0RLzjPPWj5X4ttC/K/o0bk3VWjY9
eNXvM84SPmWuQzk63xj1PA6E662mldup4zBGW3/LWXECGkhxqJyGMkUNtlBO5hFs+bp34nqn23ES
WGaM0eVwBe85WsAjV5O37GQxQh6eKIVrGhtOUtf7lHofSldr3GpqaV13tpltyzheNt4kltDO+y8T
wObLvkB/BPrukZEtxq2bfFvEcg3yIj4viMd3IsaDbVnB4xpVf48f3Mbo8rOm6l4EphoRQF8yVe5r
u8zZeqj79tHAu/W66p07iMfAtsuGOBYc77Y23fGipF4QrJayk2bb70nRO+jqzRLGZpcEpZnYG5Da
A5OPw4KZkH7tdbgH5paifSd9+247gLtpcuh7URq9r/drWLSIoxNKMCZhdFQVgvWUpHChRxW1WGtZ
ASCPNlA4nv0xUfeazf9poFMfdcwvCub1DS9Z8AIEcF5kWRLiGaCei7KKAZXm93NsXKh9ou5cbGVY
eZR4vLEjpbeXGavTKgU/XtTS77DveEoYFQyKtL4V+vw0oB73qwpHkKKmmp4kMJszMbe+llPF6IBq
t/YM2LCOPSoUyg3zUoek9Ug3bXxrGiPZJSUVPbXQszAXRK+wvXd2A3Q8sdSvGgfPpVm5cOsqftES
5gPS8UItjlNdf5Edg3GKraKFsrrsTHOZXDNlNLGjXOgxg1Sn76TeGTNfOSZ43nYZ3GsCDzWyJV5W
oyGDSnPmkJV+mBeDbaQhwZQsUHxL5I+UoOzVXdJng5lCfyyWyp8SDLvZola2Xne5bFtjhzEK2Wni
ZdtW1kqYesONNXaBvcoe71JruKmGmang8tHQ83a/6hWk4dQFJ6udqYq4tmt72xmK/cONiZOzeFuI
9Ws3EU7gf0UQV5kGoCdmsch5OojH5uNg6ck3zxuTwFnjwNDLMzGmzw6Hoi8NnptDSPao4cbTjn0S
2KUVrNo4XsM7PupDv8ERA0p2YclgmA1qBlkg0hlOn1PXd2ZRpdvZnI990rscHMu0WRfjCTD2oYoH
AJbfnJHvypiz17JqskA5fYHmSLESax2tE8TollUPR0vaTti50CLX1L6eR14XBp1R3KeETlW1jYd1
jVJHcNQWeULKWUd6vMns6i6zvb1WlDrbEHkfDqlC4Aq7kNNj7m/c26nxg06ldpYuTPi3dMk2Smp3
Z1I2ypnbf1Pb8VExB+ZLMJW0uvbFaetxI/qhDCS5YKSveRWmk/CY6Jnq75yzsMWtAim70e2Kev46
r44I02Guw6597Uw90uz5giK07xTls+znRz23kGHbuNAytmjs8i7JseBL1zOt1a27NWFzV0yTr8X8
osj8qdFHY+eN57Ja5a4VyXPRVCs+Q+p8Ni39HMp8LjfUvwlbgJU445mWYU4lOUwwvAmWAm3NKuyL
qrLPU7lEXlqsPD2RBt6kr5tTD/NrRq/BnXUrwqiv3xmMb87Ka99EPd9/O18hRIgmrdvqxY9lfZDq
17HRw4yzcS3KOqyM4nWx6o0rSgLIoc6v7LUvQ1mocOmHaqSElX7p81LZJ9C2+R7PHHbzO1UxV782
lPIllbodVnjHHBy9W68pZ+K9qAwNrkpdSQlfqQ+Eo/HZxMrKFNQ1eXwxKPaE3KHNzpmYF4Ho5/sp
JkK30mOaJOz9UlFQd2AGRMvgUTernUR/HzWrkh7NIi/PefzzRpHWLpYmP7RJ67vOm9mphC0fpfJo
wWzSF1TBpWP7KIbHwK5iGKtgnW7NimLa5OqHRFv3BStxS0jybCtZFBfJUe30QMrxpY6bC8BGMaMb
/YtHH0Zv0GmUJWSCJtmWzC+5Ys2jShcUODAMLiHq5VoTmmq6HuzVcoM4K43N6qhbOcfaMZ0tGTWa
ML8sBEp+604jX2A1BX3ad36zqut5EjfuDhaP2JBOlQTaor/Wx1zZA++COM/4INVb8HkBllevvVUG
C9UVbZ6fsT5INo4w568Fi50EJGce43ZJrJ2d8RFCQyq3OHfttTyLBk5cKyGBdb6KAtFWxz8pbXlI
pnQ5X+kUbcSoRWOFt1IGIHWhokJZXCf+5XuXV9IxNouX33YyX8OuTqpvDAMe81ih9jXdnOZfQmxv
OZW7/r4masoW4uauaxEpMnd6mEfaFrXbUe7PnOe5NKGfEUosuMttc4gEx87mpKII1h3NpY6SSS6+
jaMs6SILwWvNY0th1uDUy5rGV53VVjkZa2gmnVUDL7FXfZEYVjmNdir/ifN57boj0hZ8tdaJTWWk
OufHSX9OgfRHI2qIRDHSKF8j8otW0CiXw6giek0VoAQmx6RBxrVb3KFD67beQfE1doNStTvEikhK
hUbcY2ruFM7pNPh213jnfTvK1Je5x7qurZSdlcnJoNVy596ZOacnyWhOQzi1H53croK1tdM0rByG
hjFTZGPiDEoitR1c+s+kzlpbLCGX865yau/fmQJuiO5c/PjUBry4007U+NdGfTIbeYa6MYzdOtt7
vZF+0a1BD0ePbX6cW7kZzTbf67MXB/HMJRZtvB04l195uW001u6U+4yUJn5V5OoXpezVl5TYRvhx
XKavTZtmZJNUxFwpRbDyIJ+tHhp0WjrqE3wXG9/VYXpsMCZ5KKg9B2VjNJuhEGjlbYr7bRZYlEMz
4yvjJ9o5JSFrm3cEmpKN8DL2svtqHeKzufDq65Sx6u+j2iPo98gTQstTRLhII30Y8sYq/CIfV8hs
VXFeDkOx0ea+DXINACxuZuJROqt3mJQq3lCd6olqyyE0+lg/r+cOr5G1fkra7srM6B+kKrWk3mqV
fdrnzgUfhNxoHv0EXpja3BL2iaPMKuurjrPLSEifTA+zl+cHWZkadabYvFyEbBAXe5N68JrVPDIc
uN7OOfGIXWozcUc9LBy1WJw7TPQfyyaxtwPW/77idO6XyZy7l9HqJTo1t9k0sb1EEwZxm3HNTV8z
JMfitIZVUmk3ZuHCkdVF/1jr1nKG7KE5Ntkav3Q6pRNqQHWi2dQRO5OvuqpfJodCtpk5RijW/n5Q
NJXtRknWF5k1GLZlWrylVGocm/kh7wvlyZmHmMzIHnZ6pcrrPjGT0F2ZicnrrNzORZ4Hdu91xz7u
8TprCS6KfjotHpzrg7Kag34kLiLGgwp7lcXjtFMRLx+1RDrBMsM80jqnfBY8gMNa03qlxIAjqjM2
A/3JorjpyPCj/2GykLvKpXq75qPjV6NXH+O1t6hrrklkJIkblkqSssWY3dUfGoS/JMf4rdDijSTj
3wo3Ttd7bsB1Z0k69P/5H/+6fvg0PL35g6gesmG5lq/dcvPay3L4L1nC6e/8v/2L/yLY3y3i9Z9/
f25kPZz+bUnW1H+G22sWlle/E2Ts+/L1b82Pv50/ffTPvT71wz//rpj/QEfhmDgP4xFA9VdHfDa9
/usvIf+E2OHg34tPGGZh/0eaYZn/MLUTLo9qOAojbJr//rd/STP4S0B98aOyHBAYeChrf0WacRLr
/rdM3ULGi7DURvQHsYzd4710rGumRl+HRPErggwKFczEi1M6r7r+0GTWtZPkW3f28LUT4rPh4z9k
uu8ujjaewURKlNyK+k45puqKV+kTVdRGsNNJyujjrj6hUuvcTvY9iEUKeZM9HKo0Ga8VSfKTyUzb
llj7HXpC5ZRKcgGzhQzGC3q7KI8YTKQBMtjHcaGNn6Zpqx55unRTsf2n5VywyrRqfp4mpZnDWG1M
v+rVOEo6a/jSqXq2+G5eDbtqyfSXTBunmTqhMaabbGSXN5VMbyK3XAT1jG45i+PUu66WKvs2rLDa
/USh8URnf5ofTi1fvN2tJ0VlJ/Bz+gk0ninE4/nemmvQ6U7zYxk069y1Js/8qUv7S6vy3661Py+1
//zt2v3/cFUCgYd7AaBFO009nFYHn/S/F039r/9ZPtUvf2Op8j/9n5f3h/+in4tW1/6BCaKr/cEV
wb7vNFrxc81qHsuZ2WEPFIWKH6mNAKtuuiH9599t9R84dDFoi8BJYxL0z0vW+wfgSw1n4JNBMNwF
468s2bfyUhYshonm6frOHyLa9y62Zle0WI9mK22c2fMHKaddP9iHNsd/LDbtefOn53X1czn+rZbV
VZPVQ899vNkhfl4OKBNPmt4MNMp3Ut3Bbk3XgkgQIkxOI9G4OoZgFOM7tYojZrg+G2F4uyP9vB46
JmguaHatX6CGRW9YXmuVyC8U/muatOEcdQnirHJeQKH2JWW0BpGhR5d64+mrtvv9/b5Tqv3xeIEm
/jGYDnfsvdS8qNhhXFoioZ0Ke9+qrcJ2ZH1m/n/a2v576/vjLnWVZAhxuQoS+5erdInQ8CbjJYqp
DnO9bzayxqimUrPlE13nBw+UrdXlk7H4YlCWv5V1dqLPXUMs1MNMd9gNnrJGldV6DDE25U7LUkDm
yEGjYVLWUyLSfKZO/uj6OouGzx79IT/k7fVNF0VYaxGQtfQCUb4Q4t3Y/CTDB/CmGQSINGtbsqPc
V1uRn1dmutKIb/Bc9GulTW9ne6LqVBRmcb9ODc63yUi9Oqww4b2i4bq8ZLF0nlVR4Vb4+2/hHQ7t
52vCEBmrutPTo/r19rfn3prKitAyzCsBVy6tuqCVQxIx7q5cVTOn5Kwq53Eda5w1DPDaY46+0Pbq
Xd8oVNDB4+10V5ahQpF///sf91Z3/fO3gf1wTm6mtkrV4u1vmzN3qEUcr6Gipb0/tY7Y0qqkpx+P
QdZD42wzmhxdq89/aSL2vy6MvF1nI/TYjd9euDHhYyyOsYYx7auNM9CPbOlAhfU4v6hjf/v72/xl
pXBvaBtRtIJFxs3g3W32VTN5SjGb4ZpN1qbG1emK1jSVTcwdg99f6pelf7qUiVP3aWAGourpif9J
pEqfpW+B4pphIxBMxS50rrGtPrmft+MdPD0ugis9dvEqemtAKm8vssaCjmyKAnEehtjHEJxxOrN7
8ajGBo7o1mBdHfnJFvDLHn66Jj75TMGcdN3vvbAUjTGLscuBwjXxdDXVZXs+YqMaegUEAlrQ/d3v
H+S7iYR/3STxs+khHmZ45t2arwqJgtLmgllVLH4pmIPoqiQLNdPNwmEpvvZjMh+l3Q63FYtqV9W9
AUGqLj7ZzD/+IXw82KoCWuPVvn3alj1VtAQVxu5WZd3JvG/PqZ0bNISR0VWaqA6KVIZN0uPcuFpz
u++KqY4kjc9Pfsmvr/3kl8DRDe0N2Mj71WoLIVKSbysULYphO1PjbWPSPjJpJHmZKjD50T/zjtF+
2SLwpbNRb6PyZjSEEP/t3dObJM2E1xbqCmIfJm2RMlLtpn20UORm8saYzHqbnJpZnksBpZrZlPGi
3hjpShM/zuvdOLVqmDrGhdG23dGzEyMknB8++WA+eDrwfZGN26RC5CLvthTZmrVNCZgZbVne2Dbt
tMSIq5tS2F+bIesyvy3d9JNr/nIugWowOe7/eDin2aC3D8e0syTGY00Nm6Jtj2OvMqRroTBp2FXv
1HR+bhQ+FM9tY+R+OEp9skQ+eDewf9hp+CZArzvvjmVbb9KlRh1APaV3eMx0Rq1K4INZmWbYl4bc
ZKWiRZlb4FSjN1U45GazXVRkKbZtWpE193ASBMWrDo+CHU7IMoJVzMClQGLy+x/74aMCmXVaQGgu
31M2lqURGSYnapgznUdbUekuGLDRQ3okIiyabA/1I6hIlwkVi7/EhjltJbwmGEV/zFK57M1vX5OT
eZk29bymYejlBY3HNCAS7A6Csoyf4FC4STgI72Ym8j65619PnrdXfrd6erFIfWgpl0o8NCJGvlBC
1mMeKfXy9Pvn+9HnzyFncx7gh0Ri8/Ye2wZ74nYFx4JcY4jaThBOzI4b4c+Vbi1dzw70ec1PvsCP
XuqfL/ru9lDNeUPtcNHMReCjmcLZ1XH9vKrmlS0c2tug2kIkiw4NKfFXQwheKoNxmHgjCXMwxHt7
w1I6PW1k1nuDZjts2VrOLFWt90WNdrxWM+uTj+ijV4lNM0Y9ZDAWGcTb6y39ZJet7qihWdXOqQpQ
bOPC/s6ooPdZyHj66W8i+9OtnbJDAFJ4Nr9H6yl0eZqO4x8xHf4qWYFDDVX9ltTFrLYeQ7dBS3l+
O7tjDT4NdWLuSSeqIT188ozf+Yn8XDkMuTA35p6qT+67F8z8XNXUqa7SVaRfghrLCmghuPhdFWXk
NMK9VOQoGF2QZrTWaux7C6qxbOnTS4x21I2pD/OhIVPe//5rfze59/OH4R3Ee9epZDFo9PZtpIs0
sxyYaDhaKObSVEfqLK71ZdX9Lga9yHTDhEghs0JULHGwdG0XeR1bYK0ZU/T7H/PR0rMhhBMcEEzD
JHj7W/RS4s21jid4kDZuCLaTSNgCbNKiONdphXV4XGNR/PuLfrT02IttE/NYF2yR+faiOFumCG8A
zFe5TUZhju7OrpZzZUC4Y6llFqF0Zha7kwqtjOEzBsK7Qb+fz98hIYOCQ0DINNbby7vZSkrishqS
prb3FOjEmaYq9sacGCBR6FxEVjnOQX3K0RJn6g6DEc8X/G0rJWtvopYmxGYUpb23e1NgCCHyT/am
j9YrA7T8OMsmuXn/gKrC7uY0kRpl9FoLGIPJNiZzFZveGj7jDZ5Wwfv1Sp2VSTguxh7xbu+FE2H3
ZcG4R60V1uvolWpQOuUQtGMzbZbO/cxL49dzH1cV+u0m9eAPGNQTu/9S2I5G+yuNGUVRRaB29byP
O2aZ9FY79+w6YGI/efj9N3f6pt7eJ9c9RQY8UfAe75Mbpnjsdm1IVK1Fz27QmDXB6BqfzSL/+mVz
FaZITcatmdN/D/bQYSejQrI0pIyWc8XgtRN4hiwCmPXDPi4WlGFNWu2EFb+4s+t+ss3/+i5PVyfW
J7Ajpnr/LuWYVxOQMy30lNQjarX0MC3c5L6sCQ6SNlc+Wce/bh7YClCn98iuCO7fj+pPWml5TBLo
YdUQTLdtigMbclWi7CoPMwtB5tpn5ieZxEcvksrjKZmgIAe/9e3qNWK9q/LTRdXanM4Torawhyj6
l1cgWwOQT9VjbXBqGm+vIi0D6VYtsR0lRYg0q3FoXy0SvTU61d9/mb8u9tOlmKHmP2zB709Mg8EB
Rmu4oVTkS6hVYtzOqzqEsvnrxcxTlwGOgoZrH3GTc3qhf8rw+4Q+s1kudHhVxgemsviejnESZvZA
AWxBHvT/cGfMZOICA7jHeM/EXu14HUar1sM2R2DQt6SgugemVUfB88mlPsh0IbOeXhdKN2LI998i
k1VFZ1gj0/61LDZT3IxR6uJ6NWvu4i9ThdIDXiEDJ40IE49JFFssejCkCpip39/1pz/l/ZaqiNar
BiQz/aTKcHSFCz6sqTbGoC6Bq2BcNSSJ7XM8Zo8ugUIoqrkJtO5T2u5H6/PkzA1l4tRkeu9DN3KU
OW4NHwbeY75zc9uH+7imLrMHyLsR/dWfLZuPdiAOdogW5Cts7+9uXUm0QQwUzUJhWmpU5LYe9QaT
lapIb+MCwczvH/VHN3gytTpxyk4z3O++Z3cpZi2L2dTlkmV7Q53jqCpjJHqyvrYK4EOzmn0GHv3o
ACOGphhKx5KRjnc7A7rZoqZ+dTpIFhTnaJ8POjNZ28Ywu2uaE5hBaqm6tVv69b+/2w8fLhgeThc0
uTSA3q7eNjWkaYlcR/QI5Kf539Sd2XLbyrmFnwgpTI3hlgBJkZRkWbLk4Qbl7QEz0JgbePrzwdmp
WDRLrJ27c5FkJxUbBNDo4f/X+tbQzttyMqpwSOpky8u89k1dmph80CGk1MB5sM6rv1OvMnvSeLpW
1GVbqxzELhVVsjNcxvbbt2ZdeJMcGNgREBxKtcY7uzcr0s1JVCnfTKepO9k3B+ho6cZqUz8kAQQ2
JDpiTD8HvzD8u1nq/i0Shmfdkxq7IlT+nHG89048YeBkCdwkBkKGRcidtajsZjJJhteL2glHK33W
oxi+v0iMZ1NbklMq0YOIHh1vhaNuHxEkjXXOp1fQUSzSsE8e0ixxD6W5tCcxeQveQHxAsWUMu7ef
woUHDvrddDisEJ8K0+T1Cx7HyswXxdBKpjIPHWl276ly1NukiZcrX45x8YH/91rny2ielmTRJYQf
jZ2l3Zb+PKD5xDWblk5zUBkSDnJ7+520MEFHkSV2KEORJ2V5caCKiIq/sYY9TuI2GNsRxwBuP37n
6Fx5JBfGPI8EeSasE7ZM+tkjwfrW5lJyVpoYp0cP+lGLMPqlp3nG/L4s6T//xmh96iz6HM0QFZ1d
D1+Rlk/rBs4fxuh9qU/9TRf5YtcOOM7tZroGDr74yqlMEt/KboYd/+tXrsWV5/eOZoQd7Oy7bC5k
oFFUxseGivrt0fVr8j3bAlNqW0Pn2Aj7QPnOrmVnk5atZZYS9CnQ2Agla7JY2iMe2QkXR56kD7ly
3Qe/1x+nXI0hEpv0xoo0/z4tGvlJGmqTNOaPbOiMu1b5HcbnDmRLkKAKZ5j0SWcdpVQ+YqI6oTIm
+62f622oKb8HH+UaCt1ZiXskiCI5CbSJ0WhuehjCOAUa6b6g7oFj3CSROGKVUm5gaKWHx3fppgfl
p+3RLyo8v85oDWQZUS3ZUDF172P25PYOEnHyDiZqoW9wEztfRWGpbDMLyxhRC9VFszdQLItdgmUP
Dw0EQQ/nfoxwUbh5/9mPivynMdYDvYkhlnvSWfyPWmJ5H72pnx5FZg73buXMn0qzBPnLNNbupBhq
kzW9Nz+WnHoKLAQCjIEVyc4KUi3rv0xZ0zzpszB2U2Pyx8CR2YjGXPnZn1PjsR/Y623AGG+pBy36
tjLUXAW9YyFzKuOk+x6LAf0E9fpIx5RHElvQcfjYy5j0vStj/9KUwNlI5yyIKOXP1gx7CKztHaVG
OjJIm51PTTGkW2tojNBz4JuNdKevXPPS+EdOzOcGGUXnAq/HZGzyNZaCa1o4RA8VI3djdcm87RRS
u7fH/8VLIbTxHPaibKvOFm7RNJFnjj1Ft4GppJJ6t0+qof60LLycty91ocRgcmpAU0PRjTPZORjJ
TPQKyeOoh52fu6Hl9+Kklwmekdi/7Wp3eNeXZRVI3Wt2/hwb29aa/cCm8Hec2SAGMVk026awlgNY
sn4fmcM1fNSld42byl5VBlRBzrNdF68DXAfUI4zisg4RjRcB1W9cgX2PW4F8+tsxc6/t0dcJ5mwC
WmUj+NDRFay0rtcvexpsSDK4jCAdoAzcLMw928Ke2zCpRpKwigxjs7Sy/Fl40EE2dqni5zHz1Ms8
l9HT1BRYvFKMug+GAgRw5detSrQ/fp1BqZCdHXsrOsuvf11p9oBIjAh58JIOMcpE1WNtMlqFiNNS
3mmYDONTzmkeU6VpoYvQVJHdJ5bVAJXxzPRTlcgWq0FV3sapgxAqRut6jxgSY47rdp8TW/jv5ZKA
v4zYqPzVaJ37rGRqfx+suXWu3M6FhRN2HsUt5nlmP+tsshceU1BVkgpeYpbduen8pZODHSgP64vf
CXP/9oi/MJ5MklrR4dLv9KldvX54jAL00OXCq+10m2Rk1QRurOMliRLnAZ/5Skrgs377ohe+aKqn
NHTxqFEROEevtYs3NvBuOG00aUy9tu5wj/r+ocdCdeVSF4q2HKIoc6CGYgtOo+71DbouQbdLyg0i
iUGgPcdyG3ksHe7UY5TSzCh06y7awhHkpFl6JzXp1U5rYMK5Xa2uvNwLZaZfJzoOdTan3fNdStbh
DI5EwUaxgpDSUe7ZYLhajjKtABHoU3UavQzYVDKloRRZf+Xyf+pCHMaWDi2Rk/YqFjJfP4zJzYTZ
JxRwrdZxv5fGkD4t9iKQ+U753i+F9T7vPUrbedk+e5AWnuQiaVkBLyHsGNAhrhG1wXjOKabT5yuT
76WRz+f7S26DnOF8KC4KnyKSb4z0ZWOAQcju7FbtsUUnxyImxuntMXjptI8iDsQYLQ/exPmkBmrB
wtdFTUV1kQzpl5nABzHpp3rZYXmzeQPUkTZub200SiFVY9gh1cj4yup2YW5FqLMKxqi3IHc4eyWm
kPCmaCGE8fqFY/AxN+k0mleKbxcGHhE9NKxsvBcEC55tjx0X3EBHTlooCsd4X88mVu0Y/0Qx9moH
fK0KcU60hwofxGFopuLKTV66PEBh+qErk9Q8bxrTKUqKce4s/IVU5aJFLWGl126YRWW+s8EVhD5E
giArmg9QF7WHK6/6wnyzVpY4mll075CUvR72AHdcPR2o1KXRAkWH0PDToI+rrdcod1BL55u1K0A5
UnmoZHFpCTfDRRZxtMzIQEFEXOShlYpHT07yyqO5MAFzhCAWba1us5E6m4BTf1zsOrbMcMb1GyYw
0x5aticHq6OtlFvFuJmX5VqF4NJF6aIggGT4UwI+mxTVYCKFcmBWxHhS2za/t4Zq2WEfSG+KYXFP
c3+tqbf+jWdbCIttLnMe5zM042dXhI6yMrK4oj9ZPsq9KtuZuoLoU7bNbeIm1tpehPBlEfawzBrp
rZmvPpC695X0LzKKBH7Rt0fFhenGwj9NMXpVkVP1ej0oCrCQsK1QRGNxBK8Dz22vjfK5ky20kRLj
5NuXuzQGabGy3HEupmR8Vv7OYwpeFsisMDUwnWdScEYa2Es6/uBdm+bXv+v8YaPXpSyzRu6h13p9
a4LvrYj9wgppH/enVEh6JkmfwQE2cMaNMM7qqcP432pUq7HiHGTiVFdm80tDjB0Zuk0eMNKL9Xn8
VrJOY9F1FUr4cPGrhu++hvuxuM+Vjn0YLy+W7qz+6+1HfPGSKJVWXQof1HndKzPSWuFoZZJbkv6+
MiaYElGLsgTYDcFTYobROPnXjieXFlW24r+EoobnI1Z9fad1a6dtbsCrtXIrOjRFLre5GpxTE83L
3mtSY5OPtbe1HBsRfdRn3m5BSId1v4JxNuN51zFobyfLxdNN/Of/MMxZ7Zn4WPkRoduvf11fLJ7d
YV8N7Zkoac/HjOPKSIFjBFNhZ8q/9qWvf+H54EO0BtITxw8Fi7MJjaHQ2csKbOEteBh8qQs4mZHv
8DzJfWTJH3Br1DGP8arLvO4OEBD9QI5ehWdLTBs/ijfsDqfD22Pj0udHiwEvC42htfP1+jEIOQ0V
h2LkmIgWgQsjH+uKOexdq7rywC+NQvZ3iExddDHowV9fKfY7IHVo9cJGi91b14b2NsbLCrZSZQi9
QD9hqr+m+bl0UZQ89GpWbZZ9vr5nSJTT2O7tUMNTtYXYtV96OCA+PhZkFPUHU3gf/vkDRffmMpVD
YrXPi1LKGIusajP4hrFL9AW8iGDoGtxxXXotReSCHpAdC702QSQPx5TzU3lqJbEw2gmbd65bX5x4
TG9IljgNWQxRVA5MbKWfbhOOnHtsZ2agKB5DAJ31nSeG/mRnxYJGW5MHycZ2Wy1GgeiX2vRcJ1em
3ksbHTaUgiGGAIzl/PXLz+IuzvOut0JPm13a4vHXajDaY9KCkI3GPD8OYhk3Rp0YW8Rx5pWrX2hx
0GQwfRtTFGvteR0ac2w1xHVss5ecYVn2zLlDp4+PaujknuqifqeX2QfHU/P/8HUBnLcYgjRWaBq+
vu0E2mwqooILJ4KiiO7FJ1dpU8jB4VqOw6UPGdczSxsBdTzns/mMCMM4iRpGehdh6fX0sdwUiTlv
vQaqydtD/Ffv8Xwqo5zIyKMStBpXzm7LK3A7KOqKNTi/e0MOA+L0btn6wDsSr2ruQDZmx0Y13+io
mexgxBwITKz7YjHRFQ6wRDR973fkkJuEdwQZ865RtAQGcpxHH1RMp5jlYh878CTrJJoCTWvsK3dx
aWogzpvzJm4AcNtnNzG3WrHE2WivfXe1S9oS+WxlN8fGbdpgiAm8m1RrXNntGBe2IIhUV5EUFcJV
Mff60VnaPOQgwHh0IAxPOTPXpozQjCi3TsOWhmpoFfYLya/xvq6xwI81Pu63X9+FkcLkJFwWZX6A
a5+1phK6XVHuMlKg1HYIkkr5Tnru51SV6e3bV7p8t8JnIqQRtrb5Xt8tlV1fZZFpQ3Ma0d6CvKDC
rH7m1USSbV73e3cAfqyXMydvR9MCBQr7yid4qdDB0Z5iiu5wzvtjsOIlHAc94j1j5sgPCHGswAUz
sBnFNN0w+rwgcYGYgWLRbuue8n2ZCh+1nx8dyxQu5pVHsr7gs2+HgiFjzhM2sqHzBbcu50RLc87M
wLsAJ/Qu7g6j1jaT2QvCbyGwiHFcdhY7tu1EzfVQwOUIJDDwYGZtvfKGLmz20RjoLMisIfyedaz8
vhsFU6X1um6HeeYNp8VgglrmWrsT2thus9q4ktxwaeghQllbUVgDMDC8vlydFELEcclyTOcUdKSW
H0j44khJDeDKg754Kdpsa7fN5CM/uzNiY+dqMls7bPWISUQkTL0C7IRqtGtDbP3V5690tQj+51Lr
Q/7tIVbkFtAf4oPKVnbBGjG/NbupCa+MnHVC+uMya0Xml+gFo+/ry7gg+zoPcHo4VzMQNgpBYMDg
xHZIAg/dmDNLgvo56LFV7T0LfLCvUWpOB9SWwF8SoAVwD6/8pnXT+sdvYtyQaMusRlP99W9KFFnp
al3gHLpFCH9RDiaWpGRgts3OhLb7LY1me9Mv1XI3YcNZqRjJPpv6a1lxlwYy9XzMGEwzfF5nP0TM
+L3aev2sMgkNsWyyO07UxcbBe8wSkotr2/lL3zE2FM7Ha23Ots4uKC0RiUZhLpL6gw3oeCMq9SXW
JkBxc+bRdyhhszci97bwlpu7qU38Xaq6/IVQvuTKZ3Xx5nHmIBj51Y44m9FlWotiIbsupBsKoSIC
XtgVTRM2nVvvBJjXa0HlF9ZO2kDMY6uBYD1Jv37tEgRW0TcAjDmxwRSbHAgScskDra4/Ux3Mwj4h
3vDtsXbpg/4lwMbGzyd9bhzQ5rGWXT1aoQ4A4VgW1QS0CvyLmzbXVulf69L5sMbmxAzN10op9Gzy
cG0gRho83xAwtNjquI5oCUN8YP5qN2MVd6FTU6P2894P65n9KuFCxkpS03YtdJKQgjYZ0kRkH0Uv
5aGC03Hr2RggPdpDO3AtWkhTvtiMoK5vpoQMMTMmDmi2i3rfiJIMJGV5u0Rzm3cFVsodqUEmWhX3
WpHtwsYYIPbqvl67pH+cyRay07LBXiwEj2UampSaQzNJnH1DgQlgeU+ZGdzqoR2W/spsdmnIshfH
ikrULsqwsxGEbcn3AKTbCEtXNLisu4fY0erNYGYRpxNd/x8+EZtiNpErpHS55/lt+ei4qWmT85B0
7gwUWTkbsyYZQcjI2NSp5dy8PVovPdnfr3f2SVpSX0SCnBr70QDIfWxhv2rJLWKc/tDZU34/tBac
GxiG929f+MJJi8KlofMvFxvS+Yk3ERltMh0BBvrg/KcnKu+YzexovWWenmnX5ncloylIGzfeTZl/
TdN1qVOMAZqyvQCB8affWmtbrcw5OYRLNhA8EdXp54ht+LEufHVIIOwEfWcCZFDADSe7N2+gkzVf
0xnZmVu1t/4QGxT6OzeYpra4H9O8uvJmLv7C1WXLWYmiP4/p9eSVwVsd7BmE5WKjInTG6rulGg5K
ruj2zSqAl643baI5K9GkKXPn9fQeMFfrt53pkBYwu9nd1EhogbEDoJKN9tPbr/BSC8Ymp4XHxwKD
DPBsbTE6DdgrV6W5As0QWndhb+sSgMVizbuJOJIQ8Yf3sYhzZ2dplIGJoyve6VFyLVzx0mDC8Em0
l6szGZ7Pg2SMGL1aCUq2wbEdomwelFoOD36J4qMzOM5+GO3PCzvIHXkFdA/ffhCXpvzfL3+2sSoT
0c5QBWlFqc5+jqhSYGyhfLZhb/n89qV+iQ3Pp3z8Qb/mBoKZzk0U6ZgRhZXUCLNyyP2TOZfbAZpy
2NqiPgy4Vx5jz+xuYfFW7HOyeR/rVXIA6ZsHqorEI6eZ76WZPfkcJ49oNUUoDOV+Yl+IXLcigZUW
0PxVKxwk85kTBUANwVpOeX+bDIvxWa8KY2tUcOey2l0Rgnm9V/6IaseMq9uI7ugOWIK3a4iLuhW0
oo9iMJvdUJjD1jScKXj7cZylQq6eEjbNVKkx+qP7+EP4yrOwK2NAK8liNbxPEsy+GPdcJMBxFAAF
sG5HObhHs5ybO0hUcuclcjotae8EqWUv72oXRiftJUiJjeuGgxyWF/JfzHdg5qu95WQVn3k2/4AC
b27F6F5rrFwaOphAjHVPxEp+LgekFjUZJlEyIRkeaTiXCfQ/3cn3tDyupWNf2gzhruEaa6YhJunX
84mw09EbRrpoc5kD4kL1AgZ7KO8llfyNq4YqnPHr3r39gi7eHzOEQQWQLKZzYwaogtKwB7o0wi2G
nTWK8mWa3K8GcrErR8RLV0J2sb5TIOl/nOGN0uUApXGltp36A5r1Y+SP5kPuWtf2BBevRJ+bTihi
M4Rbrx8kZpcGny4TM3B1eTDLqt7i5Iq2pjtpV8b3xUvB7AE+Q6WWue31pZaGch1COt6ZXSO/c5pi
55KEFqaJdy1w/MLwwKNDjxU3BNYw52y5KUksaFvAvmHbxf2hj614LwxwyUhU8V6Dcgxm7Wqr68L9
CXpLlHn4+LHtnD1Kn9g+r5K+GTqT528lWZuosYSCoOhfK+1eqgbS3KGDh2aFY7B31tjogIyQQkEn
hQiYaj87iCpTtCNbPdGdOy212q3CD77TtHb6kiVVs0m8lVXgJXmIVaXba0VNEdiPkTOCCglZtcVu
aTTv1oXi+1ibmYk02qp/SLOnOgGzeU/fKN6TZPLl7W/q0s4APQytOdqfZKWdL3eGJA/gl9IC11F9
k+K5IBm1i2/boo2PYyTZHQ9ZtXG7ItuBJJz3jtLzWxsObBBJqKr6lPVhW07WXTdWwPB9p355+yeu
4/JslXKYmvkMEXVx8lwX7N9KDVSyjNVoi6x8RkJtuwpIfgJa9O2rXBg9v13ljw/RG9Ns0mu+jqFO
tGOSFFlgwxcgekG7Zi65sMNg3NBwXkkWjNizrU4xUW3rOc8jeSAvIHbzcd81g0QD5Prb1DGj9+xn
s0e/suQBPW555Rh/6U7xfNEcpT1AIexs7OrDzLiegSCARUy5XRKPFrv/pk1tt//nzxTxJ+wGi34b
TKnXb87oLTQkq4onqeP6qbbcad8OCYVzy5r+vW36R7Sw/28cMGo3vz3Plf73N9Xv/msJ1e/uh0q/
1b/zvn79gb+hfJ7zL3hcaGA9Cuu4kP+blkjFy/sXdBb2Mqu3hRYg0+/fhC/L/BfHAGrDLsYevqWV
1/c3lM+w/4WAnXMMFVW8Zaux7D9gwod/f44wDeGuxT/qv//778it12dBxrVlwjtgS+XQ+F0Fo69f
fWsR4VRVSXOXTH7qhk1tzsa73G5y85vW4uPcFBon1lNP0VjbAWHPliuzxtmBYv2yaDZwnMAuStGf
8snrX0DcYpHkvRzJI2xYX82xdfwnO8bxcZiBGskV/W2Kh6htVUeCQ6ZY5YvS6sFkxEYbL5wwujLi
wPrbO7zwYM5S1fldbLephOsYISCE/fG7+DJFjxzBuDVZ8tcoMyAeQZtCBg7yDKv9hlDI1rnvSCfo
dnkJuDAEbjCTWNoxRz1AQ6HqadsUSo6i7gZje+X3vZ4e6JUiBkR6xmaAUj0r6dmbQ2Zkm1T65G3q
pMsQ6rVuzSdLat4D2d6l/KlQxhF6l1uiI+KuTaeNst3K+2vOk6HFlifaRz83vfEUm9QDd4UY/RRe
z5iKhyu/dF3Q/7swMH2aPtt1Bi2ta6Ar5/pnowYGrinTOJFbWajDWPVy1VzALiVdTlFuTZyy+lHX
yfA+x3ACRX5qiLJobAW8+O3fsg6mVz+F6XRF53FgZuDxD68HW5UmJMI5xnRaAZAYrw1IInfTtFgC
3vaQyc+p0/RJfOVdvV5IeABUfbnttRoJpIGu5NlVl1qj1jv3p5q97BgOSwsTTRAFpAdlv4jmwyLa
TEeyaJNqW0N3pdGokTv0+PbNv16g15/Be6Ajz6JGt4mY1tc/w5olqWGNLE9mW+f5HFDZsnEXNX6V
qH+0ovy6FE01aKJMLlS1zgdnWdnV2FVTc9JVZmrHxhqd4WCXmSKhSdZpfWVTsO5Tf3+tK9OTbwD5
Ci92nRpf31kTxY4XI3g/5hlNzJDAuvURGiQEnEq308rntirt5TCD175mkf7j0mvXnkMBN0n+Nv/x
+tIQ/wvLn7vmiLEoU3vPKafQzKXpvIP9y3PVsjlqt008aNcKIGcTAIV9NuysAGy5+PzN8320ppMB
1VqVPHZxQ+xK0+Pt2P17OkL3y0h6e/RgWl43PL8/ZtYwNtG0FMBJsB85r051qVQRHky2QbU219tY
6+afpLbP440V08Ej9y+qSXn0S5ijfuZsCcyyTyXR54Kkp2Z+Z7kYHkDv+4dZzkXoNuQjlmntnaI2
NbeTWU1B21P9lG0/Hgu7tD42PnEtDcCIx8l34Ku3lYFHpr9XIkqeyJqboBgVftT42q5JVZrbR11b
VK/9GIuiC7q2GX76fdT+JYdu3MWaURwSaxH3DIe/ykFqe6Hn/Z2hcA1LAQzWNyPjBvUVcZ1mQ1oj
GrF+7y2+94FsQ+9dWvsVTiFArkrW7k5PZHnbEiEVpppO5Ser0A3FmlmR+ZU+I7toHxMX8Dzxn/mu
HkR2JPUjhvZWPk8yX96Pk6m2DgiXcKScse/9zrmJuzr5Kof+p9tDT9+QQdqQJZAvxKrATCwdCB2+
r+yA7sLo73kMREImtrzvPZ6EoWVGspHSuOmtrNlMQpcvkTGVW9NRubdp4Wd/bfPB3EezcHeViOoP
cdN520WPqpDl2fjLo7iUbKjJztu5juc70ikfOoRj74XXDxTZeuO9VyX541jr408AhCrwMoShR0AJ
3iafxVSRgmvYG5dfgmYmBh0fiMrRIa6jpv0iIiOuA6qKDRGMszgq2S+BSKJ+T5PM3w+OfMoIKzjW
iaO2TE4TqSxNFCQJ/7dqIB1w62i+pZ3MuFtus6wcPkRennzOxqogu8jzs3d5PztPhhdZ74BQjy9g
wBFOJqO/bYZcOzWOrW2gGWIAmn3baAka94z9CE2BiABs5ARvIL0NSTLJvuVKnEwE2J0TUmGJM3/n
ak0myqcGiFnR3aNaFMOxjuZvwgB3o5zO2BTZ3B20Ct7cSH3k0zhpKS4+GAo3EOvxwQHt729qvX0x
Y734zinfoErXTfvMItkncYrxvnFx4kpCF3U3h1OsN3fDrHpQ9lJUz7O9pGgzeUOjvbi7wkyRrAiZ
77IBCL9pogtpp3m5syMANiwB49YwzajcSJE8uQSaZOYaS+DW3wmOjDaTjA+GnMsnQyQfERp2m9zL
+p3bsumfDUW6S+rtKd5YQU9h7JYQRlxx6fCOo+dE3sKitlaRZzcqVoRkmnmOfzCaGXW2N+1GQ+uC
acyW+6l3/b1pZhJquawfKmvunpwlKu9TfCRgyOP5NoutZts2ajhp0tEw3bmjIFVlamlK9Uh9kBiY
IJG3wiXYbOPi2xyDKEnUD9J5CVKuh9zfpAQ13RkIZvOTl0xF8SnJo0L7nMJmjvhLvImO1uy7WXIn
fVll340oM342vDnzZams9rGaK5rEU9X0/b2XIZH86LttGr20kuWcxMUlzdLjiOGAvkU9jkOgmXPn
PIH70b+3XlG2bAeHdnkYbS+mM5V6q80uxoC4+/fGrNIcxIyE8PWjfVAJKRebbs6sLdaVnEAsTU0k
vXjd2KY7lNRDwh4zYVfXDQPSdj+rzeQwdUVE8xbQvX0YLW31ac9pfpeQ+OQGCLUH7zauiBMNOlWl
+RHpbB5VOE1V3d4qnJAjCVwRi8q2qfH2koxGjM3yMiS5ytH50J7Ck02kc2AVBHFubeZRLGpuPZEn
JQuR3zV+3SwPtg6aA8gfNsofy8z3cVfK3P5qtmwcj3LulufKZ4jFAP9btseOg6iYFIQ0Ep9UY/Bs
iCojTqsjMvm4mDC5CHGIHJ0ZVy4WUXzlRs1LsUQ7y+jd8bEsmxgFXuLI5QEji+d8KB2vLrYQliZ/
CBido9g0E9yHDS82grTfsNJXP1Z/KtJNpJf1iRTCNjnoVKzjjB6Bl5Jiuui8oWTrVqnftqjonerO
6SfT2pEdZT1aHIay9LYhYY0MDI1+dVbeGQXwnpjwHMSvbtBMamTuYpbXA2+2Jp2XO1RNhTVK94l2
0+ux49uHe4PR1NMzFRJ/m0tns8A7xLth5Lr73S8zLynXVpuLEV6N/awRQ9eN7l7ElP3qNIndLLRH
Ox/2sHaIoNWsxKtvsSPl8dFXYNtffOVN7Y+ymngtmqfLsQvZ5mWslhP/pvYcPzOv2cbADbNbEyDX
8KWfpipl8quJS12Xp6i2f9jQ/qW1sRYykYiI4VQU/2T30cr3C3vT5cAkaXePccSECdWLbftNncg4
fZa92Tn3WKgXnlRiNFb0uWrniikrGso0emwoPKCy6Chj2u5m4lBlV5tiTprsJ81xcESbpKDLpgVl
ZDdEDdTdbLIpnSs1ZB+0xk8+woU3tlqKDq/w/AZgS5c3h7gtiIkdmsi+7y2hvoiqi56NefSPskqc
YEoNGXqF4bywLf9IFkJ64Paq3VRxBtr41oTwoshPjh1Nxa4Z9DnayJKYdn9QX5uxTzYFCvE9IX4e
pKwyCiZ7ZpyZsjs4KtIInqDSR8Iqa4uyCZOy3ZpLKv09nsYs9CkQvUvd0Qr81HdCY0hEmDQoAVrA
aWIT4fzdgieud3Ri/ONagN9KP16swCGAJfBqRQr5SMbMI9bMAlXqgqVJ4yiqwsbPiOsgMcPaDKKp
71yBFvHgE1B3MBeyiUGgGjeWMUJ6KyeiKZLpxQAZ725I5OkCvyILTC9tcRpVOx9tYueIH5vo6PQ2
ar6KUS16nnUia4csvEqKv8xYFnuL+temUAOB8MA+Dn3lNe/rhVKqR57VoV3Sblt12Q97KdvHJhYV
vmt3COsFOIih6uSRLDWP/y12n0UxGEDhbE/etnpFnPWcSPddNrXYSypLxCx4ixH4bW+MpJEM4/My
yZbs175WrHmjlcyB5aajvm37yfjpRxRiCWGxXkxkPuamqOoi6KTW6BtiDdPdkHb9CGoVIS9xo5F4
yQ1zFjvieErvs90SQnUPSzjrNh6TL6dO0WVsATviXirhEXsnicJhM2QOQEFJFCWbOCMW7yllsT7G
cWr+ZcV1dMqtyTyYwE7HYIR1s7ckvZ+NJ0ziYPt41kJSZ9aY97Edjirup49139YPvWjZUHH33mPf
1CRegq/KP1RlRlTAHI/mxxRwx3PqZgohclc/9jhRDgRwlDK0Z9Ud9EZRamjbLt0u+ahIK0iFvdMd
KZ3tPE7EEBFhEH3vKSK+CCNtvMAZZK9vBhgb6YYCj19tWk01FVlHpAkUQ9bf8BcTUtYAvC7CrreH
QCkMn7uhHdC0AOLCL2yxbpExTKHeBJU6kJ4ph9s5bdsvo5fmT0ahyMHzm2H5aFlgdypdUo52gcdb
916vkQVl6GVDDH1bZ3ci57M/et7cPfcc+N8zoWO2ICYwe9ei27rpB4xbSukF2YXTOKVbtEpWttGK
kYbBrDvDzge4excTAdTdZH5C9LnieYNrVrnQ1iZ5cSInF65dsqiv5ei6WyIQjadxIPl0JKg5QHoV
77pWiX0bxfWui8r0Q14VX406t2+4QTHimWytjzzaRoQkbXeA8NdOo774zk4zEzqtSQeQg3MTfcMh
pmLqWkRYt0Uy3vvsDx8akkyfndSdKqbjaHpWVtUf8Yvmt/mQl3eyKu8wrvbfpqaP7gBHeu9MbD87
Xc3ixiZuptxYk9vu5zQ+4trJqDHlthn4edbeEhPMEOvMjjOV3ms3cg2QJ2xa+0o6i6+CQluWb3ys
JsV/y6k+F+ksv9I6nfb24H03KzaY3M7gDVttsWxACvHE4Sr1sxs75ThWtp7WhMQo/WigGR21ie+i
rYjEyLpi2c+j0XK+qro7YlHbrSHkX0OfI51VYFlDTYzGk8MpOBzLMrnhTC631Sx+CKUlodGVp9gd
4l0zRf57PTL1Dz1ngKPOLjYwW3+676fYDhavNjFvL/2W/rf7SRBrc69lI7OO1icAjXN8nrZ0D0Kn
E13andgaZaqvubp4cuyGuEESfOuc6KFGTV0AI4o/mjvFsZ4ivpGmMj7bU6bvpE0eY1HZetCnRRoQ
3XQTRY7FbmyUvrWzBDuqhR+081LSGBc9/9ZaLkHKheZvx1Er2ej0803lRAUpr6QzFloeb4E59s1e
Gdb0bZ7sZ2m3+THvnPgoMtKI2GU9Eq/t/uSMVT+NnCPvM04e3XZ25rzaTh5hXaTdNmnodYN8Z3Z6
5d7NJV8XOdKxd0rAwafphoAiMWCz6wV213p2HtJKaB9ouPne3hujNLvJKlrdG+n10Rf2PpAlep+s
+tkpH1EZmJ+gXXb7OpVEXXpxzqHMMPIXT2EAQ0PXhvmqHdBzDD5L7heHtDY/D9MoH6dEsY9qovGh
ks10nBc/Zs52jRPpSNBG2Cc8RYR2B1ldVmGqDLZ0iBs+Nk7rBZ1VaO/SzHzJesO8cZKZIqBeJE5Y
+cXdQDN057W9S46YzY8YZfmNqYy860RTH2sgD3lgT25xWCrm67lnFxRUjgPYwBvVvWrd+ZZvG0LA
aPu3qkmc4/8xd6a7cRtbu76V7waYw6E4/SV7brXUUsuSrD+ELNmc57mu/jyUs/e2lcD+ggMcbCBI
nNhKs8mq4lrvegfcFb7QGidopG2X4L1avy0Eceso3fvdVOjkMakhRRnrJAKAqNN9ThDjetaz+JK4
1XAtKP+r3UBKqw9zOn8WSFKeKlxkr2EgGj6u3vUui2vlBeCUQ1xmxYYVbac7CMRyA2QtZx9/ae1b
A6GIpEg7W1dChKj2TbEmrSm2PA0zNeQlqd3S5XEyElBeDCzGKPfbtHyMEAWd9TRr7tCE4m5oDLSK
yqwWJBakJ/y85V4txnZXVcNbLNIGV/66tcptW8SGV9lp9SxtsqpUM6ZBLXhvs/6mnkSxKnwx+d/m
2LCid0tU7ay1ZXkIlnetWuvk8YraOU2DLq4XlfBtO+gMGGVu67shIj+8CEXtk21v+3Q1EfnGiWZs
u1gZp7VJAXiJEqe46Q0tfnGzjg0YS/VbBKBBZR/Qro5TFa4A6oKLUDv1urQGHRUQNeFVgRvspomr
QfUhDVuHKlDtdSvdkThMZT+oKNvDTFE3YdUS7dp2msRB2Fa7rz1Y+dJNYoM7DeU2K0lBlCKxnttU
1V8kWAw5vT3nGPU+N8xp7U1DybrmBnzNhPtYhSlpyblw74TUqrU2YqUwBznRFWOt+SS9tduxbpJ9
KJAGheE0zV7TavMV8YKaRh1tmo+qXnckatoDkIhpcgn2kZbW/KQQnPpiIa/cgADnYj0RJEsXhTVN
Ho7z2alnc/AUJWcO7ra4pKyAG3sEf2n2nBFj3X6eoQSgxtSITtSKdIl3bErx6ubh9JWXJUR9HuxV
OyjJyihhmHjmOIsL5rfG4OGAVV5lik3Cnq332PAaTjiu4nJI4yOQURBeBRbh1S3mT9oXdQxxZzY4
7HrMzizzkSSn8ROupVCDNZoXVylcohStrr7qWdh99zhZ2jDWBKKKAauO2O804kZzxpZxG00TpeE0
nsBitcdkwNFbJWOx4U17Ups0/wpWQslRhcogzmmn1RMZ1LpT4mbkWwbXdhjee5gmAhm4LtKaXjIi
EkYQPdp22PrBCuXVYFMmHWtMfNuNXlVVcapTh0BCSb5rCzUpCog/ZxAna3aYajdD5jWl6l7L3iba
pqgHMdyHbidIq1MK61SNjWo994Whpyc5jnOwDiwsbFd2rHbFtsgchR0oa4efmusMEDGK4aReuTUP
/G7WjYnJVIFoi2fChdEjxJUR4SL03j5zcAfTK5ahadeR3GfWwacmtVpjozEIaDcOCbb519htO3ln
SzUD1KskDFk/tQg028o+b6KjI0OZHKH/DvbZwA4JvoYRxQD6eARE/ENo9UwLpYZOzWE45aod7p05
7pOdzWDkOjMN+niZmEH8LMvcANIMJM1jPxutDe9Tb23n0CWKPt3oRkvjD1XK0I/4tUwpZyvhizmc
w7YEnqjqUKf9dQMjP49SqdRNaYsWFCSllt7XfTbnR0cJgb5Vd7TFDutAvgsNZzg9mmFSOMLXhoIw
VKYSgdg6Wqd3W0pTwIIwnVRtP8eMx8ljaToSXVED5wcVeKFfCWxZ09NYTGXyTYmbiiZooELfVxqe
DxvZq5aSeGDM3fwN4UgjITuF0rG+MeRPysRfxHXWNY7ny8isLLnxhtLwd9hD1nCHLbJOX9pZksme
FYg2vsoitU6OuWbw2YVNafvEYZzoZ2qhpKFC1upbvcy0lzTCFIzAZbq1hh7eaCYo9rTG7JyKgUyw
1DIqGYJ13A0LsNuYfeAZLvnCdatow/2YugaPLhsclX9ArVoWizkLk1BbmDkUT7lNmoSssBLyooAS
877VghB4eJqdyrPlmBz0NrLFpgkSDimt6aRx24eyLDd1UOnFhjJ5TtYorgvTU0JLFuckSfieUVum
AItShwZzyOJQewoSu0OpQcSYGVHHMSXzLZbGjlfg6F5JSl1lvQy+xKmQrSDynqwx/TYSLezzMSYh
Kgpyi2ZwdtxNmvZ5t6lVybcG7HCPWtNPDpSfYUHO0pCHaTm6hs8EES/TJjagtTMcS4pgNbYaOWuQ
WqmtOPim+lAMgp8S9oBt/UIBMw/4EUrnYAY9tEcqHkRK8DOWqah4f6yNgVrugv+2m+O1bGO6FzSm
WpPfqwzySmkza/AI6+yGzdznjr525TAW12NbL5THqVeOLC582fpGlHvJJzZ3AnV09eK2Gkm4sw13
DyA7qQ60mvp8ZDDW25sEP+diBwcyV++itJyLFQehKfELVofkupaYxwEraG1xmkThrsw2r4KNpNin
hi1cy72iMapjz1HTKV9X4McJhH09BtwVbvM4uHkReGjLWLXANB2J3xMyi1eRpCJbaWKov8y9OZzD
nEe0m3WtIScX47aUorTkcfdhk6Png6P1aJMybj4RukczpcuwejN41C9gRClhqu5UzhtrclHj63EZ
GKuZgyFYLzuMI9qhqd+hdmBpdEk2f/m+ObtGY406auPWO7WTdpR6DaIjuSsGDf12ZOkAg3lfyvag
J7k5bjIKRWvTNSCJDIWqQsfNtE2O2mKaSiKp0RUkV4TTfLBmvQlvyCsu62OiFJjPUYr2ZNu0UZnQ
V3ax5uCvXoy4b2BwZcfrhIWLJVPnpr0flkpyHGa3DvdohqpvdquO0TejNDUJ8kwiecKNEyA7yLAM
+8BQJM+fRNOz52O9ZoqXNnkKcBqWGaM5Xxp8ubOuDzyCatGMb3WZh9tRbzCcaXFpwUwvD9M625od
4fJoTmfGw57OiZt8S8B20gOvASs9mRgIET4PY25qNox/QdYVs8LdoUrc+aFGUnWlzylDcQYRDecn
dvacXlNaUHcnzVgT9OnaVn4wZaLWm07Eyjx6XYWU8iG2I7PeuorpKBpAOZU253QejDcZLLz4xp3i
qNw4CZy8DZZcsbGdsoF5VmROPfnoGbGjfIcKXnXupXGZZYc2dxR7NapOspO6G5s7Lcq6ZE+74X4S
ohSLWwLDvcUZp2O/JmVDeK5s6y9ECtN2dy1WGhsNSOypqZ1gXC150Yup3/KO+D4qnXI4XWvYTtrF
jK0yPHGTzPK2FHMAZMEwtXuo5qizrr+fmHaNluXT0Khlspk0XN18kg51Q3qKIEtxq7Q9Dw5/AQa/
SDpgbAIfFdEOPYkkbZdHuSeeXST+3BtESVuNHnSrgTcep4+VYSsyU4d9SkXjLGLcrP1cabY6rIfZ
kRj6kmww6p0fYR1BpcxDVqnZFvPvHVZZLAttDqiJyUQqq/MoGF+AfHaTsiWncXJvFJDPwIvLsHee
M2jO2UlMqfUKzFDPV63SCURTvBaHeyoic7gLqXzlOSCxfLi3w75m+07lsBeJYg1XWRGq8q6BQz7c
W1CL+iW1KpfxPlCaSLwmeCmq2iZWeUkeDSnn+ivvkyzlhaLG+WJ6qGZSuW6hD1TbMclUdWeKdgGE
lV6HfL+ihQ6m0Y+GsLZeg7wJU88RYVReOY2Zl9FyTJEwp6gksEWrctIVvN00l4HCeCzqcq4Gz3TK
cQadJ+57bQ286Z+bHJ3rKhithcTDcMBlRBC78FA8DdicerixMau7tE02VLc0E3O8ZR5rQr7M+lH4
SaLn2LsHefI5bWYtYYn2TrNg2BNTjl2R1452Df6U12s6vc44hAxNAdubhLHHnzWSqfYGVdccWmLX
oufg1QUrw+7YxXkur0M1Hd60eOYEUCwtUrpFqhJUzw2WXNhSqOOQncJEqaaLU1XEUcdhzzorHMwy
79XEhZ0PdFFVO0VRwsbPzAl7LqlS0+zUjK5nN0hbeWDQ1O7GUZ0rn+CBIrkKBnOYSz+0hnmCuqOE
X7G06+oXelaleArR2n2xFT2pX9UZe8mCTiqy7M4b62iiBmBmGaG87HI9/OIO7Rg9je5UBy/mHLA2
AuBN9xsDlqnezV0UDPtmTuKVIZVUgmEjMqAiKlIjPcEI1px1MFitepnBsypceLmxO6ONle6qgFxf
XJMB6VYbmXd6+mgy5+egT7PBLD0NpVabbdDa6oLxIUXXWxTF1uB4Jfpmyy9miJRXWdLSUbVaFHJf
87NRQ3liPindYTtzyYSa95gXytsqYCxNlnJntV/yom9miFXhGMPZYQrVH5tKr8pdA8cOh906jeWV
bDpdv65AygtynLGxmnHPoT0LPKkgenhCk1iTu4FB6XjK664QdwNEULHLG42zuaZDT08JqTXyMAxZ
AR+oUiGCTr6Szm28j9ugdM9JgJLr2iEUW2fUQsViAYqQOM6u75DSH+kZetwENDCRR9tUYpckvz7v
23WWlGpLjP1oNmCFWZgHxG93QC+kadelFWbrHE6FUt0YytBhwKyURhwlHhFNcdOvJR+L7ubX3I4P
LMClfTdx37GxBCHBC0bLzyQWk5q6sYZm2g5lbhmXTsxu+1gkokpfJkK1p62rMXE/y4wn9ORmLq+f
9wv4R7TQ/12I7PZrudAu2/fY5n/HOL8zHv/zb/dlzl8f/8h/YcQsuo4fntRfqKWXF4JS/+ccf22a
r/+zhMue4rr/mv0cHv3+//iTbWpaf8DhRGUMrdO1cVCE4/VnBDS/hYm6Y8Fb1AAPYBP9yTUV9h8Y
fCHPJd8W5ra78Jz/5JoKyKsQ5fAmgaMKHZW8hA/c0l9xTRl0/kwgwgiGHUwaIccS7CHoWj+vM6GQ
ER9j47LFCrnd2WP8yGdu6ja/smPGK8LAnzeRWL1nWhf5dnTXpdNREo+4cYZkG2X8Drs/2plJji+U
BqFkBECDJbEWhYMTWZwfRS4PQRMuY/dLX2bPKPW+iUr4MF6OvaUcwqlQVwMQqRdPyVuf6PvRFQ/M
QKCrBFO31nGpJYL2wdUq119+kYQA2m0ScTpP4Ze8deJdbMuBoZ8zeYNhf5Fa+zVPXQWYQJnW9eAo
61RlcKcJ7ZYvfG2I4jlW9V2JEw5UcjIgWrA4fE4bn2bJ9bNCliuIBfIksY3bJVmK3zOFFFNKriBO
vjnTkHggeyTkmPVTVuXPbpnjXhwcOt5eHnOFwzzYG95P0zrv0i+q2bhbKLHhetAKrDOXy4pbHdSj
BpEaCA3Bdv2Tq9xMlXGW0sHsyCmfx9m6jsJJBVCL36LAuUeYAQCyGL4VpIx6cac+5LwGzgJvX6or
JfOnEeNJnVlfbydvwcR0vUy/EL6Ygw6LEYJJfy1K7TFvFcQk4/NgzQ8tvlb4ylqYWeXRl1Hae+kk
lR/oTbWes7jy2wBOrcRtLWq6dV5kZ8WVj3LkPukmzwgLMc/s+9u+q86pWrd+MvN9UlfSTEFBpQSH
DOFo0LL67pA5/lyP9Sa3nacOgL/Meix2BkthpfReoEjVn8Rn6jmcRXnzaxz1nlHGX4J2msEtsmod
9rqydmdBqV7SkCN3CoGVxK2FkCqxmNbGmmIcmnYCHg+ijr7Q6DYIpHUfpGE6ZMF86gBxV3aL20O6
sJpmpqReMXEJSr74BPImoJCfcSLvuzXlSHuPy9/kFbXRrpuuSXw2M2neKkO6QgSHpFFVL5zEdiIn
AMiN6jIbDM/Ku+vZBlIyI5ZmNiombuMsdosBgV1p69HQfCNx98tgVmjFs6yGkSmntYlq7aCJ9A4Y
42yrPP2o7s65dj2HmP3V6W9ULB/ot6inMJ7GzwYyIJRF813k8oNExMJAUoS9HW5x6QHeKM3tnFg7
M06pM0X2G1LoB4eXRavFp2H1vrzU4Mp/5B0PvUZ7HgXh1nbKzrNCF6cpDAPL4klPeI+m16NJy9gN
JQuyffrhnD5/J0X+yKv/SGv//uEcqkTnwJfk+/581BVgRQBL5GxCtf2CYqZcWQribgCVRI6cNe8P
AtdSnNCvHGyMFQhdv76ED8zU9ytAO8+RvggImFP8fAXIdEQOwylEkjSchI5TckTIdJ0vUv51GaS/
ud3vzko/sEOXz0MQy/sCYSNQ50etYWGobQMlM9wGVBheh8tyND806Q1gcOQ1Y5eAbLv3EBpdPzLH
h0RYp676otfNLmPyn3aM54KYcIjiSPn+4JbKKu+PdTI8OKWz6fV0Z1T1de7WW/mmdBkm9lm3smdg
esl5VPTGbTETAwKCsodh/JKMMPHC9hjA7eM0WqtO9NWqJwKM+ux5yhT4QoZ2Ndeo3bhwkiyGbp1g
vh44EKuiaHypDfc+Dzk18S9roExLxR9G8WbXzVPSUldiTdBuq14D8RItJNQm3mZhlXjlLB/0muPT
0R/S2bmPpPow1zGLrHGuERwA0+KOW8T9pqyWoa1qftcP/qNa6u8LIFQh/6mR/t/Krf/CWmoRSv6f
f5UnfymlmNSj27mLX19+VOosP/MvoY7+Bzx1jiXc6m10iUtU4J+lk2P/oWJtYyLjwZnK/k/ppGl/
8APk21HN4KcPqePfpZP5BzAf1uaL8wl/BCerf13an6fHryonbTktfthbJkZvREma4HGLhuAvxqdK
DuCWzS5hSyVEeLptVitRrM0BdhJ5RhAhylUdZfp1gxffWlGsaMX0S/EMCCVf0qatPv9w7/4XxxvG
AcRo0fhTayIbImv158NFhi6mVINDUtfkaPdR6xj7xmoJQtOq8Vz0Q7wdrNi9KhfGaT2rwWMBwfAW
1pm8//WVoFP6eG/w6YD8hhAcFSt0ug+yBquss5a3lr7uXN52kLcVz2T8ty8w+4fB675FTTZBHW8m
2kxr1rbTVLawRAeb8OVAvZJmoZ3NgDzKWRrGkx4o5rZupnwjGYvOsDY3fdR1GWktuXvq7JBoQMAU
r5HqXW12r4HehusyG/orsCznRLZedA2JTT24pt0x7zZymt4mbs5tPyl3dlQW13pum0cXPo4XQMBN
ODws/ZsxCWtLmnVwhGxZwLwmz67ss2M5djTJKt15rOT9djTEa94FmT+U6TMXYuwI9pzfBmyMfARS
0q9aYfihHd6JLDtObigess6qgdTz6QVvr2gzRdcZLAm/Vo1XW0k/W4l6PUbVp3Ho7A2YiYHxXXxK
McR6ojQDtqi06DZE4OjZMFo4xDUT9lbINJI503psm/Yka4BtYwymTRqZ7adiJITbcYt2T+1jEvCj
GXviSNHeTmKGsK5XKVNv48YdGWHCiI3XZjVZQGfJK6DNVHkEM6g3Qa+MtyO2s9w/I8AAV1dneJ1h
6DEbiDKP+SWhYgz9wOEiqxEv2VjH2YGle0VMfRzsGlfz01FeWVa5YzKq+srwUJnqk2Xz+KoQDU4e
tUhhrfyLQsovWRjfkFk8l3XUrdMMRZmbdOou7ICZh6psjonaWru5dwhTtbJX11mofhrTHrcc94Dn
s+cMZncqhNFte5PkgWEWCW4J4xEoKPoEJzj1U9EpOCHx5hogukWl8SVxg00LcEkIqZmv4k6BQW3o
2b3t0tmkEUbLWQSAVM1vSR5a62ocUB+MCpYByqj6jRV91eBWM154SlupeVjUdFAB0tFrUyhdQWpe
wgmTZpHVO1tRgUxsJ6dAtG8MWfJyUxynhhqpEiA2VXdB3+ijBzfEN8pGPVfZDALVO4G7gWUlziFs
7d0se/fTIh7Zu4sQWlZLdlTdBgQHx6p2U+IUe46B7HNosXbFoKe1zgUUz6uiW5SrowoTYg0vAain
1yslW/WKhVGFC1J1LDlNwNodatOiCjNP7+eXWFXTW6W2toq5rEGZCsUGnCoNqlo7tYKjBbE3uikH
a0x8EpWUd8OnQl8kE7M7oXqjRoRpV0/arVqak9w1ZTOXG9ucuBwxghAiTkhv4EtOZpg+0Y3t6S/v
1bgyoaCEDLSDnmTYLgs80H9iD0yp8kdRJhpiZOKbyM5nwFZQL1PTewqZyr4o9ZcM4/AXDrz03JgR
me8BoyrYC7aI/BCpxHMuAuWrigPWLfMi9V5h2nEiiRxaYBDY9ZtSBtIv9bTeKDTvEFJnAFGy3U6o
EuHuTpNOA00KQsJ0fx8EcbSys05ujTHL4UVPUbxDDyEf55yNNU5q+2mOkVg47rADIRx3+hjb3xhC
E9anavAL4JzUl6ig+fObIbeOWLnExIZU2njtJnTsA6Ln1AMSGkibJPmAUr7YTgi7fHNmoTV6M6qe
g87krmCFcaaxXM/5ZHYPUQrZ25MDnf+mN5Vkj+QySB/gc1jOfWJoucNMCtaP9JzIbKqv0sG2zSvm
RAuuYyGSjeu2Mx/doSgyWJsZ51NlQp1TXZ9kl856sNHV3Qd2wZgkEDdpHBRnxxwbTKvDhCFjKrSn
WWckWJcChVHR9K/oOiEv4qG2TwzMuuCBZZ7QOpLlYJHjaz4nI5M/c1wnfavhWBpj7l7Z4M8YiOWs
9olxqhtMhz6AR+iNZa/dZ4guAtiT7dyCOYb4ZqnNNJ1DM3w2pgDhUMPMgHOiCK7q1M7IaoCi5fdx
rxt+USbJ62ybl7ghEYMa1pnOhdlMZ5bMdLa7yL0iSzGqvLqIGJS0baXdk/qi3QMJTmfXycz9GLTE
+w4cGGhVOk+EQM2R04w7U3XzSzjn2UW3lDP7nbxj7v+pF/0MnSdQm1OIaQsIARHwyNTIjkqyDCox
IwTsgiEJlX28nQge2+iDzGEhDcPKqEE1oMPazpWbGPtqNGiIjXSo7hsGw5+ZNxokA06u1l1i7FHh
hMzhJixxufT6urOgMZVOoxI5J6qTHQnrseIcmjzc3ZPTwC32lZD8CK+wzfYeYRvB1liSBnf8qt5i
VwdnqYByMZZVeguhUvHsQtXxFR4b67YgZJmQhE7BIBV+K8nmdSVvoD4TVDfQLxNWZ2RrC/3sHeyT
te5U6SezzM1wZ84lxwBRNPf5bF9NYjA2LEJ1ISGUbP0hXxOIF7BfhhGyr4ID5v3MMOEcJo28LYbS
8FxmglvmRvIq1yrloa3yDKGIulUC0bGDSdrSRjmuGXfXnzMoJKs5KI3PeleOvton7q4kiIvDISru
2yapP4c1LhUR4XHn2UEblCiNu7FC0W85lpmlaey7EK/8zcxrg9AX2xh0X3DtyHf6UxEkuLZB+n9C
UJ3eweVhMKOOzTqUTXCUqdNdAJ2wT7B6FX1WhdB7H5W9QbpA0o9AX3Zbe3gTEJ7VTs5VMNb3apFU
L7HoWYeT7XpsBuclJeK3wlSmjGB9UKSu4EvUG2gu2W4eo/CTpRXEX6ZQ7W4N5HhwCSGFPCZy0iLf
ynLzYDLaXg2BEfjwWUre/VbnYLIOBhTwQo2ag9kCkq6M1mjfuikMV2lnrWsbp2wBd+ncYBS3GSuz
hStmFLcunJkTIVH6WwQkp67e96AuMxZLVFgYUgr46Qw+wNl4XR2TAENAB5naTidiwjdqDfp1NGQH
BlHV5/cDIozj/ipx3eAzPCxnlXVucF1pzLGo4FR2WpAW8X7WlEj4rKxyHYCiWNC9hRoe5Gj04qSW
mX7fdDm95xDr91nfQrBlfFZhaecmjtFdAnrZt3iAP+VbSDe3PJzpLGGpxJ+iarZaKhE4HbtBsdhr
RpgzU3UaFvzUBQhqmBFGG6vQp/P7axnqXpZ7Q1u73xhdQEwqnfaNqCC3x/AoFNp9mqjcWw0jEfIz
m0YrV4RrDQtvu0MwJKG0TJs8DOdz03bOCjr7+ETCneOrQxico9zKXa9finvT6KrPBmP8U+BqqKkF
iu3z+3+k0mBBJqbB362gMgx2y1h9jhCdD0SCmU7sK8Ta9D5TXc43F+cohqiV9RqZefoNmiMaKXIX
DF9YOY5ekNzC9Thp0xklaPXZSefqqR0V1ieKLmKCtM7it6yh+jwjnDgPVP7bCjPVmKGJU/tdX7ua
1ya8hy45fIBjQ7wQCieVg4lAFf6rI/rw7CZN+/32h+7g3giz/t6q/H9rzP8Le256wB/atb803Q9Y
pb90/Y8d9/tPfG+5mZT/AZEC3Eig29beLXe/d9w04X+Y7C46alzRacXph/+cViia8Ye6uEqp9NWg
TPCL/t1zc5T+oZsaUVyGRj+IJdQ/mle8Rzv9p+smdAalBi7Xi4EW0aym9aGzTEaIvBU77TKYk/Xo
BGL2a0UVW2WOil0Hy9GLYKdc4RWu75nNJcemSPUXO7cWImtZ0oe39clMbHkTCreCYG/IG7p7Gw2c
wD+KwvHLD3f3b9ryn/HV7xe8IBdQjxflvfgA+YXMltF6pvCv50CusknKNc6kpPDprbvRsuh3QRUf
FOF/fiC3BnclHZMmd+nNfwB0k9bsHZmp7WWIXfUBVcmNlcsZzqEyriF4PaaZKA9dgT+Pa8f9Ku1H
oG3Cg9ZJZ4PAKcMJjQwgfjYGvmW7/RXhmAvundW+OjNcQDpjb8Qs7G0CGLE3cI3f/fqW/Tz6XL4B
PiqMyvBEMBZU+iOQofUAGXPeXZD20vHlvKHmhKLfNdqMiYR9UTkW9tBILr/+3A8A8fsHAwtrKnAT
VvVMxH6+dcoENUkWU3dBQtwfZkWPt6it4mPed/0BNipujrbS78swGHfVzDsyJ0hw5Thopf75lfD5
4C/mAtziKfvzlWTQZaogq/uLWZgoabLSuHIYI1xhz9ztZngg596BVdm1arO3TSTCok0DT+DX8bsr
+ZuH4TC0JLIQrAt32w9GRBX8F00tKnlJ57L35yCbqen68VPNCtoi/J3uYdTbwAiqA42wqK7ZTeka
mybhBUMd7Ht1cG7HdMweMWzQT1nbgx6j1sYO0zV+54fw181mcDyxavD8Zab68QEauY2jXZfqF6ce
Y6rYunrFECBEyRa3p8iAEwefCxfKYC4uSWU1B+w8WWKzLDSmk+m0MUpLbvjteFsw1rpRcBH4zQ1d
Fu/PBxiWH+zLJZwQLiDj25+2J5LzWoRFYlxE3BrbpIIHIfXY8BOcX7zfrKK/uR2E5bKFIBGrxNZ8
2EhEPkWuOgn9MtSCcaGTxwXudeUSi9flGUr1BHr7PeYvpooxgKre6eY42ZsYS+ps7VaI9LxIi3Xe
y67WTxsbto51hDahPQ50G2+/vtqfB9HL5luucPG+0/Fssz4mNrZmY0pC9YxLBkdqy9hCbiKBjkjt
ZvRCQwLdOZPzPlYAe+jTfxdz8J5+8tODcfl4FVWAtcC6vF5+fjC9yKoePax7Qaxpfs6Y+AWHAdm1
7pWFUC8YQ4KTtcWUQrMKRDp5BJS6YkXEmUHbpbagBy4J3auu0hjqBRXq9kmZgk+GyOxXd0HH7Kk1
j2mu2dQ0KflR2As4U0ErG9mvcWOJ3usjuPdrCH39iY83gN/cMWn3TUjF5rl9XYJEyRS5SD4No1x1
vS6l35aQIn09mMT9gMU1pCBm0p3XZH36ho7RfWNC2gaI72A++sQRtve2GbEViOyQX1PDmkovxGqz
XlVidmIvFF2qMgQcYWibqF+GjdtVLlDumBOxMUAIR4Ylq8LP4GPFvkQ0Na2JsZEEwdRNnK7mXova
DS1NclQZ4la4+jZYq+cg9lB4yiQlL8NujZQYuTgnxKCt7hOrAdnAzDdlFNoY2mYGNA+2A8NWFLap
TJR9ZY7JflQRam5qPY9uiPcEMB310VR9EjIIg/z1cvwwqmQ94gYKis1iIPeCQ+XDwRcWoh2x/rUv
Fk0zerxQ9XJq7M2gVOKZMWJ+Vhu+syxN80J2ZvQ2RZn4zWHxlw2Mla5qQwWBCiSwy//wGtAwYMqj
srMvZDkuXNZq8gvFNjxwqXKH6mf8zZf+y+HE51H0kcKFj50FeP/zHrArmB6dHjkXRYnHXUbi38os
Q3vjLBq1X9/fv/lq2JcYHNS2TeT7x2EsZ2yimKN0L00Z2Z4BpQnttUad0urhJtfdbPPrz/ubr7ak
lzo2dRFl40dPs6Ii1DqYHPeSSkabcvG5SdT0K9lqv4sP+rtvRqoOaWFkVyDD+HCQ1CLSRLCIqMZK
K/fq6IarsFKC3cALYTU2wfQbA62/W6mmuni7qhR8FjX6z08NirZqx26hXESml7u0xTx8iDOkvw67
tLB4o8VdbwMQFHJdZ7XYoVX9nTX8h3HY+3ZZbPN4sTGAwiTvQ+20tJttUyrmZY4Vjr5aQaGyT+ua
+PMsDtAymVMuOMqI+W49Ivxc5vwsQvzbEG98kt2CzttVFpi/WdJ/LepczVlstnCCMnUw8A9rehn2
pEkduFCXe8uf3GBfAf3ttdrSLtAq7WM5xDbMnmBYqYpdUp3P4/VgRdZvFuBfC3PqOaZGEC0w1dOY
Wv78mDj9yGZk4nCfdbnyGoRt/GSWrripI6N767kZ80oDHFIxfM6mF73kmAOCQvaxgkygaE+M6tOH
qMs6L0GX/5AocY1XtK0E2iltK/WTAYPGwpIWhZNPqxbYnjrn3OYqE0boxxU45z/ew6xxAz4FIlCa
xo9sjr6puqmCzX0hJh64ygJu66Wlbdqo6DfI6X63h/+6s9hWGt0B/DpCCIwP9UxvZLiSSCu4uDoM
BfKGV3Ga3sk4v2k6p//Nwvmb52UYODq6C1PEwtPvw4rWgeB1pqjKBU1UhgVnF9/oQYjuJUBnUfRz
uI/guzP41Unwxv0A7jd9gdHrry0n8yns4C/9X/bOZDluLNuyv1L25ghD3wzeBPCezt4pUpzASIlC
392L/utrgZFZT3SpxIo3K6uKSVhahgQ4motzz9l77WQK+23OxHUHfMtN/dgjxKoIAbD48STdPTrj
eY3wZr6Y7KR5MmZelD+ve7+7ZjxuPPdA0RxKzo9PHQOqUO2UJKLMi1CM2eEzCKDvGEdfkTuv/3ys
X9dYrhj0M3C47NowR3w8Fn17vSERU7k3hqgNQI8/x0ONaNAy/tmse1ltONIyXVZhLtCqOHupB8BT
kJK96FQxZn5upmp+MaxpiPzKZBKHxMxKlaBMQ5mw0cZ75Ec0pJ4HrfAwT2hKW38So/CbNZgTokhY
CgXCoc9Tssyy1ZKiLqNTbguHsV413GCbsoJBOOlOTWW7bhs1P3Ym6j9MZ+4125L6E7mPyeX9WMEa
JoE/JiU/tQu7tY+Xf4jT1JWAZk5elDP+zJ1hbSVT+klN8pujWBih2FTQIbIB/348Sslw2c6aMTnN
WRuvYgqwVdJl/43H1vpb+8xOjkXz7FEqREUoq56kp1bODbZqeW9Nxr6tmh54y/T25+f2XXf18cqx
9+QTStdLQx6ySFB+7plMpU0+tqjTE1/sFbaNMjoOGEiIlU0moW1F3FpXGON0ZxXmmBtuZ11X0kDU
2nQzNHhT17PXTg+5Xns3aE2rV6Zh5h5qf+M0W6OwpUGxXCoJLBdH7P587h8lZcubQMdiacfpaC6I
iD0rUzH6osbUhvQkVXnAmcun15EP2KEuVCv/xlzxMwTzry/5ckCPEA6PJJZfPmNWGmdzLI30xESM
KfOoREBoO3Vdh0RB//m3/e5Q9BxBbCNQXLb1H29LXlp45TotOw315OErc8GBacJilpLXnzzVvzuU
DfucR8C2EQieLZNCT23LknycqX/T1dwABbRFpiABAJr351/lLLfk7GmzOAYdQbSADpPijz9rjIFy
G2ZbnWC+dLcuBqcnnLDOK1pM7WunTcZ3o++Uy7TE+hHQfXeeYqGYEMGyDCoNGZHKQ19x2SGOYA4e
RFR9y7LZzIJISYsxqJ1UwOKerIY6cB7aI0kYONt5JI0ZbUgib0rcW4TsdWZa+2Xeiq82Xu5XsPP2
hNJh7KElMvuNDimIZOguDKOvlbZxCF9jZnnEBDMeVQnmyJ8je2Bnh1MBNn0+GwCz0ngIinnWCXbw
RiwiWJ5dJ+Dj6d4KZt5z0OthCUsgVdPZN+26+aoUMEN8HXzcs1qPBsI9LGo58yQdcXE7psMPbYgM
PltNt0kVOqZ+X3kMYJSuzqOgmKbqSii1zFaaDUAomKO+F35hZ6BSktSTR6Npscxh8hqvMq15aJUw
TIE9TNNF3tbqJ3La9yCvs5sLJ0Kj97qITN/V/j8vJToM4CbTRI1QkeQcX+NZHRB39ymyBxj8MBFV
PIHsxl0crmJ0s9fQFpOGdFKI26oXAyuG0TiPZGN0xEqXrbrR3SaFtRTCGGLAbCwqqvpLHvVWoJpl
cpWJePHmd0Z71TdDl69bHGe3iZ163+Qw0spdgFL9ghrO3hproZRURa67OItabVw7qECfEvicn22D
3tNKz64E20muhc32zoXY/vExZz6XtqZRCvSluvfNKls+w0Iuw3qth4zBWSTYUOe4Q1UyqXWtbm1l
QC9t0OT3UAIU1aYoXK8Ncg8TkI/qPfymOJnhrirR6MANDPVrCxklDVwCAy75SUAIzZoaHj1vAh4+
UzJ62G0eaYZvFlZ51XIDUAoktr3/5JX+5Y1enExQsxEjubp5vrmsmZE7YefVJxWb3QaTXXiItf5b
qxj1OkZzc+FkxWcb6F9XLFrjiA/1BTeNBPK8PLVgcmEmq04aXetVU4twoxems0bMM93/+ef9+sln
V7d0EcGSY/k+pxSLXlONSkubU4Tve21rRLJ64zh/sgQv+5+PzwtHWdqVJLa5lHRnXzIayBbQoaY5
jSYmSKm613GnQMkLe1IC2+kO/X1M2mU2rv/8636zdWUuxcaCG7f0uc/XY1DYdVI4jjxJyo4XFcjD
JfKV+HJyTJ7SWdFu6qxFn8Dit8Ic7F7RK/Xe0jh2dokowk8+6L89HV4ZgPLLLO2XL3rbt1SPud2e
xlqDFZgUJ11gkgytbnid6phnXHWnW7fSyo0gaWM7Qvu9LcJMPeh1Un5S2P7m1lsMkhCRI+akv3BW
7dmpKci7VeVpaFAyAAqL8dxiB/3zLfjNWgEDCUg0/H3Izfb5XquJXK0bkn44JZiML9Won761RCSh
H81NROCVPQmfT15DFLApDwXnOq01w4sTJJNdBxtQzfkQ2WoG7NhVOuHumyhqFx5DMn/rcim7lYUU
YAjsCAbRap5g6YyqMhUrF9AGiHtcNNlOFML6FiatFuitUnjBjJak+qSmOUvhZmqgI3dkNq8adLyR
gpxVth12eDMi/urkMWHb6r3kq5lJo9k38bxp6eNsS0OSHKU7D3PZpw8F2kwI5OgEY6ZiqABSfJd9
Ux3GsOw3VSy1AyFL1Sob1PGTDcWZjvfvc6WRhdHSJrETxPTHJdybNDtpa2s8RaozfcmbsQ+mvMtz
3Bm5txYyVVaZq+5mDFKBxrNyB6FU2Uu3rshFjrxrPfbarynh4Zs/Py/na99yDZd3g1dWNzDCnbVS
6r6LpWWX0wnxFayaJukvOh2GjNtN8X/jUDyPS8jLex16druI6ATU1urTqUtwSdSq1QQDksAttjnx
yQJ4Xsovv4q5h6E7vHE2z/DHq43kUwmtwp5wEiRx0DuxPE0DfFkge/0lIGv3EqHUZzmxywv886q7
HJRYBTwpjDzISz47qAYZMLGdnoM2Zu5H+mj4whyVdR/Rj1Kb+LMW8y/LGwfkqXfYteuMeY3zXaqp
6aCnulY9FdKbNgbFyRhYURIf6x5Dlp6FzRbjO4310aIf0i8ggap7qA2U3kMZiU8e8d9cc24tHX7a
Slz2RTvxc7nW1Z7Cu2WqJ9qVWdAn3XhX0XPwh6HQNo2ABm6Nw/TfWANQWHCrEQTwz/l7RZSlkemE
wZ2sUFEuZg8BVAZcDpd+1G6lbqGqFEp1qgVKd3XO1BM8eWiHYV9fdEN7qTDuuLCEqd4CTG/3ChCC
I5U+fgMbl9k/ftUYjDGFQG9hLc6JjxdozpiDZE41n0ScFF/SCvAp1ZW3Eb2sP3nVlkft7FGkyqB2
Nng0UJKc9S8qbWQBNnPtZDrdvGdKMe2xl+obwHf4LKdeZY9RjesxzNpP6rflLn88Mq+brmpYOfDb
/lK0IyVR6T178wl/v3pohT7dhKny8ucr+evPI7GEdQsDCuYMIMQfr+Q05gVb3Fw9lSQTrnr+52Op
mkAhzAoAm6zHg2iK/qqI2v6TCuc9xfPs973v1Zdq0QDsd7aITSAiwiIx9FM9m9OqdRXzrrBCSECx
1+m1X5hJJlbzPKsvpUQd67ckWQ6r1nOQ5IZq4ayZYYLfqN0e5Og8xvUDRCNrNzL6F0EVzfxNZuqR
WViBypnLaf4xIp3vA6JP5nvXTrr7oVK+Wtac37gC5cKGxyDSAhNU0Q9zhgftoSWZD7DYsXKEMkue
u0hJ9iJB2xCYjBi/tOSiYVZgg3idew4B6AaSlc8yg9+bJR+uk4stD+uMTsOBMdF56hKKzmUSZ2cP
qVSbCxSSageDthqPzpTk0Zrs8Ua/JqcL0lPpmMVt4ZQpHlZ4dHg5Ezkh/5sL7BVmY0TgTmGXgf4z
mxdcIsCkixEW9jznCcD7sixXadmPHij8oagulLZFNjFh2CVRvmj6uxlzU7Tx9NY6TF4Ytb5mKQjB
6ffIHZMUFw5i2aSf9FXfV/uPF4DxGJEZDuw1uojnOYGVUgzVYLTNg2PE8UVdF91Og4+ZBGlkl9Gi
ja0SLBpdc8W2Jt1FQ94OftPZFYizRsEoUWGxjtFVx0YGuDrvd9GYeeu8hxoNgJeXfmUy6Lh04bNC
y/SyCiY0HNNXzBAUeq7I0k0Ph0kNwpLkxWzAdL4qbEK2NpqqmZ9s1pe16+zX0sRcfJHLh4/3/+Mb
yfwCfGXkVg9934hNxNfF8LlzMbYJD/QZjJd1YQEfVaMYsfBcALn+85Lwy3CKrHUPdRk/3GUPh67t
4xmYXdbJzk36B8/Khl1WAUapnDbbtWprrebI6vbKAOKwcnU+xrkBDqSy09vYKabtJ2eyLAEfrgU8
or8HVEgwFvnVxzPp1TExyrIaH6ZiaL862uCimGtjC4MMGQR5ENUQJP1Rr/WnGaJ9v4SvRdcl9lP8
21DdbsG+O4GaTfnfN+kfSTT/z4yR/7eFmC3j9f+9O3Kd/4/7l7x/+V6Jn8Wayx/6tz3S+cum0a+q
FAQGvYflbf2XPdJT/1omAMYy6V4EDD8bJM2/2O3SN+YPWe95QP9LrImOk68u5T7eZI2GuPdPDJKG
/rFKR8qDqxxPosnfqVLzuWe1FbHo5ITxMm/SPjx17P/us1GpyCWw511rEQYBl9Vq1/RN0D5L6HhG
0KMvOQqtEDctHCja7y5hynAC0A1LXQF4U5rW9LXSJDAXGxMzHIRovI5cJ4wDJDhyr3ntuAKJXD5o
Vp48h7ZR3knbmNG10E29tQQyDkxo2UVdQUF2omjYJ5ZOwE3BVy1wRFMRbu44r/RW0pVuLcC6curt
dB0KmMpd0qaY/iLVeIwTUtiwkmXTU5lK8FqgBNTLOJTEozdzodymYuKl0ArrO7tyksS9OeZT28km
VKETJia7vl5Hp9OB/UpxTOfVzmBSWAQhv8NZ5VbieLsUhXULoUm3a18b8R8wF5mPo65lG/qj5nPS
YnkNWiUn2AwCGhxFbExQU4Ejv2SFNR3CvFgAzOXwrHdTCC9cGhV/HxgreuEgI936O9A2knIssqg4
pdq08hU3oFiTudVe5zp5nKEYDRJ51DhdlxlthqHut+XQHvB7sJW23R9qZLWnCIpa6rfSI9lzBhjC
aEBP00DFekROg5JelXVxY+p5+r2yQcT5qbDpAKtehUzdKSSECkvJ1YcIV0S4cmipvVSjVI2V3nvx
jpyJ+kmd2qcxa2osT6Wyy4usBqmGvbuVg1iFqf61MFuyK9oI1HhqKVehpYA87Mkp+REi8dlmCsbO
JtUe6M/C1WrVSxF2MI2FZz73In7OFlVUCxfIwdmET51wGXaXfS4CpxnoqDe4jYyE4PEBZuyAzekS
k8flZHdXEfxtnx4fCLrCHSUXBdwwyV/K5BdKPt2Gi2sElJXjR24iT7NTZN+sNqKZPw1FsrVAFbY8
QK77OM+agWM3xShTT6eZ9MeNvrgNW6MNGV2Wrlb6BmwlkCByXEeipSeWxkSgijy9750EmKBrBYxN
EM6SRA63qPxhD4SXkPbWryOpKG+WJlVkNt2LKNPUV7v2adCnWySm9JOXAUOpYZyN8fVVKcROPe6e
7bGose7JclVqxivQ6CIwQQZGvk7IkyMx7TbYF+lQuQpa1W7aR0YWAZyq5ab0pFgNobMbW+9Whhn/
faqVJ4gDb5hWMSQC11t3lbiprTZbVbg4fOb6HuEKComlgo3H3dx2GkBUZenGqbmirGtTG3fkbifP
YHXVJ2Hq8ybShwGnzURaNBHRGeZK/baiHUTNSgvHZTq71kd1uG5NXMR5YX8B85FDIB+NVxS4RED0
mjSeMPRZPECh6KAMu1kdNGXqEcIy2fjadO1GdBZvU6aYPKvE8U7oN2L8mpgSDegHWgOdXthTDyhd
0Q+RcOM16au5nwLKDBiOe3d0iYnLQZW3FpPpYR8Wnj+ZkdxUoUZAy5DZSuhj+fO+6ONimnXrhW6q
zj27ntw1VkbehCfTK8gLn5vEja5UeC+osa15qxiJIRn7OHfmEjru1k7Y3uCJbA5e08hHUkvD+3EC
fX5TeVjVG410m1hJXgEX98GgTtnBG4bxJs9T+77iN0EtHjCPZEkMhDFijrGbpazuo9oLT23vzDsz
azEvilauMkYLB1eFxZ+yamxQjSfMZbBW419GLgktc954GtRnlLbESBDs4237OR2vexwkx2rMa1T8
Of4p/u9yiwZVTqhJ0EjMFiJM6qfxZkpTNhkpNpE3q1vesFHieyqBuwQegeo/Og/T2E0IX/dRFCPz
pNSu7fuSWah2zJ0W9PlP3+KbvwujDzCRXz9uzFzf94u0MXAlnm2pSG1JJivprU0fe1d1BOOusWGL
tdmhSPSDvWAyszLbOdykdeLoYI6zrtxk4lRWzWNWApK33Vne/PmszsKVl0/uoiwyF44LoyBGpx+r
OCMlvTqeEmvTIckBrh7CgBu+zNVAglvSGPtem08abgC1K78ZPIyIWCu5guV+yhLouwbY+bBKMQGV
MOq9yiOCrCh8SGsnIogGjEjdj6IiAlvK9LA8PH8+/bNE5b9PX0OmolGBsg8/h1EhnZB1FJqcPkbI
rdfEh2GSl9FQvbwDl/I6PNledZPj9vRr1PlQEU2cwaNvjM26g/ka9WGxQ8zzSXz6xy7Rv85r6X8j
CGIL752X6YrteYikCSrJ6zYY6/ILUUaG31rYGiOHbk3b794vxT+qev9fJIZgvvjpmfnFvbSryu+d
eJE/V8Tvf+TfJTEVrIH6hXqTf9HIoeb8NzHE+4tpGV1OhlUIGH7GrWnOX6gmkS2awGQX3xMbwX/h
1jT9LwAW7NKW8cRSSpv/pCb+9QFH245oZvHmoZPidD6+n0h8O6J1bXszTsO0puTyMT9aF62a3hoK
yJvcHlcd2Vs+fjyAU49YPO3DHBX6vh9xGcOVpr1SGJtCS+5+uo6/WdDOtv484zSGePUshMbL9Ol8
A5g4coCg2UfbedDCr+Smh9AZiiwqA8yC0JQHGTEthom856OMlAmrZJn5tpWQ4xUq0/1Mlsm6MTp5
UuJegpiopAnsWat2GNaB8tLgOA51FCc3aTXj06LgN/lSVoX+yqxaZdZdheEb+hxPLKQxtgRhFvIJ
NE3x2a77l9eZfZG9WNK4A8ugflnbf7JIyVgYBVy1cBOrin0ay64dNmE4xgRlaM6OdlVyD0Rs3rtK
pmyF0iVfCwtjlC+nGKRdUToJEVR6ek2CmrYFxeB+Z+qjBV1Uf9K4e7c6/deu/P2mOJbGQs6N4V/n
6p7YbfRe9ZJ4ixx/vEkLp3igi7IWMY8F+7vhusfC/jDGUIpn0ZvXs1e7+3R2GAdVRAQGYaeP+zas
kgt7noZP+rVnore/l0WGjd4CwEEpeT7htyugG+6YWpu6lpim2mbko4YPaNDyYlckWf+FsuKa1k54
kMzPj5YctE/69wwHuVkfLhFddDSaSHw5DzItz14pUPVIekRkUIjaSn5Z4keGK1u49To1s6cIPMJq
MnAtLVh4KMrSxHBRZb4TPcxsw1YZ+aUXWTPra+kM6lGxuq3aDENg9PgfZNRXd9S9tcX0cdrZBJTh
6rX0GyOxhu1oaklQp8+TFFpAfEH6pbKm3Jd1mX2Rk6AGchB/DuBWhTKcMHvXl81QUJtCPuh9W+uS
E56kWIGDpvcloE/nJbUiDU5QpuebUIGuF9h9X67ssIsfChVstSrUI8GOs+sP5E1uvBJynG+QTrWv
hJcpdMlbNcAC6D52IW3GCfSIwWlYJhnYfe1tPIK6PC09OU42rqRi6BoqCfPbYBf5s4tAeZc0cMIl
YskVGU5qA1JndHiXqe/XQ27Jyq9pV74pCg3PRsusIMm5vkMrQsTbKJJ9HCjJFzzYk08A8LCbx6J5
9mxhXilFPl1EtTttW70LUYuJZA/TutoRDCRfQhfHIfakowu9ddNMfXHoMh0hhwFSDzSs2BeyuhpL
GudybCzAJcAnKzu372hPFqsaUwZJPQvFctLKo2Pq8ZvXEv2KdKbfa0p9b1jgggrRP5XsaDf0C4at
2k3zExOFel1UtncNSFWskqFPAJpIz3tuh/ArZIabeVIh5PedZZwqNh04aPpTMox1vqIF6p3SQXF/
RHmdxhcjneEr9OYj5BRNI9gDlkGvzAXu9oxrD6d2vIqQFAMgEHpxb0+AO6ZSs7eWqMA54DucyOPc
ZE6DFZyJj49XCrV35HUn0gO9VZRrdJgngnX8vKiAICbcxFGv4g0eeW3PBi15ozNiBRCIwckNLt7r
CuxHNXzNCQl5U2KJNmuUMY7w6hkZGvrGiovMgGlY26kdbk3T+6ZMbA7C0cPuPYjrcGpftWaJgfFq
K6BfrwQVQgBolf3aUmJrjVChwTdbShJ3wSDJUb/oZ+WWMMFbxPzyJpPuyhRETefZjMvNhKhvdmH7
PcutG0sLZ+Jb4quijoZNnCfuG8y9bzB2CX0akCtroUv3iAi9oPMS7pieiEAnNdEP45BYXV3qF2Mf
AowXk7xirVHZOHax/nWYCTustMzeaGHV7xJ67i25OEJbxWZEPt4grLVSe298qqUvLcTKPJPDdT1l
M6q6pD1NORuziJHoTWNY5GTNGqjgvF/VArQ2yaaTcbQa0lJ8nIUqeylnfC7K0Xs14Nrt0z62n+AC
mM91aZh4uMzkGBb0MoIuz4rBTyI6Gpac7yrdm68ArRTb3DLsa7cpv0319BhJ9j+sd9YRqEi0w3gd
bhSCwb8IY5b3xOYd5jCfD1VRhLfZSD+oLQYjQBO30+aeVj20SsCimp7uMi9VMt9K3YTOD+bQH4Rx
J8+o6wE4hfi3rnNs/DsPP8eGRn4UGFO6nxCfrDTiTLatMDwac+lYP3Y4FvcEGPK65eaBEJHuh2rN
w1VlCrG2ZoGzpApz2iuRnaU3npRKgFbqCXvjUYTg/2LJMuYaYeOjwGkOsQ1xvABpfTFJJYPYHNkk
urkOBMFhLC+q0CV0yky+So+GllDiO6V2iXeKonw39zl6j2IoD5pDV81xB+80lLMFR6LW7iTgDsCt
kpAQO6aEUsG8wC6nt7dixnwdxZ2xIYPgsWL8k6w0hSHmqui7+Za8jcJvo17RfbPUxDadwRvRihcH
Fbr2CkA4hjdBWAWyZOLCYKHgH2rz2yaRiK+cIt4XWpM+DSkx02pWqj/qaB4u4b2/ZrOXXDABqPfA
hazTCMkFibGn7xHt/vDs5r7DC+NrXvc0v1dUcUQoZswM6DKa0nKfldBnKkg3lw3TOCKG+vA6tRk9
zS28xsr1Dc2+5zMVHwxjhL9EiMc+97yNSpDrwRbDMbXltTNZxnqYjKsa86avyMoKMhIC9w4DntVo
NtoORLdzYUaAenuYcF1OyIM71H5lD0AghWiV297KyJO2pzAwxgTiikjiTZiGr+UUOqsY2BTqIDvf
RVNEZmRfP4omql60pqkfEh07KYySCpdNT4ZZZ1pbtsTkQOZmelHa5hgYZmzs7AyrFOhGfT16fbw3
48a5NVsXkflM8mqRgzjS3xE4zM+vuyKFDtKYPN98+fqdUvbZRUXF9zB5mHvjwvmOFu9StMlDl2pj
APf/pun7eg0OPf0xmQU4FlAWlzDDwTKNVhk4bYiBoB8T662USf4DoP9w1fRNtMLnAviGjgZdolK9
GYkhk+sM7ywJHI1K1Iuj1Kmzl0g0gSJFpDYEiJr1jgi3sXePfVR1YqN0pSS+POlLhfRZxmmAiSbV
pEPUK9q27ceKUOMObK2BhcoRdB6TkDCC7UwU9mpQEtIvEdKIyM8xPufbDkXEt5KPU36JOXYg06ow
Gj3QXJJfvhcGKUdAoRqGtioPULUrsfMSeDQCI76vS6c4aoi2WZ+8EiiabRGx3DqYn3cRlhaalkwd
or2qjo290QdDDLcdeHiYMghFKXkcaSBa0LRLzRyiH52Y6Pd4ADrv9Yr66orHvGMDI+qtHOPyaAGr
uXIYfkKDhpJDui2IJmLEo7Q/kr5KFuKsT/LR1HLtgZFctjUhvF+R9MmiO1lwipPCe1Gz1tjRDjTW
ZeoSyxb3s3R4Yes4W5fQh7lxKkNS6GNJYHSxue7midFBLyMY/sJwxm2o0RcKSHoZjZUgK7ta48CJ
FgOnMxQwZ9v0wcnMXLkpzM70586ObjoinDY9Ldo1q4x6AfDRuDQIwTrmQxV+dSBDiXW7AClWpItV
E4mmCWuTJ1J6FmNN4y9s6/Cg4AU8ZLrTqCvblOW+Lu3h3mAsfNC7DjW7rvZwkBKy94TZTa9cAeq0
rgwJBSNq664iGPwQJz212VwMVE+jtglRhr3WUk8OHfJEEYgwSYg9CY1H0BLGM7W2seY/mV+ZUcxr
ALAEhFVK5bxBZoqdwEmkee8Uw70IPVqGVfmlaES1Cr3kMeG6BSEYbVtPrwjDfZRz7AYzwR0+pShD
FoYlaz2Td33TG8eqnNrjPDgz0KyGgJNSzegY2015F7LKEnaoz27NJlarSlIh+pAWKRRuRNy9CMi6
Jxmkraz0UMQtkmxUH31xrPMZZHIIuXmnZZ2mMFJppX6bzB7C7zkR2Xfg4B2e4sj+LiKluSDWkBap
phd7Uev5UwzWq7LxZY2zkwSJZdcnpQIvzfy+OdS9x/ruqAR99Gmyp251oFXXw7wgzrvR18TYb20D
lTQ9WzNm5jtPpenrevkyDIN8dcGePcVmbu9Np5FHmYnpe56mX8esl4dKm3UM81XNhEgyTrATRPbm
LLKIcNJWf0mZxewnvYkuW/RfuyTsH6JGWA+GFPNm6KJLzOX1k7aMO8r3yYe9DEFI1mQeAtpbfSgJ
GyWA0I6HNsAvzvQEsBaTFNiE6feC6Qrd8fSK95cQ0/fZS/c+hyEy01gp2jKdYaJMbcPEBji6vWLQ
e+iZ5eArUA8gkpjveMuoJ1uGPrHVtNfNMgjiSjATMt/nQ+H7rGhcxkag6xwSms1VtYyUCqNSwE8t
gyZvGTmpbntrhBEjpTJzcVYSG/WYvQ+oFHzbW8vkpXHGrrieqnr3TgbMHT6psdMg9Ezh+rkEeQZR
4hVHtxFUn66yYjRP5J/wFB+V9xt4z/E6I9OM7y6rHKaCHwRbMi2rnd71dp1tts5KKK1dBGPZVrv2
fc6W5wMISmfKmm1Evpvc12YtL7nmP0o1mcrAI+TVqCSeckNZ47qooCbkwSCNeE8ydAvMqrgdSCVd
MRV/jJpmDmBrUUwa4iUilgvqFu+X1dOoDMf8Nksz7XJEJfLg6nNT0OxhXBi9Tw5zzwwBr3nFxs7z
8ZUVZd72mBi6aWBCiSRizx6rDtJ6sHzPZo+KTiDeRyzAqxDq/pIN69I4AnC6DGUsCi+F76sX00Na
JplJ6qRfcixhgdVQclJ898dqGXlS0mUX5jIGbdpxOEHq3udjy8y1ye8nSK++nhfTOqxtNnO028uH
eib/OB6dvmfQhOrSz03FuG/HLHkcik5HCWOq8NNHoYuL2JxY5BtWc6Sj1tWYEowb5aOxlroRfeWL
E0PX6vWtqMeWKHUUXWZlOy9qJ77Uue1c2VmYvhZZIS+KwcO91mQxJavcRwy3TMXNvoZxDzCfPOJo
7wkj/caYTj5iDBo2iT1EXyhslYvK67RjXfTDSzdLcU2wjlypRsIHlzPL4n1NqBJBn6VB+QBw85s6
RLAYtKl2N4VAChmofAz2KJ60I8JQfQUzsrogHzV9+/8t3rJN2uk01W//+R/fKswpYrp7i5KP4Rgo
LX9qTf7S4r2CB83L0qGue3v/6/bf//M/3v/Mv3u8+l+MW9AnwY9fwPULA+rfPV4UEZhCccHTjKIR
tuhp/gWp0qy/aN9Dj1qgQqoKB+C/erzqXw6UHTZUND/pJsNJ+Qdg6F8GQxY6WtWmHcXxIRucCWmc
XMUCzoRiw6aooXNiWfcoIdqNEZaf8t3PW1/IO7BeM+8xcUzQy/zYx6xso7bSxBObwan2TdHeplRP
saufTHCCraP8PZMAQR69Vb9pEf/SNl0u+SK5hmKF2ZDL9KFtmtX4Doj4ERu8RiczdNcGqgU2w2nO
hDS/RAUefdJh/PVackTuMCknvGX2eaO2F1Bhpo4jxnyCWIWJjeqbNWXxpwaEpUv4oYvIb3v3s2o8
CQtv/ONvs4AJk305iU0ThXJniCxbJxpqAjDD0cSnPc4uLEe2J8iq9aYs+308Dff8Tc+9WT8Vk70t
KToIcx0wGE+2uFbNsF7bergvWcTurK5o/hn1geYrPkUkOvSyeMaW6cTHM06xRms5Tl88ce0lxO3j
VMgbRPfTsXDYqMRqv+rp+PsFe5Y1kNxh/dNb+Zun4ddZxnICmHB52Ri1eCpv9c9d9JHNNAGbbrZJ
NZCbAcGfbMDMUN94fKMSR1nUpSzTmhK4nRLMhXPUQ488eOtFVYeLKhqVoFXnb3qlDf6fT2356R9u
JgMMDz33Am5jkmGdvYKJGyOJcIpiE+qZteQzkVlHVBbyoLYrVZpe9YwwAseUP0A8MldFbRqfTGJJ
8Tk7CRYidMysKYx6MN/rZ5dnacLDlPSSTUFt94MgPet5JjE4hgwPdFgBgFn58YIiLpO8+KqE4hQO
87wKIaCSI60PJNrVM9cNAeMdf6w+0HBRNwQGmRvD6U/dQkDuFhayyxuy8urqxJ5mPy28ZCYbem+4
J1OGsbKmD2sm67HQ+2FLgejo65R8sXpdecrcHfUKJcCaUYz6atetQ6adkWuvLnSvq5JMx5wPo+J9
FaSjPkr+eYSBrL7SVxxqMmHE7KxKthiVP04N84kyIYcWgcC0kXXKjL8T1BKRLeVKq1RCJGADXznD
RLkQV7J/S2a2av5gd2ETOFJkLyTsheRTlNOeZSgz1iCV523Z5tOGiTkZfYlTjY+ym7R0O4XqtMxA
eo8+fJrtHVssm0oyGq9cWYDxyJT6reBgJ8PKbduH55UfiVZZBvFq+4PUj7TxM80Nr4gtrpBHSHGs
M6wAFJfgA0gFbHifk35eUqtJLToawml/YHdnDKBU3mPpAXj2nVEpnkrHDq/+J3tnsty4si3ZL0IZ
+mZKAmwlqldKOYEpOyDQBvoAvv4t5H1VdqQ8lao3r8m1a3YsRRIEERG+3ZdXSzBdG1QMbmnUNI9F
L/JmAyqI4mtpZRx0cr/Pty3B+lOa9ohNo13TUV/Ehrnr4IxCyC8HRxF2xCCGl4Bq7dRU47DvJqIU
kZ8QbmS46F4FS0fnLxWN3TcpUu0mGRw5H1NZyTnKEswBkd956AqtcoFDxVaWQofLLdIBpY0wfyob
mHFBIiQf0vHz0Q2JFDTzkaOIkR8RiPBSCYyf2zoV3g5rEbGIRjYpS1le+jemEDOa5GzqcThaOULA
4NbLtmpdgwJYq3+yEyfTw9jqYJjYTTZsgKGPzSlvATuSR+7n5HrpSCpzJsjgpud5dhfnNs1Ow1xq
j0ntoxC07E1pgWZjGw35iM/AWXyEB8ZNwGxKT5r1Lm49505pc5we/VWoqVfJhrp5+6f/W8fpGuTt
fBV3FvS468bx+2suXParXUUgZ/Zv45nkiVUkT7QAX+erYLSgHMlVQvKqMj9rRTAchOXnG4DMssDZ
hewUI6GQmUaKEqsoNY0WCF8mtnfzKllhrTAjZ5Wx7FXQWqSuCEwhcqWr3FWswhfZXMZQqxjGjrKI
0iWon7pVKouz6ovG8GprWnNxKCRCRrlKa8PofSNEjQ9sld2KVYBbDHS/bhXlEgYn1NesUh14ca71
bBMiViffkt55WoU9LU0HCDyIfaTo7G3ttADNLONCms6KNHO4AUx8ZaxiYYlqmBAgP2Z6a0RL2i+H
xQAF5aH7oajWm1Erd3VVaDc6MJQNNTZppLreOE6DV4Jm8OV1oQCKWwzMcqxhw4vpjvTbN+atidQJ
thnNU3D+J/TiPJIql0wq0UZVln9rVrVUryyCA6uCWvLcfGlXVbVd9dWxr+6SlOOh5ZU8yctVhzVW
RbbjmoRyVWlp1XBpyRzaPTM7RFyx6rnVquyqeG4lbLNV8J3K4gsQOAtkMzCXVRXuZI1A7PxHLObg
sWtXBRmyw/0kBKIyE6DgEe3GDmlQwPGIH33j/NahOfRcilWbzstsSwHgKzFnm61RXZ1dJ0fKJuDu
fCELnl/ibMjPYtW8qRFpTmPaD2EtODppU+0drXm6khPBh6ouxKUqxd0k8HrSpL7K6nJV2P1OwiRa
VfdU860TIlzHMGTyN/1vcf63Tm+ukr0rDeybSXEsVzmfA6u3S2T3g7ELFVxm29xQaSgrTl26tm/W
gUCfcK03kALRUYk7FgdvYluxkYrxJRMHtTYt6r5armzlBndVGcwnw+2bsArs7ORlnvWc8rDYJ0lt
7jUEmCujVwhMTDLydaQxrcMNDEPLhQ7y+0BLkgPxzE071CDwTUsxElrW8UizDkoSj5FJucj5paCs
4FSsAxW37dVXujEWCmOZ9G0E1YtXPVUGLJ6CdcWnEGFPtb1z29TsCrN1eFOvYxxjHej40CC3jWdl
0dg0oNTX4c8E8ngrTL1WMPMYDiVEgna9ovHcyBYLNFX6ivhq7fNuWIKNvU6WWJLt7+CnAeLlLTT3
sugiX5iAlFXM30/TZS/WIZVtNd/GioZKcDS5ZG4K8LvYSj4CMkL8rePxFPlldR901sIh1rq1BnML
sKV9g3Ga7ZOG5vZM1ogSbRIZIwUlS+reMHF9qNa5WiPN74kFiXtETIjSKnNCPQZamRjGFtVHg5KI
8c1Zw5ilRtn0Or8DNxYcYxjgNHiebAFoECF8X0F9jWjjrjGcTNWWy/m1nNOUWWcFL0r22k/Ty+4T
+siTgCoF6adFJA3WNm2dMbr0zh/7Vf8XQRrcDXS5bGzhq2FLnbcfJnVvw12vKc/UJQ+qwnYBNyAM
uEDCviGADW/p7yno7CAML+toNFXc64QPW/uF3YZ7IYlUkoA0+ckc1JAVT/SbNkUYMHqV6wy29Tvr
caTNs6HTZLiNe3cgaJ/bsMbWUW6biGWDXFI8FIgMX4NWEzcMdfKBhpZaiDOnfrwocxq8Lvni2owZ
iWVtQCDoz/wSxLFILZoKCq1qfuaOzy0UpE7/ssyUrhjapPaCrncvpCF7nYcPuRGjFlFSvRXEh7SN
sfQwuqnNaNhLCJp9QyGBAOOkxXkUckIFgGjmCa1fEszhjZM69S252QGfKfnz57UbUA8J3ZoN4/Og
asAqCvFI+zKmAWoiMKB30s2erZJk3oY+ge5XNww0tEyaInpk5T7FVq0DVbFYXQ1YaQr6UyoC0EvB
U0hqxhWTAvsiED/sU24lXswoMVPd3iX+fE0uJ/uBrYO4E2NK69i5vXVVtql/kJAh74O59PkVsj5/
yXgGbDu7rx7UUEdWaauzZHrTEsPuKx5Zevw659TiMaaczh084QP2H3kt5t7+hteZHebG6argK/qr
/6soG7XnLl/uJi+JDxX9tEZI67K1x5wPKZzfvbEb43EO1j5bjzaBCsYDA9Ulifw5n28zEy7JvQj8
OQ0HoZcsga4TJl5v8We7bNyqwQvAZARlEi3scuR2MHnI1H2WX+Wen6m9Liv1YkzkTPVmcNIgjPte
Jw2L6GpSDVml5RMapfrucbT6KQd/fjCQfYOwL2R79A16WGHcJeiaZqvr30SneIazTaofmqSi5Hsk
4FAwpQXMsuW5wSo81wHfZTzX903BDbGn+Uy7YKJBhmxKBZDZnKrIBKb5oqVm8NLxt9MI/aIM3b4Y
7wzOCCdRU3FYiUXbryGcK2/C6tthyhVsqJcGezfzjmcgsxSft80Qj0wuCdaSmg/q+mhbdWKz71ys
BSiZGt3nQjhsxNrFuTZ/13qQd3DhVa1lH3y12a78XQHCtHHG8JE6VIPwhF97QoS1loZYksT7ow6E
qnjGSM8w+XfFSKAC6kYKRfNI/ruDhExAtvHWZpLGXEtK7LWvZFqbS8q1w2Ru2pk3SqnFkvU0GCth
0nZCu85lbNcKFOiBzjmp1mIUjuLNw2LQlpL9Lk4x1g4VM1jDVPNwaPSZU8jatKLWzhVvbV/phRRU
rayVLO7azmL6VRqSdq6P7trdItcWl1QjgMzmIb1G4R9ZE5C6k6ptdvHaABOsXTDmf2ph1oYY3x90
rPrecPf/BcL/J4Fw9f3+34NRt2/VW/leHVz/wX+rgx7VuRy8fSDxaABk9BDF/rc6CKYeOJoOmc4B
9/HbHPrf6mDwv0BZOeiCOMmQ0tyVofnfDlD+HkgwovFgXdZwMDGm/4E6+Jti8k9tgsTWqkmsNlCU
SPdjyLnCXdzZgbKjpk/TXYC692B6M06pxW1C01cmTqmxP46cJCxCkGQGqHZ2rx007ytL0/PQHLCw
Zb0+RvQWOfu+T5qO9BIlVgHPvT3gyiZMIFxtPU9Vx39c6H/RfH7nET+8e6ALWGVXHsj6/t9rPuR4
IIPFgRUVmuvfluA1zkFQmtRsJzNQ6cp5rYnObmbgrhyO8yo9zTgpNpYEFwibTzj7zE+r3aiLHf5/
O1IkIBlElPkJkx31tO7wtUvre8BKzQuHWBZlwQoRkz4OjQwwUGgyfN/yiFR7aDDjOQ30OYxZcMMy
6NyoB5l10cdSHOpa63aZp407GujNXaNqqgDKUn0iiaInv1Oa1u+QGwkFDG6MyZLy/no4rV5SCIdS
4ZM6eCyk6Ki7G5rkHAd0Vs7Cyl8afTHVZmjHb3//Lj5kR9H/iOquyuhvJdAjsvf+tTmElolPF1I0
TPzPAm/pqYeQHda+UDgy413htUXoDavaMo7PGkft02zI739/Gx9FYaZ8mC6hA+C3ht/yMQdRp7LP
R+XTfThaWEtamub1qfilef6zbZbE+NNWbP7+kh9VYV7Sd8Cno3wSVUXje//BqRaLh77xiAtPursF
JvTC+PqeAtDPXujPb3dtu4AzAvsNmsxH7lElebo7i9tHdsbqShplqfdx7VAn3Jh2qCi84RTumyfo
Xs7/VN5dPyTKJffX2pX7R4VizDebSEkBcR739b6UDdxIt8pDv0u8qNDbR1nF8UYVXdgZy/N60Pjk
Kv/bh18vNERPLsIfV7nTsHLFcOCi2olf9Lh+wwzykllslBvmz1NvIIO7j3//Zt9zGNZbmp8ROjys
ldWK/vGWFlTS6BUhSzr1OucoBPAyeEvy6e+v8uf9wyabh7mBdAqhzF3/+z/s34Oyu67y8G54hJtC
7HkYNOe+Y1Jti+3fX+oPi/TKqaWwhJXFXctHP0IfPHea8oYpxhoEO5MgfGoM56fG2W0rdF1ulqyN
2KRga+Pcbvbdl09e/s9fpw+NFFIqyxtr4UekTGfDFeQOw6ZimT/avL7SVfvV0/uvVkKyP0bPIW9D
eYMbMrd+0LXg65TRfO0sRFWFonQzwdpDFZ/Y5t7r39/bv3wL797ah/kFEmg6AsLlW3CCk1kFt4Hd
f+OrOfz9Zf7lMcklYLjD9I/HE8/L99+2q5HIxIdCqMBWD17f7f3aei7WA54/DFGnZaQA0mt/IjHJ
JhwAovL9T35Kf97WvIU1U82NbYP3+TCnE2xNAacobgK/qSMPsTOcpNV88kn/GDgw8jDXFP86pFuD
Lu8/qF5nRLT0kVfJvKdk9h5BRT9XrLZQOqK/X9R/u634ATEC5PEIY+zDtCyzi0BvnKGNrEW2hyXx
XkRNx56J8WpP4aaDedCcP7mI//bxrHVnZyAcMab98D0GLc0NKuvayJbDYxLQfOim7bfe9tDTPuui
+LefrUnlsAeagVfCEfT+Wjb0X5rohm2EpxXfuNbAKPLrkm4qZKNUZtMeF8G4mXr/pU5oikOa+eTb
/Nf7ljQDn3ZtxiCD9P4tDFOs6U3ftFHr2tcBS/xZYPTbEQMO1Tz8nPlargwjEyG9Rnv2rfdibLVP
rvm/vglgATz/8RuzCH34olGywZCnFR5fVb9Yln4/G+b1bPSAcuUzWzsC3e6yaZxfdhoQwqvZtv+f
jf2/7Dc/wNLWBQGcImdGbx0Cr7VA7y/CWGblgK+mjcZuZLwxaldBrtd7bCJp1DvVrrM7Jj249NwG
W5AK+ljjqO6koWZqUd8jKlawNcmnZpu40Yhj6oEe4mrRw7+/0T9vTtLcOnAYNvS6DsDo/fvU/cpL
Fwb0LFz2kxgs/5QF/t5jXr5ZRvob//5qfz46WUqY+nLstLlHP3ZKEdRyhz4r8KQ73fgjz8UDhn7r
16h9tr39IxRGrhFSBOzztaHBgUr2/nNlWWzkKgcUTgYAQ5J8WSiC285Vd6sS9pUihrqXtHO1a8qK
0a4ZhBBPKEeClDjo2ONh+zPowKATQtr/2rv+eOgn0AeyKk0YEGwmjDS9a0e+H7uglRl3YRvKfma0
RGTa09X3BJHm71fv43fl6WuOk8/CT5u76uPTeBqq1JVps0QDB6jIcUr/TiUoZ/5iA5Sfqs+eyx+f
/v95PSyXnDw5SOrrf//HdiMt+2zUZUuand35uc50565LYveTO/DjI3l9FdBZoJJhaK171vevUtjC
KJG9lsiMF9RemX5blPja2/KqK8n89Ev5yQuuf/CfR0FeEFAQ5gM2NRYD9/UN/eNjKTmlMG3yOTJp
tn6RTW5GcIHezNb4bhRov+UIaTar7eqT1/3Dd7C+MHtifO28fsDT8f0Lk2bos973VVQ0VYv+2kZm
bT3GvUfSHKPeyWS+lznZk7/8omDnAV/fjetXVzE7INKGLybBCGJKaf3Js/Ljj5K3xUGBZ5RHuxMR
yg+LvKqSvoMgNEdBQ+QlVolN0UQSbAM5y0+O4R+4jFBqMTARHl0PQOTmrY89LfmsDX2BGZtnYFJs
26VKtoklQ9ujYhlneR4tkNxCdzHeHDqUZ/pvt5z8NDqQbbzDBZr89Fl2+19uB0KOuHRYLthnfWy3
GKg94bWAs2Yoxjvk3nJrNR2TVm95Y6L5kg1YFRJRfMZn/GOpxiHEIslJEJgNAUDnwxKBZsPzHEp0
NHf5L+bDkCcC+BplCBcA6IOfLVdTNdRnl56mHW23LQjgsul/fPJQsf/4ObBRAOG0Inl5YH78SoYC
9TIZtBFU2mT9cGT8mo/iZtLNYR97/c98GtxH4DbA1TojSO5bojGHolhCqm7SO+DzR1Rt/2oY8xqs
mpfgUk5WH4hGyTkdni3Nqkt952ktzUeL5hyhNhjHoKK5ttaL6tUpG+dQW4v+tZeLuY/tOtgP6UCj
VFs1oGLKbtspCoxmWYZFN5aXeqr2DVO3rTkziGAIZB6xUXwDUeKdqBiw3hjsqvu+rHmTA/CajJF7
ZZrPzWSp+7mgYdmfSF2YbudcGjzcOCWK+qbsEFRTDC4RTgsm/GNbxGECVuK6yBk59BiY1/FA65/V
ZORPcAUzZ8/81lo++TH+y13BN8H2iTMPkt8fDwltpi/aGfCQJpX16CT2Exf1W+3Jr0MHkUKsw9Gl
OzAajJJZ+/7JvfDHrcCqjCUKAxC/UDj57x9QyO6+nRftGOGPdX74xF+fTCOuDuWiPztt8Bm/+A/O
EkIYPE2C7QbmNZOH//vXK8VS+albjJFkdPI8GBKEHOS8EJ9R/F0wRRP0Tjba1iw0de9O8fSFYuHs
MS1a75x4tftrzEZuxExp574kvbrRCkFXNCwkxmjx+jTL9Vndo6WbW+ZRtK97/CHd6fS9hAvNaJc2
6r9fwj+fJjY/XIycvwUBWibef6TCmeegnfBA4VQmmSNbcdsGwr/xpeLecdP4SAoyWcMXhDz+/tJs
BNYv6P3SxroC7hJwFf+HRfv9q6dG3Ce4e/ooTrE07fIMP4Ph+OXRrH3m/1K68rUWeedSxKU8cgfC
KTduqZU38FurH8oX4ktSwdKYlBDHqnNoDo6dGAWJ7NOZCe/84rvM1kw5/ioGZVyy1O/OZm4UF38y
ODk1ceXYePjwsfcDXW87Tcz1LcHX18owLrpXGAfTrO2z9GvMJFP5tATlG/g2EIVNXx+trjO/YJ/w
vjJikltZ12su2iIYhmvmIB2zue0LEyo/2+H7cbblZbLNzif+PuD3x9NvHbWgaA+pn5mPte7VdThq
JEpYbw+EbeRr2uvGPgMguS0Yq22sSjbjBv5h95KW9fSEbhNEOX4I2FEz8EDZZEm2DTAdBJG0dC5E
yaTzSnRFd7NaeAjK1GN9jgm5jxuvG5c3LR+0N/bZxmM3Wc6boxpGvVqQs2obHcSgrDfkq2JYCwZn
Uvjsh2JHvHA56tRu3xQxgGzqk+vtSPEWeTfTQyfPmCimpucxfR6wHGrWqAfJxncWJ5IEBKywa6rm
0iaoybu8qeJtOmfqmuB/HTqpnjS7TBJR3UJsNV3sZz3XgonRY9nTUreZEl2+kk2Uu64pYSQalhZc
DGHI625Q8SZvRfXVt5r07OD+2hWUqoVB4prEHHCRja7XZ1Fb44Wi9LsqX9nLOMwcWzGRiHCyA4Au
bw2NDdFs1c1pzrPsYIom/wEpe7hluudu5zwoNwzC0ktRquw02+BRvExMzBAWCPk6oJxOL7nVZtwQ
qTTI1eg4MbQa1no/Bi5F1J2vnWikdX6qfpYdGwm4h5hCgNJGfo/MtRfYpqjUxkdCXi0GJzO3HIp3
tTsyqzANG4ioxFBFzZHvNwedsV+U5SkxjmykQNuNLXqjG7G3fTGQ1nXFKc0S/1DQgXSvayY8ZTEG
I6S2qZhPizcnd57LpmVxZHCVW8zmlkw80J1hXNFyWO172erPbWBVWGukQ955jnddqxtlpItqOKk2
b8KmcgNmjsG4U63vfaUgi6E6QPMGqmiebhU1s0SeqoXltZqvY23EFGJqvb/Ry8A8TQ7GRIKRkTFT
L7UoV+NHBnkjM5U82TTUPM/jCI0hdtR9q609kEvtN9ftXMS7esT5Mc4eV6Q3Ln2VNFg5Tfuajo1I
Nd10qnPDu9R1628V9PPQDXqx70Q50NyIa8LFS+dop36emovjZu0DP5PXwWut0MXyEmqcKfZ9a3rH
oM+Dk+4L7bA4vQgXR/MeRd57kUri4EUZmbpXqbl8pyuDDolk8neSh+Z9jr58PeiyD1ew9AW0vXvt
efF43Q6L981kFfhOoxxfHXU3L9LJTXzlfKdTl7tRodaQn1BYsTiq1WdDBqk6gK3MQwj6HP1mMfbX
sT0xrSJqYTwyJ2fTQO7nYOAo3goBXNXHV32j5WUU4BS8HUoT8LKyxDlWWb0bEfZ3phfPONR8LSKz
Q3Mbjv8zGVg8C2X2NrkqGDbExrStrhENLFznzi07FiPZBpEJUeRWcES9rZI8JuJdMrPfmIu23PT1
Yl1PvQePtTJqNotZ7mDscY1ckOYerGtXOGO3cYvpqaJ9AG/j8iCI9V68jPuXl2jRTQERulkOnK5t
WyrRf6+CmJIYd43DGHMgEWY9RTFr7WsB7+xC8lO+mgONmASJ3B9knDHdNFN9tjwp9iUes6isYLps
yLfpYMC4EC+1bvMeDdpYLk49HNo+Hk9NgTco9ZObMfDbHViK5mQjJ17Asft3WobJo5qH5n6AovB1
aTvxxZ3t+a4K0ocKAO9Pd/Fsnj34JtDQjIs16+W2yKh7yeZluPXiLjWOWkK/0rWsGLMPsls5dFUm
vRuZZS0EsLHy7xFT5AkYqrlzZ59/zPbEexo9grOR0gNAedWQjOpQVW1yBx5CBTuvD4aQKzw5HBGN
yghRaSn2xKSobaYGbsOetCVe0xz7xIYwvaW2eTMuR7kYchfLqrqTuQuEwadAb9tm7VOh9Gmbtq17
U09x/TMzNPVlRRzw0t047UZDxV8sjQDxJtXAI0zdWL9kqOMePA3NJfmpHCzKQZvjPk77gKyE/mMZ
akB2Y7/rc2fZWBjGQJ/GzjX59+zLSlTYi9gDYUbPyEpcFNMt4vj41aNl5C3XSxw6UtFcWVkYZgM1
mT2GTbMTPMW15VWzx6oJIab5csufLw9OsvC80YvjFFjFHfPR+tdSQSDHIFgZG67X9OQqa76V2ogq
kuBUhXxZlxszk9bJSLNml9TVcB5dZjK53OOunyJIAvbbFJj0wDiWeorjQC47ZWjpJa5t66eui29k
47ybpHfaH5os2CcOxeg8qYlnCtPZWd1KQ7GryaXvPdHhw/SwdvQLjMX8GGSDifDYq0fOQR5h+7w4
s6QWr8OiB3A725T4Z0fWDpBjWycPej6eOe90pMU1AyBGci7a7M51xmoTQAO+0hQ/1hGS5hHV0bci
N+aAszd6jTG3nNiDOqq6J91s7qkf6sOUCeRXlS2leMbY8joLO9V3LNJVwhFn3VyAg96LrubXmabB
aVbw99j2H0rVkih0OfPscbXcFpNW4Vxxeg4wqdmwylmdxSPYpqwQy0zFHIFr4qvbaYpT8s7rLoha
WtwnqXSONQG9BTdK2RwMJU4+7/Ga7Up3y4OUet/eey6ddR/TFsEZFnix0bPxbjISsWPpzs6qX876
UAIYdBv/MWM37ZR6t/cGttREYvE3pcUBM3bJA5QwH8e8bjOY3pcqLqMpZTY1aJ7Bgmz+irmnDo5D
m7PUSyeC9ReV2uDuZFoKnIaVj/1uenGzAUwmnqqNmiQv6OTpM1co/1Y2KcD5CupD7nvJpQkadtd+
cMydUWFQNDswib57HFbRqG1S9cV1S3HqqBw6NW08P+t60Z+BI+z6Gqf9VGBuMya9DodO4eJTNQZQ
io2OwP/3zYD1yuqmOpL1QUg1h3aSPfJjLrZ5slxyYt7gSmQedbN127uTzi/fsO/82FBoiUqvj2oW
A70YaQUNWs63lOB25a5tZXqZDZ6gDgPDOzxa9Z7mSf2yzNkNaxtZXq4MO1i8c/uyZTs6uUEHiI80
aMCD7s5RA7PUonSusk4095OVBFe+UX6Px4peqAIBK3QH179S63/Q2z5LqF2hXA1KoxGlQKlW+6kf
dSpvyYsCZvDGRp3SSTnoYcnwxN85j/y6TiPTtlW1N/q3pHybPdh8QAKnsOauhXEzsyOz4nRP+YLN
PjnOrszBcXliSb7DJG4iEZcX6ATGRbO5N6lYhHBiVoe4i9Uu7Wj1jomb8c+n75arVRHAx/mSxtaC
3c+YjvqUW08aOY6rokrm+1EY4mjR73ybkLnYj6bOIacecs0NDX1StKE4geLxacxX3mKW+6a15yd3
klSOBnV2D8ERWwf02G7rjSZoGcxazrWVVLm1wT9P4L3WuOsXDm54rbzmzIxEtJtgni1vA/KWH8+w
GNm8haKQ74J0TKPEwta2nQjTEQu3lp9gaOQE8Tsg47BQ/cM+vendW2z+FreO39ZfM69IHkYtl0fM
z6reJfHkJyGSxXjXSc6520wHTNIQAriMtal2janJHDBSzGOqbpfycSgy7aqgfYflfnHZANSwRrnY
LxJ/TTjYC6xTMn7YfG11T47FeVNjSYCncewdShZhVkWprSl0D1ObP8kOV8osi/1E8SuJeKWdksXK
dkZeZfeiwHZmNEbwmpZu9aUcNRgF7iQgerPmG2nF9gUevNgs+IzdTe/VPu5edoIQwTiEQUO80akf
YYu9iENXmxVKriMjVWjNRdFQU40OANFeJ6/fOf4+03zIOcyC5n6ZoxJkA2VUmh9vuz6Po0lY3mEE
6xu5cyG/z9xeoZ54zi72NW/nsGtcQ8EzkY0mnrVbh/LzPWcESXAYM01vkwrIlxI/HFAdHTpv7YZu
6xunOOslkzE4ARKde8MBx991SwWnV+BUagov7CaHTZ2lKA/K4gmYQ9LuCpMvBzDlqQnmC6M943mR
2g+A+snzOFni29jr+m4ZkvL7oJXYO4C54rDuq/upGJJT59Tp1azR9EacUw9TSTm7Y08waacqMB4C
KnZowlvoCtTWt9S5CD1jceX3rSE3jtVWEIXgEbTa2FyNvrmfLPZ0fS+1QyPzJqpMbzjpqNd75QTx
yVisYp9QGxoaYPHCxJf8WNcguplU03ngYQWut+X8onW4RwPG59t0afGJILoenD5QFNmBFWYeUuNV
3uRN0j+a8+KmG5f027TJy7SJ8qnYt0gi14GOQttaDk77qd8vVsv2NrEGrqJV20eKKVvCbLO7qYU1
frHNnK5PqcH+iLuC+7eCbYTCVp1pMGK9owpwTB8Xx05PRC5qyL8pG8a48BnfUPdNDslv2d1VFgeB
7DGZRHyMDT0JKyQJFIj5IaEv7USDBHAsP0jg/Nf2cIwtY9xVFv3vJeCVXa7zSAqKuuwwnC5yy0Wr
9ygD9ZaSIw6B2ZQTaoK6JQG7DqxRWWd4V23eXwYaDzYsO9sRNsz3hEk9obb4NTCxhs+FixiFYe82
Wd3VKCP2ZmV+bcc4vgqoZMAH2027Jc6CyNLq47K0LNm29qLaDN9y+rMy1uy+vR7iptoM+2xxI7WA
fGK3EOzbHiQP5VEU+jYL9bj8YyvNIEArQz8mAIMzWs82nFW23ZiPYT0lDTLIvPCLDbJIpp62q3UY
bBLWdcqoYpOSqts3Kp+u/AyB0bTB7NB8nYVFTGa6tapQ98iVwhz0rg0LeBqd11dUUIsI+CqxktQg
HjDrjE6Euq5AUPMELO5jgmMbBwYKt1jPflftTVd/4kt465PsmQv1PDv5YbLb/azc80TS9LphRbaj
sU0kFYgkhCgiVVbAFmWZA2czeBiMfVtTt1aRdSfDZBO0LPhxeVJS5mA7wKEExLxbf2nVHbU0eMsl
1Jp76AXNpqGh4uJzov8pAhditFF9WZhR1hs7hy7WAb/ZBZ2motnuk20s4mGfqcD+zu+JdMb62IfS
ZZKQsUxIDYhF24SzZVUFPb499zYuXJhzxmh9GQ3r0V9g501lKS8Opr4NLq8vBAwFifw5x+9lLGc8
uSQT+DYPAk8/lZMWJzNa8dgJUfZVGAnneWEFX81ueSpInUUFp3ZWUcDXcs5+IE7k2yYQT6bSBsyY
lKt5BWXccbbjacctZ3O4Rt40bx1zNCPqJEG8e7Z/Z/mDfxEpbbGGHLID3rjykmjGcWV4Y1Iu4nRT
UcXI+lCI53itqKTA07n0aW9eFzIpLnoDe7Bvkp0+WS9+YsDeqtg7kAZ0rl3Vlvy4JvfgOpn94hlK
HYyh244Myi8jWwPcfb36FkyavK8zxdTA5egSL8ZyQmZmfuBaqGWO8iRxpKY7kE0tL1qTxdd9WgTf
KGkxgOoL4NkbLgBqWoGhoN0mTaWxUqS6K556RB5oHD4+9e/O4rFAFYYLzIMDsnUZdZsNcZIkodSH
9M1DEzk3/CbuPL6DczI11bnSrdkP/cXrfgbunPJyacZYYu77Q5XNyY3nEWhyWJN/qCzTHmRr5b9i
Wc5Xqkjka1da+T3me9Jjno6i5TUM7OcJ2GYfewMD/84Mc8SaiK4Obp46cUKrbXx+imb7kpjd/GhU
ot0ruFBP3WLX5AQHuIj9INJDHLPxSTI9u/LISUWM6uW5qmGzRJx3IMAYs3smNZhwPu/tLYnMqd1a
ab2EJi99DYdeMEFrh2PW/OZ7ZFi3OtvfzfBYsAWO/SXIXdqKxjm9HWKtfIA52B5a4bCr8fOEcWlD
UoERBOcjdU9PAVndJjAQ2oHSO2/JIhAqcFQG0VgqvqaBLUN2BswKmMP3im9Byzq1eBPYe+U4wWPj
ktRsrFJul6K0n6vZSr5obG28eg4iP29qGEimpYV+09RyMyuWiXLRKDID9/QsOgsZzVPJA8/4exS9
rU714oaR/39Rd6a7dRvZ2r6V3AANzgNwcICzJ2qWbMtT/hCOrXCeWZyu/ntKSTra3LvFVn/oH91o
xAgUq8hi1apVa70DqcnHlOojiZp1qO3aH40mAXDsokDCAea6qJhrkbrVNJaJ8LJfu5ziQ1uODk0I
5Xfk34ONGlVUuJFJnmdh7ilrX0Q0G7ZQBIud4mL6Ccbx4NVp9zl260u2rvjRCIo1TTa0uzKyxVYF
ClyVNRXBAHpaHcXWVcqrb5Azs1AsUUo/crxyP49Zt8t6XKEiqtg7i0P2SQ04ojsr1w/4C1lP06h5
W0sg/SRI9BCKJDEZvP46LsrqRgJAL6nXK1sl1K1dA+W33Zh9nm8jr8i2EX/vCk0g3FdyBMk/UIJt
PwpY8RvKV/1tFRIoYMNqj6kQ3l4Vhr2fequIyHJDLkati5qN3arKBtCqzWIa3fc1Za2b5wv3FBXD
pzAqtBvDCPud2SbdRp3K6ALPFZx/+sG9jlv7ChHbLELo5zDBIsZaAWy7r5e6+KiZWu735tQfKFZn
ygYAdOIbfeZdmINAqcnoqm/IuDjfiyROvzZa136mrmanmwEab7JL9Ki8zvux/RnQJbhGTtS4hNKs
3U1kPDf1bFcPXpgmPpazD5NboAlfTNHn1xsuumzmHLdbJISMV7AddDvAGR23WwaaUWmk6vUeiXhz
q7S1JJd6n4qUmnRW3ReBVn20eKpP9FyeOJ5IWvRcdaRXcWZ9t2U6PYSu7Ts1V32cID+hrFdeteWM
n0VcRNTXLG/lmc904C3iPEASw6bhS8P7+JlNKkzBYKSgN8vE/DTFiNdHoxFxCahSnDgAarUy4uii
/BkZbKSWpsF1krfmbeUWCNvrgD5JjtakjU/7ZpYDElszkAHgqbRF69FQC5i0Dj6ZOiXvFqQJ/aj3
ARdMaLgRalRIKmOAq2RrgCTZEVt8QgAucCRkFxIthAUmw7FmVnQXowRaatmVVyL0ONljn6BV5DxW
ifEdePqnCTzx1m2SnisCibpFw2DT1W7xkM1VBmrR+k7pIb2lEeneDbFZXjo1JguzQrctn/US+Kwq
m1SNRjMBpacdzY7fG8C3GyramP7GFWFADfUfQVPfBYXAZ7jS9kU0eH6OhhEmgwL4GPLZP5QJ1oCD
yu4VdLCUc2EuuXbb9iPlGNSs+7n/1qTavGuCXPhK0uK74GkZ2Uz+zYV6gChIotk/ZvYOLH4K4OYc
rlnSnyDvEOIG/Ub/EWyDfYrc9aYSxOgAXLRSrGk3NJPvIcpyRyU+9SE5Ug2qbSd6FK4SE27Sn7Fm
q1uEBoZ0pR96AmwAWKGj8wHIhxaO4y4+bc9Pqlio5b6bDPu9jcUCvQpjeHgOAm/Su//XXJ78p/Lu
e/7U/o/83T9KOJJxGHXPlJy//+2xzPn/8j85+hvt/z7/GOkbKUF09C/7Z5bSe/Ek5Ytakf3x2//8
L//VH/6pXvT4uhgSG+kfgMgTKaT/4zkQQvrle/Hzl8335jfxE/zk36JI/N0/SU+29g4clgOUXfb/
LTC5/yA98SM0gmhiS+9mOAwm3/cvSSTnnSQ24cZJk8CWZdZ/kJ40+x3IPwP/Jn4XmGKspd5CelpG
eNeWdCz+oQHR8cAJHUdLoVPmq5Jm4pTOnY/xKFo6W+5UbqWU/G9G5aENafVpcBhUDV3O2c2nTTdM
EGjTPnIu9dGrqdg1weUUz+YX1zVavEK6sSs2MRIyv6V6kPnBjMImghyFu2KB/EzieRncYJFpYHok
dA+HalAWx0+vqDNaI6U17CJhTd9pzugfU9uauEp7MKgjz2s+az05bpkFMeqWub5DQv4wqQNAM+CQ
5mVDqSbeKI6rYeCGnBN3MIW6XBhRUOEgu3M0d3oQnTF8NRptsjb1bCgP9FPmgwPfcG87WSM2CTft
rzMXc/U+zArK7Sp6Re/tJIluAr2gQA97P+a2ZI7xppvQt2tJJdfAEUuQm5wKAgkUMAnMBeZ2PBWa
IC3K0H3fYfoVkERGzkaMqgLIDSbOi6X+8Mf8vnRYWQIa5VBQExzQRrSDVG8x63GZmxrEMCTlnQkc
dlGpV60SgGLx6Ig4beD4oSje/6ei0H3/1HSiefrl9nvV/nIQxc/v3JiK/4KII40d/nnI8cX3/GWM
kf/1H0EGa4x3eMbBSOSfEuFIbvEHsVL+xKa3JAHaBhfUvwOM8c7GkYa1YgKIlG7mfwcY450Ojh9Y
Nz/DcNPU3xJgTJlu/b1FgV5LITSoDzycppn85uN1GcK9QA8jzO8Hq+oe3VyIiwB9wN+0vmlcqmV9
8QWX48i7wMqAnts81HukhIwQVe/EAqfTTc1FrMNNjzCYrUmxP6CGonww1Cm+T4ACfMHNKH7UrDb4
NcQgc19CVqxEnd5RUSP3HgEpWVNqfgqVUVx3Sq98UPTa2MVjMH4CTYRUpzsa6U3UOPWPQB0P6O50
72MYefVGb8ze2esmpOrtgM7NVa5XI4ZQHUXpeBjqG8I9vqH/sYVePRUfu+bpqWOl/xcsb2mh8c+X
9/8VoYiz7OgYlX/jr3MUtxf4lHBYURORAoIcln+Sh20WLGehzklp/bHO/17m7jvWMQco3vWSQyyp
Gn/Zx7g4Knqoo3GUIgPGRnjLMj9JCnGL57yGawo0DbD38iSa854Gtx2iuWog6WGpwMxoH++nqvxR
et1vbuy+FzVOXZGeVldtjyryZFK7eTFjZwLzCbYSOiSzYJhYqJhcNpbkGJOeseOiSrUThqpeC7e/
cgsStiR5HJUWpUyF8iJdmk1ZlDet1CxeGZ+o8WKz810Y32GWJeQRr6gl0YmDrtJaAMcIWpH97ihv
AcEw0/q+yqVJcIDabr4xFG3mMLYdFSFst8YXG92s4TBkhbJBLz9G2oT+Pe6zaRLt7FpkbES6x1lW
VeXuP7bZ/mtPFYn3/ufbTiavGJm2L08W+Tf+3HaW9w63UUhr8DKgk7nSM/7PbceP4B65umfgJOri
b8Zi+Ct9Nd4ZODlJzijCZ2RmBP2/tp3xDl4wLWv2smG58Ifesu2epfr+Pl0IB+TAz2hQ0hH4It7i
Vo0HYFvolalsE0u7ob0TdruEBtN+Tq1A7LlDms1eCXRlptUZz/G25bavbCPTarpNTiX1Kuqm9ndr
7pH70dNseMIVBOujpjQBbFpODeDD0Iaf0u1i0yDu8qm0iuS2sbPZ+GPv/AeuWf+9CQ6FpNfW4kds
AbtfPsfFD25Sz1erLnr6xW+eiu8/4+LpaI0+/6q/zgbtnYZKAdQLuO5Iu0pL3b/OBu0d9ydYppwC
BswMeWy8WKTcHKRA5vMRwE/+WqP6O5QhXRhW6NE+nyhvWqP8oqOgSKkALo4m8y0yKvQtjjOgwFMa
VyHE7bS+oMOFPamNPhWtECwwPfx7aLml+ieEAI3PCQ4JkF2H1n3ou6z9pHY1nH09h3RQ6tizWE2d
+HpgJV8TIOSbgi77TYVsDxVNRQ8fXTuX2uGG+DiB/5j2gkvmRdLqK85OJ2VB3shg4+l4S3H90pa8
qdiDi2ACvd4NUugrnFzsY6sBOlliRGRbbbsJ2tZ5bL3O3HE/y26NpjXfC3wg/RlJnk2LK98WObmH
JDOHqywpaS1GmL/aIX2WuZ0wlW3W2MbLo4lnJtXVWAgOvE2Ov+Ov4DY40ykTQMjJQH60G2Y8Wof8
84AY/xbYUAlikS7Zi+X7r5zHclAACQblPjRKNHtxKeMjeQYO4cnO6xP9U5pMnytARBtNgLUsHfNe
txv7kMDx28IjiA+VKLw1tQI5xHGENGVpiAIRi1BeDY/f26mrYQISkuyqonH2thHhn2pqBfhTiASZ
FTm3lO6AqqNJ6WtKouzTSccmaeqUvU1/6Br7AwOVkPRHlQ+Y9wLEWJmkEyYjkyS9xyimUR7g8yz2
x+wUSi4Kh0mi79Hfih4koYJObqdtSKo2+B8Ahby323g7q+OVnttARH5CwtwkSi5xgLsJgbsQpx7+
dRbuznAKqoLfJjeh5fylGmEVtQqCaB8b3CNe/8BnJhdeGRbxuiOJ7MtHryEhQJfEhbVFBGsz0x3c
lfBNt146D4gyzm+ml3kITkjascupCgdiqXvhWr3pCQ8Cj6kr02Fws2t1qvDb6nHCwHY5uNWF8RsM
VAc/XnCubgpkxhkwC241oWzc1rZp1PXZ5Vungaci9UWLA2tT/jxeY0jLNZkqeCoPlwYsKSJsqCpQ
+MTYcgcjrt09j/ems/JVS/mj+uN/8XlJtvXPU7dHDsfN9wjFpeOTkb/058Ho6LKMyFFpIUgD/0/m
438ejK76joyOxI6wJJn7L2oDuvNOR0IArXSPihcVHj7nnyejrr7j13BvIr7Da0Jq6C0n4/JglKw8
mKoUM039OVk8XjZWMwAt1KzKB29Wbi0DPwXEaqvDi0k5E4SXgf+PUVCOIrhQ6Fi6Z4aWEKYxGpUP
cWjbdzhYgzcjcCjmsBnLqUAbyYxWYtrZNwMIpkplKvhKi8NmLqN5nky78nNTL/dT0zZbRcWE+fU3
kx/iKLbLVwO+QmUEFjjdCLKrl0RfgZ5jS1+28kstxwzJjPFN2qmRV+5K1QOsGlIDwceUUvYNEnS4
B82hkl3BRgLqiK2EdVmrWMEDq81/i/XBq0FolcL4mCAsKHy9Qjp1gxOPckMrVNEfBBRJ/SBiJKSu
OWndW4E8wn0FkueibTtlxdhX3iwWL0eWgRkAvTwu9lSpj18O1w2Pri0az+2smA+KrqMAYhaEltyN
9E8CaerNNODo0nZecEgatb8wzSo54DJIsVmpnWFltk8u16SRJld7KhBYHyEAtIhy2BtHsYtDuD8r
rn1lavr4LR6BQc5qOX1GHDNDKxI71lDp7c3oAttS1NFcOc5PFxa3MI5yChaU+TAzOJ4UCxV3bCed
wneCbKBw1ua3WMuvCXqcrCsY3KTLmsofNAiWMjxKrBZqOITAtuHJbN2hzK5UaUwHHrJZmdWT3SkF
4SCqE2wYyJRycS+XsGl1Oqb3tILNvKivEUsbvyCIg3Wmi8GJOo7KTy1s+uSt+5NRHVJx6uQafRlj
sT8nJF4m1k3oh5I/Bhh8zED8tvnF6xv0ZB5JuOi6GkynvDx7ixUT6kCPtU6r/Rg5J5yiunSfueye
Lqvdt77R81AmwigUtVzuQMfzGFReao7tUPtK10IgRdKoVZzm/vX3WaY7skPEd6LNQD3X4h/HgySF
DoM6qSr4Fh4+hjjNXOjd2N8j+9zcZsJy3hq6pXQbbCrKDBp1BE6bo8URc3iBURpricl90I34ZjYT
XLGAF+Wj8gMaQrV5/QVPthcDohNi8sFkUVCWNF6uxoAoOBdQLgAm2CEi30mAiD4wnn9nFERbUMux
Vbby8SiOKEhi4Rf5GiKCAA5Eu9dQfPp3RuF9uHrgekK6uBgl7phRPGD9oamD/ZQMv42a064MclL3
ZEmQKXCzQF2Ait0SIRJ02PCxKnkXE6nSQUOzWEdmF3da7XMOYusGlGV6UetzBMlZxGC+ocKWkMhW
4si5L+fQAbPkQoFrLX/+QvNCL/rM0gO+HKjvCkdhzzjM+JitLMgT12f5uojqsaNVk2bG8nUhdtpu
q/G6SC1SoeyASiZRv9fzAYfY/jGqK5hiBhcmpHDCuL4MKu3XEewsUizYpJQaIjgeCOu3ryeHQMb8
k3+rz2nCi3c3MZbA7lqv/MkQj7LadTDraS2NOjfBXHMI0qxajkIZG14MYlgA0dSGQUA4Fr6iSHqZ
aYYr6+lMxJQtKZcKNrgj6oTHo7Stm5bg9yo/aAr1QqRV/Ah4tb4aWydZCc7yV728GMtPyUGuIilK
dfO5svnyhSY+Ri8aUfk9DZ0NzBy8BFWr2FUQubZixLIZ6YZp33DBWnnJ001DW0wjftIukAIBS02i
wA4DdN/Lyrfhv31LhIV+PRBYvxKYnhpkZ9fCGconkPrWLbbU2VVmGsHWDqx4ZeXIj3Y0B6hYGQ4S
TioJFsn+4vRVMEsqO7SOfT2sf1dVBfD01Gf7oAuMTYrixcomPTns5ZWBujCvT1wCubL4uoEbtjni
3X5i5vjSIIARAoJk+d7hho0ucF7CK80B7nx64wZhXPASHFsuluTa0vCls+yhSQZR+AO3pVvbYdfi
z2OtnI6mjKiL2eR6gdwA9xlKGic6M/RmMc6bqEQIpftUu+5E6z+T/c5cuZ6qGogVrOHLKI8iv1Oc
7M5podfhJ+tubZHP35i46dJ0c6uiMDPYqMYMCVUqlAIeHWF+zc1sep8qHIPcXTBD1Fs+UlrXEACh
4Y1gyq8M0LSbQh3FTsHp873hmP0eRkeKL0avXhfIJl/jmNHtwJjHe6OjWofad+yjVNscUohHfp6N
6V2Vz/Zumolrb/4MlLIoGHJ75H/L5FXxWizXgbhjBT6hgaGSotdJ/+31QU5EiFTulFyHSLcAaWnc
kI4X2aBjgY66eeE3QfYjrOL70UYNIY5jsBAo9+/SvniIDAX1oXkPWMzaDIHtRwIXDyPF17qAVDM2
uOZV3lp2cRJx5JNxbQa1g7Yl17bjJ8P3vYeEPrP89VFczlrToAZleBtdTzS8aUJ2gE4UQC/KXdl4
J2F1MfJiTqzaS1yBgKefD/kAjcMakNSEAZ/H6MO/Pv8n54Qc6rmqbuGVCTvs+CXDftYHVaBh4zag
5gu7joDDRdZbEzU5CnU3ahEqfdflpT41KgOCudzRrdB8A0WrnTEHn9/+KtT0qNqjRkbSuwhXqmLV
sQq61W80t97NED435TBoK9/m3KqgLkELm/40l4XFt7GNJoR9k/BtSC4gfJnp1ygYqGpCzbyFn2Nf
DWHXo1OhoIb69hekJG4hFsm+BAZ2/K2Q54sFXh65HxVm/BmnBeDfzWBdvD7KmUOG2yqSeLKgBCTX
OB5lRkcfgYA493VsqK8RRx7gD+E3WYaQ0JrQjMAE/KMK9vBHwH0JTzozoXwwii8MaMnqwfF4+jiA
pbeT3Ff6VvEtQ8Sbpsc2JClddAkEaHi9x+4jL6ZmZT5l4r44AEzSbUIPej/cwxYje3gz9APyEv6M
kdbOahEgmMXc7EAjJx9tPuo+dIpmB2+r3pRVpa30Zc5svaPhF1tPsIgqiq2Zr9QYd+clNPnRbsaV
7OXM55QtYWTU+GpAGhejpBBPqqC1GMUzrYuRzPMiodCEXKAuDvD3upWAcjqpBEsCCkVv8iXDW9zV
Z2Ukqy6jzC/52a5Iyq8A9axvrpvYW0/A6EjLyLxXYDBs0eNxL9+6mOhtszfpKxJs0BE/Xkywj9W+
tNXKT+r0nhjt7UzhKPe1gFOYoZW4ZZGpdxBfV6LCCbRRatJS9pKZCycZMpvHA2tGPYRxGJRogcVd
e5vmDaI5INod5XpE0ewJdzgMLdxGqdv3o4jaW64BVrtFagVAcB6O3pcxm92tcEbChg0J5lvTar2z
o8alfB8SxC82Gp7fDUZFLlbXquiogjrz1H1QUwV/5koIri16GECAGgeaMQcE29rPhdWJS0gk5a8i
dNCwqdyqqtCFad177jmYrqM+/w0DXDdCwGaIfk1hMz69/klOlzlaiiTOFIu47EHgOp4ZGmhjEvRJ
5Tueon5rObGhTDXlt9dHOc1VUaI2uEzRpKAasJQyx6LbQFwWgW+FAkcQjjfa4Ln4TRSPeFFiGdO6
3kr0OC0w0qWTVxLGo4dNvDx+sVqN28hFjsgH4ycQNBmCqwkzpB37I7zy9ACl1BTfkTGv0GVqGj25
bx2EuN763vIhyJ1IUuQdZbHgc+yWUr0NoK54MjvPkIS4EvXsXmpjOOM/74TatRq488/Xhz338hyA
LHRJ3iB1WJQrbDuIQriwud/FDsaVValCLcRa2nSaZDcOXQepL3F/RUyyhULVFoekTmb/9Yc4DTU6
IpGeCh6Ak5gux/EH8JSoydVo5uQoDEx6DCeWpKpu7wx1skVrAhEoavnJNcZ9A859qbMy/vlJePEA
ixWAX3fe1wH0foFi7/u6m5P3I9zOfdwPyi6xrOoa6SfnAEQ5g3NY4p1Ow3BlGZ5ur+NJWGyvoJtU
5H0MJAZi8R2NV/eDZc7tyhl9bhCAcuDUqO7x5yKody3l7V5X5Sozooe2N5Gb1XNjJfM4PwpgtOcv
ysI6/p5RmA6iAuJNtdxUd52W6w+IZLgrO+a0KIS6N+xvC11qlfbnMlQYvdc2pluTRiV5tcnNIfo4
tlO3o4ug3HZWjGmQGPsHJFGs2wKbdlK7MX1yzQzhtlGx71ALSi/CCdkLZGiSNycFxw+3mANhQzvz
tJbP6eJjruOP+F6BL7l7fedYzORx5sMoz9g/YDhSVH8x09Fg1EJjCgqzyj4ZRl3czDX06cSMVm7Z
p+kHI6EcAAqU5hcR+nikoGpCpPqy3J/mWIOzVCBw4XjRvoqbXzunWLsDrA23CEuKzqnG4cJwahZs
0XKWygphcAkcNLn0UJxbmciz49HhkbwPCU+VS/pFma3twqGOITj6KhL8n3IETHyljexdVDsdVeky
eHM2x3RCTCNt5RihJ3I83hDkthtOjActC+2NAQuLFNnBree2E0ijoX/7eAYAQAYjq5IuGsfjFUWr
RsNEaymKi3lr2yLau1b5HYZ0e+3MeXl4fV0+V7kXC5PrKFAl7DogbMGWOZpPJSz1NCiV1Oes66U0
2O9d5W5DuPBlWNwragxlDKqIFqc3iVJfwcnf4WS5a7T0oJThTUmvb5eKBBP7Age76mBkWH40wS7K
1Gjl059mHNKxRuKINfhA9KaOH7XHZLjoKzqIGNwjyUD5wTDu6dRX+Ah33i5vIMq+Pjty7y8nR7M5
b1WquvQVF+cdOrYaGlt26htqM/iGo8gKVZxu1Ta5RazYvgqdWaV0Yq+5FMhVfDIwiGzKKyqg7eUV
rQ/LGf3cMfWnAYdkpUpqGMpRt3KSPVM9F8OAhiaTkpsJW6RFLqM46jyUQZT6XYqYUUZD6+AUEcqW
nedcDM0cX0Edn7/jCGzsPE2oCB2M3qWVNSmupD0yAhmKHa9P+ZlACSyb4PVM4OL+dPyRUTZDM2pO
Ul/qd10aBeZQqBdpOyNz15qcZ4cikoD/sMFVLZd+nfUuxV3ePu3M2C/UhItv2OEHm3pfXn+pM5+T
eCVxSfAhAVQu1lGu16rptm7CXSUAAWXUDVJtbrIydWdCI+B6OhBc6iHRLqsVrTqZU15BooYVnfpu
r3kfkbBCVyUIsKKu0VJ5/a3OzJ8HfA/mM6LRpCiLUEVfvec+aCS+FyJtSANkPDhxM125ovgThw4M
CWriwx9L8mXJ4uxQvBl9D5U+zjLzF0qZ46TXJX6U9zOnDFrM82Tol7ZIzJXz83mFLTaFZxv4rSCB
jLPaycdqtVKI3ospwmvDowf5eOuhbe1bFfbHDUa7F43aqGhxThHeDThcQPMtsMJNhmvDjYL3UWya
+4mK2E/DCS2ctEcLtiYM+WJEOAM1kBRnIPoHBo7m13aKKMxUBP19im0H/sKwsVvocG+FRQDCg2Up
r8x0221Xzu+LU1Oodlq3OBb7I82Ond1X9mayRLoSLk8DNDVHaRQjiUxAihfLXMsDnKx7ZCHLeu4P
pVXhmm25Qrqcl75tK+hFUGhbOcFOlwaHwjN8lHhp4kN6/GrGFHUQ+6LYp9qSHmJQeBDbwes4Tr+y
3s/cPrj1kMb90d93l0n5qCT47ThQ5UVTKv4gXPOgGZ1+JcraQOZOh9hc1t29NdBBGFAz3Nphs+Yh
cBpK6M8ACKMJY3C2LaEnPVc7GB957DdAjg5WmXV7a7TKlS95IhLAlkaTiOIuEQVZgyVRRggUi3FN
i3w0IzVSABRi9k2CcboyByPN2gBhJxAiN+jgFJdR0IT3ILN/DYPKupmH3tgg3N9cG9Nc+6/HnFPU
Ew/GZ6b0YD17yyw+t0bvBW4eppqiUYJLtCzHbT2G7QVWoPpmKorxrtD7bp8nPXLx+uzgZI5BxtzE
8z5oQUi9/jjnFh9FN5fDk9jO3eZ48Vn2OJh1aeMi3drWN9Ry1AOSXDpoYSRzXh/qNBeROhMALyjc
yoLXYgtbKGTZRmelvsrypmLaIlIm6FxN+Nxs7MI0Nl2IhiEFkLVS27l1z90FQj8QXgpt6mLOdYEY
3mTUqa8nnrLHZRSHb74SdZd+uOjm6saclFtUwvPNVIE1diOj+fj6y5+ZZ+40gKBdTlFS48XLO4NA
7QrxGbJwdAUMenRIF04IvWNLsHt9qDNBTOegAZoIM47y2eI+aMRJZE/Pp5qut1cKPhxXcNeQNnFd
pB6tvkYMBTul1wc9s6tBn4NBp/+rkm0u1pFjF2g6pRylE4o3oLu1ZkeTcjXfOzeNEC0kk91QAUQs
361AsmKuTSgSpnM3j4l7P+WuitGhG24rLe1gKFTdgDU34rWGqsSXdot2ocCRHj/wsKbx6So3tA7Q
Tdaqz69PwdlnA+BGXYnWH5HteCtFRpjZuLUnMCCmu9Q165vERTAIsKa54qJzbrI5K2QLGnSo6sif
vzgMzVTrKjvLEZupbeitdo57j2OKNloJDqf5GCg6OixQK59BrotFSzKmzFpVkIoZODkFJoKNZtw+
Jbp6T9xaMz08t25lpw8OPuQTGkrHb9U1uhpZYInwjFaDw9ya5MxxjT+gmdeHyAmzHaKe5sq6PffR
nv2IwA0gQry8ICWZ59XD6JFyFiX0jMoOD7ZHdmv0xlrf9LkvfZyXUXbk6CXn5GjCIOP4BVUv1qJB
DVggivYxQsopbro7EtCbwNL3aC1cJFZ9iUXGAecnRJCdD2pdA2Bu79y43RUhVfehuTNhNTtVf/H6
2j13KqFVSnGLo8cD+7rYWA5SyhPJXuJnlD63aWwi1zxWGkpT8bCz89Q6DElT3c2WXl7yiuFeBHPv
OwjfAqcJ12oIZ+51TBXXKNBOJMs0Ao6nqm7JidKGvZT0U7WPIaNej3nzPRNV+hC2w4chQXgSNDiN
AWCr29TuxiuosZji1V2LmDWNsdcnSA548u0sRChkPxrI8mJzYx08QnIn8CDIjahErngbVBFqFP5V
/RKhLbrHkWd/KfWov5jm6t9ImvgoFA5gapoSVXQ8Hz0aO5Ha83m8AYqVodXmtgTItZKbnH1JSeoF
AY1ygG4cjxKUBdmvMjEKbRM4lG79WXUnbUc12tpkbPstouPqJhnM/K4tTWNljp/f4mSSuWbSWUWO
imz/ePwRf3LFK3tumRkWF2b0XvSo1tb2JYY16Ju6+xodMIsPbAvv3iiIQF6d3FMTfGwGdLi14FCp
zq5rtU2uAbWI0yvdza46M71uwaSYRfKjS6sbJ+xvAC7iw56+V6vhd2uqbgqdRpce7y0rfAzL8WFS
wzsNhx4wMltQMx4q1omPpt129vSHcUy/wCf7IbNWB2NyLsdXINEOXOVuDZf9MXWXqRL4qPoiJxJd
D4W8IbmXKZKwg2FdJHa/reLgegy9K8hHKOKLAyL8l7miPVR2fqlO4Q8lHa6jwdwrIrrXIWyhOFcS
BLF269AxscuvnWJc9K7lBxhNBxpOzu5QI1pbf3x93Z+Njw4LXpYPofUu1r1jiLAeBjYiRoRorBqj
esi7KOYxPO/x9aHOnWpcvkCrUcbDZWwx1Bh7s4BW9RweXZyMJrTnRLYG8j8/isk4lBjIJBapYJ16
CSg0FVm10KuvBlbSxlb08t84oaUDOv599ACAwh2vZCQ/Mz2zh8Q3BVpWYaAmOyUf11hZZz4OGxHJ
Uaz0yCmfO8wv8oBqtNKsoInrSzErkEYovLppERzSaq0jeyYTYCQ69LR0MAle4uusvjGjxCQyTLY7
36AAbW7RBHYvjTJFyC6typW7wpmvRH5ncFUFRiZl3o7nL6fU1wn8xv2MKvy1GERyN9nBGrb5/CjE
SarVsjO7iHcUEUSukkX6uWjyDYLkNkLFnLlvXtcSFEf76DnxX64Fhyx1yOTcFfZUX9ux1++47+Ur
VZ+za0Ey5EmdKLku1ec4sWfdiETii0QLD2aXI1wWFtIDrgr3r7/Qc7FqEaeBuUmVNMmL5AMdf50e
C/lBwe/dTybCAzYS0Gu3rhO3w0WjVdE9otHlvI91J20QsIw6C16nbQ1XjZlD2WyiYL52FNVE0HY0
SkxUVT390mAJ8JjO3k8rmOe9MnbW5zG2UZhNMV5rNsXkZbfaBMBhU1dOb14Jq9LxurXr7mOoDlAf
I23oB3+c7IRc39EmROO52f1wQKMe0tiDeqaGpldcseNr7X2gNx4yvX3ef7WbOIEo2+QIPtdWj6cS
do71sC203kbuDXwxunel/k3l3o4xR2nml7mGupNUUPoBIMUaNxCOy13hlPl9U08HvUAzAc83gbJo
iZ/iw+ACxwB4qGe/Vh2qwTzfNF7Y4cyjdh7iW9vWze2vWaWqHzq7hJTlYmz0BR+39rd5pkO7jUSE
cTFndvqVLXPJ34Q3a2WWuUeMxBIbr7KSbuvpvf3NSBNDWtx1FiioIU3RKbeHaFOnTjpuJscu3zeg
Py9ErlWwWmeh3TBnYr5qqiT8VOOSfImKVv2Q4/C7F2jy0Iuf9dt60MRBtab8woudWMVNUB+9DWIg
VDMdu56/4CTj0lwIlGjN7PLMvUA2ryRRHx4/l9rj1aY0WlCXqoWXgEVpuPLcJ4Fw/QYxwwe1qcRV
2brmSiJ0LjCQeDuEHhCOtOmOh2wipDZzl5q60+XKbmyVeR8hE71S0zwXVNlFKtI1qIwRwI9HEXiB
TDndY3/grkcuo1u9P1fWeNC1YLqdB60+vL5xz8UISqgeSCdIbtays6qqgzq0Fq9ldFTDUF9BarWk
IDPk7qfXRzr3zTBxQyiGIjRYvcUEFn0+U6waYx8zoO6ghIb7AZMnyuv5NOBsoKu/4RYZrMSlc/MJ
GQZYDTVg0lf5UC+Ow0zoGHrhnuMXAxYkrM/+0sjH0ken+Qf9NXVlkZyZTYrE0nOYMwoU8iJbbQLh
aMg9cAvH+gNCuFXuqir+OUM/Wnmxc7czhqLJ86ziB4vu+M1cfW7atOTCb7tN/hhgjO2r6B3saqA0
29isHQQH7GhvtOjpDEFoXzd61e7DmeQz7NU1NsqZj3v0NHJiXsyzmyc17ob0MsZx2PZl2eGlYua7
PsTVq06V/NIzCXevL6izk22A3ZFNXhK3xZhdR5x0GvY/kpHe3rSiaieqyTrMDuZxrw91ZhmhpEDi
BtMGr3NXP349wn7ocrqR8s5pdgEMXT2ESSJNozC8Vltq9K+Pd4Ys8uxV+Y8BF8fp4CZi1AEI+84M
Ti9MRqBHoUmVsMEkwirafkuPU7kskSI46NVgbLvM8fbQ5laSrjPXPwrmAC4oKVFfW0oPDOgl2vgg
srbY0Lu+6SqK0sWvSHOr+wRf133XmrWvNqlyoVdibTudaI5QsTep1FtUXilCwOI4nndgT9hdOVjn
QU5NaTqV+9Jzt0Na33S2eJode29O8cFOm8/BkFyCR7khgduyHHBkw5BQK786enCZ2fm9oyI+kolH
XXjTyqY/czIgRAm4AXwsyM0lC7OHGhXWskM02C3uv0mB2aIoh5XVfmYUZMaYB0qcnqRGHk9FCuRd
LZSQHsnkDhshdGzX3VRbeZczC0/yjAnPUglHgu2Ph1EztD6qmGtzowChHmov39tpl2KWOgaX9IOd
G09J0LkvsgBbiwh7HbtR/byNf399B5zuONmo5NLnEBvpjCw29xCIdnKCmqJfpJc3qdWWF7Vi6D5X
wvJ7XRvOxf/fePJ5XgQwVehhg0NRcHCmBGebBCTXOKfhvo4mizJAU68w3Z+J48cJs0nfQQUzTkGe
0sYipOgei4aGinmAFRV9qIwIc5RATSFBB26HP88M0FbctVVfPYLTQAC/wmPlMQ6Q0dkYZSCMQ63h
zrLBfKHB3qcsjOsuat1pN4OpbHdVaA/uPuoTkCTz1Dr5tjWsXN2g6qp9CCq2yyZr4xGnrqxM9Bu3
meqaAqvA4y4SjdruWtTZvwvPKjvs+p71TcEi//SKdPgOwTn/GjtlR8ILnqLcNGbS9LtubufLJjJ1
rDnbmZJ7oaJVssV3NLM3mqLMh2nM1A9wLVW0WrO6cxGqC9L8IrDKGhtCpuqmj7tM7EJbybmlKBi/
aZlpVTvcBVHo+n+cndeSnMi6tm9oEYE3p0DR1U6tlh+dEFqaGVziPVf/Pyj+2KGi2MVunSjmQJqs
TNJ85jVGHZUCTyStgrKWT2bmYyktXqfM6hFdnpOvmYFFz0kOw0l4VijJ3+Zw0F/xf62xzEA3STzS
Mptsn1b+aA2tEghUenP0kxf8NhUU/p/59enT0OSN7mVzkYVe1svaEdp2BztIyLpiTk1Kmjbn7XKz
qZJIweVZDgoG6n2m9ZqEaE3jpC62p6mnzwisZuU8Ywemh67SZpbL76o49EnyYtcYDyLGtErPorqH
6MMRGu1XgXuzNVexGdo2kF3X6svlz0unBsuj2naC1moxv41kD3Qj4u+FgQ+ApXjEwR/gN+o0zEYJ
NF7mGhXWpXgiLPMHcwaxHLaPlVV8ZGee3nxMITXTTUJeY003N1GPVSGnGPIWBVYXP42Lhup8I8mv
RVLqXxWJ43t7uKvnj1iVIhd6VwhfURzaxKxRV6dxXC/4P2EshNWsbHtLnA7Ptk4hcEox4WlCbMwy
5a+pWrqDoOMqploHZ4r0WVYZ122Bd5lyrR/iNrmD0x+7uRa9N8fii5JluVv11b+GPry/PdvdAWn7
EiojrElH9vK7J9Ji12OFN+w4VOGdyIruozlDXXFm6qx6bWAtYXdvLrgA6qc5yCvPIhOhb+5BTD2X
Ih6YpdybRDCjwEULu6uDtbx6TtZRiGF4S5Djh4F/OTUnm+ANREytjpTqPjJkyraSiE9xO/enMcQA
5PZSrkt1cYTW8ShUUbSmSK9sSa/FpFpY92J2NxoWhuywfikq2bjNFrNL49fyBrUy1rbFUdfmKkzY
DLy5WmqMoTB6IuFJ8wSD+SUagnBoj5C/O8vJy0zYDXYf8NcWYzeZejuoqPPe9bhe3klLZgXdguGo
iTH5c2YcMv+uwxLIykSCa8V5xSVsYWBSFElqGtbxXVip6tnshfahiibtoYrYqa2d4D439+IOo4/w
UcFE3Q8TLcYlL5U+3f6wO+tr0P4k7oWxQV97E4ZVU1pLcRHFBMTzz8LQoneJgT/V7UGu1NFkpvv7
KJtDgWiR0Ug2jOEQ02kXNkzqqVL7D1Ua2Dk8Hy59mHunnoI0oiFBic+fyzn1LDqarhOmHpZvzYle
mu6PmYzx7UqhmuPTnNBxSHjRJ1l+Hdv0fZfTNAHw6Ca11bjAHx4pqpintuvagwOxt2OAHqy9RJAe
nMHLA1j31RBaahbfIcapuyMpzCkz5c/A0gYfZfMjUt51eryuIEYxsNYobyjbfvhk5VK6dFZ0Fw/1
31YiVD+dde19BuXcz0Pjg6HN2QnMWPzEBdxROQpFMJvwrAbNeDPGd/0tiKWuSAiuOGPT5C00uyth
+kd3ToXZt6SNESpB7eKF6kj5Q5h6YIvlqECwcwOtHQA0B1bwGuyaywUnY4xypWOjJm33WuAS9smJ
+vyjAkbgkxLrtVf0FIddUVnh0e7deUcYmpIL55QO0dZegOLPosxJgvuKVT5GyhK7GS5PoHgEfWyL
EmKXJZDTp2+ThR1ZHr4Ky7rXzPon9Yy/a4Tss7EeqL0P/5pxRjtXEO5Jww+6HucIFWK/bfpnKBQo
/dX1D8so21OfF90pwpz89jncOewQgMl+V5zh2v+8XMO+L/EVcFjDqcA/2LE6K8Abyjio+e2OQvLI
dwJUgZ7t5SgUOZMEdkGEa049+OxoFX7h/P8lxv9XtOnuRwHzRksIAgXH4nKUPstwRh5RPwIMs3jI
EeDSmAnlHkFcjGOXNZOggnawFXanBm9jVZkA/7LtrGUyPnmDpUV3re78rDtFORlRkh/EhNdVAgJp
TjmuLBSF117h5dTKJtRTG8gBSg9p9aLXpoLy4SKfoiLugyLShE81JTsB/5M+S1XdeTXKhQhdSslH
wGmjNw6TTsVbN16GBfFSuoEKMWxjLY9pVQh3ynr+lHA/DP5ge4FmQLCAKvaVjnGaJknYSTKfpHdG
11SROMIK698/GQQxQALy9ebdPCVVVoaNXTOIbLbdnZbiT2w2ReW/fRSiZBgXlGwoxW1G0XCbH+lp
8aEXBCqK2Wq8fo0Kbo9ynTjxpVeozCr2A2VyG6HmfeboodVxk0Zy+qUeF/1eyHSXsGNFgocajQ8+
DOrECKp5qaZXdFwsEAJAKTOQ8Odxwi21zBrQLEVRH1QQ9mIUivYyo6zcGvqrl9tQjWjUR7DPA96S
/gdoMnznIH55cr7UD7LRoseJIPpKMtARQhdQDbGITtOqPVqldaBN8En/ABLg6uCFJt8mjl+WMin6
rJOCOS+dF5xXn+pIss+LnOuBkWr5S1GNq5la+C9NqfzfUI8IAJZheq2MUnm9/cl2bgDk/Ijs6Zis
gpPm5aJETjs2rV1KQSXm2kdgS3HjEGrNW0dZ8ZNE20CoVtHHzWPXlgoMiwXlJ1Ook4vDc3Mfi+xI
UOP6CmUU1nO9QTlPW2ahLs9mVigLkszAx/ymmudzgjKfp6rJdFbBl3hyoU4HJ4sS39XnZFhaF7yp
9BXQs7lcwjaZtcaYujAQPWJSifJU4S/4k16QLZ8wCBzvKnDJjls5ZaN5fd6KD0ZoYXHb5MakuKO8
8AhXlvwBoN38Ck5M4hGWX8zUcT5Gg559n0pQyScHkC1doEXNP8Wxpv6sNRNv1crqZ9NbhkT+3gsl
n/xat2eJKlKX6/dTgwuH69CwxYwrzNTeF9qSfsJYSISwGhNndpM8DiPX0sAM+q2SOpOfGGUU+uFg
4HpoS2qTgn0R0fMwd8lTk/fhX9Mo4QAwOdWPJOpn4WYpREZXBSv7OvSV/lnBGPvfolOL/6ZVhBnh
EsnGSFvSGNjOTkJeICX/zfTOeZcgcGT6bSEzVEiZe2KXmxMRmDVWQFYQX2ZmWfwztWtOQJm1yQ9p
dJQcq/cJKwe17L+YywzzHfLHF6VcqsVtMPrN7tJYLe4GtetBCIFr/TnpSv9iJoUD8NIwm/OMcddr
rtDnBXWkSk9KoyfhSQO8c457RLZdVZLF91iyx69FpbevQlcWTJ7l9tWme4TDYf6U9Tne1I3dywWA
oYqCSzGGn8yhNh65XaxPgtroa52mIbbS0JP9pnDmx5K2t3PuJIye3Qw5NMlv7LaS/1tZWWe7+ugk
iUdOZDTIaWakCui1Sa2bS6EzBvC8o+9KsQy13ytK/y4d4my+a4xK0r3/iC5FXKdGjTxLrBgudqU7
r1JmFpiPFsZngUpJ7qK+Gb6faqf7EIG/itzCzkBPK7lkUyCSs+izLUzpdUzy/Mvt07+e7sv7jhoV
5HHaYYjDXNEHosaxpjBLwyBqkQYNYwQa+lJR76zW/Pz2kUDurAzU1T9nq3NDZFGrTZRTHUds5LFq
43+7PqvfyQ461X8yEjr0BkE86PRtTJNGUTxMMSORGgR1lDePSxUaXttL326PdI2EB16LMhmKN9yd
dGc3Q2V2ZdsSGzSoohaZJg1Pdsmi08/doJ15SGY/1ls6/QCM/Tga4Elm+dHV+ms+m2/Ij+AHrJrg
tHo2l9xYaUDpxtAJ8shcAjGZuWtMDo7kevFZnftHiNJ4i4f26Blhi3umTXGjd8rHRur+iZzvqTQ+
dl34V2Kbj2asmf/21RKd21SrDl75nb1GIQluIZmszJW8WaypthZdxp826KR2uGti+2/R5v0JfnTo
3v4uO6+NDkUTmBbMEFpvm4zZjkKAW5oIg9BAUHvIDdp9vWUh6T7JKEEIbXJ1kCBv33c0f1a1qlVP
C7za5WMThQlmnf1amrYi+dvQKbMbqel45u+af7CUsJyoH3FwkXzePNqW0ulOXDCUg92o2ydY3QIY
qtGT7JaDWe3ucaJS9jdmEYC6N9mPY2T9iJaHEwzNCEymDHPr5EhGe2oX1TkJYBb3I4/vSTKUwa/t
qriviSQOnvJ17bZ7HAkdcjy0b1VKZ5dra0ZJNFOpcIIlVURA0ZAGeTzZQbLQsEYTt/lUT2QnwiiO
vuruyLRVkHviQmHvXo5syHmcSoKyeQe5+1Rg0+3qcW0/SAPSqhgLR5/nMm1OamaoBx/5Ov4DSGdB
PTHo49HP24xsR8ipNBEc3B6UO85IlUJ/wzlSm9o7lQrBNx/XYjdtUcJjTZsmKSYnwDI78dvUDH/A
9noCXWcdNMR350MWAmKGosqVQLVOEFTjVOoEemLW7+galuzc5AhstK7K1U4Be2/wyCiUGtdf8Vs3
0gAx4RBwMEqBlNPQaG2gKZN4lnFtfC6ovB7cNeuttR1PXXXLQeZQm7tioTdpPIEycgKpiOsXZ0b0
Jqq66lSW+Lzry6D6Q6dh4tRq8UvRjEd9/r2rjtuUPIG9ohpblEFiLCKWc4YPNWu8t+LJea+mFg7N
KrIs9Lsgg8nJ9PX2/bp3Jn4bdCsxNVZKCNKNQVu6kj9bM0wfNStPAnh4+evs6A2c5kb3Jcv8dHvg
3dlSCQWXCTWIrPzy43bmtDTgkvi49M8QDWlK39aEOOP70njYupQfkeD6eXvMnYoyJRjcI35JYZJJ
bM5hj3V9iJQTJ0SJf5SC/IX0PP570LHZ7jU88xBKWRq8N3Q1sNKoeGjQ7HUjqc2DsDO4o+e8BdMo
zTRPrK+G1NTvW6Mz36kLAgU5WySArGuea90B/0N/OKB9r94LimvAMtFWRQ6u4J+upuJFHn24Pbvd
7YucOHq37F6gz5crqqdTGZcjK2oUUta6Mnirx751CORxSviZCHRUMyWKH2Ur0lzFCZsjuZWd+4fq
Lo/L6jFDGWpzs8fNYpFt8bx0ZdM9y3IinpPJ7p8bS8eeRCvKZ9kY8ie7sxy3Rboe8/R6fC+Rx/mF
ksm+mVniPu8n+zwiLebO/RDi7AGLOptrwxuwQPa6xR4fVWmR3RHJrRDxzjMqW+hILrn5nAglOqFv
IX827GFy26q1fAeRv5MctbEvq6BRJn6LZy6q8ojEIKppikZrGU9TOtynXqOJoqPwRQNVj7v6zs6X
4llH9f+bokTZ/e2vtXOFonyI3C+wBwpf2yBa7kUtyQ17yuhWv3Z7wKU9ibWDK23neK9S73SoULym
n7nZE3FuJKFq1wSUhmSdonxC7LTCrSRqWkpFcyZ8Ne/yoOQxCW7Pby+WXXEriFVye5OYbG7vMlGG
cTB4bcHk5vdVrNXDI0R1tfdsc5JDVDir+bswUuW+ijgQapyhyyYm6wQTbJo9cB/6X0XS9B+7ChcE
D8kn+cmW4xJ7Xa1tkWBOlOQ+XqzxzYymlWWxMpm4l4jCt42KbM5sSUjrmhWKdpYi0XmWOlXAs+vS
X1S9901DQ26OhCKQnP4IRLh3ijQQvbx3a5Vvi0WNwHpMc1MSpOVAbGc11N2uasXZUMKDK3hvCwLY
olTEBQSYV7u8MJLWtpDBY6JKMkRBYqOhF8mRfLAFrylrrCfB+xoA4S1m/WpS/faMT0me5O3SEOE1
45gESpvYjQveFgG+iVBNeMmQDh/bpoleW8dYHsZQJOKcSCKh/QG2kxyonDtc2Scn+Xh7k/5Cvm6e
/LVgBraKihKFpfWV+u23lY4lpaElnGDsTL+WnO9TCtJQ7vNTERnnqsweh1K8c0JqJJH+IR/l/2bD
8lzN+UPUVK99PZ7GKvEMufg4UBivOs3LrOksKeVJRcpYcqDVR2yYXht8ODyNqyItc7C+Ow8pRb8V
NoAiJfW4TQKRCLPPoDjYAQkSSNcefEpe9brX6saT4nSdb63A0IN1W7fGdt1o7INXIFcmkN/cK2KW
s35ZTDuYrb79FCap8eIAmygoek8Z0607xy1BhvwX4rr6DcT1iPVZ7/yQGkpSbj0k88sM2RzbWWtq
fH2anlOq87kbG0n6lyopCFzOKKV+FZnRxW5ToqHqzWGofsvCVDli8+48nKwgrRNUFYE6bfOCqUfD
Pi5mO+icH0LkyyPSt/l9UYEosweUmhs5M924brKTFsF8uL2UOz3aVZvJAK4DohZC8ebVFKESWhV8
kiClH+xaaf2ohO2dlDaf5Mim9a0UgdSLj4WjfIhN6V8dqoyatEdSvLu7yKJ1RH706/m+PAgKcshR
BhgtWCLnnTLGa/0eIy+gZdgRh3XnWuE/tye+d/uAticdWqNA4EyXI469QOuJvDiolBENoty2vDLm
Cro9yi/kzHancsPhwQC9GCbz9oQnMkouPc9bF83fIe3aQZE3EFMAiPtqliduldEMr2io3E9Z0ZxB
HPeeo8TGZzucIK8mln5nKlF9tyxr4zYpxjOt7PhpRrHxETFCLcDWLz1PZizeoer+9oblKqq+YoJW
kAneQper1C6aVLSVZgf1oGaPtPjUQFbH1o0jtblzllR6jiQc424v2u6nIUaG8QzDDITL5aDUwxeU
WRY7oDKTUsGsTcCWtXEQIewdOwqVsKVoV5LlqZejmEtTNVo42oFQ7DKAtWRSFh2doF7K9LNhJO0T
tqXOY14M9sdG1OJg+L1qCEWQVWAGZYKVPHw5ftgMtSMkxs/mFKkVwjFiySy5L0FGeF0YOx8tkYxE
AePiylZG9dzs1YMfsbvSK+wLJB+v4xZaJ1UJ0KuB6ocd64o7h5Z+7pDc8P/ge/7PKM7WANIArzhR
ObcDCTfKp74tUAxwpO5P5gJeTgFgBk8AV+mLt5SqzUyBpWWrYvL4bPaK5Uc2Ii5/MBewLOgdEdIC
ZbscRRiZluv9wN5M4ogL2fxYoIZ4cCnvbU1AePAF4TmtGuiXg6h20SEZzG04xYX6Iuwlebc4BGIS
zopnTVhohkwtwg91qZ4c0GYHc9zLU+l18QvwZ4JbumX5h5aWlTpqyxyN2EJnKm0WeN5Zj7lBbdvf
O9NJv+laNpUupkry4iYYfGa0c6NafyDjzBwX654qwmWnCP/tB2puriOVg+0DNLLodRQGyqPKzDyi
ulRQ22scmL5miou2l9VW9bLgExd5Ws+frpTVayfFcvIPXJ/RB80R7ffbH3UvTSHWpm9MDAayf/MG
gsqIq6EWxDAl9HAg7gbRA68CFM3xnJJTnzqtN7xJtuaPt0fee/dWkjAdRe4gGBaXXzpT1dqkoc4r
tETx+wY7CL82s29K03y0e/tDbOHXfXtEk//j9kH6fcTNBtaFDcBF5h1CS9mnjfJTWOpyhvnlLeMi
HZzJveAb7w0wYKtXNanYZifXTZ/0Wc8rK0ap+JY35VS7Fbrep7pFqyIm8nhaWtRni1n6Epud8zCi
TulPmp15vd3/Dbr+zQaBkMt51ld2H0gJ8MSXK944kt1LNEGCCNW3c1How8P/IevY+a4Xo2zmvQxx
E0XrxTojSnCHmrgeoApo0lVs2/dZNCcvkvwH+RQabDYIJopapN3a5czYu6PkrNesVi4jicAye+Za
3Li9f64FvFhAdHRWjZtfOJ/NBjLxJVRKoIoUl9Th1egdTFepx/pTrMSnNlLsL03azcHcho3f6rP2
UGqF/oP+4/CiGKF4iDNJ8pYe2MXtH7ZzaZIIrKhQsmeZouLl9FGL1buhRKEmXszG5ZJsV89JMqVe
Nrw8y2meaZISDIb21Zab4fPt0a9FZBwkndY1QSIBRv7WsiInEVloZoQBKePQeE4ajc9xaAyVl8Df
QKIPf0M/s9vog1Kv2ikrqT92E0myHpeuNnB6BDPs2gUJii/RNT5hxiTiIC0TsZ4FTpeb2UI/+Nk7
Nx9kWnLjlRQKMHJz/1iTakjpuFacHHV8nvs+f6iluv/iiBh5kQG9FIvCVyC3oXnAvdkJPWhH0CuG
qg5kZNtbzWSFwlmPKAK1o/5vJZ16Lx0W+4B9vzPKLwgkJx2frit5LycV6WAuthUoM16trmNXWusa
epUf3KrX5x26KUDLlafHLbctJ8vCarSyHawgbB3hy1IWf4jTJvUMfbLuJtIeN3fC7MPtPbcz6Nps
AV0EFGYFxVzueLZjVWUK1iV6qLa1u9jO/L50lK+hqTZPZbUUPxtrMg+Cg50rnbIhnMi1YIGu2LbN
g6dRQv0ptgLEs6MHCq7th9mgtmBHioa2KvXSWqnCd40D5mSaTOcd8iFVUJo0MVub7rVuVW9PGCiT
cfSpZa5Q1y0mKO7tMLJbzQyEE4qzltX9HQ639UHV4frlZBR4rujxgeuCZne53JXQ4wTvMjPA8U6c
G+IJHyURH0W9iSSlPBKRPRrOuByu1Zy2Y1eZASwg02vlqjk5Awhe2epDX02Gt0fpHH+SPTpqGkKU
v777b7WoREiNtEizGUxa1dxNHT1YUUnjwfa5vnAYZQ3QuaMxe9x2mZrW1LB0aM3ADNXM18J2eh20
SAOCJzEelshPFogDb0mmI3Lhul6XgQ+FRrDYvPoUhWl4X66niConF3NlBiCgJW8WLXJ4uqjvk8wa
jloR10MxPeAcLCjEoW1lsxLI4xBAGkFSjuo9jLzwXp6yOj24dHZmtAoAYZNB956YbhPKUDPII0hX
RiBiKXrMklQ9D8CIgrK2yoPbemcoWLU0alYkIyyszeOq9zFiE0UMrzuRSqTzltrDecTxq3I5KgXt
DrUK261eZcCzNt8pbuOkbUZHDwojKQNpRAI3GtXxToFHeLAZdy5QPMFMGdeLFRCwhWPTSGu6eNH1
ABdseLZZiPhjHBnv5CXJviqNIt9RslsOvtpOZ4Jl5BToMKohQW0p87JC0oQ7tYaOLUlwPSJtN1W2
HwpLfxhE1qCDOegfxkj9mTpa8jHTgBHiBZME0+I4d3FmKA8LWiK+KfQuiOxMBFXbyG6HmNGTFY5f
3vzI/CqSES/jHofQ2eWxISMJSQIXeg25bnPZcTcEng4S7dzkYXy+PdjOnUfeSfuZtVlx0uve+O0O
okfn2Mg/6QGu6NojoYdxJ83SgM4hBiizlI9vRv0TZgHvIdtFmhOE5eV4o6hGjjCI3HABttkosJxz
O08OZrWzo3/xiDB0XmUptofHSoe0rkTCKOasfzAdMZ8isXTI/XOd317A9QdvLjkSWQjqNI+AgG9h
qjiSi0JLLaqCc6O8hE4bIUqQHIXaO2B/xLO4xRHhpplNS/ty3ercmgwkW9UAs2LpQXLs8EObRRVd
KXRMMjfRpfJk19V0j/vY9E9eNnNQTPp036AP8UKLxnh0TNqhRlKXC6I7QqBPoWR4rySx21vx0nqA
Is33hojn4K0LRHOYcuZa8+XwWZuLrNPqsjMrWw0ygyK7qMKftt1EfzLIKuWCGKi2RoSXy6PUS94j
oqwG+HkPQOTK9rsZ1cWn21O5PizYJJPmoS1FkYi+++Uoeh5lKWIElJZR2HPpw8Te0nWkCcAoUIlO
jpz/dlKcywHVywGlEZJ3OpkWYhdS9zCLpqR2Gef/jGWWPMRPMVw/pR880jMLqZeeTCyZ4gBZqPGv
HKcr2OCW86Fty/pkJdQ4ySGLu7ZCYO/2ulwfN34mbbW1fExDZdvw05KlBrRnWcGcZLVX9wSC1Sj3
LlgA7eBD79ANGAvtAIq43Fc8JZdLgm+RA4YL++0kQgoR6lnjK2WpeFKdTkFYVFTKke++l6uy9VFq
mv0h0yXPLOri4I65Pvj8EMwN1kouCd2W2qc7ZGgwPqwAR7LhPIZoy2uzc1Q82ilaMwxMAtoBEGau
MEpRsYg2pH1N1yGC7g9Z6RyFce/Wdk12ZVSov8xINgpcyB4r0NAoRCrKwffdm+pqQrn2G8HRbXFZ
ZRqT9tDzD+LI0vFcjUtPk3v9zTcpgf4KMga+QGqxbTHKla2UqyFTkHSj5YfzOJ/TwipOt/fqGqJd
3teMAokXCaFV8GO7f+S+mWDRqCulzQIEaCvTWVmsf8bYIulWFRhPY5Y/qMQAB6HP3iFZZc7XEu+q
3bP+sN9eWiRlu1DUOou4VNZj1xrhqQ0FVuFKcTTU3j3F7UToDcQUcRLtcig8FTSpmvleYz8V/pDS
0VKUJMVVueNRN/S3JzK/UjRaRCBoVwLO5XgKStetNI1WYKpzea/2iXDFENsHocPurLjf11O/XsCb
WQ3KvAL3JyoLhWV7dE0q0vCkOCf5+FmbavH+9kb5RRG72ilrI45SDeHj9oAn1P1i8IGcPEBNp7Ko
Jy90ehUM8hwGaqRF94s20EKiEgF4NZkeVLwhIX1U4pxP6PESKHa+Inf6vZxqqEbkg/A7KfkbJqL6
TCdPAfJrlGelU6qHLhv+WgT0CkcBmzCEef9SFJZ2gvQQuWiBRL6CFLvfKeBQojQsQPov8d3tCe+t
L1U0grOV6iNv+9Ja3WvVvFBRkRqhBkJkYUDZgfHgBNB+1JQjTOn6wbYLzLW2emvSB0Dq/3LbZDQA
5TC2zWDuygKd/d7xLNbRj/HU8KJIq9wWeswZzV3zPBJ/BTBPMAYYm/gl0Uf7XPeD5krRMgfGgqGO
6PXRm2WYJEObKy5a+sNzj+nPU8T7SN/Ebh+c0J7OtjmMfr+sYM8xmu+txWk8IGBy6TqoCZ+rJsQf
GWcPrUW11ixtl1Fss5yw3UqNO3XW0sdyQlvgP5XSdFHSNFaQ5RAoK2lpH0TKu7fQZPx6++PsXVu/
r9Vm81dKHbPHaBC1jlq7TZdrX4zOUF7qMNW8WlPNO+TlDM8BNOXdHnnn8gfPhZCcQ8pLEWHdNr/d
W1NUOnprJVzLg1E/9RPa6opo2/PtUXZuR9BxPOnoma535Ca0AiU7ZSbs5mAQHbaPwqjOiVY+TcbU
Hlwj1ykodly/jbTZdXmuIXUuIq6RKDI8TS1GLDEAaUsLkCNLwjK3kaXmTxYR7gQx8Bqkbp1NJPgc
Xd2mvDpGMd0VTiXRM0iP8Mx7i0g1nvbY2gAytoXCuI6jSq8oFGZNj0KNLBXopY3qQycZR5i53aG4
LVYADVjerdFxLDVJZCjCItjMar921I+wfdNzW4JSuL0zdtofpDy/DbVu0N82YJmLHsyuaQaSaVjP
jhVXQRuW2ZMOByuYnLD6LpXi39SeOtcc6vghsYn1+qKx3FrIzWNfmD8FgP+DmOh/+Vn0P9CJ26Hu
dEPhJF2ecy60QpbvLAXTTH+2S1U9JaVsujbcL2QpknF+qfJFb9zQqNtHe9Sr1q9xwDibcwn0DJ2j
+lvWydNR8XQnZaT6vjY5gQfjJbUVDULgio8/8In02ER6Ig6qcnpcHOu74iwvsQSqSlZIYHSYb3H6
Xuun86DGz+OKeO6z5P1cSfemUnwpjc6bNflda0neuCBAe/vzXl8vRHsU7nh4VjuYX53x375uS/ux
U0tjCRDUD+9Rees9GR3Ag010/bato5Chrz7DJIlrK+u3UexQNnrEyJbAaOOabEA8h1n4Thla07Nk
qJ5vnROvESVrQEjwWq4qOFUfJgZEJTXoVa0OIBMKSKyt9Pn2KL/C7s37uaYfMNyJiKg8bCZFkcha
WkF53JakEGRAP86PjhENpy7pUP7CjyrI1bY6RzifuNVSjmfs7WqfuFic5kkbTxKWAacsn9OzJIT+
zunT5ckcTbDvPK+n1FyUr/+BjqGAgjewa68wvZYLazyBa9FdGFNHyMYdaBxblmr/6g6xUhs3geS8
1HNkZboZrBp7P+eqLV30dQY/lXW03cOp8yRtUO8kNV/ex04B6NJJKH7kuXGmsX/Iu7/em/wcilQr
sx2m19aHA//daU5TxwziFdvSNjkqRmqk3xmhnrupWBD8taXEy1d9QlmY/zRDMUA8F5lLZD+4YyP3
QQON9WB7rd/16rtTTAFKTt7Jg3m5mR0JVI8gWAjaOHwiJCo+mllUf+wGxIwrWf7HTKzqnEP5DbQF
hcrbu25vTcjSaO+h0wVTZ/NQq+OQpWYamgGp4uwrybRgVpQc+UNfn1f4akiPUi8iGkWV8XKKvRKO
LcVvGm0l7rxG2I9PxSw+6/A0TmnnvB3JxHC4xIHHtMjPthCFlarRJ41lBn0cWqdw0hK/VlHSvr10
O408hsGzQqcWTea5Ff3K21hTpJEGU5FlvYuMkvAouX9d1NrxZ/77+zgjudE0xoMWlehO28+2ZPhx
P325/UOuVxeLeWQmkUKCoYaw6+XqNmqrmJEY1WCaxV8kq6pnSBCgI0fYQNKK7mC/XscKDAdnbDVB
NSkAbko2tTHgjGwWaqAvktS7FJB6dxB5/Kiapf7mRtDlWNvtyZuK6mNGITCUpyfTHP62VOQ0/2D9
MBxCrZrTh3nb5fqJMsyMxgSZOc9wVO3ekU/aXJUnq+nISa35qDKyt4AG5Ot1EQHu62tI+9vrhSXv
vAKGlWCyqs4t0at7IYwsTq2hTKfbU9sbigKeTIGEmjbdh8uhCjlHUQJtL+AJhXzqEyBkcmdjvWaF
2cFQe7vQXKfFJQJVctv+RNcXAjmuEKSauv6ilVX1gMxvdYqAAT6GVVEfbMN1V19em7zFFEVgqKzk
zC3Gj+t6zuKkZGqLTElwpKx3SrB+JePr8lMo17kvwUr0J+EcnYDrS5OhVXoEMHGJP7Y+lADOE7WN
hBJgdN/clTiYuAUGNwcLuj8K5xmZI9T3tmWfpZPmWrETBTdfRfe6ngoT2gdH/mZ7O4QeKKkgskOQ
2zY7pOqbCvlSPtvqCgDLa16w7qwwkdHr5mBCezsEUA4vL4kTiJXNYUZKW4FZViuBnLbCTaPJ9Ju4
V/2IzN/tIBEfpIY78QfwYAVbNWS8DCSn1rn/dtBWlN4ySshcC6VL3ks2gkG6HBluhifDKWcDxa6G
nrhvOqF6lmt5udfVuvaawmq9cKyKgx17PX9+DrkPMjKrqNu2dRK2pKk0teWASpJ5mku7B8WXYeoG
bfQE3erHW8/+5XCbZ6GQS2XgCsL3sLWhQMl1Eoy8lwEs40+3R7reqcT7HPxVMYa4bHuhtSgp5HnB
SKvex51Th+NJKEV9YD1zvVNpJfLyUG8lg4SZdvk17bZAYrd0FsTm2uKekDwKCuCf95TejlrMvxDy
l5cLSDTkh9CPBRZEC+pyLKeo84hsUw76vg01b5Sn8PtSqIbm1yPKP+4gtWHmjyJciMpwVX9MAZpW
QdSUcf/AXxmjU9mqsXQnhVk1IEwoNa/zZGt/DXqq1d5SWosf49n3ro7HvsBAZQEL3Jldg0ptkdjt
B1XqfxrpUH3GKyxV3LDql6/pEjaj2zU9lMh4kFQ6FOkoxEtsj+QBuZLWCvq/EsuSNUBfJ6v8LItR
ge+mjfp3o+25g6e13+K/9fOb5PNAUagbrMz1zRWCqxM9U3OQg6nNu7tmSmRy1Dj+6/YoO7JZ3Llr
PZOOBUWRrfpBTHAKFQ0N+XCS6PsmY/yuKJYGAT1UEdIno5qlFJ5DYaQ+VmY1FFN76N47aa9Rcw21
+SmRjPEx68PupVuyEGYgOKujxHS9wy43DvuGktfaWMHuaQu+WCA9if9H3Xk1x21t+f6ruPwOD3Ko
mjMPQHeDWaSipRcULVHIOePTz2/TPmM2ui8x9H25t8p16si0uLHz2mv9Q1MpHRnlCW15s4o86h82
msOjvUy7qdSlxTUk1Zb9esiw6wwCB0hvm5nGSB5k1LudAy70mpRI8Gi0TZwLc6wuu6zMQMsvLKcj
Rki6WgPbELd7o7WQCdXqKn6kUDw4fhgbNBAhIru4rYZzJJQsG2JmCfaqcHnMFIoLBKGqPb0tgwut
IwsI81lV76D5LDex1VrvZX3CgUyuu6LdBRaOYS5qZVHhoTbZ7xUVsRJPCQxncpNSHmB3DWp7MydV
5iXwVWEK52nx2BoF5q6tLClfYwKU27jEceVizmeyNyjMq3sb7fcSyAhIdS9I0CN226jRp11mG/1w
ozl5y4tLi9BLiShHkgkmLf/6gjoNIEDiEICBWgDRpK+VO0Y5jdWpSOeDNpnFteC07rQxyu+aTgLQ
kjsRZPC2eGem05bw7Ol5ScvgM8gg8nA4YVrglkoZ2KE03xjycKECS91pdjFsrMUzrfBq1HBX4eaz
UK04PsMIMnVpTEiSdH0yIiW7YH2gT+abAaKYVoi9L9iXBH6rU1kxagthvm45hGUXX5tgxLzYzO1/
0JeXraxCh7SGKq41zQK5qO53eT2XB0eDz/X6iji9YegLoA9iBQYMBYnjERvtdJRQvmLE0qJ2yybW
XD0tFi/khNt4PD5bDq4OCoB0YAU5MzXebatHR5012lDPKrgOvSe5EE159qXhVdVcZZK6cCJIWX3T
TnJYXEtpA2s60kZ8ZkJ5LiU30STb3HeL3j1WVTTcOLYeBb4ezPUnh7x35DWVBPetghSIllftSK7T
LD2mfWWh3nUBnNndUCvJVhb5zI5itYlMgjBeAO92PH5pikHUTHb0MNupfTWPXUgZpxXEWlktvMJu
pb2Uz2Tko8h68x0kUHU0DMaKIGZNxMqKMcERJ2HqQl3eZQn0eFLI8j9pRSAGBdjN5ql43MEQXK8V
z/Z84CFEntXIx52kBVvPi9M4URADeK/9G5ly3EojNzkkRh0KwKxFnxdj6HxwiplfIgDk5Q7Cc68v
+zMcSzJ8FGpEFgO84DowHRcza3pqsYcc5PN11qlD6Snx8iXUAoS32dzuVBENO7NifIYt5dzjIl/5
FlhJV7OH4n1TLO2lXIYDVmB4N0iDjPxbXIJpGtX6Qm9qIvAq+aF3cvQJ+lCxcQSdjpc4fThNyYAA
W1hXks22snq51qdDoyvjYWyK9CaaY/NDYEwqxr69uRFYnwGtiMoWnEOEKVF+0FfnBMHNEKDsMqH5
5IDgTuLwKo7a4GpS5U/mpCUHREogkKB5eMGbI/eUUu9v40r79Pq8nfsOCjYi6BaVerKaxwulnoPE
lKduBLBaVL8D28ogB1H9uy+rsPkpSSRlAAmMebHX6nF+KBSrsfCDsx4Lfcy3pCpOD0/edjyL4UGj
hE9QcfwxUxYbLI1nNW9qilpj9TcGQnO7fM7UN98GwIVIaXBrC0S5sbpzrCTCNCqjqWEYw2/DLPW7
FvjOxnvj3PCSvSYfRGwguOWr4cUHyzEHMxsPJLg/IqoTeNlAtXZeEIyZspulM64ma9Q9SR0ujS75
g3TDFhDuzBOWpyKPKp5VxNaAoo9HVZ0Na8jmiGWdoqFksJLwWFTDd5mu1S65vZIigKMdpqLPvW6c
26sgwcuhjMPOy+NB3zgpxMI+vrT4GjJWVHeovvCsPv6atCL1MUjGcMhjU3tftdWyG/sy3GATnllJ
aLyjpiZqnmTrV9eIUtvQI1pakWq1Rog/bD90i9knrixp7UaPTqougrIokm1CkpSn6zqXM45Qwomn
a+hseY3XqJPHX7JKm3+aahwRMYfNUromEso9IWvVo5aP/4ya572+h/uc8Jary1QHuBcuuduH2vi5
KQZFusJNMGlQSsgKIliYLA+lLZfvLRR+fmRDib1TgSFuMsgsGZy/zK3H0voqFt0iB8fxJModgHOP
Z0quCklHNwwTG8Bme16d9tcJaebvfaFhw9dF9kMWGNk3W0rDS70crVu9kioXGWeKRzEy15U+NNdN
bqmzm6SyQ6cU6wL4LQjpCE756wfZelmJjyUNSoYGuJEADBx/bFNVkhlMfX0Y9cLyomWxiFrGZSO6
W18TtMJaQsSEpDXKdeuifWA1QiAgqQ+AxmCJ9rxxsqgq3SCevxUASV7v0wnYUzRHfhdiGRh8gYI7
7hTBmN1FAtWEfPF3IzS7w1ITmiiKVF1pzZRd2IvRgqmstQd9ivQLWcbU1MkT6aI16j+SZuQ2VcN2
75TwPNopt67zSb50emneOufODL9KVVlgetHxpv5//KUZALtoIBo9lJEZ3VlzHd9oWeQ8qJ3ZXCpS
SXGo04IGI4qmfA8dc36fWKVI+s9AVBI9qVRvaUvtYXH0LVX0c5/GAUy+jNcFaZjVgVPM2KEbVV4f
JlzaYfFp0SEtwy1bhzObhfCHVuAVkF9aJzCsWsYRJqjwoZ6b7A519vYWm6nB6+PCuK2CwrxFhjbd
R+jqbrxBT/CgrBKcBHBRAm8OGHzNvApyFfE9rE4OmZF/zs3ScUNNRoelSeX+w4RD2F3Qwn/V2+Br
lZqIM6fTuDH/6+MWHUly9rJNIh1KERmW4+nHw9lQR0sbDsOCC3ncmO1V3ZC6QkljS138bFOiUCUU
iwTw+rgpJFCluLORWVtS+6lNZ+1yLuMvZl5t8SBOxlV0yuQxwOOKFwHSsMctIRVe5pWVD4c6wIdU
jnDlsdJU+2DOTbivU5RaJlTzdsGYNR9TuVj2uvZmLgHfwKNYRGYOoby2vlrMkNFWBqc/LDagCy3O
Oy6LbuvwPDOm4ult62RfZXySV2OaGIsDbzLoYboWKTjKNvB4IfXXOY//3etn2rmm4GQZjCv5dCqs
x4MataDxrNLsgZ5knGR6mF2V5VxfTeOWFt56R4qhAxLKviBZjhnCak0uhjaNUUi9PbLkwgslyiy9
baQXDa7ZrrZo7XvMe7sDIKEtk8wT3zDRNHpSZJq5KiibrTqJX5vWjFXTH8J47vEM0xTXqHo49U7Y
uEq0FCRqo6L+0Ebi8S0vvtkDPOuVprqeI6e6CFQet2w346BpeYq9ob58rIMi2Xj0nJsLYcAugDYC
aiN+/rK2QQkjiMCTHuQRRIKJQr3fhNWwBytsbEz7+hAGMSEw1sQSHBGU8VevXkL5ucdbvj44XSV7
s05A1I/B1oX5rPzxMrikGYO8GHlTAXeDl3vcIxKe4CPCUmTRpzTal41TfQsAli/wthPlivp6XXhp
ajjh12JWG8Ull53EaGpqY4AMrqntojqdc1TytHQvZ5Hqj2OodK5R9zBJqgEKu5uX2QBRjRz7BDwU
1xVXyq1Cgnvbxl86I+BVlCD0f18mJJpJr3cGWKukiVsvMwv7B79DfjL0vvtU6VoY7pKhHQrKqnDg
XFYTB00ryZ97o+sIKxIjAmyqT1KyV/PGyA9OYCDeYRdK/2AMCta6qjwNiispcXldS0tzaIvc8Gpm
4SbvWwwDqRWEiRdDq6vcnO3wrtMHTD1e39TrsIhhRzBV3P2C2Xl6/DuJPuqJUR2ycph2spZW/ui4
+DBVSmxttCXOotUUE36RvuexDpDKXE0xGiEz0Oy8OgBxbXa5owY7ZHxToDWUqCtLCnZofm7d7s/6
X8etQlEz8V4VGSLivlUQ0VdQPIF2x/SwlYCHxnqW7nKzEcbjw+K8M+rM6SkKjglY34Afo3DYyN8N
K8JLepnhpcTmHHxDhGcZ97MZz3d1n5aGr5ddGx10FYXboAnMlMJUtlT7Cc38+dJ0mvj9DFF3cKUI
Fvc+rrtAdQu8HfaBE6GVpvE+nzwp0SZ8hHj8qTvKtHDsrbwLYUUTMfYHawzjFKEIRUZ9nvWfupiD
Tct+tGNtvmzSaf4u6/lAbcksL3VhaznLWGHRjN5/lNjUOMkvg1NyLxiwTF5fOc/106OBdQjM2CUI
8HHFEkEe79ii7uRcqtqUfAfTmUgJddO875f7eKnSHFJJmbqq3GgFeyiNuouuq7SOjFknfVsyZKku
5WUon7R+icG3kSp1+zxHp2mOEstyg3ro3/dAh9/JylDvnXZpu72uBKbio3jFOOWDlo6wuYV9w1jM
ZX7/evdO3t4cQywWYQWjAQBkAo67F0W91qV9Ex86/LAhJw16v+x0Tarvg9mRLLwiY6fyUininshg
zTW7YaqczKsmyGP70tYVMtVB+WfI+B9HHkjtf/0nf/5eVjPA26hb/fG/3g1PTdc3T7/cPlbtL4e+
+PHYxWXxn+KX/M9fOv4V/3Ubf2/KtvzZrf+ro79ES399ye6xezz6w74AaDg/9E/N/P6JN2n33ED4
VIr/8n/7w1+enn/Lx7l6+tev38seISZ+W8jH//rXjy5//OtXUUH+j5e//q+f3T3m/DXvcc4fi18u
2+yx+NGu/97TY9v961fJcn7j2Yt0JYE1mXwe97/+Mj49/8hWfqPiQ/KdI4E55kT69ZcCSdvoX78q
/C1yu0SOnBTcQuKSgir7148gPLIYYNfyrsal4dd/f+H9n5viz1liQP768y8kXe5xqenaf/16kncQ
IBmwUwhtia/gTXq8uIppGIuiitBTidPOT3gFvFPzyJ0WeD5KO4WHTlPir8jI/LBHNby35Akfi6Xd
ybWCoUk6BJwQpYPc8ly6YTMnmlvFtroX/vT3rT5MnjIkl705fM2w4/1OsUm5NCdwji8G/lw31vXO
Z6wPFSbStshJnhi0RciIx41GoXzRWJhh+smq5spV6xEdfHOK+rt5nv2onjvVU6OK2CmpJs0rw3K4
oLYXvytVMsmZMpk3tTRpV7JM4qqyiwkkdTb0Hxo7rd5PS/VFzrbkIZ4JaEenF6wtAVlgHWiiWrHK
Oqh2Gtch4NVDi8p9tFf05iPqMtPXUq8RnXFgr3vmVJWP5awX76t6/IQTpnxbhNiKxHmRa56uFcn9
IOfV56RestlVWycAtG72shs6+fgUIY99WUTdV1Bs2mUuR8MjUE+VEGDOi4fO7ktPkmeKrOhiXTa8
8y3XiYjp3LID/6tnRXWYo/iLbGZBuANPE3CVzEaEOFhMtvF5It90qvwfT4ijU+V/efb8P3iqsFZ5
HvHMRsOaUoeo8b1Y7eIUOz5msriqOGfLfx81L0+as7/rr6OHZNZvYKkQJkDcRShY/H30iB8hgELA
pQmZeI6lv48e+TcQWODYeJ0BAgfV9vfRI/8G8U/wMkRSFFCB/ZajBwDUcRi2HoZ1qt4h2EVWTOd8
yK8jHc885SkXEvnYumIL6irzXYq45riba29ePtUhMPG9wwVv7O0I55KrDAULFqhFVLEv0wvrO/qq
Orkp831d35sBWnt+FbCAL6zli93fJNaPmIpSMStu3H2v9QdFvwnCj0NwGYW70PIIsBTjMY4+2Omd
1N9Z1VUNAMK8L+0bnQ3WXqf877UUXC/xu3bybbvwMgxSlcZT47sGOQ0Lj6elu4MXCTbeldM/rOIi
CN6PzmeDE0Z6SpvC7fW7Bg2EFqGdYsDH6zZP7vXh0uQADq6Ncm8WHzl0Us1T652UXKh4b42P6gA5
q4QhFbRe0r/P5w+R9nGRLyXULZZvQ4rK/23QXuTdpTlfh7zA+D2UC6qLJPMN58aEVr5knx0DpVKv
mzBnescpbsYHTPoi50YZ90l2DaJ/iq40xKOG+1kGar6Loqtl+CqVB3BOLuJRWnKPjUCgXVjDRbP8
vjPCC2m6Ev+Uh0X/Ek0PffoRhjY6g9d5flsYd43+oW4/BNltEl1I5OjIXdl78B9UtdNl1yX+bF41
0oXFSZ3eVgp8dL+O/nygvulE+Vjm/PP/QcAhQoBXAo7+D0qEf0YuIjwR//W/wwz9N7zOwHA8y/+y
af/e67b+G7BNlYK4jbIVu5B3x19hhqr9RiKahCO1O/49pbu/97rzG09sQFTki4Qkk/aWrb5+uZMc
QNcAeTLwnTRjrAL0su66FBvcwW9bitaNpoS7OFKXjfzAOhUhWhHGjEJNGuG/NYegkkqrGs1s8KUK
buVEPQQWdJTsYknbEq7eaorRfpn1gL0xgkLJB58v+m50KMIFdqB7aGrJG1lR8Sh8GR3QKSTBhKgb
BUbujFVLtj1meqaqvV+WEnRdpGZu8mFs2UBdVPmD41R+3sotMBSl/To6jcYK+p8VdiayOjN1VGZw
GECfW8iTraYOmFUg1G170kuqSeXL4ZgOtPLtU0fsJqDhZEpZw6uncVtFrRIIuS+lkqTrJanjqzBX
JRipb2dRMaAUeFiHVFOFgc/x1CljbuP7gNF2Ow02TzjBzIicrSr0mWGjJs9iRBrIMU5Y3oXWV6Ft
BZ2vyoFDlbSzPpCd3ULynmtF+D6w7AWVcW2S2VtjHGeV3vmV3enXczkFeK20W7z/dRKUJci8oEnB
+QC4du0HWXaqLfienR+qRXNZK3rnVpQqLoEDWlchtFQPqRdnh0X6loDtuf7Z2FziDPb8QlnlaeRE
IglRdJ3f97xtobtW+5EcyP71JX66malnk76k7sDHUlI+XhHWIiODmXP3FIFSeiib4jE4xaaH/Evz
xmwpaR+OWuQFn6Mo3n7HTQWQm+S2mrjmlNy6WtTeusxLs7mrLaO4fHuvLLL9JA502LtrWGFXDJG+
5DH4GNLbuwKamVdi+36QFvXNzs706mVTqzekVmP32+UZTXWtdlHqqXE9hflWh04Xw3Erq5NoGKS+
wiCy9HM2OFlTXQHNGaYX/2DYBPSOPgkM+eokivNkzuswpC9LOF8YkToieWzEcAXzePd6U2c79HdT
65NoCKIuwMm89IPZsi9R8iCHH6tPrzdybnGjh/zv/qwvRbMHlAvZsvSrBDQkmHELJRtJAagydO7r
TYlpPr6qhKiF0JQhW0W2Y/WQRUcvmAPZLv2kNRo/7KBPxjKuMLGdf+c0zDZm6uzwOUI+Bkt26tqr
ckAUSksCh6j0MyuWDpJABqeSlb55kgS8BwgIARSqoGttznqQrAI6duGTOPzcT0O6rxx9PLw+cieT
RN2E4I3aBiUO6rriofSiiFJ2iYp5tZz5nY0Drom6xA8N5yC4sQ3Wja+3dTJsz209wzGExNCazsNt
FZREiplfDeb0GIS85slPxOVGMyf1K25zNNJgRAm7oFN2WQnYJY+KLvNlO43uJNOJ4Vq2GJ2kGLIu
TdG/U8xoupW0sb4RJnDvUpKpX/q+WBJPkewS2Hi03Fo9LykrmJJrboD2QwEhboOdc7JqxXcy6IJE
hSriWnIgQFfGiLs48/uwd741XWDcKWZZ+1KoWzsZ1dk/86ZHadOXGbcz40+6GlyREEMRNJzjudZR
/Cza0Mp8VZE+zzLq5Bm547euWp7wsAjRRISRiYjUKmpMFzgqqVxnfhpkzcHK62GPhHG/MXSnWgCC
qwU3BYElwedci3hkaLvIUi+lPkaq0WOVRdq8MyWtoL6g2+TS26QavArCslcs+fS7pkWOX6MY+JGT
XHUjta0+2Eqo3oxzbd3kGgPh1tIwpuTU22VPwrI8jFWplMjkD9XDW/cBYDaQXQJxRei5jmpUGGZo
7OpURrPZRtsNCFuDLv/Gzj6JnRDVE7gRIPbgEUElHs+2FDpyb1Om8amdBV/nCnmecpzDwzyY8XUz
NM1NMM5PFkIzH17v3ilNRbSMLxY7HQQC8PvjlrWKeqJt8sa2oiiZUPBNtA/GMhuPZdXMsTf2loUv
jalND3Mip+WuruYacwDk/5abykYQzQ261vmWggz6FkbmPHmpgdb7lmnO6fbjbUF8B5WGIs6JjDvY
ZWWcKC75gH81mEzJNyMqML3v8pmkj7ZVKzo3H1R3ZaE7xmtjDZnNRLK6kZfEh3+jeRgY4Nghnh6e
2cWBb6aV/q1PU9OvZrP49PqMnG584G+OCMWI1cEsru8r3LnnNuoTfwrMct9FnenhVpv6r7dyUi2S
sVICEQyJGCCuUAQ/nnd0ZM0xbrLEr5OGfFMmo9dsDvmEYN+kX1lkya/mWYk+LaR4vRI7qsuxHgJ9
NxTddIlSnPPWa1p8j3jTGeKsAAZz/D0xwrJKWZmx3+ZyyuJHibiJ+61ldGZwAbchfE6ugut6jdUk
pTYtPVJGfh9J0x4MZbVXEqCarw/uViurKVTiYKaKSyvjbOX7lPvcVYt002zhNBx4Rh+SKwEAwgEu
fv4iHAjI/Nv9rEf+POTv7ELWPkRx2OBfFlEidiMLKUSvqmcd+Q3JjD9mpdzja6eW0cEGiH0Zo8lZ
8H8d9YfKpvpZTVa8ZTF9biQgLJFX4gAlEbw6XboylhQ8lSM/6RHUyxd7udczLdm/Pt7nBsJEqFjo
yIon+6qVtF6UMMG9x4/TfLwynBoPE6eP9kTuw8bUim1xFLyyTKnLK2CYqMGwko7HPBqzFgJUF/lk
V35OifWujclIZ531qaqCQ2Krf7zetVNUN9kBUiq4HFDGg40sRvjFJEe2MizNVES+1NWpn2MPGbpx
EHa7mif8O0VZRl9qzO56SpAQW4ywAO2kRfdMpfHl9U85HWXBlqcyCUsLsJEtjugXX4JYrozCZBwR
EWbLRxOQyy4SskcaBKqNw+D0tD9uanU4lYvWRclAUyph9QErmPTCQE3Tn2InvDF7dNJe79pWe+I6
eNk1vR3kOqA96lvpwSwr7UecppNHQQQRNkDAh9fbE8Hb8SpiVkVsZ9rUUqmuHLeXEOt0jlxGvhYF
ykWdynrmxhaldSxbB+VWAmTijRZuDEHQ2V+zJFB+vv4B55YVQwwBiLsGneK1r1GkpVLdKqzjsFbr
hwZY/GeLUrjXB4F2PTLL+9rKMz+b9fTKCetg39uRk7rV8Nb0A8cxfDKU4Z/zU2s+fzSVlhNmTeRP
o0Iej23n9UPfuKEJZO/1Pp9bv+S/wI6KRCkJt+NBD6ahUcIyjHwkTlJvQS3WTefZ9jK12pJCO7ee
IF3BQ8XQnXL56pToygTx2cwK/VqmOqJF07gHUhXskzmW3DnKko31dHrMknIVAAGAAIJ3uGovHRrJ
qWMt9NMlKq+LZlB+ylaxRVw6PftohZiBLLNK19YEk3pKqq7FN9GXy2D4UkH8EwwCyjHWEHkT77Id
1nRbKd+zXWOFEhwYIKrXqNSQXCOhZhH6QFaqD0vZjw+Roo0bB8CZcAgdNdhkoPqFAtTzfnlxAkiS
PU2ZlIT+kun5Q7qk8/dQ0dsrkArBnTrW1lU7W9FeL9SK/FhSeENhTfeQfnLXKovFfX2pnmr1sCsA
nsEqEWloMnPHazWqFw6QJGeoNad8lxLBfS6iReIGbWu8ZlLtvWwXRuMas1Y/lYmi7eV81i+wq0xu
KzUML7UijbbuvnNTYVLQ5YaFDUy+9fijclkZpViqQx8omvYEAWDwcnOAl7DRefHYWZ+OHEnI/RIM
khxYtTOP2tyaXRT6Pevhj1KtnH3WgFd18sW4rnqgY7PTRJfUhaV9lVfVwzLN01akeALJFiwIHvtC
/wlBGvItx71lLTh9YElIJc7J8nsxNroHZLnfdVHWojLd2aSAnXTXIXhwh21j4eaxU/7++lCcGXFS
Ds+8GPLpUJiOv2GwOLJAmkmHHEfAB6RBKGk7abOx+MVvWY03BTyByuboEKagx62IbReZxShhndx9
lrqpvY2j/FDUxsT55Ww8OM81xvYCUc8LxIYXd9yYBq9wSYdOOkxJChqYx96eeMJA+72wrzn1t0xz
zg2hwIuiIapDvtNWVy2YWxj6WU/nNAf6l5KOnhRb6YZfxtlWqJwCoRDk8rUXeV+gk2L2jXSw+jJD
/C4hFgymrXTNmQMY4gfPX/Ch7I+1lBVFjmhpaloZGiO5D2c7B2co9j6O42jy1uM1kLp4o2ti9ter
42Wjq30Q4izQI0AhHRII3LddNXbXdTc7/tCW+h8WYOaL1rYHP6iCLQW8M4MKel+QRaFnIqGxSoGl
hUQ+Jw6lgxNGui8PnPrLUC3+63vsTFjAYhTkduT22O7i5y9O/ljQVIxmwpY6NzNvapbQM0pHdXEU
38JwnekQ9xgZXCjfCI+sX0ND0CjZGDXOAUau/cke6+W6QY95I6R6BgivZoywEqYRyTaehuuSjtqV
crOg0XcwG9hzQG2jfK8ECapP8SR/15SxOCyJHP8wEztbvAke7HcYv8qdusipb5npsMNvObxve00K
XeTJwa4Ddpa8dliq26gw7B3GYeOGdJpy5mBAHhMvCCBP4iW3imFkHjWBFcQ41KdZdadnYxv4i6I1
duzaOUjbi0TqIyQQLXl+H2eLPriOHMXfU6lM36upEdxHs6XGboeTLHZwTHnlmuj3Fd48hn14/+ZF
I0JnkY0i3U8t43jR1KnTm5LSY3E6FMreqZwYZWgp21sN8PD/q6bWZUd5BFrddMKztY2nd1wT7aWq
TuNtPS3Bxhyc2Qove7UuYszDGARWiQ9phHHdR2R55AuL2slNHfXjP+kV9ytcLvAK6G8fD2BfpmHi
UB0+9HLT9DutSqLeSzEGfR/Yubl/fQjP7DuhcsNMcTwLudzjxvCzNgZM7nHOMLrFkyJ72TsjijP/
pBV0OMA2ojGyltjPaH5OGtYEmfvedYpWcquo2BJAOxeX0Jm/m1ktvdQ2FnnKamwfh7r+jA0uZe9A
0m+USv6ZdKHyqAVGT04gNjy5x2zUNU0g7/+gq8SASEqIc3kdl4xWpgS6jPeu1OSSK6O04+KYYHj/
oBW09qHx4DyBcfPxtC2LkypxWrHyFSx3+VPEqObhRvRzdnEQG8AKsJ8lbo5bsecEo6m8wAxWdn5G
E/BBtMCGjRLI2Z3FQ1tUQHiorfl9PUkc3pss97gG2RdFUvYZpTfDb6tgK+W21dTqvi4bvFcgY+CL
nHb5NV4Xjt/p4+IlU5XvXp+gc02BUxCX57MQx6op1RyiPy2tBzlELalL2qtpLuKdM3bWP9jCVCeI
A0BG8ExbFUhaim7kNtnCJURKIriy2RN1qBtb+EyAhbQITs8wMalXraljQdEipTMkTNM4GFf1HMdX
GWi1C7Q8NDdW7eZ6KKLqy+ujeLZRSp/AmuBFguY/XoADUibFkGKzkwxjtRcVsD3mz+N12XXLO9LG
HaUGLd446s/dtihBgtqDUAXOeLW3qsaxBntm1VdJat7l46gdVFuq9kbWW7dWpG3Zn5/ZZWi2iPQ+
2X3BT1l1MjWWSu7Yy0gqFrs+7sqdUY5bdlhnhpI8ON6ooAcBF6x1/DEglGd5oBUISMN+DGV7V/Cm
2CkVXLwm7epPtdNvXdDncgfUa8g8I68rSLyrtZlA3W0GRvpAwJDklCbV9kEN46I8mH1hf+0zzki9
0or7sMWOsIpFRW1EHea6SEP1Ej7OFm/tzL4ETAZLGlQmsfP64BTuODOuKOj9l0GMoknfeLIc1AeU
vP/JvKKgCtEE1B+s8NXVqgPSbFLQ4IcKesTDgNC7q4eDvRHSnls9BhrJBLWC/rdmbplSOcotSWmo
TazRXk7yXdy3b7aKpgdcMwBQkcMTmPbjNRr2S5sECa1UUGoOidU/Lmhq+6/v9nNdQbtD50lDVZ+K
13EjKSZ3VZbDmonbZEG4F9HjBk+ct1+d3GcAx0CiiDe02CgvHjW2s6hxluGJozkN5sQqPiKjHfUb
03JunYFGgWQrTKKoWx+3gpx01phRiy1IO9sXoxQqV4EU5Q8Q95vd68N2rinegICDRPWOLX7c1IKg
FIJimEs0VmHuzNCM9xKvkEMRyfrGDJ1rCjqVcA4F8MFCOG4qjZTBWiYsOkAsVLsl6/KLSrHyHbTu
zWBO3JCrpxplJKI5qp6QiNeJYkVJoHMB8zgojXEZpxIExFLak6T+3ZK6EHsZ61PhYEpQFzJnRqt+
G7v6j7ePLE8ZdK/BN4iK83F3gzEO0pRaIKdXX+BRaZPVS/Vi39TOuDGJIjQ96S3RMakLoXPwzHx9
sSqNye7SXMZytq1U6TosDXVXhWrklYGi3BqxisrBWNR7qG/Dg123W+pE57Ye9ysWJTy/hXDecU9D
p0vhsOJYkGGs7VqYongDZ+VGDHFaWhGCQ5y94lrVEaNYBeglpuxzPNQ4huBdA9UzDgoXfqL1Q0Jf
6tpYFMx6kH/aN2VSfupHfTjERd/e68mivt0oGcgKqQARQSPbtzbhWGpFndCDNA+dLefXuhlnVwif
fnl9AZ3wakFlIC6GFiE+wqQb1oXBsZrwRQDXftDNsp/3S90rNRzpHPilPPTTAQr5/CPQUqKpGoXN
iWwCYqizs1SWa2lR1sBwj5Vp141lPvlDJzuDPxht8ROhnxSbucniVm2CariW+6yGfg3HefgwNciX
WS1lu/2gjCXOcIYyFJBK5HTjmBOH5ctlC+mOkoC44gULHCjQat3MzljZ9TD4SEeWty2vBa8o7Fhn
tS7yRTUQVsiJKj29PqzrY+i5VZJEDvgTgHZrmGRlhGmuKpAhzKZu90maQarrBtktmrbdv96UOKdX
HeQUEuJkwpudS+O4gzAuAsPmrgMLkuP/pavR/bLAl0K6S7qPKqGUjJbgY7fY6QZtYT20ZEWJmSxC
UI5bbkXx8xcnghNJkaEWywA+QJ9/kpf9sciYCuZNWF+kph1eTEs7Pb7e2/XAPrdJ5pkQUTS8FumJ
rLlo1IHp1LNG3S3hhFJXVNoe8Lp54xpeR9lk4HREQaiWI5yDBNzqKDDsRAq1wqz9gGsUWW/hl1jK
7H8Qj65kFs7GcK4PWNEeqXyWqpDqJ6F/PJwqsrX5MPS1PxVai9K7ulwOYVJPbh+n016JxsSlhG5e
Ttzb15TYcY18fWzXR+zzB5BkQVqaGiHJpOMPqJ0kswMzq/25ay00ALjg3Fye8njjkD1dN9weFCaQ
BBCwubVlht3DXOTkrXzHjsPCqwp1+D6Zg6AclEV8aSu9tsvBkfqvd+906dAseXfBhuLaXrNs9EDY
C1OS8dMh+4anW+I1Vf0RDvQWR+nMOJIugnBFikyoRa4mUqvsUaqVufThXRuXeW2W7hxK88Wbu2MA
iBauRDzJoAAcz9YSjrJZDU3pI7Y0fhm1QLok9i52ciGlW2+S0x5BK0O/mP5AowDdtmpLSRsnmJPC
jyQsnnSrVVzAkNnu9R6dbjgwe8JGheiaDPu6aCeXsxyTRMj9OuwRpVA63YMc74+6EnqtFGxpMp/r
FC8fMn68+4jlV8t9SpoqLXjp+VI5OB6gofCQpdMWFPhMp3i4CjlFjZ3FKX0ydMmSR0bp92aK+tSi
wZDUL9ouT9wRMceNITzTJyYZsi/O1SICXoW/iCqgM2Oopd9M8vKgdeV8GB35rbBa8cCCWCzM4mCM
gXM+7pMeIMuo1Erp45St34xQ6j9rpbxlunG6X2mFjICwVSA4kVc3dzYXKKR1OlSDRQ4OMKBI0+My
4E+5tinbwge/vENFhygyAkDjJYRQyapDiWzUaSrJpT8gxuTK4P+o0/dbooDnJofVDYBFBchirkMR
iUS2kU0ZNI1xVDy1WjoIB9JW4e3cgsPeCbAtYbIDSOl4cpwJbn9ROYU/prX935ydR3OdTLSu/9Ch
ihymsIOyJcfPnlCO0EATmtDAr78PrjuwtvbRLp2BPbDLbjU0q1d4w3/50lv7cYn8fRlNZaKCLr2Q
YJ3b1V9eGrcG/flTLGo1WrLs7LU+jpgjHsLAyBOJx9+b7yYMcOkekKtultR/09h/co15bDGr0lV9
bMAW7eu+ArfvN8GFVc4cOQZCECbADnAZRydHzsGxQ1mYRx5zPSGA79Zyv/LYAJwOb1bj48xROG5i
fKAf6SacxNS2GoQ0Cm4JOrRDHBYhIGXnC7PaHyqv/shqus3H+kOzRLetUBfGwmfe2XZ1gNhl8Y2Q
+fyMaJVWmuZCc4zGbEkKa2pBnNaXtnjuadIJg41McYy22kmAtQmLfeo2rNL0AIIHAixmLE8iVJfC
3svUieY/9m/US38dWE5WitbONyBDNEdg6Pkh7UYvDntnPKZVXzw4a2YnDfiOK2Cf2fuuci85kJ57
nMz0mXZA0oSivf39P4cTSm/QdqNojkETLYkybO/AMPStUt3bgaGBtslnM6N6Accl0ZCmN8FSygev
fyxWA5C3wIORSqZ0ZFyX5nThc3iZqG1W9Yi6YjhGmD/tqJeWrA0Ugetj1S/dLfUh1V/WuPfKwkQh
RibXjgEYdJd8HV9MybadIo5Pzs2xoXg6OZ7enPW1keaEsBkZhXQUxqcMpe2bUNnuT2wtRDyOufM4
iFrd2GSKn0dQPm9OUmno/IWDkCwyf9zC7D/vVLhSW6MZyaM1RMZNMRfVvWvS8+69Af5oYU/3IALe
ijFg42D0ttthk+aAvfx8UQjvg9JISR4VyLErPKcibGWz4ULmeOa4euT4GzkJrj730fNVBNE69KQt
jyaeiU9r3qKTRWdh/3o2d1qXbnvhJaI8tem9Awx4vgoOk/VYV1oe025AGWNt7XfwVdE27Id8hyGk
josuN+KmG7Pd6yufiTubouIGvXaoi0+xooMc7cJRnTzKFgltk0IJrQ1cHFbbvKRn+gLr93eXFE58
/fBNSIae75I/BTykW3k0fP+n1dZ3njHcDyLaFZV6tIfpytcyIqMIr7ul25Xo83VOdqXa5svrez7z
TmlLkzPTiKQheNr+tusuqwcureM4KiIgmkHxUJbrhZNz5snCAaba3yop4M8ncbb0kJhHfLo6GtpX
VzjI9Fe1nr4YOC1ceIdnshgeKFXHhnOmCX7yXIelMuqyBsQ815aI+2AMd6BY4kVgHFC/eSTOW9yI
dBxWEgzymJMk3UlnaxzaAPFb1eLo0NXqqzvp9YJr+ZlwuhVREFe4dDerlOdnRQaZFo5VlkcvKudv
+Wz3e0zTVdzMRXRTdZN1U0yZdYkL+sJteNscO0PsED0EEsOTSJavUVHn8DaOQFIbjYNRWR0ljJ2r
oPJRAysyvU/lYj+tlrSQjEZQZ8DG/aB7l1mtF1ZJ1q4ORppdcCELeTF74yfjNmPmu1Xe26jj+QNZ
DHTBQbqWx8Zpprgw0iAu8xobETe6C93iIU2FONhm9i7I5V1R6wfZhXZcePOvN388YD7oE5Jgkjif
Yq4KVbtYE8FPM/zBuhn7qMMOY5wuBMQzn+hWZ/qM9jgDXKfPd0urcR692iiObqd7ENG+ukkH7+fr
WznzhUJo3F71JqIKWu35In1dha27+MUxBW23m/N8TaIejtQYjRdWOvOFMtLhIDOl5OM5BV07M/Db
tViKoz+vZZIJQlwfZLw9kv/1y5qVl+rBF715jgt0KfyeN18/WGov9qZLFFVhvYUrLhieMyPxJjND
fMD8xTu20VztjFmoXV+FUTwvS36rlqZIVl/ICyf33KtENWfjE3vbTOvkS96SpdlKZXG0zEnt10Ya
iQG48o1CEtt+N5sL0K8M3sHqPH+XYZBnVd6YBczbJjuMEp/VCETNDo0480Joermhvw1cOgc4ntGC
PAmA5pK7OkilPMLBMq7ddP7Ra1S2LpzNrXx6XmazSgDLnouZ4fbphuoudaKxzuWxrVH4SPTSiu7J
JZdb9vDM0L2qNXJ0+zKfwyzWU9t3MVeq/W5D1IORTfX6g/ZvNSU9yHGbnhADsV3uzurJ7Mt+Jng0
7Q+vCbJfJWL7sHANmQ63q9+Pyy4iXfUTCdz+F0LO4qOWakYRXC77ybTVu7LQykEe1+nx46pULY8a
pa8MfhQOClcGEfCzOfS6OfbeopDS87HdTS3nW+cAOEGRwJH71u/M7wKV79/G4prLLhg08oOhiswf
eWcs1n6oxvTKNby129ttI9d4KgPQmzZCxOihqUBcCDhn8mieN6UXoWCD4p42WhezK4rBdmCIF+36
ZVKR/7UrPCMJLSwCW5lb95Z0wwMQRfsmqPEks8LyrQNZMll+BvqGQPforZzWEJSglY2yPleOv2aH
2Z42gx/MCAY3uFSunDvE28FioMWC9qnqwahxm+wjVA/sDo3FZsE1kULj7cVeRKOeuTniBpDATn2Z
otbx6i5S1TEvkUnzpJ4eKqh1F779c3shn4RWuykyMaR//u27WckjXTUkrrb5iPNddkxTaVyYOLy8
LBCO+WcR5/kiub2IvFxYpBQFY84iLI+t8POE2fklktPZpSgkNwFxSvTTy6/O1rEJ1FQdp8zsIYhh
rJwCWI3HeRku7OrlxcSuQOv87ekypDgJmytonQUdS14QdrM3fTvY8GkbaSYV/rN5XNXzJdLLy8SO
FbnTaehsJdVp+likSkSqYEWv6537gK5/4i062KmwsZNNnOUwFc7be1UsSv914z0BdzlN68qyoJcZ
5dXRn4S+mRpHMI8VLZfwcmlgc+YwQjDhwFPPbS7kJ22xcNbTWtdReVyE1PeVtP3vZRcYb+/CMoXe
hmCbMx6ksZNLKOgl+EDlsIxn6we7b/qvQ53JC7fQmZfFF0UWQW0BdfIUjtRLSf4PleRYNFWW5G1n
XaO1as0JtGrrXk/C300qCC9A9s6u6nGZUzQB7D/N/WFFjv7SLeUxg5126FyMWa1hLh78tDQPTeYW
n/018o6vX7jn3ht7ZACEcTxtzZP3hk65vTWmyuPQWtOViIY07gLxVoEyIrzFGIqmKbAQLvWTKMKj
dK2+GcqjXrvsbm7TSsaNNzUXIuL22Z4kD8+W2Tb7T0NmGXLfnRHfO3pDWFz75LlBPA/yJ7oy5QF/
Uv9YFRFEh0Xm4Y0zpJec1M+8QQw+GAMDzKP+PcV+9dgNpnmXFse1doeHCZGvZHYzXG4nbKWn3lXX
hpTZ59ff4JkSiSkivVM6QmiyktA/37XoF1m0XYeWhTeJbs9FEz2IVgWHPO2dPzoM1c9JmcEtadWE
/nkxX+WGYR99WI73pizTCyfqTBhnCAg4BiNRstNT5L8kdtqz0RZHqO06gXNZ7ZFaNXdd7uQXvtMz
hxdNwk3ZhMMLRPckGsgwXexqpigjqxjiAr+FfV2Ml3KkcxsKtv6US0K6AQifP19XmMpMYV4e0zKH
0b2u7aE2ixBPHn1pEnh2Q9vAdpMK3/onz5cKGjO1Oo+l8i76lvlhfWOK/BLh69wpBRgBoZg7EKzW
ycc4zjmkl9Aujk6YCmDj3bxv6yW7c/PFSPLM96+BfF6qzM7tbPNOIyliXwyDnu+sSGUzRjw2xAVS
HVuhrd/PU9N9ev1bOHOvMw7kkv3bJI1Oiy6kzVLXlhScgSf0uxK3tMe6SNE3GetoSIbU8S5EnHPb
imCyMk2DNw2a8GRbS9cOU6ZonFhNePQMtz8Yi3lJmfBclk4libgZjw407mn3oTJMObnlVByjatI3
Zq7nay0tfLHasXzMMijbJDLVNYhy8b3vV++Q5XL9/0r//6ti1ZnvgEeLxhoKWbRBToXW+gLH7nDN
iDPh6n6ODMxOOhPhCpVOl+gUZx4rH5vHwIZNb/6mzx/rqEc9h3IRx7ox6++RcDmdfVTvXj8t51Yh
G2N45sB5x9rv+SqFrcFwLyViMYb1rZMAMx2cpt4eDkHrbJrunH1k6rYf4p87ic4yfY46F8e5zIyE
tt6U1Ja/xNLGe+L1/Zx7QaDBQaJvKPwXfBq56hoXkSA/WrnxtcvmdCe0/Whgr5v8Hxbi2LPE5sXz
oqMdOe20BAjTNIGfJc3Sm3tcQzZd6jfzQsgcoO78bb0xD3+hx4JRoI2wgo0GjtvR/8Ns/uAaWbh/
fUNnEgfEp2i3Ym65eTRsIfPfl6S8SdpA/o7MAZGNgD2RikOAw1m/553Oe734wZKkAGDWWFeQPCjG
De8Ch+hF8KL2ofOxTXY2TuxpbbpBSIes5/tCRLN5J6aiTybAuzGZYrCTsk4vdOpfHP9tPcD2W2t1
42CdhGSs2xWSV3VxnIIANyBTj3HoDtmF839mFeYBLAXOaesyn5x/10dVl4JbHK1I/+yMcdqZlkrj
19/fX4bfs8yPNJWeH3UBfUbQR9uk6Z8XaM6KFrLoxNGgl9AyA+jBhBjI3VV577wPRVQ++BqbadtV
xjEorFHEUtnyPrCRGcz6HnuYyJqwRuuzPq46VF+Vo+f9DJgQKzzD2CmRe0nejauRBE63PBo4+n5+
fRMvPt9tD5gQMaKhXmMu9XwPEmVJZQ88KRcHln7XdTX+GE3oVyKeSWh3r69mvxi+WVCV+aAYiQcM
jU9ZLa5wyyIzNMosto3GQ7Z0xT5MaZHeIPsfpjd9sIFuKzVDLUjn7pdal+whanSDcs1m+h2mVngD
abv+lfuOcWwWe5Zxn3nNvaiD6SEv3Ww/jqm4b1YdgGod63hCPDCpndW9HoYiPNaTqa6kdp3rLjW+
g6q+xKd/efbYItIO0CmhXhHlnz9RYZm1BTICMaem8h6Wsi/i0m3Fhe/oL+vo+eFDaY28Y7Ni4Xme
tnt8bLGsqhjzY2qLKB5X+2C29vu8GwC+R5/70b51g/QRJb4qdqV7oCq+jlxM1tNaJXm9PM719DGd
mGxoU5ux0urQVaMTL8j1NM58ofXx8plsHamNm0KCCfDw5EuB/R0ZLsPGg1tPyxTXjSvxEB5H48L5
ehnNWGcrAACQwO48TVmyEskMBAxCTLxX5wPus/WPhra/ZFZfyfcrXdwLC57b2EbrYLgJGoxfz192
2QezGrkaDmk0GddRQd3lzHn11oQP3NyGdti4ddv0+ORIeZGAlciwA4qD0tdYr4ndprT3f9kLWBES
9K0bcMoJ951mWFvJXophye8zs9NxK0txoXx6GXBIssATb2UjGfcpMTEP7WYqNcyQoWu7nd/l8RQ2
v2sAKhe2c+YsbNkcAD1EzmhXnlQcg5MNTd6H/qHOsuVWdxUluBNQe0ye/tQt/qXv/vx63DUb/hAE
+MnNJlxvkB1Z1kHC7vmmR4Q2MfVc4gHhzb1uLO9C5D5z9DYiHoBU7m046Cff1FrWg4Wul38I7cG+
TXOv2NMzmg+vR+yzr4tUCJwo5DWkw58fcMj7EfJl264c0EM5mJSr3llmNIL8S4T6cw+Qu4jAuSHd
gCs9X8pZQqQHnRWKC93fm3XtnHfTzLxjvfNU0V44hi+f3iYfiAwQk3WC6Km41SC8pnFS4RyUvfhx
rhQvShvOhRTv5dPbxnCMVGmGctn9vQ7/yRAajElnlrEPYRf9WP3SSjz6tAcF5eRCH+/cfgBAuGTH
FIWg5J8/vAGTbSICHo8qMiqA8t64k1mVvjkQsR/Ar8ykeU1cb89XWZzM1Fnm2IyhiyIW5Wh9Mnpr
/PjWMwcMiPEMqDWaofBAn68SIUGZN6nGr3JB/hAtGnEoWs/80NteemGpM4+Nu3Mj2YI/wBr75Myt
LmLITTjb5N3ddT+53u0og0tCgGcX4eUA8sfwjLnG8/3MXWoiUcwiflUvdPuD8EZo49KU6WVLbss6
ONGkHhus4rSrWk8VGq9SWljt1uqjyocKoRVcnfMnTPqm4tFKdd/Hpdli1R6kdWvGLdzq7LpZ+xWh
qRXZz/3qexhgvv46X26fLOgvPBBA58Y/eL59M5ODFnArDm7ml78rQJfM/83uwqT4ZfSgbW7Syd7o
r4z9T5oikVxkX3m1yUNmvhaGCzLzWXU35V2beLJSF77ss8tB52QyjbYVsMCTTRX4x4NbMQ98MOt1
3br2QfhoM2XTZmCHJeSFOPziIW4cHBKAbfS+iY1skeafSDKlwlVu7XoHd/IxP8OMcW+uWKm//qpe
7IpVgIlyK1OawTY8iSI4+SJAN2Lb2y/ilzsNQaL6xUU+YPhpGJ68UHue2xNNCkoB39naLicf39yK
ou+U6R3m1q3wsUrbfRY51YVIf25P4M5IOoFO06DYfop/nlwHU1G0huseotzPjnPEFMCdVn3dtwGw
UTe/JMP5Qnz+L/EWA2W+xb+iEicnUYyMbUb0Ug9FlzJJbNdpSPEP6SuF9bULHMB12zanNW2j796v
le3Fncr0Z8w4vGKH9FzTJs5k22MS5nqw9lVjGQ4XR9cMeA4PgLIr3S6Xhlxb6H5WTzA6oHAByw4h
hOH8yYEeCzKpwurcg8qq+UsN6GK/1Ia/c1qobOgmhXczsIELJfTLmPV3VVSG6YBsZNKTC2Wcw9UM
MuqTbM2rh2aZotsIsY/bsAoxR+ywj4hLv9HYfbVGzTPwwwONwObBbYr0x+T449XrH8CZI0ljAzwa
xOlNzPnkM8vQeZjcAqJ+VOfuw4KKUGxWS//Wa5RdIxiKyAl91c0m5fmRpF02YC8zoI4xuMudq1uf
LlZgv/3zAmLBfYBZHga1p3195dgC8Y/SPSyYcCTehAL26HLCXn9i584NKgqAFCntIUedPDG7NsvA
0aFzwNihSRMZVvPOiiBKxQqf+StKIveajt6bR79b6xuCGaSYzan0lGA+l8FiVQ75m8EgMQaMAGF3
iNSFR3hmc6HNDJsITzQk8D5/Ubp2R7MbTfvgbsrekcU6e8TWrF2quc9jQVDEctQfPr/+TLcwe/It
on7ACQGVREZ9KvznL5WL3uZCwmDNWTwuc/Wx0HOwt9olpKWVjhjrpuZTGi5/Xl94e1kvF96GJbA/
NlXO5/vtrADdcmIPWfHY74dJjg8l2vTXy+hbF760vw2K07XQBtgqGGIO6hXP1yrVKNpxXKxDLUx4
1ipvqwQFtp5dz61R7lJabj9xZvR2ILbDPUPqce8XQeEmmK8PeyTl1A1XRpAUA02fvnCtW+V06qbK
crxfggG5X4OpWTQ24rbjK4nzxZbJKKy2v9CZPhM0GLyC0iVwMME/pZ1FKHSZvB/rEHnKvzLmskhS
BicXPrSzqyAjYrPCRiY5eV69dE26KIN1MHz1TvVp8DikhXXh5G3/yclL4Yrcwj8rcBecJABNT0Nz
NkfrIIyVqCumH1ErbSTHpuulp1Z//bid3RI5YcBUkG7AKTi8Fk4+pj3eiwNGKLE5OMF1uWJQ9foq
f23iTjdFi50bmVhIP/9kUzXeQKqaWxMLT6/2EhjS6ivGYrQF6YaEP4xS5p+b3C5EMjtoudFPnHV/
qCYalXFWjCbUyNDq/3TOnLaxQvbztxP063edqqmMZyx03T2UCCUSQ7lelShw1uKImB+XV4Vddovg
duR/92QbRTvXWdA14zfIt41jTYIkPMUcXBRu/U3qNPwVMdn7bVEDf5zcUH+aBwMzdm9x3K9YN5Rz
DMvb++JmPRQCaDCDFZuw9kC32iEQtsrNzDmRSN2+D8vJDBMsTRiPwO9sPlRCl18z1c1Z4rjSnpLJ
bFaVWG041xtpphpifvDF2/9P2ARBHvb15gtaFX7sZ4CEY7MJ6x8XXs2L4waWlABL04nLFnb18xgQ
hVW7An4yD5Rmwd6eqzbGybzFIGq+pOL0khFBJUmvFNT+pjaM/cbztUxvVGW/dushpxjqEuq+9Zqy
vebulVKo61kVk4FaYF6Mu2rM/M+Yj7Q/7EbL21HU6ZgslaZL6pZ18/PNT2ETeWIAg9QRB/XkfM5z
1xYN1CXwmp2dRJAidwwQrdhuu0sN+JcBnrt6MwIBY0OQP1XMIvZlkfLy9aBSnFdRy3UPhhlqMIO4
vL6+q5d3J0ttBTw32QZIPkmDR3MwhrDxFqQ3U+pOq0vbJ2t1sep23cx4nEoPG55scdCxen3hl1GF
zoTJ3JqBJL2407zHG7wqT915OSw6Wm/KJv0Tedq8kBlwal6eXS6tLWfdqBkwjp+fp3bF1n22ov6Q
NrqMrrpoWIy9dK213DvpMn9zvQ78sNlkThP7Q+R/nkRYmDwH7YO+7foUk9tmrqzd5MnCjhG+NVy8
gZ1OxJalrXw/R61n77n8Z3efe3P3cY7WJk90KuYCjDK6DFdYB9Kz6mQ0d4es6uGje+gQ7+sqXZyr
Vedtmcw97daYgI8iCp4BRZaIlMbXQyslRijLWgVFIj07+69bptBI2nDKw11Ut+EdMLTMvfKzDjRp
oJoobkttfzTHscviSUuDLCQtsmk/+UqW+zST4skHRSyZuGThkPwVdt+lo5ltm1a6TDb51W3OaaXV
zrEWH+fd1Jb/iWVIP4DVr56mMPN/delofACVZpaInrXWh6CzrC+jM4ZGPKuwGrFzaqixu77xfIDB
tr53K8sGMezN0bt6VE0aR2VQeMmyNMF86LFnR8w4MNbmTqIUxFx1bSCzTMIYM6ZuIQVZ14aReKD+
kni4T9bwSO+6h/Ox5uanbgorkZStg9PxlK1SxqvwZBoLB6mNY+e3uYTFZafFjnmg9d7VSjh7XdlY
GstcjZ8dL3e+MwwdEOjYUN9C+dODbxh5FYcZX82nVLT9rchXe913bqTxbi7yxjkOTVvXSWiW/q4I
ZxnGrpe5fyKV+h4CON4CtszNMweXsMV6N2lCbFwKbX7Gi8VVB3KQLNpzVNRT1RhTg6a+hX2StdoD
fRE/jwYMowvjqu+YQMaIOhopUX5dvpZ92fHQQoPvNB+NBTettqcem6KWb1gIxklR6ow/w9Rzfxij
PyCOIQNxs/Kvf0xZt/BmVEjSpteyv6NDsjqHtp+cj9MUVSM5mJkPfPWZjhLfnm0fo60x/1M7jXtn
e1o8MjtEycGoQvFYkY6+D7OuIi+MgnraDV1I194srPanWjU+RmNQabZm9GmTEOw00uKjM900een9
KIEFMNyi+cfOZLS6+6zIlj+tKr0Ptp78AGl122IKNfiL3umATD/BNJWuIxY4m7N3E47rFTibXibp
kJmPk2/AU/cZ2XN36EzsGyjt1zIMZ5AvhWj/2I2XfkPtp/tahzAM456q6Kmn4Y2fdkQpCaDfUve9
/y6YsrtOtOlH3XbGHwqmvky6aezrBOHV4LeGOPC1KEbbOqqocpeDPTlS3la+y8PWolA/YSd5NUZ1
eZgf7DEvRazCqXioQdgWSeAu4fe266bfgg7LEw8nhS7AGZoTE+3T302Uj0ECydyoY4175ne058eP
y6LN9tggmMyfBtE07BxpOU0youSMgXdbFh9pH4oqMZlvWXENsf5HH9Hr2C/4VHq7cUk5IGXlpf/x
zwS4rlH7cZnpIk+E1wV7gH8+KblnBO8HY0E1zivKMHasfnisnBaBLpw1A05ln2/i7SLiFfR1kLex
Axz1NtJ22l2nyJFjBe7l0Ts/c0NcwuaF2bhrNSqLe99mqCgQvwtiWmP6I6nQqmLeoC7InyznNmz8
5b0jCzPRhQMxV5uLe9OtkcWZtfJQ3/S2bmG2UgINCcKqmYzZoMYsLvD7W8PzxVPqD3O9K+vKw1Bl
Mt0PaZ7KJz/vep9X2ODi7vuDdeXR9H9sIh/mT8CghPQK6Zpu37t4DRjRUAOAG8Xdigjqx861rfXg
B63X3dTYzXUgdQx4IUoTShMxlfndZt/C2XC1Px8avrbpsM5DUx+nsWhrmll1WF+VrZqAjQgJ5nNu
+v8quvh9kjNVPIZp5hJw2xo9d9lr7y4cFZTsyu6sBxOUk59oWYz3Vtej6SUxPjxiZUkUrXHUEzd4
ImcDRiO5to6ePxEzO5giH1VZVD9z29DZ0RPhnB2GqajFsUK8ijqIvNY5Ck9H5KhtTmgqMtF+Y4GZ
tmVOegL9NLI+4IBRMpFWBpmAIhOrQa4aS5mgx25/WSV+oUc1ToF5hcGrncceb7HkxQg4NnMkZy92
xjRsYriNw38yFCZSBYUJOaYO3PU/LKpxOVvlYD+FdlldOyMD/1jorpljx4GBvy+CTPRXKcHY3NnZ
iL88hKbgQ4YCuB9H3Fn3io8uuAmC1jDRCHerKraLuvpdiVEh1IVK0Fcm3uq2Qb81BWtlKdqYbUAe
vqzt8phGqzFhB1NLYrhKvTkOigLqdGG4dZf0aFJfV3PqxQ3VwHHsAjNZs+EO2lH/OPH2uYvI5YrY
xvCrP3htO/EIUHzA9yvbPCoZCo+PrpizIgbtlX3tPUOOiacmAPCMpIobc/TaXw0tNgo4b/SKuHBN
MmzyYKPdVUVNFpwuS2fFWes3YrcsgXE3SuQ9aap4+VfHHfz7dem0OBIonXnXGjb3WW4VRhxEBSaJ
o3Q74mVXzI/eWPRfZZNWTeI0gViIpV4JWUpbbbpbwWmUcaO1N+34YKpon8lp+L4yfjgiKb2ENzoX
5VWnuDp2RUCS+r30Sn/di1Jn1nVeG/m3wJzcdtfqyRoTBlPiqvGLcT/Mojn0ooV75TplZyX10so7
nmVBHSaavknEamRtYqNV97BW0E1/uMtMg3UsB/9jqzzndx75MFz9vtLmvhpCNOFrNjvGhcV1HZuh
IjwMjd+/K5Xqfg8dF90RMUEQW06fLhR3hN3+d6bHkFvJpC9bp+byxXJm+XtaLZvsoFOL+7GcDP1z
UL/y6mAVcv2FEXP4da7Wmoyupfs7pwPoDBsYQRgbU+B3O96bx/gTY8inbgyHn8NYTV8aNK2ruIOz
+1nMwfSL+oT0rvWtVseL3ZPeuagEVh+29OQpHxcjP05VjgRkhPvVFIPoh4+hvGHUCSIYc56s8wrH
xozE9FEpO/jSht7wXxmKfnyA4l//hPlb+knYW4GKZWqoh2DuxR9vqO3/bMdtVZK5afqHwMbV3Nsu
bRdcVGUW8//U70e3tj6Vpgw+TN1iAoSRBorsTP6rbjcLUrAdX2MVXZNF+fO+bKz52l85TqBot9NT
QhNAbSSHMRpmQ/CEe1ZZxXPe5rAnEcl6MpvKyXbaGOqvbVp6v0v4eCTRxRR9Mjw7d2Dxe/J3n0bG
u1ot9X2hrXkvJqtc9rWl5GZeIMbvUjbdz6UboGTJNG3XjxpGGkdCzPmHRkck7UFWWgGGhRAF4ylF
UJA9lAuE4LopP/HAyulmQhnlc94YooLQ0Bjtw9opy9hNJg3KXUC8b2P6VlxIRSm84NhaFn1LdBUy
b1dlgy0oVHpZvDO1vzSfekHQSHrluOuunE2gjkSC4QkhcdUmdRQsQyw5qg+1UuYTlHQfZwlTE97I
vOolbumEytjK8UiNw7GIlriMEP6LGcJ52ZUdYeuG3dusRMxAtx335RBmnzGMjX41zJhAzQVzvsYD
2LcPZefjgjP4pvFN4kCykklX+Xttc4vGQtCJmpWbrrGdg5KJ5yZrmthIeZ18jnVW33iDNef4REzO
g0Qg1z72/ij+zEM9UlnbZbqLilkGULzmrfYoHGtIcIlox0ShqWncaPynBKIMYf6xCKrJJf4txvwZ
B99luorCdVj2kioQO0TT7xhI4zHKNRPZhkcH0x/bg5+uor7qwPPf2WoYll3pFLSL1yoqD6mwmx4h
Ocf7s7ksk4rqOvSum7GZfwG0DNob6TqZinsjSGnN2JlMSmgG/zlOw5dUDgEXSaPGuX9n49krrzI1
VlGitCfKnTWv8+faGcbvKRDELCnHKe8TWw/tdxEJlSUgFIOfdbFiezrW9erHYcX7SwQ21l7sGoP6
MpgMx4BKyfB71YzI7cElpd8kpZfdIbveGXtz8K1i7/RtjrEbN7MTz8DCs13lF2a2M9Zs4vGsYtPn
y8pVHidbwliwg6kQ+JIg5XH0gwo5Cu2PdF2zonH0A7oRtX6c+sD/ZARIxySWHojapimCq2lwxj42
05CuFdqxCNbBD1nAi9IHS7xs6syrrq8c+2uFWcj4YPR9GybIFNX3+ZJ1zXVULvmDJE/w47Gs3Tqm
Dh2+IrszPCoLC/J4XhuvSCKDZDThy4autnr2mCY1ZUZDwsIgOQ67pSBrL6ryA4pLlROPUx1hitmP
vY59hJZrZhBRr48Drzs8iginiyTM8im/tWsnWm7JjHBSCForvK661gSNVqOpmlRFoD5UVjn+qUsi
4k6XS/deMyF6kmNJzl9klIe3RdpXxA5YBVh0tc2Q3xmtoeY4XFQ74Q8pS1SxxcwXN+e6UTHqO+53
qOB9vit9r32cZzxGrgzSgGNZMkHcN5OZfltKnvROkdqVSTh05lM7diSNjjabYj+Nk6G2RxOMT/Sf
m2g3lOPQx+EadU5c1A4PbnDsrCWfNJuRHGbmINHjYQwO+M2zbktB4LnJJzU0ZCBZ+yUwzEFclxB3
voYmKgO7dc3UupNRjSF3pRd0DsmghuMw0v1EODjFXHNYgvm3RKvgpp88itdpxTMrhhuG+I7ZdjIl
XIVyiqG2Z/c9nM3HMP9/7J3HktzWlq5fRaFxQw1vIlpnACBtVZY3JCeIcoTfcBvYAJ7+fskjKUSq
b6s1u4M74IBRJisT26z1r9+07q2p+RzZRpfW+mbxu8QMJ5fqGRi1KD2AkjwLeK2xbKMg8wMQgVXp
b/7UY69mtrN87wrmTnsUYsm2mdcgiV0xiLdxsHo9/g8rm5qW+DC1Lc8NcVOaFI+dNutO9B+tS8ve
1Qzigec9SnaprAevBXlKHUzVIpxkidfCTiHIQkDo1Oa5WdU9f3Pwd/6VfwXdMOyEE4r1P65aiGC+
R4pc8qQn36wApFKGuJwc3AVu4w+QxJy/87b6K/jFbBGtMdAeEqW/DP1GmCbKKNplmzcTd/NoB9eZ
yqr3fwqxgXcxSvdhVwOm/jgXM/JpaaxFzNt+sk/4abrUFwOI8T9G8jwPQh1+xy6qfCDS7z+4Yhm1
qTV0tdXRlMIARvok9OXvrPb/OvMgsJhgRTR0zEvZQt+/CrfIkKWYwZMINRanusjqm74OqqORONa2
a3zrb0wa/puh95nxDyH2bKCAydoPyOiad9bqOKnaKpukP4eTqe4n7mtrftIwQAl90dlRh5Fz6Ky0
I3VxW7j0Bf0/TUF0EA9ZZ/2edZ5eQfH7/o33cqJGSU2JAVGh9qolt0ngdPCPHyKvgmMOXGXesfGj
uUJpIqxJLSW3CDXRVffeQMFDgsz/vCL/ssdwzGRoBRdfP7MYfiSvgvRVeZNOeI0najoVFTEy4MvO
jgahiv7nl/rLFsOTEUYps6Fvtik/vpScZZuuU1VvO+kNUZ+J/GaYc/U3W+wM+n8/tEJRA1kKJzww
ZkwSvn84/PF2PfBceDgVc52J4tUt3uZkAkHUPqM4g9/9d6Tyv3yIeHvp/lkth2oISPiH/VaN5D1K
3eFRiaKMjLrQYg8+XIRP/z+W5qE1YF1QXLEFKNF+2APmOjhr4shla5NWE+Y0X7sVi+6/WRV/eVTf
XgWpBwINBto/ZjRVRS3UaHfMIFpt3dARrOFqNP/Y1+v8Kvw7h6tz9v7IY0prT3mGFAujlNkNHXC5
bS7JeFwH7Tfv5//8Tg83/Ou/+P9b0y496bzyh//+63r66OXYf/x0emmHn7ajeH+ReSP+6/xL/vih
73/Fv075Gyl9zVf543d990O80m9/SfwiX777z4acXrncjh/9cveBKkh+e4H0ozl/5//2iz99fPst
D0v78evPb+gf5fm3pfzxP//2pcP7rz+ftaH/+edf/9vXrl5qfixu6lzkby8//sTHyyB//VlzjV8A
588sOcSCnDlnWoH6+P1LuExhmnd27zr7d3HeiYZW/defDecXxsKYc8DJgQKHN+TPPw3N+NuXzgQQ
tOSMDM++lMHPv/9tN//er/9+PnwUv/3/JzHWN00u5PDrz99mzX/e1gi9cJEGoGAkhtDwR1dSLrMi
k7nRxaY8DxsKH7V2ZZtamGiIiqN6tBhAey32qKGNw2EQ4rUzxI6RuHFX1l4bKqn7H6Uojva0aB3I
eHtjiNncjYPrkl4HPA0QrRFAgCXP3IbO7IGpmAFgLDuZQYOrLV2Uwcq57H01Xhb+tDy35Lebm8ye
6id3NMxH0dXjjjS19Rh0+XyRzG3ThX3bM+LuSCZGobRetYbsxu23J/mPVvf/daV+t7r/l3vg/8XV
zaH796tb/HT30Y6vVf723TrnZ39f5/4vEO5ZqKxwTh/kIX+sc8/8hQ2AXpfJ+tkI+bwFfl/nwS9n
NSicM0wz4JGcC7ff17n3C8Q380xjsc+kVqQs/2Cds2t+uL/wcGA/YUlAlQPR/keCVqtVZrFYldow
j/W9iwLMedk2ElOubVlWxYPJjE5tsMEBQV6ToZi2A5ydLhyHrroYDL0xY0sr0+Y4ONXCNwb6tBsN
cO8oH7P8ZR1Nhl9r1VjvjNUIISthWtRh29rjoyi4CiJPQY8JTZlqBTBQ3osDM+HGjSs2xGMujIZZ
Bq5N9K/SkkuYC98uMfQrOoIYvAUMFSGmX55EVQ9p2E8qYEuNXlJEUDWWdDc0hafBtCitq9KUzpPh
FrKNSG/Elt6oZ9yG+3Xw2k3SeNNHMDoeGKwm5oeeTrrel75/BlRt156uuqzGajKZhraLtCDDlSkI
kvezN94Yosoz7XgCOLiHzVy5J2EMbRCVNHonFUzBeCRA1VzCpR18MKF+rmsujNVEKqQ4abAhw6gh
MgCY+q00/Ly+4jSWKh4w2L2vC1DmvaFX4xnxmaAVMz69mRws3GNFBPGLMeN1GHouPx3BPp6HDV6P
+FdZbqKZkdJzoeJmlmP2JZNCvwb40dswX/2GQQOl7XRFK2mr3ZCr/nmonYlRa4BqZdpoOYKIfde2
5QNoVGlHUx7Ul1aeTXPIeLs+Jd6kvyjPL64J6/Be8UO3hzChyeO4JK17Do0UwhcSsqW4ruxAPrVd
UPqR1fp6HooZ/WmcJZr1unpzuoTDXKyPKSwAxWwrmZlHu7DPth0yA0YT2qrl0dIMMGL6FvdrQn07
x7stPGC8kHjSydmtWtNZR9vOMhNgQCVT1KByJZXLMYY7zCa8bouvYnJqnUmaMaio93GmtlRXoLXm
nZwIq78s7Ml09+1omWW82qtP5PaclHXs13OFw3uCHvaiwT9IHYQG0hxN5mIqUJxkkPEg5zaNKpli
oVMY+JZGxtQF9haj1EyLx9qpyrgtrSrZaZ1vn2y3LmSUygF6T08ioLWbDeaq2zJfYIJmzTDeDUbm
gRUknnozajVPoathrREy+8imSyEZYsJwxxk0A02Yo4BhSht6Zu87kVZO62G0hwELIVfpuAm51mTE
0hAYOzDg6YLY78vmHle0hMGa0NIgwuDRQCBbwXb8PDpa4jP2xbaf26nUnuWAsXQ4OLP21OeTUnFe
e86Tr5T+HMAzSEL6euHxxM/ZL4Dy/cbIGe1a/ty9BU2Hs59d6Fx4osgX5k399OqJcrrR5nnGmX1a
LObe6CK+gvfip7+UEL0wejqPn2T9sSRwfHezuy5ztOZlYoRT4OOflxOowyHa11FVzU4ZlVk6vEkY
VTJS1epftik8nbApOraNl+XzQzaWzpUN8wMcXgSdEcN6q7cerj5g1eniMf1r2vRQV7zb2JASwfCI
8WIdN22pdTG1dtvEptMHUFoNCR5Sc1AT1mT35P2g3GTCGZAltmwAzL0TAzyjjTTPYe4YzEwwIjHl
8wyNq1bWhZk6WJ/Uuv5Wm8n4InqbWYqjyFVEbF3Zdri462jsZgSSj3ZRCJBJcm7uHRZhi2Q5y5nS
pc74rLvg6WEqMdeB1bbMWFVhm9DG+cTSDZWdwVvxbQVGmvMIDFjaafqaJpl90mXpqFAfTUvj7CyD
OkpnV+9Cv9GwDLQnwsO2/miVxd9w/f5661iwnfHgIOId56sfbVNcRH/r6kicQ9fW2CRmEoTg/H8X
pPFNTPLnKg7bl7O8lNbFg1Lm/mj5YfZ6Ng5zD4MKLyzJBLPX3EiXbIZxXItTVug99IYi+aLKzLkw
VggBsY268t/10nfNwJ+ryR/7NZd3ibQGrSau2+AjPzRR2WB1qnOtbuM2tXEE6Z8+O20xPHa5sCks
/ihD/pvC9UxJ//4d43YL4RppEdIs2Ovft6NCJIExVHmLGmHM62iyZ2fYlIbiKQey9Y3LvqugN2a1
CUsUFEofo6Fo8t/Mm/9/hfin/sekKPvj0Zzbq+/6n7CpGIx91/6cf+C3stChikNLcfauoJJDmMwG
+b39CX7BIQ0JFsI9BBd0On+UhRpfQqB1tpAC0KY8PJOLf6sLNdP8hYd+1h7R25pn1cI/KgwhRH+3
lKA44iWDWTOd1BlD/Hfl+CdBjq+m3lSEsYJs93O6SVz4XG5UmIz6T+SemOpBM8tFP8Ky0axzipK7
xn1j2Murs0j7NU0Jhf8iDVnA+sZYS1KOcJmQzm2n1hi1y0q8l2w0cSehuuRbnSoDppssAicFRp8Z
ZzUrktbrrvJJT4BvrNbQ6S2nu9T1xvY5eS0vUw+o+J2TKlQn9snUw+jYQFlcZztaZUd2lmSiWT5V
TdeVB7sjIHdr9576qupWfilSJqlbX0ICyhcGS0KVRZxAMZthzzz0Yy2iJGu8TV401xpX6aasR8W3
5rRfY/OmKQg1AxE6sZcur3ruWxfrrB1x3EmijMIozGTJzF+UHeIDGCBtbdi7tdAudMNvL8rSGSIG
lnJruC3UfSQ1DjX0tUURRVXkWXhJ2LfDsuZxyQw1zoky30yVnK5WKoiQoZ8bN152m9T0jH7RX4Hw
ZweZLf39OLXuxp9S/6BzKEbGAlQEY/pD1AStGZ13nbpOf+gm7dj6zVeDwbXllEhPmlTb9nP+WI3T
uFNTum4hnzW3RmW+BgWE/jPNKbaTtntsYeJuSrzzNySuvSKs/yIQ0Iasy2bn6uub5WbatW6N7QZx
Sxfa/TrHJdwnEg7z6R7O9aeFTXDXtrzV3tcY9Yk0eTzPBb7krIB9zlhgow0uA1zaXwrjuuJS8tQ4
PxAWl+nveMWVT+ak50XYKW907zuRLwc3qBOLwQetwnsyVT5FT9Ocw+ut2lHmVZFzJ5HB6kh8qzVX
v2zN1fY3QZV22TEbfe9eY+RpQLBeyC0oYsPuckPFlE3+Mp58aWfuDTPdwG82DNqF439t9VQuy2Xq
jUNg3mQQZtHdnnt/Iz8OvdOK2F69qdsx3rayjY2L5R2T3GaB4wTJjFTJnvIG+uiLt3o+HsDrvB+x
KrtFvBAQqDr0+xxDgcg4Fz4h+rQscnPpfmLZWtGqjT7cdJejXeq13Gdl3536pGi/WinzQ8a6kJQA
Lt2jEulyNaalR3hcg7+eNjwNORVQ5BVlEpWTMKMUb/ErY7ZuUq+xYi6rOpK+xgAxqN3MjnE4YxUD
RJDDxyTX8o+mUS2ttxsY46z7YfHayE5n7UIZlb73A4l6Dlg+sjVt2QQZRVSWJ91wSe+U9nvsEQo9
HsSc9LDryyV4DbIu2ZNvw0RZZQn8OTtNkz3R5mm4dMNj1jfOF001WUi3AuOMYZLaLmOb3dhwxXY4
uxubQEOxDfUd/WrXQ8ALoJP4CW48Zm2fDTzzTyudXZhI0R24D3FtKboVy1/8ZgKRl7d5sa7Hwa7P
7SXsi8K/HnIzvyB6UBzatGfDOucBot6rrZ/a/SesfzVimpUVY1fhn/xVFS8pcVAhmYsIJCG8XSgr
DeCDnr9lzeDrKbva+aXydwNlPbQJLHsv/H7yd3rT+zvfxPujwu8hKkYHdUPeBpflGvhXjbCtuIHf
sNftvLhQmdIuwGztx9zRZTSk2RAOQ19hBl8cBrgH9zr7JPz2kiW9wb29JD7MkW9/VfCU9pxYoZoC
jCp5HLxuLvtP355gM7T6nvGdFfvm+Tdorvro517gUpu9lHAmLmZla8e+ydQhzWiSGafybYVKrqXE
YdnwhirCbCw/iEnKLQbwvL9OMUDRm2DnjOUZMgusQ97ndajmxbzuvAnMoGL15FCZonZ2P+PbV7x8
e32Iedmz8lz8ZenQI71Lg6tvnyH0hfmBYDl58Hs7m09p5WTPOlvvPR0c/ySszHqfC6nfEvNTvAxe
JeKhp08uR6v/RIm0vs71VMeQc0YK42nh6JsH93NpaPMBHCJ48IZ5uu9XoT3lbdaFVRmc+znfDLtK
+JfKcMuoNn31FXl4eioHcJMA3/vI6EXQ+s9nxa7mHdqkmPXy/BkDeLPV16aajtbstlAtS/wFzq7N
pmFmJbK4UR4R3gx92ELHOmjQVR6G3LGOs7fMO6nc66TR7+Gy3C2u2JPvt8aNr2Cbq51ZDQfhjfBL
l/1oWa+t7zeRDm4IFWfAItDrWPytf62sjoXuGzd+uj7TxsP/gvAUta5dbtfaGOidpRbb0FtD7hzm
kj0UoSAlKsGGngY84lvRMq9+6Gt5uknzQA9rP7MvBqsZdnomYHtBJkS04xnQcKCvEA4M2VO5tREt
g3yBHg4bcOzhEarlyfICsqm95qE0ky9jn7w5XdDEhtDujV51V9wlQTSqRewZVNWbYlSsbo+jeFyz
YDOtfsWouXQf58aZY6YFw6clk+3Gmzztgt5UA/XJso3ojXnnDtnBCDBl8hbb/wpHZ7su3l6HTV0v
hBhh0L3eDTIZL6AH7IbEiid4/3ELg/HahF8JVDBnsY9DfDR4uX+xVEKPyhKmZY2+G33wYyIg9mkq
WULVDcdOFs+dXHctrOnQrSZ3J/HKgLdavuV2vgDSQBGtGrP/Cj5s0zYOehyQKhr2ueGFlbHs11Hr
NuBQ9UYP4LB6bhBptsJl224O9jKZ8VK41WVaQUQNVT3HjVA+SoKMY9DxtOOkrwz6+/HAfi122ry4
m9FoDzI4n9XIEsAmxEtBDgaXorRulU1CXqqmJCKgIbipHdndGYOrIsur9Fig771ves/cpQKlQlkn
M7yhKkc/Xw95POjn8MOKnKv95BrBbZJaB6pBv4hziMCHsrJBcmCB5VfrUFfXQWXQaWsa/Ehj0fTb
3k/6Zzh3LqD1lI8HP/eCmILUL8K04RpxF1MePTC2nLT6q8Q01EkXsooaDGNjv23r25w5PWLtLj0Y
XNLEUBBMxZXnyjixR2vXe1CXfXvKrhJddNh5FP1Dja0CmbNa08Sj261fRCAw/RqdPp6dfohgWKjD
NNXucbHAOvO50y7y2i8PjhiMCwth415xXr3PY9OyJAvtumj6iWWalpdG0ANKZcI4TK4Nwd5FiR21
GWwTgCQOmQxJ98JAYUESluW4i4VAkUuc5hpAmQnZ/zJfvTT2WhCftm7aU5M3fVwAw24hZmrgZXp/
L1ReYpBDxej6Sxq1CGy/TKaGw2ll5mmU9l56R3egYs+Z1o2YVfZREOm3UWIsdiBpFS4qDNk3KDoh
XdctKgUq9ThZ1XLTKjO4bTGGpYRGXOCW2pVqVPLGLy5vAiWrjew4/yddro/TvOzcxJahm2vFYVXB
kYhuO3bLZflIzdp991tPJxDDi7o2LeO8tOx9Di0ndJJEgXMVigvR9XLENdA3MeJqKGKRAKHx2riV
hylYXn6SpRpOBgTRW+RcMAtE8wRCXG7aTJ+Poi+zh4CSMSbuLT+4aJgiS1KASmSwm2LhF/me+MqN
freavaD7nznRdP8KOPYu0e0sVEDfbCJljvu+5zZJgqy+hZYPbUqbOdW62XuuAvlQUNofU2d490jB
0Ct0QaujWbEoWzuqlMFllpqrKzkuRb+dzOIVO7kgHtPixatWbr8VBqMxdteYFXZhiVFduDgjN21r
Z9AyuThTTF9Dt9SBuhN9RSHtnWohzEt6kXonYH5Gs15lTzojMYSIQeVfpBbnMUCVpFRGi0b1HY4Z
3IhZcI729HaoakW7zXXzxS8q3l+BVyZEAg5FKBNLm2WhljXBPrHz9nYWnopGo+ou6qwUPCYzifsq
mI6jPq9Rri/3i/Ddvd11kAkx3Q2nQVVxUtlXwnFf/Gp4LATGGrpXrptFjk4EFVXbks7spsjySzb9
2t5pHjUlUprzQ/2wct8L884db9IGKz1Zdh8K/l5kdBAisV0H4bcmcW8Cft5OmoAQZeaueVw1E5eQ
zi9YbGPyNHQtDGkKLHerqJZA19fuUOa9vQu8rGdgF7xhrgwoSLg5Sgqe09CbyWHiqttXlvZQNtbB
0vzumNgK8rqVu9dT2Z00xGE7ouzTI5ZE0PQaxnu+DSEcUZ67hUdmYg4zrDvyJ7KQa9sSYIZjekgd
m+VMBR7LfNXvkszSnpUUBVTU+XYR44uxttWjUH2Iyqi9GzSreEht09xNdm99pq8atrOvv3fMJY+B
pTgLve5an7XrVW+uaoLblE+lJVKtjdq2EIfSrZeD0Vh9yMJ9Lef8UudzfU6YuMJe7XiOhgoBg4Jj
CbeJEO3BiKSTLrFTDdVmMquzFzaqzzCoWmI4bSnuYLrIbafBOCedAkq0ibv4FKxyX1ZrsrFFGlxM
SUp5pn3xRDaeUKDMKFC06SMp/P7Jyo0zUJ4HW1tTzp7zC0pl2SZP+IqIqyrX1Q7nmuSkDI0rLPH1
GCtXNA85NU/Ch+nqKr1RngXTbRmc6xyFUBu5DXMKxrjqBIE3CwXQ5gl+UB0xj5FX2PqWUaZZYKpL
3V3l5kL6WTvrIjTo4qNMX9+FHaxxMZMrP8PB3c3nPpRixQ0XWzo03t34apMCQvlmLnEF4g0vv85E
NGvyNZvgVmLEweQBkG/n5s542bCxVdkan51V1RE5z8YR6QwoP14HEdDHJyIR0gh6dAnEPOvPQvP6
neoS76EaPP02naR9WQQt4MKsNArzYI0mpFYXuShvp27VQHJdayvM6tnPM3fv260Tt5PvMVjopoOa
4G/5GRlAUYqr5dZd5uSGd5dvkNpd2WtdgljDybxfC/tz79rkZbhlNoZjawc3Ag7rJg/M4RWWpB2J
AnEOFVpCWjPsZVBR0VGfuWO4qrTaO1LTL4SLNaY/0kNRbQS3tlVN94OPDiOsisKMMVBZ7rImNTb0
wuW+EU5G/VeMl7SockOWineYMmOIR5SFD01QN3eWWLgGbM7ZU2dV676uZH9hNU55hUpkel/mknO8
7sy9R+z5fQ3rBiKwLzZzY2ufpOXO+ybAAZGQlfa61srus97Z7THHuqkN07KYt0bH4SJtJ3sasuI2
05uTTfOfZvqXymmHR2Q1cwRlvdq2itpVBEm3W2fnMe8qZwNBsf7UmVV3Cb35rHtS+XOHOePlSLrF
gXSrl96c2k2BcnM39s56aTviA0KMcZGqbL1El4aBtT3Oe6ucJdXE6IWZz5bDX2PYw7JPN/hAM/9M
CG6ZrWGTnP1RENzsqr4+obDeD+vQXPfeLG49d3G/Jq5fwf5Ox0tJxXer9Um+8/JxRYY/pe0XIZzq
ko8uj73Kt3feYgZwgLPh1qMYvxlptva4fegXLaADBGZZGaHTjS55fWyW82eUIBFhNMwfhKUQGyIw
Yj1znXjNOmZYUHiLO5UN837KhbdToHlR4NRqFwiGqkHfaZ+CNoGS6axZ3HRJfU/kyBylGSxXPv/u
2FIObQfmp6hpGI7S9zgmi9BCE2SU3ZRtCA6bdo1VZJtRJt1VWYzJ1RyUQ0RBW8diFvYXIkzRQhJl
TuiL3rl75NZ4RFJWb0RmaI+upD3J+lnGo0kCG8S4jJJm1LdYG0NALvVD0Olyz9+VHYIZMAmsgSzG
qep3KZnAX6s1r14EPOOtKmW195p62EFIXT4PLYePjg4bZ07mmm+u2VkRFi3+i+805QZN17hnhuHv
3UE02wXY5lOl481VoNXKUKRJ4z0YdfEk/XaAWpuPwR0afv26Wwv9DcvxZONMfh9J6dkfI3BSnCJV
iBsUgFiJFAJHDBAaM2FRBtncPgFBJa+jKJqrpJAyEvDaL9NWdlEKE/wtD8ZnK7XLKxSP3R7eMYWN
g/DxyzLP9p056yq052L+7Oet5Aix/dcpX7MLBFPTvuTirqNZLe4d2qTifhoSDuEGQy5VnxttsWjH
ZjbWGGeJPLJbLiGY9csaprXQLRSYhn8qkaJctPjrv1qlQsLMtZO6IUz24kb2qxdXk1XAph1yn+Kh
964sVJrLhVqDvN1lLtOrvHY3milLprLeYCGKyLl0SJa9GLWgI1EKui77oEM6PBfeHWhbeTLaMn1B
HtfmYaUxzu8Vc1Rk0dNzbaR6nCzc/z2YGwpDN7kIXGxMq0Uzt2aQqmOT56iLLMHoU9O0j5FApdDU
oQh26XRj1t58bJIa/Kxs8h2++5yN5XoKcMzZTeCNl4VXJrcaj42idAlusLc1ADhdP1rGqj21iZ4c
OVtrnG4Na1M73XzN9jiLeVP5HlAItU36ioXoK/Kxextw9VIT4lkaCYKglXpo0uHyO/iUeSwTPzPf
UYGPETrEL+5YbKoq4d1adXoBuFg9SAjqVEFmjMXPo6sIn8Ymx4M1keLXIC0GgLoVG+yGjbWYDP8c
hLttRnZJZaLsn4utQHG7c7AmDFWrKDCXljyYVN4zk2bZDOWJ/CCYS321EkQjVJQZpnnsLNLHK7k8
pWL81HQwDzNn3Axi2jZ0oxgl6dPJOBtnEDy0Z4OvYW5ojN4ZqcYrIPeFpwtvP+PVwwevKNcsP43T
IPMis5AEdCDQ3C/zsOyWfqliPSiPTZ/IE21SgV/ebL9OqPRipNUze828tZpO7bsAGvlk5ZiUWemu
7Vf7A6pDf++Wg7ZZMR0OlUUjtS5VEVm94e6xB0LGJWFRuhkifnqrAOh+LE8K85F9XstKQR4QdJFF
8WnUoQF4ma3fEIulnfJOM9DqraO94UoJruH/ZJuzPqvOcQswBi8JtUVBPpDSiDrHqrYdapLbSYIe
6MrT4sEaTmt6jqesgG8J3kwPweA2cEfWYOv1ij4KVc3QN3z2Plz53kVqg5cS74zl8DCL5S4QlMqI
T22sMVEoFh1SlHNnZQbZtOkc3UPUOx+T0UT0Rar3lSqag9kUz+2QnqZWe28nuKNabk4bffHyKz0d
bvVFxzfAk0uU6om3RzngxnrqU/05/qvvDrDVffEJiAfqA0x6mig/O+A46Udtcq7baxMFAPjvOtYb
DYLu7dRaLABVA0lbejTQTkSED0OJ0yYNwZPV+CQQ+9cZmzuyzTbfTEVZH/zau5Ry2A5m80ktunNm
JdAGd35U2vnzUOTNhvYBzTjjoW1nrygvS8R4RrfqMcOJk100D7NTcL/1YLLCci8JIMJaoWdiILJM
bTrLmzdrPeebwkeABLkv7DK00U0ym6HZl6gQtOHzGADTmUQERKnmzdyY+kXSlGNULL6KSYoZLs7m
L8MSYEozNvq2bvVPhW+lHC0l4a1j8NC4lFydtOaTmeUoyOlFd4HVWke0nnee2zIdmSsywEDGLVAA
rd0EzZxv0YfBVZm+TFlw7yRAIkVT7Djpx7iUJkouqpPDOJf6A+VjgXzmjUxeC/xOAEDrwQN15HOa
z9c0Gk2ItUV2n0NQXZjnXCGR07ej7omTrRnvXuIBNLWxnq+M4GW7C7pV7JU1ZkeYGztuzIozjSXh
GbnaLec2IKjEFuer90nWh6wxH5MuseOm1O9W0rqPBUT4y76msw2MAkajeHF9dFh9Td+DIOFM+LGH
Q2k5lBcJ14eGLPpyLYojXVJ6VJ7e7kzNeKuM9gGf6Jcpz40jrnLGvlRFtYfwzySJgvUiPYc2WpRq
lzoWUxl9tdoPTTBtIE0E14tlvlv1VN2XujkfGq1bkNq07a3lkxTgi6yJUwSLEc17f5vCzNoJMX7O
Z66RSwWtClcfjnR1qGqFsr0al51ZM9iZ3Cb9Al3TiMdGsMT1oYiouw5SYbO6JFoRD860swSCYbV+
rkfjckjxjbdgfOBveKzK8Zqx/FkAl5RbbME/L419y+d9mC1744jz8iy55pZO34C67oYyv5+HJJ4L
Rn/dKJKbPOObprG+6LthibWhvWPSdmfN/XY0s0Pr+HFtniW8XbIxakhaa9fKCzuRsRizmzEwnjSM
QPR2PpQldJu1G9/LasbDSzNeh1o/OOyGiaWxUygsWt0/aKZ/b7hWBZGgPs7DOTWz3Hi2haCoNG9m
7HBC5msw7kAoY9xejlUzBPSTnfuU9eKTU0jKX9F+7mbthqhWLACGe1xjF/wUjQOy8uuMbnHDnLf9
pK/FVZbMoVbLmCsqnqv2EfoGWd1tsBWudWXhirMxlsU8jEGyXKVJs28wPYt6H2OnvD57fSzMukwt
j1U6v67IKY5a75dHFL2IWWXyyTlXFo5GBeVWY+yOpNm2YzpsqmX+XGc6NJE1ORG9QWGm65u+Szgb
2Ee4WjDBbYLrlAECFsHeMfWz4KIbDMTFiyW8ZwAx5OG4SyAqlur6/7B3Xttta9m2/ZX7A9gNObyS
YBAVDAVLtl/QHJHTArAQvv52qG7dEimW2HyeT9u1n1zeIICFFeYcow+4p9fNzD7O5qi5Kewu2VJq
qL+YYuqC0THTA/koya0H94xKgpNSTYW5QKLrjjpLchW3CthtneDIFY3F+tls0uGH2bBhb0fqLgzy
Mv+e2BandfbVZsicXxtAbdRW1JuRrZxSZ79QGZvrAt06DRm192HSRIjHWnq6hdrSz6P0FEvTIZtD
CXA4pJvSM1i92ZqYoeY7rdhYPZXkiGpGIp3HBMLJXjqj3Jht/9PMMioPNKkWmETfJ7BpWS6KJU91
6ku/wVLHpGFZB30oHrTClrQ0lC0252czLA/QBCBkqmpg90B4dAegXBE2z3ncB4PUP9MKzVZ2Tf9f
sc3Ub7RIXJWzmPzGwrodYR4f0U3vZGpXT30lnQNRvw/dbF+5IaKsvjHCtTFq06o353tkgjVQBFkd
hJx9O59y+vHaV9m57XoA57S2KM63pprdA6u4dpzMBjdisXGNnN1EY3TlUqA1YhANxYKrHd3wLiui
B6ekaNE6kg4/mBRWn72Mc3UVRrjfeutb62rfejlibaenuJF1oq1E2j1HVf/TUzu/CZG3jba1kWaU
MI6NAAhHva1yqDt5rv60s6TYI/MDgOrQn3Oy2GHroG+kOzd+n+fXOIL8qB/sq8pJvypA9oos19kq
dndCGQwiIhrgwm3zQAoDR27robMd8SkandEX4WjfiMrs/bCjvC0LVmWmT+PglthHhqjy6UHHh04m
5nbWmmrvEf1JLa6gmB5yCHVQMK1F5D5rgAXuyjqzbpHJX7dl22+cMtpr4fgpNRmG6rLQhBwwRJpt
iqrd0LlMVjIzBBUgOrio+z4hSkxWoOyIZHamcj0kSbbFPVWhcGejkLmgJGiVJ1e5S9GaEGjHVzgW
rMJc3li5+Yji096M1nDfGChGVEd9xs6orkCQ4j+Oqvgqkfp3Y6SMURW3XVQCStXL/FaNoGzMhpev
NdR67MgNTjeF4uAUjTjYkVQz4KYcjWdp1GOOgyCqNeP3rNdh44cN3fuVjZxZXhlV72TXGEXJ66kX
P+0tPVkNTpslM3EFmUfTbppaxEpNqaKhEyUi0na2VusNwqeOLr6ndZxTp0f++RJTqhvvW0pJCHMp
Rg47/nCwbjvOn6AsXXuKA9b3UHwSSjX9mbPRRV6ZqzX1+gJTzR67sci2UGFkhL+bVkmFmLOpVD+1
hKLdoP5gQ2hPTvy1qYfIuOss06kfdJpi7KYZ91lyM1pJ1T9IEXpsXCO9Sf0ejVJ5KKPY67eAm9Fa
09kkBbc2GqnuKlsV9JqzucqU64ja63Q3jCE3F4YVJS0QiShiUzfltLDypNSScSW6YTS/lA30kYM3
abPBtmY0tW7Dvsd2PyWIJxjHMKuAvSnu5GORTCRaUtcLUFO4d+Dof4yNFbjCWoAqcHlzG5pJl7XD
A24wtCCE3e0h6SD/hmUdfUM6XQdKpmDIFiUK7DURd9i81RJXMUKPh1k61lMRZV8iIvHsFIdfrIVr
vejlNsqMwB2KX0bY+woKnGKVTsK8p3FeHeB6YJlmNuznZ5PkavePBMqwXF/a117Zfh4WpsnQxFsl
CoFjIuIscmfnpWJXS/bAIr+ZrAQ8aaqhBkd/RysknmnCEK44OvqW5kUO5pw/LNGNX2lElPiigbm8
crrxuZmtfS3G6jrsdA5vbHuvh2ICDe6N+nVhxbHvLA8JiKJB6VvshGJUVy1m591g1D9Kxb2LdZSe
etIcBqCCO05HIxPcjHc90614gxLY2No6zAiVKGPULI72OWwd5mNAULe5qZo+1csJKUMaXil4gF+m
Ed6MMswvdZf9Ar9Q+90odqBHwr1TN4TodF4J4cNKX8ra+6VPBDD2VX9HoivZ7XJ4ikfsK5LK133T
uDkSWEds00T9VnZgN5K4ZZUxFOrRYq6jbcoBrVzFMq2+Oy4HWm+et+ZIn3yM26uwi8dNiXaNQ1VD
I6KZDjTtjL3jsQh6k15vTG2YdnmU2+wSnC99nHJSLtvxPsK7s7KtAs+/7qF51sII+bbj3bqOeDBL
t35yPCNbpf1s36Pp8/ZDEzk+zZXmJ5nNGcQnL9p4jTXSm2m1fSvReAnRcpZI6dTGQofuxN2vWGcV
7JVNecXXTt3Vda8TxDS/GhoHFPfnjVEOw/zJ1Sd1XWaehZxe0UnZyb5mNufPNmFpq/T0MUslBEl3
dDe0YR9nHAW3XoYGnPR5doNO33k+wLrxuTINPN0CjdSBhnc/obTg2a8oi0IwcFxv/o48TP+Re7lV
3Xceh0Odqj6411wbUQuQgN5uOzVWD1Za1D9mCfqsRXzdWDdmvuTIKbn5kiVaQoexqj+jbENISwV0
rRg0OPtZHOZlylp1bZjdmm5d0g4rb3LkgutGpeZSAyzzh2Vzo7XKvGfPkT6nGWAKZF7DQYd9cmAC
Y2Pthjlu8JpxsClDMeDb6DV2XW051OoBZilfn9H1o/uLQx9KaYlne+OOYXkjPAz2ZjMcxqgyH8BD
tUhw4S+NsWIH4ImmLT2J9I4wlfIhrsufOl7bWz7icp0VuXJfZcU9aPn6SgjFfKQtsqN0/JuoC9dX
RHpjS4upcDZNYABaL33IEIo/21EaogGK5+7ataNvRl59pvPY+1MCjadRlas05IisJ8nDmNHIM3FQ
+6zDe7cxlN8l0IZ15TnrdiKoSi+r9dgAQmeG2FoWOiKXj2RTKNiuGeSZ6WtWqLEy29lt5KiP0qO3
p+bajs4XPn1zuK7NTr/SDaUlpMzT8XBgVnUznv0AKSzAkSnZzpf0I7vYWTVTEfkWAoHPet05d5GN
G42DYUteUSrUNY7p7kqLM8wasS4+z2n2jOuJxbtvfnEA6h6Q4KFyqIZHYDbKjO5qHH/j2HuiQJRs
e/otdOofoAzE61B4mG364YktaArfg3mCrFkYAX39MnuFR3k2Hw5hq/JqtI6e+ADGhdPFIAZgpatp
9Lr0JrIsC77z4Hw2Mtu8zQcrB3QEaGL09E2KDmjyinmzlPK5NvUtN52pg4NEWBCQanfjxCRpbXVN
+dGrrr2hTuRe6WOi3rn9ZPLVMcJCDZ3KIFykaWBYYKBY9h4wbArGopu6NSBJ7Q7S8bfMaobbPiMZ
OE/R/8MmNUE6iPbOGBtzJdXyV8l49Os+ya4bgWwVLmz0244TlELNZujGLRX9m0nnS/Oax0FWyNlo
WuyLRt44igOtW8b7wkDQgfdQYzNeLhFQasJQ18F9YINhw1xtGxoNLcofWu8Hr9f2PS05fepyv2j7
tRQoItpUe/Si7s4p6ptCR/c6Z5XcEimEwNYUVubnptNvotmrb9JUEMfT4lCyUCr5ooSDAixO8+04
rFZN4ob7Vpj1vqfwxv0i/Eq86bnQFgyIE1PO5yllbRIh603h2ozpg9Iqz0pHhnGpg5HwLAwK3TDN
LPVWUBUyu85Li54WHfMkLNprJRvKLWLQPa260Y81tuRVRaHSyECj1Zn7NY/hFZmj8tPQpse57vV1
R/l9kwl5g7NK2Sr4pCo4XxwPCer8vRSfr4bZ+a2Bo3bXmi27TcZWYTVoM/kQPKzbsOxLTiCv4u//
FcS/EcR7KMj/uyB+J36X338dCeKXv/Bvn6T2D0U0F2I2LBqNlEpU7/8WxGv/ACUysU44uqNSs8Ri
/2+fpP6PhTCdWMTF9YAhEqswrfZXP7D2D6Bv2wJShxTSImbwb+Twpw4OKBAGuiF+IkAInRzNY1sF
HSiqGA5bYiNV0nVrNjQrNNnurbFz/DdP5YyD41323nItfq6+EB/I+lNPrqVBTdXGvOXki4zwFi02
otXQtJGJTd/0bMETZXm8WXJqUITXQQ4OxUfgC3trwh9mWlG6zrqGEg79HR1+z0KVbmGaKGi6i2pb
yCrFhCaQS+ioJ0o3a1cz69fayGGT2XGNlcqrZgyVyMM+vrVTVgJ3ZtrYE3RSJFgVTsNYOCDabFG4
/Kxo+bbDEssq31Yb3cJQapD9scp7z14qx9YFB86p3+hfVwbjsQwxlpvlz994GXCzkjpAnKWvaSUt
WFmgMFDN6QLG4DX7/a37hssg3LRIMdfBQWDuPb4MELKlzYe0cbBSKXxhqfUGU0NP+4KkDjxvhvD1
lJ3MGsFY+BMwfPSVg9NLM6QT4pdMsR8B4B4czG9LjR8FpoVz9k88uMk9FZyOXak5iJ6KTIWyOO37
9Hp0tfRbKkbHZ5MCyQg6rnFtQIq96gdrfPnfWewUa7AEhf/3WeyxyquiKv/PVUtT+Ff71vW9/MV/
zWYU0P/RPHDpts1owGn/77kMs/c/LJSGSUQFSA3+7P9PZYr1D0gP0rT4GyZRIG+mMkXT/zFopfBH
No5YTzX/ai47IawvWAWSUC2gNkDW0c8us/Dbj0GU0Cwnp0iCojf1A5rvYmsLbfLT1Gbrhxj1oLUc
elO27JvcmRFFdMm4zeCOrQqMLzu2mt4FTPcrT+E/X86/fpOr4UTXCJpwudfj3+QU0diZHulXWVc7
X+gjaOYKUnT+ZFR5+HuY8nbwZVrcWiz1C2HUie5tQ4vVFQWgGTZYpxm7OjK0pxSFLvVQM4F+PY0g
mtdlTn/8zTs/N0cb/JzTn+vBrtBtWzfw7p8kwyCd7u1Mn4Afq52n+pxh6yeqjA1CpdxRODUhuWYr
XXtsiAr5ME54a9ZGZP+wMqnfqSPwBsnR+8kaQQxR5crF7xwhJHpdO7xHxJH90UOZ/LTMeP48tVn9
mOnjgxpL5fnjGzmeF//12Jc0aMYomcJEQx8/do1UWYSQIglsfUiv8DXAJSYL58Lsu/xXTp4WgxYL
pIpZhf+dzL4qtuqkgfATFILAEMkJHKV/01yLlGrbxzfEB/T+UpR6kBub9M9PYytllqDAt7khJen/
5JImUxfqty1W3ZXwrM8fX+zcfWmardJNZ1eCne/46Q2NZep9bCZBXDvGjZp33aZEUgXjvB3/Kjfw
9UUhw3EADbC2eIZ58n2wlibFPIs0gDeQAKQyhs2CfPU/vqEzwwH/O0YGlukl/ncZ9m+WyamwgOLZ
ahpAfkq3/D/EBuDjpTSp91ex2OZxGTY5rkfd9vgqumaTGTxraeBZ9BWbHj4JDU79wr2cmH+XR8au
0NE8/IvEDLzuKN/eTDeaSVIC3Q6U2UbKrhcxQL8OpQlgAbKseIAN+gdncmkDj1QoOKSPFxBixxue
f/0EXdNR9Jqco9ioHt8pkM/UsWWWBkOs/+lryn+IJrpdHNNiNOeE85gUid9VzqUv7swjdkE2sd7w
iN1Xe+nbe3dRiMhcd9NAlDAr+gVRkSHo+euPjZ0wYR1wSECcOM7JcHE73M46Br9ApTa5tqT1XZ/K
FwW7DQHzF3IDzz1KFswl+UzHFHsaDiNR00ytWS9yolzbCNlZm7lUlVXjktFmjF5zwx4WKmJhX8Kv
nVmbIJaRPMRsQgglb/L4LUqcgeUAUDJwx29ZK2/NieQAzrRuql71hfKU5uVax/M5lnBSHRWW52OM
h0lQsBwnxJgZWMP+199+qVjaF3Qg2gPG+OmXakti6axqjgMvV5JnT0m9h9QKxe7jqwCTOZ1OMSKz
IsMQXF61uoyzNxNCaHSkhVEjXVY0RPyGB8F0QJizbHTXbRw7e4fizVcwHdVmCdzdw89ut7VZjeuP
f8n7128D/1uGNJsrxvXpVKuZuEVkmgZxrGX7uqZJm3XquMlfK0kqNRwrmRMaGiK+cOX3KwpX5tTJ
3QNbI133+BEUhqYUtPzTYIw9qA5TYvqJXckNFSrrU5mk6oVnfuzgX+YM/PvsLTBu8tjhyxxfT9fa
AXQsd5rILnmajQEQdDsqNY2CwcDAiKSm5IQ3NcUVTpxtXIbRfOGWz7129qI6O0QWe5PV4Pg31FNi
oI1Gu4cs0rs2utbb2OxZqNZBE5GQYq/6UHSP6bg08GIbcKsEJW4ZcX1hX2i8H4AuSC+WcgOGw2JJ
P/4lfa1NnZyKLkgSemGUE2vCB6pUr/pNLzVdbFKlIGtk8KroWlEELS7pNqtGDLDDSS+f2jXRKzIw
w7wMyUEpOOxihCHIrIrocOzddoTGNbUG2exZF7o3AmD2VzjxsY8i23NXxVh2Xxxpjg+w9ykBtrqY
fuOKSP40rpc9DX074b6OavGn7rGd/PUEy56YAbH8w8e+EKLefn6J10Umlow2IBtEX7c5W81WC3GX
WzPHd6DLjx9/Ze83NCz9QNkISHMBAJzG7BqOhEffjG1giKbek4hC5OUExzytSP/8+FLvVyguxcRF
ACelSd7v8a1pfd3AMNTaIGEpPiiZEULfVu3/yVVsdVmkwCZgmD++Cll0hB7ECjekGoyVsX5RSHz7
n1zEwYjHeQ+6pX2yysfomG1pVF3QT+BS8pkO7ORh2//rB2YwCAwoXCy36lIgezsWgMjVOnqaLjAj
Pd9oMvyRxcalFf3MW6Ewo1HCMA2cdtYyDb+Z790JPUNbJ32Q60uw4Ch/y6kXF0b1sl4eHwdc+CR8
zosMlbPHyV62Y3X3OmfqgxRtNa6ZSewVT82vOH5Gm3lGgjIPOP///vEth2vXfCWQngbz2g4KTHr9
XFSlOJ1Zst+QgZleuLUzHxB7foAzfEGUMU9HdQGtHtW1EEGWyGntNYu6kgfAKdUqL4yHM8d4F76L
CRyWvToWlJMl0ShaVyIWFkFaTRDJ1dzZ9CnphjX0s9tQ70CpY45eK7Qf11Wi02KIGuMxB1i7sVHy
fEaPbxz++iHbbJQ4Fy+oWmas4+FjI30Ycc50QTnP3g7vx+9QQaf/8UW0Mw+Z84PLeswCpRunCYtd
bUa5KqwuyKo0elYmga4TMDTC5EwQkYYyj0bXXA4bU6okB4ETg60WRqmF2lkOUerjhkJZOrnlC64R
rHJ4jyFZfPwrz/1Iiz04pRZeEGXH40eR0LUZ6rLuAyLFMOkS8rWOdI8QHBfh3seXOjcS2Cn851on
I8Fxar2gfNAHmojh6SLG/UQQqthigjau1NGMt5XUrJuaevInRyVmqKA8sc6BOuxTLRrXzhw7F27/
Fdl68pFDhGZ+52tgCXNPpquSdmqIZWoIakIWCJhqqfAKnK0+VLbhp63hmFrFc4mAUmkU1yYlqxQB
FaAaeQTwABAcFh5jf4JOjlLdieGYxNEk6IR7PXnXnZ1X3qIAbrcx/fFhZdGvxggmlTqwKxXE2cfP
2FjWo9P7YQ+4EJwcjgKvVfu3M2M5j1GE8SiACg0IJhbpFmQZQSaD7a6cwkL6Zqe/U4fiEzF68hB2
hyGDzD6gbsptQUgz9Li5h6osalBUBn0+v8pz/aki4vHXUBYurBJSL+OWO00s60/c9WaAeTnaVhgy
b8pwLK9ALXjwGlzXpwnfos701M3opJMvPbAUH9/x+wHMdImghnhsnTXt9HBXq8QKlIgiA5WW3Tom
quLFtnHpZqqR3n98qferjqdCaaZcA1uasunJgoA0VkI+c4ZAEZOxi9v8d5PJS0G2Zy/iqC4dFf6l
13T8QSpG08GA7kaAczY4RAWjAbU9/cICYL8bJlS6KIAyNWFlopJ7fJWpyyqCquwxkGn7O+ncQ+qA
Re8adSU77EMfP7dzr4iodC5DBDyauJPnFg6mlZHlMwb6hEmpmeW0LTKV6qfS5Be+59dJ9Xj8e/Te
lorncjVaM8c35iVTSuRFNgUisggBiNCpNkmGmaZBeihLpUHQlbXfNWy63ZrXZ1+7g0tgqdUuPfti
KDyyulJhEK06R4W+65xs+JOSLCQuPJQz75l4FMeAmmrw10/PLkPrMMBYhANjGvBvkRuwtgWZIB8/
+jNHJGoCnI0NMrvZypzWNJtCV5yCgJpgnlMcN1ZLrxtPm4nRfLBFhz/HUcWeNAoJHRTey/eoz6Jo
O4ZR+xj20aRdWATODDzqcS5kdQ6ANLhO3g9IP0MYST0Hw5xo32dSRRjeThqUjgDkDu7xwkA/U16j
iffmgicjPSEZHdUOF8TfFn6aZi/f4TtP4DDa0WFKqNIPfR1+IQgAckmeG1s5ErP28Vs48wGwyaLG
RQuYPsYpGT+OHLtNi3EOSI7BxJlPxaokZcgnbMO8cL9nL8WAol5pMnxOv7V+Dgk0K4Y5gINGEcTD
iGL0ctiaQ3spTmEhvJ2sNTzaBQi8dESWOsDxt5aDG4Avas0UnFxjJyEo+mZkRiDDhLtXkG1TfCA+
KE6I2iZrQ/gSW8s6tZT6KRRaemGovy9ILN1adlzUhTUOocbxr1Fq4ZYkn8zBxOywajVpfa6KHr6u
W7YHfH8t8aAE/HBHPwWhZhe2lOeeu6nRTSXKiUXodLOngevsUlzcgT7nX7rIdvyxqJ5bIxUXxtLr
3vxkhmPn+p8rnTx1SGdNqQ+KFhQEu9+GZFloW01v69T34IB+mk07hl4X5j3ICBR+ARk+OlWIurB3
uFFHsLwU4J6iLjfdFYYlHcq3FJ1P4d6rtkqpi59uItV+T5aPpt7wheqoXFU3vSmbBXfTYMlrLtzT
+1nbpUxokLRgqZxLCJE4fneWE4+lBqsiwAfRkKRUKzsvbouFVEbolTvUk+d7Knz7lTHq1b1HM/Bl
yipVIml28ajgQpnxG3vOnzATCsnc3aA8IqfVnj/+kM2TEQ8Uk748eDjohawup5qHJEHhPKdVG4Sa
Yq1TzYCu4LXJhW/4/VVQU2jQrnWuZzGgj58GLKLM6DrRByaWjL0gGWULREV+/fheTmdiymZUAcjS
gN7E8nDaXgUBJeuhFUMwDh1oOM6zq3rMSDpLSudqytT08ePrvXYR3g5cA7bpsn9iv4FuhEnj+Lbq
HJMnmyY1CPG0/ewyNvYrMlkjZKaFlPCIU4fSf8U2W675b+gEu+YGMYPwIaJfLUoqyH5tBAdNyjh5
cZq+hYqblt6wqrRWwzFh9UnOmaHsirXTxfYnDYcju4zGTr61/G3i2Qw8lKSs9e0PITRyhfrauQZT
tiC9Y0vtkcxLlQWpDCmsJagJEwywAkxw2iYd/U+dxG+OB5akJY2y2Y8H6AArizJpsu6s2Kr82DLq
20SBWLxKKeP8/PgRuqdzHLsFE70GQdjMAMvJ8vgR9r2mZiUmhsBLFosBx+V57w1kEZrNTwWOx2f4
iNPX2UxxmZRJgxuhz+FVWXqKzt5MvQMR7fWvUqM5RxxxrwAXAzaYrwAsKy+TdLR2NQ2OeojF1NY3
JPXMV0m4tK/nzgQyEbt1s3OcztvzenkzxeDFgSps8RRjfijXEQ6AdT+LTEX00dXGLdGnxFSGXdEd
gGCQS2/Yk0ohckJwuOo8JQIhZUjzue8jNCFRmyq7IrMid4HHkOFqY8a/jeeG4Ni4mtrnek61eQ3o
Cck05Xfirdqy7wkxcHvrngZg7W3ISIgPKIXNhuk+nDczZBMsvd40d2uzc8R8reDP0w+6NLvPyI4i
PGN92+ObFA26etcuwlslmuV9VbkzpKsIdbc39AXg0F4jPy0PVXUNfhnENKe9AZunkVX9ztIHzqt4
I6urUpfVU5JlDVbLYYT6UXh1Nm6KCCbyajTrXVEWU7zvE3oAqP1D8aybHGFWfRWjdC5m40tok/e2
zM3CvVC0P51ZlvFDahTFP45LNuDd4/EDvD3R+1rvA5Wo5Y1WUmysaUpuPx6mZ65CwYy+LMcXm5bM
8udvzqB1Xlh6VZbswU2XWEsjUzY5/OYLV3m3s+NmuAxSLYpKbHVetydvLhNWXQF5sZ+CnGS4vWp3
8yaj+rhOjRkHqDN+hy0/rtrJIHOs56TdwmvYf3yny2HseErjW2Txo3NJz4WS5/GdAowMJ5hqPY1T
TfNJO/opZBuvKBBDT4usYt+kztbxpt8fX/Zdq2+5dWYCzg5sotlZnly36qSzAIFoGLR91K3jUWlf
QIG38CQVz/tTdrX8Q1AdH0jqzPYdeZ7Q2ql1BYTTmuuhyJ+1cihNACw9RlRtAkTpQmSQqw4/34Xe
yPJb3j2jV87zUrBHX3H8jHDaY5nsTRmMEtasU+rqVaqn+cbsRnU/1l7H2Qts4sdP6NwQhED8ul7T
DtROSk2qVY5un9sy6CF9rgcVfn1C8fbCVc5Mx1QRVboeaDh1NsLHt0boQ+egkh+CAdrgXpUzbkU3
mQmWLNhOfe1KnNercmriP13SJ8TjNuF0qeJz5vHyjdFwRIxkMuedLAmp7HMBLoKT/ODOe21EUx5N
enJvlfLKy0X4VHSO/vTx031XyWP8ITNFmmXSq9Dd0zanaud2SJLrFCSqtzcB0bJ/u+Pg+KTTwccW
vGbt+y6h8GZuF9TM6jlUxdxI/Qu/48xrfgVJc8TliMe3cPwCOgiqzLkRpx2s/FcAKMxrT/XMQyFI
7Yb4Y6xHPQ5Xeq1BwTNxvZXWtHgHoDwD5mo3Ralra2Q6F2u/y17mZNBzxmXgLXMTx8+T8ZcLbFNV
xg8jVJmc5ir+4ypUWxp4APtWZ1ZsrK7dTDLKvuep7W7nKrTWXcnW9eMndGZ08BUQ3bK8KGbykwdE
+HJTKctxOxp6faWOZf9plLG6QDsgshjVksI81VcfX/QklYizIJvXZUZE18xuhU/k+LXYVp7WBuTs
QEcNtAttGW7tOmt3w6yEV8jDFn1o9Nhoeb8xFVPFdUp89kSfwCegxMXGYjg7Ykw1WvdZc2Om1rSC
5tldIyyC/NzPsJoyu/sJzWC4MmJCIEcJnkuXmnmQqvk8zRAumJA5M/DmV6zHyrXehcNazsOwScrF
YlkKiDCqQ3Olyza0EnOonpNxayayvCCJWiaBk6FAN2xpI/FErHdnm9Yk5EXm2hy0k2g3rsyBFdei
gG3vjWDKJ/PCmnR6El0ePjQ3U7M11ohX7ebb1bfpaMtnfcjQ0/shyPDU+nkWd7hMRLX7+EWf+fzY
iFJtVlW6UrR3jt+zQlazgjdaDTLkZ3tIvuZOeqRP/P1VqGfTVkZDb9vmyaYFpJqWVljdA7DjZFqU
kuhYle/o46u8q2Ysz81m6C5iWNqsr5W0N9uJEpdnOraxFhA63klUMst+z2A/fU/EaPY1Gkf5YmFa
6g5EkcQPVTRqxRoWF2EtSmaqgEIqQbLqx7/q3BN+LQPTDrQW68DxE65DCDFa7KkBOUtYkTLyhRLm
2gtXObOfWHqObGGoy3nMEifTRAUczkhYmgOQ9OmGXBNQYJGKxXyF3w7rVJXGLxRvJ/zYUdQEqTR6
TmdZsgSIzW3yjeahmewtSPQ/oGgsVqIcO5ZjDxqsFBPu+oVp7f1j4feSj0dQFfMavavjx5JKj3La
ZFHcUIkfC0OAEtokuwvL+/svl3o/ijyNbA7PZH93fBWO+O4MfUEPSJoEPGnEMecso7uZ2zzepwNU
vQvv4ewFqQkvKzkaktPviaUuAig464EdutB8E/hzCJi0zcCpck3ypHfhy3rdBh3PTdzhmwueDC+q
A1rZ9AasM2MC4pCkPhTgQ2I6NxSLSXUeKncvFdhOqTeEW1i6sNtiQBzECjQPVEKAgZXDdKja5jsG
wXTT0Km4Ku1Z2Y7WhZfxflrjp0LPQqtHucI53e2XppWibOGntkqf+Cyv0FgRS66TsMsuXOrsa3hz
qZNpzWPHM480CALPBPJBq4DaUm5qK3uYcEoTVX7heudGM1+3rfGB07s43SFHJApzLiv0wADJdhUl
Knc1VcOFqyzfxOm75svmDRCLpOJvOR7NYT1V45DpDC6rwRsfNk5Q2lm6NtmTbEcO/xsUZN7Lx/PX
+wMS7Ri+HtXgO6LDenLRUtWkB/nSCLrZwGne5X9U6C9P9Ljtm1atOZN7cv4eJopzYYY49w6Xm7W9
RXaInPH4bg2buCtLS41gtOpkz6wNMjOu5jsTQMYKg/X/yxr8r9k5567nMiHx7S5l6NPKYF9bVq9H
BBMoHREQcPsToKOC8I/YnPyKWvCFU9WZz4HhwpkDuwzK7lMJFNXuBDd7MQccctjEpZO+c3vjdwrE
+MKVzoxOtIyok01b5XqndcIwkeOQWGIOUqNRd2Xs3KJ9vSSgO3M7CIBd3hQXoVF18rogLZqu4rJJ
6vu82bMni/1ZpzcTViK6cD9n3tSSlkw70kCZyun5eGR4XqEJUtZn3pSrf+pguEMFtIst9CRtRxXw
Ur7v2eshCeXwywbGeXdrOFAnqrkLjW02tw4Htpcm778phpMRkTLGFxoRZ8oiHpsYhqBjvQaNnnxy
JM+RNJPYYGtqdd61gyfujbhQ100Yqlu+1ngbuQ0kzdyVW6sT5aEdMuXCCeDM6+Q3YNyBgk6MwLvJ
Wuv6qWAJD1xq+VtsYIsrOjV2BgXWC9PameHJzk3lsIHrkSP4yRKWwJa2bdS2gUz08HoasRVGQqgX
5rF3HQqDRYf2HWdBDx0g6qzjUVMR3F3IZccx4bH/aSg9C7Kh6BurDPEmQb2+Vjtwjboz41CE17m2
h07ZGrWtAyCpAG0ZyW+lNrQ9NOYSGMYQ+x/PtOfWcuodi/9q0Sa82ya7OP2nVi3UYPL6dB85Q3xj
DancJ23yFfciNUrNSA55XrzoUVneOFNt7WpIYn5Zp9aLMqEWJ8QGCYVEG94MVrZRSgECpoSCNFzY
6JwbH7w1EwspFSyaZsdPk0TybKLErwZO54qdUvfFg3TM5XgeXrIOnVmBlh4lZbrF+vLOAqXPJhQt
K9ICbC/0v2k73I4iL+86O22RAsNsxa+lskLo3a+P38i5m2RFwJGL0xKd9Mk2Ykh0uL5y1jB2dCFd
0Plba0GbzlMSKz++0rsu/zI6WWaX1oCO9Fw9mdPcsJsz3r4ezG59B2d33hFF1P1gaSgfcwMsETUi
qDi0YL5pIyg8q82nveEkF+aeM1sM5jmOuiqx90yuJ3cM3DmpZiH1INLFAHIS8PpA/FNPpcQnmxjJ
UaQ9fnzrr9PnybaGrjpLBo5Zi6Vw+U1vjm21I5VsJMMnqGHkLT6LOL8xR6xVKxqX8E6Y3Q5FYuNz
c6tMkqOSCAtC45CXCZ2bKQvKxvpDZ5EYRUKf9I03qd6L7Sn2D4BxCTQwJ6oy/laNEAqSUvkHVsA4
QDRp62xNymoBsgdmfLpxHcWdgV54+hetL6a7yRrBiE+dYt+aVhsfnIYixYph3sCMKorrMBvAohlz
2nT0JyzwIkkVmvO6VgZ5jSVpoX8T0IgHDbxN4U9aNJO/rC2IwDHW7E9GSNfsVnMmDQkDB6UK+bPi
0r2yyBJc51M4KvuOobKzHLu8VgG3/gR4YtukdCbKp1a3EampTV3tZmqGUE46t3oxlEHVfZJnXPAT
cS1f6hkaPXkQ6a/QEhX5HH1kLdU+ARShgDg1rxcUy84JQzC6H7/Zc4MasZDGj6Jygp30ZMoFpQY+
N22NAGXOJ4cAxps2cebPczn2f8xJHQ4dxkXfod33tVRDZUQEX7d3Gvk1+49/yZklhoMQCjOWbw1n
z8nXNZiZoujhYFBiLaP/y96ZLMeNLOn6VcpqDzUQmM369ALIiZPIJDVRGxglUpjnGU/fH1hV9zCR
vJmt3l2zuzl1ZBQVQCDCw8P9Hy5oIcI+NC1/+9ujzFtYaPrMoIWZfbiQM7MWXiShspagV7HxhBEj
ZWo8/eYggkqNAhgIuXbQX8urxmCIfJCbxrgLm75clwjzraYwPHcmH0U+RjFVG1SeqQvYKItOb6sg
Uy+jR4LyooEWVOQja84lZ1ea2rnQdxTe6WOx82dOMmk3GeThrPV9rKlNGEt3aMypDqLG97E8Nlgh
ZdJlk4gGSnswrCwNPbjTM/nOwKRYNhcMQi+01EXGqiOZp+S9iioh3ei9WRW9m+Bzvg6n9NmSg9na
YGpWYd+eW41/lQEOQh7Idy7B3BVlbA+It4fvXAI8nSTMCPZWbXJJpaoTbOp8Sm7aWgqxEFBxIKYn
XnU3tAGjnV6jPF6EE7jjFJKp5ssULoxUsm+1xrZ/pjhPfwknfD86OcY72fbqPP9EYQWl1SIeM2+j
+L1RI8gwomWboVDC5THAsrDCetg163rIL5H9E6VjIk7drgiv5i3irc1scG3g7SZhJ4AaXxx0u1kY
C/V7MQ2QKm0/XHVxEu4Nye72Ca6Dwh3zLrtTytT+WPmoRyLcmRC4axvP7CQF74/0QPw1CkZ8keBj
9C9GNbUTAje1eFGwYnb0EY0mlFrsqyDXtPqGKBop2xp9ra+NjqCca4Nz8Dd1raPFRwYw4JCjq89p
5cu/cmi/3EqjWhTODCa1100cwnUO9EBcoIMW6ytYpvULcksXEpGJ8I83BHjhhsWwk+K4vx4jW3to
9AkxPT9MjB0KcgYi6wjaoadkx/4aA1+UkepAH1GpadT2uQsGvXJDXAzXfifUbiPHaDrhYtmFO9wn
hL+a8pZiioWmOc0zKuleLrKN7EvfWzWJv6aawKMbsQyUbea3wnIEHuQdhcLoq2aVdeBKXqBHbtsF
9bdGq8tybZNv3VkYy240GwthnK7jx6RqVbCfRat+DHQYLyhGJhhxDXFW+2c2zlGSMK9eqhB0jfjG
1AUOV29fUzIlNQj3co3zFo63EgbMNTZHWtGs62LERMJAk/T0bj2u7tIBQe9izpI0Yt+SHClLpZYZ
rRXvkTQtXb0viy8wBkcXVfViJ8Y+2lplhoPbrDYWRJPYIW/2c0Iz6cqssYc7/TRHV0J40FxZKMTQ
wYUBPsfPNzlLZPB5URhJ9zxHsBYadl4RlnVO3cGC9UfPPnO0HN8JyaV1+pQ0IRgT7sPhgIhx2loU
o1unRHHrqIh3bCM02z6jrlXfTp01XsmxITP7qbIN02S8V5D2eDz90kenqKBeoXG15ztwpNuLU1S2
pMCyskjsTSRxr6wx6a4MgQjX6VHmeH8YG41Z0YJsYSZu0504fFPRWlVoNIF2h3b7VtLwG/ICoWCO
AxE0EMFHtEkHx6rQX+7H8Bym9/jcY3COO0qqcF7EkvxLQBMmWDXtTtcq/8ZEoXY2DJVWHpoCp1/z
+PQxKEOSLACjev2oh6+pB0M3yVXMayLAgzZXvhuzMdpmaHKskeQyqcS2uEB4hv2bVPFZ2IO0g4oQ
TUV424tjLxsD0KVhrd1VwsaUWjLrJx/dsI3d2yP+PditY5uSr81pks4t4nmBLD/trGNBEYoAIpZm
3LUYdSstU/3OS8cvY9wYnxALjACV6sGlEgfbJi/HC2JOsDK03P6Id9eFjSljIwU/fn/yKW7MUksQ
mo46ekZhGInd6vodGiTtrT5xn3aKrhI7OZEemXwIqJBKEOKM4+nz6aHfW96UNWc6IuUdIDaL7277
UZGGqg40cJpcC+/s69Ac8IFHM/EWd86rqEhgG0dEVp9byunB3wkjlFNhytCLAwAJePBwdDXIUGAe
yB5xG0IeJAuLXeeP9W3Wm9Z3E787J9BqBA55rHIPYCfBDEevbk8/xXHwPHyIRfC0PbPtpiwwaJKg
UTpgfbXxey7YeoPYBDT7cH16vNej4XDdmTJ1JT61PfdklliSASZB3yKKclfJ+PjgQ57E3xDrTJ90
Dop7vQCy6jayhZdSUzTqN/IJfIToSlRgTgSGj3jreYi5+qaUJZu2r9PMMcCrfiOhAC4XJiOWbCUI
1sKJEN7fkb7qgCi4EcGVaELpWx1VmEHUNHV3iaLgpxSDbv05VOQ8p9/0nUOSLJquMWxHhgaoefh9
y3wgFass424caI/ntSTh9FDZmFd57Qa8MKymEb1rAAvY8cVIyJo8adEE1aZG2fJcV/L4Q/M0ZPZz
nVaGTL9YbTgq9F2fl8YdQLlqn2X2Cxu835lBal31yN47p9/++HxiOFY2FXyOZu4vhy8fghEsQ30w
7hQlVK/1PMUTMuyCi9OjKMeRG8Y6sGrkNmDcQVo/HEaf8dkEL/NOKyX9B2B4bvZjsFdCYd+KPGHf
YnD6DZ30+lOH4PuNOkRXWE1Lz9DFSKnR99fXvvCseCWL1LuzPdtfyYkah26mdOMZ7MK8l5ZLX4Dg
mCmwBJ1l1mQmMiqs1mjc9aY/AYb0xboGrOiApBOb0xPzzrwQWOYr6SuoaLnLYqPojbBQzbu4z6et
jyX9tjdH+8ofPGx2PMy2dHTLVlVnyWc2+HFCauqko3NOBjf6CBSZJehURmbg75URX+uxk/yLNvHr
i7YOesxFonRN4zs7E0uPAzk1ZNI/WsvEcjAyh8vAx7TXQMoCX3Q5S67SriwvufEVq7AUGrby/eR0
lQ3eVPT2BQj/aXV6to/31jy8LiyOcKp1KHUdZKA5MpVCzhm+w/1wRzOppdVitKtWAvMMUuoczfTd
8Ui+gaYQW+iGHI4Xy5gYj4kV7KO2rLdmn+CuHReKGydS8LnH8evM9B5v5hltA7PK4HjWwZwvxjM8
VQGlEe472iyUOEA1ZJ7knQkZx7gJbjHUOiH3zOAUGIiHw7SgmWlHK+FeeMPwMOpQA3BnSRPtxh+l
oHW9LCk+wZkEzhuLxuQQ6PJEOLiIzxQg348sRxMd7rOqFg57zAHUlzToMYXC3C+9jVQ00M488jun
GY9M8gJgkEBE0+TwkS1lpP+lFtE+GPH2ycKA4zNOxbcpCaStnEn+qmgsZVcoFU9reQUWKKUJ8F6V
HrhGW2svRqbasGJrFyqtuR5bdE4Ur2j3Zp2Fl406jmtY23dY9MQ20H21vjRrq94Zil9c4lelrKLZ
ei/j7vvblypSfnqHGp09QDzLwGrYHsLwaH3vU4oDTUXhCU8WjWu3FjpGIb6f3kDHkZHRVKC/qESS
Bb+ujDdXuEoPZk81P9rriT06QK3wkNFrGds5jN5PD/XOWmYo0L6Izs335cUiSyipp8qEtKIv8vhr
Lgep68d1fWb63h2FibNnPhebf47Pb14IQ1HJr4Y62qtT6W8hcEirRsN89vS7vBMHyBv/PcocFt+M
gjh6hbw6owRqZbqtnAAPtO17S8YKAibN/yLMcQ0EHT6jx+gOLqZOHvrOtDo52pujrj2UbYGF5YiE
pYnb8WXbB+dqc8dHCZB0AwctlCMo4y5bPliYWNpsIbcXgP028EibVV4YwbYXpIH6MHooa5fG78dy
SmroX8+tP6h4i1huooTdwnWI9jNRZpeUUuCim2GsgyD8iWXhuVvAOycXVz/w50Du8aZZclACX5cC
renjfaRImWOq2VUzSA9pqf0Snbq3h+haS/WPQ5n9rugHZzTtHa70AsI3YITF1TOgOqIrCTHdQ/54
E/qmui7SsTszm+8kaJzGs7AlF2uyArFYok3m1V4gU59CxgQOBySq5msGd0Z2+piw5UyJpF/IJGMr
Os9UPVuYnL7jdYgKhUJV0aPrNfmlHWCvTRP+FqY31fra6qNp0+BRi2dp1sfn6lvv7Ct4HexaKPCz
Zuciqg+xp0+eREkYV4q5t4+wbog/yzaeIsMdIWme2cfvhD+Swpl0T2dTBQl+uI9hCCaj5UWU06ru
MaQOfhHV3QtUmHMaT++EJVDmUNFn/BBDzi/+JmCUg2enRWeme9/HCFHOI81tBA4xp8PSO/vWmhvE
s+YKZRt9kS5gUKxoeavh1O6ntNdkCdcF6GpujhAwjkO5v6oQKV2fHvQYUzBDXsBJIBc9q9ItJzEd
KpLN1s/2vVJZLmDKFPsSvbzCzcTbVthk79NBA1+fo8wWJbb+VIgpW3Hz12FQUdPtEJTftKWXfaxa
q8RT92zh8J3PbJEUz50vqrVQBQ9nv28t7MSMMdvjzR1fWfJEXV3GBb4YrObMJ3jnQ/OVKQzSoKJA
ucRxNA0CTiZM/L2IysGtMinGHaBON6fn/Ig9SxCBVgnqgAPhNV04fCPZ7BWUluJ8D39JAySu6pde
paffprJ73dC0T+izYvTmd1syn3xTxKK8QX2UUoeul5tiamD0SMVLVeThBsBUtq68BE38KcbbvUse
sdGA2I2h008fVh3ugVDOTr/DezMFLoGOKFJz5CCLqwPWSShAdlZOLi0rBODaQPYCx9PTo7wiyA7v
fiTrtsVddabtgAA7nCkfxh/APrvYZ40WsxyjLkTsuUDaTWpTtLxbtQh/BDHM4FUpGvXLNPqFiYmn
5j3RjlD23SCGz57wi4dsMowfXjbW9cY2q2if68L7CYMOPwaD7LmaXaeUAmc8Lz2zxd6bqrnyPZec
X2URD99hsku1DPO42Ktajpg10mm4ydWp/Xh6ro75MKwquoGzXjKkSK4eh+Pgt14MQ2OHe9XzEFPo
v+Q9LZS4pwNWU9XHVqpV8GizCP567bZDf1H38k0+mbvTD/LO2Uz5mWYonRVqpPI8H2+ipYqyAB80
i/ZGXsDzynHQi3S1c9XIrrf21P8aM3PTek31WR2y5Az6451ZID3lEm+BRzSQHF4kIjglyxEMvGxf
qZ0JZVQZvqjBhNwERJFtpCo4/hWqjJmZnAc3Paqj68LorC0c1Qhf00pfZ5qan9HjfOc4J3zNNEE4
UsCA7MXJCD3OR16IeqSpDv5TVccYAqsgtx5Ho5NSRyoFxp7yaCFUPmrhVVRW6k5TIc85ra/I3jrk
b/1ITIV70RBGUEqacvjV49GCg2nmybMZvCyf62K85myHmw/AOZUQmtp0FFBqOfyQkZcOCWRS7oS1
Vt2rZWB8piRB5dCn+4BWFMKS+Ypbh+25JrTpC75IgetlHUoYShVW75a618abMmu1HxhrKzcNL7cR
2VCxzwYJe8vWaCO4f56US25NLJzLeq0Arj+K+K6TNBg5ZoGzqBKm/AxaIB67+G946xiD5ltrDEdr
VahlX6wVaNDxqrGj8UZvSQ9XFGcH+Dw+RjJejfWr23kFVoFqCSR33Vv4bLhthYw/2valSZUNhNKF
5Ld490hTUG/xkROpQ36R7Q2l0sAIV1P1bEERLng6pMq4+7lNZH5ExGi6K3qAGZM+GT9zRGGwhdek
6lPbiDZ2hRz0T3JlahjygL2LnKKOs5+e1+WPTTIZ/ZpkOts1FuIrblx7uoCw62MiqUkdxsXTgH/f
ZdjHBv41jI1lGvEdcV7PBGtSppm+b/BSERR2/fE5hnNUuqNd0zWNUE0yHNwPANu0dW39GrWCRuyZ
rX4U2+atNmPaKNQalK0WCxsfAj2EFzPtjTIGNkQ8QByyzAt5NvHGnSr1J5Pcr8UzZyvZSS9/jgC3
bjqRofkHOkSJr+gDDtjm5ZX6IobB+6R3DYLq3F98t5pyg92B9mHrkuyJ70U3eY0Lc66/gmYvw2/l
E9yHLfe5NZYq4jG0miDFwaSCGK6plbGKRmW4EkODPWMdVCVDJ0LFiNKWn8JMTF9yOWHjlF1ZqCsv
kZM7BUEtOknNGCdrCLuJ5+Z5mGFNMBTpDw1dVbHKhYUvc8+O1x3NHntoGYnFrc7EvfdRxq/lQisH
v3bitrS6ra3kau9UmkahYkgage02ZfqNWY9gt3K1s/WN1Rad4kiwJBp46iPUGjPI5HWWY+sOTRX7
PbVUMqf09eDZK/w8BCTpBzhBJooRXMLnk8j9IzX4JU+N/xUlz+hBCdrBuiorA73AYmYnaKo0yg5N
GXvdp9PswZXEI5Q2NZ2uYjjS2ZoDUntEv9YjWLa+/zQb+DlTLyDMVr0ZQAaXgJS7klR6N0GcxvlH
v4lFfxl5utxtrRGs2WbCkvDh9Bo7qsnS7ZtBJkSPGdEjLzKNIPSiBIP4et9H2OvqRWFeaqLa17KP
u6uOIqme9D/qQbXPlJ3n6HYQ/eAoQCijV023ZRaGPox+Y0QOFk1jtS/iRHXzFunk3BeILnpauW26
swyzd95zZqpTOOIQ5zKzeM86ypTB0jzGS7yrNqE+1XqqBcA3vWqrbMvayte1UH/7QksWyjuSaVKL
A461GFYYvmJNoqv3wcyCngXh1wnOvWcCxVEOT0PDnOGnYJSogCzzuHpK2Z5y2u2V0twPbfCUyJp9
3WuVOLNa3hmI1GdWRwEmzbqZf/4m+fAaRHB80bb7HAFsjJbpgw40MzZxWZ1L498ZCnA7MssEQIOC
wCL29QpIBfLHYZ8hMOwSE6Y1dErrCt5afOatjpueVKvfjrW46kZqDkapHYZ9H6Nj1JS0AHFiblw1
FshccBBu8a4wv+g6J3IRRJVDzT9fn96Ix7EeFw50JFmkVEAQODqcWjNOwYxY5rAX6OutjNqwL7Nx
OqfNdYy45FW5x86pMkuFgsLhMEYVxaVeScN+EEq+lTDEvaqkkf6H1o9XAB8st/T76N5KgA0ls/gw
ODRcJzG8/d3yAg/yqqFNiYnbx/JBhjFCB7dseu7jWoXteqmvAXXkq9gOzr70e2tpRg/K7MX59Rdz
i+ALQJ2kwtZUV7dx4n/vLSt8LMvSsTxvi8H4KsbKfhzKC5ANV2CoPzWsPqcwVenGrEYZ4rBxJo1/
55H4AOAa6XxS9lheJ8JWDa2ptYc9mpzJFpnI/jbqATRWglLS74eHWbGK67ANLovK7+E3t8ukGzWq
HvtKbwCixZH1EPUmMpG4uH46vYqPew+UigyanvhewEEDu3I4lgHkSQp8Tdn3AHa59mHuLm80Uq4M
p0YbWl/YR4Xk2phEYhM66xd+liVFug7rATHciCkTzmTq+V3Jedk7Y+tpVz5pdDTLpsJkaLxUXQP4
M35McEJvk5Az162G/teA+etPDpt2vEp7abqA6suJbA7A0G4mr89+uzzGi/J086XwVVx0/sBvQiGw
o071R2Pc62quwgwpcBikkHVPJ6E8c+t6b63QSP4LVUXdcrFnpQ7jrTGWxr09duMqi7vEDdIUcv8Y
nBVwnSush+cyrzV7VNEppVo2O5y9fS0E33IxGYylN6Hp5k2JTalkIGueoVquSsENZBhpFUOi3/E9
rnuB19/pJTSPsHgCc5aOQl6A+yUgpMUT2JI+kHOP+zoB4Y/Al0xq5qNqKk38XwThHxM5z2ibThik
nh76OCkBAAI5XJ9dwWYXmsOhadZNetAm017nOuNoaYocldGXXIo0Bh6UM8O9813pD0NuhosOzHcp
KFcaSdWZ5ijvMTK9NkNRfsbdurkYeljnp1/snbAPS2umNZF0cetUF3lIm9b1VCSJvp/Afnz2bEAI
kY0hslvismk7HXK9F7kEcMLJjAQ9UnvCwXflFzEIpLI2v5x+nOOzbgbAU/Tl+1IOXDIbMyRrqxwT
yX0y2I/A5zSUc63yTIQ9/pgQgsCRUeGaCzbLlYypY1iWotT3lRbEm76reGWMkS+UxirXcdcoZ8oQ
77yURUlEn7MwpPuW6AYK8Iht+Pgyyyj3OH1G6avK7WZzeureeStOS4BpNqf43Gs/XKJtUVdUyGtj
n2E8fRlDe9m1vhpsuT0MABtk+XehWISDuXAN/H3+UEsdba8uk2nURmNPK0VxU7LZdSv3FKb9xN41
5XiOmH28+6H5gMWiO4PCJf89fD98SFF/UAJzr9jAkDz45zBfGunCLymzKVNVu1NmmdtJCp5PT+zr
9zmMO5zGr9hDdGU1YuDhyEbQIBhSMbP4YPW/NI1U2peSaq230memuL4v6PevwtoCXy8n0G+KyFjR
0tXWyCGMH5VAT1w7Un/UJIfObOG7txAt3niNqTmhqWdnlvcrNmr5vKCcUbQgYtEUX8TJOsbIa2hV
c18mUrY2IAa5ZltHj16ONpvcoxBpe3244pI1Xud1VnAn9sO10hTSqjaNwgng27txD6ro9EQe7wPg
H8Ax5noFLZ0lDsTrmA7dH/x7DzNFd/Qb4UaIUp47JY4PKsjmBCTkVhgDR5fDzwWeDGdDutf3mPuC
RCxLifv30NoIzxRN/5QPnrY3S4oG7kQ3xdpEPgJCbhgqSo6+X9XHDteX/DbhtINzFYTWDwynWnFp
YYm0yyLf3gZRBPbN8qBhO0MR+j31rrqcVqNuN/ux1PEOMzKu146sR5WGE5yefkFLfLoyjKxKEd8L
bHgPQM7BJ8vatDaDKN5Ftt2lj6CeJkQt2rKMncQ0kjWlmvyr3cLa76ogvud0Tp9NP9SaHdpT2eey
0mzgLUUo7r3JNDdcZtInucwDPNEnb0hXBi/zArZAnhyi0PQo1BhzrroZUZVQ+6q6HIq28ta9UioX
gFei57BQIpmDLYl910q1qkSnziiu6raKfpWkpMiYC3/6WubCuI3KNsW4eorVj6lAXXBrmjjcIPw9
dL7Toq1HM8crgmSb9FnnJkFisK5KyqvgvIZmLZJCv8Z9PgBZVmg9ziWREStn1sNRWZxaAvk9qwGQ
F2Uz9XA5NCNiqGbShPdRg+a8bfRipaZm863WJMRb1K65rExJXef4Ol9NiMadSdGOwxbDv1br6GvR
yVxkDuGE/4zmYfuTxeq3dAigqQSx4Zp9aFB6Nds72iWT0+MAvD292+Z/+CAKIKZKjgRQnCsMasuL
9zZCHGlaUAP3NHOqmyE3u1UVGMplRDFso+PqeUPOL53Z4sfphE5mzunN1gOTwG31cLalhH3JfhL3
TZvm155OLbVPpWGV0nO/KMnbrvQ89jYFhmM0CaZsbcUxVutNU545nl4Tl8X7g4tAWBZcJyIJy9JH
Uwml51m0+ykwQNQNraVL60jo/e1gjcpHBePtxPVyuVAdQ/NbQEud/qjWeB9AFi07VPOrvL7quB31
my7LtI+V3SPflKWT3K8KEiWUJQtsNNwO09ZNH/k1QGD0eRzU9Vr8WwdDi1ZartkXMTcb0tIJif0V
3q4FmmTUxDM3qkDUg5cu0Sf0zYYT7PQKOMoI+AiEQv4HTzCEcha3A6OJqr4iz7m3qdOCPrNTF5Lk
tCmqPlvj+xGuTo93tNTnCtprHY32KniN+XneXHx8tLZxhIzU+9qo4hvMjFRox56VfC7l/FNcyeKx
zHv9EdfD+gwx4ehkmUdGYXDuU3NCL5tPFb7xtZBG9b6vBgx6VSlxAd2cO7/eWdx0tyiRzKnpXHlf
TGhqp0MvilK9D0c/vwztBHNMPY12aZyYHGWTj96fiD4qfNzv+hh/sxrcxlGmPifsdnQ94HXBKcDn
AIOj0qA9nOik0Noo9Fv1Hr7E+Enus3xnFzT5gkbyv5z+pu/N7NuhFlkXuV2qaUTO+9SiODkUUuqS
IfXr06McxWhARUBuoKZi40Clcn6KNysnNBUZhaXWuA9GVdnEcphegHhX8eIcs11bFMqlL1Q8teR2
uhljRTkTKo/LfACaqHWDPwDrz3wuUoYQw2JaPZ52X2iDtY6sdBsGUeJoTXkFGvexy+SP9dRd5Fp1
25nhudHnOTyMVCB3SN25VOsGbfXFHHe9KclNFuj30zRMN22sqHtUdIObLm6mVRWCE4VmW73Eqpx+
r5Lkc5aHs3BtFZ1LHOcjYfEg5LkzSYzPQNF/cWTUdmtOZpVK93LFRcJRzJ5ONqIszW3Fz+6MFDtY
p8yGQnUtpO1+9X67awiy0Ej7enSnpgiVVTnZ0Y/Ty+No42lzZRJmF8eKAHe2/D517AMeBxq2F+3o
bwdZv7b8Ud2ZWq7m+OWk4yXSvfWdHoOdKaNUoh4RZ0+1r4bntsNy60F/gktHEYDqHFnmEiCmmFUY
GFSb91khymBVj1IRr0VAEm/HZZy5kGToVejon0zXdiEBIi/SEuE2X7Obbxa/660G5NhH0Gutoq4m
1UrmBlivhetqQpHJkbXaIGyCbkZONJuya89MetOp8ljaVYmm/ywhEVzTWegriKBh/WhxlrYO/Bec
0dEo735o7aR9teUivC5zmd6CysXJdvMMup+bVnPtLPLj4Yuljg0Y5Si9wilQR1QryoRD9laIVcVV
RkK6pJgGt5mSLKLOQrvXUYY0POdGdQSEmi9UpAxQNEG3Hqv/yH6TKX1Rxg++FlfiYpjA3DhN4KPs
GHZWLRziffzSxSL55EmipnI3xc2DaFp1R/6d/AiVSANhTbGYsmFk+4GLAC9VDAW3nV9n1uEcB95u
EJ4VYxGQBBDcwSstrxbJpOd1GvGssHIRsoytpHG7rlS2qSq3W00E+UWg5OlWRFX8MM6ClYAvupXS
x7FL/fOckoqy3LB4t9B1AXoyM0o4/xbZFsq64ViVkniQMA9BJH1HcXqtGN8Di5JGbWxmDZfceEqV
6KM+MXN5t9OG+DcTbB4CCgXeqqjjwBV5Fel4E7yRV9Fb3RPyQ5K3hmvguOnK02hsOzLvy7SWS6co
gv57jyY0yp1nco4jpBIJLvVPe+bFcSoTQQ+PjqZtdM80UvNhEndhclMrtzldWUttV+hTrmYfNQ1J
3ii6Nxob47ZvI0Q1VStcX79JyUgra61limOLr1EWbeW0OnOyHR0tr88HWPLv51s6oA1WP0ixkpgP
QGO36dq66NaWM6wDZ396bS6P0Hkc1CloZLA6qect5kHriwG/IOYhdoSLFIrbOf2KLXRmvo9C8XKc
RZIXql7R9QbvI7uKU7vBChXI1TpywIb8ta7+40BWrf6v/+TPP/MClRUf377DP/7XTfiTLDv/1fzn
/Gv/568t/tZt8ZI9NNXLS3PzVCz/5sEv8u//Pf7qqXk6+MM6a8Jm3Lcv1Xj/UnOovQ7iv+Tz3/yf
/vCPl9d/5dNYvPzrz5853JX5X/PDPPvz7x9dPP/rT5tJ+4+3//zfP/v4lPJr2/bp+YW9Urwsf+fl
qW7+9adkKB9mkRAyUKTtqHTMVL7+5Z8fcdOh5TiXjYFJz5lUlldN8K8/FeMDEkEcnmQ5uOXya3/+
gfLT64/0D1AZSKCJI0gpo/z45z9Pd/dX+PvruzAZf//5j6xN78BfNPW//pxXwL+D5Jy/QCmiAzJD
ksmRl0Roo+BeOKpduxpS5atH28qBcURRYKgHJ4DM+GZu3hltoTf813BQMzHQxj/TpKp2GAAqLfPy
FILNqvI0wwEcZ1FY0Oz+Oze39nLq65Jz0YpQg9d9M3iG919kkJ5U5UJGpEN2sHkDyBWarXisRJLs
QrhC9x1sQ0KoMmp0XVuh4tajJwiq88pbvOuqrenr8ibxSmiRYRlegn/MkNcS4lOgpwXyYI3thnaH
jcWQyhcj3LIabR6vaakRoRkLrDbA4W5Cw8YZvS7e99groJZvd2dtyw6rYX9NjwGxkQMC0iEN+sPp
kTxvUDJa1qvKTsrvlJ+Kz0ZPkXptUNR3RWkB1TeGjqbfmEnf+X9QaoWWeI0jZY0NmAZjm9iZIqbA
HKB5mrGB8qdd5/5n2MiWa8dhyM03CasRcPuEUKZexiXknw7fhG7qlLWSG8pz3SHGsWlb27jsy2i8
SEosH52G7ukgN3rqmEZkXckhWv79qErXeZe2m4mTHmGRXtAinFLF36t+EH+LKJthdCSf89ZZlHlf
Z+q1G0DNVKEPsqzU4FyfFABv6xXWuZbTIdvs6JbfAITyLQsDXiUqrvWylrZKbzjgHXRn4p4P7kl2
RaiIK3Akw0PTy/oWPTXf6eo2gCgrf5Hi1N+m9XDW7uzw3vD6wLjRUdQCcUlVddn9S3yzB6CcgDjO
wA7x0N6uG+xvYYUWionsFIJR3WyaIwdQvaZmk062vk1ipGFOb8F5hy02/MwMR7qW/8hs+8Ml1iT6
BJ3Zb1ZT06hrHRkj6Ki1ee7kmf+Z42HIuqDxWwidLa5JUVSWVhJHzQqPssSpdTxYrKFC3sHXardu
1GEHaMRYM29cmCbfu4zrSEAcNXxXSZAlOP3Si7x1nn2gO3MWOKu8oa++eBw99TJT5DnGZdpYXsPe
LS4osIoe42M4fV7Qp3tZBVe4ztKmeIrEdDnCP7hq4yq7NUWzVTtryjYR/zoSXl3m3fRtVZ4TYzos
Ar4+JJpSc0OIey2Gr/PP3+RmQ1OaovLkejX1hlglNh1vJbtsjF6+bK3bZmrEX9PyW4f2yeP44Bi/
7V6qpq1e/uDcrv/YtNnzU8NZ+f/AEY5Z1Zv1MqcIB2f4zRP2eZjstAdn+Osv/XOIyx8oS8/n9+z0
BC+OY/TfhzjMI3mupXGAQ9fkR/8c4tqHGfVEmUsWMM1mr+h/znDtA6Jb/AjUAQFBhQL5G2f4q9Pk
4WabdT5MRMfpJMHAnw/5NwsnqVuaiXmQrYKspN1G/g22fUR9zTE4zT6lXaBdqG1sboZenVaB3/Zf
EazTXlIj8J4Kydy12thlK1FEdupogyi/Kqq0zSBOcAmAMqY1tQXRorI/QRMtKYdHybYVcLyHuMi+
09KTP+V92L7UhQ77xywNsKNytxqyrryKOhHc1qnuXQaSjnMinkCqI8Za+2hVuYfRqd1ksyuA8myk
rf6NXKW6Gzvsp4D11g9+IerEGVDKhw4QqjjE43tGclAkv8aitjFmH5VGd8JMk78oolSfpyg1SaZt
PdpXQ9rSRimaxBGDpuWuoN7dOUiog1luOj3fqF1tXSA4M6491Z++GQYFcOQh8pu8lLvvXlqaDjao
AxIKdgAafwQ+jKl7TY/djsVzknf+toztDeyOu8Lrlc9GVhfPKtH7iyrlccplXpZ35nyhH6aiYksX
JviZISovaNonACKkSbu0uiBJXCSCwVcHcfjzzUp+J+M6DvfklfOqBXJDxF8W67J4UrTMt7OVbtT2
KiTVvJBHyfor3P//QLK4C7wWG//vl4E77iNN/sc9bM23t4HX3/onkugfuPuCEaRFTZfrIJKYHzA4
npEHhJK/bwr/RBLrA38ViVLIPXSJ6HD/O5SYH9j3c6eWBsqsdGP+Tih55V6/DSVgaqkNcEbCTuWC
vlRlysLO75KoTte5Z0jrYmr7lVanZuiAvAudNguSVUl5/3IU5gNw/IdQjSGHqFFAQk3RItaMcGeG
9CGDxiIviyTrGiTKjzGv2ssgKG18wMor4KeDE0qdfetzx7ksk7E5c+Avj1KOUGAOLH04ZJRdliLA
faEp2KGF6TrJvcqVxrZepV54p6dyjT10lzptpJwr8OiLlAccB4GcHANWO9e5JQ4Itq3UZGPmr71C
jleqnfwSZvbdltP+THK13NPLgRZ5AnDDKbS8xF9rWvK9+m/2zms5biT7068yLwAFvLlFoapoiqZI
iqJ4gyAlEd57PP1+ye6eYYFc1p9ztRu70R0z3S2JCSQyT54852diqkl25tx9LW6IMXgbShNideEB
e3ikULDDq7mNgjUC3LZbD83gSW1dHvlMiwIFKhP85QAdp5bPyUnScziMGZbC5y6TvNruHC9I0/MC
ZXs/MrZOVz/0dfe9bpS1lbTKJp6VPfoM15+/5/L++/oAAulD45fuzJKqTDVVcUq4AZ6TFLu0GJIL
0iygYgCLPOQenNXnwy0qTH+/sM3GJxy/ypQevnBkzFoz577vhR3ysEUFMS8LCmgrKNL6qXWVO1wF
MDLcG1380pvV7efjozz1fpVCGQFTxRYnpVn2GbV8lHSUlqN15JRnpVFdpviGrnUzfgkg3e8T09hH
yZBvM7D0bm2lz7oWv2hRuitVHBnDDPXbZIK/UshzuIE0pl93un2JHs8+s7Id3kmXc5y8yJzveYT0
TTGlMEkGeDhFVwk/YxKBzGlCYURTuohn/u5TKVrVMv8z+doeMTjAa3N0ayjVY+Kbd+Bw9jg77m2Z
kXWLi6w2pFzP42erxLmkAkvkidEQloL8wWPQDGzcILfuhqLQ4L8qe70Lnn0AmXD85J/2FAOUE79k
JKpxKwMnWZsq7pNpaNcnZjNiCx8zVArW5pVi5UEJmfd6XdighvjRZY+SF+J4cWPnf72ZGusXU19N
53olYl4kwUQGx3UmW1VyESXNQ5IXvJUV0zBClXM1jIPtSQXpPHyhy0obstVsmD9RaMt/tNh3eFPb
0ANQmDkpC2HhJb3GGzXOVvWL2M2r7Jma3iVJ06URt8UJcoHzRZp0zgbdtTskC0eXGD5f2KXeI6AQ
litDC6JNHuW9x8lzSbFdpGBgbEbJGsHpatA3sudk0u7VSFU9x2oefFD768ziEZQon76L7+pb+S5u
LRt8ThpeQWhDvcxSVl1pI89dZLLXl7q01kPh19TM5Dxikl+ncdSbGAB+ZXthG0zfrUBT13LBJExa
4WwwuXS2Uyg7OLJZl06YOlujnqZtNZnYS4bRs55HMQXztoTFywQHzgAERQrnzdBo80lRGPsiNY3z
wmYpjPNonA9MA42feVMnjBTPznSBACjdMElLPCOBCeZn/Kufc8RVVfqCbe2DGlqnr8/OTT1HXsU6
BTzQr4pxfhp69cX0pTts5ctNiAO3K8+8ZI9bnDkF8yYJBrhlzeSsyNL7P13Ut2s7nqoTIL77zIyK
rV2M6jrSeO7EieYNwq0PQOJkzwBCg32pM7ppOjSe0jBPThgFdCLyaUs2yarJ24fZYAFIRvSCj1O+
Lab6oR2tZD3aJrA6KS1XZNFgFuqR49WBfJ86CqJupQofjCeT4oo/7ec7sWnknh88dPwmn964K7Z7
Fya1K1JuFzJh4+qhz4/uuJdPWfJi9GyydM6eo9q8DAflAnnlq0p27rKuiyEoNslFRf9uPRO3t5Gv
Nm436PvZ7/EfbkbbA+5xiT/YsM7TyKKE5Fwqk7bHSQ2TZzN41sCnridcYfFBrh8wo9zpUvkgSczU
ZEU/LDR7PHnggykzr6k6oXQXR+Z0gaPn5OoJWAyjVxNPsuZfPfz91WjbdzJioB749TvgdqMr/osW
ULRu0uc8YMsianWHeZQEiCh6bnGN96qmfogzdV8DETmTVTZHLha+7IeFqwC3yluJ1po6GB4WbTij
6oQMWq/jWRm149lIo9XLTAm9iUBu6cPq4aXWYu+90rFJdS14la7R8JAy7rUX8swzDSmt2b5Mn43W
5A2ysC9p5gUbqaq6Vd0X2a9sDk8T3Y5WTsmOR1fuobbCZ8ycHuqsfqAezdzrhbqyYIJgb8o6sUOe
u7DDlzSq5s3rPpVK6y5LsZboYjtygwnyZF3UxUlp9+yKwGDeehaJ3Ut345SwuJBacZK03NjFlNz0
epze95YPNlT242mbOv4feWBqVewU1pLOn/JldZ8mmQbptPKfmhgHWaR2bNd3RGisRmWnWZjauUlm
KFutQccaNbfhSmn5lnPQjde2RhCMByVZ1xCWT8VNxR1qlrZftc3k8lGkkyCqbS+tpSccI8Jrzc4A
IhK/T1BSoalnFA8mtz+2DUD4ne43JSLIs3qjzBEMcgD39XlvTURavE2RGw4luXATOsBuonTSSabz
yIrZTdtAnniIqSfSZ3T0Qy6Z89j1qzYpE9P1o7j5UadheJUgDbg2auMJ2bPE05Ws8VDDsT011OQH
bpnGeTNW5cav5PKnItnj1s796UJCks/w5Dh8bgIpuYlk6Umpki5aITzD94vlNHP9cpbW6qCo636o
9N9lmRQIN0EJTwI2S59ydUSHCqHGSUW0UBnsDTr18gN38edx5HgWwamER36GsskLtTZItH398Hos
krfuJ9BF67yJy1Uji3Mx8evzTCQbmW1cajPrMLfYBiUBQ0Nn1lMzoz7XlRbOcTNcwTeNHoucCP4a
I5LIvJSbMr+V8vg5SEv/rAxCxW0LNdoQ4sWZkt6lKGhBVbYCT8Tjce7UVVJEL12pXpdad1EX1i89
TH/mVnKegMl1ESKFfzqG5BZ5xq26l9VVHbHhVELcpou4fENENV30nSmUJtl0PlZysptGi4uKb9M8
lS3fZdOdqkl/i8pJtlFTufPa0Riv1YEzpBma8SwvCetklA92Ll5TleH9j+zHNKnmxy5yaBeFz1HA
/CV19FIG/G74eGxakWC8pgu5Uj9MZvJcxcymHTWUUe2+OJIpHuKzRKIorG9gpwBgACW1FDnUMq56
+TiH69QmVpmWdIeYK8c2idoQ1epqjqwI3rR2DDf1Cs1+ewMEf8cNECkGYHik5ssEcZxwrW4UtHAt
q78KI8tr2/BM0/u9D3DKLRUq+kEegU2uMXL0iwuzle4Vq3qI9XCL64KgA3Gez7pGyoZplVxX67yr
NnE93wYDmAloQMoqbJpTv5V/0f+RXM2XflA4uzXK+rxS7HJTjQbVouC70nS/YzU9USBuw1QmIU79
lxINCogz0ZkZVKRpaT9eGlKLdcTEXs59AjcQu9NB5O4DTnmAY6MXIMaXGgpvOA5P0jpLiZBNm1xN
don4WB1xbtJmI2uk5orCdzOvBhvZtww36JVUztq6k9QjSNN3F9TXxgXFRO7Y4ImsRRm+KK3SbCJb
UORJQvo0I0lTzNPZCl7ikujJwfryeer/ii9YfFhwW8jJUYBgSS1bJmqn5W3lp0jJiZni4+in2FPO
eA45wRpiyc/Opscec6ogi7ftfRtjDPtOnQnoGd2xVdtyAVDo5sA2wR1sIAUSX7kmGZi05HkMOUoz
Ykif26dT1HtNbNWnhZq+VGX9gL8OZnQz95pY249Cw8FBVhAgd0kWxLGvhlG67ls6eDqpo0g3JeyQ
84wkvJHZnZHKIdGkxICwl1uyNi4trzldX5fOalbtO7thi0icT0lSSyfKwNducuOynPmdXKQexlhp
7gqExyO3AeLpOQFn8uxzjP91MnLnCgYOhmFC53wcwynhEWtnpQ4lgTXjLKZjOLqOM0kisaNKz0t3
5pBQqVf2WlQ9JObcrkme/bMgNubH18/3pRLbXZHx97LgflCk/5/14Ld/CtG+bpY/SjzNv/v2/2e0
37mQvFnn72r3tygQtP86j9q2+ddT/vtfl3/6qDksvvHn/ym+qd8M0WARAkkOElWiqvFPGV/9JvjJ
yBGagmKqiA35T/HN+qYrNmgNOjPUkhBZfVt8o2vOL9LTFmUz2flS8e1dMYLR0dHlzFEMhfbvAiqK
k+OEIASikjHWJRdmoSc3Wq7JE9sqUK/jMUm3oV2EZ0YRKcFaM4q+ATnkI/M6WIRt7gItYrtUon8V
HbwBeVSS+2ia8gKQtDFdqq1Ss77VGeOFzMik83QsH+2gH59RrTBL1EAqbCJkvf6jK3rnvfksHxSi
F5LFHGjUd3SBPuJ4YXqXQikOfHknH8bZCwwzekLSWHkZFVPaxWAj0KmVaPK6Tq6cSgg830KccAD6
aHMk9J5OwRIZfwuPfmlD/b/Q/EL18s2XereB7mpaX7+ffr/unrvi+Sk4rF2LP/3P9pG/Ye8DaYW6
EfK7B7Vr5RtdLtIURUeyC4QrO+uf7aN8A+ZNI5iKKL0wzp7/bB/5m6yDjAYrCkUMPbcvtcFESfLt
+SaQibDu+UFscCQUxK+/6YLRoUPfPjCcVTgM3bbvycsGtJ6OrOOF4I+BZJ8Go5bjG1gnhM8lvLUe
IgWD8MTHriP27yJo58i4N72BnMBQhz+TUJckd4ok1CPlKR6V9dxHULmUdhyvJiOPps2M/ilQllJG
bspEvaXZTFEXh65mgoJvQlkdd6Wmd1doDU/pmvN3fNYzvz0bJG7a22DM2nu6d3SkuKrKhtfDsuWs
S5Xm50wKdV3DEg/OG3P2LdcH/7JHFIGSZpd26JzTk5xqsAZSlnGwck6d+mlrd6dIE/X4RjYp+VBf
jpe9XTkmvIPEkbajOVU1roR6voPYB8ojzvMudYvZD03X0Xm9lTw488tgQRdaqRRIuCaF0X2E93W8
Uhuzu6/UVB9WwH+i2tWlfNp1KS5Ap1NT66f4s9BuJ1fDHiZT+5mugwEMKIPvLuy8ANevCixpRupg
xaSjpYc/Ogbi+V2G+ZXkFfRLLkMNk3gXL7xwTxEKVlgyp/5Gy/MK0ZdR9+2V3qaUWKMqyXpkgxL1
UgKl+gxWWUtWmTnav99sog/C3WIxihwaryGyLeDHApwtmgVvFmOSja1qTVB2tLlxTppxVolm4TEv
U2UBGPprGNpBpJA2xdIlZADPH7tFuUxaTU0+wF2xbppeQXyn1ZtzWysbTHd9/xxX7m7Fto13ox9H
m8/fdHFovT4CMBLIglCTKWwvYK3YHPgjyo/SyjLC5iJFj14YGUL/18Ny3WHOe2QDipl7s81fxyPI
ML9sRYLKYrxW10ZMvGMJrPZIhRZxXy9tm2SV59YxqsGyGybG4irEOLiyMMdLAHmFHwBM0dhfTW0e
SdtKjZoHaeoRN5hCqQWtreXGTCk3NhKgVM11QcP3z1BkUbLR0ljbgY8OUafJi/6q6nnurT87rcNV
po9W7dByptF4riKvZPvYqH/G9noc5uKcrneyD3PHuohpmP/FcP7Swfc/SxP/70V8vIrB/u8btXdd
nfyVL66eaNY2/zptUrLHw8RRfO2/Tz5L+abQn9JB5qGzCPCSX/o7cbTUb7AdIGCoYhOIXfjvk0/l
UEThDHSIkEBgAf3n5OOX0LUEgEjF2rQhYH0JxLmsFaCVB64bRgo/CimLpSzAJE1YR8Fo2qhD0t5P
mQ6gnu6HZ6Y6topt9NLXcXmvKcXT51t/sRVBLAnJEzhA2IPq9NB4v7dBbp6sfCglOdgwc6rHgVvf
xJS/VpGcd737+ViLgPo6FmRkoWUrJttYbHumsuv7fgo2qR0kNDwpkjemekyGWjzxm+DyOgrwGO69
HPCkMYsMvIEok5kKo3BLyNZtkw0by0c3ndpmfgZTNttJhQ9idVs3Q3b6+RsuSwLMJgqEQLaJo+gg
WkuMGkTE2U4Ze0SXH5qxvqul+QIaFXKANd7ydQmG5fMhP/iA1JdIxik2YXEgYFJvP6AGs7SlphZs
Bh8BZT+XNaY3nldGZYRHKJ4fzKyJXBFOsiJPQ0jycCjHCWEyShKV46aMrlHhlz1nzqNT36D+JzXT
o5HI5/bcpydpax5tu36wetiBAgdDgircjg9HN6UGZ0gJTmnZF/YqLK15K0/0P4BG2SfZoNSeps6W
a+dThxj4TJ0N8TJPQUlRm5MHLiv8ITkyjszJR9NPF1blyeDU4Ntx+FSzwolJk4ymmZ46G7OakW6j
b4MjHQWzz7/0QmcA1jrLmuQY1AnJOMXwxf5RqniIUj0KN33gFOfIQxrPYWGnj2C0jO8UknsPtjUO
pnF+2iU72KHyipwqXkfVWG1mfAz3ieJDfv78sdRF9iAey6FUjpUNSDjohMtFn8nYQjcCxjxq3GPr
1MrcEZHPwotKRAFdUKT2HWUf5VLrZy1wy2EKV5nvT5cOioFngzpIPzpz5E9NKI57DZrLK0yTS0Ce
nbqZcs3yvTYLvKa29V0USM9ZMmqrMAypDEpjlJ7E5mDc0gTmuvn5qy0sJ8SMQ/xEz5TdTPOCdX/4
dZElgMFt8HVrKmMbo5+7c0yZMsrNhTzKsJlD+WXEywOJaGkcPbyo/XGFNpDqdmOOQG9NDeoiGyWy
hLIvnR9Z1piTh4hOGK4VDYvHz5/3FYF8GPs4vBCgY38SY7HzOXzeseKyUIyGTy/PL7y2jrsKIlqe
UCuos/M4LJSbJoUxRfDNu4sZMOx1rHZD78ZokyauUvkgw/H4xNxzVBFaH5IGRdAh5T+0qiNVq1GV
kEm09eC2LObhOqrkcF9TxEMeqBit8yhMjGtqselNlMKATvNNQPLfen7X6tsqbNQziubGTYS+2rhS
mpF2gDLRLwLI/j2BU/8dKTLnF2LI3UaBb3kkVL6PIDDJZA5q4SkuovTh7Gi90RuBpvtABaP+e1pO
8ja3K+NIcvvxKIjHaeC5bKDTh6OUM8qSkoOYrRPYdJbU6Q+uBPaRVxE/5PBDC1Ic7yLQ0A4L9XAQ
icbnXBmDvwYb39KDnq2HWtUyN8DI04t6au1dOaD5UefqkSPug5HBWZAMQAHhDFhqxMdN60yYbTvr
3tDixKXGymU9QTSzbhDMtb4PQR3eS3ZuHXljUbRYvjIxhuVNBoFe5RKOjpZCJIWx5qy1QoaFqo22
f6/1dfOkNjEcM6fG3SlTZGkD/T/jOgvk46Sgs2usulgtG7rIVrlDQnv6Tb1tVw20/TByGFs3ydP6
zldj6bwPLe1ulgIU58w8F4ImefbLTCX9Siud+HrsEn/7+Y59f6T+FTiFLCUX/aXEFszeaipL2Vmj
Stlv9MF2bgH03DRJS4C3xm4Dh+iS3l+4daTxmMLPx1PKhhNyDah2CEj029whmXVd0uXaWaPa3W1b
5JlWPj70q5y2M56VVX+VSlmB4BaAFikuOGEVI9nMqQxTXPUnDGrt+8TyC3cM/dnT1RkeBDJzJ2WB
I4ZDsxj+K/IfpVz+CTQs17qsfkqj0r9sVe0YL+kdDg2eKLuBWM29Evjiqxj9m+t6MI5KH6Lita4C
1bpBIoXSie5E52HWKi0oHxpu9Fac06j1dS81Kud0zOri2q+bYxz+Dx9FIxIjYQZ6EaLt4byi9q3h
GFywR+qk5kDu6qe+Q63A1Lrm1J4V6QqZWbDDSAG6IBd6N5msnaLV7c3nq+tdwVbMiajkGaCQQKwt
l5fD1wSUghRuX9U7eFWn82zIp4pmRjsyNJybqYevUi3YTY2kn1BscLYUGlIPeZtj0ocfrHSKbUQq
USAX7NnDOQk1FTwHid26agrtO8Qi+wLPjOG8UfIKSkdgQfFSnhwog+egqKovyfiLg5zzG7VuuHg2
xaTl9aqoEH+KK0YfHd+/QCjb3mho7fyVL/z/a/kbLiWtlzeL8F0t+v5P/mfu/qRcQ/+iZgr+5euf
+fsebjjfYEzS+aYEDakCDYr/3MM1ysykF9R+Ea7irs0v/VOBNr5xx+HniHsdYqkCDfw3EUP+JpxK
+DOciHQouKx/DT69PGdMTm2KAdwzDHwQwXIfLlQc4rpMKnAPur+a3cz9/Ri515F7FbiXoXt5/Wf7
/ezl4ffZ7ZtJuv7r5H7L4dQXVUBUDg5HXdytMPr2jawnzj5W7v2+cO8Ct3If+JfnPzuMm8W//9mu
f/54ujy/v9w9fX+5/X7+ez+4x56Dl3ubVywfY7FL5Uwd6b/y8kVxr8jPdbj//D0F8/bTAUSYeBOl
YXG0qiHes3Af7veZW7iP9w/3589/Iv7xgb8fM3d2756vbk6vHu9OA/f0xr0+vbk53V3e3OxWl+vd
9uZ0e3NzJv5pfXa2Pn+8vdytzm7PVj9vL1e3t+dX+9XZy/nt5dneOz9/OfL8rwqtn0yQubhu01Qo
LKnj+S8eLx72ZycXj1eP5w8P2+3d+cVD4K53N7v19my3vrm5urnaXIlHPNvf7s9v15dnJ0fmchlS
Fx/rFQbyZi4LYbbRaK9z+SyWDXP5/Hz35zpw7wpmc3Zv/txFzGXkRvxjIf53++fuD9N7N4rV/IPf
+aN0r3+G7svTz8uX3z+f9qF79rRndf28fmF17W9f7l9+I/nBX/f7l/uKDfGw3+1+Pv0+f7mFU//7
yPy+Ihg+m99Fjq4nLcKOJLaet7nwTi488f8b112fbjbblbty1yv+xT3xTo5k7a8nwGcDL85s1ObH
NPJH3+MNWYb73y/nz1c0Wd1n+ObuzSVzlbu7n2f3T9dPl0e+pNhVn40trhRvPmQ76EFivyZZuNib
PyL5MUiuozB327IDMHX/+bp5R7wV64ZmA1h9BIBwT1vMMVUaLDeT2PfmsrqIhl3XaCcZdZJef6ko
mQ1a8jiPTxEibXl/o/c/dB1msY5fxNOUfB/Gu6C7Q+nliGjnu2T09alIRiHgITcpL8sISTrnsjWE
IjLcPVM1cG8i9/n5+ml3/fTz+vL3reze/z62nZfNl9ewiwPfvwddTMWMVYJt9gzayJLbGj8sC3qY
cj5Ot7YTuHXre7l9rrRfLBpx/JGiooYKS5wjbYnPmiS1C6QOAcOiChrPUqKZzmM2BKDG+/nX5197
eZzBKaSwzG2UMxL0wzu6fj+0ddEG4LZnq79oYHs/9fqg3tRxlF3/F0PBz+V8Fq1VZxHbi0iLZBj1
QD2rdr415qCNhYdF6pqgj79/PpbYEm+3jHgt3ECZSJTQKSWL136zZSykIDq9tixPbwvjymmoeXBR
To8syo9GoSEtyLwwaYDiHY7S1xRw8KW0PMfoME8cLGubW7NzJPa8W4XiZZDqBlth4k4gLzuNpQEF
C4Sr5anNaG5CTOB+DHMaQOs2LP8symq1dAu/xfspAYOq0j/4hbGndEwa6MO35bYgSKj0+peqblYX
Vjr9WfzPAG55IYAxFyDd19xiUZoHaoORigBHUrfGXvxwThsjrK3c7zSva2o88zBlcIuhDI9crN+9
C8ggasVQxVGiFHexw1FQzu+H0MS7DoCpvKodtJZCQHJHvty7zcUo1H5F2wYxDJCWh6PgDUBXoTdH
Lx8U5yysFGfVtVroKUF0zMzztZJ8sOIXYy12l+OkDqK/jIXOkashTZrZFgD99qTrfHr/zZq7+o/C
xt68tzBNKE9YZ2sgDBtl7E4UEy9vzOoNuBCaqXsgmDax1o+0P5XvY/zFQEA3CeVPQoBO14gcfzH5
oeLQCGkR3+ikoAFfW+CtFOswRU7kwm/69eeh4MOPAPpEXHJFxXYxMbLi47upMjFaHheb1tYeNDuU
UMSo8yOf+6NFpUCkk3kxgLX6YukmrZ2laMyPng+29yLB7HknUapaff4+yxT51amcMj9GGDa3GkM8
xZvQVvhJVI+VPnqIi1lrM46GTTr06qU5zb1b2qFx+vl471YWQDpuVIBiKEABeVh2VqIWRx5NqSdP
2dXXxlV3n1/UD85v/XKM3PZHfR7fT9fzZfg0v0TXzpm/rr3hSAK0UJXi3rZ4hMU7DyPSyenAIxT3
2q18Y13pl8WLuQ3ONOxw3OEaMzfpu3wdY2F02pxoV9qdfiTUL2d9+QSLA6UPNT3spGryAjhudpuf
1Iiho156VlTW5vMJXy4jtoewLKBnQntBmKAffmApNkq5bdrBU/pMchHyrm/rIJcfjozywTAgswgJ
oiLGubKYUxTkfIUu2eTpYXZqV+XgTb3yYI8qdIWyh2ukrKTkLCy/4969HVvd7ZzvFmYGYYkUnATS
xrLPDad6mPG9NCJXCc/TeoBvAQ9XulALc6XIs2s7gL/jJwcuz9Q8t8NPRfk5oi/jl6cKBLBZ/q3y
AWXph6WlUJXatTWMqyT6XbTlI+f1xqgT1T3y4kzf20ApevWiyywUChFvWFaacC1FK9bndbNidp7H
JNAfi+yYGMwHk0sGR7+L6K+C/15EfmwvulZVJ6jVUyZv+rrfWxhFHkGYfzyIUIUg4IjaxuFCAbRV
U5eDt2vASnadBFA5SK/4SPz8aBTmC01qNPqpzSiHo5jOgKKbGg9ekjbaDjfjCdJkZx+JMiI2Lr4K
9TfEHKlzQEvWxP57E9W0gYHDqh8QnBDyiUPq3Dpa3F6M1dxtiyDSVsk0qkeUcsRXeDeoUI8lvLEH
liJtfpAVaZayFFCJKM6sun6qctDjK2yFESlvKoee1xwC/8bl+OurEDoyOb4jKuv6sjFsaJmUZ0nO
rBowFlF+hhOKJsyRwPnRtyOWoETHS4pr02JWcUSCyCj1HppH1iY2UABUOOOPVE9fee/LeUT4CL0v
pFPQ4l0ERwmdDGTjYMHHwLpcWBjGqprU4LofJvss8Scb/80xA82Rq/wWTVk3Q9H8dMb0RO8HjeWE
omacZnflYK0jXTniYPauzM2OBzUDzQKRe9RUl7jkQO1GmFg2wo9aE8AMbev82RiV8qqOChGLEv/G
NPv8ZOY2zDVeCZp9M9ISRbkyVZMV7On8i7cukQGpSKSh80AqRP/48LvUemyWttJ1njV0+kk20Ywg
UQg3aTcc277iRx1+GyKDhY8ahBBo4ct7s1HaQanoyL/1ka2gdA3BoY2m5KQ3yxyGaB7tZk0+CUf1
ppTl8Uiussy9OL1okCMwQAsJ7v3yGtbWPqx/Oa48J8vnYGXpKedCbWE+uMXwvVaOhKrlIS0gywKm
JcOpEr1HsR3eBBFZSU1sV+XSm+KK3lT7UGoDJGBrekybSj6yg98FDygEIJqRBBK4ZvzPDgeTpAwH
TxtGjB9b7RrJlf4i7+bu1Gyb/qaxoMcgw5tuUXa3jyQI72Ll68giI2F6WduLkVPJ6WhsOolnTlYJ
d67c1V0ZrOYyfKyd8iQv8mN+O+/iCCOSQkMsQuGMRbSY2EhrRurq8HvaqpZX5YTgVzvTCPr8ZF58
PvBY7FAOZTaFxl9Lt5nM6JS0tWb86hSccncQctLmxgS6q61GUN/2tgiRIzpyBiyWKIMigcKKEWMi
1rnMtnKjDHK7rTPPKsvmV5S2yTbjzCnczgi1p89fcDGNYiyBMqUcwVkDRmex7XuuBb6WKJhjtZGy
98HV3kUzvLCvjyK4KjhakIJQADlcmP48tUYJeM3Tai3ZzkoYP9XIF3913lgPyA5x3iPySBRbxPwI
IL5ZzMybUXaZvck0pA1UeSrTDbppzZHse3kBoOiBGSTMBJqmJtSEpfn5NKtdWvVx5kX4cNunFsLg
yOkGGmw+uzZSfS9PkeF0KCdMs3kFtiH/OZe21LuV0U3xOlXyokUW0LLCx6xO62cpSPL4j51L9UWR
hvmwDvOoHUJXj3Ae8kbfNvEamFVov0GcOEeq2O+WAWk3IC1hh0CNCpXYww8kNV1X1yGIdbkNw40N
fc0FgXhMQ2YRJVARYhQKRw7ayNSnliloEBRw2aFJrSAb5zeq3UWPlWT3mAhjxoLEwpS7dMvMuy8u
Pj4UaoBUxECMctYulkU1OJE0l3wobY5RuMCcFhXowj+S17yLFBphlxs2jhqgKNV3OenkVP0kQU91
nEo14aO2Y+4NXJdsTB8q6VGhsGB8LdtmCYIv4QRFzZcZffdmLXPXzkaeeZQbq/UQOxM85fEYXnOh
IS0Q76TBIGjAN0OqIUgcLo5EGTqkFYLMq4TsZW6HweVgxwBW+mo+Uwa7vMXoCTEKoSHRdGO4bm2E
XBWlGrdW1QQnSGEoP776TUVmzhUD8x6OmyVkNhO+CVkcZh4OCwiyxsawiaVa+2rYEi9OjoqgvEgY
lgCNcZwivPIYJa6N6BZ3n/B6iKXqyKn9bu8xCqFRlE4AKZESHU6v1NhSrtX6K4ZhPo86qduiFpr/
F2uFbAcsKlkn7oriKd4kIklYGDDanZScvo83NjYVnmFJx5zJP3wX3oSyFgMBnT4cZZb6qSJnTYlX
SvpSaPKwboIqPCYo/i6QMGWQI+FwEeXZ14stTU7QSK0YJm0KaS/FSemiX1p5Shu2W2qOyakVJcdu
Lu+OZTGoTmpM1RRY15LqNUct/s7kA55tY4OtJKN8ogPwXaFRmH05ZBFAyI/J5XhLVvnhNCaG0eAz
OIYelWKuYQBOUMHBGrr0Pt9G71+JtWCypUnldUGmORxnaCZdbgqKzDCszIdy4MpRuQ1EGsBQBpCn
P58P9/6zoS5AZspdGgEu8o3D4VKlNhtSEYYreuusJkoYm2kQmkBl7uvbZBqSE5lPu/3qsGIfw7Ol
z0Mhf6lUiShljMV2Kq1MOa8G/LIaqdoalVRctV09GXhqj2HsBVlWH6kqLy46BE6xZFiNgqPEybo4
VZGe7Vu0dSUi5eCfh4WVnSZWEG/nccLvIZ+qrZQm0mWlaLEnZ/lw5L3fH0nUk1CgxUxNNO+WHQUQ
K/WYppIPvTaKeld15jDbZEj9I1WcaZSfS9Xujxnmim/45nL3+s4U0kFaCtc/7BMPv7Hdy0Wmm76/
8g0b3H0Hc2+I4/HLC5dXYyxUDSnNsKQOR3HiFiWsUfVXY93Pww66KdVAhJYlTIBjFtaRg+DdPhHE
OuQR6c+IuGYtwlrQjbrRwfsDWTzL2y6L71OIqSdq1UZHDoN3I7FOOAVer6asmuVIdCQdre5A/if+
mJ9hqGm7kOuQ/67r4MidbXFbFNkYpG/ONyiycKOXNygz4j/NemGtQtWq7/HgGPu92SGMhgYOTjLB
BTdaS9+2cRtg8wkSPh+/mrBz6RD1GUq9/CQEKA+/YtroNb0qcNfawHEklejEuUgXtvdFZetfveiI
sWBH0uLhL9xrDseapC7OCjszEFrryrMukYoLKODH7osffD5YyhagPZhRqJksdnyMoi2YQVlfZYWc
VAgWSU62DqizyqsKQZFjJbv3w4ldAOgL1idNyqXC9KjX9Kw5QVZxhxl3nKgNfJpRubIyPVt/HkQ/
HEoUa+j+U1BbIkSDREOGc2p5M6lCHKA3Kv3nVEkGwikdgkmfD/YuiICa5m7178EWB4USoRSkt/Bu
g6EfNqWaD6h4VdmR+PjRK1EK50wX1k7KMosgUE3qpPb6qsssK8Weq7ZugtCyd1oN8/+/mD+LoIW9
gMrN/hVm9ib/mqOU7jSkglWI5PcGYrC8liNd2qmTeczX713cR+lddE8AnTMWfbnDpT77E7LmMUMp
mHruQxyEvNlO0POO0smrizw7so0/+FqClE7dSQXN/A6z2zl9rUVFo6+KqLXu+kwOThwrK46E/A9H
MdGtwTZbRJ7FBm6QzCwGcPPIt+jxVR6n6mnWxfGXL8LMHfV3WvFUqbneH87dGLZq4Vgpy9wqRjdp
8nCrDPN0ZDF88IV0bIVR+BCIGs7Kw1H40XDpIb6tpDawfvMFIS2bQue5auhgqnnTH5m8D5Y6nTXh
cfi/yDuv5biVNsu+yrwAOuBNxMRcwFQVi1Z0EnmDkE14nwnz9LOg7j/6iFKL8d/OXJw4RodEAYXM
/Mz+1qbMSzX8zQW7VAwa5X30GVozNrjvjDjLYnyhf6fQTavy78t3P+N/iQHw2EAoAWOBcuRumfbr
7eVww5xecDVnseATFhkMn0bNwbWYuyIe3OBWzbp4pyCzj1a8va4PjxjOB7pbgq3gbRVyUsVmYg6l
6N/302NnpP18mqx8gga8WQxPdE7fYv49ai9W01bXulsDHkvXzk9qbSu8Qxk0g4cHElagAmhTEI62
sSA2wz4qkoPjz5G0RP1QdmmPJWTRYtkxuYNVHQjjpi5SvZ09MKnTOhDpGIfwOzyAIwFbJQ8718WG
XGqL+WT2zvhST8WWR4boOhVJEGYH4W0pSprJtr/a/PB12dmbHzMTULRh5XtBFttYatORlN6kDlna
riDWlXExZLvConWwG9QL3fseaIEBRdJKp2PZp8WVgxMh9UMrDQQALKe4RcpSN5Ho5+o0AC3An6LX
3S+tTTErlJJScchge3s1dkMPUDnvNe+wDp4JgKEoxEuf6p2MHTFyT6NeWJerq6/VeU6lTyVMKb+L
urVoP8JOSBkfKFL5SEJYvkg1pRWTj3SYQqEZxr1su2KF6spxH1KRyuEw+uMWUkFs14MBhv2bMJhx
D515LB8DPNDWi6aZ/I+MpzYfUDQxZFznmv2orDb/uIzYt17KzvVaOH2eGsJ+RLtRia0MQtPo6i0y
02lRod712p0zbsUnYVBuiibGEWXSu6NPKwCUIJ4mPtRHEKjafL2Nbt0fvUlg6O5WFhah8yLAwNlb
N580sxsAWmW2NSfCzfKX1XCzF0vrNTccALo6F1rps44hlWbfR7RfV8TCPDToE+217vTLEKb6JjC3
nac6sQrP/1zodmWGeFd4dTSRf1pRNeZeGU52NQGehTPBLZf2RzWsw+d5HZ1rTFjc157OtsdwJRZa
OOp6/V1pytkEn+UqA7L8NN6LVJthZNhpv5Mx1m5JNpcJ47Dt+q2IvVXVfqLgfl44+ZZpMa6gey9d
twYm4kouBgfVty5GXOm+lOZS3QWzar9JmKkfs0oWS7RR4L0U3VC/Gp09fqSTpj3lvWF/FQ0CNJy4
W7+IXIp+feJ5Sr/IcptAzM2VvSa23EGKuiWtJWrAbN1OAU4U0ehYxqM/rcoBzBdMd6PKOw/aA6X6
Q2/gSQ2k1a0uLV6gH5lWIA1dhIb1mzunLd9WaYkHxQ7/qNZg/aQBDReAteQqw2pd5o4xEn/Ch8Pr
zcRcC6c+kD2K4oAXK5OwUmXbp4pS83xYN208BiYO6ehJS68hUpXdFM22vT3XFU4DgmwyTzSrs7+t
nmqLyDOgpJ7cQPXJYDHYGA3EbjbFzXRdQlcMwb2WBZs865STPlJN2pxDoyztugcn+wrZcJku0C40
l3qad3m8utb0Iff9yj6M6SQuyg3+X0wr0J+iBc5gedBQ96iL2SSiOGzjhr+Zp5zvlesv927fbAx6
Fmoww4FHAGa1ngY9Ns2tetR6n6k3Zdu35gwoFFJnrXBFm+rJ3b16/NfNWPqbumA9hmtViyChZ9k6
h3ow6rOylsWLulFbAwiz0Npiy1u8IpzcdBjCvFVNERsUExA7Eofw7Jhj/KI2MQ9wJ7flmUPI9Y5y
XJUMF0NrloOhmc4Wmma9NIfFL4s7c818PZ6l4zxKQ41b3Fkr/gzLNEicNusalqk9NmXUmZ6wo7Jk
2Dq0WfRGNHcbPdO57g099vtpuPT0THzLp92Cwauy6UWO43i3WZ34wKSp9mqSiP/Y3KJn11gqSQXO
qKuYF6csE70asWbEnrn5nue9DZy63eAQ9zpqWPpN6/pQ1FhLIXsuxNduzusfHa/WGi8E5epk4OSu
wiVzA+57Us/mJMczyHYTROW4FI92P7qfCeD7/GDJer6h+2/8wJK7udWKwFkSf13bz3PPog5lOVpf
ghrU5kmSdXb4Y5fVa1b1s464JfB2Qo/txrnVt/V5ynP51Uptph3hey5f0Cot+gFky3rtFG2Q8uhq
3loXNfXBrWnVJ+kChzYEwIhXha8Fc3k061x92AdDP9CVhYOqb/PN3hx4ndtUcUbUlvEMy7KWNFJz
SSfD3TLrsOQL9dHMWeiC2FtPr7GCTXS2mlp+JZiaHudF8rK5YDAf9Lywv2aZxYmwzPPAAq2M/rNw
1crWWKScJI5RmxzNUHzZlsesiZQuHSMiP06f+00PGv2SaX7O4eM0lfUHS59SPATW0Wribqm6IiqL
oLwb7HH6pqwmvQDMNH7NhjKtIomtZc37xssb4pIxPXKwuV+CzMK2fRiN5Vkoq3jpKrcbDhYnURPh
51X/0JbBfQ2qslIHUXbMwVnS7nI65Zp6Ncrc2qJF092EdbWhQB/a6qr0CiGg5c77SF87Dzwdbx59
co6yfCo3n/0mmDRMM1PEtmmo9+x8WBPb8rnKFo/h+N2AM3S2tMwOTrXgzdgNm+jhQmAjH+pL1+Aq
TzBrHjZXtFnoe5utwq00uGqQ44NysN2uniP2d+c59TdnPbmalA+mhpgvEVrWMhWOwg6iDLC0HpBb
KqBZ9qN6tfyeuxj8rG3hYtfeiFHiwhy/BST44zim+GBPIguGWDaKG8BmDUIwEMaaCWziEZ3WVyCf
lnLzvjFE7g0xNlkGCGsaxcycF7P/FdN382PfM4dtq7V4pTI13Gqj2L4uc9t91TJD4KPgK9WGKN5T
48i5X1z3jZbKqCu6UguHNctuUjsnBDJNCeYqLVUeHMzcLXSGBbrysaRDCyV80DqHSGBngWp2q32R
U2V+6SajlfFYDsXIg198Np3K/qijKlbhOFXpenRLNfMejiJF0liV+Nyg0zJSqOwEfAV3O8Oo/WoG
pe2FwdKXzPKCCW5fAvKvHEI0Z3Oso7h9yKGhB+HmiIwfyhhKjSyGg9vj1Cjxffb1AXXr5mvbQZN1
/Ymwk4kmEoRqO8IMZcUYG62tKyZX8/S0qM1l2fX7fiiB7q3JYtmdxtvsD18L5ejyQI+x2iKOJZBZ
WV2sjNLktVacFRVYOwYFH2CB6bKNehQmxso5U0gcuemq0ItLOYq8xsd8mItMRrkmu+De71qIsPY8
Nd6npa/Fo1cuA3CtFTmciNtucMUFPQ5te/a1oXdvJ3pu20XXgJc4e02FDrTMJdEFnne+WV1qldtq
iZTtlB0XBQb5Q2ZlCoSltk6xsHRNPytibabva6ecvtkZQaaCi62VVVTTwqwS2dZyjRo5QYmepQ8F
nCAigA+v6bkuYujWKj/bJVMqL2LbwEWdaLT0XRfaVroGZ+Q39Xg1GCuBH9uJLR8wNOrk5aIyHP2s
iXNSD3PENkPC77aKw9qKOXjaoJSu0ewoPzjNbBH2vUXIk0YzPbrioe3EUD/5s1muBcm3XoqPnvQX
PZy83NfxpVvGQmedyCrn8HRIGfg/Hf9itHvV4xufTVhmChRDYdnVE2w2zlEjcs1ycGCl1zVWJxwG
zgE3bM08DjX79KPR88Vdya3O3LOXM5p7LNop1eO1zz31ZBjltt3ZGRVAzMdALyLIm9Hkg0XHrSBT
3/00bWRY5N3cHGCqA9RvZoDVz5455tVtD5OxTrxBSIhTbuek+plk2AoOSooxf506+t/Yys6kLUbk
2VhJRs4qhud2tjEwFhLxwaMvLE1Gu9e7dswGd9WucxV0dh8uQsEvV6JtP43SYGkpJzNgWKXbQKQH
N56EbJzY0qxuEVyYry+/6DqpEU4FXtobIaS3abzp9EaxuTLgUfUH1dZqu5yAgbs/Aj0AZWcthWV+
Zjp+8K9bt57UfedXjnWchrzao8axV8/MUnj78T/X1foRcyfVTKHnyXS4rbeGkj0Qf4bJo6bKBlK+
IG+nb3rpl4RqE61+KhJOdoMZVlVHTWtVF63K1QZiTnNMzixjrNc40/qmOuSYLRVXOFHkI4Mthafu
DH1pB+ImW754ilGGW2ugcB5aw6DLbwxyOE3iO0p9XAqTLdr3ZruPbX8A6CGqLbinSWQ0ibXmbhvh
jG5nSa8XGGnIPjNM8MWTR0aBY/GgH7ZlWDxQ8fniZ0kxpH1HSNdvyvuRtp6R3iyjRnin1s16SheV
z1FDVL8e5IRx8n1t1p4VT8zLa/ByNkYsdAyNawiadgE/uy+U+TjxJTaHmUDSiNMUp4EvRsC49snr
xWxNjCZNXnvc+qWtPqyjb4D/d8apvi4LP82vtz5FPbTqZqmSSZu37oFa/tK/SM1yyktHdcX0NNtt
U7iQ1MnfcM7oB+MYoNHPL4Qs2eewOrC0wzQP3Y/UWcZPhrdtbZhqg/Qu3NVhcl0XplOclJjFPWig
EfiETfMu6nXcPS6F1pdtlMMUbzDqmcSZlqw1RUEtSaOopGnG3djQuME/BBgisvZ8Yctp5tSNpUt0
xH/hFi+qCeMQsgyRc9IHhUuQ4ZhFPmDqsKovy1o2ATYk1ph+yTHay84FmaV/OarVLz8uJUWNy7zQ
1+Yqs0bTuVF88O2GKfR5vq7b0SH7DKpBNgkxrV1FdoZq89TBXJ3CEf8h9y6rHa8YwqVYLI/YbhP1
syMzrXvdin75ni+zgxF5k3Kde1+f2LnqnKp4Uhu1fvb8YWPjIgby1yeZWW3/YxW6VYpTjs+ncedC
jH82FK8LVg16emd3Dbl6Lps0kV3B3AYPDEcXllSQFG3hW4cMJ/gh9LJJ5jG37l9WeuFPl8Ggk75X
uNWd06UoAiwdHIlTxADPchobv0lAQYksRKph/phmA1kXBQZOBujN/VdH4agQWaO33BUeSjpWT7XO
YeuWqUPFrhXZgd+Hys7UhPOJFLfdjptcqicDKsWW1KtvY17U9yPcdmeyr1bYkVbSqtYcj+M+7wR4
o6zkcdRYPIhGPDNLBlV6P7ahwLLabLujdDt11UrDr8IuyOQrZzPW3Zsxp2OyUknRwqUsyksP8mQe
g3cv5yQ3uz4xYB59sca8MU9tsa/zQe8HYrbCC/IDHco1zhnZeuQboYpA2JDeTxlmJrthpDlERb+q
r+5suN8WD2pKpKllu++mevcA0Y3+2hssjxd2M52PO0jHIV1G/NdjsrtFU27mn/uUMu2hz9XiH8kp
m+5m0PTOFWEOGwhmZZWv3zxvRO9KdJK6RaS5TvnZ2WrnygzSeYsCLDr0xNEL9UCFpDcSuzCGh8q3
NjuuzS1fotno5POmWRDRmxlxbzwjoHsZcCYXkTvbIC1WzGkwirc6/Ue/NKudLAY9i2id9Wk7FZpB
2VWDHPedLw70+7pqLeR8pLuvvlNpFAbsAfoPQ/fFJ6y2TGxIzInDUwSYArajUVqHTmlrCrNeaS9z
sxVahgMAxj+nyZGmkayY7mVRQZIoo3FsDANvPGXwiJfRpoLdtN0XzyraOk7B2yWBXCBaQ2Akh23l
J2POpIfBiYU3Bya0BOYZKcMTc3zQP/2RYmg8NjZvbrC4+aOOz2oWThM2DJG5qh9ZQ4EnWrty645B
IexvgyWaLKp4d26tdEHB6BIZU730pxKYaNDIy9V2jG+aU0isAAJPPkIYtz8smOYQX/SU+06V1APQ
abLujLNZzdgxBrNovzUTJCiS1SH/hB21V5LvEPSDRNG3Zrc7B+SUDYF6Sf0STwgyBeINgMhp6WOF
LivTu9yswerCJRUFLh6WQe2MjQWqElFH+7KYxoBteqp1NE/ySpCfWRN+ImVdu1sMco3N1liIakPW
MQbIwp4dipkDTJOIkaTcjfJtTb8tuDO5oQJ6UrOrFxqpEA5hdwRDRLOVny4bJo36+L3PF65stzWu
Y7nPuY0obkC1ME2GKC9Ke9Z8KK554YKrSzGsqSUwEMcvnE8L1jcYV9SyZ7GXctZi2RoUiPteDdmN
UmmO7Qdb2nyd+xV+TFPtV3NUDp1J3FV23RWxYp9B/scrMir0cftoWz2dWCir+HTkbHokmZPsZSwY
6sKlCGOI70KmM7ww9lTzhCdkaV3aw8BoWy7a8fO6jQu1RtUZ0DjtKSOqmKwRpg/NtZkBFWDVUUal
hYqMY1cPnV6t9Y2mZX6ZmFmQv/IyVmvkc+QaMU6a6dHKukJeqB5LhMSn0N/szi2pgz7VEGbstR3e
wnPQdluSpn46HORo56Q7UG+cWEwLnCHsNZuMI85TbEVNQMlCLkObEcG2xk0w1CbgFwFrBxtKs1pi
SSutSTRtyKfYCyYXB5gSE6MTbj92cCFbzcGNaNLI3DMKVXHgC3E/T+byENT1mTJU38X8ejSNfZ6O
jIkGAz7KtnRWM9aVUQ9JZwZqjU3ZDmls9rZKY7/cXD1Rzpr/gE8MFX9ZNiu7qBiwE25MtqKWhyEt
RxkppHCUjUbLu0l9MpgIWaD+3a/TijyfcPGyq/VlPFrblMrQI/sy4sky1f0kPeuJ5QGteKBLfFUO
reGEtVbJG8ZaqWNodYkxU67pSesUnYiNOWf5UPV6KszWxPWo8PWXlHmlPAlwsmF4E9gUhOSgqKpj
biz89FI0Hj2RraASbrQefghDhitL7Ffp7jTKQNnDUMCY5HBv9a9GmmNFpVGZyS62eaqWY073ww9N
1XS3sNqG7Zqmry7JGOQK7sBUwWWxMaN9Wc8E5BHJrw7YCOtsEUFjZ6+C7uU/+V2gcfwRT+XxhmJv
Evc0NrL6biDbuMk9ov/YszUqRenafsWn1RZRPeG9EGB/8OjQpdpwZBwtg9oaBm15qQx0V4u9j9o7
2Scqegw2l3JoTl7qOzkHGg+ZmtI63i5SAjlkzydA0pesvBymqg+S2ncJe53FO7Nzbp967Dlw8xYd
o9LEeLM6UlLVTtNi4ZbdLsFA4UoDev2f+rh/i4Tz/wWZ/e+2xBiPTPmY/a/nfBB580dE7f4L/gVn
t/8DvauNOwENYI+5QNql//I2wIcYLALCW3pxiK4smnX/QuP4/4Fkn3UIyQEKpefzR/+FxjH8//jZ
fmVEHhYgXXLj3/E2eNNmRdTOkM0+oo7k+Kddwq99yHUbhm4Z3SAmaIDaPNOvo/CM5/xRVuuPv/c8
33RYf16Lji7KQNKpvYf867X0sdoqNdKHmBpKiJsQReL2epeQZzz//Uq/T79yWwwJ7pPDSEmYIvr1
UsvWUOfIua2NY6axgkvlPzf1wnTmapcU6IecY1NdEA9rcTp3n1aGyrdUv2O1t6+19UOJe3LoAh92
0v10DUcOudCySjNStlUnaOH+/oHftIN/PppdKL+LOmxG9d+oDAvSVQzPjSCWJGvhRteZkgFdGm+G
fko1bY01+MfvtNh/shH/0YTmGe1TNwhddbZF5MtvJGJVlRN+rnUQdwXxl9+3H0SvflRmUH1wl+F6
Tsnz6PK111lONLcwAmavbnCtbFrEGAjEPa3qPPc/ZPYE+pdevTVShxT9daeeF62cD7lhrHhCutRm
NrxqnbrpIzxmXlfHxdepax/mwf2wqHFJJptCx4ptZSRdkm/HgyLg6BlxCd5RRpeu0TAEDKmKLhnb
rvo47gh3cvB/d+qMR2IDMd9f0d0zfHcN/6cGGFdpMVO4DOLMl0s8eDThrLX81lRU+3IU+wAOxKd6
ogNkABzU0+BcDZShuk6470hv3mrK928H+Czfyi6Ztxik+PWjrG3p2bh9BrFONSVUO9uQvuTuvuZj
TNkXkN4qIIO5GZcZ9R5jnKZotQdKb/3HWbnDO/OCv+0Uv36ct7K7wJatR+U2iAOtI/KyehErCx8e
Sz4P8/bvYj33m+e9tCAw6GaATuLXm88XUduWCvy4xxopDOZJJaJz36MM/FSRvFkBiD6YDfAs9Gjs
gr9epra7tTIotsValRakOdMrbbsq8nJ5XWsE9KKgdbD41rnLgBumhnNmeGuNcUTwMuc0upUeoVkd
j+5S33cWpayiUieI99+shl6iCq5lZaTXG1IOKs3ykDamSro2P6J6c8FsjloYKFzecsLtLHgaHOMW
vwT7EvurPt5I5YkqqYbjHdkmHSPXK8U5jBpj38jJWpHjxnghDnS3QJj4WZ3YyzhEXpV+1vTiG3Oq
L4LO2ZWPi50WCGpjy55uBGwpZf6k8pZJb5caodvirMV1sqRs0IUGqnmPYfvHdxmrLpzOUfvSFn+z
9WcLXTi3rILYq6o1WZeoLQRKhsZpyTm1x0xl7aWhZ+7BBeAfYk2HjfQC0JE5GH7sHe3NG1Xnz4W1
q2DQSTkuSus3Sh8v6OREUdePPRo3oTXOzKIQTob614AS1TjjJbuXmf++w//xogxLgy/5CdJ5c1Gq
XzWbBBdtxJ2apuBAF28K7aG/3nIUNfRzJW/by98vauzn3Nv32yWe3zVNDB2+lXQ2M1xh1Rcc7468
GIGd0DDF7kDxTFulBRFTTa9eu2mk7t7rqpf5Za2cE5Zd2Tu3b/x2+LOgXRvJL4QS9H3em90snZyt
7aTATHqY7Yj5ehWlOt6mtPrqSO8xw93Q+ka9WIZzOqCGhoLiJ6an3XREJWffxc6B+b4FA8V3lJQ/
Zz7fPiTeS2DrPsYVcEB+3QRKsnOxa6Vo075YXl/dVuvNWk7oatyDjjyNxaN3x9a2Liwr2tx0vbYl
TTLl5DIpanwuSsEZZehoxk16+20XvIy15SBNyWqc7e5zk5J4NhbBcQk2fht61chr3MhCVZYqunX+
7CeYbb8sOaSKYNjFGZ9dXQUhOQYVIzqkc3HCgDgNLU00kWxpJU5a34Wzm33G7EQPs209jK2xXXni
tveoFeEjY+JLOV5qOpn3TGMrqnjQQiwFA6i9F+NrWlIgqXCVtt8hYf3ppPCQEe+7KmHe2yFDJ+u7
RqaeHzNupWJLagi8psSc8qfcpFn08xX/t5KS/+ddM/axiP/ZNePp4a+5CD/737mIgzwUyTzwhB0h
+49cxPmPHaIKDIDpHZOBDNbvf+cizNoiNLaJTJGH73Pv/8pFPAieILSwddrDJYc4+//8b7zqxPf2
7j9XGGZ1v/z7L7zMt5vVvk8xBsLEGnuk/9tstm+as2jMFM93RX96Pa5++p9vy/94id92oTeXeBNn
s1WCdpi5xJLZ12ZHwaDDxFMFD/94/v91Z/+8k99WwM/L4Kql80x2c4Nfd5QJDyMx6Xoap9WMYqq+
aluEfE7wzB528fdL/YZx2DM4XLyQk8Isw+3jzcYaOO3Q65QKY0QAl5kxXbY0MEuEPT3N+R75T26p
y3YVRzsrwY6tN4jGT6uwTvvTDeb1qGvuO7f/21m3fyTErbvgnu0nsH69faOwjardwC62mUZYVJ2y
WSQY+16K/Ysd/CfarO9IW9+75Js93DYFKksdxCTS6o/NymXx7FoaSfubGn0hQvQ27+QK+6/85dh4
c5f7u/YPufrkY9I99NxlVxUUPrNzZpfvHE2/Qad/pue0+1kYjEjTI/n1GgXCw9YXEAv9tL3b9Oa1
8e2TxrVQtV+jS7pWrrwcQfIFU3vHXPl71/8tfuAeIdLvNhD7LNHbJTkw02Pi25nGrnrt7OF2m+p4
HasTLborepJnenjnwgnu56A69bX/lI3vYRV/zim9fcwe3B/6HygsEC7/+ggQBdIeVzWklRr7l614
MYf6qqPhbOj+E6bBcZuLUJdzYgnrzITXGPpmfvazKpYGHuE4dwuH74eFx6twVQXykrZBqHRgGt0c
OrK9+/uC3Nfb75+X72wPL1mWb76yfuga185avrLVvZ5Gzl1NJLaJ0dccPGjjeElx5LrRxy9/v+yf
djZSGMYG9xFk9y3Dtk49Ftzc8DY28xcq0nddq5LBze7/fpmfwdDb24O3vROSEHwS0P/6dVjok9Jh
oohT6o+gau8aG41TjRdvN7UHvXDOBVRRzDAOeqld7VtM0dIjWvcpjuBqbqoPqLGOEMtDLd9imnQf
XDp/9eQQ0FC8tMBL6Svu3AWu6211Crr+Fqvn2IV4hQg41hfrrBsq4eKr8x5eEE71H7470hPKaoz5
wyR5891tme+X2uQFcWMEj5lX3zHwdQnE4todU3hCbuzpbhmaljow6nqxuJ0Ip/IzJYEkqItzYdk4
ZuQvyzKjnk2TDoeQebntef0WzUb0jRkAXQd6bxnqvRnRSH1qPHWosGbLZve0bcX9OvBeDnB+Sy3x
Svpvxno0veq0kDguyBvEKI5NjXreJ5HkSaIQRJvGzjqyIMb5izfOydI7p4EnCkLnMgvmG6fvb9P6
tfcW/PjGiwK3pNXUDox03q+zPe4ZYZyiFQpLRatG1FeBp5J0dKKgL17wBE72C9p1e8cqv6KQHnmj
fSOWKqar/NKv02Xt+d92YcE4LseeztWaFedtMc+0O1A2bzFDiqfdwcfRh89MlJ3zorlTOZ0qLRtu
KYld+2I9Kjc7OnN92Y4V1Pj0YQv6z8y7WREi8htzZtna/nNt5Pd4hN/mfeXE3VY+qrWjiddUd0Vg
nwJbJJrIEjiFt76vYZiTf/PxxeYw2mlUSdWpJPfMj3nBN+r6z6j1Q6KRMECjO3mRKyn4HR3ruhz8
ULF57BtJ6/7IeLb7vrs/627tDlaT2P0rdVV8khv+k+V8W4R9anajFY69k+d290ZRXw1pFdeb96DN
82WVa4eh0a7239VSXRXbeBuU2dnL0gQd3dWixLmepzb0nPUoEe3n3IcS2Xns57DE25nxi6fUcq5d
hxdP2y5wO7mehIw0u7rqguXYmMFV0YAa1oIP+66j5fpRGNa1X2VH0xVJXzgnQRvTltn93FCms7qg
iah3fVlr7VD4av8r7LSGY3PEdxKUF9j/J5xlEgTFSIl1XpDZqK+KXj92ksaPx7o1xouxdyM9taOq
yM7aNB+asji7jkhmT11aNKaNcY27FNUHOnUKRfE48WBxAs+FvEd/S9lxuMV7JmntNbbWClRfjcCK
nxG8hPRaIqYJv477UESrz/hNDxe05877V51V/DvWO6WvIdOeLmZ7Rj7AfLRQUdWLI4PvB1ssBxxA
GBHFTLtR8mJC2UJwfC7XLQ629Oc7MLmcZLb4sZbbsTfTpMq22DPFg4ujj11xunCwuuYj7KcIyM3Z
MZhn4LEO+1ezZ1FD/jLiW2QjcKh5T5ChnRwjfYK7/k5N8E+bPNZ1lC3A8TIm92bz3ZANVj6mPbHl
D7ceAnfRLEfpvDfG/3Oq9O0mTzKMITARLKZDb0KbIrWrrgfGEM9B+SNjFaNdRE3V3lXOGo+Gfc7X
+iQbl1mNltkQrbkrG/FpP1N1J/2YKd4k+pr3rj999EhfU92JimWN/34U/V5UIjhBpBYQGjG1xZz/
r0fRZBVZU6c+xTuDEfXO0KtwDbavs2OfkIKdF/7OpM8Zqt+XzTKvbQfYRoFvkmAG4Z2P8qc4CYOD
vY/DqeH+rLT/IxZEVzdXFvMQoCOy+3zyH+1m+yLL9ThRo3MhTZnWdNnM/ecc+UnvsVnYWvL3z/DH
d+MfH+HN01jgqNQjVWSACMsNgjKAkG33uRi9x79f508vBwwclKqYm4I88d68hKrqc82crL23Ur10
un3telpCWneatuDnGmlUyhDLSqm8iHqLhudwawfawWIXCtLhQtPVYQiCK5QX51qybDP5Tqn6T2Ez
5ze9FLoaAf/w5lnQgcWwbNjbKa2giKJQcrDxYHJXlDNzSupgDAiytOBJE5Sgao63vz+jP+R/FDkN
B34AvRWK2L++mVrhWVm/6AHeRa/LmCV+an7NiYOq5r307w95D11AGApMyBCWvS2soi7x2pIWcWwW
zHpakGWB9VFl7Mz1yMQNO/Lr328Nq5nfgyQuGdC3JO/3nLdjzpU7IO7LuWRnE4hxcEiH5hGKjz3Q
ZVo9C70eQz/+cM86qTMdpOV3qObL0/5GrCRldk8hnamw1VaHejNPzlqdXLe62gLnPG7DxTiJTxS+
Dl27owRU0s8qQScYL/xMvajEIwoahLj23fqKEbdnimcPS4lmsx9vDfR5aI9pu3P4Zc55GlChCOdc
jvl5rBFoD8WHuphDZoBOaFOoejavSFKe9aq/GvjQ+88zB3dYqYdPnXWaOG381gmp1iWzzRm3ZJ/2
aExyvWaUl06fJV01XahGXKPUiww53dprmiiiwHWzzwBVjz5p9r5KZMCfj8Otzo6J8PO0B0vzLCNZ
/l/2zqw3jiTZ0n/lYp5mHqIQ+wLMPEzuJJOSSIraXgKURMW+7/Hr53OWqpUZjMqYUuMCA8wFuoGu
VolG9zA3Nzc7do73ydMlSpy8WOrwGiWdH60dHZiyftSb/r5wxndNCko6CtudmZMiBtWVQh4sMi2L
y7ZuW263+OD60taXpXs78vaG4u257a71of+mq/XN6PVvRPweSjCF6pegcO/HPN6S8d4IWrrczYGp
koq4LePdoXcV97emn35RGg9oR7AuMveDXJGCm/aRMsSaubO1yEZdkK5Vjhc4wZ1H9lmQ9VqZR1bj
HAdGaGNwCIBbGTg1Vm1dvJUToKV0ABTV2Yu/F4wkhtyocm8c2l67hf3qVuqkh64IfvTsXxY2N4n9
vgTvkgXGWneaXS0HIMzqK6DhdG2juwj0I6Py96PlbMua/CkGDSkPe5HI6KHzATSjuoLE7baS+o2D
npnLe8R1agY9hzcAkW/0iAs/5Jvia57DDGSUHA2zf2Mkb0crvA9Lku7qC3wea/DP70TNyHZJq4xu
r+TadZe0V/ngX2vcQrU+bvwguhuHYO1l3U3K4zQzoruUB2volPZGEhOD/GW/DUmSc/9B1EKEj5j9
sPcIU21HeMIHxRWbONXVYEUoOY17XU7w127r6PWVSXStwd7Vtr5Sy3Ff+sZafJtSarZQ760tX3pg
RvdKBVauIaZo9NFBKcnkuvcc6cfLEWGmyQB6QLQpET2gV/eqM6jIYcPa6Qx60oN4D6h6czOSVQo3
SEP9EETeg4W0Z6AP+8olDdSchWfpq4BL646iJYSVhoYgwrRdmMmFXMpaT58j9rZA09exqiOyHh8G
Jm0uL5eX7jQAimKMCeBdhvFKoDDOo7uSOhJDcagv6EZ4LY1QivlDzUxf5d9b8ggcljS+0qM7yQBr
ThwOC+VD4fdfisK/z4eiWVGBvXZz6dj63Y6HDIKX3VdThxSv98y1nvHkJDYoIVfTIAZ7JFM6hlFw
3Y4xE3W2SHPE5vJIo6O0bwKDKToeBTSJbbXbd2bDULlzHE2ysH7s92bO+EfH4FSWRAfXbW4Y+rzO
LO02i7RrQ6N+ZAX3vD/uK44O2m5vHOgWwCG6DOSB2LULkv9Bh3HPSzeBD+g2sZj19r2PoT36K9Mc
36TK8KarxQuUIbqVptY9ECai4Jgc9dK8BS/1KdWCOynK3sHZmK7sHr5xg0cF80GCWYIYi6/SERlU
975U3Ac5MsHGSlvi8Mvqa8DLcSo9SFy2azXx7xvVQ+tbhopWr79Kpf889IDsGME9mGn+zjZB+3F8
mTG7rjzpHqAx7aPWfchMY61ofAGvkI4Jsye1xouQl2MKYmzrFu2WSHANWG7fBeE16Lh3tcGjzuC6
8nmsqSlv4Iy5tgLV+wrMXlHLOyKyBiI/q+2jpDoPETYpmd0pbr2Tx/gIcv4aJepbm/c0HKBbcS4q
xEe1VD/0tHJxs+uBx75mckR5ZzRGu6tz/zoPu11UevcizFq59ah0KWA80HslLSZGmTYvP9wJD/SH
AIo3wZopbH7T+FCrXIpjeTAr/qBBgb2w6wcG+8UVHK4p73+3zNrbNLZxpfh0oGu/0A4gEeCtyyJa
NT+aGILSCs3Lle7617EUHaKqf6Mxs2nUxrqS0ydmhh4Cpky1WCBFooNVZ0xpc/8SlEceUrlcf/VL
iHmAQJerSBqHaxrtd4w3fDBU/75S7fuC4Ax2OCFg2ck7r3IfxRPbD+No3VvBmpGEHVMhGxUkqGRG
W1CbWzPmpsyQfuw6YJy8rZmPQpD1SuadvHKaL2bAM558O1acYGUSM1fy6N5kinZNyf86tsz3VUV2
Uoz9m8jqmZq2mFYOCzjMNTv8DKjT32lwIAJzNG/ETV+m3kLuPBM5UDEkZ6bTSvY0rdXXlLeSoUJ6
xHY6siM2U/DBiiOop8eI6sTlUPXaHD1XCvEcaAqfvJTOA5UcmH6v1alANzQ3Ij/xeTXbafokPD3v
uwVzMxeBLvqksLLB4st/J+WzQdCSmHpnbaBrP8Q8sMvAYqoNPihqNutAib7Ig//Q2dEx8JNDABa1
d36yk/wn9APfZwn/+Z/iJ3/L8qGkolK/dKt+/dPfNhbP/hI9rp+/nlDOO/sHsjXEDe+a53K4h8Ig
/tMA7THxb/7f/uFP0b33Q/78v/7bN0RwavHTvCBLz/T4RGX875uEcAA8BeXzq7/xV2vQ/gMuPWSR
4bjlf8DC8wumaP/x0uITzH5w7lET+NUaVP/g38SVZbzLpvTMQ+uv1qD6hwzXjfB09NPhA9T/SWtQ
m75zTBIMobvJmC0PuleulQ0qIz82Y1Og8JWP8Bpk674G7rJiOgnwUdTD7ukYjF+UcfEBJWX5oWRW
+KoCIHyD3gEzjfL4ye30Zl0y29esZeBb37JKVvxV44PN2HbMGKw6Q/N3VSsxC0xaukW8qiZ1jszH
pvHyeNWVvfM5ilP7FnSS+SwFXhiv3MIuGJtWISHpI5vbbjDN3WC3aCc0ib9jYyAG6bLO/WxVyvhw
8g1nGo1z2yLYYqmBceRAg56f8BL6DsVwVWVTtYVLbVPLNnHa5luj0opN76XZVTW6JQPixk9mqP+E
c/a2fS5hCXz+j9unvPqPXZN+f6rx3enB+3/ySOHPf3+kILR5+vaUnR8p/savIwVHPFRgFjBCqA0F
CPUv5K/zh+AYxanJIX/Ce//qtnOkhH/SiFfpnhIvfx0p5Q9+HHBgbg4APZDR/5Mj9aIAc1rkAxVL
Tx8iYzBJCClMCWIRGdAln5npjaKq0vexaP03UdnV+U2bl/IhalVzA2tKussZmluno/x5tNXwBrCm
BeiPYcRx5ZnFBkl4BRBi1Wp3gWRCdKLkZbfSO2ih1npelQ+e0pY7Bt8dplfDzDoovkMDMWV+6kfb
ysHVSLnI2GZ2xqslCbZtCBnUbe0HN1EJsUtBm+izrReQAhhOV1lbBkw2lu2TsWQK4MxY77i/u7aJ
oaCl7OPzLqUU0TO7sMAOO31iiAjEG4fNgJefGMnXPG33NkICXK7RQpCa+Joee7cGZPlBDvKet2j3
k+D8v47XqYKshW///fF6ePr6dH62+Nf/OlvaH0IXmlYn4M2f0Pm/zhZ/JND0wC74TJw649d1BVwF
RkfgL1AiQ1ovKsZ/XVf8EfR2gplfYKFR8vknZ+uFFfb0bHEXOmjhqrAoUpzmSj13FiWEZ2l0bXUz
1o60HyLrwACRs7Kb7oc6jgyivqd3WAEO675VnnLlKIF8BQP3G1hA7A0E7UeiuHoLeJuimqbfGvXn
l538L/c6cS9cg694ycGCtOZSeirr57NM6udf/OVqBG+8AgZgQvJZZqT9oQhgtgNnIVkOAf2Xq9l/
0KKB31Iwlb78tV+uxh/JQiiP2Punf04wUpcwUzO4SgPRKeBX0C6DkLBF2DrpPNRZ5oeDq2tg/JiO
LKEUYkKw+IC2k57lH2pPilZulr5vUmSNYOCBBygO4jXs/7QOzfBjHTTdWjf9pebMTJGEggyCpIDN
gLwqUyB9F1P/To1W2+RRBzVlhVILI/Y3TJV8BR8oQRvkfpGYTlz58fguz0s6SFazQmrkwzDKw5VF
Ezg2pE2Z2zA0lPKqA6xBcecWHHMMyjGmztBQSuK8vBtHF8HNzoq3RtQWDArARbHxIgZJHXtkhiLS
s3XVU6+rBmh1IsDQOXSFoM9veOP+pDf9r5N1erLI+PGzS6H7z6NV1gxI/fdd+ZR+e/4fp7FcPH/5
CX8dMZXE5qV6CC+JTRWRcPkrmotzx8ULmIYZKpUM+K9MiSfLi3i4rMDPC9qU5PevaM4Rg9uTCSB4
nSF9tex/Es25MM4RPULFFvlwkAiMqpCTnR+xqI8qOKplbTOMClPpRSIYSkeZEk7Qr062aSaff91c
wxbU8BBx0+aFcHxycWjG6Ch96GibsBpRd6y2SVlFGxWGqLWW9ZC9MswPH064hiISCqea0mMf7xj4
7Vd0pKAi/gG1C624aHQ2tl5D6BBAi1imRyuSjd3lX1bARacbI4qu1F6hsVTJis43RrVri7xP0zZV
Zn3wohGWqtaOj7bt32ZA6fu8ZSyWA2yKk2wVBxnWhn3YM/GdVLa8MqDSIhJFyqrQ7K9RULy3KBis
81qCWrSQVzAeaBvVRogoHKUNE+qCPKut9xDQXlP46Fe6RP/C6FJ7E75RYUVYp4wHeXZZrLuRH2Qk
WbBT1JCJ2vCmNMONFgTffdu91woAEy5zB3bhXhtuZmxfNuYfxYD/HwYlRZHg74PA/26qunyKg7Mk
TvyVP089I1Z/MA4pZDO4Qk8rDopCPKB7i1YIMgm8avG7n2de4u8gMQTcmMYusjwc738deknXGJpk
0MEyiCBg04gV/+BmPX9aCxSYJUbxmFhAYogxTOH8JxcrKnNW7fiderTepumK6W9B3fApyzdp9Ke7
/C0oWTzSfyWLry1NjtHoufAmGq16jND6CuQtmEozXo1gTd6UxY2k/7Pu9Gt7k3jWK/DpxRr2auvt
qrCv2ngDx8hCJBM/ZLooJn4Y9KAnZBnOpEmS63pooLypHIESbML4i5p8K5Vw72fagiGxO68MCbgl
UGM0DKbROSFmQBvjqce0sq+KAGVaGzqLfyYD8bJnlH0RZrLAFIgq2bk3xC3g2CzJ9KPXt937enDz
dSwH1ou84uHklLz781c/BY+fR9W/TFHRActJV2uKsLSYcEm9uNSPRQfJPbTb4CR1311gpJ75PpAr
81KCXZm7UpQZTt0bKpccUIGmH0GlBButhUPS6/wt+kv57dBW+sJXEq+u6Wey6C2A4WWaUUcDaGLP
hjwInLN+NHW5UZlPsZLHrANOteoZ9gvYTQ2qmMAo22Bld618HUVe+dSUSR9xvaAFvvWQtOygphvL
eN3SEnlqoCjxdopRS1AD+GH4PuvrEbi7HP4QU/EM1jNu99kLLLV51w6dc4APLzK2Uc8fLixvgjj5
86OJIg9JioXiygtK/yRaNFUn697Y6EctkOnLKsUbHVIoOK0EbnC01r0rvU305gtIuPE6rqRqVZS2
toBIf9GOmZwFh9kJoPcMMyLKNokkJqzLZt2yyaomKfROYFJz6tsQQclVNYQ7ZoG2BjlD6kAwS9n0
NzaBVy9HREVxCSkkEehONgGhBNmttdE46sz2rjUvH+5S5b4qq3Gr1yALYLPcUA9DWNAMryLEiN4a
Vm8u1GlmPgUlNSrF3AQCCq1OfouaKhX4lAZCHiUqPplwLx1IED+3bRgdGEACdRLL0W0zjM1eKup8
C4uEcqj6WLr6h+eYO40rTEw78j6Ed/d8N3LNqbTOzqQbMxrM/eBY/cNoMKFw2crrb44ZMlxCE91v
xq2oaZxuOp2fSqvURropvY3ljte9lX93aLmtNMbMGOpkSkyxQ9wtuPUeLtt+FamEaWD2NnRXXMdT
Qcw+Q/+s9Eb4zpTrUqEMZy6AjV4FqXMD+uQSGUavlCO1k25U9S4ZoGZcN86VbCyEQhF6zk4NIgAa
7wuDBgf9janYZhZbSuNUjnNTt5qyVgLjQZfKXVCq4QbW5OjggaHdXt65mYWdmZz4RmWX8NNFlnNj
vY2Lz4r6aEePlfZ42cirkDtZ18Qzusj3gA+Yzo0nf+lSBgWvuvjusomZdZC8qWgwgT+jaDb5QBTZ
qkjSA/8oSeMazcy1w6BD7921QOQvW5rxtTNLk4dRV4Wpoo6+f2SqY5cZNriH/uNlEzN+IDJRin/k
faD/xWJPwldht9DWFaF/7PLG37djcQWMqtqmnnkTuflwCyfhkhzp3KrIK2ieKczRgbc9N9nGQ1MX
eY1Jr9wXQ/e5NK13l1e1ZGLialTDhwKuf/8ISzkDFhYswrmxlFK+SmENzUKeRgx9CUygPTGijG4D
r1TjHzmortde2xQ9uc6BV+xS58YuHmpb21xe15zrgT7keYDSxevmdiMPhRpDeHP01FtYC4XXSd1d
AArlsp3Z/ftlZ+riSu5AQml0/tGMyr3eKS1Pbqi1Lxt59dgQ+0deKZSlX8DM535AMawMjBYjylsz
BQq/aob4bQtvK4TcUrGUjM1+rRNrE0eHVtkag2zwj7CF7dUmuabA9j1B7T2j8OCGyqqsYPRF1vny
Il9u3kmgPVvlJAdUBgjnEJbGFf17uaj3lQMpWAHUZeWr6qe2AMrvoTUG72XQNOskuvHjZ88/JJUL
xe6XrrxNgm8d7GujV6OT0dJVBRUKnYsT7SvN2PdZvUnhNVekg1cOvxHpTr+Q+IInwaGWrcJOYtk/
5h1NXXIKtnDTQ1piJE+Xt2kuDJ1amuQvnVGbMH3hC35zV8r5m2L0v3vlRy/w1ZXULOl2TahyyFyF
69H9A9BrUqt+Bed2GqmzoAo7Ms8O2utQZT+c6osylqtxaD5rrf3e40HaF5+kcANQ2o3vwjxd+SVw
zBE6lJSBrzszHNYaRC22tfOMJbqGmWvs7Bec7LwbNr4MOyKRP4udnUyC+aZBMg7y9GHpWp4762Jm
lfkTaguU/M4/ciD3kAA3in+MsxjObgaVV42uJwuJ4VzkOrUyOQYDk07QIfQcg+CpauDZkb4wk3sN
gexCVJldDv1KoSjIg2Caj4exYEPtOW+My/l5tmlhcr/sq3PfhrHsnxaomUw3LBy7smUptYTuChz+
dnn3O3mMxbeg9wKumJ7a5KvAgA1NFcTYR1e58wbtANpT8HYvPLtnl0KXR4W6ABSpNllKFuSplgOq
PQrXl9oP+filyxfeJrM2AAVQE0GxCJzN+XYhFCGbcDD6TGrduqO2jqp9aBQLF+PrBxAnmlL5v6xM
9kvToDe1Cz849moqr2CtVDeV6UGR51IeDUL11tTyTzn0xZVnfDYgGN56WrkkPzgXxU5/iYmT94aH
uoLKUtGpkVZFrDMb0wfaKhhA3tlMCshZt1SkmbXJbAJkHpQa5JeNOYnRbjDIRdTwCa+SoYXSBPEZ
CKV09e1wf9ntZ0/wiSH1/DsavdmULYJDxwZ1Dkl7MqgLcUmN9Nj+PUOTFD4Ur5YWNupj5jzUsIf2
QJcM7drO8+1lQ7OeSQ9Rfnmr8jQ8XxF3G7wIFFKOqfTohda2HB6lYCkBmN02G6YVRrb4QNOxmEYt
tK6UwuAYqj8s+H+i8I1jxxsoPteXV6PMRj6bIjENWMG/MPlAPVyuVlkFwbHVzBWQ9I2d7IvuNv0a
+ZQ/0kO/lsMVLRI53VWARaWFzzazm3T/6d7Q1QLsOaWfi7o4DKxeLNR5rLVHn/fXUiiZe/ef2Zi4
hloCRukNbJg6rPFHz7o2h2Cb72pmaYaiQjf1O5xxC24ys6/Q9xGLFUosVB0moaWx1I5E1QsY/u/u
wsLYKLLp//M7hWoCnq2ajMJTyjp3Rddqaol5z+DoNgbtm0dJi7ZwsS+4yOxKTqxMXl6NKYV1Twfv
6MMv1ljFClqs3zAhuvwMa/Jf7q7zhWQgqpgBq4PjaN82abnzWnPBwsyB4qFKdZ1eJ+BIc+IDTuvH
Xp1WwbGUPwTqbddn976AjcQLhcU5fyY0MAsmRs04wecrCTS3QkfHwJ/NZz25l7rHOl5K82YeJTRb
ftmYHNmsovsRxnpw1H20nxDTLAB76zkD5fl1klsfQ6eK7mS7uEPhcOn5tbS+yT7Wo1xITYvtyn7n
tB9C43Pt/FgISeJnTB4/Z+ubeMNoB0oP02ZwZNxKMffGwRxWaH7AHr3SnpOhWFnKXm8AOcDXnSxt
7pyjnG6u2ICTm7FWEeXyOy04ChWAQZDHfwzQynCib5dXOWtHwIgdXeNpQd/9zI6eN6ho+gZJ1Cez
f2JqTy/ey/L9bxih0QM3IhkGXfJzI1mvm6EuLkXNQl58j0agdRMvucTsSk6MTHbMTBWJJr/FhTiA
1Teq4N4sVYhAy0hbB71ur39nTWDZqAaByLQm5sCoSEmhElgtP15VXr4x6+u4YOAGIazLlmaSJDoE
6G0jBCeKTpPw2ut60ZQW90YJ9pmMWg1hgA6ajY7cXrI4iTsXZk+tTSKHMrhugQQpMbDcWB/FNEgZ
3ykg4PSVX900obbK+8cuI/xaW0FPMKBoe3m9s3GFLposUFiqNi1NIa8QuQqM/UeYPTPmsC1z3Qyd
0BVo9Q0zwu4qLiDWKIeo22duXi0462xoOTEvwsLJyXMKVakVsd0Sc2INojKu9LhYhn3JZ6bBBel2
0a6Gl0UV/MOnVpC2sSW5KUWARp9Relu0TEj2t2HyKRD0meVHBoiyK7KiDf20hUeNONOvbCsA4xyB
q3SMies2MnoLrd8Exw9DViGHiRhn668ztB16badZv/FOs0HO/cucOLgnG5pB2pGg7xEc5T6GcP8u
Lp/H8MNln5n7aKc2Jo8XRnF7S+2xkbfXWfYUNHeDsbBrc8fw1MQkUtqS78OwL0xsdPU2VWFRONjD
c6UsuP9snqiLqQ0qPCDL9cl+oQnWMrqF/1coVZESrzLv3svlTdhICFTmRzkd3XXaXiGosMDJNW9a
xS+RSRcZ0MR0DicCwiRcq0nuaVdoaSHN0kGrGyi5vbdk5Ko8tyj31PcUBKWrbm8mibewzxOWiJf6
Fn0deOUo6gOstycbHUpxUMiKzPrVu8wcsl3UwK3aat+ToLzV+AAabCqibIjcxjaW9m13FaTyQotp
1qFOfolJTU+u0aYP9D44FsqtwwCfXN0tNstmz6Gug7lEr5s+1iQG2EYVtUjrkECVSoQ0kWNewUWf
bpE5M66ivNFX5TDcyEauf7t8WmZdWScr1Kn8k7FP7mMTJausjTFc57F8rbT6PlTQU7FTs91YHqoW
QdEPCzW0+c8KvptHCFFdfilrnoSBBjalMG4Kwroh3TbFY9QeVCRq6hqdzI1DPbKxP7iRvg2UmJFp
lBE+X1703MWmG2LKDSQjwxwTt+pgkG3MVrxSQvfWqnUoo9SFozvrNCcmJk5jh4Fplh1PFDn7gA7l
epRvNbNYSAdmveaXkWnZq/R9APM+RqQk/0R2GkYPPUBcxC/v2uBbHC/4ijjyry4LE6ggCHkN8ODE
SUfX1cvByVlTco12FhTW11Sb/WTh1p11SZNkSgaUAZH+JPK0CmPLrolL9jbiR46Pzs+X2Eg3SrB8
7maXBPzRBLop6obq+YWkxGE5xD22wt5eB4G6rrMf0G8ATFwKZbMOAW0xOm1ATMCZnFtyujiv84pQ
nsXIvLrf/WGnNjvbuBljd33lIAdKsy1AGoKBHWikV2ba7rrh+2XHX/olxJ+fHLy0trhMFA5eGD75
JQotwfUYfL1sY9YpqRKJIgAAvBfQ+4mNxM59GQhHcITFf2XYhx6NP794h2yVle/cccHa/Ip+WZs4
i+dGo1EAZT4iMVKU0GlXCgzQd5eXNBsvTpY0TSlSPYZomG9Xq8XadL94+W+d5BMLk4iEJFMeZRWb
BsFKbd57ibv1/XEXM6vufEAQdSE6TSYPfl6sJ/Ym4alBzbjsXSj429Bdq/3bKEIAvXqbBVeiFdQE
17mQ6DHke8Sj9/AMbPysXnl4ZLQE+VnY22lQiUylC4OElfuCidO6c91odfnrzboICgvAbABYUZc6
d/pxlBzfigeiZND8qBprvBpN41Paa9lCzjQbTE4MTU5X0RVGH5tsah89KUmEKCQpNTK8blstLGnJ
0sTrYXFEJizAUjpChKNm17RugDls0uzp8t7Nfp2TJU08n3nzJtfqjoCBujWEbc9RwDTfZRtL32fi
+wPUa1nZYGO0HhNfg5jnqxIl23/PyMThwQhD6yTjZjYfJXJ/gDhYTOLmvwq8oUxkivfc5PvLoV4l
eo+jJUq8R5sNBoUfg9wf62DB0eZ37JehyecXsmpw6LFjVmHeJNqzPdhbCd7Dy1s2ew/bgpAUNQfj
FRFXXncWo9sk371nWKC4NDSAVSVbhYqxLeNAubE9ZYmMbX5lv2xOzmqG1EDLTEhAc+ZJVoYtHpf3
+UL0m72hQDkCcRbDvdOAkMuez8t+5FWR/YhQ8jPbgx48tzJzGbs+la8ub+PckuDMf4G+m4zBT7wC
SqgmdBAMP0LIJO+LTNKhawq7fQXz0YKplybMNEOjgShmIem6AtA/D3VVE5WNDiYSSNJ4qGC/t7m0
onhbIcWMrqNT78QjsouqbQQlkzXeGVbzUDcwrcj1OpLkaDXCI3N5/XOnwtBBk4PKAkpuTI63arej
k8GCeQyCfkMqp6Q/0hoFyWZ72c5cqIIEHVgRzVPwjJND0YVDXvd2DE0wxCveD5pgl3/+nNec/vxJ
KAx9l8qTlITHLAXZY640BRFD72M+QEvABZlGm8v2Zl/gYLuBZ6I/INiTzz+mHxl6MdZiQU5X7KA+
0HdjBFNO2DOJ7eWoZlex460LM3JWudcnnwYHjO7lX2LOeQW+DWgYZUfTnoZNuD8yw2TRivdB9eQ1
rTDJ/HDZxtyHg26Z0XAmSQgz4s9PEsYoHZt6VLPwiFDPY8VrfwU8LP+NYEZIZghNDOiDLT43UgTF
MGRDGh4LFCzXjey3axk00KbN829V3nJZOwzAX17YnMfQkjVhJKaiDpPGuU3qwuUgZ0N4HORbr3ps
kVKOss+KmyCeeDs42cISxbeYHn5LILeZ6mKoazq1EcQOPQofnmz0Vj/k2kptPofqoU9hGXLfKfk7
3p8L3jFrEcJMiD2AkPJUO19gpslBjNR5eGyrLTkPg/W8W4Z6nekeJVM0uIv+U2HYu8vbOhnQFskr
QiRMPjBxQC+Tpta52crIk9zvPRoV3yxEeTdFcqPE6+ar+0yFpleQcT0Ww16HCASZ9eh6NFHwAN7i
LZbjX3suvwhvOoRHwGCBpT7/RTrAhHHuFf7RGY6NvEFmdWGl6qtPioEXNnIWKyDO5wYGXy7g8gYn
GXU8OYSk4UEq3XeIgICkfuz65yHN1x0zc5rkvhkac8GjXjsw5ulMCuUbpjinIwlFbiHpM1b+kbtm
5UXlqqMj3yqInKL59Zm+4oK91xkHI2DkEcRvMUNpTJYLdVVaphCvHAurgpjhSwU/Q9t9i82dn4QL
19KcLfQNAA3RDWcqbVLMiHMp8TMPGIgG5YqaPIzvJWsECr2CmP/yV3wdQ3XariBDgaUBgJpCoJzG
t/woIwGQ9B9RSBIVXytRsOAqr4+iTt9d0IFAnSBi9bmnJEoN2UZCKagOaI8kj0WPrsDTYD5J6bP6
0ekWXsQznoE5CBoE1lr0lc/NIZraGxW0TMesg0VHkjaa+1F3d2p0ZWcOCdX3y1s40yMRy/tlTxyU
kztCApESpBXPfMWMd7mrrNvcuIp9a28r7QcN3LDX/xjrL9JVHNSrpYrGTL3y3Ppkc0vf7jt7oGwi
+dLBsnuYwt2da+XX0JKGkXvrNMa2yu2D29U7Vc42ObxvvAEWTsdMQsCvIRpEzCqhAvNquEx24eEU
lRXT6a/UWl3r8pch/DDEwb6Kq7WmfR4ab9VqS3fnjANz/B3Q2tRLySsniYibyIrnZDFhDgJ9G4pN
Wjj0uZdceKYoAYwesKMYSKC+OPVhyrUBZLKg3cfhu7z35U3uD2u0d9e+rkCbuHo0rsz9iEabtMqq
BdrhmXDAgDjFd8Tk6MS93DknDiYCRIEgBlUr65sCNVUcvi/LZyd8F4bfFnxZRJbze5pveGJqklPZ
VqPbUoeponsKh+fMeBMk2cr07mHZ1E2YC3dZ9nHBpjgfF2xOqyz6aCk5zRTOa1Stqjfo3wXZTeju
+691ee9Do89/dIcK2n7B8NxiaSFRdaHoySN7ckV6bsl29xwdPz7q7bNcPEXPFWqTHvoIdv1et70d
3Nfby1ZFYjVdLXplJF1iQpLHwHm0cDOlbIae93FfbkVhF55xBnLHtZouhMEZrBo4yBNLk9zVjqpR
9UQdLUFvnSlGqfqYluqWJ5fmMDO7ziQU0eUbP/ffqWqy9517d+j/McCH30HglJhE4Zy+hI0T1+0r
dwxlsdpWkpR1KXWQRVoAREx03teXN3b2iPImIQMDXoEXT3Z2cKvRT5QhYJQWgXStPsT5W8TQDetQ
6Hq0QuVB0ZmutdwN+pfwhLQrNY6OfjhuS9V9vPzLzFx5rPvX7zLZe1NtQ63J6MullAxzGHpc5ymy
ypVpWquxSVahH6wXq9tzsfDUqPjzk812GMsSz3lisBI9Ojk6aam1s7vn31gaGl+CqZ0H4HSbq9w0
GCJxOK6jcijtvdY4G3RLN7ZePof2ZtS1ddjIh8tGZ7JZnka0d5j8ItWcdnwzFBZM2VeovcSMSbS5
DpWDpjULt9jc2Ty1MrlM1Azy3QKKh6MqxfvaVw9Ncad1FB6WcACzhhQCt9BphmtK/PnJl0p6o23c
RsI9KKRtgfMhA2hYP3QOIOyknr2Q5c3uHsky7G4IGlDvOTdXj8iMF5nOFBUK4tV4h7jC5vL3mV2Q
mDwkPTaY+Ji4XtRUICklYnhSQOJm3CpyhmLK9WJ1cS7PUEU37C9Dk51rBikde2FI8Y2jlUCE7Kto
QLRXdAk2StWaq2Dsd7ITfqPs8PnfW+TEPXrN8Mpa3MPmeAhHGJbf5Vm4UrxhwQ1nPxcqT5Sk6APD
EHX+ueycWUEXxsgj+dSaYR0tGbeXVzKTIjNbwSSieDwJxY9zC1pcdjGjIkw+qOmGJqlLpmwqn+I6
2OW0m61/pi/y8ioWsxwQo4Ghx9zEPbS4iPi/mRwI6+1gAomFSGZh08SPmN6rpyYmjjHA+RIyxhkc
h/o+bPtNBWuVOiyNos/6+clCJp9GM1JZhUyfucofGUuwrDvGOcb86fLnET/l0lomiUlOsgvjAGvp
VViO42Jb9DdR/6YPm3UeLrjC0oomrpA4KQ1hYOXHJq9u7XC4zvznvviohuX95UXNGoJHRRCqoxk7
hc43kdQqEOyTWsrDRi8+KAO8+TJkouVCIjDrCSeGJnkAMK7S8MRzs1JycnNFvAAd44ubIl91eUmz
34n5VGBQcJG96t6VSa44acR3ghdgPaD9Q5fwfR3SVtMz/8dlW7NH9sTW5AgpAEf7MQQXYunV+BZB
NnmfDPbb2lKeS4jWEe8avprymO0vm539arDeQAZLwsrIwXmkUCo10X2EYY+WXGdby2NWJEvdhxSK
+lXhh/3CKZ4NfQ7lCKgSBeZnssoKija9MDAXW9RajSzismfGcMHn5zyEyjWydvAAqPyP80WNpZtb
eR7/CfXjDNfa3XIUXzIyOVhBZCetLVA2kXJdG8j3og2WLfGDzO2XGJyg0kcJh8TofCVuXoDNd6h1
VJZWPChtAZ2pFGYLD9CZ3o0OqPeXmclnCb1Gr4e059Z1nOyQwm0O1i7+EpdhsotjB+nfGsp5VCaa
be805tZVI3nTupK/SSGr3bYj5HhdbGqQtAYOye+IeohpLo6uiDxmGjdPf82Js/aeav4JAirVdWZ2
oAbqbe9BVIGIkK1fN+6N5kRrXnv1Yo1r/msL9QYYbxkRm+yQgpq84wR0tKotg9b2sEsfLx/EuVhD
pe5fBiZr0wyIbIKRKhMJzw0QQ3tb6unWMtqE8o6PJkKwcPJnUy2Rn9oKQVtUes99qxto2XkD2bCR
5842b6Rsk3QyshFpF20jtYREt0E1OrV51CHSmH8ujWypyjy7rUQCMj7UN4gK579DHHZm47sqt5Py
hdlJJyxXfvT18s7ORVaq9YxnAjKGVnlyhlIPJhDVjWgCWhtZvS60aiPx8kcTNXvyqoX2+Ev18ZWP
nlib7KriZKacasSeQJV3lruWh4FMebijCbRt63wnlV8SbSApa5AJrK4uL3U2XBhwuVCNhdsA7vSz
dwd0sLmf6sSktN2X9rr/nfDNt/rXz58szm2h6keDiMTFTaB/Rm4yWEqORdh8tX8nJiYeIfWjNFgd
N4ReIGShBjtVuamG5hAiG6p9MKArXEpeZ0/eiUXx5yePtdroQkkbWVSof4t7yV45PqpGEfRRg/8c
KrvLn2jW40+sTe6mRJZUuxvxxhDw8oiGobg0Gq/8jcIMd7qOwDNVGY7W+aJcxW7l8GV6IXoqwq9o
Bv3ORAi3BkVhNBuYkIBP49wGF0PUlAMha/Q3tODew6dYVO/7JdaJ2SPFSwlAuCgDkzic22mAUcS+
TKErRtIJ4tp1mLwfTQC7tbmKUYqytQ46BZ8SRdDsh8ReKg7PfTIKeXRvtf9D2pf2xo0rXf+hR4D2
5au2XtztJYkdJ18EJ3G0UDu1//r30Pe9sZrWbWIymMkAgwBdIlksklWnzkHg12VuyRSz0dNqxGve
UH/nQDqhiNLD9HW/2IhS+HUsFRPjRSmVG6SmFalcVjDSgopW06hb97s8A49lJUEOu3LHUhArNjYa
DOKtBjQKTgD+kgTYyGxFCqrSgMB5WZTd6ZDJzFTQCM7Ok2Gkx14+dpaobMu2L7e9gXRFVz5jRgVV
HRehWslsm95sslPrIHdnmtIXmpJzJzWRX8pW/s+fCghWgLQDEAreEp4VtdLJlOsTecNl5ChR1sp5
tAV52I3wcWFDvfROIyvRBBBl2alDgXLWoyMB1Woyncf+qU1t/y+8hNUpwJaGYghfpYxG3OG0eMhO
0EhidfyicxtDT0I1kvMQOqcvUhODEH8yX6/b3dgCwNO+2+WWrdPtfLGlOjtJnafHZ9l+oSJCkS0T
GBbUwhmF0oeXSIU3luzkY3ZyRuhkRFADKx+GSQCFZt/Jux8IQtFwgKIKOua4cVBz6GUnhhFLBUrn
tbJEHeRb/o3mAjS8QsLbwaX90hsmhRpokLSyE7slgqIhDU0gMMvo0/X12HK6tRnulKRaGeHhBvRD
moO+Jg9V+6Du07bw9ez5uqWtuLS2xJ2OSLs1WjtjQNYcSkNburksP09Gg2KfAnXjINf+eUujDnq4
9ynkwi0UTscadPvZSXNeDOtsQtuhSVw02vy7gbH4uDr2HWvuKG6L2Qk8+voI5iSpOrFkD3kiTevm
dSuIt5v+/T4svlSSDZrRWZEG/15QpbUi6lHG8dgXv6+Pa+u4xPyhkIjGJaTjeCDeQgyHlFIEZEwJ
hJZVfIPawEEe29us6n42QzjIr+2rkSAluFSyiNhl012AbAAGFXRoAB1czmobDW0EmTIg1SD7ZdG6
9E2lRBs+BG9qC81qCzicfl4fsMgklw8C0VYEIR6YHBXlLu9xF4Emm5KByYPSAwSJgySu/iLmM/zG
f0fJhRHwdZb1ALW2EzGh452YcdgWWuVWoyK5bZLvi3EgApOb7oPbHHuog8uGryvWS061loGI1Tzo
UWbPkJ6kpqCQsGkEPdisOQo9vrzw1yTRGo0qKMPo/Qswm0n/KCxbbq4Wnp2s/wmESSa3u/MaUm2D
jBdfOqoemdFcJv+IoMUuAdao7tVIcAPY3g0re9w2J1KVlGUDe3WaPcQNhAnro72clTQcVBrIkeoW
2oFAkFj0vt6cy3fDfFudIzUyiBw0JKyVQ6mjR9G0AxT/7687/7YVQAvZkYn9xk2n3RURTScT2Bvk
w63q2OYtqKd2141snZqgapRZpxKOTr5xHvR9VtoVMJIZyom0+c2gRy/XTWyNgwHqkGwF7QkYtC/j
hqkmI7IuMEGAkZ/LFx0ayyLg0KYNECihpwBf/KFYXYLXvTfSFDfe7iih06+YWzdD9v36SLZuAMAb
/7GiXI7Ejgdw1Zgx4nz7UGpLMEFeUSmOhmQIDpS3VkH+MrO2xMVac8ojsI13OCiTGPLYuVG4E4Bk
+65PpqBN69aPtc56kCUwKjZ6Yd5nav5Ax/EbNC8SV4qh8VkpcerWul35yZw20D3sF3dKIJObt/ZX
24zRZl+hs55qsXNoshT9fSkE7K2p608doPug7sRDaIipiGVle6mYDDbIrAHH456WUa2Bigb559MC
pU8r7wLc3FNLdFi9oYc+zCDaa/F+ZeJZPNGZFi14j8WAORt5CLjz0dFmD6K/rA/EDCAd96jmn1Wd
oZ6B8mofEjN7UrLGG8x7rfzRZwmkzKGUBuVT+VDYTE44lNXHWFI9owy6/FZKwRYEpw6ve9hWuhZq
tYALAbAIMAT/CigyJiOR4DZu1jfZWDykA9C9S3UwksyX5+UECepzVwAjXjaJ4w4JaJSrftdQCunK
1Fct7TinKmRLZ1kQbTeXbfVh3C4mmpnV1ABk2+wnb8pqF9LZerS/PnyREfb364sbk7nINWC2aQ69
z6dmei1tQfZkM+ChMxlobUZXxDdMNs3cwF9a3A2nTxm0t2VZEO42g8TKADeGhDZ0llIYGHMf1Kdw
L1X9TOKn6zO19UqAqvGfYbCvWM1UlQ1VSTM8tif7UA7HcTqC0yG/zTqBQ26d6Ws73BuhVWwHzoRA
pBq3luRPQF+DELSVHNQNfsEDr49qK3ENPDCIAQA7wgbgV6dfbMgeNPAyXIU0dfFGC/2zUwHA0ydK
/axVbvDIHyTRg4HdFD4Ei5VZbs2qSFKqZUTCBILYNmgsdVxo3XqBInliuVRzPHNS3F5pRNj6zVVc
2eVWMR1TO4eWDMJ8dCcD+YSBKWiIM6BZjhv19bndtIUOa9bEw8gZucNrpug0mQ2s5GAd845ELlHQ
lZ8PexqlSPiK6H/ZlH2Y0pU57gTLLCMd9BYO6sQvqCuBaOCxKh6uD2nzBohGCFAbAtsJrQfuBui0
hW5UE3oT1GgyPQUayYvtKctLhI7rAiwucberC+kJpLllmz1eN749n39s8+dYuTTFMI2wPeb30Uz3
nU49IIHc2n51IKd13dj2bL4b4xYvGaS2qi30fEC2N8GzJK92PWCzDyVZir/A5UKjA1xKrOMJlVbu
0aUrSdVWIxJRN7XReCqkwm15EtRSNidvZYM7TZYe7ILFqCDQy9Av72xvLl7MNvNH0NKj3PcXk7cy
xiZ3FSuxHeYKRNrZqbDqr4qUBpFh/YJSnH/dzHbwQvczOFXAMiDzumtm38Rd0qIlrdZadzbyuzoy
buriOFTVQSLLbV0ea8crfgjMsrX/sNMghQV9QdxNAWe4HN7Uy6VVLDDbQPOsyiyvqB/BsdUNXyYI
1GpQi9dQAtwt0Di/bnnzKEWVAAlmvCvRTnZpGCqEZrZAZQOqCoXlWek0HcZIprt/Z4UbXqSgz7lV
mRXw1XqSVc9+RBC+rlvZ3GBAgjCaVGgX8JVEoD77fGpx8FjgrGUq5CCbXgS1eBbNPyzUygbnh3qD
7oZiwiNFyxKV5eYNb8llHHJz4k3oSfqXQ+IOlw55NtOkGJIWHe3xRfEJEbW8bo8IRFqoNCO7y7QV
1zuL9JORaDNMyJAz0X4bICrrvmTl/xcW/p9qSFuOxhLxwNOhpm3ZnKPNpm6l44izJO8WQBUOc6IH
/3z51xY4J1PjTCOqSvFasH5WFIiH6K5phLeb7XGAmBG5cEgz8m8SKZ2kXBpx3Lf0iE7kKfbtjPgo
7fo6XmOzN+VnpdhLchuW8aeivC2jVuATW3EXLW4oDoGGFEQ57AtXoXAmywCVFyyYDgcHgz34x3o9
6E3DL1PTXwzy+BfzurLHu3zudE5XwJ5U2Af0rntaX5+laha8G7ZaadC6p+noUgbnEGpel+NqYihY
FhMeDv1Q+611dsbZrZsjkmpgAhxApJjYboH3m1b60gR68i+Qkfubkb5/AeejaSbXQznjC+zyqW+N
cCkcz85EnLybHrQaJ+enFUnJZHWwYhohiONsWXAus/XgQ9R6HrmzX6uXFjADNo/tLbr/cUaOUinw
we0xAJMG2gwDSQ7OBwd1kAzS4YlrR9qPJDZtL6mV5a+W490I53gZWBnKiDXmIiGUNurRNn52USlw
u+3ZejfCRVhi0FIbF3bHTet9FNt+PSl7IeJ808obSgz0jOBDYE+01Z61hyarbBl3v8pswPrRg0KP
DiC3XCSpCK878WZ4QFM9E+4AfJ3X/66Vqp7jDKYSxQysZ2mGfGO1N8Y40P9q7gC4gjMzeT6e0jdP
KgNprYXVqGWINH5nsHNaCJLeW+cTQ3X91wi3KTW9M3B44ebnqKnpKssItblxtkJNL0pwg2kiRO7m
/EETFMS+KqBPPANYatkt5MBkuLYpKUhAdpmHDpoklBTS+qWjo2SSjoXgbbDVuKyhU/qPVe4VpCdF
vXRQuD0ttD2qdPFMRd7NCqitqjJYBudgzYOvvuiDA7FM5xe6Q24tIz6Z2f1CsqMmPTC0EmOUue5M
m36LHljUG4A/Vfj8NaAAjbo4Nq7dyL4Ra9fqsWejYvrvrHCDN3JKZ6NxcKLJeOuhUuo8mrMoS77p
R8AZvGlTog2WMzLGpVzgpktOlQot7uolkkG95szeMggcdnvO/msIomWXez2q0CQ0S1L2lisng36U
rc6FyODfRMc/4wEs5dIMHpFyRgeMp3YmX42dvakTPxdSDG8ljxg84z/TZvM0aDrNJAZ8ATtCpIYo
yN6jbd7JUq/vzqxhED0ff3F8gVYSfA9gK0ArK3d8FRHJZIlgvyfy7fRJKTCmv3C3tQXu8KrHMWkW
GWErGT8ny+s8nPtUlLvecgJ0jzDBPLTjoNx7uTpqVRMbZNe4jJbZPqn0PfqsMyMR+MDW4gCbie5n
XNwZucOlFUmyaNyTjJxSaGCDhzogQACgmqFIpSc1i5tlgsXZCo4G3gh4pSogKNfZsFfnmIZuX22J
OoL+nz51y36OfsVMk9duBturHUgLqJHyNxEZuC7okbB2HHCVXxqNptyxh7EgJ11/rssQh+lOejIS
L23r3fVAtDmfK0ucZ0BzuJ3KuCWnaBhD1oOaRGFrD6CvQMxzmjHey5rIG7dt4vmFTjQ06PMkOEMz
qpW2jOTUN8BMozBb7epOyw+LQ6BJRSY5wOM9SElmCrLom7kO0Nb8scxFxLmKproEvehpbme0+Cox
EMXzue8VSAt6QIclrgolpzb7AWS34Lzb2h64nLAcJoih0PR8uaRljtZYtTIIVA7I16mc54M+k+d0
NmNBMN4cJPruHBCtQJIYWMhLS3OT2FWe4qaqjXVQRbhyJ95AqtD4QTXzZqifitHxqf3ruiNt7ZOV
VZ5CQp0jeyh0XF0r5Zx0N2UtAWn8eYqPAGoKpnLrXFub4s6BYlRBhsmqCAUgIxSQtqY90zRGUfDx
+pjexE75h8Xakno5lRLGJBOGzmort0zzoEkBMJqKVwDcSIQMlTWERM5dfUYdMhqf+wKi4MdqfFmq
4XYUbVW2FT98DHA0oD0AvwpgD5cf01txYSUVUrdmW/vQt5qKOrw+3i0fhdLIHwvcxKYojYFMBhbA
Oer3xAowscKHwbZ/og8QZULcNT80McmRhTtlOuEOnRi7HB3plYxmItw5o8gfl8GttEl1u76/kXJR
y/amk65Mc5vQbpW0iha8FNo8VBC/48l1ihbk8Z03mkJqHrYgHxfsfaDcWWVbhYGrPO7VifMI/Kpn
xmnYUQLtQlXeUX03TiC0dOS7LpME5/2mq6DZEpVTDbJoHwDCUWapscGgXfGLHf2OY8HG2NyBq9/n
QkydQpWGtEDEQf+mbts7q9wZSRWAHVowkG1DTMoSaE9U3rmDMJuJM+UzMu66WgVTvkCwTtktZSgB
j3/d9zddAzcwMEYxtjge72HoGW6WDH3XFbLHCrlQ3w5SageNZvitqAVkc6etrHGOmGiUoECJCZSc
c2QD+QEuffP79RF94ImBKL2Mqjy4URQgm5DevwwY2tLoUBCOqlPXP8sdyoJt1EOco75RneRYYZhq
Sn0d1Ftl+smmn5I5av3rn8Cf9PwXsL9fXZ6cuEm7VAeOsddDq4MSNohpiQnOSau4GWLdX6TddYP8
vP7HoI0LogzaHyDJLw3qMvabGWHIer7vh8hLin1ki45y3imZEbTQAxlkInMGbuZLI9MCgPU0ZBUY
u39p001Uxd5iurEhGMuHOuGbHTYQ8N6BUYwnvJKHOFnI3FXYxblvq8+OlyuVp0BYEuq0O/XHUH3u
klSw4z6cecwq7MFjUHXFK5ibQvRD1q206NUpfpKkI2pdII/4IpvoTyp9DQ/0yW1+RWnYNLsGuV/d
p314fQ0/oEn+8wVIsAASja3PC13Ii15HmmRVp/F4Bz0Nl/3RQsd9rtxQzdzuWL+kz83X61a3XBW6
r6zVGrzzqG5fLqqGBNWoWJARyLXE7fK7tNeBua28It2p2rkW9txv2WM9JMCqAcaOLrtLe8VIDSAC
tPpkT91j1T7qVXou8+eyTlxLcvYT7R6uD3Bra4C+DA0j6L9Hspm7yyi1UVdOlTQnFff721Gd+0M+
oqjezsr+uqU3dcn1wccWEI8WcKWhhw6bhDdFHPC9W2lzYusW77tDvI/37WEMlDCmbrQrD/XBPsY3
3YHsdS/at8k5zk9ozQ7GUyLs1uGPYf5ruJlW2oWUdp41J636hmc9CHCewXSfRdaOmlJYN8YxKzt3
aB6vz8LmRlrPAjukV8GP6vYSzQbsTtMU6oU/FLYngZhlesQaQ9jAbsDvHz/HuIp8GmbPrO7auPN6
0XZiUZ5bDJQyoKiOdCIaaxzuqBnMLCrrEZ9BnNHPrDO4rvFw7l2QS3h6JShav6V1P1hDwhc1eNDl
KXxrlBNDQUAy6+Z0A243t3nqToNvuG2IfCz+//sPxV3cxI+DJPzPP8R7HbzFm30liNzYMzwwB3pT
MPuqK7vavWBJmONxX4d6GbrDGPYCrCHcFZrMQzHTCXOhA1bo0N5Bv+C3xZjuKYiwZVzD6uUs2f1h
JHOAUvi+ayzBBG2sBpqpcCSjKogUBk+EQfS8LOyxoKd+/MS2egyIySFR7lB+FATyjQCDfY74Ahov
pi/FbcJUT2Sg0Ad6Gu3bTpp8LQf7QeeVy7Gd9l1yuD61G2cirOHx8EaPjHz/pbNn1qjWw7BQYOBc
dbf4S+EKIR4fXg4o1ms2a0hjjGHqBw5Rg1YJoXihgNX2u5oPPtnbEGrPez9XLTdt/KGubyNFsI/Z
eXfhM8yoAlpPZOigv2hw52EqkdIxOqgYy0QmSEyr5Umacdm1hpacy0KtPKpqxOs1ekfJkgqq7x/8
BYVBsM29iTKg150voyR5ZC7VBMnYOUc9crQUAyRwIMR3Gqs9xmNsumTuC8G1jX8+YJ4ZxtAGphMd
Q7gNcIs5AYCbl+CDqVTZayLl20QH0c3+g3syG0izy3AYOCl/3kY67Sc8XyAOnQSlEYBt2XLCCAym
EBQQnEcbc3hhiv39KhBrxLYXu4aCK1zlc6o1rjnfG8MnyJHfK+Wn6/tAZIsNe2Wrggh5r6EBDg3P
blx/Vp/jXxFU5DvB5t7aCobMIB9gdENZnH8YoWtsto0SAs9z9rXtTU9Pbq1ml9/EyIjfFN2yn+rX
6yP7UK1+84qVSe48i1EB1QrGElTVyFJr8g2AaoA5Gj5jubXjHpIhXdhH04M8xa5peYv+CoH23fWv
2Jzf1UdwrjnQrrUMCeOuLL+iIdkXZ0u6lwRRmv0Kt+dx9WT0q+hWxguKG+pAs6WemeYvBdYgLxYv
tR4WIsqYf3ygsT2wMsMNZiZdWZoWc0y6U6t2ly6V62jSDuIuqX9WwKNdfWoXtxBRy34I1pxd7q5b
qcUoORHsJuprYi/BMunemLpF2wmi1/8YoQWeA9Zeg7LA5XZwFhmyngs4eIitx0Fa6yn4cabUQ8vZ
ZyVTUq8g5Telnn9WHZp+tcqpvTkpv4DKzhSc/VtjRhMfODtB0QxyB/7obxMkXRuMmaj10UgD2x4C
Z4QsgcDOVuyEihJgiBpUxD/A6XqnSU1aQdPRIDXd9ZX61Rp1UdPyVvBcG+EiWlZUSqbNoNMiLXk1
R6/6WevEYwoEcgrFxboXSRFszh7TBzAYkSTYHC7XsadESycVo3LkezJ/cyxoe5pep36+vrs/Pnnh
mah64LZis1uSzB22tgFgReaAvrEafBDaoqEeRJLHAXDL+fPSuLPqSffqIHrzbk2nCmIeBwQVeNbz
XhrraVkaLdhmiLxPpjBFw/KPFkwZaHKHoOP1IW75x9oWt/egXgrmD+DpTkAteGOBPyJWGpEFzjni
aFLnCRLlJ0fJXAkEJnkvKDFsW2DtHixThtP70htsXPbUnIKoJXUjXxLcJLdiL0D0f36cc7V8mDMb
SqXgSmpabzK/GwbUoKgoN8a2Ox/h11a4+ypIfRKourEhtO7yFR29+592mAemK7h7iEbDpnJ1H5DV
1pBkCYuRxI96j5yJ3IAeQgn+xqne54wLs3nk5OWszyC+IIYLkUchbbdoxTmvjXSzsrMK0xWpsVcm
D1RI6CyywHmt1nYdxoAhMAlriDeA4F1Qyd2KYcAh4cqJxkQkQLjYIilKQlQbS9EoltdA16zMgBWj
3xsR3G0znLDsGfoTNVBZcEMZjIHqDeODw9PsAGHzJ0e7o9onnE143SvngQiBhGxPfPDmlUX2RSsv
W1S9MeoYFpN7CVkVHb3Nn/Ob2QewX/HM0h1EhZRNt14Z5OZylNGAbyJldVKsxxj6RCgUjabIiMri
CD8s5BAsE8L3AOOYnFujtE/bhkIAR30wAYS6YaW2xzgwd31AborvxoMe5u74JXuxjlnsoh8wNAU+
84Hjl1168QySwdKKfAYouS9nljZSMalM7Dqfw/Fh+Vn4ZnPjRMelfjBy/TRrTxRZrDvpZ5zUriWC
ZzJP+TABK+vcBFCooo+zZiEW0hcN9aq0kz25OYNil+ls//MYgrQ53prQbkbZibPlJFVilJHOtrjp
uBUZCx8SJaJ2g61tjtsXcqysWQr8sJfzaUSgzzdqNCGberp3nOw4Qzvx+kC29rkGA2zBkCjQuSUr
O9pD39BGaJdl8CKG8bM5P02TIJ3KPJxfGjSDOlApBjQa5AaXAxltLVW7GP0LqD8vJZrsp7DToVdn
uDm4G5Z58LRE1E+z+epbG+WGBil5iJ6aMFrM31G3Qd+C2+6Mr6byasZzCOayQzQ8XZ/NrXFCFhSl
REdBHYJPG3cRUcwoc0ConboSkrlxsJzs+wY0fN51Q5uDY/lJKKGz+grPaEcMMPpXFC0T1jThKbTL
S8+aUzB3ozU4eUgmiP2ksTuK8qMfgIhsizPMEjJlYGbEQC9XsqK0MasOm0zDqZPqlLh9AUpao3KR
IW3i2/mrpNw1UXNUowe0Hqs/isMACaLXzPxiaaIGtLcGLN6vUO1E2QfQMhN94ZdfI9lOTicJ8z0H
02f9qXywfyxh/wkKbZ/MA6poe0yMT07DAxQr4x8oUFxfBXXrKFnb546S1LYWR4LAxCmv3Ohs+MbP
6R5Cx+74ADnO9DuqrzdOIAXF6A7RbezNN+Uh35uP179i0+lWk8AdLyqFNqjcwM/V8bExpQAZOrdd
vLbYq1aYoIaQxyI6361DG6c1xIkA0AF0hgt/dZyRVM3AmpQv2tFUvd7qz0Ppo185jO9F3U9bcX1t
jLtOOekI7nQCY/Mx3WefexVbSxQGN99SYDwBoxZQACifc56UKj0YZHr0kg9a7BqF6Rlm9xv8/OCE
0o41ae7ZtRT8lOA2+pZCNeT6Em5vKxQQ0eKFKjT+c+nIVR2DeKVF2wgAp6VLHqrMLz9nz0vnjrvx
vo3D9E72nG/VZ+mb9A2IJIH5rbsDHqygE2PUrtDsuzQPoSBlid86vx+mQ0r86ImAP/I5uo/cpnz+
JbC2uWuQxWTFBehm8G2qCa2JNMXoxGm7aS+PD+PZ/glyArWyXWl87FrP8B97QXJlc5PAUcGKj7ol
8IncCJF2BtE/Oh77F2vfPxKvugNsgd5Ygqnc3BkrO9xrD5BIcMtkAEEZxpOzoFpnAxQOZOKLdBha
kUzY9imwssZmenWVNVU4bVrCWuf/RlrqC4BIp+UWBUthCpV5wIdIC9oNgDrx5P9A9VksnROBIxqI
tSL3piRsIPzhNck+tQPzMDxN2i4nbvVErbOKMqmwqWnrmgIKuD/mue1ZSssY1Qz1G04/tF2HYH7d
J7fd4/33uUBOLLAQGSl+Xz3rs+uYheuUZ8v6ghcPFBXcRmDufyzcuz0uZkNaZFQIYBGnkmqvWWbt
yro4dPY90OFeZByi6RbkHSrYj64PU7CKfElvUCaQtxUwq4XkdDQFv759HL6vEt/EV5VpFtEGsziE
cxC9dKHeusqBPknPjm/v4iN6B3PZnX9G36zvEOaRz3OYG67a7P7dKLldoQ5DvQwUnxETKAJK34fh
rm1EORF2e/ywIXBtZr1oyF7yUyllCUIm23poVzx+s/azZ9x0X1Mvumkf0s9NIFId2wwsK3tcYJH1
SrbjFGg8Uu0K/WFBDcihn7TxbMx3lSq8X26eCCtz3BwaUjugvgZz/qK62eAWD/puqf3mZBHPqO/b
UZAl2yyYQC/yz3xyT4S6dzIZyrQo23lFMD/gInGkp1+LF7tTQA+R4Oa2ud9X1tjqrgJnpZkDzog3
a/UJclje5A6/De/3dUfcjForK2w7rqxoQKHOdgvwZrG370E5cVPtrxv4CJtg1/GVBe5uBAbDskw0
WOhfIELg9ufppgjqIAP4iITdrven3fyJiNr7NJF3cOEYcnF4FifwDn2nDB75rrulT31A1YBLQP8H
OK/d5gtokv2v0k7ea98Sr9lVe/kGqYi94Sdu5M1hJ/Ag0YbkQvgyNmaZ21jSSAc7MzEsUGkVEPO5
PuNbVnBnASri7Z7EF7hB5g3kU4J+FzApeUlUI8MgiF6bkwtUFevXQNESjHGXXoMUD+oTqYOnXThI
uP/px/HY7IZf+S4/TZ/jm/LkIJNDvXZPT/Wu+109013xRQu6oD/0fn0b/6x3wtQO2+98uFt/FHdg
aWD5jvMJHyXdtaEa1D71IJcXJC+GV3t6eH2SN4PByhqP3p7VtKY5XtI4SHQv9VKg2n6WbuGBv3I3
u5J/3ZzGYsuVwb2tyGqfLirKl2aBwfVB6Y/76fmXEiZw6ORufNHu5KD7sXxtA7CA7ZR9dFfj2MrO
uO6o7riPd92j7U57aVcAtiP4rm1n++MJfCEpzdNei6CWc/Lls3QnHXRPO2hgLchdQOyXL+meHOcn
bV++4NF3NG+Aj7EeksDy6lezBtYf2b74p+bJ9/Ipc6PbROCoHyTMWC5gvUpcyKZLYUjQZ8ZtAmil
p4b9a3nfFmRRj69CTWOBA/LUw3Zc540OouOTfHTc1NV24bPigtwreBG9BbcuSethcVHbMGLAMNj+
y/XXPr/X6t+FKFW5GbfXNri43UuQfCc2c3BEzeROcgc3c5NwDmN/8oiP7M3u6fd1b9p8Y65tckG7
0lrJcChsxhBAqPvaS0tAzSJoacXzvo6Wo9TTfTp2DxPp72wnuR3GKKzzyZeWeacpTRAr9uPS30lC
eUo22mv7j4t40wxhNDrjy5zPBAC4OdD2fVDschdkIN4QSP78DF4Vwa7fvIOv54MLaT3oJpJxwTrL
u/TTsgck40H3i7DxO8FdceuysTLEV9PR1xuZco/hjYFxWm5019llwegmD9cXeNNvQcqNejpactH2
cnluUELlWSpi0Jqmrd8qu8IC17qIbv8DbeHbpn+38jarq1ipDxE1Kgl9pUp7SLPfypTsLXvv4NU0
zcP9lNZuYjqeOtReVvbeoI37RPGKaAZbU+3mS/FllCx0BnY7LarCpe5Q5NP3pJGCOGuDztLuHLk9
R03+2QEBzED/Kb8jPh/IOx13JjDemx+oCWtlBKq3gFKoXi9ejRYMXUs8NX4sRXSVW+5lA+LHmkqQ
JPtQIii6SZ8mYgEK1zX7ys7vaBumJHDknUoewU1Bh9hTc1H+YcMJcHWAXiaYFxwA7nknmPMWLzwK
mUWA39ohCTUTt+dquf/HvrY2w+er5lgntAfnN+hajsmQ+bOSeJ2cC7bo1mAAYURREO3s4O1h5+PK
17CQvZLpSLxR+E/Qy6/CUu1G5AFC8t0CF+sbyalA6oVCar6UN2NlHAt7Ctt2flp6Obw+ZSyIcUEO
pPngUQKMCZl7XqspapdmmVVUhcF7R4bUt2dFC/Jp8fssmEya74bEFiS9WET/aBIlOQvQcuQ0uaRX
CoYvPF4xf+MUlOrktmQMsh6yC065B95B8KbaXC1Ib//XGvdCVSw6WUoFLII++p35QqIfkehGJBoQ
9yoFltOmvQQ64M4C/WkUW44vFc7ggXPptTdA5JfpuijJv2lTAwoaF2804fG0UUrSUknKUepD35uc
nMPe2jVLWIoqihuHBOpi72Y4T6S1Xqtxhdpp06qfSshoKnHkSZ20nxYlaGopZdgeaZIF75nNDaAj
geFAapcRjl9usVwt2sgA6z2oWsefk7HsHDXxR4JmQoI2lr/YAchwA62E6KvzR4dZUXVsOgwxVQ5Q
yQBaVvPqxW3CSNT9ubnXVpa4UUm6OWu0RF0GLVRK/NiCoFM7ZcGMVtvd9TFtesfKEueRaEvoql5B
/ZQ1a5UBZL3t0ovI4xj9TSxcGeIu2zIwV7pNmKFM3mXVsVtIUDQCKOcWBNFmPHP/XSIu4o7N4IDG
DkuU6P0uVY2wekmGnWmfFO17XuxKC+U0M3FjOntUpPjMfvtDtGKUWdDwRkcE/+gz9Uwy34hBteV1
iR8mUY+J6Pc5p7C0iHbgCcD9N/1tyN+FZ8nW7zNCHRRHLVzCeKa0waaWM3fQAKR181KA5Pc4qc4g
2ENb+3VthLsqd0aRV0adve0h4L0IOoAy/d7uf193661YjpZABi5EAuJDOUyfuzGFTjH0bJwzIa+t
Kmq63do3SCBaCtogQEyuc+OYDZuWeY/JQu7KbOedHEsuogNjp5CgNnB9NFsvVdyG3q1xt6KEWH1k
EyBwsmSEYrASVZ0/JzHaaPLOcUmvDkEhk+5LldGHxWoH1m403vZ9afijUlBINY+PNllywWJuesz7
Z/E0APbSQsKEiRAqaSx5IxSUQtKCGu766DfXEgkrqBIB0IWk0mWIbynIfQcTQupEmzyEQvFibp1d
aM/7Y4HbWUNfTl3XwwIwy5+rnITSFLmpOrpmfxh03a1VHWLD/zzyggQelA148chgEuaMKh0IrFDK
xcllSl43kBtK6/u+lz2lY71CSbz/x9N4YY+L9JZdTE3TwB78yE3Q4mHF57n5i/P4wgoX5pMkxwNF
gZXaOevTOe9/5+m5F3U7b7gEVENRCwVVJWaOp58Bt5VGZOhinUo72udGdkADmaijf8O5HRBWAdyt
QsAJ/akXbnd97rcSghc/xk1+D+CbSXScSzTrM1AnpgcqJfE9herpnKWKm5KyCiur+k0G6Hpk4KW6
cbT469xqy4FOvahV+2PXLciuAH4xHQhtWHhGXg7u/8zYSPUix2kcO/lNaYKGMH6pSfQ1TUnoJKZr
1kjAa2jdBMlOhfPSnl0bEk9E3VmE3OT6+E3OzB/XJ2kjpOLUVIDMBk+yob/lf1avJZD8d0WuYY4g
qZsugXHTDF+QuYIc3r+zwwXTLGrqTp5xuQJZ63HI1b0MHoomMQ5Kpdy02T/VuMWLfT0svnIv52Zh
jD0QR/bkAmY3RH4UHRuRftXGuXphhVtQall1MSdY0MKVo/tnYj1FmiCAbJvQwbqMxjiGd73YEP+n
ZEYXTS3mTc2Qmp2Oo59rz9rwcH11RFaYl6y8oEmshAw5rIA7cqIegO0kEEapzb2N7kKwPOGmBlV5
zgjV9axntMCNbfcQWDAsbyaTCN7F7gDchRBr8m6FuyMAJ2OXuspE9ZyjZY+eTrVdtNxTyDIYkeF1
qeD2u72B3u1xjq1ZIDNzqhRFeaO7ycz6keTf6/xeNilQ3CId7KuDY/Isl1NYKK2OXCxQTZmmuopF
3DTPXfm5r+6ImnjCdNRmxDeQ+2INkmjN5OYSySILqSGMbaw9nJP02ygiS9fZFvmwXOixww34/5H2
Xctx88y2L3RYRRIkSN4yTFCmZEmWb1gOMnPOfPqzoL337xkINSj7/+q7c5V6Gmg0O67F6KMszigm
w15qoMGjijvEaZCVYB+M7aT21jZX3HWqsi9jpZquMebABsrafBfb7deF9LPrKKnhak0feYheMtcY
2t/rgiGrOEmIt6UTGA7NwfG2Zf4OMECgiWvVS5KsuW+VWXSN4Vbb7RMSx1jvjDC9AVrTF2dsIm/S
4uR+m2MNgH7YOm3awgapxtQFKIoAin+hC4DKABlhAF47ACq/4lZGRwHVQMju8qsUH/+fs+GOP7Hb
fGuyOLtpktlvkgkcthLjFb57LI5huAmbeCq/hQevY48oy6KabYIu+4ash0KdXFMWdYnKmvi+/JHD
ND3xL3QsrKxWIYdelU5QRK5iepGBWPkq/akcSS05OKGnORHH1D4RV28ZOhEWjCp5cEcJio3syDiD
VQE4xODoMNOEiVHjvrva3i7fukwAd+t0GjparzirOIuCjjx3s+XF+sOSvfx3cjjHVRWENEMLOVFx
NXR7GxPB/S24bP4rKQ7nscYaVK4lwXFFz+Od/ZB+WSQdfKFL/HPXXMT4/yxlqosWk55ow2qp26vY
kz0kP+YhcGQHJvT0J5K4cBKzC2AeKSFJA3NQ7Y6g645drFuqsm1q8bv/z2vh0Sr1mKxonUOQhb7s
koLN5xaPx718MUJt0MoAQzaDaOeDUaOfR9w+u/7u0cGAlUJHvErbtd6pDLJCqA9L1/Ef6hx8DNMr
cVVXC4DrAMWK8NclS+m2sjkyoT6WztI6lFzRrTl/8wXQDJTUBGSdPfsEi39Vb7lAc3Ox/NdSSbgk
tDkUP1G1BlI1spVzWU4bRWVdoyjUl0GWBsu0wwReXWKxNmhkM05CX3Yii/NlKMeDq3qELLtzMZmW
SL4Asj/PuTN9m8rImDHCPI6oCvW5YfljHEmcgNAATnTgXJrSkrKzVOhQLXeD+W7WVw0QE//BngE4
YrDNVh3j5ed3Aiw2lrWiMISKe7Jh5bDQ3K5I3FoFEYvk/oXfM4ZQDr4zC+mqyV1K3IzKuDESGx3N
kmCdtjtrbtV93FeaH68Al8dy2q1hr4a/jkvjLrbWSLy36EhZyxYLwxj3QRH+XN3M7BloQY0j3X5l
8ZflH3ZEAav35+9zXwdqJ02Vdxi3BneJX+XUtaofrRT9UaQFVs/YWqWGdRR+94u0wGpJCDqCzXxd
qG3roVp9MwwPy1gAlr91Kyv1rBoTLLjQvAyz0d7N5uAu5oOVZhKHKPwtGKQH4SbW1+FGzk90rDMa
LQl+iwbecx81odari+J+6mWpsFAQA1nByD54CXhcqr52It0uVuz7bPr7FlVOQFJl9FO8u+Dym2CX
xAfX1DYAdgjqGVTyuEtM62FJGgsEolGdP0/NeNOs95V6TDbd6/uvNVYZNxnouMg14gSBAAlUWXhI
7hTNZcyXrl+QSebxrjx0TuUmmbcC7DVaYxcUz5c1ZA/tk4Yn4jgNk3Ko9U4De2meWkfNKb8UTYkh
A60Fx2h6vCxLeJp/ZPETGZNeAxFggmp2/YJ1fTeZO7dyQJ74SPSQJJuvyvYPRAsmAB9BcoTWCqBp
eJushjbNthTrmdWyM7X8ugZaUvFoa0tgO6VbZH5yTdP7Np0lb0H0VbAAH2rqmAthKAHnb6HSdDoB
RxvVmjaNf6MeP3jKXGv/4MNOpbDc8CRMVzNnw9cN2plTdmgIUpwMlIwyyFWRiZxK4cK2snBWdSwg
xdLXb3oPaNDtCrBkXmrIxlxEDxvbOAC+QvyBMh/3Le1hHImhIl2OUC449GX5A4vKqpcmyz/0AIBv
hbQN+50IbD6R9oIla4pYjkA3ewjKLU/8om/Jv1jBHyn8JIC+xha4nFCwUQjweAHZYMoaOsKSKCZP
AFyCeRfQLnKXM1RYfiQDOlNmGziY9h929bOq3IFqvCbXzvA+Lsf1F7bhzfVrFldesXllfdT7h8sv
WxQ72tiJxK4pVmYxpXtuiGRTxsFqGywB58d0jndJfWzTu4muO5LI1nNF5oi1Q3hIgPcBvITzWIrV
dUPTYaJjisr91HtvZRF76UQldyfywydi+LtLNLtswHCBuYrnMXcZCPgv9S3K7nPZko/IK54K4h7x
Ao7zdhrxNct/d28QlS/u46YENPJl6wWi54U2M7wSVdEZ+FgkOXEXdtqzUAi+/r57AoCc5EsitIGT
v871UDrMGBSRib9eYsZlU28s82veoV9jvnV/y2bKitMA7zNRdkewivTr3NxKpQTKGtvQrpbukbbm
Y1IPB1N5v2zUouNinQaszIG27DOvY4K/OgAA6KYcMkCnusb8BL4PiZkJeyzo+WLaStUh7ROZx5yr
/VJguGbpghZNC9KOvul8yantlZXjFuvBKfc02QPlxK3IlaJau8tqit6TY4NJmyFB2BaPOZGrXaZP
Kw7T6rIRS+LOrsFslp+XVefGSpz8dfkHZVdso3/s8GOrjTP3bVQA4O0glRkWkAIPAHps5wMrnJiN
JNz4rBgk4cMFk7d1CwBk51ayjY4Vtx3WrpAApkCYAcyMmnbBgoXASMZj8tlWzmVxFrn12tg3GWSV
L7RwN4afvf/ba2ISEF6z9XNgpHKOvrSVpupNpGf5jGnPTCPZoarL3p1o6ri2ldv/pTzuOW8A7Tb7
CUDrRMGGi/ObVL/xwqSIJ+KDQ3EcYFRIBy0u3B26Nq4nY0V2rjTfMbv6UPXggAbrmOydsfM5D3TB
joGuNUILOKlPS+tRZZd2FUMfrahcPU48q1RditykjTOE8YNLnexQ9Fgt6b+PzXForODvL/D0B3Ca
KqU+021DQpg5z5p5myu3JJhlo3qCgBdqIitC/xc7xeA6OTd6teoNpUdSfVOkwdA1LlqgyZz5MQiu
SIsVIANEC2blGm1gymZvRVd5IpqPeeuY2FHPdskq7OIVewxvaLJiiwDrBG1tENN+gPZaOv8JMy3c
WrOAazcblcDsDvZbgz14dDoADAI69p/L6rfm5AG3m+BGxxxgY9FVVuqvl+9SMNV//ju410GLZm67
Hr8jf3nvPXrV+ebNj+gt2TUvzlW7U67oQ/lkfYl9iVzmHXkrPtWfK9KAZFtbTfBTA/k6roLK8Nic
R+Oqx0a/UocAO2eVrM4pqNVAV8bUQVB9tDAOw5mUU9ZzVOHlxNWALXww2y8uZqwDNgtHI/Atti4Z
b5JNUo8SbGucy2X2dhKu0G6YtlLDGdeuUrv3E90nvvHQPmMaE9He8NjaLo1BxuLOr+sPyTmLvAWa
xaAKsikQWvi9lybNAcOhwNsaiumq3U9nTIIkWfa6s+zGpL7NhuqhSHe6NkHx4ptZrbKw8HM4Be0p
onpAI2C2l4ca6ZoparMEzAwg2L1TO6x/Of0PxFivba/c9pPxJtFYaFkoxmIMUcVqrc45jnErW5Db
bIAHUGsfk+5XqTLH7trYj+aznXm9+totRxOYrm6uSk5b9KGGbVGGg4DvAI+G01ktmtqjjhbmPWy5
uidVUEiaHMLTPBHB2ZKFOCaKLJA0aIlvl7lbdcCfoq6Sjl4rGxb8nPvj5k5kcbFASTcSrxaIE/rR
/jk4hptqyuPl22KX8ckNgKOHYOIE98XX6teqm1DsgnFsiArJoARoPtUTcNW091S5tZXRrWVfFpF3
J7ghkAMBlA5v4vw1ErqtarJRRFMmnj/9BownTR8l/k14TSdC2L+fPPkMXNxA1rcYq6lTB5lD42By
VHfr88xtrCFxu7aU0XUJrQ+bIh+4GCi6cd/lLrPx/SjN7GbRXyo1ce38xVq+1RhCvHxnIt0A0IwU
i4BrDknYuW4pgOMavcMDW6CJj7nJ6WaNzMk3tin19Dn/BbQHTSJT6LtZYxo4aCz2+BQDR8m0lg6+
yTO9bl+X9YEmWEgAERGpHLDiXtltWFqStyY6UAMzgADVh5nAOs8VzatsmkCrg+Yx4JgULwIvHfBv
jVqTfCCEB3oihzOWLaeLWVDImZbuh1o/gbZm77wCvHK3KpHjXr490aMGyC6mLVk5GAHIuVLt1tS5
MqT5jfWqAV5BRg3/udqAZsjJn+eMgzS6vlSMTa3dvs1x5DZAwG+Up1G50ofEW5f3y9qIHvOpOO6K
GkRPGH6tsE42m249hzag2qQgnyIndSqEu5/eGZK26Nhg4OQAp+ohmgtfW0Jz8R07yGOMfEkH6VlZ
lfeLpyK5t1wpw7J0FUTG9b7qDln8kneJO6HGrHSvQ7/XzK/ZZoSXD1No7yd3x305G0BbLuVQ5Ch8
AI9Le8RGjqtp9xtqOZcFCSMiFG4YiayDijZfQB97PY+GrQazoLrvKHDHhsKNZwfkI2NyvyrpPjVp
sMy11+XHSY12WrkF9ZMJqLBNra/VaJS8QJEZARIS/JNswQq93PNHsWjFYCommPlW9dYynpEiStcH
RIf7UVJEKw0k8rzKhsJ4uApw0qEm4WrTb4Z0HffU1TXZ6YrMFa00FMDAZkOBmXeujKpXDtgZKahI
AeGYHONJux6q+JqRd3bVFdnyL1P37fKFipwK+gOoTaCAC5htLouYLLKqPTHym44sboacVDqAJpjB
Z/C3LFTAEBrcMedYus6J5rRFU9CO77Ft72XKLdsSnf25/LZdaw22qwhaE8hI1aCfdyP96/Y45CNu
+GAHYEt/56faJsrSlCwpzEe72iWN8lw50d8XNs+FcC/QSNI1Bj4essKo2pEudztr8eT4ryJzP9Hl
42N7Ep3EfesMNkEiVPT6MV5C1CYPcjsUSsGQJQMkx0YLH9s1jTPbbOLnJtuwqFFpGMBtK+274ox/
z2+AY0N684FjzBbtzu+mcUY0PhmfWKMU3lw4+8RBr90A7LALL7Qf+1gFQUByf9nohS8aSOuA8YQ5
mionNU5NtKhUFh50x1Wxrlssf4y4rvaf1GPkDYCjVIFwo5+rR3BdXcXUw9D9ISPWARhaZobkJiW7
sl7BRyALt4RXdyKRe88q1maT2kSM3ObrkbT7cQVliykJr0ShAriYADaLVBzvmmstml1LomGCfeT0
K3Zn+p0ZHbX5pW3w8ekkfR2hg2KdJUaDDVp5Lk4YkqIr0fZBSceah4e41JX7umzH4LJFCDWyMTqP
tBPGyJeETVpbmNJCbDWiysj6H+vs3o09MHQuyxFez4kcziDU3srT1cYSvR68qa7kWyg0ayyRfDAa
AgaAq2tPZjzWoDVFXVvHlqW+ecNigCbroS4l4QYRfaiA9QtuYRA/MEScc7tW8Wo3HUnLjd3P9tug
5Ka/RovjYXYmuYrYsmq2xSgbxNsNGEh1D8AaiWsYI71uJiVA7Z36alEah3bRnhNFAwlSpRe7xsmK
o7YS7MpHzeb3Xda/psNi7oBTobp2igppvRWPU9nNrpWPKMUkenM/Zfgd8QJ2Wro26WEp5tSrKUbu
1JquAaZ/8v1Ul8l1jL/skgzDUWA8opKjZx6Dj/oYdxTSbkDkIS46PxCAPLd2bW75zaLkT+tgPKGU
QcMiJ4XfNnHyliidKREp/K5iwhljGkiuQF3EfXK6mDY0JQviktXtfA2gKJ7zqn2xXvN39Wf5S7P8
rPMwQXfZgsWa/kcq35RMSy1XSQapjV87/dVivcXdu0Li42w+X5YkevkAeXewUom2AwAVzs80N7Hv
3dc4U6PFwGGn5l+6qJUdoihcR9v4AwoAwBB8/IgaV6eNyppjIUo/LMNr7nQPKsaTnGXfOoeyml21
aN0x/XJZN0HPDd+1E7nc5aX4q8rkIO5KaqVxZzV/3rS0vW/MSL0ul7gK4yrOsPYyr/5sm8ox0rWv
VawRf1nL5oiRARnbiTBPP/lFPK6djSm4VsF6GDiU3ObG+hFrO/3n9F11x9q3e4kViVwV+m/g3UQP
GDk6p77S99owJhAWZ1jZ645FeUO2Mhhx1pcPWiwIEz8oAqAVwfes0gT80Q687g2odlR0H7RhcK3v
yftlKcJHgZlFwH2A/gp0kOem2q890D87+CHL/QFAOe+q2F8WIH7sJxK4D8c6duNUYTAL3T0CDppw
OADF5ECCX4m7+opvAz/ov5TI+fjCtPJsmieAKFs/uwBFvsIY35RqOGjJAaPTKF2u9q05gd8Z/ABW
4U6VjPlH9FFmk6D/d6qcUy3i0VwXdqoAr/ABp3rM9+mXRGYhH2XlT777RAz7Zp/E1KvSllHWQ8wC
L+qaYF4E99U+deNvKPG7u/4GC1up/4o6YIA2gN8e4/speH7fAtmon0hfFN3QkEZAg7UNTt+JTAAs
0SN8VdvNy4Ca0wFNvGlfViMoe4rMrJY8DlE0ghAYRTIgwSPr5GIrlAlTQyuzAmvIYMRw1PQXFizv
ylxWJhPKMREnYLYb6/H813HtMEaAARPI6cOluTLsI+BVL5urQASDFcapUVYO4KuMVr8VRVvP4McM
zNfiOpEh7gpeuIYIHizRGFyx8DU6NxK0vMYmrZeC1T0MTA0c2gkckZ4e/f2VnMnhrqQ3JquizlTc
lM1vzFgDDkE6jS5wiRgnwU48FMEmME+YG6d5bit0LW6awtqt0y1bW+3Vd+mEtfBKqMOGm9HtpvyS
exI7ilqMtLiZtb3Z385ZgEGcf7j1ExGc343twl66DCIwudJXVxABDPzLIgTIGDqb8cJYjM7go/gl
C9R4B6UYMYMT7c3raJft8Ll2B289/HqW1X9EUcGZLM7Lo4w+kaSHrCx7tuYrMgMVHEOiDqldNfEr
6gO6uquDuXgkxU9ZCYMIDeNEU87jp/FYKS3TVElc56dduOt1fDfdqM/bDiVar7j+oR0Gf7kegnQ3
+uNT5hWH1q+fxz04j6/XnXHoAjQSUgbc+gSkOamnFgRrZ8fDOciKdg0p2fG8aL4aLO521CHN8qjb
eZH/Wj+ogHl5cdwkuGwDQks+ORju8YN0Z8saxGc3xRztOzOYVX1vb7vLQoQe5kQI9/KXEfzVtIEQ
s/mC8LpUHtXlVfNWR2LQH9NU3Pfu7BTZDzn53i2pXRsm00bzR7e9G6+0nX2kHkH+UHuJlx21Q37X
7DbfuqZ+62l33/qr7pgAkW9PfECn+6pv7ADh5o1P4P7Sd0WogZs2OawuxckTN/fTnRwTk90t/6tZ
q5GVnvF95KuIjROtrc4GWcEj3h3Wzb98+qKpFYzy4aOLMqMJCGDu6SWROlqFAjKFBgv9xN3KXZRj
83h46Ysgbt2mcC1a3peW5LslenOnYrk3p1OlL8wUalmZtRsWLLvki36j0fE7nRIZY6kgwICOYNNm
1XsG6H5+8xRmHBMTOuY6PWb9HlU2rYp3xcExd70lCVlF9ozcFEU9RBggi+B8s5FGkdmwvdS+67xM
ra5R2w76OkzVBTjWf1+RwkDmH2Hc7ZUFmBuiCWPbJFnvTKu/jcc3ak1+2rWuquW72ZCRiQkvDkzR
gMxgsxE25xPsGDW/psLSVdZjtG9tWoAuU+wrVZ2huRl2Qw6XDVQsDwVZE2QVGOjnXq2TAYrMmbCu
FGvHb8csQ7y2NLJsmFkb/8hQwkAzBX1aFJI4H6SmS6z3bCOp0V7UptlNKNvo6ZPefk2M4zweYz1x
C6z+Wvl7axzK7vWyjiI/eyqe03Gt0nUrogYcChHF2G6N6lW0PcVt93hZDssuP6uJDjgrO6Pawz26
BthHMSZrsfpF3gzVvCbZcOjKJ93+3moPRVYG0yCDmRCr9kck9/RiTAtjAARTU9iX6H1ArL0bA2b8
StpKdBM9O9TU/6MbZ5cxKZVNK3GFa9btB+r4zTqFg90kHqGtq4Bj4PJZivzyqTzOZLZUibAUxuwS
SEap8Tjavy4LkJ0cZxTqPDpaxAQ0X8wx8Zr6yTAlTlhmD8xvnnwR2wwrGlMLu6tG0JMVgIMd8ZVT
HwC8R/ICvEq/CWa8LqslvCcNKyZ4yirYQrl7WlHdVHSCIeTmYUEUE3v5fMiJOzTfL8sRHh8KhCgH
IzP6hGIYtWoebWyELeutH2s05V6kRbfLIoPsFNoBQT7BQNzYTvL5GZptYdrVwMbVlmc6HhTz6R/0
ALwEZhTAuQDa7fO/nyZjjZIY5o1mQE2VJiZXMFeqTjLYAVGDG5tRf+QwWzmxhUhdc4XO6G0oGkRF
uzIH0iSW93+jDLefLR1jM63hFZ39hu2qwa36BzPHVLe+3JS4zBjbsZf1Fvl9Hc4YVWWdTV1zehNl
add8Zh0y1ArNI8r5W+7aMiIgsRREnyAwAwwfzwOkgFNYMTdojcngvvkxICU05gcjl8SeQmMEtNz/
ieGcRRnTeQCsEhpHQEwEwXG+YB+okM0tclKwOYxleNARotdsAAqXcpHHRoZidOqKhB123pLs3soB
2L68XL4Xdu4n35APIRgB1nArkAQSvXM7QQmcWJHRkdCev1tOCK/uxgisouMwB1Ot+pelcd7if6Wh
Q49lZVTDP3awTqxSBcPjZOkLCXM4XBfLBIE+Fn1gpJbfmPP1Nkx/Z3b/IxCk2/jfMLGNz52hgyEW
JZs1EgJBNhvDDsQ4VXEVO6l3WTHObfyvHGy2As7NAa8Yb95xrBU1nmPYZQC4x/KB7ZJYG/eXpXDm
/UkK96ibFA8onXQSJiWgURD4alhARlRfrJJZA5HpgdsKLQuCjZpPx1b0JXBwHEJCQ1Gx5ja6aY2C
omyiQazOHylctBsDj84sB6iDGb/dnN91ZHIpZsJaKgmrZepwRq4kGESrUZUIYX3uWD0m7Ysty4BE
FkDRCMBL1bHj9FGVODHtbd1ScyB4SP2SG9dZmU73uVHkEjsTPVd8azHOzMAtwdJ4/lxrZ5wLfRuM
cHSeMIdiqvX06ETqvtGnp1ghLVALl0USGokeLRAT2GYdfNGnaJq0YBifMHITVl0X2N17pDxinsJ1
ptW3LH339yZ+Koz9mJNjtKOlL7JGgU3ot036ZjRHIFdFss6/SCUbGZ2FchicK98uUyaUQmidGqE+
Zy/mEgBF32PpanIYdCW4rJFIFsMYQ6USuSrhr4wUbTrCBxlh8iWdvtG6dGPyqxymIJOtFwtMEKZn
IunHUi+K4ewZnJydbsQrMKwyGsbR1h3nYgGedJF3f68P83JASUAhHK6Oe7VdZ2vdGOcWWnuj7tqT
GU5ah1Z1BWKTKPthpvHXywcocBPIiDHmgiT1o9t4rpa5GTnNAccVNnh9vqKXpme15nUR5aByWtXD
P0gD5D2yffS/df4TNeRzD2JSSFsHMym9CTx/mo/x2GX0Fn2zf9BRBajXZZmCV43YiBUzMLvKGkXn
Go5jSlZjw1dKaW9JDMiw0lWqY1bZdzX2ZLv4LxFV2XcEO03IjBmSn63b3CNry9x0yt4kYaTNPq0B
9rsAnEyWKwrv7UQK0/rEHCsybG1bw2/o24FMKCmMIHStJ9Dl/v3X6kwd7vgydcnNDEPUoWZs4w6z
o9/pXCADiloZssvH7XPhEtwult4QwKM/yo9ctWRO6jGLjRA5wt7YQmVNH9p4uq4IqOGGO4d4+lq7
bV6BOHG6Xs17MgMqzUvQa2QzU8BfleRfTLdPP8hmGKUArUOni/mE00MG/rkaNREJN+cWFIe/1wJZ
2F1C91sUNj2IW/NZBiQrulcH+yUIdNCNxgLqucilrfWclo0ZFkR3LbXaTflTub4nvYymS/DZBrar
gWVehBroeXO69dVqqYPS0XBV7mwlNNJgon+3Q8tewpkIzmVm29pkPRlomGxburcreszVfPKjDLx+
8DayTqXAQ7NBQJQSLYzr4St+fnTxNCeZbkf47tRpfO2sDXYJq6iWeGjRuemoViDZAggRMDPOpYCY
YUkBKGyGMVu3BjrN1IGBChZ62WsJPmxsLwFGh/cAd8mJ6SmCeMAimmFiBJmlBUWVuBv2y0bjWV1k
4OoCO4cwxNdI6xD58EZXVui7GkVnhpEz7et48ObJH7of1frcF8lO1V2Sv1xWTyjRgKGDJRjNXj51
wPBoPBk1JAIx5pkkSX41luS57wYLa3s2vkFFmhynFWC1W22t/mXhgi8CJvgIZtPwnQWvL2eX1ZqD
bTyrzZAamEr8TnzFU8fDPF5lw+6yJMFrhiQHqPm4SiC7cBFlizApUpUBr1khADr6toyojUa9l8sa
NkJzAaqFDa+JOg4fIFNnXqixRWaoDEUwqO8D+W51j8M47+ZZcnUiUfAZ2EDCQAAGrzjH4fSoC8NF
0VBz89sNDIweCoiXj42fM/rwHKcyuBsabCsrtLyioT2BTm1un2Pau073Xlel12DTpFeWfR9HD1kq
c/miG8MQropKCubJkEafP2+Alc9x7WAur6SV6W7E8vU58gAwem9r6W+JmiKPdSqMMw8goXZbla00
pHpUp3s1paoalGaB0apJc35q20wPKUnpg5NPV1O5NbcKZlC+rZNi74D8sY1uBBuPvT7XndfLv014
DoykHouOQPTjHyig8LV5sQsaRm39cx2+6fHoVnH5rYxSiUPlu2ofl42YCQzTmBXGxDX7KSdfWUBG
t//zmahXxbU2X9H8qLIOw6B4m+YmIFMZ6/59WErssX6/rKXoAlDJAqoF5swABsZdgJFWK23SiIZz
HuyLWaKZ6AxP/zoXzAOGWNEANoKUARuq6z4HrM2+eL6sAXsJXIiCZBWganiJ2A7kp2wHe+tXO06s
0K7v4gSvUb/6l+wbR4PHjvQU3pIfsizMYigqtbbCqLyuocsoY+cUHRTVsCeP2qXFOCXOLSBdl9jS
2tYKuyTAWvwaHxrtNh0l5SrRUeFLg9kpQCsAlpr9+4mdrRToaP26UBSq9km6a59mO7x8GUK/dSqC
M+VVq0ARNUGEqsR7y26PwNoOIlvx8izQWzSlF/WYdrOXNZokTBcdoQUeOYA4A37D4vnd5iJC4YL5
rRpgspnjaxjqHYwrfZwkvln08TwR9HEEJ6foFJOST6MOn5X0bjV5mokqOApyCgrcpYYxlH+5NUzU
YLYf7gFEROe3NpJuBaqiQ8OmwYq7UwMYGjSyXSXJEoXG8UcMv66gDRuZsw1iks6y7zFAAqbPefnZ
p/n+so2IXI6FFi3SUXyuP1UslGSOWxSfrXCwYheQPd7cyVDDRLaA8XT0V1CBAcIh53fWjSxrt8Xw
CUqDld3e2/Sw1DN3qGS4XgJJMDc8WXTwcTk8KtDaLImCLIKGlvoyI97euutIc7fqH6LhMzmcEUTD
sgEaFRoV3dGyH20MBI9W6Vt6uFp/uS3IPkd/ZJmfsNedeYzmihmcOoBlHeStgBWwjcNlKxAeHII1
zK4DmReAFedWva0JFsYzfBrgKAy/JhWwcoBm6mnd2oODxZKNRQmsji17wNwAfAkVOQ/rDJod2ToK
L+3ws9YwJ6o9XVZI8H7OBHAKZfG2qeBWtsJUe8uLu54kCBeOl2UID80xgJKEWwEsIefA83KI+2at
rNAcjpr5u9lAKRP2uSz6ZD+V+6RClT9i2M848XDGRDSlG6FKQdMI6C11vndK9ASqWsNkU79+B9i1
eWxp7TwlRSNxd6JoyEDWzBBqoCW6VOfSCXZko61a7NDMejBlrodqco3tGRmna5PukCRPevl9NB8n
Y5SknBrzC7zip6K5aEhvsViaWhBNIBNwfVddt+01UIRY8FI/K6Pw4mgJYmIcKgeMlZEM/UKsO1Yw
MbyCzTEsDp3rPueZqrdTbodDWe/GJb5ai+QKRZBgWG9mI7rWaXKdNU2G2Zn6sc6/XjYv0RvBRwZR
KErxqL1wbrMtjHyq8bUJ9Qn0yEWh516qqrJwV/D9RCsQe9GIplilgqVXJ9a1bXWB3bTODhEZukv3
ltUFJo8es6z25nQ3y7i6+KWAD3dGTMClIEbELgVfSDAzmoNwSbWB++8vy1Nug+4giJRDo0YHJ1ZA
xtj5m/1FmZZnDGN2TuJPjqyxIkgZIRjjQmxfmZ3tuc5NP8Jah9IJbwH8GKmHqfNsxS9k4wUiMQxs
D8hjrHtjknMxOQByrHhFiV6ZaTA70yFGOjXGQUMpppIkcZDIGQEFhsG1YnEExArnwqyxpXk/G1jg
Wpp5Z1foRxY9MY+l3tCdbmMd+7J1ihwsagjYO0QNGwUhzm7WVYmVPCVITJ0UoZaJ+UPU9CevznTJ
pItQM/Tfkf6aQDvjZ7LtCSRyzgTN1mk4DL1VeR0wYd02BlIGlXwHPwh6eJ/DsPb/Txj35M0Bw2w9
Itpw0VITy0xrQQ+NWds5oBCi2t8YfdDUGr1P4rQOtKUMTD3DPsmgf6mjWnWrrV53M0l0bwZwzoMN
er1gKVpyhayoOigrGAlI2kuCbZGnYEfDEJcpCrWcp0jQsFW7ktKwrddnAIGBx4xKvgNiEQisGJ8f
Al9ORJ601cog9gFRRt8brf22qqts81j0XtgUhImlY0CV2dx70eO8BzWbibM3Z6+ItL09jteLHXmx
hrEwPZEgb4rsCjVtlqSggYZ07/zFrEVepjVAbsOtnLVbkxRo1q3OvDf0ZP1RLMskycaE8rB/iqUS
FsbxsAXOuPYUjJUI6Ql1zXXbYVPQ7evb3ql2l9+m6LJgwqoDYFuCkI4z4lLBcsNcszB4stLd6uBZ
UtrKVp2E+iCoJ6BVQurAfzma3lxr2rAQq5r3uV4fhwmIGQ2ysMKRRFpChU5EceGibaaptlC0IZUB
peA0SgfXLqkMVFTk0hCMEkauALwmPpUE09UEhMPUCrHKq4OYYgDbvbVNOxvQC5Ibkonibmieiwld
VRbU13Q/l9TGuiYW1MCwLImDRSUAbIAAUx89LGwuOlyQGjXDkoOtFMlX9ZBNvxWAKNFiXyy7FDRO
Zo295fQhlvG/Ck0D9Xv02xG3glSce1qa02ZOBqEmWNfK0Xjo7PrBSIxrk/aP/2DriCYQS4AZ4RMh
QdJG8zoVqNWoRnFHErQEVRmGl0gbZMcIfoGbC+AR7tM6FDHtnHKxwqkdjrPT7bIofmkS9cYw1R+X
tRG5wBNRfLRdzHbebjZE5UZ/ZdL3lLzqY7tzVlDzlRJZIrVAf4UpS5NtVvEYMYgTJhRpbCuc6yBW
r8fSc6agUPaXNZJJ4Sx909Q5Q0nXCjXdbbbHZvFRv25kI5AiKQzRzdGRK6PGyf79JIplk6SNVsLj
6WN5k6ZX4LJxVyDlKpjN+mt90JSCx0OSzLI+TlJsb7aisXyoabbKQ9L1VWvSwB7KEhOOrSz5F9gD
gyAzAVWOHARQx+d6RQ7j5AG4cLj06b7aHEQguE1vVWpvycf3kkSFJAISuFoGjsfme1ECN/iPcIVp
vnZcaic0afHepmXqlYvieJcPkf1sLsoChAniQWiEDWebM4q+7Mxyngcn7EZPB1AQqCcfoz7YsLPy
rW6Cy8IEvhawcQgq0L1GYPGRkZzYRqkhqrDT0Qm1bAPmZ6bHbk/TL41hSkxddFkopAHzGpt3FAkO
f1kJEBlJ54SZ9o7NPqdTdhTCilr3LPL6D0oByp0Jw0aAxZkhQvJmdTosWsXjI4bcKu02l9WnBW+K
5Wn/EcHUPTm3PEtSrI5PODcHgKnU2sXYvVHjyk9n2SK/6OSQDLH8hWGm8JUUfUnLdm6hzWT9mDJy
VT93Bah0mu8IEiXvV2R6mFNBfxnz2Ngl5UKJoquxqopuVog95f9P2pXtSIoD2y9CYl9egVwra0m6
q7q6X1CvGGzMjoGvv4eae2cyXShR9dVoFmmkjrQJh8MRJ85JnYBUm4fs6La++ISO0u1vtFQ/mAU0
/7Ulnd6RunUy1ip2kAX5cfoBBKcXpYe09zcKBfnkir2lD/afOVPuFYpkLAoFIphn6I/WzZ1enYYv
tvrr9qKW9w9cGoipQIbJxVxIQygNBIa8sxDfmvRFM59zLxRN53vJo27ScKArL49F37D+Myi9CnpL
WG6iTx4QYYnv2myjaq90eoK+Ul81K8FvKVTYmPqdwx8ukrdZ1wuXL3oVQ9Ox5aETf27E5754ElW7
EvuWvhJS8/nQqm+ixtfHarKHscl7Fp97XQQaP1vFEMbmH13/fvtDLa0Fs+smslkPZQG5vcRT1rRa
A0ePSUvBe9KVkVer+T3X+e62pcUVYU4DTw20y9Avu15R0qL9MZkx/M54wTy6X6QRaivkLzovc4BA
DwHvbzQYpUujNNtCeGodn+s4pFbQedBZ+3x7JdqSd2OaAKAFvJyAXphvxwsHyPPW1JiqxmeI1GRb
7G5zcDUMVtUmz4K2Ihw86NkXUO7VG9TSpkA4QjnywuG7LteUx2zUZmZSMu0gL6VujJ4Cm2Wo471O
wEzZWtqa+twcreSLdAZyoJjlAtUvT1pUpjMOrePF53ZS7+M6eeLKicefWN/vLLSmRu/r7Q1aOoyX
9qSIFmcEvPOFEp8BsfeaTYw2dZN8T8rwtpmlV8sbQOV/1yXnpqqC/dKsOD4TS//lxZrjO1ke1qic
ANoCAW1wXhSYa4caUm2u1QWWDg4AaHNzD9XXdwfHnRgdKdguzqn4rsOdlfaHW67VOpbOjKfOZvCm
QFVFcjRHMNdI2yw+56PD9r0i6E6jxte2wnwOGlhrRKkL3w3qQKDMACDNAbHh/HMu/FoTuheDliw+
W1akp3+qrp9PqU2qkGeb299u4QjhNTZjNOCOmG+VsiCvnIAKLplyphAXM4tsR/IxAOH32Nd+nQUm
jYOpWLvVF74Zap42IN7zOxBX+/X6IFPARlY68zkYgQ7ziZL4a065ZAPjTJhnmZHd7+g6qhrE5spo
KudM6LsewyUx17cQrL69fe+tzFBBFI1xf4PlROaqSrTKGoYSjgHi8k1CTN/wel83V2qq835cx41r
K+9iaax5QPLEZ5sLyHoUIelX1vHewWcLaPtCNgIBSn4nxeoMSxQ8PrN2L4zXWJBQae/z/ulvtus/
M7PjXzh2J9Q8NtIC54gr9V3qmdNRi/m+4J6zEpPeH6HrBUmJYzo0ZtpNWJDDMY4TktDaebth+Asr
KLACpacaDsDa0kHN0wYJSK9784hWHruBqm4dIKowsO3TNY33hfwUCbADW9oMdUJx6HrzQJ/a5lpZ
wgvabd49qmMfWOZpFHmgsK1Nn5j+GTrTW+atKbMu3LOzZajnAF89Izylz4aXS9mUFjazaH5o2XNt
QHJx8st8W9o73Ygmsm0qIOxS9zF+4vVWVTYKCPeGR5XQVzN2P9f52rTa+7CFX4TNABkeQApoC13v
BYl7C3KIc3aRfeP94Kd20BdHXD7Ds44R3jWqqoUDiKYuOOIwzK2hICxltSgu1i0y7PicMATFuldI
mBWluZJrLgSTOU13gaLFY96VydOFoiaTEA22eUS4ohukhH61NlW4sHMYQ8HdMnMNIS+Tdq5wUioU
BQF/qoat1wSsh975dk4EyzEcx5+58+v2mV/IDsCmj/o2wLozgZJc09QMYba8rZWzUzSz/pOiaZh4
xqgMpkyndvhh9xBn8jHvkX9W0JiCWAHgu63fNC1In2//loXvCAeGvsfcegP9rLR4aP1Uisst5azl
FprzVfV9MMEnc9uIzLGDpimOyXwh4GmMvum7lx0U/ryxMLBgMNzoen4wHR6CvN43Rjfw2i3DaGp7
7xr0ESML207BvNbHwYP4CTOSF8qhoBuVn0YWd+wEE2PKWejHrP4Sdzu3CawPShn+s9ALK9J2lvVI
rdhzlLNSvjbukzFyFA13t3fzfc6MlcyVICQo6FjJh6JT2lqrE5pEKJ1AcGfniGfQ246fio+PPKI4
g7FKTB0A5YcOyXVImUSnCfAaJFGW7AAeDml5700ZdHe+3l7Q0im/tCPdGU5jdw1U5JKIZAC+jdWx
mmf31tTBF+6/q9VIITudqiaxbGxbloEX3j4W/T62IK5GnKBf+0SLDg/pURxukC3O9GXXW1cNVdlp
bpNEU/GVGRtmhpnm7g1Fe7LMAykZaEKfLBAvDudGrw7dUK3h7+SZ+jdPvPwF0sezc5KUSdMm0Utq
g9DONyBmGObn7i51IJ4TlClKR0EdB6cgX+PjX9pp3MpzfQDkPsgFpcXrzMV11CeRSf143ID0plUD
HLhhXDkJS44DgSI8dVAWnefErg1NCgjqFdtIIlZDQmbjdjsiVnxzIQ20Lk1I95xQLL2IJzOJ5iKi
YtS+bTw4jOxWx36XbiEwywJ17MyYITmX8XLuOiStSdQ+jemxSX8P9V1bVmCp+N7Vj7GarowZL15C
Fwbldw6frNqs1ZZE3Lb9fvpdKdmGzwuMyazjWGgzDU1UsqxZuXKW4tc8nwtlexSp8IC8/mpz39Xp
JhimdbmlLkh10i8CbeTRRE/v3u3WBKqXPuGlPclLijbHvek0JPI6zW/G80RjP1bCcW2QY2HezkFv
HMnvfKvjP6SFVVDQGRouSKTTvTV+KZs7Yv8UbgFe+hMgZ0iFi+Reb+ahbm36NvBPjbKt8n6XVn9x
Li5/iLRiJyUqBlh0EtX9HUu+NfoLGVbcZ+nogacAI07AqwJpLoUX5mXDRHSDRCX8pI31QKWF3/Zr
3aolX0FPbNb8xvwIxoWvfWXodGOWA0qjloRa8W0AM6eW77Ooddrv1P18+x5acpRLY9JZd4lZU9G6
BOm7izTTvKPaE6l9vWk3/z9D8u0APufUaBwSgf0cXEG/oU0YmI2Gwom+YkneP0yg4f6epwxQ8AFr
lny1tjjNRpyJc8U3XqZuGy0sq61tGiGZwPi9v72ut6N7+SyXzUl3bKeZkN0GdcrZxI2HPp/OQ438
mJyfiR3ptha6468x3VrpChJGvnCAGYLGN54Jb7OKIL689hK9tFLLig31PNXVlilm5puuiOoBJDJF
Qw9tqv65vdAlg3htoUY0d2sx73ltMNfqurdprgE560Gmwd4z9cVpcdtZadCnyUrAXLKGxxaKbOhX
YaRD+oi6KJxKGKV2HmjKAwucQjFXt3Htvnb9eE4Tc+1RIN9FDo71PMiq4z0AqI0MGIAEctGUGIE4
TyoNnN46cWN6UZXiiLp2kLDuyajiTVu5K7WQ+TNdeo9kVgYPjKmT2COFWSQWfzwkKZ7avNz+cGsm
pBCdgfMCz0yC+i/Vjzlrt2h4rhy5OfJdrwIs/SqK2WDCQf1LJvitQT1fdk6aRF6SbyfH2+G62Kf1
l9sLef+Jrq3MPnNRNzJtL+1jhtxcHZiPYaKAG16Qa58YoweCmkTr3aMR+em20bWlzdHmwihL81jv
Wxg1Osy0JkCCFhuv0lZO8+zO7zYQGFCQZwHGiFbGtZWRmlM5WLBicqjO11XgNCLANCnL1mBZa5Yk
b4i9kSt05EnUKkdUFwbwmxY7utZWX9w1kBXOipJodMuJlrB4NzQlrIDsKeQeeF2qcPU+fpfOAXWD
QuWM7sGxneUJrnetUkrVNQfkwmJwAKtPFL9xMHzMnpotp+Rt5pliei4EZ8T5tle8P1OwDCdG2opq
GAj9ry1zxs2Gg0k1gjREjuQmI+EAyYftbSsLu4gqBbJG5Bpgn5DbgTY3kybGbRZ5Oj+AQ8FvteRA
7Y+p1LjzLl5amT3mwsMTheiUxB6JNNfdEP5c2kfSllulWhnlf/dAfDME6CEIeFTIOcoz04NRZoaZ
I7Ex4u+0y7cucUOLn8vhT1U/5M23TtX80TqIAWMZ/Q6Ak83t7ZTvlDf7KAgDxYJNxZjb9UIBpgcQ
NuEpbkktJFYa8uF5/ASE/lr2vfTd5gmAGZsPTitZ5UVPcrfxCF4SWTzteO/cq72yd8yVq2PhJOOu
slw0N4D9wdvzejkDsIMuI0MaaRbUB2MHJOGPjQr8c7kCVV405M5ay2ATwFyzFAJbm9dO545pZLm7
htkHxAyiloEzxCs1s6VT5SK/AJ8VUOrvOATBlJVQ3qtpFBvkW5xAvFRTExre9oJ3CRtK9DMtOZqE
2D14oRQBQVLAFc5LGuXdcz6eO6cMQVx4YObWpcUW8I9gqjIfT5i1oaC3jtZ1lJ9x2PjLVgGawYm+
/mJ6N6puYhhZpDgjZAK5P7k71cZQ+uOgTPvKSXdOGXTpnek0W7Wtwpq91pm5sv73mwwAIaZTQNmB
uAlw5PWPqMGXWyppTKPizKM14pp3JRhsLgbfUZ1AL/7NLa//dG6KUsmchEVJjlmGg1ccaBwNXXdK
e7r3VMg2B3b64NBy50LCkg+PHtkXpX5GxFlxpveHEKOY6Abj1Y2PbL7pWl+EtdpMQa4DSdBoZD+N
8hdwkpVYiWhLJuBJgPkBZQo94XmrL0yk+qT1HjDoUf1adY/a/YfRadhN8P/8Z2D+ARcGCGFWoddF
HsWW5SvVXelrIxLu+wyF+tunYnEpkC/BRBwuUqg0XFsas7jNO1HlkeiGg4j3dsEfmKkcblt5H0lA
bg/3R0V6Zr6U05x6auumgxREREb7aKK/obMfalw95eOv24YWUgNYwhmbKxN4RMsFFyct1WSMdXwa
1gRpxfzuteUgWqHHomsCbcwC20QSGa+h4pYOwJVh6fU+JbY7KhkM22VEROX3xXNqHsvB3LG8DGiv
hCX+RYNmCg1cPN34B6mrjXKhF93eAvkZPPsOqNPQ/AY1ARiIpS8KUiqAuCc7j6q+85MsgXzm50Ic
bIQe07kf0Qv/C3tv+T/AyYD0Sgt3CHMdFEVw3rTx2Sxbs/ZZyWuUWgf7IAwtCyaNs21WmP3KE/z9
vT6PcyKgo72EXEamnmFFrwxg0gFtoNkdbYaXgBO6api65pdBGVaMLQVxcIF5uAjnkhd4uq5PCvhn
66pOJo6TkiNZAezk0czKNOzKOMwUUQZ5m7ZbKzfbEJNwyq5wHXaKK1EfNMiD7ZN2pKE7cLYCuVv6
3GjO4lwhYoCKSQoVAoOPfKxKhHSPn8zYes5tdjBYfBjL+KHij6ABXoM9LPo6WFYBZZobXOhIX2+F
pTVk6FKbR472MLwSsesNhPeh2qHxWyW7HjpIRf9kO0dda/wZJENf2LFcYyRcuNDQxsPw0czgB0yV
5OhFBVxOEvMiqhMMtE1G5W60PhtXrpOl0AWxHBu1alSWbDmgtJqZ63g7FZG7QzvohTmhuvIFl0Lw
pQXpABnWWOuTCgsEKUiq/yLT2Vwx8eacUgaCwhHmfjDoAbS4NXvRxYXSiFYXKO/waFI9H90ZU3mN
N7r4ae7cESTDZWjGe52ovuCb2j4y9h0caeIuBr1t/mcsXvkD6BmmYSNaUBSngaVvOxVdltuBZGEf
sMUaDhhKXABaSfvQKl3GBw3TuXY27sa2+VWa4Bwl9Vqd9d2sMiIkutGYZwU7mwvGOOnITLnVadzs
OZ72Zu47pRummRp4gBd31lH9UaYvJbrjpRXQGNzMa+CFBYe6si7lYR6fJsEJ6uIq+Krch0k8KNqR
pt//YjPn1w64suehfalql9oeHQFwRFiIQZueUb+taJiRtRfPW1FVciyUqudHOAgjMJgsJdUqpG4V
hSAUJNO+KYmvQLwKtf/G8yfArUR2X5e7bIKgjVYEnhvxdAsMImjQAp3mfuoes+c0fUwGSFMEWtn5
DLp43D1pcX1UxMpzZiFe4GWE6jDobpAhytyiaSvAPaU7PGIFaKAsFzORXUnXQEFLnxdYMBASeThx
jgwyKL1hGnrb5FElvieDukvB2FxMPnH/3P7A74ti6InPNJ+YcgIXmjwXrWqMurRlRVQ5nzwAXtPm
jxvTYAQQzfsBrSUR2yvnc+G6vbIoRf1saFlG0PqIXPDJVTysMh6W9I9e5WGvpCvGFg8paJ2A7gbw
GkBIyYE1YuTGZIoiGscgKwQ+1UvhPHlNE9Z1GySp/UK7Q92bqFmY5ypdqY0sPRaRUcykSLhfAJ6X
YwQD4g5lGORyRelzMfhqSu5jt99WYEgX5fiNF4lvdv3nfGj8eGqmlWtnyVlxqlAFBxEiUhwpYJMx
jXsCmGTE1VjZNm3Fv4yNoq6UEhaszIy0AGnjvYTLVDq9nk1YxipaRkPVOBvhTsMhz2ptJXVacFVU
RZA84WU/D7FJe9koduU5vVlGnfnKkoeUK7tY1fZaqm290gkcASRE/0HQJCI7YHJANQJgiitPZpqr
q8KuO62oopy2bmBrhRH0UBtZ+UoLRwIG4B1gykGxTlZtYxPhiaI0VQSClM8q26RJv3cSEaT271Wk
wcL1eGVLujdKM3OrAtWByBrRfpzMO9KMR8sTK57//mPB6VWUzIAgQqFABjVaPFfTpuJ1pJrbrhuM
valX5rYesmOWlQ96Wn9rW1XfOi5ZG918n8nCMkhv51QLuH4ZgsNwEEZNA/XgmB+LDE8kD1KBvpLR
0PAiNV6b+Hm/n7M5IBDmgVvU3uezcZES1b0O5Jlj1xHEgpv+TikeAJpZiWILm4lfDPAaChLoZslj
1zVsax7jbaSJ6g4AuEe3+UbTOxBIbtHi+1akG2M1vXl/pr3Z41GvAyofyZ4UOUQt9MppshZbVlrb
UUAeWekA0Lx9/SzsHqbwocQxU0bOpYrr3evtmjON2V1UOz8V68ytws+z19s2lnYPozeQP5r5l3Fn
X9vwBK1Sp7S6KDOgx5YqSFQpOfYNC46Q2/xDywRgo2Z32+hCtRq4dM+c2VxQQMDf11YLwe2G0raN
rNx4LFoPaEXj4PWJj+ZPRazTlKY+pdlrR0lox2nYZw8Za1YC80IdY/4VgBsAi4amqxz/84mlWdwV
bQRlhNAeNrgo/Y5tmvGraTxoiuoXRR9UmAlYWf3Cd72yO3+Ti1OhULcSYqjaqIMgSeiaPlWiEqQ9
U2g9kBdnM5LNgO6UAUXtwFl7pizculerljWC82SycOnCupqq3+v+lxC7JDH9QWs2iOJjsweZFjhw
QhOX7u2Fv4/kcx9JAxsiQIbQgJN8bUB508n6Gpb5L8s66OJAIVHndP7UNJvbpt4qkNc587Ut/XqP
QQZKKV4A8LCZk2lXxo+t+cIFaAwgggFm6LFS/PLHV0M88iZBReOUez/RhKzFZlhxs7VVS09oc0Rf
v0n6NtJJf7A8sEEMO2Z9z3X3NJrpirGFt8K8bpTCEZawn/IjFCIMDkgO8zYqbab/cg2hHlEv8kZ/
KtT6Tzd1og7SMW6nDQW5Q+e7caZqB1rXvNiaveg2UwzV2qeqRYsqyS3zR8Mz6OalA3M+FTnXSxAz
UGFtJluHxFJW600Iinqq7DSVlfmOFFanHobGzow7V+HkMTUEX2OMfwtK7z4uNFsgOYEcBA+B64/b
dB4E9qwRH9dXN8Vu2GePxt7Zx0d1Ux4UyED4otvZd5+KH3biW4fQWalNL8Yv1IL+/QGSJ6e1MdQW
n9qofS2zreknZ32T07th+Dmp+6zqfOdQV+GqBu/7dw8+rgFht3k2AcMCslOXIqMdwbq7tGNBacex
3+k83w9O3H9x8jiJVk7RvJHvNvrCoOy7lBe1B5qhKBsqP0+rvQ4cjqMfqFOELaqO+fCSm1MA9fPb
hhfuV7Q4MHSAf6LCKpM34Zwyt9T0Nkpz3QhoQoVv9VOyvW1lKQ4DMY8LAFzuM9f1tRspVlu3qsO6
qMrv2vRrrP/WjZVMb6GMhwfGhQ0pU3DixFETaBlFtvWq9lHFjn29EZuiOglQFjR3AMI0z7bf3enN
fV19TwDAvr3IxXh/+Quk24brYko6QTtk6UeSdPd1Y4S0/k0oZqI37Z1rtHe16D63dI2rYekjov4D
d51n5sGTdL29JWl0T6mrLlImV/1UZEhfMBkQP99e36IVlBRQiUeTCPXSayvgqEmqUq+7yLIK9cD0
ujpYmCRegScuPJVR1UMCCwIIIDLRXrk2E9d9FpfU6CLM7m3N7+7OhtCqfihfjKB94OaK/+vzwZIP
3qU5ae+I0bfQqta7SKQYubXSgYI1dui+mcIm4VRm3amslekRo4QY2Tc0fmfYMepAmtsFIOxJN9OU
tCFqGuoDxrczdLBz98AG3m9VMolto2AO19Tj6qWiHnso1An06km6VoV7n2AB6D/j1dE9ADLgHRf/
iKeP2aRuH+VKSX4ZFSMQQK+1p0Ik2mlqyhhz2AYDswG0GkDAU07tUQOb7M/bHvLumONX4Jn1NioN
pj35tdUZTt+MGROAjxuHFLwkNUkObbvGlvTOEWczcEPU6AwMY8utb4WMAGrpncBJt9hr4rb2AF4X
gVmH28t5dwm82UF5GXzPc3FKismGwmkixlpEFbrQITPyP7wHI6DJRqhUpUV429ri5oHU7v+szau+
yFX1zLV4goQpsj0eB57NlM3EwPJeo1Dy0XD8tjC0meYpY4zMSpcqp1U9xFUjIrQc/EqPjyzvQyed
Vi7v5e/0nxnpEq0A+skM8GZFxLU+Y7Q9Puq9R1bi/uK2gQAARMI6piZknppU7USZkh7bBgVPrg0b
u6qPwv2ggC34OmYWl3/NyCCtzjOp22OsNGr1321/FN4Y9NmnSh82f+EFF3akT+PQqbQUC5/GxaSy
g25G1nS+3eorYW+OaldRD3UknCGUI4HuwfChFGRLj+opjQcRqVlFvhZODEZTUse9L1S735jAiIdx
qo8hpMXWqggLHwx0WejugYoC8CX5Rc9KqBg4ORuiTmkCl+EhaNcbDVPTtzdyaYUgUMVXg7oFmNXm
n3FxnIiWYte0YkAxa1Oakd6MfsoGLagJlta5gInna5M7C/Fips7HJCfgGshZpU3VywYcgvo0ADVi
5H5Vd4XvqNnvlBSYzRjaD2oczy55ZU66udzaMPrMFkMkhNh6ztT4LfgD/DLOh9CK3ZV7eeEwY8Ad
DoPqCGZ238GnWr3mBlGHiLN8b6r9Ds2tj8JH5wVdmJASDLPTBfji9CGy2RezEWGj3FPzexyvyeMs
euB/dt4u0wvX4HUHVLZuDBFlXyBKstFoBR2ScSUwSd6AShIKtiil4n5CfwbIzmsHnHSPN/3gQOI1
+9SqoWF8y1I0iG57+fyHXJxjyQgSpmsjM18JKcHLffKS70p9b4yjr9ubbPitJWKvGBl4/dZeDDJ0
4B+bNjDmwL4AJS2XAbOYk1pgNOHUDZ+F9YTRqtCrIUDtultjynzMlw/oczrlxioM5ExtkPNqU7q8
OYKycXN7/YubPKMm0FrAXK8MxoyVTKNtg98CujC/ndL7Is+CAZ1e6q5VWKUD8M+yL0zNP+XCa8pR
dLSjHkRfVbJrVKRSmraScMwB4t3XRHMB3GRoGwNdd21i9Eoi7AHvBaMBb4sb2kihKnsKUD3D3OPL
7a1bNAYIHY4y9LyAdbs25rldr7SQnMfjhLwM9hFQl62SdDuFHtyyEyvhWDpz/+zejG+w4ZPgspCW
hppg31JMBpyU/Bw7NKj5kU1r5YrFT+Sh6I52KJYlt29rUTbUwlD4KW+Vb1bmjE+qk68lHEsuh+Vo
AD7Og7yu5AeEpJVFDegLqxMHNeK9Y6mt30MhHcpzKyFkadMAywNRPSQQQRctXSiNN0HePavpyQS1
RMC/FV8+7gKXf750gwgrB8xRVPTkoCI9GTvOSAg6k2OpFhvBsu1ta8urAXmhi2oSViWlNl7FegDq
EasGoEVzdJExIBb0fA3BJb+F3lwN0Nt/7UiuxtUR/NCYZzoxdqIFmFTVFoMIX6ok9bU432pu7Q/l
74auBcZFx0AGipqrCfI1WXikZ4DGtQSxiPfHBloTpPpC8l9sysLb+7jk5XOm+7925OsLjA1FayUI
RDx/rNPHhqzE1MXvhOEhIL9BawNmqOvA4NLEiRuALE6Vdl9C19NjR+IpK4tYij6gvfjXiOTaPSlo
qlc4qpSHMf1FPPZJozYmLJWjaNWV3OVtplEOrJfWJEePcy5EN86xbtwCNu0Tq/FpEmhfy2ZnF/pp
nNxHpn6y2RQkAiheE+oG1aH0NpiUDNPkW16f8w56G4GnBQ2LVKjPqQ5EkSsruv1tl+5zkAMA/AZU
B2Cf0rakXIvtxsTecxZ4yjfdVjZW+0sRjq8oh8Z4Tj6qMT5nKZcGpZ1xBbhl7I4imoHbrPXKMMMw
HF+Tzlz82hfLknIhh7jOkKqw0na/8cgFB+Fe9T5bWchKseJYi6djBrih52Uj8Zcf7cAaKMOI8Nw7
8U+P7vtm+FiV45/4cmFh/gUXiUAWD1rrVg2F4H2xKes8C424DLLWWhNIWAwo8+wR+n8zEn0+qBeG
SN64aaO39ORl3+IM+u/iKOIuyFZOhzz9/M+CLuxIB14tUpFYCq6ZnB2HXgS8vxvSO1dUu7LuNyML
YvaD6M9dx4NxuPNEee9kybktmz0fB38ompUNXvSWi98jHYIa49hai7blaQgdku2FhYaI0vhV1e2S
dnVGczHcofGrYjwJsEs56aJ9HdtKX+DIoTlaVse6n9aHT+Zj9C4AAV8KKpW5Byqr3HADOo/TMNGT
5YjXiphnUPFvi+xkFyHkE7aZk66RPcp11LevOpdPMX2KxWHC5tp7JorRbLuHycQ1AqHs+/wYV68K
VIKs6s4u0HY0u8AFZ3oX2M7X22FsyXORhmH2ewbWvnv7gC1xzBXGYVt5UqYeAxQttAi6gKvdx96M
/6zyX0vvHkC2qTRKreLraVN1JFzB5MtZeNYTXi4rGeztNaG7er2f7pi16G7AksfaOwPPRZa090re
BWpKh+D2/i355H/7Z8godI9CIIAojJ7SiflC+Va7TwP/ftvG4noMEEaitAnE1DsbmkOKPMcpayE8
ACrDpLmnRQVlvmYlIstw3X++0YUlKSRbtaIkqt7jPIMzyEwHzy8cjLCHSp2HWmP/QpH1nkHKFdpC
TyMAHrnDzw4rnkg2bTS0+ZrvTceeadZvkwSTI5qzo+IrEdN+VIHMZOZwIEo7AQis4wmorqV1ywcJ
elFzuQwAW0sKj4InLO8w+HPiYnrOQH3Upbt6/Km5JIA+Kyr8d51lPli5e0eSFlIkxkp8XvxQKAwD
eoOEDJX8a8eDxlIpUDbBYcpjcDVmrn3oi9x4MSateqgV0KfcdoxF50Mn0JonHAGGnf//xbUDssMh
QwMIzseATzTVzt62PAdPcVnp+9umFnN1MCnPBKJosoKO4tpWb48YJFNgq4ifeqXcTY5bBAUrP6Ec
f1Td8dlN6o0d91sjXwOlLCUKl6Ylr2xJO5RjpdET07wicKzeCYZeL3e3V7i4mRhOhWok3tgonl0v
UJ9IhlzPQuAHkw9OMhQjVRQHbxtZ8hBUDOZB3llOT2Y8nCBqVDVFjPSWt4fJ4QdC6z3tusYHDuRj
Rf23w4wOIybFAC7BpIaU/RTUaCoHw9cnRaefnMEN9AIMgbfXs7RplzYkD9RbhdtEzOtJMPY03LcT
D1dz0sVNm1MrwOeBypUBem6V6xCY9RCV2mELrpWyVNDR67YQj1hZzpKnAUTwryUpgIwePgUKsrBk
/HE5mMz7P3+xXxcGJCcrKzOmJMF+pepuZjqiqRp8dH72nw9/YUTKJzriZDEqw7gvlHsDXAVufT/2
Wx3C7H+xGNS2gUEFiSdIpK9PDORjAMlEw/Lk1ecC4lH1+DxlL7dtLH6RCxvSeyROXApBNTgxV54h
cRYgGKx88/mbygkf4KZgsQcd/8z2fr2KvmlZ7eaUnSpabOqm3bXGuaLtJrHXXglvsFzJFN46s6oY
oOUeBpyvTYFcK6m41yHENKnwdYKETlGoCDWr9zTAVhJ61yexGhBWK5iMaV+NMb7vWFbfWT1Nw0JV
8o1jCb8GI9ef2/u8cJCvfprkmI4yDNkI5dCTCqEzMRxbZvvrWrOLVjBoM3OJQt3IkUKSkvR5N3RK
dlKh7JYU5j5LnoXiV0biF/FLPaL5clQciAcmJbDMqC/cZUL1iT6tfPOl3zHLwVjINMBGL+PPU0fr
VadAlcGB/kKrbNBkC4zi+eNbemlEv/7a4LxwzayHkRGlrdQYNykUwlpHXbmZF/zXRPcCIAwLNFFI
L67NzBP5oIjNEeYzJ+wgl4q2mQJXNvK1XVuy5AFbZqMUPYteS18vzq2mthVYwu8AoSYJSVduNefO
EmuZ3Pyb5YMCxADeQ9Bsx7KkyJJgvLRVWrynURFPQx2iwA7vAT5Xmq+oUxXg/wEG9+Nf69KkFAa8
0s7BvY5qxFhk6MyNETOzMMm08LaZxT0ENAfQ7JmZQk6jaK0lfNJGfC2hC7/vSbev+j3pHgGQ+CCz
63wP4FmHdgvaFOg/yulwPAq3SjLEZ3N8bvfM+rzW01oIzujZIgGd5UXwTpsXe5l/8p51VpuwE8Mk
ls8xsR4MHqZkbm/ZwmG9siI5ODCUlapBqgA503boBp8ibLZDsfI8XbSCrzLTaQMoKjcLrKquNG3K
MDqroaw4RVV977bVChR19lvJryG39p8RaSk6I2nuJjnumsIRm0nQT6qorZBkreunZsE2GEZ0w2zK
Vl6Qy4tDrRvofkCNTSmDzkjXTb2HKruKEbhQrZpN0QoROt3HH0BY3392pAjBFA8DUj02kZfZ3uMv
xBG+VwyB88ER7Nm1YQgzRAh9IBCQwZCirswprWt2Aq/qPsYEdKibDzrTwZKvgdSFksNf+CAo402M
A6BSIo81QuG2Jg5GD05trm/xMA6V7k/DnBX3WKrvgdgWlGcAX84IQSnusZJMOmuwLDEkCOJaAqAA
2zhUvSca9ccufhDuD5E5r0kbB+10JHa/pRnz6WdP2yhN+YwRuZWVLwSsq58kxUXLI1aM+gk7gUS5
x5OI8v18j/VduvJcWYj5l4YsqUGuFb07jhiyOPXx8xCbew2MVLYD0q1hm3drMz9LpQLMj4DJBoDa
OVWWQhfRgQBhrGSnYlTaly5n2aESGgl6QCoDJc/52S3dLuJG0m+mjGYhyFG/m8LMQC3Fvde/8C57
HujCzCH6RdKxsXONFRkUyE+AqnxWVLDBlI4aAtO2cvnIyNu3YzOzfQEebkEKT4ZguZPeTp6CPY4n
JnwUwzoEHovXvlmea/1/SLuyHbd1YPlFArRQ2ysly4s8nj0zyYuQTCaSqH1fvv6W5uKeY9OCiZwL
BAHyELdINptkd1dV4MngkQ1It+2J5gTyliR/MhSBk+ckfRwjgbOvxaSzb+H7tLS5T9JRhWOxBq86
tCVEY7EpssfbU7vmVedWuFwgGjDVYsqxznLyJhWUENqTraZ/F1XN13ot8M7+Z2o17rZXjFmE3HyF
Qibtaqett59l40wq1VI6PZuACATun0AQ1tf25rlNLqwTrckazUK4kEttk6EKkEF/u8peUeAUXJhX
9wvaHZamAIRd9NpfHvUtMyC8LGO1+urRbFzUTBGQZv2gsD3gDpH0LJkb9Paz/vn2+q3lnRYOqH8M
c/NaagPO03jAvI6BJ6GfD3AMjRajZ7RfBUHgrmlfiWSZV53zzCo3s2VXp2FkdQgPzKBSD6htkIjf
Q6tWgE4FgSEQ86B3u5zUsMmmpp/hM+lcuGFjUXt4lYbH2zO4ugMWHmBgRfHs5AHNfVNLNWSf02On
/IDy3DbBS6eBbppEx1QSucnyxfwFR0cCFlcMqIyhqnc5IhDEZFJP8uxokW7TqsoeXTK7cPZa49mW
98HQb8IKDPg/WCsIbWtTCfUCvOUAjwDmkbtZxbi/h2bcZMegPA0hSm8A96YiI2tTuVgAZTuaf/Hn
cnR6rWRGY9rZsTaN390gvzRl742Z+lKif2uMRVfSq9siogm6t0C8jXoUFHS5M2oakWmWWDj6Zuqg
ZCnJihfh/tsofqiRbdiIKATW7GFoOGTkhQiYf99ZGYD24zAOvtrZxUduxrWDkBe6EWp7Xp/rP1G+
snYFE4LOeTwGerXwFLIwRtDJIG/Op0XlygjGWh4Gv+0M9pDpUfIERdq3mMz2Lk+Se1mrfneA/x61
nPXHCLQpe1vLRa22V8uLr0BsQz/8sl3wpr5c3iFvpq6VotHPOg352B95roMYotrapS+j0H97W17F
bryf0fik4ykNsSwAPy+N1b0OHGliYnHHE7pDNwnR79AQs4tzQ/CyuT71ce4raB1AmxoenVd5ujQP
o2QyYap9J4fhTnJMJ34NX5M78sBO0qF+LX41v6anvx4fjCJjixwLMsRXx7s0j1ltWqM/od9vArDH
tpKNKiU0i0QdKitTiUcA3ro4m7D5+XfuNDdWV2Tt5I9JT+3qkLYRLZW7PPl2e0jLklwEN8wjAM6g
jwd4Y2n7u1wyMysMEHl1k6+yt7B6Z6Lei7VtALQE2i8ROmVQQHDR00ZpLdMSa/KLOvYk8xtTcgf9
a+ChyI9WmrtRjls+mAtm9X0wrO3fjw7MSssFFBmeK3yZJndzWsT26C/cj04bZmgHTau/1J9cdjqw
4Qs4HbwF6hWJZDsqcZ20aE5oZH1jtPJjHct3RVMzCpZEwWm0Es+gxIW8GFxDAWSci5+qOuczsPWY
TqPs3bY3Krcvh9rNCzX7BUQQCPixHDtcouTN7bm8Oo2WUeKx/dU+B5j/8mVniZFoNuNpyvTRL9Oe
RpD0hDsK1QxWjYDuBVEL2Rfs60sjsiYVSgodel8G2X5T6Q6MCBUiV/YWrg0LpSE4VK9R/ZPSylrS
xZPfpZ9Ap1MFjxN7cCzBhK2EXiTFUHUjX10IfCapUENSd5U8+anxYUqejqpYmh6IHTsWEPC3F2d5
sXLbGFtreWYBRYk2kmVezxZHB9AF4vDx7KOwsM3K8KWfs8Ok/WGy6qiqo9SvnTEKLmFra/W/tE8I
wbiwcg4xDrlU4VMQgg1GA/IILToXuRLByNZmEeEW4H0UyRbg3+XIbPQcRUVsTn6JBplE2pSN9plO
5akrTX+A/s/teVwJh0tZERAKy0I2mCdXLGRS10k9z34ed/WnlaUQDERfnvV028yaBwKNSpbGBw2r
xl2SmzE1Ckb0yY+jhrglxBIea03X7vsE0b5QWlXA4LIWNaCTCVq/BQyAEsHlJGotGezA1GYfmPGd
XPpaJH30kCU0E+iNzV4D+vnbA1zxR9wFlqwcUJQYJRemGtbZZkIi2Z/1dhMp8yZP0EKlfQNJY6Zu
RuKiOiUwuTKnMAn86cLXiA5fzmTbsUbKQKrkR1XktXa2kUaaV59aJZjLFYcESSKwPTKgqDjUuK02
zSaSWEYn+0GjlNCpYeRHUZgRFNwiayulJL2X50CkzLGygEsZBG3LBCgweOblAk6GHje5qc5+PD5a
TecFKUQmoIAS6Hg2RjTLd7fXb20yz+1xDlPiDU50sPf7oEXOwBWwabdMdJStTeS5DZUb05RadVCQ
2e/1vQmSrXbY2OrWSO/KVgSOXglV6IJY6jvozDaRGrs0lQMtmkMKbvLRR7WVGnQVZ/2mHgIBNeDK
rOEJtUDbFtEFtC9fmmnB9ZFPpJz8aVQYjYP6ETTPrOshyCOqba6ZAinTIo2GYIW+oEtTWZLUcZ7l
OMPAhNomrxLJZMgzqq6lh4Jb/drknZviNlZhTqoGkj+cY/qTAgVanCzBLAiIK76Afj2U4cB6ujQo
cjYgNSfLLRsn3wBsTSH35KPrF4QzLUX5wpUIj9COggECBfBePDMiJFSUSE8QegMQXUroMFXnz9t7
5zq9gycjLmcGct5LrYrfrFIbqcpIFAwmLB+L+CEId1b7Usr7eog3C6FnbB4S+eW21bVVAigKsQ9+
h4DLnZPwyTnLIhVHii5NVIrnnaYlMQ3D7vE/GAL3GLrRQAt2tZeYxrRwMDE6uEMYVFAkw0veFqnp
rk8iOM6+Hq+ww21ZyxjqyZCwTmXB3En6kwQ/By++z51u30unSdQlsxJgFzrPr1LScipz5toQCTlT
SmcfHQ5uKKNZNaNSYm6Zeqin6RBp0ub2NK5sYBjEq2GhM4coH2cwkIs5Spty9smooxm3AMVxhIaJ
AD0WXjmrH7et8Uwmy1XGRoebZSjoC8HqceZsNYxMyEnMflWR4aCZQ0JHVA0dMxmGXQnIFJ0IqyiE
xCw/iUFVpslxfm+YqVHTeLJbP8lmEWJ1ZSui9I5LENqeCdKF3AGgKrM0qW2Ly1YXybij2szpq1Kk
OL2yMWAFHgQKwqVwzB2dSB/nYVh1sz8c5Mfpd0Bvz+zKTcfGFW4hW0WbPPC3l4G4BRs9kYsBV6vA
3NYBcEVPVvqRmgkYwFMZOI822WtjIdjtK/HSRm8ECtXI3IGRj9vtUodQAhZqTJ0x0qDJ3X56ynIc
BaDE7uZft4e49oY/t8aXsYa6U0mW9/DVg/lefRtjmnuWO72DhaLYqyJrqzOKnA7+IMggkl7OaDBW
8OEGM1qbrV+q8g4Iwh3g/C9T95Gm92AWAarpTmtcc3ar0q/kjTqwY5Xh0hc6mf6UyZG8iyGGfXsW
1jYsUpcmeilxbiD6XX5WNBszELXwI017IuodG6AWNZ9YJhr+MrzLpxyIoAG4wPkEshrwqlzaCYGs
RgMsIpExvBL72UTNvkrvivqPrrTfWEwcy74PjIMU/P0bEoZRrgOdL6Q7AZTkDGdzl5h6hVVuflUQ
3w5xvbV6x9A/6x+RTqNG1Dh6vdBo4sAFBqckVBivECaTbIwpyCBwyZTzE2IkCrAdVrA8dirgFsOe
lcrgprqIhfo6ICxmlw6S5SKAqvTlOAcbnMFmi1AIoLekgTT+eY4F4fb6NFnaUxBrwQO9VCm4qay7
FPiyCCaKfDNNMTQDNUrsb/Y0o/2y8IK/7vMF5+JSagW4EUkuwl88OzNtJJ0gHMipqu4KgsovXjDR
D6UUyj9eR57FlG1rSCaDIOfqmTXNZMRRMvvlR17l2wxi9x1pjnU7ghY5coceT8owB8Aq8sfmNLTV
YzYfoRPgFF3Yo9w/gMFEETz91hwJDmst5E44TL/i11n2I0EySYkynKVK9h2YEzp5HWqi6q4Jjy0S
jX99H8a7FlsUXehL2wufMp3DyjKYIc9+UJwG6Q8Aip0luGNdn4yXJrgQiPJLHSREwSQPb/38S/v7
9xDAQEDloAQJpB+IWC63QJsZRl4tb2V0oHvQaMLWi7pvkhkLaKLX9gEqnQiaSFkuso+cnQ6Q7ASE
Q36E7mZj26HPZF/Wp3EbGoIZW3PLc0vapaUZVDO6VsGSGqmUKZ1n27EL7JEPth43sAUOJxoXdxYQ
ZA+VqYc1Jh0+VVAoa44+bUppe/vIWYtUaDADWhl5DdCLca+ietIzvbUWN8iZG6SlW6L8N04iyaDr
QjjCB7oGFuW5paLCK3GNpV7jDoPsgoSQYcR00DrKImhQjyDFHKLfuV0/K2N5PyThVoNAWGwLztaV
6+nlF3AOj72bB7jO4ChomSdFzXGJmnZoH6bEwysmldtvaVx6ceCq6SZpnVEWtZyuzjUInTDPaL0C
7d6lAwVdQ4a+xRzI5clCr0GhH6X2bxH1yzyD8gbXCGThUAa9tKFLfVq2PTIexvAzn5+AeRIm0Nci
B9YR3QzwF1RduH0wyHnb4pzALcXtd/XrbX+8vgLh+89+nHP7jKhNOFv4cejegbu8jO5mA3jNzW0r
q1sZLWlIseEOhITA5SypEFMbyzjA3bbeBYWjS/5QUFY73eDdNrR2bOD9ijVf8Lpoyb00JE9moLQl
DKGucydF830aJJ/A9n/T1F0Q9C9gFDepWQjyh2uOhjQHtjXi1VIvurTKpLRPBjmR/TJpHFbfSep9
jv74/zC0MyPcHOoyQx+NzmR/7O1vZdhtihGccFPolJbqWIm6qU3Ty4pEELDW4iLecUvlcpGwVLl4
H08NkvVDhXhfvxjmgwGGTI3cY2YZw3uhfrs9yLWZBGwL5RWU9lB25oKGmpYTnBXW7HZ8b6TQl8bm
mElsf9vMmtefm+EGldtRW1VRKftxvtF7J2M+y5HP/nbbypozolHgC0WBs5KPwaGdQCdRq2U/3KXK
Sa2oMXn9BnrT+TYUCSytTtzyXEVlFH3vfE12qogBCiIcX7qK3HEUbhT2ZuN4uT2i1XmDZAYKzAsR
Ed9ZYnd51QAaIftWvJuA0uq1exOVtj4RZF3XRgO6GpDwIF0EMjHuPl8HWsjqpsdlBkGCRDlVMGEK
+/X3ozm3wjkb6KeyqosG2R8eu+ZTMd+laav+NW4HBwRu1njXIxNq4Zl5GRtitG/2aSHL/qQepmnb
yk7QbeNOMGFrARYOhroMMHsogi4TenZdlrD65TRpMpCjpxxjIFDzGkPH7qeNuDK5fDL3nAXjDtqL
8De0pfj233xUkeAapd6fZ1yZ2zFhlOX1+Hx7da45NlCTgYbpcmzAEwjfeoJvl2s2Bb0PjtfKfB9y
Lyj8vDxa6ndJ+QaS3oAdpk/yMLBtlvsxqD7S6Wg9x9IB2nkAJkGD2SG/tM5tUsEps5LJvPw0brrl
qWnsEShSv/jZ71P3ad5O3nf5qH+/PQVrd6iLKVj249mysgTMjVYEOy2YCua7IWRUK1zT3uQapH2p
/X1IHom2i16F8eTr4nK9yP/OPneSJlh6behhui72sbzXgq2eI/VMVeWgN7uMvZHYUd6lyKRT4AWZ
E78U0kPpgaqmllJqP0FiDWo3x2Q3k41qf7bqtjaO9XwX4j8XVPWiV/ZUhjRvq10jHXIL4O2ZBrkg
YH1RWtwaBvcsssyhr7Xe7v0GuPf4ULNXK1CoOry2ikETVFpMkzLkm7rImwcnmj6LuyYrvFB6itkW
EjKUFXtrfNfLaE98PXxXqoc8d3WS07YkQMS56Zw4ekdz65VJf5ohpDFYJZjg7P+qQN4axnLUnDmC
EY2mXY3h4JP8AcXBEdqcmkGNcLeQz8y0d4rX6AP0qHszcKG6AeldmtzrhWNgFSo/RY9MtIvNkwRC
5rfJcnt73/aRm7BvhexUht/ex4/jPjyoGwimp3a3waRRLEt9ULLnwisepNFRp3vyaNmPGXtNpBOk
e0o6PI/fKoXGyX1/MhJaqHQE7E89ysG9nblgu7FFiiIreUvsPHQ2QQtVRbKHf+aWkyU1I1IOPhiz
0PI3Zc3GqKt5n1VF6EA/TvVZkWY01Iz7dMqGl6zpwN82TiKg+Rfty+WKqAren8hBE1zNr7QrlLSv
un6IB3+Gu6AH01H0/qVHvhuZVWeuwc78WZmE1mikKCplk9rGRpP39vQjAZE8G7TNqNMJOZaWSmns
pEOyAcfYbkn2plFCK5lWneS0286od9aS2QdO1gLXdWPsZENwfRWOhdskaleoVWlH6GuUDlPkmO/6
DlJ1rLjX/BBa2KGFHtzNOO7szo0zUG1FyBajNAkRU+Ue/O0mJdIu3sTQmE6cQHX74nfhRQckGE3t
segojgtQud8Ojdc3EUw/us9w2UGx5YoaMyqLftCMbPB/kP2D9nD7x1fi7uWvcxMSaxEelSl+HWz7
WIvay9Rta6FvvXCWaoaknOx+3rRT9r3Tjk0Z4tEUiXK3X8D3Kw9b+LeBLoSr8eefxWomZx0b0FEy
3Uuy9AA+MFoM0UOR6Ic8nim4s9G8jDBWoGAwqQBMOUGQbgvVfuqs+Tnqpw/k7+4gEZfTtG/u+goq
dkR5goQwFtWJFc0NgV2UPHtUIGExbFrN0yzfBHV1jnZo03BCSRTIrq4OmFh0gpGlwIKmHO5AK2Wt
z1IrH/yaZeiBZG6R9Sh2bALUPG6v4dfD5Gr6zkxxB1hZKwSClPWAu4MBDcQcoF30rBTGI1hBXjXI
XKe5hL5vCBZq010/pO99Urr5Uxt9pk1LwTaz6y2ZdtrPoT5oGXFUfdyq2U7wldd3KUzI0mGASw4K
o7xWbhD2VtGA2NsP09j0Jqn38lxp3Cw0DDeXWnYspOCEnnHE/IRsOkmv3Jb0zJWayaZVmivO3EgE
G6/rvAoNJR4BDcUxCnOQT4x5vokriyJKZsizzAaejK3hNSppn24Pg9fsQC0Sw8BdGt30CM/gjLg8
nwB8ACOH3Qx+AdJHUwXpYweeUKnQ92TRLNf3lrUdp59Ego7gXWUzz4KahjJ4ljLtwTZPh+SnWs2C
w38xynkAumtQxEMRBJhCnpMYCDkocc5o1x6s4Cm3t23xqISQbWqyHdpSq96P5lZwM1xZTpgEDnQp
TeLKyj0sxwp4YzuRYTKpnZkdQB/5XwYFXYdFrhLCnrJ2OdNlaw5Sm6L7PccFAPIorXoy1dRpeuhK
e0V3KCZBX/b10wLsymcGlyGfXT0AkYR6UQGDw7jRYmoBQqBvJ33Ti3bsytm+WFpkpyx0FaNkf2mp
tqVxSEdMnmLuWMF2uGPd6adQPjUf9bc+DbxQJO+8xPErDzmzyL0Ag9QKsjmExZjtGqf4QL/5vhO1
O64awZVl0dFCxZ6X/uhCMH0bhTL4VhnQbPoBSUgvzp40aMp02Y9eVAhY9fozc5yD5CSbyyLCmNL9
cCcbjnXf7CVG80MjcIyVIxiUkf+Oi3OMSSVTlUww1LNXtchwG/1tSkeQdAn21MprC35xZoh7bXVN
amSmhRipvWfb7jP4njnaHwJ8J20ExY11FzwzxZ1PqTq3wJDDFHuoHzSZSpvOg8CUVx9wgJiCrSya
QO6EmpF3Lc0RxiYnewKMf7gHi4QgMC+rfeXhZwPibjJMQ23BrJe5u48eemgN/+rfOjc6yF63R0Nb
9yawt+yYW/a4gyCJ9LopcJfwWw/ggOo122pb+Qjh0z20LNBKcdvcdZ7owjP4ul1ejXZBTEjx6u2u
707NCF8UNQmsnW3n7sc3L8R919qxjP3bpbSKnWwHfU8Ifs2+mjvwi4hGvrS1PJm6Zr+Jfgh22eoQ
4XOo5aARHCDgy6AojXGeSyDW94FGOKQQd2tGBUJUAldcu/ECTPWvGc4XbZZlsSRhM4f+rLnFZ1u4
IzINvdeDCj4KnalC5I824LdyBFcg0QA5DzUlVWFsOTJJsrHYNtK31jwJ/GQFWwRHQUYZ1TAQTQEE
fTmLZdaFrO1VPBfyPdmyo+YXKTUcdl+31OhosU83ck+lR1ILLrzrEWXBjMkLiBuEJJeWW7CrJOAP
gYsiG9Kr8657t/ViY+a+lUC2VQbqqPwOzjRnIIFgUb96zvnNuBDYAOG4oEt4YvV0bpuyDXQcb1X0
SNJtY7yZab8l+XGW73UNpLPhr5pQAqXaXL1T4tglod8126F+mZaPs7/LtheS3d+TxJpLvw26GtFz
uPSGclECWic9KGJTAE/ip3L4I80/puHb7dBwzWJ0YeOqSYypcdSi72b02VE3duDW81I/Ohl03IFu
6tF4psNe2962uebK6JAHeg0YL6RHuRNRlnIzLBUMaxp/NuppLLbEfLxtYu0ycW5i+YSz25ip9WrV
AYHlB6/EmXcttU/jIRJdxdbuEOdWOKfVQSqFx0cyIuQ9m3ZCDSZt5xQNL8a2lvdNuxOSgSnrJqFW
A19HRoXHT6jlkOVglRh9kGVsil24QXnBPFV3+sF26l1/GA/mQ/xr9oxteK/tb0/qMhx+nyxC5/9n
m4sOZpZb+jznwJRte1RPgM47GK+3TVwD7xd3RNV/6SBSQazD2ciQAFJIAxu1i37rnbWPt+0u2ZpO
uSVPkpd5lqAksDjb1aDODHL3wExOyNiWMDg4IxUxH63O2NmPc57eaNlgsjbDjGUDIO7VvTL+iqT+
hBUU7CleFnF5Wl5MHOfxYx1MwdhjHNKzVz2VL1Dw/gmOpX1Prf28iw8Q6zsY+2oPacad+s5O5vfg
NPnNg+BquLq30VYDWhXQmwKtd7nxVBaQFqLsIwpsx+mUSjpVylx0TK3d1oCvQcMXtIwRG7lT2EI/
Yqkta2Z78Wv7TA7WBoTTu/hYn5p913sCn1x+7spFzsxxR6/GjKQo8hIoxz/Nzn5usfM0L94ofrkb
Hob36JT+fEb+V3Dgr/rOmVUu+Cc5xFshSQXHBF3/sEG7pJNVL0knSOIJzHy9Ks4iZSaPeVcYMNNb
O6l+7uf7mZwmUWZ+Lc2Etox/luzr/D8zA6J34HvMAmaqXZa51rbcGxWluQu1DVc5NM+EziBQfNA3
laM99gflYP3/5pO/20xhAWq1rsJ8Gu/yuI0ihSb1CBpbwXVidQfghgjpsqXhnG+nAVpUtoumHf1q
3qKJFHXsSQRIXY1ZZyY4/89MEPAGSPD7o83QnXpSMJUCn1/i7LXP/zsKzueLuOzZZGEU2eNQ0fy7
rtI0v8v7J3TNfRoyUKPomBcY/VI1vWWUc3nDDA0lbTEuZM9Dqv2ajxN0COsdWPA8807+wIXX+GC7
g/YdzwlIcoooGlbawRBE/5lYdJlfRi/SdmNiNzU+YLpvqHFoHOM3KWkzIJkDdVD6syv/S7w8s8il
Vqam7uW4xDyDEsKStnG8aVrBCbcevuCKiyAxOIm4pcxCySC1jvBlAdFhfMvC5+oBXMNUWMNfvcRj
F/9jiVs/OaiGJmiwxZJvwwFsuB7kI3fBrnTAU/KfgjIuX4u49UJizB00QTNHsgFpeb9X3Xuth/ov
1d6H0/xmh9Q4mofht9E5wUfh4qWbh6LnyuoJdGZ9iapn4SwMopxIJjyVZQ5EXIo/NlJ++/AzUSmy
jNZz9bvJhcWc1YcKyHr+GTO37+O6VKseLT/oU0dl0w6PsuZqzZ7dj5oMSbeaWtNjbu/D9C0yftlR
RO3EC4Z93H4kYf4W5q9s7E/tpO0mEYhoWdmrnXv2ZZyPVSDfKki5rEb9RlQJPEmb2aTqRx4/hqmT
/LeX6vlUcK5WxODknpUerhZstMpVcCpXzh5leByXqPTQfHcsMzd+sff/JTD+O1I+l6IEhM1zgJGy
ap8+1FMIKN2bUXth/1Irv6v0R6/gymU9tsJeg/W78ZlpLlZ0kg2gFMPyy4/BnfHYOGBzd8rN4EJU
zx0PNVUFkWP1nDkzuBwSZ17eQl01DgZ59EOrUNxKGoFKDCRNkLpZvYGcWeFu4LGqpJPKBgyL7WqV
Knhb2MmBCF+6azm3M5fhC4X6VCRJ2C2hFswRe7X/nsn3nUIoC6hWGktZvpDutUmkmrq4/o2twRMU
4M5D5CnF8MCblDj2KfCsHfQlq7fbjrl27QAmGwIsKKoYAJZcrlUW1BFL23n0iyl2jHHbl7g1imhg
Vo0ArgLwHhiuYOnSyCgpRc4aDS939WCXilO1j6ouAseIjHBRLipAp6IHKp642rews6hs7Nv86fZs
rXm2fjYQLl6xkvRho8KGFTwH7JcEobfbBtYC4rkBbjmGegBOQoEB9FdZk9NBe6fcGNUeQJGxAFhN
cCCtjge5KwAcUQQHaPFyYVjZKJ1SwBzU4R0RNcTqgpz9OLcgY6SzpOjw48kOJcF3SfACWU1BLWCh
//t4bjGWbOQ4Vvh99S6jj+P9CHkiWj2yn8pj+NI6f/AP7/bqrIbSc5P88liWNbSmghdk/AoeIDTm
BYfWrJwu012rAUNU8wm6s3x6LqsaLYIy2FXrjk7hd8F3LFPHBQfAUJaBI8lnA+t9uW51EJKWmQQb
Ko0z0+l1rfxpWXF0YOqUhhuS6gb0UwcZTWVKKmfPQVQSsFcwRRn3SW3aux445dSVSCUnoGXLrIOu
5+Ox1e0uRJtYKerjX/veBVOK1UKsucJAWcxKISy8uHUDmHDeZdJHUVXpVg0hzJsHeuSbsyYCg6wa
XaINVKUAcuILnqM6yjEY3/Gi6l/V4afd7KuS4N3zuyTPt9djxdMXHDnu40uWH0Jvl8vRQ5slHVJY
SkaNuKSKjB1T68LBw8AWeP3KoMDdBdZ0EN7i7cuvfKiVUkdkdNVC+0WuEuA55yNEuQLpbjKyl9vD
WjmC0OyKZhKkShYYA+ftk12ToCEBGu97+Q2ZV7Ra2acFkqcVJ5nNLog0BPnXlTMdECtIAS6sE5rN
E2P3qBQB3q7IQDLYoZfNie1aELfbd6CAa6Bvsr09wFVzy0QioQzYLP+2j3IrL4Yc3cM2KDM1FEmk
lmwT2foMzVp0PK0sHHBJC5YF0tToVOYmM7YyaKoNqeKTIgB5cO1E4+wkQLIbZH6pW1HJaW3tFBDp
oWFEBnKRbwWqysg0WjS0g0tp9uJp1za17cZM2liheWjM/L0ylM+/n82F4AUzib5yEIRyu8AMIRqe
WbKf/NEy7U/WVpCb+FBU/c9/sIMlQ9OJAiw8n+tt49qEom2n+HnympPEAVC9VWjTVILDcWVXI3Tg
5QtiYGXphrwcj6JWep60PYgWi+jdtEtvmHUX9KcCJ1wrwAM9DHgtOBs0vEoXLz27LhdN0hhoSFJ8
VSrnR13PWjfDK8xTRsijW3ZvbqaxbT4tm0mgye3Dfa9bItbHFe9cJIIXMizoS12RK3RqMoYxaoW+
hfbUNum91Co9KwzvWlvdRMnv2yu49uK/MMdtBoVEBYF8heKbTHZKFCVLs3LJ+Ash1E6TrYEDyCCh
M+aGF0GI9O8vWbAOnn+0OKK3kXAPonFSgioHH6tfKJD8DnDkzcF2sC20S9+V5TaVye9UKgUg2JUN
ifMaXDcL7gaCPJxRCzy9DWZf8bM8eoGibv6W99pekl8KPfU0oxR0na4tqI6+RhBYwKDO739LyaPA
7tGwC2InN2doLg/KY1wlXtaEEFTVA0FCam14uLgC5buIDMk8i62azKpcGJnqh5Ezy6iEoh0wrO76
EMzR9ZGhgeW2C62ODzIqgIWBiB1V2MtN005TZxSoOfvF3NGF+Ng+6mm8y9CVnakicq6VcwKInH+M
8cluYx5GqzIb1e96YH96pQKgCY/aLI6jh7YX6SleXWxBKotCCAAt2IuLJh8XEGwr1kLFqqyTVO2M
Nt5JFTS1ntLpCaIUsb3VKidnfwLNqRuafkIVcBIxg131K/BfsMz+WUiqlHFMtam2TlH6ozC9pgGH
TKxQSfdMnfbD46yfuvmzTEHkWezHWJA/uCpKwTyW1EKfHzrAsTO4+xQolyGa27fWSY3BnV2rXpfN
z6SINm36zLR7NbhTw03IPtrsj669sGE/fcxhQ/XUbdh3OZ4cdEcqWkNrVafILVJF/d1+z55HkZz5
VePD14cqC+ZSRWMd7mSX89QRiNmEVWOdAvtdNykU39weKnlWXt/pU+agOYHazAeJZvSg2blTBrtp
dusWYj+iOeNfcl9fogLWh9ouYozBHVZ9qGRxOSjWaZhnauaHVCQ+fRWz/9cCfhl0XQsvHueVUagV
pdHo1gmt2p3p2jupfVT0O9yckuqxNAitGj+uBUke/gzmjXKOOHRxUwU5sU52/qLbvwYjoGijvh1K
1rwdvBNgNEXpBcSxZJnbM2+Hl/SlVUgWmiFZBRV3e6YkI5Vn1MVr3gZ4X0Uj80Y0XVPTHNnOaur6
TmYgMTBMyUCl0hZdPfjo9jVs+D8wWsjJgOzo8osatcozpcVqQrxLqbbBg6T7qe1omSCfwUftxQ5a
WJaiK/gTUAzm7LQVI1WC6U2yhspR6apQR4ROrE3DOaTRIHhQrK3muTluWJNSTEFTa9bJiu9a9Se4
NvRY1FAmGhK3JW0pKbt5wpAYBGKAhcI9RgHcRq025pH17m3X4Q+Gr/nDHXthbFiYhznPsaBckHSk
sE9ZL9FEedE6g5bSe6eKHOKqxMRb4kIiGUq9SPLcPjVq+QYisXhKaV6TbRN45tD4hU3NCrqbdDbd
VhKctathTgHtDMLxwuLMX5iUQmvsLsbjT92SeZskD6n5lEPaWFPvE8WmZbXXu6fWPpTaixS6jL1q
CQQQdn8/10uAQx0D2CSb5wIgE4EIr97Yp35InBa8NzOyG1YdOo0luMus7T7c/JcnL0SpCd8/BWbg
uGWzhJyrCjBaeJyyjrZsr8SPlii7vLYj/jV1VTnMGTj8bMi9nTL50AQxJcQxIQFwe+aueixxMKHO
j5wB+A0gHstTbhVBzCaJwXni9LnSXYiV69270tS0iO/CYZ9aVIn3Q/bDRHE0qKD1ugOKFmgjQKZE
epTXOwYIaiSBQZqBcwo6XZcRJx3MFBzM2DFpKX8vFCgcM62jkjl4qdYI+3OXJ+d5ngwDRwiFkjkk
2JDh/pK6PYvscqXEYHJVsJKK7rQqLWtIlu7AbUmtuHSmFG2l5G/1WL9sIpe6aLEuZtXLEQ4JyPLG
lgWntq1o2HqdGjmDgBfj6s3IG+GO+6ZVJzkGdvXUpH8Ye7KBa6HTdjb29fwhaZCNmf+2HrFYXFAo
wAaCMwnw/sthgUJxkgO8Y0+R9sTU4HsRG6c6JGjp+p3mx0YEZbreGDD3JZwHEleEHM5PelJGxFKY
fZLTQzvNh2oPRRzB5WJ1Fs+NcEG10cwZ5GGRfSJ6t1G0Y5HuoOyACvf/cPZlTZLiWpO/CDP25VVA
rBlE7lmZL1itiH0TCPj14+R8MxOhwIK516z7obvM6oSQdHQWP+7qtkieBufDDP+MUvW+ch3FjtL3
p8R7YYJj3cZAi7B5Bd7jNp1wB3gRlGpyCJ3a0/oY86UdyDwba8Npv22i2OP264rpxc96YVr4rE5e
MseWGido0Owc0renAZ2z3QARPxImW8Bq/jgsA4nZxip9yVizvrxwVJ3AVId1i37I0oGkyej8vZUC
Q738b9Jt2hPIQwBaAujbVWRXi6K3dloTwfsmaBAdAThfbbC8AAAJ/Nf16TWNioH+FY8Hi8nzK3UV
Urq/LdcEjkgCgA8zvjvJj8jXRPCfbuxum2dvPDoeJ4U77tzUXok5b6MU6F5e/B7hCCR1rvXR/HvM
N4Nj8ixyVdPveY5U5VNfg4TdoKjmA4faNOqAgKnA+QrnPIpbYLVshstkcz/ELL8SG9ta/sFDZ9M0
0MVuNqEOZ6XYbhMSsMqSQTshg0d6Z0C/CGJx3R+MaVqQiumj32W7teKVsvZ87m72B1cRiRT6kMil
rvfHVrQ0MunkBIVpPlIJ455NEz3fP/y3zzq+ggbvix7EzJkrnH3w5LOWj3gMHNBMtrWEhT63ZU9q
5Laqe9/W0pOLUh5o81AL0WwUk64XBGWAEuUzAxet1dwUPaEGLy1Dh78krVqQpKuIJp3ldBuDdVtS
B9c2tyXKf3RI/dbGzK/9Go1rQP2FxxczDuBKATkWqG9FtLyeNVS34hDPobYxjWPYh66i7uN2Taxx
zY7wVnRq0061jAAKvYpTGxc7h6oHHalbslIpWDMkJBQgXzWUpIGhcfAx+M1y4PPcfOWZWDybF19N
yChipcwrp8Vba/bpT5uCXQvl2LeV87IUqVxsjcgYqiNlSSHH5ART6IbcdSDtg3Pz9tuC/mj3OFqb
+/a+SZNuLhw43qBiAjw4tJWvz6eBwmumjHkYpER6kV2H0NfBU92WvO7BS0h0Ym1NkhEgooI+ePlz
3/rSTcQUJ24jMF9wTII3zvRBj2oDxi0Dwz6I/TAVqBUfcqsS2q+oUS69eJe2BE/L2lGR+rxAOMa3
lv5V50+1sWJiyZkj3INS7ezAgEG//pZxG2ahw7AcOrxYquckkHHGCIG2V7SDubZz82kTNw48krA0
F8lA0HttzKwLhVZTCxR2Lj8gOHGtzPIkKv3FUIHf2OqDyn83fCUjWjEqtnYYlDIqc6zCoAPHnVLT
nekcGxmZn4Mp0gmD86PluFSla0Hnol1QUYD6C0Q1N0P6wGpVZdo0YVB5+oFVuOBkGt1Q8dqDsZZf
Lh6UC1vCI9npRZUnAMgGUfGvSl9t/U8trXiSxYBzZif8P+uZ/dlFPpKHbSTpCdZjmC3JD+q+8XWN
DONXkp6SyS8jg9y/aQt1A6R9FxYFV6xpzHJKkGMGENc6Q7pTTywCBmYSD6cIhHSoKaNfZyoPA883
jUpXcvaF0tps3sZjA5EwMFsJp7XMzWoac5i3kyQhiumP+a9K+alFT071ouQ7h2lE1kiWHtJRAz/A
/dUv+pn/Z/17Oy4+9wQl35FjRgusowqIJkrfGKydxb38hDx55cVfeiUwmYR/oDuCOEuILpJGLyDV
irQvox40uOn2/lIWbwJ0pww0dUwgW4Tm6ghHYHQG3FiMaM4FG683xIblln247Xt/+MGANjCUFaML
hR9s3/xXg/0Xn0QMGFpeO3aVKzg9MXPLfIsqbyrtBrCoVLBX/2D2pqJuHH3FGPTbzPwd9UenrE75
LX7bi58hHGJZLq3U5PgZaQfVx5x05stU+ZE/bozt4NWlG0IDAfDRGl9FWjlDS84dyjMQQEBTe47k
rq9sa8fRMMNGMdywY+knOm5Ea0kF1GyruOUqim3xxgDggTGAORaGKsK1vYRaBeTusdHo6bmDCR1P
fV87rh6aLgTAGItdGTwBjZz6FXoxsr4v1vSbF1f8rcAE8SDcXOGoFdWYyNIEZw8+Y1dJNk61rcwj
hAtU9cH+T4Hs8/FCQWHWvvs2Jrydttp33FBmY9Mb5yRqTv8fCNg5nhDfzEsj859f+AE7m8Yol+Da
EW6ETeOl6lemdUGjfMTg1lJ4tMtBV0g6Pm0qDGsOa1NWi5uKw4MlAoQNqLvgBsNOazOaW2GQoHYJ
iXdQInsG0quSo+AG3qF+02W/7OpUxM5OjTeW9P6fe48L++L7naAOoUCZIAykxs9aJJtD9ly7I4QT
jP5FRvIfrw5bLd1ZCF7g6jgzWYcYYI5ykki96uDecHObp4Gh/p6ajyY8ymUGeWEO12V5aeYq7Bf0
6YE5SE+ms1q5no+PuPOIcRE62GD6QeJ3vfMqk1klD7kEtzn4zvhCu71dT2S0wdbOKhckn8QCd1mt
JUFZKi/3v/rN1CUO9wxXwi1G9xisG8KboNq8buHTpSB5iH9Om2FTEgnlFmxADURvusWYoi/lvso3
hYv5pv8i2gDnDeSdHN0ATbE49Ek73japqkvzsTez1KPxJtefez89Y+gUVJnqShK/FN7MJDt4AVFm
ARJA8JVDaOVZmqlS0EIog9WSD0x7B/ofNJfscGtV/2Soxq1ycy90JvGZL8zODu3ieiu5olfYPSko
s5dBeVQ7UCBbtis1AD+aG5CrIW5tvQa8Wiv7u5C0ATiG+cmZwAV6jcL+KjSm2lRBkD1TY9RUSM5J
DuIqm4wpYcdOV4mZr4QZ84EVDjRMQi4YjEaz+I/gymJctcFuYHKUauJobkIzokXGsSvXNN8XngFQ
+0ByDYLsJvh9BEus7DgGk/Ho9qW9t1GlsONjnts72wQ1ofZhQVt35XMuxDiw6ACIJ4M2WRO7nlUy
tPWoq3DTEtogaCyN3KchGcw90HPuFD6pSu+OUuYrZUQ6q3FnURYdFRxE1V6i/iiiFzV609YigKUY
GkgzTKXChSDPs4U3ikZGrEJzVgr6jH7iVBsF/n1INDgu5HxKQSAZCyVe8Fdxvy7XZurmSyPu+KV1
YR8MBYpEYAmWAiuccsDcCsKNwAS4uTdKwkvv/iYs7joASjOnNwAoYpc/zhqV23UFa8MmoQmOdd7t
Ri1GmJHmJKsoNHFX6/ALbwVY5oCNnCUEUTATUq+CdVKH/ZSA9xhjoqqdV5wdtilDED1jXK9ziN2i
bka9oi2Pan0u8mM5rDyRiwvHkDjCKvAmAAN37US0lGedhLn8YDC3ds02Vh17FlrGuM2N9kdFy+j+
h15IN2eRphnABJgPCFiv7bXmJGUDKj5BlZqy51Ro4MSSAl0aq9RXTC36ZcjwghEODzIKFEJMyQY5
jNKohS3UKlyc5Z1E5WHf0xRYlaw8RY4UkTQrjQMv6QhVd3PtIV78uuh1IHVBAxdNuevVSiPNRmgW
SUGIk+tkqBpQtKyOnTOShH3S7OP+x11cMazNSFswRKPteW1vcvg4hDl2s82PYZJ67T/ddA1mnIua
WAYoFwB3WOs2Ll3US5vCjqYg4+g0BTbzhphTRSofWphD9mtNfWDpW85YehwfNIwxA3C9Nt70PZMM
RwoaM/ws6nJTZaA3aiaSfbUJMOdrcnZL9tAMR+cduedMFnBtr0wVtctT7F1nuQmLt9K53Sqg4ZTr
12GNsW/JE1zaEs5JGsdyCHotKeDDROKuRrFp5TIsPaCXFoR7XhfMKlg1SsE7Zapvum0s+dIqrdHS
UwawBF4LFDhRqRNunNmYTMkdhF4mBAsGexcNr3a4r+qUKEqNB8T/T5Hzc6gJX4KuuobOBnoO15tk
6FBkn0ELQTE5XiI5Lgv7INPkrUw39+/WkuNCQx3M6yhzYNhBOH51p1RqkSPIq4x3bj4U1g8a/rtv
YvHFvbQhXKU6w2lsULgNQLjJQ799n+wdMLP4hDNPWKz9df7aay25lXWJrOiDzbJw6mHTUf9l3T+I
RlX958q6lgLGi3WJbtDUJBRSTBxvDT5IzkDFh2GKQA53qBc3f6OPCdNC900uXSgwJVqzMhiIy0Vh
JafmLO5sOTpbGZdBa2yMZCqKbiUqXYCszvEvxLcwTaFBzkB4wfM4VKOmqgDO8WpCXXQYSUwsv/I/
36CxtpF3axaXrvGlwfnPL2L+ug2rUNEAaalBPZkrfu/86hvFZYrzdP8DLi4NCg0goUDVHZggIamx
K8owWmWiVQuC3tRMN/H0sz6UVlBw6KxUh7Q5UWcz4ZEZFVTgwwcz+czX5D6Vpcfl8lcIt84oqTOB
DhwQrPxvF50wdvajcd6QfkCuaSB97ssbycSMYDDEIAl+wC+RuocpXUO8Ln12cDJjgguxIQCKwsXM
IF1gYo4rDGTNJlUKGGhyqicHGgVrzP5LNRPUhf6vKfHZMSGcAjLbCRCXMfJtncTAJRwKM9kltXHm
To9y1HMKouTBVk6G/tx0KxibpZtjzt0x7D2mL8RktsVwpAG2WNiXT6MEHrphxRssbCku5owymzFm
eGCvj3BvWiV4F4vo3ILXWo0jOAS8eekXxcCD1q4GgQtbB1ZTC1pkUEtAYC+YyyqljToto+f8n36Y
POmc7e1D7qen4bmMSfgS7W0vAevx5v79mU/EVfoCGml8RiCHgPlCeC+cmGjMEq3uLXrO0DfVvBl1
oLdEZ8SIHyprU/OVOYsVe9+R4aVjGKeCM8hLn5W4ODXOF1UzIo1np32H1LfXFCCpXyl73OwjVggS
adDUoM4EuLpwNTuFRSUP9ejct5lfF/qu4dssfaod/Q0sLve/5s0mzraAGzIwKoKdFPUu8rr6H1tA
YQEqs61BAM4sabuKGVkzJDh0e5g5/VI7OnfhYw0xvhAJGMshM5i+/hcrQrqFAznjkEVCDhsVqgYZ
Q3Qeeg2kGyFA84/J5OzLVZnMOQQSTyJatDZ06NDPQL55fd+yRI5owSk9m3nQ8AQaLqOHIoen5+Vh
0OJjlgHbBmE3U3JxRuTya3WtS2fz8hcIHxU0hmoJqhh6Bv5iCNO91B9aM97beu6lber2We4p0d//
/PuCIBEULoA9oakgRO+WVrWZ5uT0LCO5ZMUPndeuGe5Xe5tLBwZ5M9iZAdjDXZj//OLe9W1YdsZQ
0bOe7eToL0PNr0xfqfN8fzlLl+3SjODFkjrqqclgpo+gHxd3BNLU4Ldu3RYyEzB439ptHon7hrR1
LmCbKGWL962qKyNHFgZzbHQV+LDPJOYkpEFk977xNko/0kRZueO39czZqAEdO0y6LiBIi3GsWTbC
U5e+vpV2/Cl5oBAkCbStudZau8ntZlOYEEMBFaNbqJBf71oNdbWBKpyeJR1DKg8RLsIpjN8kdUvX
DqKzdP/m8gPUi78hucLWRZJh9yOEMc7HH18Waf3zWSFnh/zZbM77zSYn582ZPPvP+4iQ5+fE2/x9
jYDSQzjpvf71H1+/HoOPv4z05CEYySFwPwP/cXID6v/59/Tu7J/A87uzSEcOD4r7uXt5+rOz9k/u
y5PrH1Y2aPEMXixEcPhZWSE5mhcSBfojI80OJGRrBZP5w4vO6vJjCc9mqk2x1mPA+hxFCWIfswOd
ahmtBQXfQdStGTzNiNsBELeEtLGFjEADdhO8liAQNqG3o8eEpkDfjb8l+TBBhUbNZ1IQH3W5mu/Y
1LhmNLpy+tqYzwUEXrhUYiBM84D52t6/e7MzvPfThKOJERjgraQGjuugeMXPlebI4ve1AdjBww3P
KJb7TGnI4kSZ6DktjmaaEVqtOKolAw6GSyGxigAPL/b1zep4qve8dHCzMgOuvYaroiNkle5/pAWv
i8GduQExq9jjCb22YpYp4O0QMTrnz+TRcNWV7HHpfFz9/WI9JoxRz2Pz328l7kRzYheKb2E617SJ
tftbWa+24pnxu5RnAYOOiu5VI0mrvaz8o9CEDP8bqCg6ZpdLVq+X3LPOqO0RH7bvc/1sV4YC+SS+
Mj675PjRg0AnAuuDXp4jWKF90cdocuGpTimGh3ICHajETbQnyGSnBFnXmsjyLUR5XteFReEqckuz
MiWExek34Mjk1fZef50fUzd1W/eHBGI7pHmEHT4ePv3B9f/Y7oH83GnDyq27nb0UfoZw7bg9sZRq
IT1rEC+xIUyEEcwJhcy531RnJrDhJ31MvMzqiNXZR0Wj24EB4XqU7D9Mgfrk+KtSP2n0ygcMam4h
ptEZGcRRYxdeAh5oJfheeMCuvppwzZKc8z4yJRzQGgoAspcAStjJDWrMH2VWk9Ap/fs3bsH5XxkU
4pw0j1o51/F90OJ7pE7otaCPCKknrcleLgSLMKQbQMsDegP42/U513gLjuUujc+j/FmDW14vPE0Z
caW8XDNdy/g0ph/3l3ZDb4OcYo44MJmDlBejT4I30c2mSJoyi89a80Ox4dkV1qPDqG5VqXSl0NlL
wI9DR2Jvxm+6JLkde5wg5ltyvrv/SxacJ8a8Zu6KuSkE4NH12tu4kdsywtoHS6EegKohMfKqXfFu
i1t5YUU4O6yQx4K1UXzuky/Qlhvbjr6zwm+bl/urWdpJHe1/THrgrblhUow75CSsG5MzmzDlFZTR
IeyLlLT9ryIHaRnmTV3kPfdtLt2LS5vC6QnNMJZyCTYdxI8YevV1P+pOJTXczFwBYS+ZAsIWs3mQ
rMQo9PyZLyJ/sx5jZIhlclaY24+bjPlAatb6Y8hO0mpZaNFNQnoZfUK0dYAxEBbW973ihB2DtVz2
JZ2SPpl7g/xVqrZhpJzivnbrHspgTxLd1MBYNJiMcuLXIcEn5zyo+79c0n7nv/SHtnWb4acKGrz4
o0OjcUDwk7R7sPdYykPM9on6lej8vzh0AAnieyHqRuog+I/YnLpJSurkHE9si0YYgGxm/pArtcvW
OvhLtwjMbjN5J+bogTy63piQxWkmOVlyVuM/M/PgWpl+6VyD9P8bwjWXyYS/v63j0XBSbIWDwFTq
p30ynersoaY2ASaRM4jVsTWy1/lOClEhBkQsDNujP42AR3iXE6vtwnLqk3NhYmRI60mSHFAYXbk9
i1/uworwFuvIiNAT4vhyZuKQnNl/UKlPV16Sxc93YURwcvhoBejMu+Qsl/+G/GQ4nlK8y/aOQuzP
Lj+TtenrpVjRArBwhnMA9v+dn13cU4VrI8I5fDoF0n7pQyaDAl6HLEOxphuy5FcvDQkLY4PRgncF
hlTrRTZaX4HaHT3HVrsp1liTF02hDYW4aS6hilhFTAkPsTS1uE2s8dT+2enQ6IUMVvOeSH/ve9Sl
tBwCSgDvQQQWU0oiPEWG0ERppsiV1Mh4zMdiZzcyZHNHMJyMfhpOnmYQY3Jt6S2O13DcC3sH2+Bq
x7g+EJNilUzPdJ5JKmz32nNV7QoDYgE+9ALuL3Hha15ZEXyTGQ2Sg0o+PXc2mHEqIE9NiHkMGRkm
8znV9/et3XZWZrIKLAe0OGjTA9d87Z9GNdYzVNbjc5eo8jFMs9qTM2t0y6ro/EjOMt/gfNoOSl2R
prLCo9XGyYmaFrSqIqNAm7Ms30eOzJNZXezd/3ULt1MFI9OMzpDn/EpwNKBkUkKEwgi/nGjbgugC
ZfU/TM/JkGMUXAs9pWVfeqv8vG92wb+Brm4edUDRDvUm4ZuYUmJV+oDHlA/Va5rmL4UlE01bi2KX
8hsIjoPbee4JqJpYJjcgTA8GwTQ7g81u3I65U5NuShpiRIEEEIHKIgR84MPNUWDGZIS04vsWlqmB
6QrMWvhsxs28X6+pUIfO++zcgJooHVzzc+JrNE+3XWQTUogXRubjfuHw0smyJOZ02ZmPpB5JDiFN
UgR5TZKfpdd+QCV3ZVUL9wcGMbiMWUtdR1Pg2mAiF3EITUusqrFTH4dFPrXg3QRkrgCDmNLWj5Ge
r3Eoi0ZRngT6EBO1GsAn6OzM4dnFKqkJ0rUYtBdnrvbA8W6tKDAAQqtNa5usce7eNOVmYxhfgRAh
hulnaOm1MU2i5sQ0GIvkT/A2bwBuJWqVIcIqIIXmWF6vfHaNx3OZhJbipuZKU048N7N9EBEiI5gx
pijeXNuHKrQzFE2YnbUwI6hmD4CJpMZ/Y2RmX8E2gq9PBG/kaH44KRDj58YAm7vxMTSQkV2lel1c
yoUV4ZWMphyxQRrn5xH9G47vV87cHeMaxetNUjd/MvwL6PmcfGD7hE+m8zYBQV52TlNl09oDWPGL
Nww46eFOOVjKFiSheyW3N7rECHXawEaquaa2ejMO+/0jwDMMXOHMpCeiwRWlkfrOxicFgtH2WOhB
7dBlLtDvRDq8/PnzLz/zVQW4pZsB+s9Z4n6mnBA7yGirRrmd4bCUjD7L0wGFTpzPcKNkfimv8c4s
Xg1nDhBmVnkM/ApXw0pVKmvNvMTp3HaV1yO8QtFvbpJnKEq06bCPnYHUyEmmOttV9F8+rTXNF1cM
+RvcULCVoT51vddGVoR1E9L8LOMNcW2OZzVCeOSPFmckrNqQZJCz2N1/sm6mhLC5moV+xVzVx2Sx
2CQBE8QUchtWDbCxSOFXOe3UofzMVNfh4PYwDxn3GuVZc37JRu6RkSUYWsSjZqwU7W5WP7fRAX5C
nwshBboM16uXuzLMKLCqT7Ymyb4cyq7ZRYM7jVOEApUBUY0yX6MQnW/pZT4CfjaEZECv4rVGqeZ7
zvbC+0oGlYZUc+Knko3Ua6mqAFevTisPy+3hms3MYqvYV3CLiDAevZkJuXSYAXEL439ZBbmTUdkU
LN6YFWgK+EfNjjTuAycJ4jpg2RqD700l+HuhF79A9LxAtBmc2fGTmYGpBtzB47FPHwy9+kQ3rOsV
gvZiNuRuq/4eMNSAud5DV4HszCRMPUnhbhb7XfHTN0PM9nfZAS8t4jOo64ljNdUk9VbeYcN5rpT7
uEz4Ns0U5aCFGNCuo0YjU9IqALUqjKTcME9pVTKPtbG6kSGR/KhTe57VZYwfJqZM4I8PM1eqWnR/
8Xh7Vc7eqaH/kroKOu9OnPiUohh2//aIkf1MUIPfj/4inAYYFIVDS4uizkYzY6dOCTu/gK6b1+MF
2iZDEnk5yK/39+3d3NZvgwCEwQ1jFAnn5vqWGBOlksRqdqJoXxX5s82eVURHffPcQ9fG6r8aruyl
gm/Dj3bP6bEzfsF9TdRaybG/60KXV2f+IeABARkHeHExNCn8kAj0lDaH5M1JNeV9pBwY/9Cg+eh1
NXWjKPb1GpR+4REEqKSWmDv1jxH1w8es+xUZ/Qay4IVu7srmE7OHFP8jwhxP357Hd1NStnxcSQdu
ztr3rzVQcECMBeaW72Dz4qIPMWp2UAaGZq5sHoaSOJ2+z1SLjFnn2uw1SjtXaf+aGDpBefigFRMU
WQxPV73c3EPPLW8a18gD2hpuMQUY73gxxgFTuGtg3e+MV/yqmFX4BmghsBf1NOWmYbJqZd0ps/Jq
Ig03qidoXreyq04UGpt2JMe6lzVm5kCg0KJHMIbHIakHuyNyjE63jZFZ0BbqjRq/1hVg1JBw1O1D
UodD4Xd5owRJ2mHGsw4TSHVSyc5/T0kE+HoVdcnvujZ4RBS7qU4DEoovmjYyirdqkwyeXjB72hRa
qgEhMOVrZGyzB7pZOepdeO0xk4MZyuuDresxaKcMVB1bXYfgROwZ/b9C+WJ0BJnIg702KSG+NvOB
AP0w5o5ALQ5otBDsKxMYSCML5gDXCmucVG9DsNf3b+vNmpw5oJiZjoHqhaMQgkRTGSYm01I6RXF4
yrMQp685WMZ0TKWTnjLkTqHycd/kjUOCSXQUZyF50EIgGb3+jHSKtAYdXelkJgf0evecnQakiLH+
dt+O+HLirdawId9U30A6iLTHShf1fYqTE6QusVd8y+0aUA/CTBjiMThVZPDXa+gGp7bMEZmQNDUk
s5tdUx+M3Pb7alwJfsQofn6WLy0JDdK84kUDBeUomOzJVaUJosac/ZGYvdLnujltgh3BWWZt3Ufo
FMGO3j0g0PSqIjoaEcSlmuR31qy1D+ZA8eouwcEhiJzJ/hDdWWJNf6z0FGKb+IDVA4KZ0xB64FYx
3pAb9Mrm/jm4PeLXpuY/v3CsvVZqHe1gimbhgT9rtR92pzT/QoSH6GHlcK8ZEwJkCJHgTiMRCaYi
PtgTonTwXFa5gaFqYMHaiYDE9P7yFjbu8kuKFUoz6iaQscGinr/EKTokduhNoD/A8C2N/t23tXDs
r2wJh7E3O0lPKycKZAAzYu7q/UOBTGM0Vx7DhUN/ZUc4jEPcWr2ewc5UfgId4KalulGqlXNxU77B
1bqyIjgixNIDOBVghUsfsWl/9GH+XoTqUX3Nnmrdk6L4WS0wA2dMncfNFcaTW+90bVxwvFNZOVqj
hDiV1pvD/475f5irfC9uBv5itA+R63fCfHHqzTIMeT5JUZA5oG4YFCN+6UyVu5HSVJu+rsqg7iAe
d/98LO0bSAWAagDcUrkp+vW5NI08ZjTgmcxJAmT7IbfGAk+yvGZqyYGgfDIHd6igoNt1fatNs4mR
FLQ0YHoN1QFwUyCaLdscuF8kU49Zm0cN+CXrctjWU935oRz1axyCC9dhzpYg9YbBN5CEz1fz4hvn
GVxLNMZpEHEe/9BiiK1lXch9ZWCSO1ZNu9IIvSmqYlM1QEuBqcPUD3oPwqJLK3OmwWFpAEVVV1VD
cD+itNkMbtRwP53SbRKGbmfGgQrStftbu2wbIFpMeSBSAOroerF1O+rGZChpAH7j7D1xSnk7anVx
xO9M3QHob3BFKJJfO9IPpnDu1XUZrbyFC84VYTyqkXMvENB2YfnMqhJVGrQ0KJ2+zjfDNBkvbd8A
B2Q7tKw31NTlzNWKuoi9ME7p2gTPkn08k6Y8U7BgGkrYb2aFhWQWUxLIo6ZveQKBGaNr+zdZjTCE
gvz8KFOJbS3Q1K+N2SwcNQy/oKc7R9wg1BICjnqSRyXtujxgrRKdSzC4bR3WhF5R2pu+qfXt/d1e
MoesF5cL3AYQjhC+9Jh0ams1dRFEUwE2MqSzZd5BVst2MV+krBwt0RXi+UdpA4AQtA6xQ7pgjJqZ
mlp6rR6LysIojxGWm4iyaeVNWbaCxi5UEkDRJ4aDctqGnZU26rHlbNiqsfnPLOJ85bvdtJy+14Kp
vNkCCvTiERnSZOqY3kE2oLF7dJUwMvdYyM34qLdV60NDDMqHueFHld0ghWjTB6nM4CkHkDOBA7x1
aVRrh0qeTIKq+7DyoW9S8//969CtB0bdAtPyfMAvHJYdD1NTq1w9UorMzVKJSp1tajp7juJKnh1D
I//Zxd2xbZ5ke1vUYJyf3pt8a0ODrrRWWM3m23IZAs4/BiOf6DViqgFzMGKoJMlJLiFEPJaR27U/
nTwhTbkNQUpopiumlvYeoz5gecQAGUogwrppNBltqUrKsZVA65XirLlZOlQr5SJtyQxGDMACOitn
oZZ1/XmzoqnyvotwxPJM3ZWTqu94SPudMeDzxnYhP0+Q1fJA3PhRhthng3J5y7Vur4fpKwabu31n
82HTjJbiK6yuN4OKymLDe83V8TcTEHu1xCkaycMsoboZeYg2U4hqM1gfJc/RJnPXG5VBUPJRPMal
d0NL8z1FSRqfVf7RdoO+Sbt8rSslusV5I1E3BHU2Ejo8x8L9ra0y7fmkq0dk7HSHYcDwqFdV+lun
7SfPod9sKo3tDVmj/bvvpRYNA6cBJ4WSOM7R9femqaOVLHLU4ySZmyasgoIWm6ptzpY87vAyH8pM
eblvcmmLAdbHJA6qWxa6RNcmpbhrBqpn2pGilU6i+DC04+pTO4fR4s1ANIGJn28xJ7GjUqPoOWO9
IAdSbMd2U2/pe/sJ0QCUUSAf+2tVpe+m+jvv4KVBYVWMyZi3DmEw0QaITPjKLykl2U/zBVyU2s/o
MQL+OiTl5v63XDaLqQDk5hi5wGNz/TF1tC6UprfUIw8fe8DwzqDoeej1jdwRJTC2znv32DBvxejS
DkJxCW3UeeIcvvDaaFvowwBUIC5p17nRdEpir+S+IX/YiT8cEgKme618B0MVyZJ/Zk5WzIsv6/en
xusDklToA0Os4Nr8UIaQsuHIMiTJnrZ5ojcfYVZbk6uje7XPy4pvetmcfAiTt7+bSKo3dWSVB0Dz
bc9w6pdCUiAkrLDU53HRPLTNsHLCxRj++wdizBalJ4Csb6b/0ekFzx5I049KZU/PaGh0vqoxY1tq
fI22aun+Ar3+P6ag23f9LdJxLBwti7TjpPlmTF3Uoh01JF1WAiOXPahrFbWbjO96bXh9rg3ydDQb
NcXaOr06jHV/Asflhkt1AMDqBshUt1IBOM4w6QqSCswxNcXP+9u/uGKgEsCtM89LycLhQ2bSg0kp
1qBTCKJeVrc/Kln2VGv6qkxAGZMp2harihVLz/48BjrDIDCkDbKm62WjgT9IUQLhtFg7pIO9DY3I
1Uc1cKY/7CN6qhnkmkHXaFVH1bK9CT+ktvh27DGmsXr9Fo4X7jseYcQgCKNtIYYOIycs6ASZOivP
N7HxGrbSsY5NN/azPhg7Gd1++SBX58jcNfmzWYSPkf0FepGVp2Mh+IDPQ4EVe2DPygXXn4RaqOZr
GG04hmWAnYb7Cf1xQrMYWtnOGtRncQPmNxL8lHO0IwKRioHXvApn9TNoYxnKsMmLcWtX6Qc3DaJy
zBdUXswyP0PeMBhHy4q8Io+ehqZ9jAvmS6vivzdYM9wECxTNaDfM+dxNKtOPJs1LCRJljVy/T+ob
BXtymOUvDia9DUh/NAM4PJ1o2DPtQy2UFS+49PVnMRy4QdRPcRKuv36XmmbnQLX32EvSJh8PSpv6
BfA5I39X1gb6xELBvNL/Zwuzmde2tKakNmtgS2kPI+DXhOsExPsPJjvEa83aGyzEtzFk6TPx8Sxr
L4RCCbbezqpUPepAjir96DoqZG7+PCXNaynlhJvRycSg38io2/R+HT6NeubedzEL7xuAM4gPvqsw
KLBer9cxuyTVOwcXLLKZJxVm6DpWFq283TftqnmlBlg6FAfNRYQpgu9W9SEGzWuMpA0MoUr0CyoZ
rxo0aaFp5FsaPZRDc+yhVsVSCCsUJIRKagf2w6r6R0dl68ADZTwGs+efsujdYcr3SkW3fS3vk2gN
w3nrdKGIieM+y/EBzy2qy2R6hS5lCnU11nQcWZdfR28x81ttL4deHFl/72/AgjnEooBooN+KwpQh
nAFtJjVrBiRZVdTPWtdAvjXGroFwXNzbUAlpoM1ucm1l2xeCKXhT4HkxeAxCXPR7r/ddcWgBV6eo
xyxy/ML8lYeVmzueYyT/i7Tr6o0caZK/iAC9eaVpR8qPNBq9EDMjid6z6H79Rem7u21W87qgvQV2
MQsNlCyXlZUZGXFDCGiiX9Llb968q5EnFUphZz1P4vH/+ALAprAxKIaKuV2hFmIJozDLPnRIU6db
qmNahwERw8/Z/FOgYUtIn6JROxpC9xGi64fkpTNMw/769F+edzoP6OlQAGlAZwvjW6Y4LyOoBMu+
/lxohherjjwXOyBAHWJphyZ7mHnvnw1nujbJuJiyraICvWKyr4FmzE0ypdkZy6I8yn06euZsFK6a
quV7pxJwIOdKDt2oxLRR9RcP18dODa0fDusPocHn2fu+SsGdB6cu+5aQCrspj5v72VryndoO4sN1
UxsOALYoYJiGb1D/YQYNIGk3VDoGDc7/XaoCuKqrCfKCbjlojtDdJdaDBjLdafLqsHL06hbiDstL
r6M5/K6Ydub014BytYSuU4IHv10B0Hj9Czdu3fUXMrMRRXHWt70MycgqfFfBzgixHMUaoHZqh+F0
qvMnWVJ3ifgzNI9FESD8i6TbBO8sIvE+hXrDi4U5mywm6lla6EQv+LkPiivjCU0sUCKBOuc4HPLG
KWq35VLebR4DS6c5Q4Q4F5R3cY28P82e+6LSjehLudNHexmDtjbtFB2NsvnepPVBqvYTKhxlv2ul
H2iz2fexgbB0N0c+AR1SxKlVfUHY2XnA58jA01CZn4skslw3lVDj+dyRIf8hz0nnldEwueK83LQh
BCsWDZSAPajwH9Ohs+DAStGLeulBCoHoApr5l0GgbmiFuuk0VZy7iWUOB6AKf+Mv+RaezfeqLL9K
vZFBNz0vH6pMLm5JnxN3AnmIoy7FfBxIxyOy3pptCBcBZg41TYqhXx88euXrwyB8pUDGwUZ+cH6o
JKt1TLUSnMrUIc8YgeKvAvYDEBjNdK/v9a07B7ozsI2HLVKozP5SzaKXlQX29UF1G2g/K2ikrNFq
XYKbRLdbq/g24hK5HsoQgvItlhPJCOa+gTKhETZxqfiFTqC1M4jt0zQABEGSPP6rlcYcKOowQ1C0
y8qDBjykUy9KEGVSe5DzZHahv2L9Bnm65ERJk39YVQnwdN7EgdCECuf80ZPObDtc/cjaUEo7oByY
mwnaw3naSIPiAxayb1TgmOOGyC6oMgj6T8Px2+lGgK2wuyluERkGluOynAYpJf2gQu77VUbPV9V8
/46Dw0A9hfJ4Q0CdWe4hiVo1ykfVD8vOTqvGbUzTVvQHPQmdKCcH6KZ2P6/vMPor2Sk00LxpgKXK
Qj8740yrAnTKdZ+q/gIdhUOhiOlNTgCAU2JTckSSpl5NdG6JdsNv4ioH2AahFJobFcYqMER9r+aJ
5rdL9apHYCpX4h8hSKwXQu6awY+iad8tCbRfeo6r2jhRX1wj4K0GJE5m00STVVqNNpiqb7WydezV
JfbSSgPH8zDpuyQT9MYehOSjLaPv8hLgYNGbglLIIC7FU3ntS0JDJ2aIF6ufD5adgY0+bl7amXN9
X74SYASvFIrbxrlgIbVmLSERhTqGn7VC6qGIadiW0Cicd97WJAK7hJILtETQJcjECODFrtJ01jRf
7Ad/VBXHiH9P4TEGzq6eQ6Rql6fru3Qjw0MxP9CCoAhl2iSxnrxBkHTS16bmT5EbPdIiC/yOaAOE
0aNHo3Dat8+Ch4DfOBqIgKATbaIsSN8Ya5u4FQDHhhKFbyXPZbGjmkvLsAe+3ymziVNj2LKF1CXQ
35AKgCAsnfGzCE+emoigiKT7BpH3iQ4G7EZyoLi2V8rCtuJXznRunL+v+A41XSSjIaazNkfQUiL0
wI350IlVl5PWe2WyryoFlAXZAwD3gaWi6s6Th77cNmATxIyCAxIMGqh3rq22jZnE2hwafoFielSC
lHkAQ7INKhFbnEZXV4oUHXhTwrklLs8EzKKwi5Yl2L6g7OiseIEodGb6cpvNu1pKD22WRkfOlNI9
v3akayvMvTkL6GCo1NL0AUN9VSJwPUjJIw6hG5rVTulCtxGa+/GnEnm5FftdCEm0+H1IE6/mUTFc
7iV8CXw6MlIiFTFh9pIhADghksj0a1AbFckNUt71TGyQUqAM6Vwf9uUNvLZFA6izfRtawJfpuCv8
Mk7vF3PCM1z3lPyuzhee07lAKojw2PhXpQGRRmtTa1v5NKqN1rbgjqBTKgzJ7yTrJnDK1JlLojZz
yqqVT1GhTy78rHGjN9n48/pwt7YSMCHIusKVo6GTiQenDELEw9iZvhAPpi0CAG4rtcqr0m+OlCIc
oTuAGxl5rvVIuxGQvaUES0aUPk11bceFZucKqCpKZxILoEEaeD6w7iV/rw9vazXhZ5FMQ74BXVp0
Z52tpmwME6kjzHDVFM1xGafpQYvEGyOexBtFH0XOmdkyR0lucRuCgwYXytpcJnRWCSin+XUjCsLd
2L4lMR4vEi+JsrVs54aYq9ealGpumtn0h6J28GROTR47MM8Cs2JaksxkLGBBVH3Zepl5Mj5brhNl
JbQqoCYKEAK1f7YyExlb9FmJpj8Jix2+Dw/kTln2fb3TeFm1yycP4KAIc9EGg8AMvfJrS2WRacVE
BNO3ql8hcMLEIZGbz55TTiCQ/yZajh5pbHH8B39AoZlxH4nZYtJy3fSLLOwdtQpbp5YajeOkNlwz
Wm0gKwEuc9x2LNnR0OtkatvO8EvhuZpEZzYrJ585Q+EZYeatzqwwF5Pe8FM5BkWHaNfSzf/bCLuR
FVKaYU0wkhxiLDWUdsBqzANwbIwEoRZegNhteNGzcAdLwtNdnmPRn5PoMOahnzSZ06ite93ZbGxp
2hCPRAZyzepFqAq9gFED14jo60niWlF1V0dBprptrv5ccsXWu4nD8LnhbkBngbZlsJFTGnQ67rMz
NJcLGuf6UfRraBRqPyCCpYDvh5eh2Zo9dNCBLJ+2plw8bUoxmshcLKKP2Hk4mEnuZkJp7GIoxlyf
vy1DgL2gl0k1LWTsmOvQiARR7GXMX6pVb63eOGVs3Q/gEP0XZiigB+hA+nBhPA9lCJGrEGYUKP/G
xk2cPhHt+bqNra1A43uaz/pqN12vTFxnYq1aIEQqmt6e210JGpCh/hjKnwCO86rTG+ERHJuJvUfT
6ngLrY2VeBSZqIOiw/G2D2/6pnIbXUey7kQ4T82NOwENEagOUreDfArdj2f7LZWjRUyNXvQF/Y8a
fo7Vt9MR6ur3M7d1J8mZGo/4/ct8a1a//93vR5xFE0II29nklzJJaa43g+gTs4Garwmy+8xqD9eX
fmsXI79FgadgFTDZiApqnnFbpxLEBKuPXGmcCegNqeTENZtLfmaE8c2hJgmA86CplQwJVOqHO+zj
SIt/K+Jbha6j6yPacjPnI2J8NAgSomzoRRHqXN1ekX+XE7FB/+1qAudkbp0auGhQfWmAPoKOc72/
lFlX0wFL56tIs4Pf62VaHlWY1HcFL3exuZXhZXArILkrKsw9HfYRHq6dBV/doSK42DrY7L4/axqo
0tG1hJca8mvrwajaKC144ot+WRS/5V59FOfmpKR2HmW7f2EJHhp3D8BJ8AFrS7GgLUaMwqevK5C1
srUGz1G7GngkYVurQ70zyvHgOEJham3GzIYxLhD5+BpkaMhtL3kCcsTSYDiiGKNYzYmlt84RKu/A
fuJtDVIUxqvVgEWjH6ZCeTgU7lJUqvF3wGv76/rcbeRhvgC9uG0QGgJfwNwGRQoYkWYktMLf3JTR
5CcZlAHS0tz12glE93afoIuvJY99FQWTmLshjyRoa151bHvaqohqOBvMQS/ASloJvIFzD8IB8lKZ
91YGU/O+1d0qf7g+YJ41ZrMseq3XYVYAYYrO5FatvS5CBwSyama0W4TZa3ql4kSrW84KKRn00NHM
DKBs640jllneSr2GMCXcq2CPMMdhL1sfaZs7gzr9+f74oKOIBzX2AzBEzMEWmzQb1AwQohH8m+lk
+QQ5GDOa3bSxgcEE2TqPXWVzeACfA3APgky8M9fD09NIkSaorvkygMFyAUE5SOsoxQFZZwSZPNTE
1rEAZBce8ouMk4Uimnq6oFTYSX6dPNb6SUYjJE9LfKNMTNuh/7HBnPRiSSpLy1CnmhD5A++F46c6
vfljlCR3VmXQ4BxQDxuSvz2ve2BrLmnsh3hGQ/cCe0PjRgWef2wlmsZb4sator8jWKymeY9wk+M2
t2YSjVXoj0XITh+G63WT4kEhcwRbehN6Yaa9lE3t9B1Pp27bDFTqUM8DXR8bNOEK0uZMIij6VQ8K
sTtskDGvOUeMfiuTq0P5BqA3IMXAVMyi+ZGHbCCEJEr+GDXOmO0jAa2+5v0ycd6EG9cmejooSTaS
8aA2Z/Z6qdedoNK3wJRniz2hXHeQq072rp/hjdFQN0GTRcgYqWzWZlGlearKSfRNUkxepKidpyyS
PUSTG5m1wPGIGwuEtw2Si2gZwl3NgpirsdKUmBKEqOlTatws3WO9cAKbbRNQ0MDOhqQfe0OHeDAR
SJ+Kfg44mS1G+k05d4MTNx1nfXiGmJM7mV1WNxisr9efJPHr+GHmabxvmkAlhiYNoQPMFhF61Lzl
hI4F+hK2OZ9wf9klb8I29xlU3SE1iPIBMDrrs1kIiZDEYyz5ioS+8mK21COqpj//xTbDMx0VA7gB
UWQma0R/i5ZJteSDU6536xDs1IKqheD2jrv3xAK09rq9Lb9Ko02TIhnpI4oxuHTWqFWklHwRjX7H
URAWV9Wa1KFULsgVCbFnJIW2l7IGG31I0VYhyWjMFUYeAmrrgNF8MyQGEaIi87ue3t5KEPMIKUKO
KrUj+aazwpehdHWBPHKGfFmXwfGFIQAbwQZ00X8uj6I+l3Mj+cuuDZbu1IM9Orf32Q+EjD3n+bhx
eYC4nyLKaLYPPn09qgmlg8EYYQvIL1urD+GMACOTbKOudyqvaX8jjqKIAqAXFZAsgPVmbayOoKsn
dljLqvCLEpzPgOTqbwvojkzlhZgcH7VtDcUteHcZ2ED687OXt4SSdRO3GFqLG7jwJlQkHfW9aV1J
t6+v2NbWwCX1v5aYk9f3KZx/AUsgshGMP3XxNmqjo5ectdryImdm2KA3H0EiI4COxu/QzgwxBzH+
XfAEq+inMpciTVL8z1BYjbFoGiGHMdD9YJv7qt4Tw7vtF4e8jzlnNFs7DyGnCJQp2l5BOrJensUy
myGrJoQSSi27ZreUnmok7REhKnHKoo7ulj7m3ZIXwwNGEtEmOpiBpUE9kNnuYIAUjRQYCF9eFlsO
o+MYDa892U2WdRzU2k6W9zGLX65vj4t1Q5qJumXEGIDMAaS/HqnYgje1HWTBF4rqTmiOqVg8Wtq3
+4fh96EVjcZzZFDog5N9MuR1IVhqKPh50biS9UN/V0Hkhz4ptN5FO5I0x6nkJFM3RoarAIVcNCyh
rYZ9r5dg4FgiVYwDEJuD/HjfD6BBGjnnmGeEcbwznP/QgB8tSMRjnHhR5irm67dXaDUOZurCcACj
pAYTMaQ9dWTpcIJ5WvUX1zN9KJ/NFbP1hMbCo26c40A/lbv223cGfjtAJThNSDnTbr31HhuSHL/e
wEqM5S1y+rb20zJ+5dMumk599RkVs2MO39/WNG8PIC5aA6kA79pko0M3uy+WOJhHoJ+t1kaHrzMN
HDdx4VvpwJBXon0l+HBWAWyMYpSCej0OEGM7Aoj36gz6gMVpHj6v74ELf7Q2xD6jxNLUhU5W4mBI
ISMV/SySINT3aDyEVOn+uqnLHY1MEBoMKZAZY7q4dENBqfRWK4IEx6ZBBS+PwL3JmTieEWZ5hk5F
gmSBESEOT5DIgkBwtyuKbx9ODAXdsDSsBZk3WxgIZy0dhlQtgsX8rU6dU+anMuaszFfaanUpYY7O
jTBDgVhOhnShUgRGBMAUdLKHwnDbOnudoSdhpYVkj2Fry0T1QOAXgIEILYZ1EwCn6ExtjWYkXvpi
a26/mNFBiYmUK5sJjeO+AklDkgRWHNSagTIVeCjc72+SMxsqc2uoy6ymMUTig8l6a0XLoWe4Ibw8
NWckqrQ+xGoWW1XXYiSt/qx1tV1ITxDj4cRHPCOMBx/Lbq4TasSKHhOwy0hz72pJxHnHXZAMIuRH
Gxyt7QHYgZZXJqKA4kVStYVYBN2Q25kZH+YQwtSqDcCESbIbkdReRSobzACBVIEU5kPJ293QFcBr
Qygl/8DmOYidepST2l7akbOel44M73OUnfGFyJ8r7HpaYjzWwHFVQa12gA4bQrYjkl44CcTOvFkh
CcfJXN43a3vMyhpZHUmZEVdBA/iRunRuSP6fFphlzXISL/2YVcGURY6uf3BJvi6jtfUQmGt5EMM5
1jQMAfXMgbQgq4Id4UPSH9pKd5EW9fSJc5HyZo3+/OzR0GUZnpR1XgVKpbng7R4MkTNrG4dhtQ/o
z88sWGPVViRMq4BI+2mx/EU7aSAK/7bzQFYLz0cwqyL3xL6aZy2Jo3yqqwC8LqODwu3rUMOHhGX7
cd3Q1nzR+x9PdBw4VNXXo8kSsUKDa1MFRbxoJXrmE/UW3WE8MNTG4UE5CMENMkEgiWG5LaQOOG4B
rcNB8aiEhmO+jh16LUeOB9mygiADNAfggQHAm9nQXZ9bJEFUE2SCV9TiQ1OJn2p3BGadB0bZmDas
DNrmIGmKGgbbKFuOaEQe9LIKrKWs/FCP5Z2VdC/X12Zjp9FyJziMUUEAuIZZGxEdIrVaqFUA7cru
OElt9EeYxtTukb7jufitqTu3xUzdaGYyUsOwlSzPYtMeNe3XhDtZLXl8MpewODwasbdpGgZR4QUv
cz/MyJwMOk6oIexyRATOkpF9DYZMRcndQSycqonu8lg/dv399Qnd8Ecr08yEIqlUUGYInCpUxW3s
fRnqQsUprrw+f7fAf28IeUCSmVft2pxcyg1ERR0p6/76kElZ2ElZW1VBZ0/mQy7acXwwhuP1wW3u
ln+MsK9UEESAS2TASRZH0w3rZ5JCiaU0Bl5la2vrI7+AtD5ag5HfZyYROFFRRREBu7KPQXVaVZM7
581kXx+NgSlhQkak0EAeQltDwBJLf37mZWWz1TI1jGpET6gLCoU/GeQWmbC/CdpawU8qc9i7NmcP
zSDYjxKqQGxeVKmIWkL8owrMpCq9bF4qT8hbc1eJMU9Wb2sCDdStUYTRKaUyG+ZkRNNbJasDqwn3
ndyh7TXUCDAy12dwa0SAFcF5UKEkdAKuZxDVlwJfUNVBZ97PeuPGeAl1xeBdt7IxGCQPKPQLOCn4
d2ad+gQi3UrT14Eq7iH3AQv/Iu5CYgQhIZivQenCXoVxnwp53A5NkCX1vVnlfhUvH6ocf2il8u2r
HXQXlEGWVuLgdJnBkLzISslKiiBNfwvVT7wKVOPh+nxdrsraBLP4fUFGMlRpEaDYNw0ghl+epPL5
uo1LNwcblGcfCwMEsEjd0dnZWWKwFbc6bORDcwx1v4mfm/HGjB6VfC+Cn0bk7DQ6LeuzurbHTJse
hlTbGPYs5Csgl+5k5fNoHkXLvT6urblDNAR2d6rKgjVaj0vO8A8y+EVQd5ZdRrqfJzcqyBm+awXh
EHRDkA8DEwwMra2YEFrVhXIqgmlSvWl+HCC9x00mXS4RjJgKlCUhGIA6AfM4bBo4z0bH435sFqea
DFsd0WswfCYxGOtvwLTVVTlnXJeX0Nok47f7We4NMuCln2qCI40vBlB62BAjL21/uUqwAzUmpEqR
7gEcYT1/ABYl+iTKsDOqXoEOKQtMA1wM7cZogDygdr5oKjTmHM01LqFMN4oA+iOOEUp4lRVIGohP
3KWi673e3fDSZ5YYPzovhVj3GixZ5Gcy3Vgjj3Xo0gAQWVCWQnCAehygmOsJk01BQkJpDv2mOJRZ
t5sTHjzvcrJoOxIFfyL2AviTCe6yMlakuqssXyCtlwkvUbGgubs8lXLNcQWXbd0UiwXwErhb0JCE
5996MPMi1a2iNCFgFO9l71riCwoeu8UIbXm2hUU+DMIJzc6CCaFQZBLqPojao9InnsZroLnch8hn
QeqMyigBms526tWpRRZlWEB3NptjUBtD7i0jygStJRaH6y7jElCFlxM2IvB7KFbpYL9cjzpuU2Bf
sz5ELaTf1+ZHH6ee0leHSZBPU5Hf66WITH5nD/mfpF6eKzn99nuRIsZojcICSBXsH+sPgABj3+GV
I/i1MriyEiTRcxnxck2Xfh7DRIM4wiPc+agCro1MlaUoY48Ma6OGO0ufbHjHaLZ2c/xGlN/Xp3Rj
9SjnObQ8kA7S8WRc2zK1tlHqIUoCcDb+yY23UnrISu3lupGNkwcHgqsSdyRaOVmSwwaEtFmjZVGQ
TA1xF5CdgfNE5eFUNqbNQgQLrB2giuBjYIYi56RZZiSngba7ASvLrdLdpuqDVAwndf5zfUDU6619
FV69qHBD3wHEu4ARrGdNLmKQ14QCEnXm4BZxd0RyOlS6HWiInbz+bPRv56hhD031dJVwwljqRhIj
ZF5iKwnUcD6o8RJoteBbINK4Pix2Bml2GukJdG1Tci78cT2sRJ0WI8kIkpxJMfhNJzQoIRUleE8F
xM7gDXVSzMY3jxRa75B4QYcBcD/4L8uEX6RRruIVmgZdeRKkZ1pS6j+vj4vdfzCBXlj0aEmUofGi
sNiFiVHKWZIFsYH2nGqKniII3X578qBOgGcalcUB8TNb5klGM4WeVZ8FISBsJrAVoSF78zD+rcBY
mI683c4eXDomqj4EPwSGfwyLWatBKUUNPG6B0SFFm9pIXibGr+vzxkZPXzYowT9yStjqbE3JIGaS
ttaUBWVZg8oZkJzqtz7dg8vAnsiPorWH9u37FtHZi7sEYSceb0wmcynkpKjNLA/qVvrbkmS5Tyt1
vIO0m+g2XZse41Cf91Mzdvus6XiMXOyxpuPFrQJGJ6QvwBjC7H9xAkltK6Z5oFrgr0h781AT7bU3
R5eM015ZTtygZ2uGgRHU6Ryj0ddgLjRonqmJDKqxwFzkzkXHr+KEY79TxcawcyFLHQ302l5B1T0K
cIFwtuxFFIEB4x0ObDLcGHJ5LHpWIAIxJ+hZBQsxEawmTbvXpHxw1BhZXaMb670IESQvk2tykGor
BS/mlFrHcpqIYpd6OXuypg2PVR/mflK01WNeiMn99S2xcXjRn29QtPYXJozxtUOkhWmhSHkw5Ubm
5YLavuWa0HLyEhe8TV9TARQdVgE0PjJLsgAy99KUGjMPwueq/oRcLNA3e/0HiBjDm0x26smpPxTh
cH1slw4X8w9UAIRi8ahHS8f6EFtKaMqLhOWvpc92+IhvZeFUPKXP161sbOuVFSYsVYlRFaj35EFW
+hGCo6y2JeMH+LAaaMaLPJofHd98fjf+ZyL/GRNzhDWlh6ZFquRBX2iTA93QCNw1muiFubJ4UddH
7vXRbThCYEVA/4GjC9IXNrgYoiwDXkvOg7kCWyPu+1Ohcq7frWXCsMD0RHlT8NvWy6TlGYHCpJEH
FaljRxNT6waPovhUSrlxX8n5YtctL9LcWjSAVOAMEVYj+83YRAYp6TMI6wUkvJ89y15safkbN5/p
x/Xp2/BA0JpE3gcvFhX5K8bObMaNaLR4hncD5J/UKFIfof7T3dRh2XjzKGhHpFvj27kS/gA1yyuN
bVoHFyeaE3AMIDG8nlkhQ3c6aHGKoJmyXZxDQrRufhkN8NmtNwjt09LFb2XG2TFbOxTBNfKPFlJl
COjXRkd1bIBjhR74FGY2rX1O8UPYPpne9Znd2pi4oVGLQTAPmk3687P0UJlovTG2MJP3pw5kNEp0
AznC6za2diZaJ78Kueg4ZGEFo6KRcRapjcQ2DgAvTJJjtPZYcRzVV6sKe6qp9imCNUwd0NPrwSTQ
xRmtoi6Dub5PkgRpIdEBBXfaPSiiLZbg26t2BQGm4K0NoeNZ31WWGwqW1+qRPaapHYcKQNa9gcbo
5K4bX6X4EA7xqV54L+OtWT//UDpjZ7NOanw+xOrLQAGJLgrW9qLslqzgrO3lFsJjBrxPBu2MAraB
OTUiaeZxzoATk4fn7FHBm3uR8gOoyXnX0uVwkJynJJbAuILthHUDfUOAZqzFMpiKypbA2SRIfxqS
2uJSOZQTRBuBJ+rjZyl7MkUB7/wM6NTFHoi2i4X365ttI1wwLaCL0EqkIEN88VgsRzSDzXoIPE67
I6UXQlZl3y/vSXFCgLCL+/FQLDI4sxXfnN5rLXlolNaZ9c8x2V3/kgsIA47t6kuY+V/0phZkAV+i
G646e0A83RFv2A27/Bjfm6fhqDxWg50NdpfvoPKyZDb6L65/w0WBjf0G5lqtFeBBwE2NFLP7Onqx
k3k2ZCNveUfvCySzPnrrsTI+Mml7QSh6Cz7SI560G4L+qHrSD2tXnXDXnbKH5LT4g98fDO8e7LE7
YQ/W4D3O1j66+zwUT62NtqjDsK/c0gPb8M7guNPLmwrfh/cOzgJ9v+mMn2umNm1AhFoGTZa1u0xZ
cP5No3WknJC9qKWK18V66JVlz1uCjVMIyzRHIuPNYLBPLmXJU11O0zLIFsHu631DnDa3u/54faW3
zIC9CaB62veFhOfapRQCwgJxaspA1KCyAsE99LZVN20eOwkvHbM1l9DWQyJGw4NVZeVtoVeFYl0N
7zW1IOvTABYlQ6CEPpjUgMdpfmkZz8HQj2d3F42eKFcuehXYbojFzGdAqOIyyJujJjY7YfwwMLD0
LUQTeyihoTwHS2wUaNJh5LR8X/Qs0BN0ZpvN2KAZMuyBii2DdvlrxftOQgI7+pU3PYRr7KZ6INPf
CpKThPOi4NplvEe41GmWVrALCeydMVpu0d1X8VE6WdhHleIsBPyP81tl8EqSW97cRE8ETXOrGDoT
eaRytZTD3OKoCG3qxFmZohCPnJHUVbwa29ZOQnmW0qAgtLJMGnmd3YOxOo9omFTLINFA82tBjnQP
jTRiG+G47CqrT71UNwjoCMuGc1y+QkZ2S52ZtphE3Fg0Sw4cexlEuuYomfps6W/9uJOsdDeo/VHq
dRsQxAU8m0/W7OJ9OU6nRIYAeH4T6u1+7u+RqD/I93qDV+b1o3yRQaZb7vzbmKU31EQxwDuCpbdO
suF20iGK0aZCubx20XxveRPeLLi+LM5t8VU0u5wU2tkGGgoIujCGR71vrKbEpBSPSKQc78CBHr7o
lfPR2pKDzIrdO7kn27X98xfUTpzMRZuJUzvJLtrRP2cu4ikv5IQxl+E3ZgO5I2TTKShaYzxb3/Y6
NO1HONByT5LKqea7pdhVebmP7Sa17Hbh0cRdngCqpIRFAFIVKT+2Wg4tl0kmYG8L0nzRbKON/NAS
I1uIm8P1lb502ueGkLJf7/+0VToZ2p2A9Q2mH2bGzwh0Xq1qOq3ImUT1woNSSxSmDNJCWiVbW4JE
0YgsCoAaFon/ILtEnCEvYs4lu7Fx11aY/dMRncS9PgDZZVgIAntHrj+spnHwonPmaoE4b+tJBOIG
kIHrzM6uNZWTm9tcOmS9EYii2H1B666p4wIVbsyoYT0jUdtKN6L8fH3RLp0WBoneY/gryNmBLHE9
lUljdmUojlUwPhj9qXFqDZLITviaxRw/cPluWhuia3rmHU25KVMDePygt9AW7wr1ftB32g+x5Rz7
TTtf551muDGitZ05UyDMR0TMWa/hNP2U0ierI07SnkwQ4V6fvM0df2aLrt/ZmOKwb8w6gq0e7ECK
N0sQeG48bjLk0mdg6s7M0M84M5OSVlBDcwK4y3Ai3UbrNPBPkTe6Ue9N8u76mHjzx7zmzMhsi2KW
qkBPPs04RWLyMUf+T9C5RDe8YTFX80yyoqxzGbAuUqGbq7xJjam1ZXmyZaCdh3IXztLdrPCUpHkD
pJ91NpvdCL2sXMcA20W9yUP1YKSDq40H5ChsQ+HgNrfHCKdrGDTHztLXdtIUAT+twdj0GSbvmgyd
yMLGZpSKxDHuJ2nkbMnt0f1jkFm+cgHsY24wqZL2Jw3tzmyc7hiqd/rj9W2y7R1Br/o/I2NWTx8Q
WsUgrgvSJCAvmmD+mHtvTN/mdtgv48FC3G5l5Ih3OlqkOHv0qw1lfbXTE/GPcWYNwc+bS3iD1wGg
66Wd1F1mC1qGTH4L2KUd6fOrIc0oVgCDaXhpZoHMUmmSn6Gup65epOXJ7AVQfApg8uZMC716Lr5M
B/MiXknIIqjMWS2g/i6EI9B2xW3iN45g2MJzdk+e5MJe7v+NLdqzTSWlAEhgXJ2mFJ2VzLgeYhMy
1q9KZSshdDmfutHpxV+yiRin3v8rmxbSeKgq0/bI9emxctwinQZf1O9mUfNC63VonmRzryuPwvgc
LR9Tw7mh6CjYGQXLG8DVSB2ifYy5hmtJ6sKhgJNd6vI+tqybXpq966PaOqWofwHbQXPOF9wRo5iD
wLA0sZeNQw83MBZ+TEZnFO+LMLfj/q1ROSVYiTmn2BsAsqFuDjlyBWEgi/JRSbZIVaLrt0Ime025
OEoul3s8B2sQocp/OmNJbSMBdFIf8mMRRrrb99leqz+mMDkqcq04eZu3JxViL6e51f5cnxA27/T1
eZBJgqaGCG1M/O96mU0iRVYRxsZtZIKFQtCDtg+fMpBPV9YL+AJc3VxcvSOHENkeCCkUaqApp04y
PWm4A8sI52toEHK2Bf77a4C/AdgAydAvAcQzlz0CG26FiChv5ZdJtA0zsfVfloM4RYZKMvmT/JVG
x7o3CCegvVgj6DDIkJigPdroRJcZL0P0TEYBNLNul6H05vi1KhRHqO6N5cfEy6GyqS3a/Htuiw1p
G2izJWSBLaVxyUv42d5NEFl0Y3nfmDZPBZ0J+v5jjEpQodSB5CwLN5yUUi3KtIcxRfe66qmfBFso
Ixtllah6VTlXBXV5q9WjQzuzxrhERRqiWpWJdVvqnz2gQnAqtm7+WjTe3UfDLdYQpDcAqcYxRsMp
4w+lVp8FkBcjSaqDdLuKIDP6ZiGxcH03bg2HUhJQ2AalA2SGo49RCkRaEt4asptZbhc5ReybPKzm
5oYAeAfoDux5pL6ZwbQY3pgbMLMgMfOwHPoWColOegAhUe5ET9fHtDVzADfQojgyiuD4Xx93MSVq
WgtpeBumrROlrlT+UQqOT2H8ON10KLljPBQeiqohc3PIC1g0xDoSbjW96FxQZwi2MsrF8fpI2NDg
P2YABBRBSwyxKLaq3Ke5mpE4F27D5/Ze+qFKO4gfkQ8wsc/z7qQ/aoMnpfuF1zaztV5oZ8IjDWVz
dPqxFyPanVoBeuPCrdgGaRzvZk2zu+wNbXQDxL/U0AU+RUU/6PXhXrooqu0GR03L6Agv6c/PPGNr
NUKi1Up0B9yvPSzvVo9qM/ljSK/IQXFsXXoNdB/pwNugDCEje0k30ZmtJh1SMN8s8d1YfkyJ9MMk
N2JG3LLrbeTf3FHluN+vpqb1eYYtyrtL+UrxCmYGR9q4g/4CSe5U+Kei+02cTIT6QmInY367LEGv
/R2r3CbksTM0u0Cf93+Rdl07cuvA8osEKIdXhQmbpPXuOr0IjsqBIhWor7/FvWmHI4zge3EAH8AG
pkWySTa7q6sKhd2PDAz1k9/0Xyfj0ekb/AM2zDChtWInk7sx+dARBm07NCJQpJZjvZWvduoVcxG7
6QN6Gg96YR2gMdWnX9EQFt5eaDnFB78GIZRAbb9TUV/BTyeLznPaG0XcTi9l+y2d31b+wK3JT20a
zRo8+jdRwBLhr3XQtb/aIdaJb5pfpt7wmbWqvqE1PqsMn2TWjmNc72y0FsHv0cgAZN4VDktltOS8
McpYK6ompCCI8+sl3cvnyQVRMQNwcRwiyLAKPW3hnx/8b+XpmtYmqWILHEVg1wtrtTrXeEf1Gs5G
JWEdOUPbKnS+pAt6actQzyvfNrqwQW+2U39RmyZQ7DDlfcTLAwNfnVEvPl5nYVPs7Usponz/VvT8
4iKCHgsq0lL8pOF+cHKuVvGYB7R9MbvhQBAnzfbPUZ9PaQOx152Db8MZRac5QITIimHPSMdr3upa
vTpuFQ/eXT68amOCNmZGHxayh+qWn35icAAkoD4D0QIMTsZ/5FkD+nU1beMctQJguvyiAj8ZRjrr
lg9+9jitXLhhGlb8s5a2j2TZ6wi7HizmFgRsaGaATAtQu5euMBaV088psZ4UxQsKziNImNcczI56
fXT/eZfj5eHidgQmBHVneSnxmIR6u1vg3motdigaJff5YukPaaeVYW5SMzZHYy9pez1AYRRkKYgA
wGPpyb5e5yu02irlqejBNs/Bo+sGrZdp0VpDxUvllAYMBezPtw+Z6xMejSGQKUKWGNv5aodpnT1p
vb4oT+vgDmvQ9oVlB4IsAv2DIIZDOoGnnub3hUrVSFXURt9J3m24lgUINp5D4O4A3FsO4cDz3Jga
sp5Pa5rlnb9AmTRStSl/aPVmDkBsAEhD3bShkrpolGmqz01jDyeEsvrRgv7KzsF2HRaB2wvhJNpH
gW9G9vzSzea8aFuAaOo4VxctahV9Af1P1fglQIo7I98whZoqkHBIxgL4KUvWtLNbLEPuVTFdDCOs
XAKaxEEffbIg6Xd7leVSPvavgP0Ce4ReBnGoCuf7cJB2Cp+NYiybuHdB21UbIfiT/TQfguneRqyC
c0Nf3rCPH3CITDxsB7yK6+bY04MD0bZhWA68IT9pS4K9XkUZEyg+Da4nDjAgQkGvIs24Zkw1KCya
JlZTL5pnXPXaceINuj6f9eo7iFsDxzoYIPhlR1DZ143yzyuO1IZgkMThZuN8kc9tVBCZ3jlNnKp3
Zmtiz9Vh4xxvL8DV5kb7GhhqBXQeyX33PZT8MP+ZOWIPOEqLuMa8y00oRNJnbymD0Yqh4XW4bew6
MJWsSUOyTIhDZhz89as7nV0y+2p67pfwrXwsajSuWE+6sRcpXgfhwqYFL8MDCYso93cjHKOTtwwd
cEd4Vuba1EWl3j6PU/9jMCEtj8uquC+nYjyQseGhwWl55zgOi1LV68DdVyo/8lZJdxZ3a97RQo8y
PxAFGk6YS7/PJoMzPvEuBsIIXlQ4+Xllk+PPVfk9n2sSrSaAoTvTr+NHL4JYTAWeI6LOjxzdFSHL
4JY2nandxe3ssMCipn7OTKf3ydxkBzrQ7ORmGW4vRVFCu2rQaNMq3zrNIeeZMPfvzteIx+nV1whZ
MVFVErmdyylQ3Xl2aK93sfXinIz7skdayZ/85a8RLJVfnDvms4PW7pw4cvkf8TEmQWCYAP1D4vA9
G/bB43t1qQyHmF28rN2JgOUuex54H9KJ+p5WgH78bvQOdR6SPXrLzSUX7yNBVuioMh800qNovViz
PlZH9kZHXkYpMcpAt1bzWLYq+HHmtf15e5KvjnIMFtVP7HCwQ+EOl84wSwGwTFnXLgaxjHlQjFIJ
8n5UUAp1yui2qavIW5iCVBXwiIj98Ai5XE575RSxltbHTvrd0N9s7+32718FBNLvS2eHpuSW3ZZm
H6Nwn34uWaA5/gAlh/oIR7lt6ipixqMScwa8D16ZEJQUQ/3gIvU6rGVaO31c/e3PfVJVvhsCXTS+
5ub/05JYvw+WZm2w8toz+tjyYsc9d1PIqmChn/iLAmIVtnP+bnjgxbikHVfoqz3XYlxm/WIVkWY9
5z+y5nU3AbGxVOi4NRAh4UYX/78cFSnXsrJcjqWyQz5B8/svQcSkZi866Imrhey8Rzc878KcGPaH
SXQ9hSMIhDmwaxnl66gl/+4O6LNB+yj6JETv6OXve4rrtgUa5eIanE8KfbX5XZX+TclZQwHeWgM0
0O24xXXsAQ/Ecx4vTKT30Jcgmay6bGJZBWenwJb2jwWK4YW/PCDZ/Dt9bTmkgs8lqqB7RPxbM2kh
CMALA0qFwIZcjlRH0lKlDhzEbe9zJYtMg/0f1uqjBfEFH9aK5ujgbF1YmNgK+pgq6/yKI4l/e8W2
HBBXPfq+QRqD6E06KxAtqTUkJrGtIPX9Wptng/p1dSr5cRx39pTwZekWE3S3kJBEhR9VAf1yQHZZ
c68qOhJnNkrhj1r9rDdokHJ27u6tlfloRlqZKdWHjlJhBo7A2rtcP92esi0D6AKyhW463tKyRM7C
bN7jwUNi16WB1oBGejfWF1MhTRV2EARhRZcm2qykY6EG64OFPNUQO+Od4wIF5tvnOawQ4hvOAZ1D
GvqWebBEy8mjb0VuAhAFHZU5ABjS0g4oqzR7pPAbi3fxRfLJ0ZakoYuDAofCTmqlCl/0wcw3qf9c
DxDMn0KDAfkK7Cy5bJQpHQI9zaHxcijdtxqt0v8INhFxzYUF6SopG6hClz0sGDMP1OkvlMIKxLNa
CRLt+fm2s4jfklZSKHACdQs5YaTQxf77sIsX1a5J3/QsHg2mQD7YyvFuKOtTXZp7qolbpuCUgBZD
AxfdiFJYMdsTIsecsnidtcDUH7USiQd+vD2eDT9Ab62IxIFrF/2vl+OBXe6uDmMx1DbDqmHHvKp+
OB2/I3O/0010nVbAOuG0EHBiKHkBUnxpq5wpjlh9ZHHO8nuNHrkD5zdfDOfFqaCtZJaHSrODVDFP
VLGPeZ0e/nWsGioRoNgTDMbopZcm1Gysqm0tQmN8SOCmf2r9NVXCxaA7c3q9cHg3gxkFeEvkcJAp
vRznOOZFWVs2jTWlDsq286E4eVTAVHF7ONdHPUgvMSBk/0Sj1DWIMbP0dlpZ3JqlP2uvXXm214Ab
nt/xNiB72jEb5pABExQPKMMCyyu92xZmGCDzMxgCavuzMh6yMprA9TK+DsFK1L1SrDh/LvcZtLP/
19pVJXZJlzUvNRaTv9kzNZ+c/PA2Ac1yewo3nuWXZiSX1Bjvhgx0k7Hd/uJAIHHnfiDfNOcRnCJF
gVAjNX1W/r5t9XrPwSgSWrikkV9DVfvSP+aOLp7SmCw2j0bofBof9hofr6P4SwPSprbQNzVWJQzo
Rx7YgebboYE2iL1ulA0/vxiH5BEpJGiaIYOZIusCc7oXuah0D+uy4QgmusjwUgbVPISvpbFoddP3
vEtZXPcg3gTZ/YwEKCQnZ/KcOv3O6b6xMkCN43WME95B+kcyxibked1iHmNetr/XsQjKjAK+qAGZ
tvcm3gh0gVBHAzKIfvFQvWphY2h5mM1MH+P8nD315+mXeje8Zkd2Vz2wv+nXaedQ2nL1C3vSqaQ2
qbKUqjbG7MDOiDxezXMfGZF1hjztbf/e8IsLS2KWP9yR2qyWPTNUWAIEPiM/V6/6vmT/jkdB9gid
osiRI8ElWnEuzYyWXXcIY8Z4Lh/TMraM7GWwIgX8L8Nfe+77IEPJ0dNO5doEntF9arPT7XHKvMMI
PPAFaMFBQxzULq6JsNS0UPqxG2PPrX2n82fV8PPsXu8OqZWsa7jWbTA4Ps9Dq04YcnC997CnXSRc
UjooL75BOkx0yC7ydZlG3AJI1bKHER3ILqMnOhBfddZvK/qfbw97a3mBUkAyDagcXATSmdkJNSG7
xSbR+Snnf9oeekbd4baNTW/9aERE1B98aGodK3erZYzr+X5y6mDQgsVafVf9ZCzHOjsP9pfi5bbN
rc2PV6fwKQDCroJ0kOY0dqPBJLgJAoPEZntY2i+ptVde2bQDeV6wziEbeUU+sNpe3tS2McZF6f2Y
OegPcuVnU37h5m7Xh3gbXTnHB1Pi6fNhFsfVqeecmmPcHxAWsJC56Ng+dN0BnIBAXRagzGXh8o3u
bQyxOtd2wckOrSEhOyW5yDqV2qr2GKIHHtuiemTomiRd4aOUEwJPE83Q/Wb4Bm1KD/28vKkt3YH2
XT/qsDVBLfDfXyD5j0KXwQarBPxnGpJSZ29WvreOm/vggwnpYTqWrje3gFTFmd5FVMtBRAYS+p1x
vAfgt6ZSWsJmJLyoFFgxTsV3Svz+989c84tItwPINwhltPvpVCN9jCzqV5Tk6an/06FlPbAZqDMA
PfbXJSj/7OJQ9iZYuk6MNC+6bIRrcb0NJy1y5r353bwhUUKHzNd/6sBJJrR19ZzOgIkS8miV76Ff
PRzOv/TlMIKl5Ed11j/9H06ADwalG6UwRq0tbDGmu/q8HNRg3tMYv676iSvjgwnpuB7nQl1KhGe4
MszXmjwWmT+6QZGjg/kOqfuzVUP+oQiAHj+3QIJVroVuMijsLfSsoiukNyffhA6ZZeDYmHcO9o2w
8eLbpOinJojnZhfDJ1HPCNITz/azVr1RCBkudsIH/Xx7ujcehEKITNTfwERtosP08njKKfglDCWb
4pF9UjmAMV7xmBYCoaU/rsunFon7FTnARqXHwVJPS94b4e1P2DqLET+gw9yAAucVQ5Jd9yq39XWO
lXkAUcGR6rNvDL/MKrhtZ+usADQHVCdQL0ZFUxppS9GJVnnajCgFaRak1n+uhPu3bWxFAqCRgs4f
FF4g9SYdukZVYYmcconJSqJSfQAN08KSZUnDfomsnYnb8hXAIQ10c0IzHfwZl0vXeKOS6nazxEo1
BXNeHi0oC+JEJ6y9n0rHR0/0UeU7RrfeAh+NSifuoKAMDw7VBa+1P3l1cNCtan21uzMebren8r3O
IZ26CCpBCCvQhIB+Sus1T8TrOhuWnA7dcwV0K9zhNKrstdfRpFv9NNtvLfNJQeOCdofSBPRe+9YX
Pzpl+m4X7nHlim8PbbRoddAb6YHMv73xhZEG4LlmL7LfcGJgxJEMABIHjwmZDEOz8rxCtXyJG/U0
dqH91fLAVxR5kOpq6p8san4V3iH/07rRkoJKxd+TYBGTIU/WR/vSOY1mpYUCdAZfKPUzcZQXdEnt
RRTCea9soC8cbXIaClRyBtUZCq22CFniFZdAmo7fXQO69pCx6+J8dX1qAG83/gVcPnJWa2+ChTPL
xi1U0pEmA1wb2bhLZ69HazSNdOZxPXpzoLv8hLZ46luKkb4qxfRTNfjTnDHlWBCdRLk6hNXolOGy
avPOPGzscXRaCrg4su7I80s31KTg1cOaEl9iqt9I90f1xgTMkcGsBN74XfX2OtU3zi2gHVGlR+UC
aR/59U3dFO2PoFRH6RGyHNlygrgt9OCCBYJzax41QKkA2sf7H435ZSBePPwYs/SuLslOD+Z1KwSG
LBTo4OCoSiKDcbkEbkvdOqMrj1kbl8vTOqJx2bh3pqPrRJwdJsc79jO/h/jleQbrhVocVBtyyn9a
K/v3NCY+ReBGUEOHCoBM5T25upONKucx7e7HHrFVH3qTvwJ4+aRPEcQu3a/OnnbJ1lWJgjW6VACK
QQldhv2mysrnCmpKce/00WIufj6eCPHVcUWpAOBKFwlGdEtnoGQy1GPqeHsJuY0VEJTFAkSBowaF
EmkT2AVkGxzLWGNSfunG+YH+wBTdo1uaBATdOoL+W1EDCASjXWZQTtkIGabs99S2v/Pq5+3j+frA
0UHgBhptpHEFlZG0C1yDj+uoq2s8LoDT2mQ9e2axVxG8PlUvjUgep4EONHesdY1BYwShu6ZHhSua
0/D2ULasAKuOrmLweODSlq60fJotY2CDGlvQLhHEC3Xj/62n19tWtibMtQDnAp8+AksZtOuWszNb
ClFjm/P7WXcKaCnv8TJvPNnBR4ZbE+9NSHGA+ulyiyoDIJQNY2qcj3fpcrK1u0J5ZOVTnVJUco3Q
8LIgN4ed7bg1NFCFoUINIJ3Ih19a1ftSL5wUVjN74P688ioCv+JeBW9rmSAVAOJudIuBl0waW145
Vo2TSY07/P5QpUfA915Uz/7RQ3Hu39fqoylpQKvX1iqrLTXWzDWa+GPVkeD/Z0FM6YesgJvmmUGI
CQsqB7SQdL5n1Dux/fXFgRzKO1AelSv4nFRryctCd6BgpgpMTJXmB5U8dtq6M5ANRJOwgkILKCRB
xyZHBUU3NWPvYPe0k58HHt5Eo2/c6WF7xx7b73u0O9euhl5LEykNEE8D8SPjfJycThoGpceZyUM2
HOvJDW+vzPWs4acRZyCjCbQFYKiXK+NRRaElrY0YNFdRWQ/RjA6/Bvis22auvRmRFB5couCNG0wu
QCwDUrQdW82Y95VfqWeG7ibIDBXVHp52wxDOAvQbgQMZcyYbcpRGn+ZKM+OWkUNpF0mfun8Nil4S
1ny5PaaNxcEjDiQj4KJFo4pcLcX7rW3WtnJi3JR+rn7vcZDetrDhbYKiwUTLKGiCAQgXq/dh3zBo
JbUr69zYAU4P9FeEP9NUw6k9ez4txxZNIMoPq5iBuACPe4NCxe0PuJ5NoFNwAqHdRRwQcgWuQBvk
spqFF+f0cRzVgAyP9oAUXrGDtd+xI9feFj5lNJ9yL1bAPJAWJdq2IYYKAdT65+0BXUezYkDv7JJw
Q7SSX07owlV94FPlxb33yPU7JAr8VLM+je0PLdPOxWR8um3vut9XuId4gKNJAz1ijrSCnW21FWgc
lNjKmelX+olqd2o3J4Or+mMzBV0Odj8vNNNHb31e69ynyu9+NhDIUCiMI325Q0ywEdZdfpBYig8u
5blMd2rVVWL9mdS+8tVi/jllQfba3k2Pw6NyuD0BGxMONBfUMlGFB3eXPOFGlgr5Cz1PnE4JV+VH
NRqnQSFRkXK0cwGCtwvlvvIlGEJHI0ICoQ6AMvXlAF1rziBmTmx0ioH0qGGhkiHlPDnK33nO/nV/
vNsSZxqeRnAo/dIWG8ahyd3Zfhpdi98VlL65dKwBlRycQ2kZ9c5kigDw4lUIc4C0os6PMxu9GpIz
Db2BGu5gOU/qFPaj+9TbR8j4vpg2+I2mas/aVcJFdO+KnhCUJgFnVaVwNOt7k1Ftcp9G56vtfJlI
dm8NPnOI30JYCl0cgbkr/ng9QthEbIUdivoa1vFyQush7ZCOqdynYVrtsCMsQWx5HKYUieeaW4Hl
ocnstodeb1ExTmwK0WCG2pJ8js9QyOnHirlPZGhbSHWxU+dAKKfLVO0EbMe9AW28h7xS2LHq2m8d
Ug7QlrV638pX+6XzyHdw6SRAI6Vxaq91SMCJGd3+RLGul+uOUh/uMrHukBqTITPOrHgF1Cncp1Jh
6AZejSAbmy9907zctnOd/waNGcCQCAkAFkCWUoqhGkWbzKzOvCf7EeP9vLLj2vpTH1rsDS0xfvFi
/OVn5BRNtpfxuLpMBYEaWinxwEWnMChyLxeeDp6ZT2PvPSllDQKzAY2L6Ppzd2LE6wYFmMFTGuEh
3g2YTincsbysB1eI6T056mB/59mIu0bLTe+ro6/0J2ENDmk+Z97XVXPh6GNaVKDMwlnTHxY+l244
FrlTn/K1m47N4M7qTny5NQ2Wi2evDrkRpAPFv384nd2Mqs0IToCnYc3Wh8wBZDPX+XzcWecNM+DK
FX0JAA0LOvJLM3YHHgqqp2gyd1h/vyL493xtgOrAOqa9b692d6wc7kZmNVtPmgGodGv3WcDmZowU
t3SiftTryGuqeWf8V2cOgJ0QKoKEBSB6guXy8sMoWfpKLasmbnS9fjaLXDtmac2e00yjQV6g1xGd
QalPXMLRlwVmjNsTc7XR3s1Dwwh6mIIKVp7+fCygyZqjDclpvLCd1CKq1rRAUpP8MxwSzJPglkDc
iOIvaAolU5wUdQmkVZ54K51/1w0C/KnQhhOntYr2mXz8cXto149lGBSTK9oGxLNVCn0qu7XGGlpz
iU1/mcvrrNXhgtau4q3XoZ2Tk0OqBIpZhrfNXt3GUNLAkQUnQzcGTljJ07J8GgpSuUXSGuZw0ome
HYaVmVFlU2jb810xxqt4Q7In3chzB0fFsx2jdO7J/Ikonyo0gVjI0QYNSJhuD+79qX9xMMMaohqA
npEqA7uBfGoxltcUmehkDozDdPIiyD2GWojOurAONV+JqkAJDhC4pN/0X00yaoHVBvMeLFpYkb4C
1wOoxZGtBG7TksasaCVlIxqkk8ZCUq6t2qCcQJNiWj9JWv+s8szdiUM2FhUhHcT+kBh+997LXaqP
pqmQsa4TA7rFawqK5OSN02Vndrc89sKMdBhohJpToUBsKM+zI7rCnDa717Li2FVRl6VBjer3aEA5
QnP/9RRCOPdxfFIUAtLrenEqpUpUMKJby31Zx2R5UrUENSi/rZ/sso9ue9LWEn60KDnSrFTMxOas
k4E/Kd4QshOyyEp/GPK9mt3G2iGjLSTeAYEWDJmXa+cofTnphd4kJgh816k4NsVno5mfhCrG7TFt
rB8uGVVHTyWe4tCskgblDqXHwFLdJbxzgoZZAeaxWAIvP5RNedJAxoluIqtEU9yOYeHwlxsCKGbg
tN6JRxA3Ses3D12hz84Kyh7KvpMlgPwpRdreO+h5xJqzVhN/UI9aUZ9sxdwZ9fX8XtqWBu3VbFlW
VYPt5SV3cr9uT82YBfzLzhhFKHY9RrADIh2FiqEsLd6WHXPLinSJoiXUMoKOZsclfSi9e2SMkRMF
U0JiKb9uW31/iN+yKj2uOC8Wp+26LplwwFVvw4v1s3ou4+neDF2/CKDjETQP3UG9R+tuzB/6pzKq
j2uiftI/8SM7WOe9rXp93ovp/p9pePfBDwFTI1IHbKRdojElVMDLYy1m0AxnTW19tg7QeBm/3Z6D
qxAFrVYfLUo32pAvZaZCXzqZ6HOm4phfH1t6IEVYzE8ZYKLjntL0VVCCKA2McthEImEPGpDLHcug
BTAhYukScAMFk6aEmaufmnan3rVlBZcH/sOdhkygcWnFo8T1SLf2iQEyfyQGvu/id66zWSLchL9C
ZAbpLEAYL02k2dLiuZ6TREnBnoQixBTOnrr6hkGNiBH8HV0qFapRdRfUxtJ8Qb9PE9DM6c+3l3Bj
j6KiCRIL9Hq/P6ouP6TlaYGoxYK+gjnjvZYdWnKHXhKoue8RVmzMKrIDqB9bCDrwlpbWrutRqEVa
rk+6kfutuiQDcGglGkduD0jMnLQt8XYCUhj3MVIeco+IZzaVtU4NSdy2ng4kV9XAGldyuG1lw/PR
cIqiLHjrkBOUrdB8JdVQcJKgbH2w0vkOVBXP5b1S8G+a4v7g9Xok2c5uu85XIcj4aFR81IcNns8Z
HzuXkoQr3bkqP5MBWbHhrlEmvx0W3wEJsDmdlz5oFeUtG/Y0kbYWEE22cFnUFIBxl7bFpDtL3kwa
SVJmHcaFBdM0Rkzpdm6NTTMixyKkxF2ojF2OMl2R0/J6kyS5goIuAc5OYe6B9/bv20u4cVwCufy/
dqTbyc0LawbegSSWc9bJgGb4V60d/PGhq2P05e/Au8SvyW4J/mmgTgXA9YrxPhvHpsqtYUgW2rJn
syvtz2NXeQGqhvRh6vQ+KrVyj+Ru65gBaAIPDtEpeE0f5dRItRKzGRKrzE8qw+YmvqX9Qm61Mj6B
nQvvK/CzH5W62AkbNyYXspwoqwKghMqnjBjQAFFwe7AiJavV6VHrvk7E7cKlrZ4tNLQWzHUCT0El
9PaSXu99URyAUiGGi1S9TOpXAYTQ1AqlCXcGICa0Ov9MwXf6fNvKRjCHrAnexWilAtgLmIBLD21J
oypFY2JwDa9ONOf2nUW8IjQUKwMVj0o/dWRePpfQOQuJPSqHCu/f085HiLv10qHwEcgPmXhwiVqS
dBjYlcuqWvNoYgxE9yHViJzb4P3QFjM7rxzIRmcS/CGp1QRdPXZRnQ2gViflPzdwihQSspN4TaM2
A8jW5WR0lKkiaUKTEZmICOARdlrLhhxvD3drZT9akSKNyR1QtCqQXASB6RzhzQLSNU5ZdNvK9SYV
Y8HF6yKDCKIGyUqKbm5aNJhTbST3BktLUDnZv0o9P2ZZZgW5Pe5AfK7POhgEIQZMAi+N/XI5eTop
GkPxYNBSuXfUcu2XrqUdWtaHPb0U8UuSu4A5DMVAHcAlgUa4tIQMp4MWxoEldPg9LZ+N8Qdp3oZ0
50zdmMALK+I18uGGapH5XQzSsQSpO0hDgqHQzwnkgY250f3WrNAW0jp7hDWybyAcQVEYpSXcx0Io
ShoaH9Dx543WkAA3Mwd9TwYkyHNz50S7OktlM9LYdNa360JcANpBdI/kedQ2YT3/SSdwadBnJ//D
OT2j06X7Rx+R7UrX7jr3S41U8ZB49ue5PDL+tpSfb/u9HM28mxBziEgUpQb5QMtMVIZrmtHEqb7r
tPEHwEmn1ojQzuKvoBeECI6/Asx+2+q7rsxHnxRmcXIArCI4DpDyvvQWsjZD36ccx7V5KOPiTf9m
vxaP01360P4Fzftdh4yR6Ttg766zu3JPQlr2VR09IDi2UCFHskiUdS6t89Ye0zRFWaWofetXO+fn
0rVDolmhbXrJ7aFeIc9lY9Jp3de5njeZxhKvRgr0oIIpgPi05Wg7m0w0EKxKxe+WBafTyWwXx44U
vaV5wMYBHKGWY6XFMdW8SXSv93p9Sgl13KCuCnTH2UVdlGE/UXU96aAFx3Oit2kdkHVa/94ehnyI
YBQAgGKlgGpEVURmzcK7MrNZvU6JwafyqKD8c6x4fo8mpPKUQmFm747bWCKxsXHVIpkHBIO05Yq+
m42mrucEnYH6Y9Ew5Y3yxjnbxZxHqTJRHC/9isSiSidovvRK2PcGeHztcgrwvNODDprkZd8j16go
+rmEMYRezW7HjZyAwLwIQkYbXfaIsnCUX7pSpnBIUaFWkZRj6vm23t1b3kC/1as2PNRGaUC+yTQj
YnfFGS0z2t3gVusOEut6Cwv0lyivA/6FW1Y6BNu5Nfqu0+ekmM35DmmfJwVUCl/NoWdRoSxdPBbp
m5MZT1o/TTsb+b0UebmRRQkJJz+y6XjVyuD3Wuc16ujGkpSZTuKhTpcDdOw4ykf5GiBGUSHQhZbA
UVOmB29tuie7mfITYN591GT9/KOsy/apYoYelLMCes7ampHAUNvQWKjjQyqmieqc4JztB+dOx9YB
a9NUPYH+EDTvnpn6eBCBZLZLrcBW+Se7WL3DpE7ZSZnsl6EjU4CGz0hBfAhec2b4Vtt2O8/OjesB
1VjQ94K6WcT4MgCvzSpoc6nFAn72n2OnhxlX2iD/7HbVya30ZEmBxtIPCARf8IW3t+XGNrkwLd0Q
KBLnJjDvc9Lq1pNVpS+DrX1dvOqJTneVgpT7bXNX8a9wd5TeRd87KuKmHPLRHtx3CwjjE60sA7cz
wxKkvkDIBrVu+B0EPQ3WnZUesJXMPOzYvr7sL21Lfm620+gMTrskk8M1nxI05qx6ONXHUfnRpE6g
e2nIW/B3mLQ6QgLQUd0AkGmj3oM+bk36++sGbLToLJFDN69U1wkqdFjvcvTRhaoiDpjQ08fpXyAu
doKPrVHjisLHIgOAorQUZDvcowadVmywUkHtMYUumjV4w7/7EWgeRY7GwPsJvTKXx5hr5I3nlu6S
2I31POUHezXRIPjb9ED98razjhvThyKcCVAnziucneLfP0SKnZMxFJFsnhSMnIocOjXuZ8LPJhpz
oP/qa956Z1Evbh3UOlF3xli5l/udc6LOrxbAbwiYHG9/khyL4+zGQxVJBxSxkJiT55gvQ2r1BOLf
WWridTouFKy5gB8XHBfxbVPXyynwkuinwOBxecuvY28oM6NdmzWpUmv2CwT/UdoZbXjbykbQgasI
xxG4bwCURxJAmuPJapWsGLSkyiYW1XXBzr1qdn7vmvNx5or+zFG4Byl0lh0yYjgheuKdEOy6bmhN
63TU6tR5qLyuPWR5Qx5ZV2tHR52dIB/GNgWn4Wg8eyDy3Ql4N+JCJEpwtFhI9aLLQubWmPqau5Nb
GgnPmhAZCzPKw9H7a46+3R8s0K/xoPRZ44MGowhBsNh+XcW+G/x+L5m4cdRdfopYyQ9uirq4o1gN
PsW+s4P2kIfJ8KP0i8OecNhVbg/eh+KwiXwzyqeo+ks73PDmataM1khw/flNRO60sDz8Mu7S+zao
Xm47xoanwxZefDhKQXUrtzOsY6dmtgZbDPF923/WnGjw/hUP9j4gFLsAz4L7ARx0OXOgSJ1yCg31
ZKjewN93KDmN6hlSIvlelCiOpcvoA1OHcA6yPriMgCy8tFQYBnGZ3RlJ/c1WoEdKjrw8tsMBOTXl
Doq188nS/GaPbHpjDyMPqqMhCZgwkQ69tFrOBZy0WK1ksOw7TrgZWFblRf+8UjiHQdeDmxZcRLLw
i6HPhblUg5swbRpCp2KQWh2Gh5UV5U5+csMn4HdIRgAsDCoiGWNv6lOtL5nuJqWlFKEFucLQHM0m
9DrQ2twe1MbMoeNUBWAfVG9oJ5NcXTUoa/LScROFmDakTHT3gOam8t+PczxQcJaDghIIOtmKo1CD
9YviJg01hvOEKLTALTKWXxgkTZ5vj+hq8hD3gl0MpuAMohXi0hccJevrvqi9hOpq91ylWWccFN1d
cFShOW+XSvTaHMAyqOkaoC8WTiHFQAXa39zecRTE+lCYglyOl353jNlPreM8Nr5RrQknBxN92vZA
/GxIj/grKJujLJntoJWlTwFzGz4E6Af8AX0+dKlJI19M3uadUT4YIOUOC8V+Hgu0A7jjzstTet78
px0BBgMWD/Lm8o2J7Zeuq5FXD12Tevcl99zAaBYrJBXI79EQNRwHj4LIUiehgizXTsQreex/WUfM
ixNatHhKE17xBmtKnPIBz5efRrXz6+Ia/nB+vf86Og5AJg+olXhBXc5hmetVajRr+VDXPBocdoaG
ezDT6dD0rzrAl/a/lTev7Inz9MOd5i2Ziz5R2HP+g7Tr7JEbV7a/SIBy+KrQaTTJ43H6ItjrGQWK
yvnXv8PZe+1umq8Jz8Uu1gsY6FKRxWKxwjlGinl2EtQNuAKaz9fPBNv5a1pxN2fdwPAVTSti3V6w
Q97thnDOHobT5DWHgjxclybaIQb8b+ImQEVOZ3Z6phNCO28t8G/cmZsa1DRdAmPRtvC6FD4c+Hfp
MIOHmWTMgGLg6lIMXth0KFW1iFur3pnqAcWvTg/Q/Ljf7CrEKxisUG7YF7LWcS7x8odcLsHQNJmh
GDa2zKZ33rQfaL/zmoexkSkoXMYz/bjjbJVE0+sW+s2Lvz7J5mdFzgJEEL9Wj4tHFSB2DBNbPb0v
feBbq6kauUTGOyGUYqKiDVJU8LPxD/G5sYp2sRQcVq/Zz3rv29T050YyPCA07zMp/CHyMJ+obikB
RfUnG9OXAyjo51KN6vWlN56vm51QFgIAVjXHrBXPlo3sFtxsp5IYUb4F7iiChDrJ1VDv0mKv0dry
MUr0lzh6byaHQSXmcDHoibfKpamnVaLBzHISa+bLAGKLcgLMGPm7i/NfISgQ4hmE+iSKWZdCEqhL
G7ci8WJqd5Ol3qWDdbes3t89bP8jBtUP5MVQIuAbOiZKp1UnLYmddUe6744ZV2mIpHRIZKQVIuMD
EdEvSZxC84R+bkVvCEzcP2aMz1iSABEKAPEHKn6o7MK+L1csnY1lbAYIaFUauQtgHvBikw08i9wN
WDB+CeFuJLtU1BGMpCRu+ihhHYYnp9pvMuQCoSq4UjF+y8ImPt1gTKaxEXXG5neR2t4VFPky3ObX
z45IFTyBEZuwZNUfQzdkqxOUci0Sd1lkYjAsCTzzEXyD16XwT+03CzsXw70GUDc0e8fIy1jtQLRd
ThvgYzftq7bWKuZvEzsJFUoxEGH3GXAgADozDpjpr0FM4KtDcqL12gSGs1b7wpyVaOhsgEjkSxpi
+GsKrGUyo3U1to/Xv1q0AWcfzefxOq1pwKiJtZmnWGv3xhZptuReFsU2rKsbY5UI3sAgcmmuw1QU
6dQNBXB0bsbxuTXze70HDxUAk6rxZTY6yUYIVQJCgAdqA/RZ8q2ArZrW9ajNRUxBNh9Og6XeGF0F
+KKu+MsxjX+3/EwUp1rXmcVSFGMR9xFQECQxoVgPPCsxxoyKAg+vt5XzqHVs3UpMvvUUKZdmCzwZ
nq7wcKDi8F8p3HXfGWu6lSak9ICRcklzsoBa4o3fN3t8eoepwQxsBkHLJqku7aBHS0yzKlMRD/l3
y3nc0se5lNwlQmVQSseAPaY40HxyKcIuAdZVDggBreJ5nVE3xLyO7T1Kw2fRUwTVjl9yuJvf9Hog
gm2IxegIAMcGcFEKQBiUFR17bgDCK6AeZoDokCygMPS0MKWCpjaUK8EHd6keOjqsfgW4IwjPmiAr
7+cO8yBNsEzzwQZmVZb8o6dOgJk7mSmyH+YDecCeIP3MOgQxKXMpuAE032LMCARKZPvb5NWrZWCS
QmM/k8D+/ix4x1yBCZ47PO6W5HleTom2+PP46boBCh0Ro5JSkXBFxwW3axl4Zme7wBPOrfZqDpxj
39Air0daKpCmHkTx2htt1X9kcSvWzxPwvBXIIo272+rZX8z7JN07JnJSlmxmT7g9SCeDKIrxi/CN
HZm95Wu6IoRyU1X1VVo91LUMdJLPyL75Ovw040pFtGbxeShnsbt5AA9snFqPHtofks7v89Nucb8r
ejTUn8ynwgzU8nPSRQXw0XrDN2CaS9jMGHHXq931vRStr62iOxe9s0AB5x/MozJs6wIoqnhSK3Rh
POoTUHA8sGXQx3mRce6JjJPxISDRhwkBFHsujbNOUG7NVcSO5bFWqd96t1STVdRELoUdbJSRVOBJ
86/XVfMa8PWtJB4H5VQUSOHQMmo64MJPWge1yhDYHn5tKbK5EpHxoBGZsUpjHVH1uFRusMmgtSrS
N+pcPaGCHMwLOb5js85EcAePjCY64BIbItwATd1PmnVbGB06EcdgwSj//yaMO3mU8ZgplsXSUTsy
NzEaZI0u36XmEk8Y0r0uTORSzhePc1sK8G/6IoEw0qz3Vgk26Nz0yxkgWMldX1YROj2i6xLfDIH3
xagAeqgAInmPWd3L/aK112U6qN5j2iPP4VcrrcegVyhiSTXTlc+VXXWFX7oUE6rqqHmtX2j9ENZr
rf8w6YAxzjxrKcYa+2z8h3ZO/4AOxryIrHnNd81WbkGddPNL6nU0950+UT9mCwh4fXskycNYam6C
w40xtluFoPx7XTnhQYNjxgAHmgNsPuTR3IWQsWE+pkR+SPPT4TBrskyeUAgA89hgpYrmcM4ak3RL
AR4F16EkxNe3fT21vmp+v66J8FSxrnBM+uN18zZ5e3afUaWs8OIgeASC0fomd7Y1qhfLlnhBUbwD
f4/VQqUMA7ycLRTuNnauhkca+t3GOUxoBBSRQZMcX6EuoDdkc1IGEvbcicrQrgxmFrg/oJR4oCK6
vlLC7UARFA30GtCk+CFrgLiSvHfx65b3TArgzGOoPpPc/EINzmRwDlw1ldqscryY+5lax6SuFEAH
utIJL7EYpGgshEiAQGCqnm36NijJZm3szbzt1tL/4t6u/pQG+nbocpDAfLAOKi0Cddxbz9fXUHQb
ot0QHTh48LAa4qXgZV3RgFzauKDAuxH1gP4KSqfajsq01TfKrMa6Vf1lXeotHjiXySmrjWqFQUsT
tlfNO4AN3wKRIOq7JXyPai56VpEWR6WBHYGzNdWAItGBrY3EmWmEiVuEbWGGulph+FD1aSerOzNL
4L0rqDxBzobgwgC69qW4Sp0ns0kn2DpGwKe7zAjbE2AkbeU02vvhy8H7eF09kfW/sX+Az4TNVHCr
6CxVigYDJA0wQVXagJJTgKBe1NF1KSL7cDV0xGMEADEGb5hNblQWnRTslbUCVhaFcupX3s2k0rip
q3e8W4FSh7IQ429EseRyCestx1NyM0icABYUOYVhdvzRfo9GZ0K4qEWx7QTZFh3hUg105anzy3y3
GUuQJG5ojI/Xl0+4Seh2QmnBYgebs0GweRRTm8EGJ7Xz6/lxQY/PtEiyyTIhnOUVtUdmtYIQAsiU
YkvA3m2FlppLzpNMDPcKB9BYPbQKju0wAs55T5RbWW1SJoG7lCYKOr60YyklqwiayULw2u9zR9Ls
yFwaf1BR8P/vnvCJqzW1ltRosVyu1QcTsA677R01MhZgIWmFKgK8z6UdW5ibqBOHHRrwnTnej6Ig
YUVkcb9wtQBDz+CkACnKT5FpVTt4hgI9LPW16m7TfAzwgHvPkTwTwm0J6tIjurtdEucgdUP0TddW
Xg4RBSPubyF88xRp8rnNmKd2tVP7vUxuANeYSqxXKIO1pSEPYegIEy/3BGwwuLZpguA3+2yMr5Wx
n7O4NSU7L5PCeTBtdfMsmzM4Ze22CrtCQzj9ME0SryKW4nkqKvlI8fHtuoD0WRe9KMq4t6qDnp3I
4O2Mcu/V3697L7a5f5wUlOb/K4ez49TNqdM2pIw34AzqXqA2wEebARPqoIvJ+FFOaiANuGS6cTF2
PaLSPRCKXPi3wnse75zUJ6asvYhvmHoLQZDQR1DABurRSHhpDQMYqxQLaxFX28OGKeDF0EGSeCxZ
9yneK6rfmy/N9rFFa1hrmNH1ZRUdXABe4t5GzwPwkjhHam4VXunegnaEZo8iDLDgnPzTdRHChB9y
boB8NVG6QN7qUkGbqFqPLlMElGaSBbpa7s18vXOmPqLlB2O9Hy0wrJUFHmSyxkHBwxb9y7hgkVZi
qKLcbTTXqlGOKZzfVn9VQKyCmcHyNKgBytuv15UUmAqwyYCMgNAE8RZfq90yLVuXpS3jYrYOSP2Z
Y7sDYWIlawYSy4EmaNJhIAjcWrYboB5arQM5i6k8L2b/fZqdY7VixATP0b/3twxv7Zcs9i1nQWuq
1i0l1VDGznAC2ym0yiaJjxKEdBciuA3SW2IBRwLqTC0uQJoPk68bxUNXkkeylAcPSOfX90lw4bJJ
deB/s7ojelUudaJosetrE7aoZp83Z/RdWVlT4KcuBHAalRg/MkByBpNTEDBGrb7uU3p0H9Iabchd
vzdlzFZijZBaRmss6gV8e2LTDZZW6ixQSe0XRbceVMP8eH3RhEaHfg9006F+jlv+ctEWb3OAmQ+d
hjGofjbDTeod0kZyKQr1AJ8ZujiBVoD+IU5IryatosLBVws9TK61y5a/D7ZwRf2WwL7gzJ43NfUS
IDTh7GQ2RpEeB8BiXV8ogTe9kMCdTuTmDbpukGADiBHtO2X3E8XUdwhBVQjTqugSZQOzl2oAW0Wr
0xL3BXVumh+jd0yi61qIduJcAKeFPTerSSoIMGo/McCoLjmDoiOCuhaGuVHhwhAWdwbVTp1MlImh
gDo1volR4231DqXu+A7YQ835UVvVJ0uXtdeKrPhcLHcyl3Uo56qpyjhLbtX+RTGR/+78LZWVmUT3
Hd6Nv/Xj7tQFKajC1qFfUbp5nFS6EgzDDBQpK38orfty1e7X3PtWzaaNYnpCJa9/0aV3Lp4Lk1Nt
Gk29gfguud/Kj9M8+5s/rk20WnXQJxJp4lVFQQEZG5RteODsfOqzsjEgDdQ62db7uhkq5Qn8mBKr
F8pBbyokAEzwDxA9vJQZpB92Dz0W23iy6lNVnjwiMX1m2lyUydpAMfyG0UD8H7d1imMWXbrhGoeI
ZH6EJtJStUwEtz1l5vROyiIF0xxx/xDns4Osu1vJ7gXxgv1ShYffJY6npKqLq5VUrPUF/OHADvHe
5YwAUIKIB+9YpKMvnZHaoImw7aYyHtxnMHhguuE4N3+JNM4iZB1YOeYbZAe2X78Uoq1KlygDlsxQ
lCqkDC1EKay/hOv6V8rb6xVYwmy8/FLKOlR6rTWQ0mt2iM1P1IcWE450CjEi/fceFhcFajiYPGPz
M5eiqDJXDh20Mvaaugs9YPcGyH+vEj8rsjRGigw5IIn7oy1J2XRrAiQv/FBeLr6RfN30PCw9VVb1
FlkaXi84lqh1oFDA3dzNNLi1VRqwaPT77Mnsu0aQO5J3plAZNhnKqhEszL5cslKruyEFfmS8IQyZ
PvVq6PYSVyYKRtn8639E8MDsq1Ha2QA0yphqp6YrDut0a6d74AAFHpHlMkV3LIbtEFTh1YVHH6+O
kZN2syYa9226w8OLpZ3/3sYwEY5efjZ3DAxMbsF0BW/mDLGIoRBfAaFG9Y7mOkzZ/5bAJRhoMy2W
8fY87r/3hJ6q8VUtn1NAqV7XRHihngvizn+WOrluVlAFzY5JelqL0Hi0npFnXqcdIDa7v2QeffME
5/I4gy5GDDF1LIxjS8f6OLpH6khePqJDAxDtNxAd1ozCbY9LxnUkmEGP9cTYg/TCJ32224ZvSd29
4+YEoiN6/jFDh1c4d6e1tO6cUYOLNtRPdfvgIauQgz7Mo45EkOiIAkUGUGCYYjCRqbm0uMwbEgxR
LW/vxT43jjAGIr3WRAfnXAh3cOAFSFMMcGqpbSFrcOoH+z1qAMaB1VXx4uHR3QtzTKZxgoSZ9v6A
mmRvvagy3l7hWp0J4e5NI9UUW6dYKzPHaNL4yg6oN8/h9ZMjk8KFvLM5paTPIaWp0joE0YQTLG7b
B0lRyLpL2LrzkZOJCwA1fZfhTbN9O3tcYWysykYX/nn6Yr+WTxXYkw4KMFK7z7Jik8hNA8McM5Vo
f8KblCl9JqlUE0+pgMwTex3gxLeqm3/2aeNiHk9VHteq+j7Zoy6xCeFphU0DlwV96wZfetLSGehQ
JaG4ShOUPpegI71vVFNozy/Xt0wkiXHfwP7+xZ261C5XMqWtq5LGmhX3TRU22SOATnylk4z5i0wD
rV1I1XtAIsTE4aWcZe6ayUsrGo9R0gY/ur/kIHnzoee/z+0S4A0Vt6PQQ3VuxjpG23U6PVxfKpHJ
nYvgzhDmtJaqsShEZJ+X+YZ8r+cb9OgGo/GC0kAgnZQQuR7MtKJhEijeAFPk7jsNJaHKcFuKM7v6
m2364zt6+xANslQpOmMQiXCXgt53/ZJ20Ii0iT+SNqrsL/nXrtu5Th1QokkCROHFisYf1oKDTn94
vEsjoCD2VRtaQ17SP/Q0e6xRIkjV4aYobMVfyh9p9QroAS3ZJFsnsvJzwdxSAvtf12gPwX3W7RnV
yppPu4Q+lrLGYJGZ24CHR3IbBMIYir/UcMgtq1o9mLky7p36lIz795Q80YXzWwRn6RS4DUuPear4
bbHyYB1PU/p63dRlanCmbrdGkS4qDEPrH2fAr+a3jgxFSCaCuyvsMku8zoUIrBTmJLBSZn16jxas
OwaZcgMbcrkZBrD7XMw00lg30m0HJHUt6Azn1Vq1NLouSeQa8E5EugA3BUqfXJRQpFWjVRMkucsw
YyZDm/CQs9BR7HWLGmDMdbgdE7s9bO2gfdsmXVbYFy7mb/l8O1BT5nZhOXAVtvoN+5WQ5/ftF2O8
xfGF0+DP7pAqJatj4gi5DbBLgq7eAlM2GiA8p2dCuHOqgAYFtB4ujfN0BnTcEs7TY+7qD80syc0K
F+xMkH5pGmXiAUKDWvBEVcQm0JB5cXpJyC0KHIDRhf5vFVyzGt9XXxJwZLRWQmMjU/2uu+3dDvCt
ih+F142Pxbl8KIQ7Ag98dBqjtZcz87wC4XSvGG+6KOCcBqvhE3Ajs1vpjSTS6FwS592swe4rdzJx
A+ppmFXPSftqAit26BO/mWSvMLbXf6gFfDa0jmD8DD2Hl1s0o+ObETtCrVcgqW0Ytbgxwgd3DNbE
L7/ZUp4skUkAmPKXPE65iebgTihgEsY2xs5kL37b1YFb2b49ZNGK8QF0FC/72XshPdlls34aRuuL
py9BS2yJ5xIuNDIcb1hBID3gdFeTaR71IqviUT3NmbEb+yRwqpvBekpm83jdfASy8DBg80pIqSGO
4vTOrWV1Mbmax0rj2fftqtqglKbUV2YMZDk9rUMTUHYSh8kT5rB4Dbh1mC9DGADiA55vwKLOkBuA
2o0x3BIkn2prR21/8fxWB71bG3lGDpCk2xIIvWr5bZmRUdY+azVgc7NXo5KRHwjcDj6GJXoZyDIo
Oi9NzZ49MNROTR7rHqBed1af+Tajxa3/PqyHHJZNwhWBK5yLfyrLytRKH3PMaxTtDlM3vW+a+RJh
Hms+YMytlXgGtnXcEULuWmX/MIoWPr4DLd8M3zBgkUdMqm8kqcJxsXSJFMHBuZDCrR5YaHLHKCDF
wOQz4EOyfFfZf8nM+K+92MgsonsJU498EWdunD4zuzmPh67aO/oDbZRjIoPBFdrBmRB2VM6eeg2t
8LwHOEmcYDa0+JgYL0BOMiTXglAI04eBu+AUcFcPUejWaA40mXTjRNToZVsDtyOS5OLb6+CPvT8T
w7mQfLVWfUuWPE5JFhDtROz73FT2jbUG82A+gQ4YKGOPWvW8qkevt0FDuYRARwxN/W7AY7qLvCV2
iu/rCqCRQ2cccJZjhfTHGrBohXZvHdE9G42NEiX9rSuL3EQ+CY2kGOFj1MEAmbzciEmf2zrTwAxS
1mDlvWmP5Ov00ryjiwyn/pcUPmVJax3wTiakIARFbBcQgjfWIMM/FeqCPAXjIAYQB5/mXaiGKjOT
UhlBggLPtgUpkMA/m87Hv3fkcC7ookaOGO0XzPDOrFdbHGUcRpQALbRTP5Ru+rMbcj3cEqrsrXRF
BrvBNXJdpujsn8vkTsyWKXPZj1AOV0Zg0+8L6HNHyV0hOjCYpmd4UmhAwajPpV7WsMxIxAO4B8Uf
oFfd9s6P2tmnu+uamCJniXkl3ADIwyFRyqmiFWWjpxRiAMa8n2LlAKyFKkyOwN0P5n1V+ECG9jUf
tAI+3WU7En19/twFxul5iqxD+tAFve7PR2cP2Cm/C8iRhJ8qHzQ6+/I4vUi+FRrzZ/v8U7nM57SO
WZI7WRHnQBMr+x+Zsb8uQNQkZpxL4A6gskx9qYNEMzZsskc9bmcvgz+pH0swxS/UQB/LqbMezSl0
nNqvZAPub/3pVxTkMYiSmaSVOUJB/dH5ArTzEeQr39B+SZ7d++l78mX4vty1mZ89IuV3XXOxFQD6
CK1jKP3y2evU7Ca1KGtgvLQp5tHLqgkzAIlLjo0miNnx48iG4SrDIIrH3Zl2UrW4sLsiBuKJVXxL
5jxy7OLQjD4DYMx94P75KAhWYOxdyg/mfEAN0ibTDhOeaZaFq7ToIfJS5x/EHTKPLuDTSDHR7GSV
32HuYdGCRXcCExyb2yIJOcXqM+gKnDSNDedyRzrLqJqNFcyrX4MmIeGmA1k/+ZK5Phlvjdvqx6LX
vjHt9KnYLbfaB3XdpdpDjYzNJGvREmp+9i3cuW+LVUlrGztu26Gz/TMrub/Wh9r2GyKrXvPUgW9R
DB4YaApCVpeFgZd6l6g0etaMKftEfawKFzM7g0+0W6U9JauzS9LcT4bQ8T42ebQ0h9XMfH2eJJlY
Yeh9/hG87TU5qgEaRsrxgp9vJnitYOtvUz+v/fTj8Ootofat8FcMPHzsP8pm/0QXxrlwzs4y9L+Y
1MDwP4MoXOxvKFkFfSdxX8w7/eE+kD1HrA1IEfQ9Xy6zl3dru2zQsDuWCHx1/dRXp5n+UI14mr6j
teMdNxTmUNBrClA2oH8wp3J281pbU3mVhW1F5yKQ6VmryJDXyPvIOhNEGVRAbwP2kyVt8Szgorq0
aBIFLXhFXJEpqLIPreYErJqX5E3gTRjigJfGI/HDdafIY/T+a7cuwGZwXEH6xT9cqEEKh2YYd10a
b9duZbCVu6T7OXe+FpPCA+/ws1Ztp0ISKvNcov/KRSSDxmfEaaiGXC6spmaNUc56EXs62AQWFBLr
yLJyf65vqiwNO4DVb4hQh9T2y23z7bw/4I0lyUSI4g9Y0a+P4KxpSaq86C0ACKjOZ3TcBTNgCjDy
eQSF5fVlFpktTAhtaugU1bDHl9qCrchyRz0l0DZ0h932HaiF6RTk/7g4i5L3geieQ0kBoyDoi/P+
QJnUFpsq22bjqZNbL3XTzUGmFI7kmhPdcg7uUAahagDNhPM0PZk3ijsFZmNF+vKYtZHxvc7iEWjs
smKwyIufi+L8ChrgUKdtIGoO6k9aXD416Br1r++P8BicC+FOn1lnGyEzhDh6+G2c/Yb6U1AArhmE
42hHe7wuTrh6LqrCjC8FcKOcNKeogSmcQlriqEewuKP87C+P6aIBoWPyExkYu8gzO6D1ZNNaOOr8
a8hx84L1CMFpzkYeVC3YxMvyNekS2eUv2irGCI3BPXb387HPaqepR1TgjQxGd7C0KaQU9LH7sQ20
7KZc47QFS7B9p3ufCqAbz7tStQ+Aqc+2j6km61kSHQMXbDBoNsYfIGi6PHJLPasdMKmAeWY05Og6
QxHlaa9JDpvoYDNmFDRFwHf/AXld1ZuxNotZxNuU7LNSiaoc7fpZH3oLEKKrU99Oj6AwlFz0og3F
sI8OxAfEFfjPpW6AwsHwB4ogcTa5AdAenIaE0qtWtIDnQrirT9NqU5vRQx9v3WOzfTKzTXLodJG5
nEvgtijZkLCxaixe5t3X9hgmGNS3aH1SASpROZtPU/aspqNyAuduQW4VRKzE8ouW7Bs6zBhxM328
8qO5zNHG6dwVc5SW28409r3mV2DLHfQdUFslny37au7SIGunYHiabTmJ1zpKF9dPym95GQxE5vrE
+wwwdeCJopVdZ9Z3Fn0AJMIitYdLEkgA6FfKfQUpxVLbXfdGwo1Gszwm2hEFYKDhUsoG/ISJJJCS
dSDQ6PIA1KbXJQj1OJPAbbTSa9uyDFiyWkOj6mwHbhbXIBZ7jxQHPXDIw2L4m9NjTM2Sjj1OhbM4
4YTSD8thLev+uhSR7/a031I4XWietBnAB4B1tN3qiRV68wuKfhPoUnU9rFQZmqwoRAHyOmho0BGD
LD5nbfW8Lib1gBWSV3fI59GF3I5A2USnXvqe5WPc7jqwJuA9OMXyLiFVnyz/QlGuiBi8+VnXZMiu
Qn3OpHD6QNWtdhiyazY2UTmuj+7EqqinrZe990WumaUYVRUNv2gqZ+f47PA4NukGJ8FGlXYOd1IH
rRVY5ReMajQmibQpQob0umkIPcOZRC7KyysnVcBCDuwwUKIn4LRZvTb1XZBu1EP2uUtkpRahKVoM
mdpgeNh/7FhNaEs2aEgqEJktWWcdFrs/VhVpQBgCIPgZ9rQvl0L2WGGmwL/CGMzyfwVzm5gBCXPJ
K9zzNhsxH2918wWDVu+xR9CWmeDiZDiF+uX+5WiaS7YEaLmJZ+zREUqQReltSSQm3DIgh6GGC+8H
wupLIWmS9ZgVg89AAdQfjeK4fPamDbdKvffIKAmaNcG6gbIH5RoGiMHmmy+lmVUy9QNY1GO3ycEV
sB2AV+nhpTWhIg4Y+DrIbtUT9SOQZ+9BeOS0H64bqODwoVMULdzQFC9oPvmWpYaiWWVJkJtC+t1I
my9t1gagFHICAHRLghShMMYIqAHR3FBd7vJyxm4pwZKNcTJ1rcKlK6egHijIzwGcFiEglQE3CeUB
ER5TaWw/+YAvJ641W/MACITFwIDrpJ3o2gfqVkV6nv1zfSGFG+kBZhyA47g3+YwybV29UXH4UC7H
9EBaLkgrYTg+BGtYITEamSjOqfRrXWQKoHNiLUEGIB99bSn8TpPNq4gSs7BMHGkGqQvkWe5Mz2ne
rCgvYLbW/pAzsuaQfCRH1U/u67gJpp11UgJQ2ByvL6Tg/F1I5Zw0woJCoSqLpIIscPwXZ0/C6xLY
meJ8FTisUDRhMHeoMHISlHKd6OhgTrObJ8DPqC4IcOev12UIrhpcaZgOBs490Jr41zBYaCunAddB
bLbZ4gMF5EZNSbTVkdFrUZ3Tr4COGpTX60JFhoHOEBOQD5iYR9350pmsc1nUteEiDsVcFum+lcjj
K7L9EVwxKG5hAg1ZGkwz8M241O6cYsADKh7SPiAeaNrSD9YpcwJVeZai34qMAR2/cBZAPjLQunCp
EV1HW1E3CKurT9Szdvk3o0j8uaABGvresXiYAtIwro6r5Q+Ut6bpVMCLQK+iNvw0UdQ9mrBo0HTr
KjFAoVZnorjHmrKVeOM0OMA5mgLU4ds8f1jd+w55kraRXcwiY8fgCZwtslooXnBZ6HFqxpLOUMtL
P0w2Oj1rU3Iri/KUuLoY2idYKDBNxbn1gsyZMxu4QzBF7Kdei5h3RT/NGpBS8fN+2+f0Jyh2fU99
x0wsw1rEUx6EHGhT4wzeUGwypwWGhxvD779ObYAn/XWrEF0hoOGAQ4fxgcKKHbmzkBG1+6xARg24
WGv5sRwXH1z2JzBpRrmsDC46vOeSOG87Zfk6FjZgZ9KB0fLmduMXyaIHrlWqEvuTieIcoLG5xVLX
wCFps9eGvk7dN9eUNDWJ1w2OHEeXEc5wB7ezqVfWDrRRzSKoFRqgQbaq010+Sq4LsS5oGmMvYkz8
8vbdNuXWNdBlXqKpPpQIXiSJabEqvyVwqrhGk/YmLC121+AHeoaSm/dMt6Aj6bcILrBNtrEdUwaf
lOhfs8bvpu+b7NKTrRPncwClUmXAMgR2QHMEGbsXeYfrJ0Xk1ABQx0DKHVyvvKOxmzXz1hxoH2CV
6MbGT9pbkhxn9/HndTkih3Yuh9uOziBjQSrImUAkAHxVpaD7v5cAUGwkWBjRD9za5Zl3E8urnQXI
WZ0Woh9mNT5d//23Jk0+ADkXwAVwXjMrekIYrELpg7Iu0qO6BgtnkB6c7WnOX7fqWKD8Trdonpqg
+TwAo3kL2vLbSj2/OBXpsQmBL6zIAEBENgLgaYyNIt5Dmxen+LoqQ9e7+C7HBSKt8rKkj9JmXNH2
oZqFAhpARnDXcm5ubo3FmRwPd1+1ouqqoa9Ycl5FBWdEXr9FcGokqU69WkkxN0yLQ6rfrsUc2EuI
Tv37pED3uZGovoamx6X9OIDZrX0idWitzr7WSGhkH6z8pmtkfS2iqIn1tMCs0AWAx9alTa0GqDin
Ed+UOvWtbj9l60+taG/0yrjrDPMIwhZZmzrT8g8jQ3sLe/ewWTNuoUt10ycAOgIvon7QtHbXOD9H
lpGmNzZ9vm7Qov4zsCyxOUDM6cJ6uAigSba6bnSgZ7m39qmK1YN7a4TDzrqZDnpoPZKARvZTfjvc
bz8AUxiafhOsoYK2niEwQ7pz9qpvy2bURfX384/i6++LQjU7JfioRMchMosDwu5g8sxDrrpg5O3D
ASCU5ni7gJXMzfPHql8e3MH9jE7f3fX1kX4K57NQGRmS3sQVotzTg3Igd/SU7LTPyQG4k3GxH4/5
03WJbHP5zceuYyATgDFAS+YEmglp9IXdWSOmWbPZ15fPUwPYcEn2QGTV52K4e4vC0nUlwxIv05Pe
Bnkd4RImB/inQSJJVI4Dh6oLaGnk7RAnMd91Hoh15mQUDmqYY2s+eVb300uHG7O0wAqdf3TNkJCo
QltDAk54rbMld5vIMeJpj4cIXnQaboVL4f2oUL0Fxm9MjH2yOUE7ZLullnWli04sWrPRyoBGSKQo
udVMjdWw2gI9fXAVvl20CroxKwzTYkSimcx/sl6RlKqEAlGvBXA3LAWTZ5dqoeVgGBYba5od3aOV
72jQPVayNIJw7c6EcGun6XMKoGYTXYOo1UyAIWy9byCzu27volsFo4a/NOGsY8smNGDbVh7vfMnW
i9CkAYX8+6c5Pzo2vUMa9tNrVIbUJzfGvmjQoWaGQ6y+9I/Vw3ajfTF2xdEM8Fp8ABrCXlueh/zk
ylpPDLYh/LE+/xbuZvPUDo8dD9/iZWF6k/3MAuuLtUPXFCrhZZScjFjb4WKrdnOcDTfLHj1F5MG8
oV+XqL5P/qH3wx3ZEX959tBsEF7fAmFUc/5xzFmcndAp29QkS2FNcG8RUGHhD6IUqHbRmgcUSe9T
89UbfBcGHazH/Lgod/NP0G4PgXpwJI8CmWFz95Gjr3q+McOmSFGVn/KwOGaSoSKRh/2tLe7ZS20V
tRkysFDBrMPx1t51t5LlvG7RqMFd/n5ulbVqKdhqNYrS4PpWXV8ezAtc/nZlJnNtsZ1CVPlPHW6B
GsqYv66feovvXfIUkiDAw+fb9o1KT7N90FxJCVG2Quzvz+xNsbdxLlk7sjKdcEb9XpOxRsjW6Q+v
kmSo4LB1Kv0JTO0ofbk/CdB7kN+4viOiwveZl4GvulRGw7WXTi5EhUl9pwevaLT9WoTkTo8+pjfz
c976L8Bo1HfkQb9Z8Zreky/Tc3mQTe3K1pRzMIWamCZBS0i8ubf1gigtkwXnzG7/fxeG4OFS0U1T
064dcR2Y6Lc2fBJqn4Y9Kpj3yuw799X++rrKzJBzBDPY1IyuxMVdxbvl8yipZwirN2dOgE8+GHbW
dylTZvi53inB8kT2JTJRq68HzRMed/mha+7m+naVhQrC3Py5ZM496FlXr1oLxUBUDfpZv4mLyU8P
+tf+2B7nvXeHUbYZhHESO2XrdWX33lrJz86cOWUYDU1gphuwkV2/zne95U9htb4a7lM2SoxFJo2L
T1pnURQAPudxF2Jq88t0IMc00IIs+p+MhO92WDLFXHKdORIlbLNmR4wyam3JfSHUBewhmAFCoQ9j
FJd2Xzqj1yDxBl1wdWcndJMZUbYE9PN6I4NNE5vlmSzOOLqsyuy0wLqpYLNFDtH3Nt1fFmc/eWiX
6VaQpHzRaj8r6WM+OmiELvdg7d27Np38gcgawIU+5exruNvGXfRsWF1cBU4+FcG2OB/+j7Tv2pEb
2bL9IgL05jVo01dWsuwLoZJU9N7z6+9i9dw5mZGcJHoGBaglNaDN8BF7LyMWwiraev5X7mbmVRRq
riji2HvsPDO9Q2JMluKwlrBX97huhFZnrRHaF0+Gq2jU2aOOwiAjW4zTPyQpOB8bpTcK5X9zqb0K
Qh0/eR9z2sDOazzjzLF8GVNmZeavDQ116rSi1JSphgha9pn2u5xdQ1wsP9uu2kAdKGAhBVLfIgIj
vEataHrRZoxaK41NYEnCfssFnZHD8kFFxvDxql5bcNRBkydyxNbzhEi/w21qFya3Y15EZH42j+P8
D6vtB+M4w2vpPbEKh2rQ/BZoVD6G/m/WSjKvh23chnoxpBlnqGw+SnjQxWNPYP7cnyNOhaFwOSkT
rGZyoXBanstC28tSGWzYJsRxqGXCmpTa3OD7FfKf76RWSNChyouECXYgzxIH3Mergpg+/zT0Kz2y
eDXGa3J2LAFd6C4TzE28LMx8oir2dDBsiDdaXl8aHfN3pesXF/1VJGqjY7tQUP3RB1q7TvRIBm1G
O0SMOzw3YDK+iDCokLGjwWxL4C6PQy+2ESbbEszFIUhE54ilWkuYTEhh2cinJIwEjnSqZsqesMU4
r93XF0fuKhg1lYWJzbt2AGslCKfPsfeFjZINc3ktYPWyA1VqhL+ZpY7VWkJ4cQ3BLxfetihjg4F/
e2jB/bSSghQw4cb70pAdDfvTyO/93qr8UwQ0EUApj7t1saVXAecPurpfJBLHeEGHgGPd21A7Bl7p
OEANJ+BQRZIkI5i2jwPOe+jdolBBswDYBzwrehynEs4fgPZg8X5HQrYdufpV5sAHehxl8biAr6og
QuN4FuW7bVYewlhPHepobynw1BtseF5FIvHXdAwXK7EAa8wDBqY9TL5v4/TAC45KjtZkUDSYwFzk
f+ehPTIJ4aonEFNJXgJKu4ZJ/eHJ0Z0IRVPMDxBfUYKjmhe2Qd7BMGVm8A370ZG3gd0f/M/+WelJ
e07P8gan8BfPkGlXONl5tHKkf9tL2ZLqBal3e+01tbglX38Q1Q9NH6mxP3/QqCuWZsamoud2tYus
+EW04pPwEZ2n1aNu3j8f9QJ1mAbJKPSeh6As2h89fXlGZTL2pHP73+nT2sNmaUZdt5A6VxUo3SgV
89PlmfUX5DKSmY/n7I9B4KP2UIt/qkUpBOQOVFwjP2pwaT5qtb5HpnXHP1XPpVPorYNNyOK23oe/
qbbthn17/AnL8/lqYtHbQQrnWLnFJyQbyRDteNuQinh49a49AZa286vupB9yXsV7aawhEGR8quZc
FFvoYMMw7PVxg5Z2m+sw1HkFYOEEtzNsb0iUs0TQ1+Cmwsq0oO8inT9VqpyhHcKpdFpzQBHG04sP
cUuUY34UN745bQdbuEh6b41GaCcZEc3sK7Km42gMx2Dfv+G/W57EX4GT6dLKzWCJ4wWQ4X/vFDTN
JZqiADlMfN+YvVYA/h1EvQhImMBySQ+PmcEqX562k/FMedzxi/fQ68DUFjXUvpxCRwtblN7rLIl0
ZScS1Ug3PFFXFs7SGXYditp8pqwr07SY55IpbaonpAXMOeO50qC1qUTtNr7YCPBaQpTD8Ocp3gyk
Jp3ZYU79hc3GRjulK7mOtVZRG07HNWMZBojXGLKpWa0xt2vNFWJtGVJbjsgWaqh1CDJxhDlO2xgx
HvfbD6D1wa5Gg5Uk6P6gGWAjg76JrHQBuXQ93/KmbEivxYndtJ3eHbLj8Jpj+27//IIFzOMvWGwj
SJ1zWRawJYGaHtoUspEy4YzWqjM4sdrwWQsvSruSbljcCCCfAnohaLFQUrm9CYwgOvle2gB4LpEy
a3XYs0WaMfn6qqP08mELggAo9LhxAFJ5GyqHkmSWCmAJCBcF6veq1YP5ooavA8dZncrrKMGSFtwL
pRWhMwTy3EFKf6VQIHncr4tFVhD2wN4EgQ5WrfNj4eruGLGpPEQemsw1el/88WWrLMwOrhLvIftZ
QUpJngaiRamZSvtJ2K7hIpdkFGBkCQw37njcrC11Gx+be6JKw4xOL0S9jX+L40BEaEVmvdN/p5HV
w4q033DDdtD+rDR9cbShPTYTB4E1pRWfWTWQxCIAipxXO4J9dcg/QkgmgIvEiE7eslaT2ihCz+R+
XBv1RjyzTUmmsSCzO8qal9Z8Kt8tMSAO4AsGhWhIbNx2RAYHNalIZi5anKkkqZhLm2uXsIGfngZK
pRklUUB6oL8hsRV/rHTFfIQ+Ck4dsXFTVBVTgHEBIzIjqDhXFD46fw+Oy2aKxGPdQjEt9c38O/hf
uAiIwPqiggu8uQSRzdtmI8vh500LXg6sXxr1EKr7vjgNa2qNS507E1jUWQsXK46a5VkeVnIjazhd
qm7nh9mWL1q0rHTLgMdrqfk1Vdw7BOJ+P+7XpRl2HZZKHnj1BH7RhLC83YCY4BepyXgZ8ZTy0Izt
ylJeOtsA2sdM1iBXCzT9bU+OssAUzYSejItvmAnm4NuuOkctnWfQPYLU6rxmefppW4tJEDBIeGFm
+HoufODWJ+aZEUfm2EIdKOdWtv3FjD0E2VFrR/4X8n3UNsnyZf4PNaeQUBmtf/klxP/LmmTVWXPa
hLGKAFUmsKZZDRWE0Cl5JG6byVQL9VcRsCvFs8UuBpMGui8y0BT0+dAybCIyAcZTECvCcC+xAEau
ssa/W7x2Qc1HQiIIwoh4X9+OZD9GBR+rDNYEdF2ETdvEhI0V8CI7o4tMiK6IhR5mOmo/j6frYvOg
tzKr6QKn/lOrvjoLvGmS0qCJ4ILXqbPfgjTIRu+tTNPF1kFxQoKlEOYREPe3reO5hk+EogU6PQzz
nZqxgh4LdWBqHhttmolvLOQ/hd1Y4K9y9UPoS3nXItu+kotaEvkA+gpI2xm6B5w8dRdsqi7SGGQc
99345MdGFfYErolEkBxFMfPJlBjhAKOocqoNPws+eNHxxAODJEQ+e1k3vvPvO//6c6iZDm9sqQLh
BlBTJXJaiL5Mw0vGrM2tpY0QOpigsEOtAZx5aqOHlXDW9yVOmbRWTEX7HIdqlysgB8sQcaz9o8KX
pMz/pYoyTjMkwnDEgyAAEhN+fzvkYgUPB0ltuItYpZDe7CObbZDJgXNfHJYGl7b/biLT8Wiivgci
edxINXcZ5E2N9Sli053YFRwQtVruglBdmXI5rDxCNIrvNbMVweqYIEj08nhW0PejuyjUyQWgGICY
FaKw5/pXZpT2s/encn5HxzLW10RMqEv2HAun1SySC34PCutzi6/Wf9prAvw8We6SV5W01zyPe/Zy
if0Khioy/F6TVrbT5XhQ1ph9aiAxQPWgGAlqE5SI1yn2KO0GHB8Mn1kjo6ysLTol8l8t+08kqhd7
jc2rnpm4i5+bEF4sNfDas0NkiOVHnZwgotD3awL11Er7JySoD2CAQZAXIvW3nTmrOgy5MHKXIpv6
DVsVyXNXZZkFHo1sNi07PUtRlYwkFcXB8QdR2KzMnLn3ru50/3wAbjvI0gJ7d2fyyPtB1Mwkykv6
Gv3BkTm40rF/T5/YfXPM1kiDC4sBZnf/CUZtpkyXNHKOaJc6LHYpW5lJE+vj2JgrjVqLQ/Uqym55
IUBQ4dJ3eHsG/qktVcNXp20pbIuG02M8l6RUYoicZKei1zZqHG/ZILZjnze4sbMff8/iIF81m7pz
QfCH84NeQrN9aG+IyH9NB/jI6CMn7MJE1OuMhe12vdILi+vmKiq1nUZxmMl1jqhA8liN7FueFxpx
xltNt+ZZs9LfdIpvYPJIU3pMooaDppA4vSv1cRKVtVcAneKiJ+vPpeFq6+m6qMe9E01i0+9UeYcM
wLblVDJxOThDPFjYjBPgyGDlycoZkUDVSpfjNb+pldGk84AS6Oa532FyMWlBwl7aqkN1FCN5JzWd
IZXtJkkqsxHW+nhpj8fi0TgkA2aTlp9cwVXj/TIWGSVksFV8gHvIgZ5KJn3b2dm5gNsN6T4eT1r6
BvZfnf2feNRiLaNOLmVcci9NoDoF1KFQzjHztNOHotCxiPUJlr6pBGsSgdVrLbRW4i9OKrweft66
QNBSu7Gmxaigdyp3yaAQpIzRATdenRW64wSV1U7rbWmc9HaUd/W0F+v4MqLsM4WOzEDjWFjJ0C2O
+dW3UE+0auAaZB8w8YQEuYZIr0UC/spoRqSfQjKsKXgsLl0Q1n+eEApHN531mTKpZQz1OHyUEMqa
LE4k2Voei65C/DPCV2GoVtWcWme9kvOXLKkra0phadNBFC0gIht1DAQ9kPzSo77Go6mOPD2VBoBz
m6I3BTXXjFqd4i1fD+A9tAyw6fz4ESpDuVO02oOMTCqaEz81RInzyQhrsTv6aRFtHk+SOe9Dn15I
yUBs+sePTZrH7WpN9L7WyaLo85fYK09NlV/8VmX+/TUR2l44H2fjXkGhZZZCNWo7hYvQS/I4OhDb
VjZqzUGVzsvVlVCLGxy0R3DLgUgbqKXUSQH9EbHmwoK/KLHwGUeyJSd2zx+hC0Qk7RJDhTZhfwVl
qCdxbUpD7utZrq2cG/PheNOnoPrBPglSR7gOoAw99/lVnypDMUEUta5dVioI2yW6GHqAE34Xsm/4
/PPjAZwbRAWblf5wA/qR3KEZz0zIjCLHdLXbxcWFKflzOOSWXzQtKdhpw0wF5j2owysHMp1XBf8M
5A0VtAOYwoAnJVBpNL9koKgmDLVbT6OlNp09227GZyw0pp6sZnyv4L3Eun5jdpCL6OvN1NsA9Kw8
cmnM+c9nwN8PeU0IWHN3OuZxHQX9qGq1O4Uv0wm6xpCxSjobSS5PQvEIFsSMqUC8/hsFs7HYhbKV
cmaLEpoZSNtmdNielPuAs0MBrjN7Lwf1CsLkO4B1W+ZUX9Y0Qn4e3fRoAWU3y41JEq5x1JYcKKVQ
w+KmdouN8pX+Dc1OL8E/mhzPaHbsU2UKOI9qp7Iaq3fafWWml37XGNOJPY7OGn34p5zw6Guo7YvJ
xZhBTaN2eRuGzWattyYMJnXc13EweuT339GIyLdvrDwTFtYHj1STzOG6jIwTDWtI26n0tYxtXC6E
8Gaut/ybIqHrc+yY2Dsfr4/7HQGKf+DyIfWATAgmLTVTyxrYu6bBTI26wlGyys3iD60q7DhokC30
93nMGRMnQWi//26Yv6361ifcyjy9v3rMHzHjKyD1oeKH2hKQ+ec7ppBrN9YgKyJXG6GMzv5Zyo1I
5PWxMUAJBPekgyVVrxD4xr+v9MLCNiHMluZ4d4KSDqLf7Z4EvDuIZVnYuGL05vUNdCv/Rj6/EdKM
QG2CQPKtiIPN8FpXsDE9FInvVEGjA+Mi+e8hF+sFL67cCOiSyLx2odCA74GEKOjFdI6Ega9GW6ZC
40J1AnWBfV7pjG8DuDtBMSTXJGNov8PBlqOnkgUiLC3MWOBXkgtzv1MrAMLrs8glOPr4hXoay3AJ
yDycT66flxyJtBGC0j2MNFZ6/+6NiKYCWYNyF2IJCp1e7apgRFGoa10x0GsfhlZmrL6GwlGB+F7v
ernB5kbb/lmJOm8mt42DrAJU2DDsmHowL7kd806L2piNAumiTg7wNuNxHHRx6Igk7VDDxo2AwOhi
cKbV18z9mtNYDllrGHnhLQEbC3pjieDtoJS8ejEYx9p8hQC54MKt6/JuZSu5PwCoSNTCgv87XOAr
RBrtAiK7EO4hfzPUzici6qglGaNucSSwGgeyjU5nhrZqyMagc2ZoBNvUYne+NT1JxuOe/4FM3fQ8
9VXzzfzqBpBLQgtLLk69wCNGH4zoj7rNNtm+s0rotgs7zkmsxMj1v0DGVGZt9PhhDdlibAgA2nD3
JIkdW4WdrODJ7i7h1GdRD5IpEdgaBUr10uscwitmRgrCGMpK82mOM3Lqt8NPTTyuzjXgvH7i5K+s
DqQj9Otdn/x++wWEDKn3HmHJymyna+f/BIUqPw8xbzzyaJyXxjJ9KmWSepmsHn0uOJIzOaHObSOg
R1Kj0iP9xIAOsEW/2o/He24PNdyoUiD9A1wbTpgfQf+r4c74suGHsNMuQe6q/KEEpC2qPsLikETh
ynG2MIRI8YLIDJT+rPhB39eFTg6qqGAuIYDypQ6gDhSH+QL3FuRjDLZYGUrxvmXX4Wiz1okLJkzl
krkokEUvo6+0/tddhzMRHto8CPcCHmrzB1x1nVQOAldVXegKTYGaQE3UwgJKWMcFQuf8NUWz+4Hi
UANFKZqbwcS4NN5GExm/nhMgiKYGxBN8kn/wb2IN0tLKMC0Gmjd7WLnhYKGvOIk4dnnWCKHLqyhl
o6rvFsiflU4Zrpyi9/MBfQZU5FyLhMoNfYgCeAulBCaMXOWSoLYQiImZQ3irBLMwJyHLm8OaZs/9
o1cDyXiu8ILsDDNSesiQ6csLwIgjt7Hgu3L4Erej/s2Q6JTCkMK3Y70zP1ijsQv8oLa0MiPvc8xz
eND4JVTtZijFfOpdzRhVbNhmEJLIlV9KfTI8q3BqS2/fHi9pmlmL7eQ2DHWE9VwZVREgRW5KPFsi
EhlNFOf1L2gsbyrTtwH7PbZGZQBnrAvk46XQfWPtHPkxkb/dWG4/glodCS4sSh3iI4p332EIA+pW
R1ps3RMJiWgM5hNUZ3WwO0hhqwSba6JLJyA5Vu4vS7P5usup40yOUs6XWXS5QkbuJMCLISJBsYur
y+NOv7ukos+h8gdYPiTHUV+nmluLoyxncRO5EhKDahaQWhdZnijcud+s6zXOF3+6c6+jUa0q2zbM
e6+O3PpXbCaQjNMIppOumrzOA5mbArDWWmBmkMGYjK/nxplsGSrboZ3vJR0mK0YDWSeZAFlKKpu1
8YbSvysSOYwRwXhFM4BvNJjNmm3BT7307rOhLwndJ0nCWUd9dhBFXRXzYuR2lmB0u80EZp0CJPNk
8bNWCxl1dtsYxaa0I8s/P7dWb8kk34BxlODs/ZUa2XYYyCU0mKfA/l+MH04n7A6ofEJM5HZpDn2D
0wJSw27XQgpGdZp2MpqSc2TcMyKBpOzz43h3WT7MF2C65R9paYhhUvGg6aGlTFfGbl7LmwxmALm3
kRkFLkorgLX7VC4VidoNqrbEo25AJJBrBcuHZVprecouKW3RYJBbeGfzzf+tbdRaCCow8pisQNtg
ORMFT+1w7MKBNGstu+9DHvotOHxlCI/jZUhdKMI0zrg8ZiKXV4yq3aWJ6+MyOm0CIYbtCYARIu6j
065jnN6OL1xEir/12p6++A0aFNpwjuEeRUthslMfgFsRxq48OpVy8sId9Jl47utxj9IgF2zp/P+v
x+M1xmlUUwd+wMubjWN3sDTA7Esz/S6eIoPfAIJvNw6KaYTNSblSfV0Je5eAmHkPfj4ibLOHtew5
P9dGC9z/tG0t1iq20H7G5/Arjb3fsnFBxCqc83TI79KOs0ni90nMD7EbMJZ3ALQsdkYPKQbu+LhT
aXrF3Km4ebDA6chwUoY9xu2aZ0O8ewufTVz4Yp7fIRJIcNEPTYC2yUCe7af9/s3++/T3r/fen+IT
U5BuDbO60FTklmcanzwjXQRqWNNUi4AyLTPX+8ws5hdnxqsH8X2mDK2cRaegWixAfpe+do8FV3pd
NWTuuBVf28/g5H8CX2FLDvM8Qieiv3hv2FgPMUvywojW1ui8u9xu+YgOa0qkeSFNpdEJdNggNGkZ
CJlbGMMeVYGdb79xukpmV6/kMK69qe8Pxttw1LbKjXEHy1gZ4Tapk57hv5TqsOY7Vjt5AzC8A/mM
F+lYW42p2Y0dXrIXzfVM1mnfgEdWj8xH8rJ2E1rIKNx+E7UBs1oYza6gcxewZmHJemkHlmT2Bm/k
lndcY7DMc+ZRj1Ozuii6sApzJXMZBho+6llIDtJ4Eltdq14EyJlExuNlNB/aj+JRh3rBdMogiYjH
eke+Swyh3IXiGg15/mgqCMynf3zlkIUELAn//+rmHMr+KCgVG7h19cVyb8VammuhERA/wrVNRt4J
MthUI7pMyztIFAWupPwZmicms0NvDXK0sNhx6wcXFJbJuCdq8xXyqg2DlGqDCI8s9yQYovnMk3rl
QXWflsTb4joCtZ0gLZkxXoEInP+cDwkM5p645MCOdi79UXkrd0V/J+6lX6AC6KjhPp4HC6mT6+h3
hwUqUinPQ0PZFT/9Uu9f47+SNe2Sr97wD0RwxsgUN2GxKV4EcHZXgi8cw+hVSPNCmn2GkFGZcjHL
hFaoSjx5UtLjseNUZ3nNjYKeg7hiIBePIDy8MkRo9N6OXz31YS3nfu76IwNzjKOKjOhKF9Jrlw5B
rd2s9ZTGTxEiA2+S+Y3mvJav/K90G1xCvJWkbeyR6Ts5pk+9y67snXeJ/n+CQ5YaPYk20hmGruqr
XB0jBHeFXfEW6MFF3icmA45dGJC1k4FecXS0ebVcrYY4H8pimKPlU2IMzR6wYeJ1r487lH6VzUFw
y4bC2FzvBj3qNkjUaRM0UdgcW68K2sJLnOrDBBuofiUXf/eypwPN8/OqNWXfgJpUTrkrgJSt+7v8
Jdlx2+IIlcu1YaKPODoU1XHyBDIPD+ayy+y8Q7FJTr7t74PniCQrZ/fSCF13HrVflVqMbVdGIAVm
YaL3p5Q3UWw/HqDFSYfSjogq8AwZp1MinMwIsQcDHLffiiamQPdVvGkvkZO8KE9SRNK1gaLLGeg9
JDuhCYtEJBJ3IjVQFS6FxXwlcYUTn5D+uT6rJ9w0d8J3eFrblBZm300saqSaiYH4LJOUbrwLwbD0
nNJq3/KV+TD/I9cnI90gapQC8J81RUGQYJM8CQ574sEUfjxIi+0AOhDmY3hLouh1O7lDr4thDFaW
LowdfwnH4EuoCP/m/Xoc5Ue6nWoJjniUmIGal+d6320YXooTsHDy0k3eA33YPduWNewIbopHj7zp
Zyci7UrDFvoOESFwjd1urudS20Oq9XHrs3Xpps9+SfhTY2Pa7R83a2EVIa8v4SWDyaZAwfe2VX7G
xGXOMJXLcoco0Qib6r6/JmSwFAQZW6Cngd6AqDZ18ENYJ+W6IqjdkNtEQIfFga0CSPC4JffnH55L
c/YexcDZx4+aaVKiVWVRZsCGKAUKjokMlwLYZ5j/tyhUU9gW8POcRRQxuDDwL82HVc7qfW/NDQFT
RJsJGhItzyjlcGmrPYRoue0k/mIZzYKyiCwjHfVUjGSEemqX65q/ZQRw/GDysjIlFjsSPkOYcOD2
wXXldkpwsRxLsHqu3aFrNJIqZaq31bhKjFkOM9ukSqifY1ndhpGC1htHH/AayC2zEoHKNqSQs07n
awKIJP/Oxp/d9NnWBqRiVs156QsZpqIMlM28sYOxByDhbfCJSQHt84DPKEb407FvngwCEP9aR2uz
cmkwrwPRnQkIG+DvSu02GarTIvRCiidp7Zi6q4rSzZm/4up8ZyRoVwQ5QBAS/Ku/rPowfPl/s1pH
7s4BSgk1wdAobAe6DINVGWeebAPSEsmYs+8+Eu2XFn/89wtlFmOejQGgfEMXqoMpl9KUKxq3VsLg
eVafNqYpWDM0vCuZ/LQciH4cIspsrEvNImUap0BVmQbFBHXL7dJnw4IWj8XtQA6BCMM2ceQdar68
oWublcP6BwB2eyJgEl3FpvbOtuxmiRjEzgnzdkAxWi+MaiNvu1NtISNs5ZtfuZUar3BltxLz8udx
B9/VUeimU4/OpCsErvX91gUE01Lt4gTKL2HtYuMlBDl2S7IHRwHhH0WMZ34/HLPtWtX7DiNAfwK9
jPp06FkBPeCrIBR9KW9DvfWUd8jkKm+RCK9HPPJqKy4h0mhnzGSnjQaJUDb7MwolgDL7Niayku/D
mDHyOtKrHIRlI9Xwt9Nz69v58FcaO9Lzeps7Gms97sCFWzEyH0ChzwYZALlJ1PjBzFcOwhbYER9s
tGJf+6bM7OAJ/5YdtP3aYb603eHkQ9kS6a5577ldokXLsVXJsK3Ltr86MSZcHxqP27O0p+FagsLF
rCQMVOhthDAKRWWI4tYN6ijZDk2ebapMrXS21TQCCHy5Eu8udT+PPlLbAtBfs4glDbmrx1hJGDjt
4fkikUN0kQ7OBZC278fN+qk10MvsOgw9yZREyaD237qjDR7qVrpIv7mdZR04Q36qHG9vS5/EJuS5
I88bzYx+mczmfGZJ8Hlugfe4QM2SfK80XZjX1qNvmkf7asNlq3qStBbfJENZT91FCqBlz2xgaahi
oJqITOI5fUFVq3AnyWrfs5hAqxGIbMUonRFK6LXZvAjRjvtuuE3Nf2kGDxvUvTcawVr+667SSY8S
dTZUad1kTZ20Lh/v6u4gFLqDDvGtTNcMvSf9Dn8aCV7QZmRWts4/G+dVY8kfNMOj/qLmJj90LLwP
8tbtU3uMbQDTc/YLeC2/0jWH0c61tNXSc9qfymIiQr9Lik3IfhVyoicKQb0kTXWBeZ/A0D0olaHJ
xqg9d8C7x6aIB7O47Xkr7cEn/S421cyCJBxjV/Epj81B1TWY/LXHoDgO3lNUk76odW+UYTtL4MPT
/Y1Tu4UPmznJlrAJf0Pgaqf6wDQTf/BWDsWfbDbVD9AIQeEAnCok2mjIZK3V0EuW29p9/zx9ATTD
kGZTkuyJIV8hpDxCMpefkd2HXSXxzciYf3Idv8dfwlKWHI9bc8uS7a/EeRGgwxHhaL8EZgDQ1YiU
9T8/PSRcsAYeL8Ol1a7gMEduCddSgaeViduqStNBGXEtVDYJy/4O5fYgvkW/FMaRNSurGldtX6Oo
sh7HnWfGXY/B1mHGe2u4jlLTV8jDxEPWrnF7CXZ89VR+ipH2zkb+QQunNYecpSNBEQCeRGkFWymw
H7frWoiqMGvlGbcrJLt0dGupNgpWNBRkpuX3SDhBKrMu13KTSzeJm7DU8iiFkq34GS6snV41UjyJ
JUku8dZ/AX0ZuDXB5HSeMBvW4JBmYzb1LrNLZ03a+q4SgJ0C5Zw5wTzja+4sEHslLESmA2STZ7ez
/rzFR77RvIwXaEoMAgAKJh6IJ3HNsWHeK+kRBqMAhtTAD0koAd32eTpGqVixuMcw0iGHmWkNab3H
c2i5ZVchqP5lghI5qcFr3JKzCwxlkJGOD+zOt2JmW+h5getv/wXzxf71ceSFrAH69CoylZyQi4jX
0gCNwyPGqjawrsFK/tuR37+Bb8BwcnqFQ8o3NPysYeLv6qM/A3oVnLpz8KKfTW0QABx7ELcdeJzY
U/xtgD0FeHj+HdyswS6tcVUY7j4HeNto6pHcK17lqwy6uzYrQDUCXdY5QAbjvQQUvAChesAlcis7
x4YG4Au/Uji9qzNQzabfBFrq+V0uIDyzK/bMUTlqz8ObclQOg91+aU/BYS1t9z+MMlK4gFvzIB5T
o1z5fCf7A1aON5D0NX4uLoE1OZqe/w7Q+IDA9Y/5ENxLbbI+SQ3vuCY+tZConLv8P19ADTUrAFGQ
ihjqQjCVRPfsGml4J2Z3KXQ4eXg3sqXJ9n8ez+674u0/PQ2xBTyiwVhRqauZyrBeJtS4BnG/h40M
PqtPxE/WFAUr9Degd7NP3LhX8bi8iIkLDwjG4CECsTLe8/5wv3/85yOou1hfwyktkNH5atL2ZgDv
Nr0PhVzv5OLtcXsXdyoN9st4K8AZ7g4I6w8anxcS6BXTXz4/sFWjPw4wj9JdU64CUFuhBlUJJVLY
xh32zLvkSHgI7aYXeaXDFk85mFz9dzuo7ZCbqkwReq5x42/hN/Me/9Ve1L14KU9ZvtKg5Xl5FYpa
GbAfK6ZQQCgoh/OfE5bCIQl0eJx0O3Y/HLSeNB+P+5CWxQDWZubZ4hdZRFZTorONCjtxaZli+cNa
t/oAbukj3UrStjeG1zgi9U5x0zdIkMDmdyXwPNvp0bsKTDsPiTXL4FqhgQmCR3i1l23tXduVBw5P
gu/UCp/WvN2Wtp05hYVDE/ciTEpqHKMMLNSMx4uvKQ94VAdyZUvRSyW+VOXkNDD/QGWpJDD9KJmR
DKwjinqVCbO9cJtvq9TTszhz8szK67VhX+iKmy+jhr3tK4HzRjw64L/ElzsJ7JPuKeA/stgQp6PH
WOVHc5i2SfT1eAzmk+VmCDjw5gBCnmU6cFeliciVGvRNi+vUGXw0DUB/Wcch+NyOT6VXmVzvgdG/
hhu/I+yBgYlN/2cEILyGhBC+6eotGMImEIXzoj4HzMkfz57GGIN4yhogdqrt+BbIuiDv89YSeoIk
WDTabPv3cavvs2D4BMACwHybjYQA9rr9hLxQgyDUmvrcKqAdE6bRR/Yz4RszyFmLkxhdVvDWOobj
Jik3SmCU6RPPfE/jCOpWedLsrPrjM0RQ9ZZZGZC7HW3+MjCQNIgB4RCiq9KT1LQVeKP1GQI5Rifu
S+a7qd1+fG9kzRFwXD7uibuzYA4niyx8M+D/jOfKbUc0ecpAHaSvz7AA08Vgpw2hLtdPj4PcXyep
KPxtlFxS02SUh/rcp99KA6npRjG0rjRqFhkk9jmOrYh3Mi/Vy9bJppchDFfW1/KAX7VzXn9Xc45t
A0nyQX8+t6UeBZmtMI0ZlZmuMOOmnnKDC3UxLgjUbtP442Mo92L82TQvkJQxvQBeI1tRqSGK9wTu
GednzuP+WRwEJGNnj1YJhTlqQeR8xoZyNNXnCRCE1ncGr9aTbvPvgyDZNauNiyK8RqkgraqGVaN4
9blTma+6Disnng0NUFNfk3a4z3JiuGUBNXqI5AEV+/MyvursWmiDpi245tzBtFcOPdMfDlMIlLJo
8zBDhprEzDwSnCw1auG5a5+FYSu1TvhU7iIP7Km02UP8KeCtADSCz1CPzB582NQ7deUm7+xcIT10
P0q9LNcQG4vzZL6azQBQ7t4+LR9iWZ00pTnHDLeLe8lk+o6Mwfgcgtwi5rCuUp+Y+tvDQAU1rqbK
F97hpA6f+hDI4jQhcWLx7y3eJ01hJCJrMJjVjwfy/oqA7oWclqqA5INKzE8C66p7xXGMyhR+7eey
NwIOKLg824NF7pkdzNsvyh9AOEfjccyFY+L/kXZly3Eqy/aLiKCYeWXobkloQNZg64XwIDEXUAwF
fP1dyPue013NbUL72hF+kUNJTVmVmWutPDEp+MuOZLFuMJhM3KG87YE3ksZHdQoHBCr0J9/kCy6b
UbiWFogsCk02Sq2aWOtK4SCRcYr7sP/oOpDjDcd+LKPH6YGPzME79ZDqG4S0lTMI9QRoEoJOstAw
hXhgVIFSpTofQ2RzZq+sOfgisZK7rWwmG6aWV4YwuMW7I4cO6jFYBsL7W65slpBpHkNgrrxaQb+k
RVoPOsTx2+VVWx3TkaHl50cbhQxKzOpOHsOh25tFDYX/637aUj06e+PjAXE8GuFNZbUt7tgWo+H5
a5z9qqOXy4M4z6MJBoS9N0XESLMYBnTiEPMApdJk2oEWgbKn4TXz3fAybLz3zxcIOgaLB5MVVMYx
uNN505S+yM0oGcOqSqt9otf5TcflybPmCWq3vbLVEu78zkd5AwQaJOzA/UULgVN7c6RngGSwMYxT
89DdF1rsRFHro6u7N+fY8HG2xQI/XzQAGIDNUGAW6TuRgz1okKlCMW4MC8tG2jQF5Tun5paV88gC
SgifgYWJAAMbXpjIqdD7xEp1TOTQmFesKK0dcAyQlpbr3OtZWR/QuSg/FAyxRTvRj8HqJz9F41sn
LsfYh4pT7IBiMuwA0Yt9Kx+LvRqzrSTzMr2n53FpVomAYMnkQYlV2MHpoKd2oyZTiIbDjm2nrgzU
IeGWZ/FdBkH3y/t5beqPrQmL3dp2qysT3r1DU3lxqx+0lm4AR9cGBJVFCw97NJo1RZW1CWnJnmv5
FKoAe0XPqY5tdGuoLzJ5vDwW5SxswQJDOhkSEpBaBalf8Jp5EaW6VvZTmNTVLineZLazAKzPOne8
Zw9mDHqD9ZpY3GsA3U6mtzR7LON9Zt9A6aAG93j4rf+gqelYiybH+Ovy1527P+hwfFbToTKroIxw
eqy4aZb21PApbPI4SHVAQexmcpqEFhs38tqSLo2aEVgiJYsjfGrIqHpT4VI3hbPV3cUaOyhl8nx5
LKsmwJ/ENKOeAEOnJkxJ61uNYywJSRCyUKJjMPK8MZCVpwWmDFhYXEoLEVaEhk2VQRpm6BO0ZCm0
DeEX9rFJOo/pVecmvTW96mk7HKiUMLecptY3AIO+7hhrXYhoK97lQa8tIOIzEx3rMb2oPJ8Ouih4
VbOMTKHemvc6Nk7Rl/eQN9pfNrPi7hH5WsSAGhcq2yKkqyhM7A1DnsKUJ48Uqhj5TH3Gfk5bamNr
59JQAd2AlC6K6OI7f9ZbQ2nUfA7bIXtnue1R/OOgTuRBMvip6dqt8sz5sw0x/ZFB4QR0nRKrFo9h
sO/2HL1hSP1bo0+FDOC2o1i/1cG/PJWrG8hA9QmaKkDdw+mfLtkMgceyBFApLLNr0quegq4XRgFF
s86JEVbH2p+p13bTHN+b0H5t6Zam6to5ARkRkopL5gjv5FP7PCONCi3LOQSGcnaZGtd7SVG32mCc
Mfwt+D2o9KK2hwccIirhOE4skcomNZG8MPMDqb1hgpqso3ReVBpO9k019yAtQ4VrX0v2vu4bT52V
Gyj7tCjNpvkb2nxmZXPNOvXbxvyfP5zxYeDlQMqTQGvjTNBTaTtGdXzYKN0bgLEoqptIvtLck2e1
3qX6G9/K8a4dUkwEAEWAZoP5JMSVioZSea6pM05PDK1rdQdMxRUttiKQtUO6MHIhoqmie5hY9FIU
ao/o1T6H4zgUIJdnUK+wGuYYCQSUePLn8jyuvMjw+IaWEzhO2MhiG/ouqXN77GI5JFUn76s0f7YK
SXflWO0CNEUo9yUjpj9o4xZxZeXEwjAURDXIAhDIWp3uX6CDLW1qExj+plyzJ75XuDvT6+6D9D8u
D3Fl3U4sCe+QUi5VUmcYol3Sq0aH5AekJZPJfLhsZm1AKHYsQmgLn1J0CFpZzHZHqym0bgsXZ6R5
eax0V03caqspxtqaHVsSbouJQvgmqmCJ5TvbeAeM0GVymIO/LVtP7bD7+riAGsKmB/D8XFktTmqZ
ZzabQlMufDOJAcQinmp5k1U6svxIaxRIo6fLNtdGiKBkgWJCEueMNaWwGZK8pYIRgpGghRMo3VCO
oxCo3A3ZBlhvy9by8juKHYvYsqLCxt0ru/JdBRw/ZCqUm2rDypojBVUAWOpF6n3RCDo1o3WVWVqN
NoWTDQBiX91XnHr6mO2izLjKiyCTfAYECn/QU76nc/ciIeMQ/bGNO1l3U6Tnw8n608+/L0/0irM5
+SrhFI4S4ZKU4hk0xmA8W8OVkkEYB/pgOYSDL5taneejCRCOYWThEMo9UimxohVOS1H1UeI/qMk5
NnZuxrHEW4rgK88QlFzR6wT0eDgZ8b0z0TjPijmFx+7kMIr3dST7dnI1FL90w788ujUnswgtKnDa
8N0i4i0icz4wtZpDgOv6A4+saSdpCAUzdW6uLptaKSsAPosxEWBnF/cp7NhqMuA353oO8+IbU17K
/L0wf3f3Vual813HXgrpldY3XekBUwklu60egGtDxcMDSEXwY4HLEO5B2ZJajt5mmFVtzPclbX9b
6Yw+Um2+1W57zaUiuYrbYQlXUbg5PTMKpPvsieDG5eiL+6h+q6Z79WZWUggc7OJka4OujuvImrBB
2TjXsVQZc6g3qD0OAAlbqd/08UbMeg67W7IRuNhBqUBECQbH6ai6CQ/0WJPmUBu8Eq3WkW6vQ9v+
QdF+s2wB9Kr9TD8MEnN59oe1XoTsSP6A1thZft2gm7OSOegyWdSuMt/p41NaW07OzVuDbgQlawcW
2Vcg0qCLCwaIsM7R2GijpUdzCMQ2epMx9aGH9Lw75Iy4dpIOXgsxbLeyun+RJQLHABkb5EV1kCOF
ZW+mtm5NaOeF5vccAvdK61kxIOJXZTN65evlw7Sy6HhloeSNtySw6CJ3MAfTaULwJ4cJhAR9kpTE
qbsq9Vlf1IfLpj6zEUL6BWUutJ9AUISkm9jFJMtszg2Tk9Ay4yejkEuvivByLkaiuPPEZLRlAA15
ZBKI/LMBhUp9JrueyeUhhiN7RF9ZGuRGypy5N3J0l9DNnTkMfKemaeywwu5vMwVN1K2CsKDOK8un
rK8LJA8j8l0dxt5Htln1gYUoH4pJTh7HJLYcuRgqrwDfa8NLrdwsn/V2C6ER2MmasMvrvmuypKdq
WPVB2bHbcnqwWpQMLGtjm665w2NLoj8qk7Rq5qFQw9LcAb8AAOmMlxDzE1odSHpnFlAGG1I3T5xK
i3fZ2xTd9BTtYEfpx+UF1nBwhfXFhxiICWUbbNuzFiqo/THbxofIhHqthgT7FiDuHLeFY3FsYtnO
R4+VTirn0aa5Gub6jVHdmQwEA7wleK/szTEY2zsTSEAkVYsp6IzJVaBOlPkqUD/Z478ZK8Ih3Oi4
9EROFcnbvO2MRg11WQpUaXDNPN0K8ZYQ+nw+/2tD2EIZ62XSdbUaTi5VvcLYl25VuOaeXefMbyKv
+P7/GpO4kZQB9KqixJhSpN51ILMAwb5s4RxfA2wQKCk4EpDrARVNGJI6snq2qKSF7Xg1Gh+t9tqh
Jdh7H+3K343iS7vL9s69G8yBMobyy+J1ZMGTtp0yswQCfSF25i6l92N5kIt2w8j5tldRRjJVzYCL
ROFVCEfQkqU1cqh4hjwBdX2iHVS5UVXaOObLzJxuBkgPwHkutST8Ywj5Fqkt0U1LMvSw2xkNZOTn
QHKlNGT692eSbeEjV+YNtEpwQMDARrbTFJ4CRT7EbZ7Gemg0ZdAAOiZ5VB02aMorYAFQUpE8QlkC
sOmzLBkbTZmrZoshRTXbtaRj6JuB5jtMnvKAjknqG9ps7ZqckwOvTUi99WZyZ6pdtW+UuDpwPc82
1vL8xYxP+kwo4dLHlbi8CY78C5szKBMNtR62vmV+l2Sn0X5zwM2k/eWNuWy809UEvw47w4AeMaT0
zlSk0MwLkuQtCefE02XVqX4b406ftigO5+uoKRpCZbzKQVhENvl0OMkifzSVBkEE2RR7yKlVjsJU
20c+jW3c7isB3mJrOdfo/4TzLTyXbFyhst7qJCTza9rar2iA6Csoreeyx1t/MFO3N1sHlMXOmgG7
2qeGcsjRgLm6SiUAtJ4YGukCfzP8uTzTZ+oWKHyBxouNvMw0ntGCD2gMyL6nqF2FHCJaHZRAe/5Q
N9/bZv41dMRtkLMsBojVxrKrZvdZlaLwd8+a10rmTw2QIgZV/qiztRF4nh9n4KE0TBS8ITL9otMg
A+cMQodKSKRrs6wcPlUOaIkWS3bV/DJKTj1tePeVd8JiEtaWTbdco6ebYeQxJRl+EpaP01ACrB95
WVVkTiznrtTh3SBnljPcNbZj5Op9wn1Zz9xoMK9i1m8cs89k0On+h6wR9IEX0he0icX9bzVVPvAp
0ULOIttXzLzcNREZD+jd3oaVVstOXUkR0GLa4ERWZRwkILbBQ+XDx8b2WLzz2ZfYKAroqD0AuCoE
kzlrSyOWUi00yejoiW9KPzowsFsrcwgUhIu7zpVvmmxXm/5ly+c7AFNwZHi5Vo5cjdzlptpqmILc
rqEpOVVgvJSIZN3SvpbyhzbZiLtWMvbQZUbVQ9EhxY0DsTiLI4ORJRGAoJgRJkGVPPUThwD4Xgoz
pCDRbo521NG509rqTq43cBArvgGm4e7Q8GFhNIto6FwtIykeeiNU0fYuLVXH1t54BBALnIOcpG5a
QGZyx2pfbZ34N9xExfy6ONhRfZi02zS7iuPCt61x47vOvf3yWageQDnFAiNXWALFQgvOTONGKOnK
QW2v6hiS2DPxaKXvoq+DYImuokWaBio+mlUCcnQ6/0NCNK7qkxn2oMA2AYNO6pJNzKZdln2bgP+9
Z/y20q6SbLoxydZj8vzG0VXAbGRkTrD+Z+nZnlOUSOzBDDvV55C5NKJvQxZk/bdi+FM0j+bLCLls
Omb7eeGBvQK5NY0b9PnlthGO2sknCA8lGTxsNqbcDI3aJdJOyV+APUXy9NbqbjJohF8+X+d33+mA
hYOtWmSmkjSbIcJfA/1v0bLJrCdgSaxqK2BfecnAFvQI8GfRSxMZYJx2c9KVmhmOCUiV9UuC0ptx
Q2ZgubWqu0J2IgPwwvSK6DbvHy6Pc3Vhj2wLs4rePhnUaVUztM19Wj9U0WNcBHzDeXyeUGHtgOxQ
cUygYQxmt+A8AGHQaVuo2aMmydghTRFpqReb0QAdBNpmjWdnBIXkrlGB6Ug76PXeNi0ZX9M6rhsn
AxM6Ooxym/5s0LDmVbJtdJVBkYXeZeUINYehmtCryMZ/jj0qF+BlDGlCo0OXZ7Ll1nMxW2iWASyv
N8TcfAc1Oa1dqPVWpZuOhD1bOi+/a8kk/azmJRuAUzCb+0wtcbvrfDaNawiGSP1O02qkCUkKTKAr
UW35pZ1UuDzvip/d3KI3ERQ/IFaqRmiTVDAAkYwkH1+53Efco6kxgKapktKlmQq2TtU1JnVzNFL/
npljj4hMr6SHEnJe0AhDgVR3J/QRtB5Ghrf7OyTKVWwCPiKDAQT49IuVvKXOWEY6vZvh6177ti8g
Ig/aRpCTomjcmkWlB+UxDnnB3ipGSGR1UjDLaozmUciwtZ6Buck9rs/8l2Ekbem25YDiS68olb2X
Zl2Lf5Z2DY8j93rV7NJKg77mVFaD+jyh5WswRUCobeT6hXMO9A82yVEjSmFHFoVRTEBUZkFtfpTK
4FrF4M4v5gg1VuT7UAF3v3QC/rG3NLlYnCvc26ljndoROTjFRAPx/BnKHXCn1xYAo70VXrYjeJS/
duDBkLwEigDSeKd24rSNYmtCi1hJ+0gkywMjxekUyf8XVkA0hN416ljoiC5Y0XLeDR1FD9UWAoD9
e5yZu3h+v2xEuPn+DuXIiHCcp6Zsmn6u8wB7yJ2aD7lCd6yHGXqSnHmXTS3fe+Q5zkwt/uvo2SGh
fj62I8aDypBnBT3aTlw2IDykzgwIy0IRqfZyVuWBwdVXkshOafT+yLQrICHdRNaurGj002yzl6/g
eM/sLsfgaGDRWNljTDGwuI3+dGbu6On4Z4ZQAs7nlgC6mPj6a2xpqgFICUSOxT3OZCh1xhaMDZ2v
JaE8urLxQMudNdzT+KcFjVxrvjXNxKmN21j+HoONW6G3/Fh8sfpx9iFCHkKvbYVrHB9Sp0CZKM+K
kTv1vL+8pKt7ZlFWNUwdGKVPuOHR1Np5XfF4wPYkceyZZeIkhbGxa1ZX78iEsHoTOpAY0oBdE7fJ
HZBQnsnaXWJqf0o0qrs8mlW/cWRq2cBHo4maSuPDMpq0/ZBr6KYn75vRxLoNpIcAf0MRXsRR67VG
uMy7PGAydS3pnVmQ4t/SZN8yIqx9YXdl3eO8BdYcSuhBLg+3w2RuzNaqawLe5n9HItweHGgzDYTv
PFBK0EQh6C89kQrq81B2quIf/2ZlPpU9UWxHb6zTlVHkYYrRgA6zRhCMsOfa1By2RUZbnTWEF+hE
COwp8kqnRsA+5UOyNMU22whxls6HgzVW0a4D9GRjU2+ZWn5+tNN4VRASVZi7iL7QvvR4E075Vp1w
9XBCvRvYRPS8Qxu/UyPTIgQQqTwPWmY+89l6l9poYw+IuYq/Xsb+lAUl4Mt8Ek+OBlKaiaGVkFEJ
kPXsoYo23BGtvKFl4cVdv0vL7qHDMVWG7Faqc7cZfIPGqd+miZerccCNaCNXuTqxR98jrKFC8iFK
jHEZM3qgcKhyvNf5y+XNuOKRllZZyIsAqY3EkHCPMTpgnD32Ce17vJWtbG8odeUlhTk5XN5iZosx
yzLFJ+YEB1grUM6NRywjKBAQqYC74L/ILD9bMn+lDM0WiqvcvJJaFbz00qc19dItdYeVhyJiJSCd
wHFBJ2NRCUsaI82g04CnTsYcuUU7GakHlGf2EyV/yMYwGb9+r5wYFJYxNxJ5stmcBx1QIc7YoBko
+odbG1ZWPNiJFeGAtIg6NKphWFP1gWijBs9wz43YqXP/8o4RUzp/1/BoAgX/hXdGn3UV1nDqHxMj
rFPu9eot9AT0hxxnRauciN12aFDVb0XX/4dpVFZQyF1wbOqpF9DkwpJzoByD1PiW43aO6x1yOzK6
MZPUt/TJ1SsE9tPjaCh3eAF+Lbj/Z+BgbCgIuW1VzGUiTyFPFOKWwTyUXt4huoMKTPF4eXpXHpbI
vZs66jomdOZFkXerLqCHYvVZkH4A7MnCSLsp0LOvmAMkLPHKfL9sTtQ6+Tuo/9rThDimaauYyWiX
HCTljtOrJMgPCZJFXs/vZZY7RYKa7VurPE20QONCP9beWfuH6PdR4VIdTdydevTJvbQnZCOg2/wy
4eJHuzfS5TpmwkA5XXHUH9EeV1l6SAL7W/0UI97cWyFJfAkymY0LAhISqbL8sBA9D5DW+GFfXZ6q
lSsI0rPY+GgGJEOLRvie0cw6pLImRJjax2i8VdbGUqyeYA1/0OoHIHwRgyplvUzgK7JAG8lNwl/S
wVESL9Y/LFvZyKyI9Ym/q45ak4mWBshEiaKWtRKTTkkRLRPi5NIrLz2ivSgdxJuAh1PLJ0Ul4Bea
AdJWEG7Y0fE+0XcN6z0Jz3/DeBs38knrH4ToFrIzKBVA7+f0ZKf40GS08UG9fG0PUOry8jvA83ex
8tbTx6K4aUzbGSyP1vtUe1a8un+btUOCSoINWuS/WOilax1WAr2zxHaCJohB85TOWbD07NT1H3a6
cemunvEjA8ItOIOND7wxdlLUvoD1sOfNeKVa13rzm2nWj1F9gXjqxpgW9y8ExKgS/3dMyycdvW1I
hn1QDzBJi2ctvY4zJMwK1bs8cWKl/e+2WrpQo6kUFBDEhB18ZkWy0oKVOqv8AgVHP0c7lJ0iJ7hr
7a7boT8nhFPlMfdSTYr2A0mHjYtwdXJRTgXfAkn2s5p1afCGJ4kEB1r/VF+xi3zErVTOgY6fXcsM
Lw959TWBc4T8pIHuqyIEcZDVKC7RWDOYNP0e3sobkVJs+UEf6HX+MMpoT3zZ4KoXOjIoHJRIrhKm
jsgHDd1tPCOAQAvfyxZWJxA6jEuN3LCgtH26VfK0JnpupTkQJjmEe3+WvUtal/4ycj+itSvpW2/7
dYM6yDFIphk46acGsxoaK4BTZIGpJ/DjWpCNs69lhR+X6NGre5rsJ9qWCLJYDfy7VxEeAaOBgWoi
3KDpgJTK4iQPko4XkGAARx8NrQ2vV4poX/aj7aDJ0+xJBbAvug3dDHNij5Mdpxv7de1kEgBYAe4E
of2snaNK7S7Ne3xH6SyKUK7yenk5Rejj50CPDSwfcHT0Y1XiZATJAAooqlf+jH2+J9/Lg7lLfney
s3+q3Gz2p0DfJ4+AzkPE2M/vsisUodv7LYXSVQdx/C3C2xFo9rbIEnzL0oZ4TyrZJ+rHoPNdyULW
v5EoSIoNZ7v6aDy2udy7R+Mf50GiEcEE306FU3+/nZk3zT5NPY54Dm4B3de+yML8Z8qNJfRGLgn4
hFOTPLI7bZQL5Cxy00maD8X4cXlRRVGtMwvCIa2YpBr5MpHgK+/Gq97rcpcEarpLr9MDVF0PbeSk
2+Iqa94HoIZ/Bgac0+nAuknumdXmSMQNTqbRnwr3xxu5H37Qargau0UlPx5fYvocQ8txlqGvZmw4
3PXlXPge6gIgRaB++gkaKjxZiTRGYHT1ez7Q2jEnsiuyCniC8b4wi30MAVTUd6X40MbKtUKVw8bk
Ly898TJdZC5AzsBUgNV3+glTVox13CL3L5HkBXwddCiBb5wltwS8RGHgNCgo61Pm9pm0G7V/4y+P
zQu7qxhkTICFK0BH/1Atqt1Ghx79H5Jorqy6MvNU84uYnr/b7WjEwnYjWaY3Y71cqv1PMGqBoc1x
i29pra9dBAto7rM2DmEPwVOltKvkiUQAWs+F08kDoME+49/V+E2uglJvdqrGNnIsqx4J8AB0EIMg
B561y44/8g55bud60srwSEAAtOr3boTyX/Y9LSNvpmgOz24jDvXYgW9km9ZOEsgEGgQfLFDDRbtm
MijNZJpIBeeGY4141W6Fq4svFXeptui9oIvQUqMSDsrAydTmEpxQbd+qEqRn0pd+bJwx/rh8HJbd
fsmOEBeVidIlUozkPNVGr+ii1FUL6L3pSo9rBTcs4omcb7xR1p5dx2NTTletm2smWzVyqHO+s5qX
8Y9VvfWesmjIDlvqWWsrhecBiuygYCNtJMxjzEoVZCwGV1t9SFHjGPrXhDQ+DxfiHvxd1MtlsZuk
PQJ9bs5Io8/fsvZWGiEB320BQUQ0zF8jNqgjFpwmuHKC08hkGsd2geRFl3bKIQVXxpvSqvPASJbc
VlLJYeIxdG5parvqUPSeyQFUY3qjg8rL6rdiyAEasrwqjiI3MfnyWpqYP1bMcqNWKl27iNWNM7L2
NMKjCG9CfPWi1XK6ynmvJlkqS3gadaObt1eW5RiDsbGVVo2Az4rCD84ImKanRiRbR3U6b4oAKsh1
iVD3TeseLp+QtR20CLkuedaFOiyckLSPNAvkjSIAScAhwwettrCza+cBUTw8CUjJ2KLCjTS2ba0l
MgaBXJErIfYooebcGrdw172CWhnfcJurk3ZkT9hN6KBljxZSQkGshKzUdkPF3c3c9Nqg8PLH1kVZ
BiBK4eAl+qBTxWxB01MMZ8rhUsjs6/Lo2xCC6KsM2hZb/XHWVurYpLBS+iC1FdrOFkEd/0Se2pOt
r0owfh7EYxPCprblQu9YxIugb0B3guyR4qZywm/spon3FJEddPe7eV/LZnUtpTWSLyq2S5kUJGw6
W95qO7Q1YiGeLOZC6k0dI04Q7eUWIB5bCIa1Wx0yVVBaAO4UoDfhVtctDk5e1RVBV4W4fiKPZLdQ
4AvAeI42pHXWtiWehND1B0cdQltCeNEZYJWWQ10E+nCjAObag1UqPV8+zGvXKgQsTNQOoPF31rs5
T3TGIrKsX2W7A+XAGV31xPY2z9jqvOHSWTpiolgher+eqfU0UMBlcETceZz3mvyW6W8J1a+jBEpB
k+knm+y/1ec1rglA9vBuQPeeZb8cvYcgHyRJNTGLQGmB3+F6WFEOqKR2XalPfJh9dXotzdw1M9RJ
E+5FNtSoL0/w2nsCiG7gXRA+AasqOGRcQwOYndEy7gRgNhxD9J+gmduN1vVkUl9qv0i6W47kIscE
MSFowQOwLnizWeNVpYwlKrLSDGz2jQnJBe1+mnPXKN6gavDl8S0aEouCOtYW/LfTGY5o3yS8wLom
SqDkr3T8zX7W1d28VdpbmUe0d4LcIxiPCw5dGFVOcxNlYAO4PHqjRSCx6fdT2z7r/exArPPn5UGt
pVMWdRPIOX7ibcXWxrmdWuawWGvNUnHmAbIVdQuNk5xlECHJ7afCLodrXpidW4G65sqJhj7LBfsi
yeFzLXE8oUuyyKydrWVTEyaTviwDiTXuUP+ee8/Ca7TfEjFfOZ0GtI9Qq1n0Y4gh7NIOvaTpONZl
wDQkOTlapFtXzZVquwBgato7zbee86vL+V+DYtzLq5Y2CVkMNl5a+aiwz69yd022WmqtpeIN7Bq4
OGIuJVLhDsRZRwfgCDPYZgcA9BX0jo40r0tcS3GKxxiphtd5P34YqaO7BzSI3aoFrDjYE/vCBVln
aTmm6FYUoB+Mo8rfpDr1iA1Zz2ze8DQrDwwkOPHoRgkEnKDPmTjydWpMuEkHAB+ryJfkbJdnCvDo
RrLjlX2gkEFEzlrZOijLhSqESwYuQTBE8FQDD0FwsGi6CgZo1JWBSXh2N7byDxIZAE/YUWI7vKhq
16rBTIgKS7/r47neK9ZIn8ecJoC78tlHmyEE35dP78q9iWY4gKUvZBXUF4Ul13hEFSvKy4DGQwlh
maJ30wQOyRyULTjP2jbGI/XT+QHKIaKsWA7NpSSzi8Cc3w02XQ8ypKARzO0HaQuYsoZfwx0Csj54
FngUiFIENVFTMqS0DAhj/G5IzMiPwBQE9jCJfV0hKbQtwdhNgQhwJ8KB+cAt4Y+8r/2Cs9YnnA6A
Qsj8ZpzpuJPbptqY+NXZWMh1NhDOSx/V07ugU2kpTxMrUX2tqn1e1epep4m9yyujABVZSx+0KKJX
l1d77YAB6LkA+0D0Pkt5tF2qzh3QmMFs9nexqT5M03eG1p2ODB3Uy6ZWXpdLFwm0wFU/iVrC248U
wEUDqF4GNbvWjbCoto7wylhM6CgunKZP5bLl50dHGPwCq5tjLHGtPw7poxQ5nIBfpR0uj2NlnT6p
idAtW4ryIhKyS2MkUsiEdUpwn1p3BehkOghTk4KGMePvy8ZWJg3qsHjVLd0TwfUVTiOhpR0bCcFp
pPdZd1vSLS2bNQMq/N0imYFaq4hAG1uK5pkZRtNCqtrPVQIWUNuZ+8vDWFsa8FMXmSjEvKiynC5N
bkAQfYhg5Q1IOruEzqRTaN5lG2vrcmxDWH6D1mncjMtIgBZa1JX9krotcABfbG+7PCsWsu1/BiMc
1AnbGPrpMNSjZKCOs0vGZyQwN47L1nCEJ5vcDlMZVbAi9fuxvmbo32BdzZWbVl8jIZ0NR3i9RIrR
SFyDIT7tZ3AQP+o3PnnG1ulc3WiAsqD0TAykJZafH51OEOugQU6tMrA1VOoZgkQfVbQtjdi1jbZI
rauQ+AFqT+R3tyBzVCjXV4HcRj/t6CFKTLSisg6Q69jY0iv3JGA5yKYiTAAtRWz83qksVZtZw/rU
jXnDtLZ1zEQrD6kWq/7lnb0yKFTrYWJB/SMvJcTlDbPGhEp2GVhS4U3Nc11+qG0GvdKNaGQt4EOx
V0FDW/RzWprhna6RXtLazGulDJa846OkvfTGLzYHVJcdLt1Y7qy6HD3uu42Tu5Z4Bz1YhfMGJRVj
FLxcMkbL60ItA7nq0IQNrcOGR5vyGw4pBWOMbyudIYN1Y6IF4ddnFvhugNfh/sCCVk4HHPd2hBIW
NuUS4Xaa6sTVj3F0ZOX5X9hB31Id2q9QnxHjr1pixtgQrGDcoNXc6FTtdc9u6RYeb21PfrJ6QUKB
jxKvprgFNLvuUxoUykfDb+3xjWxJSq+bAMYB/RSQjBBl//oZ71XZLGkwSm/UfEuAC+NFeHm2VlyF
hTYRuPAWajquptNVScrRSjIDWuMYho4yYlv+m+U4MiB48KqWR2ZAlD9g9i0Q3vOcOw273ayGrJ3b
pYKFMwUQCkQnTsdRx6QGT6umQUNugdlVTQ8RWrTliNasIIcAfS0VuIGzxmhUngZmkIwGZLipLTRc
z38N8fe0+n55UVbNIM2LHDyyysCKnQ5GmhR0yex7GgA9vC/9FgywRuncTU1/Ucp5uY+gjP4fQ5/O
4uiimMw8Z1I1YIf1NpQXOx8Gd0Wehng0tsPNEvekHF3Y9Kes8NLdHBuB1drX8whRinfZfvrysAHn
+XweA8eEh9jpsKEAVE9dgsoZpW/a8CMyHiXjIdW/fpmcWBEu+7jueUUoCtmFza9tX88nqFBtabSu
udmlp7OGVuzLrhS1JsEsU1JTQ/UKiIsKvcX4HnPZyLIbFWjDg9aPhqOoWz2rVxzGog5tLZ4PqChF
2DdZWZMmUwBGTuV9slAxpQfSbVxcK3sTLGrwDfHMMlA0WxzK0ZZBudY0aT+B4qVN3sBjd6qqXQ7C
VQRFh8v7YflcIWQ/MbUM98iUzQBPbyyYmuRbIxtu0qLDY+YKOS/wOd+Tlh5i4l82uWyxSyaX0R+Z
jFQqt2MH7L81Pjfght9AUd5p9dkjU73x6NwanbDbEzbLimTCVK370cvUVA+ZcUP7N2Y8NPmPyK43
ZnMtVQgtRvAslsZA6MEgXMA4FBGboN0XzC2EABSHSYkz1Y0/a6o3JYmjpWhG7ComAoaysb5eIjgx
LryrICZSEqXGWir0gyvQ/FdDY7PBxDICcfWORyjsTbNL9MSylhEif5Z5xk+JuCZ67ckOdC5t2Zkk
hxb7Rt9q9bf83kt2hY2KIDmeOMXgCPTFhrr3YqPZmL/FK10yIWzMqZujWI6Al2gTl+8BQDTc1muv
tgr8WyMRNiW6WwAnFpM84Ne7LQWG9d9tfEbA0K8XCwxgULZVZGOWkKNVgq3LY+0uww77z68XW+FU
rTGQaKm0F1fTs7Yv38tr2y2+AcFyz/zrSnIn377q0Bz2ssfYGJUtPDzQkbmtuYZMotSx9q6N0eIh
IpJ5ddnK6n1yPDrh8JZ2W6DTAkYHnLjTeaNTOJWrOYW/JXu/5pYW/O7Swg25OJH4LFG5I3GuIzN6
i4KPdJNIgAB4KP8j+7IxdVumhJsYZRoVqn0w9T+kXdlu28qy/SICHJrTKyfNtiXZsZMXwnFizvPM
r7+rve85kVqEGjsHewN5MKBiT9XVVavWGuTCUszBDkLDkWqkneW3pt0k3SkHU879ieTZpH+/cPCC
OIHWvoLNArXsevAAarPq2GsmaFSZu078bQqb+xYXN8ifCb15KMihAKdMMEpplbQrNOre//2ldCtg
0Ag08BCBChv74IFIQ+PnPrpzdMU296dyl2wFV/9ZrBrrQ6ms9gTJOy9y7ltdCjUujTLzaOSD0PU6
jNZO4J54CpBL1zA4ZMAxBRoTKvB1vUpyhJezQEyADeXvEiQmRXGtZS94/KQxByOyFM5cWmL2oK+H
khTGwLrolVNEo/Wzgm8lmXd/thZ33cV4mNnCA6vH1eDTi2m0h6G0R3U3N7sgeZFzCX1bFGfBS2rd
7jtKv4f4Hu87vEVVZmS5HESGoAL90gDw4EnSAP4lkbcNFoIKagW5WRHiErd62NqUVqOSpinKY9Bz
SgUv7u1KUVdyL1lN8DF16IIdo13/zVc55+p25WAZafSvZCog7MycIr7WOiMH9qaXTMsDlTwovRye
GjTHyBe868JdaE0ZIZ4GsoHIhwHkmni6NsqLTzi4noUe2KvBsMW/dIzEdJYB7EkrcV0Eb3FX4nGZ
uAlgpXX7KlcvErIm5riHVmG26nMd+AcJhElCyWn/Wtw1yOihJi+i1+qmD06oFQ0SPuleyx4UFB/V
+eX+UeAYYBvflMysyyotgOPQK8vPf8S8vs+FqxJzSclBKMSTlsWvnUdiKF1W65hLOSTrpFG9snnK
xUOfP8VTZ4HxJR1FK5hizs1yG6HBLMWdI+1O+aWY8zapJo1ARphNXTzB6l8y6GGizG1Fw+FiFxdn
ERoGFDJCjx8TdYwg4En6kRoLdUsXnvCY5gzn1sFjOLT4gkY1PCm/RIIudn7sq3I4h7CQhBoi6Mnq
0AdZFDxZQZ4ZOtALM0igAeZJzWSAWFHChCY/TGr3V4OhyFUDShpIQV5biWv0R3f+jBpSBr6x4Yh2
SiHg5PYXmqwhw4gtB6o35OvQK8sYSVH2JCLo7bMHklloejAbPBsf4m5F5B9qo9iBD7mdKQE/SQCo
OudcLbqQS/PMTIJjT4r8DAfLmGy80R8y7SxDctMQD0IqWVnvCGDay7ofRqy6rVyt9QI0ZAIlPeRS
etxe31SQEhl7ZLDAf8ZKnxlNYfgZwQkkq6r+CKIa7eS/Y3SW8yedghGv30XXpphTNwapKsQVRh3X
+cqvvDB4mKLEK4bJziKngG6DNNj5x7/3YZfjYzxM6WttP01ZShOzOnkpet7dTX/gdlQGuhwQ/eAO
Z0ZV1WIhijPQgaKIFdTdKjoFwUtA1tpqfBEEzulY8lwKtIugr4O2M7Q/X2/cdBbLnEywFgV96Ekl
2Df8SZhguEk2WqenVt+hQR/iO879eeQYZrE1eq3kqhHAcEbrHetgcFJIqKsrNTmHQIHeN0b3/82c
/hkl6zKNWi5jLYGxIfplZAd/4vz+UqhwMYssnDxOASRtMhqPFIalkpdADUAQnFtSzgkmlx0N1bCh
qT7Kqn+9XjrYa3QRgjn7CVnEof3MgvahDA/NRyFsZUiZKytZ8V0RrGm9stV4WN3FRYM6CngckAlH
1ujaOkXtZV0Hj62glzXYIJkinaACa1fD7/sLtuhFLgwxw+xjgZSJCsRnPf7uia3t49xtOitFC/r/
Zog5bXE2jd3cYkTx9xBiOdbkRGhC4TzTli46gDGQNkUhE1y8dHteXHRypcelUmI0Y/YDbexRc8jD
z/vjWNyBKFpSSD0uIJamwSjCsYSSDCJ+V7AyW7J5Ic7iilwYYMbQAyyTjDIMlBvJgZyjDVVFTvz5
1R5zc0wvbDBXtSDq6VgosFFsNeuFWMkWQO3tk+mW699geLd9C4Stbm3/yvG6tW3DflO8yv0ka4Hz
JYsLdvEhzD4X5ziNlQkfoqibuH0QB0+szvcX7OuNcm+wzBYH9VUdNwVs1Hsoxja7ape8hx/KZzNa
owtaVK+31doqT8LZWFdOx6EjYCWdsRdxeV4Mkdn4lGQxk2aY71zdw763ZyvbgpQgA0ntjliCpduF
B8RcYMXfSre2IhyM2pEeI09a5e/zN/ln9lNypY2Mv9yfmUUnAwgOpQEAhIHlAuiyRIk7QYGzflcc
FZDHvbTWNnq0/t/MMBOgxWIgBxXMJOk2Cw/K8FmDKiZfK9UvoGr/xgNcjIm5ZuexNmafAsvVMbBA
Tg3WS3tQOOWZxV0LqRzI9IFpGlwm126G+GYqGB2M6OEL2vYsTfjW1DyZrAXwAjbOhRVm30oZ2rZj
GWh1HWsTdU7nrxWyH9Tvvf4DpdeqNWzQ4iWArYLF8/6SLTo5qI6hYREAa1ANXA9QgYZlBEE6BCtS
N66CWSHWZNSSI2V1lVuVofAAwAs9vxgsSvB4DX/dt4zXI0bQQgfcwNuczE5XoZPISp2kc1TlMJSd
hejTrhHsq8ckQPEmAYqCcHbO4mm4+ALGJ0ogSQOhKb5AtAf1tYZ+bpyv0i3AG3rMCwaX5/fPaJkN
ZGrhgJeED5c0g6Mk/D0mZ8EHB0j87f46LoW4IPqQKKkPxYOwp0FXge1r42yvvoUQgNedRn/No+lJ
DR5lqIPLFU8fYqEhH5TfuBVpmgq0/6yqwiir4ElKQwBQzJpsmwGkrq3Sxm4EXRnQiSUZ+KG02cMT
P9p0UxG6aN4T1mbbdI9DUio2FQvYDq0vPBem/57rWYdyOTLWKkR87Bx9pVYOYge3zzr0F+WdsU3C
mgCjNJoHQ4rMHWCsweb+JC4tFgj/QVcEUDOEsphWrRQqEQ0gpOleMBoP2Vjo+UR2KyZubfx7JhPM
HiSKvnp88MqVr88d5JSHRAPb617F5STXbpBXliB698ezmLuhyEja5QOueJYEgzYF+k0IxzJ+dD/Q
W1+sUKAcEWGCU7bhuMrFyftji+WVKtqYRImMU4XEfF5t1WKrShtR5aX2ll6o4BVCTIb3HJrWmY0u
klnTA4qrnwPZt+dhCpzS6L+TfI5ssxje46RLPalObUIyEFL2k8uZU+oR2SDj4gNuxln2LfpCgDIv
HaRx0P/yLNvma/8z6C1hcPq/yeiA2giyoRC1Ak6AcVYyhP+KAGLb+yxdA4E6earJG9HilAJDDT4W
tNWiLHa9FyOilU01CPBRtQNGtxn6b15KDqFyNF6T3Oq/35/BpbCXQrb/Y4657eIxjYDnhktEkf5X
nb5Ifr8K5NLVsthpW05QRrfDzWph56PypkFfiSU5GCECVJvQSAANDDRCPeEjbcaH2NioRvwIlOrr
CL76vxgeFabA/qSQYcaJTL5e9U3YZ/ska52g2mkd2svQAoLqX5hwbjK6+DejA+AIrUag57ihFq+7
RJ6kBBj4oqq9SihdsTC3Rcm7sxdX7MIMs0H0GVmpLO6oGXQIFeGqB88JkEWO7M/bCILenBfkYhmE
IpZo06BOS1bXO1IMfXB96ugSkotvY7uOQWBZ5/WaQGlSFe06L1YoXoXVW9sQjuml2ODSMnvc0hAl
VK3I9n3ggEzcgdKaGoyrthG2WBjbHI73d8vSCoKPTUZ1GAERxGauRyqlQixXBK0TUnPMtcjOowM0
yTjbZGn9Lo0w06mN0FXQfWyTVF+HhWTFceEMnW0mqy7jYfoWB4TrE7pt6FwFtI8ZkFYXpAtVIH61
jNi9NOX2LID+ErIavGEtmoLQEu3xxAhY+jd9biS96wdsS6XXdrE0T04hGhsZgH3OmaYbnD1naGOg
HYh4CaBQez2oQpm0eSp9oHyNEqppo9OF30RQkCU89fOlIWHTYyzYC/BazHYo8xQC8mDJ30/JtgCh
LkTI/2YoFxaYvdB2eWtMCoDSYXMoEreHRr2/yXnZ+6VjdDkOOs6L9EyciD2oITGOSPWEGSz7/Ukk
VvVi+LlrdP3z/UO0uDwXY6J/v7AWghG+0ymgHU/B0Z0jBY2SnW6PpR56RMeD6r65hcFhH0CrVUJz
L2QdGHNaPKjQPsGd0oSjNc3bQfsJkku53ebVQ5ZwHMTC2JD0B37zH7EVloTJLLqiHDrqkKr11OzR
Dx5qvt0b7v0xLWw8VHJw+wNf+eWNrqcwQftDkANVthfRDa0adtVtVYF3YBf80JURZuJQXBhVhXYD
JLnb1fbUH0C1nVegXOF48SVDqLNBv5fS98E7XI9GmdR5MhOcV1QOw4C4wvhDE1Kr034AbczZDUsL
BJAtAN8o7gEwzWx1WZ4yIfYFNKFIKz9x42ILgseZp/jGs8JMnV6qidTMsJJJWzUHrZAlV8eYF2wu
gF/QPwrmSiD9kSfCA/164jqhAldKneT7TEZRV3k2DGSsOoJbXy/2ZkP2SvMpAHAmopYdEOMzEckq
XPkoaYTSTsl5RYClzAi4ZIC3ALkQJV1gnkltPrU5QQMj6lFuOIaWYQBGKtQHqQisMHgiqa2YTte/
BWYO5Urp9/1D8UUnw/h9mAcuFzhgaFWqjLMkQjuNQQNAd55EkIDeDsOmEnZ1KKDk1x9x63hBMyE/
09j12Im2mr8MYgX1gMOogVRhpwq/fd3rktXQPeTA9A5Qa1F+50hqCPIukldZC+Vqzl2/QJEDOgcK
NkBnpAhMMTNldSYKXTg3gO5DNCdC7UQL1qlJbDT4hLb+K1OtMphcQZptXegtfFUvWkX0kAwHaYyt
BtoveK4+Dg3vxUvn6mYuZQX1fLRlgyqK2VriqPV48wKkLchF4I4IklclqVpO2Xjh5Bsi8vVoZVdo
owf9+8VVEIykDs0yAiAt3YogNlbe8V4y9SdeCXyhvxw4fyTO6DuG8m8zhjrJb4hag23BPIfDtg8/
9Px7DmKcQontVHTqYd6NTfBovsf1b4iTQfT43EFTFXefLiZrtKZz1n3BQdBCCFqSAR5CWxfzPQO2
gg4oOeXjT+w27T67WV7NsX4aSp4bXzIFhkeqQoruMUzC9Rz3fjT7FdUyyKLEMcKNrMZWMca2mfNQ
E8uW8LBBww6W9Ia0isyRQUrA/t9aczVUD6X2NvGAT0tVAzB2/jHCBHco4Qr50FWA+csGZKZMW0h/
CkZuq4H6oI+/mlWsIpsw9Z6htOfQb5wQ4kpK7wXIB2M5gQQT9u2/B9JBdpJ2taK0RdtWmOWMBUOD
3isAgXP9JvleNGy18vvIa19bOJNXVpgzmYul2qJHEC0Bq3LN2ZD0C5nzDslEYGnQjodEE9sir0p9
M7c+ILZts0UjaLZVzV1t7D7vu+iFuAVuDt3feCSiO5fNX0+gV0JtHwR0qAMac2kBy2X5p7+wgevQ
RHHHANKaCcq1Gkh/6NUgRy4/q/M+C9AFzGsnWNrptLv0PzaYm2YS08yvathAcheASWLHiYezDvZL
07k/mqU1x7ZC9ApEF3BVzM6Co+hLLQQYNCoeSAT+8YBHvbsQHxuXFphd5ZvA72cZLEzzWhwBqDI9
sEChbQCNEarKGc7ixKEtG0oXaGpFH821M4IsMiauB0woOqmROxEkU7ehe3/KlrYyWAbw+zTbDYLf
axtA9dTy5MOG9KYbP6H4171UATo+OVHr4rxdmGFSm3qOp6feUaTdDwFoT+gMgg1efBb1U8OLEhbS
YogRIHxEcTfAfDLbrZDzwJhz4LbztHnUSXM2A/Eh1VB/MWLtWRLEFXr30cCSjZzzurBcV4aZaFkA
M0galfA4cjA6DZGR328sULVaRKw5DmhpjAhjZapBACg3mykOIGMXCD34TWfEjLO0MYdf5SOVsHtR
xMZONdm7v0uWQgJUDf5rkH11IJfSJWmLkMAvKulJ1VtIxit58hCMbeZmdRd7dSq30M2T0D3hQwNK
AerENsd6siMQgVlDH/XehIT9czakkYYGRTUvPBkkkR5Ex0ZOQX4pyXb1uezJAfmqYgQgYDUyZR+a
L2EVPcWQlFX8XWRaDWo3cRY43ThZhvrvH7UmdT3Y0ABl3chDJOhMTOQQM6XiJdhKk9VLPw0R5VVN
4PhumTpn5hqi6kEIiQwD7sFkDpWf55VeyghWlAYUw5VrxK01qoYDslTolu6UbBdAiw41Qbsx8lUc
WpLu5dVHHq1b33TEcmVqdjEifQyS8qm1YrN8UzreyV9651x85Q07Zzs1QeoXHfpRMrdvviNjZk3T
Y690ngCSXADBX8NhfsvrTdM/KF3ydH/nLjgeYNq/5CnBP4An+rV/k+dSqMIEYVZKmcOOmp/bAnRG
+8kKfMUBrPV/tMfsvLQcEmEesCZttEePkaUMZBOYm7LNrB7FP+GvzAGNB4Z01PC/Hr0Xb4JICI0x
0TG5oCi1BONFUBpL0wdLgOiHID93QcO5k77w5Teb7ov4hLbn416/ntASzixXJ4jLqAOqvn2ClsQ4
skKl3daC5pSg21Py9ZS/1HG9TgfRi3zdNqr5JZv8jS+dsnlfKgpIkePHtvAK0wsU49v9JV/ywwrS
SggEUKSAttb1FxpaFeh1hDYaue+BzxDQ2C/rrVfKk6vNysRpt1tyxZh6Ov0ItYFBubYWlnonF5BL
2CdF4ZJUgZQXDjt6ypTgqWpUq2nk33Oure+PcSE2pGsOgDIlbMQ6XFtt2xxsTEAIgzjpWdBzax7X
+vx238biPKJtl/Z3ARvPJkwKsUI/foX4U4/f21ajHQ2UqjTiKTQs2cFDAJRwFCcCsOD1WPwsqP8h
kZXjbWlOFnRM7bzztICXzqI/xG7dS0OMvxTkRskDDYFoE3ZeVgXPo3GEgklP2tVY+67SBKv7M7gQ
XIHTCuAp9KpTAD6zNwBuKfr2C/3rv4wBOeTkIPZ2aejbTObR3S3aAgsrKuIgWgJ52fUsQpe+D1oJ
7RhGRMDxPnRuAbrS0nxok2gN5S4eX/HiHYskxH8NMluw9tt0yjTgqaPs1yx4aUheJPEnFBucorPH
4DjHxPFxzMFG/BezqqEESekoIGLCvFny1OwbyOqirzx3Uoso9hQ6Ge8psQSdNfH6QjIHPXfgK2XW
DlTMahMTQD1r3QzWvUBh8U01O/rcEZSXDGGVa366y5Mq2GlaNbqx0R9DKTDPUSWrBwncCBzXu3Tm
VRH9WeDfANc1mzBs9D40q3QAVr5Bj4X5adTHMeBFlovLinIdTWbhHzS8Xe+jqtW1vlMkIIjI8DBA
kLAYdUfts60UaPi3XcmR6TQC2ardMWln7/7aLk872HRo/wW8KdtUms9Kro+DjodCkEL5zZd7p5qi
1BXLEI/HoeptuL7WJknuO3E3Guh5GnO71fBw7btS2IszpIXvf9PivAPDhhyThhw4+6oUs7FII5Xi
yCCYnMS6NU8/ko7Hcr10frGyhgTCQSr2x5xfw8ybrhgo6WhTOTPAH64Yl6blR128qrrsocmO94e1
ZBBJLuwjSuOKm/x6oU0NZMV9j368JtYO2fBdEtH6fCBzvdWiZHPfFv141vNe2mI21Wxq/jjTRqsm
pMKwsi+4wUR0zqW4uHehCwksI97/eDXTm+YiGiqIkQ6BiTMbm1XpgbAmdsPQ8D1wwkHJdRrGtSp2
k6uMUu5q6WxKVp779X4yMm11f8BLVw1tiYJ+AKpOWM/rL1GKetJ69GHvyVyCh7cH4DAAMbbXB8lo
p0rYQsLAfB6ituc4iaXLFGEgCLDQC6vjFXJtOA+qkMQ+ZrpXPmsk7E1yaLrYMf4C84z8lwkzyE1o
N0oQpZw0I/ExQECGEOQYJFmjTlA57RTwHvSLQ0KmTQPUUARLJOPvpx6XQFPiZlMVwHvr9pAokP5N
PvH853ifpZOOZCmgSFSeCl7/evJISfyhoQ0LWX1Ck74VQeVLzqa/8CcQblLA/IudgVzztRW0lIMo
tkeNtUCUfsBz4aVVQn09m4HPyboszRxiROSy5S9IHnPE5SI0A9VAgTWm7ryy9OJhTD/UkPPcXpy2
CzPM6Z7mvI9SAxSPqODK0WcwqJbJq7ovDoVWAVD8gdAA23kEoH/SfuEXzfoY+qUD2j0dunJh9n7/
4C6O5Y8d9r2IYl1eGzmuv6ipqZB1CPGPMuF4hyV3iCc7yriUBl1lWergmMoEFwncoaSAKilzfGy2
++NYnq8/JujfL1zhMAm50OYAYZb+KvcNh8hPaCQU/wJEjofBHzPMXjYQ/9VyjZGkQFpIL525qf3f
90fCmyzGlY513RUBOsr2UmhYQlXZgahznObyov8ZBXPufSBTBFJRamxJB5djHToGms3AG/83DsZE
cIMrV0PLI6vxAfS5Geg+DHUk8RT5XUnQH2N83p+wpaVHeRD8ZmB0RNcVndCLpS+0MA+SAZAoHEdT
/9GogoV2H2eMW842ptPC3uqUdQyPXxNIadZdRlo5+bMJgkANkWF6jPp39NcXUBoJhdd6DFxp/Nch
C3DgQEQBOIf/b/AIVQKUhz7gcCYjWjymp9loLDEAll9ONkP9/d9OIxrX0PTyRVkJ4ACz75KxAuFI
DrxAk0Po8nMq9uXwIwBX1n0zt5ECKJ2RqqD8whJWi3GeQirPs1wjQSWvIheb2y1dyU45Z+h2pWAE
4TzaIKBhQ1j0t1jomWnWQIwM4PfQRMcQM6/uS1xwE2iPNBs3CFSWp/X9oS3EY5SuGkyOoGXVkT1m
zpWqDNOQhUjFg7o2jlaq8qkMfmwB3GYLoMBJSGKNUWEn87QX/X99pmEbiUecakwturavT0GUisgC
pajU4HLdlApooocRraO8M3B72K7NMH6WFFFLjJI+RqvGijOvRc5fk06a4d2fS+pIr8/atR3G0Wpq
JeUzmrD3xpC5SQX47XAYlNYep+dB5MmE3vpDaoyqHWLDIHZgIi6pmuNYGEJEXPljmj5KTQsWhP39
ATE2DLTloCUV5QvsS5RS2R54ichNKGdxdMK78ik2IjdI3kFy9uu+FerrLqaNWoG/xe+Df04DwwMT
AWVqVpkJCgEniGK+Cn77YAzohL1vg9kC/9gw8GD9gunBzvVO8xWpD8goxKc6i+0+3GXD1jBHp/6X
UMB/7ACWAVJJWmdi82SC4rcgI0yTUwuKxTEIPSOCbESFXjdOPLc4aReGmGM7jkEu+WWcnMT2p5+/
zPXL/Qnj/D5L7NFDMweY0yI5Ab3+0xQFy9Q6TscG24rFThaL1S3VqUA3UZacEss41L0d4j+INnva
YIsb8M+olIKc17nLNqXcWGWcuV+pqaAIGBkEmL3pt/9ENlAl2/uvM+dyWjg92AP/3QuEOaGBJvRa
Q7AXRrTzQHR9ttqo80YTuKD7a8XcHP8/IjxiofpM2T2YAwTCOtJCbSI5xakt20ZsyYNVZxbZ50Dg
cGyxxBQ3xpjp60OAT2cIuZ1K4zF7Hx6EwEIyJDUdiD5s4esO+WqynI5zTS3P5Z8hsnMZkUkehCo5
daREXb9alxk6tJLO39yfSuam/xodsFumDNZoLB3br+FXwCaUvm4cU19+mpFJ90vV6hRtO7XHNvse
STzRiKVzJiNcIsjuKHC1zMCiOMr9tAvMozKcJUjzgJ/1/ogWDWAgcEhovwVo7NrzyWLfaHLQm8fG
3BPjcQYf5H0DS1OGLC9V/EG6V2Vb/zoVvfa17vvHopVtHyr282RFTeZ1yASML6QSeS1YzDX7tUYA
3QAPjyYsGjpcjwjUwLMiV6FwRKovmywNfPhd9K0evkGae5N11oje6u5sFp4xfRMjqwB9i296alXa
ccHxkrfbkl7AgDFg/dBz8+VrLsP4ok+KqhyFI3pxbKUe3QxqsWbMKV+xCVeMGMki6FpQbWcNSV+6
BBdmUqHSKz+Pg9Pu53SK31RtO6/U0S020Qfx7abEibu/prce5auhhwARBElPke0D0MmUk1BNo5PW
EieBL6nmVf6UfoaR5AW5F/G0FBacMhItSIIgoUybHNgYQBfEccwTRBqFokJ6IFsR89VEFsRRJbuT
0u2shweIrHGGuWQW2mDIQoJyj1KpMmFBrCtFoXWQvGhQE3c0Y868zOx111fq4RRnVb7RTZCOm+UQ
bpKokl7MJOdFjbd7SMc3oD8SyXxA1djipNBnaMtp5uhURhMarQUdx6cthE2p+pVzf1lvTw7ArzTM
AhcfKl0snlHvp6GXxDg/6eegsUAJGp8aTsh4u3OuTTB3kdKpfpr31IRkGcApd5aOAmtuHOc53aXB
Gt0l7v1BLVmE6/xi64JWFfsG7IMoM8C3lp9q2TECazbRuLsPTFrh6glBpZ2zaXj26N8vDiOkGCQl
UWGPGE4mzlZYurLqzskWd4ORPsun+8NbuHCRUPszPpa0zk/LOUoi2AP9rdG+a7WldrtwBnClXGeF
3aMbI9q0aFtXamKHR7QMZ7y2IBbUDQdEc2Ay7igE6OCqoXv4YsxZk4p9ovv5CQUJsDfU00MvvPvB
Qeqes2LXlR9N+RPiJMbnKB1biAHlhWQ3UQqNj2iHmjtYXrLtDBwRZ2oW9jM+C0sP/4j2VJH5rK5G
AQ/3Az4rc4Rgrxn77Lv0rkBZ1RJ/BucGZKAr9TBsGk/ezzznsbAPKHqIHlxMDxBe13MSt6lU6Vpc
nCSwrbfgEoDzh94IQoZkX6UHnXOwbl8wWIIvRiekcQCbYw5W3nWxVitCfgpJ/pycZANhUPYScPOe
LPPu11qjDwc61Xj6UYWt63E1Td1OsZwWp6F9J2SwTH83ODhXmfv9s3LNz8g/pMZzo+71qICcGFhO
7q8qi14BOx0cIUAakC+g+HaWk3zqFDHSGpGcKrfcFw/phhy1o7yNN8EWOi5H80d4Gp7Vle8Rp7bN
jcbxJ2xG5MY+s6tUYxyrDE0qp1xrrL5BrTiygt6BniP+edIjGUrlj+aUQ0bX59j+eodevYWZsTMX
Ul0G+QgPTk6ynW9KL9lmq3aXr9GD6o27cR2tgo3mxevgUd3IR+UJ1GgexNJX6YoHCL69GumXUJgC
reEDWsLst6ESZwhSYxY06UDKdyJv8WgCdeBGFVZKcWpVbxh51E0sDu1r6kH7jOI5miiQkGKC1Uor
y7GKKvUEveTPEs1ZTnYI9hD/ePKt4jFd3d9ptyuNQANxJAIcRDk0j3K91cXJ0JpOFrTTW/oY/CA5
pOYt7bE84Kk2x47ICeNuvBXFzSCvB4IMwNwAXLi2liD9lgRpYp5k0+36TSrsKmJP6BHh8c3dHmFq
CbKN6MSh4Rt7gpq+apCQT81Tv+53/Wt+rg7yd98b9sY6eYxXjRvu89+EhzZZHN+FVebcJFOKlLoP
q1P46R+F4RPIB6td6WHN8/v0l65OCTM+5pRkXR00Y4OZLGvHL16huK2uK83qTrW4B12LOX2Twx+h
SrBd19CsTMDKe3/n3Lx58NSmFVV02avQfmBf3H4pxvqkjP6pU61orewSOwhWD9rLfSsLw7yyIl9v
GCn1y2yYB/+UWd6rff+3b883MwTm4Wl0hSCKE368e5hUS398Hp78ziotGUvGMUV/ilkuIKzgyqF6
AykmtiWsSmN5FAbFP4lHgGyFD9PLz/53cYONH0e2/2o+zRzIJdtICMknvCPAzwIKTQD+QEpzPXX+
JAakU6XgLKyDXdQ748403XGbeeduLf6sD8ZD8ao6vGaApUlFzzmymEAX41XPAnPUoVLnkIThGWre
eK009hBbChSYFKt2K6/h3JQLuxBII1Ql4DDRG/IVOV5EZVC3Mqshj8Jzvu9WemYNitU8+tDb5CTq
bkIPrBzCLNp4rgMsrTIRrwaR1mgWkgSPBhQDfhX9eRJaC+IunFN1+84FvwgKR0DX0Gsfjvl61erC
By60CdMzekKMlfa7Fq3wNXwVcBvsIy/8rf4aOfwcN1PIWGSO2Cj7AbSTg/QsfeTo3nmdwbaKbkur
50kx3DhHxhCzIckwVoEYYGhRYI2WetIbKMas7x+0G3/B2GAit0nu9VTCFXPuKcEeL1PFXR1q/mK7
jSiiVLGCnw+fi4fGjh39IdHW3ZsDjgpoHwLFziOOv80QMyNiHH3vK37QzDA5uD+Hl1S2UcQ8uka7
9e1fR1/hOKqbiJ6xRtfwYoCm2M8gMYW1CtsvtfynuPMQ7c0H84nwqsxLtlAARpyLEilqisxkSnJn
VlIjY60KC83EAlIsoFe3jbUwWMAK398YNzlAeCPEAl84MiR2WLancFSSeUC9+WwIYfzYxUPjgMGS
p5J0u8XhGlBaISa1hYbp6+kLxVaohjAn5yRzetVV8SjctcXTTI73R3O7zWEHzz3cJojaQCxybYeo
U5rGQkfOgD1LLTrIBDsyvt+3cRsakmsjzPpk2UyqahjJ+S15x3aITqGXvubftI/+PXm9b+v2wfNl
CyxLlC0AsSFjKxdlaBxLMzm33pj8ID/y3sLD2lQ+Mv8pSTYqCHXSZDdktoact3SU5cCqwQO4MVVL
A33mPuWpVy+uJOSc//NBzLEboN0VT6lEztW3bHKLMrZi8AGmsicqG87Y6aa4ig3o2AERpl0KFMNL
HfTFmVPKuUMrjErOu8F+M61g/YO4M8RQQieyR/t78/z+/jlZ585SOGfi1vNfG6YH9MJwUGl50oYK
ORsvgA8ZTvwebEKOQ759z1yNDuTu10ZE0ILp+izDyKE8l5uf/iZZmVthY65AVOfdn8rbRBFjjLk9
UQFAehZR77mv1yISQ4/6SQmsldVuo71mBU/9g+Y7Am8el0/Kf1fw5thDjdicxRgTmXxTwEVG7MiV
jvpBOCCh6t4f4k0gwoyQuURNSA1IMbzC2amOm/6bwEmx3EaNzO8znkWXxi5pfex7+ZhVdiw74dOU
Od1sB5buNjiVmQMK5o95cqGudX9oS9OIywBSh0iCAwrB6hyUijCgphuq53oPptadv29d/xH7ZNXs
ptX/ZusrjL3Y+7FZZJWm+uQsrsZ97FgfT6pdu8WeJ0LPtiQCxoIU2Z9BfQ36wlATRjMRIh2u+lw/
e0prtTvxO3nKd43TOYal2PVL6JrgNHpCvylnkDevDsY29TwXtnsomUwkM8m5Dt1g5z89WfNK+AGx
vk9w94e0wfW+wQWHcjVWZnNWwHFCfxGTqlqzJ7r92lzVVuLcN7IQEV3PKLNFsxLCxtUokPNgx5v8
qToE0N1wakyoYvcv4bZ7bThObOEyuBoXczuhsanO/Qob01gV1n50OWeafvDVBaDS7C1iIBEoZShx
0mm9WCaStKMyxkQ7h1CkkMrXIOWdarrQNxYA9KYyeaBxYHsyIjPN6AtRP5dv4qfuxTEOs9BYk5ci
FHcTJ+RFyjc7QVVQZAEGhGLTACJmhlRHhZpFihQ8N2D0eq4LpAprHG47D/XYM2ogHaAiTE69GfKc
8Y2DpJYR66H3D7wR0Nq+nsxQAef/nI3Bs15sDLx0K4SuA1eYj95a1xNKrSA1DI5SPHPZcNL3g7CM
Y4xPrUJPiUBPGkH6HMCDFWnmjaYnTrqSWl6j1tKsAi6JiiRyCQRUs9djUwCsaTXEPs8ADNmzdkDV
zIZKrAU+QCn+UNKZc55v9j2K5cjv0Pwn3DE0na/ttYoS1mAMD5+nregG22AjuQPnAX+bL6A2sPuR
gKSyVWztLxPGyIx6Ej6HG7Id9+NO2zR74sUuF+a3sDOuLDGz5ysV5GGJGj7XnrAW1ui63laHep3Y
peuvpWP0f6R913LcOtPtE7GKOdwCJCeP0kiWfcOSLYs5Zz79v6hzapsDcQ/q276WappodEKH1Ttp
H+0rXm/A1wCIOSDDxFiMwrafQLbfB/fhVqXZvfTwPTqXO9PlrWbjcpOR/ixoJ0FAa+0lPl+wZFd9
mih4eSq3vKUJ3GMxNrGURd+LPRxL2Jobw/X33jsePHvJEbfBiQd1vCqICyGZr3ZhIfvUVIIkw7HC
8530LXvDSO72tlf58hj9vCXANkGz0IfHQhVkCgbpYlEJLkCkdvS9vx22ysa7Qx7kNp2v8QAIoVKG
9prPFdisvCPpn+uxXoWX3JlcmU52YmuH7qDb8W6iCjYc5NhL3JN2+8Ih/NVkqcBoRAFNn5FsYbyu
edjmWL/hFXL0Kf7+o4ZKSvJhbNRDRP+SEnNb6iABRqUDpcbudhPx3ML5pjj1Ief4za+RACZIl0ea
xWYhFkGfh940H0nBs+n8o7v/5QK9+jS6waP/HYUxnhvlsZDxasUYTULRgN4ISyVQw2nd1kZGVeI8
CVfUGAcDqCagpDAjhgnq64OFSaqWGKWPLkhrorxuS2fzTnICUj6pj7cv67PB+NqTXZNiHoF5OBkJ
Wm6iS+lUx8QtaWL/6NyUpNvQGbZ9QcZ7+c68K3caFbfGbnwcfr1jTIw3Lcv7Dp15J0Yp/G3Z4Dv6
fbKToBnNEWPPORGx5jRzfcffhLvebV/jXfISna2NQhsKgJ4dV6i+uokrhujMGzIwSxMRJj6ksBu7
Rhc4FR6bb7++R6Q6VZvQ9RzPif7nhi5IsoLZ/LkLGPvedUZl4lTGzqUektW56G4AGAj2VUweNW3x
rjw2b3saPRSn8pvE29n81bBe02U0KE2yOZkFuv6bupcOsoR6ssgRsa+m9ZoGI8xDEYQmZgtmrRHI
RH7qtveUujwXMZsvVo6xMBT7ezQ0ZSOavVYZQQ4B4dGoUBkNo6L3o/bujTzjzUKZYFsCjrIgwrjX
wpOKqh1BRNyoe28j7vvPmnzthmiwaDfept5UW2k/OQDMd3M7d/stL1309bGgYspDQc4PMHPYysdI
ymg1vhImdXLRs5EMSkdiHqT1fB8sJ5cUGJlI2ijC0vUquXRmjH3a5xRIbABxF2KidI9Kw0VeWaOH
vj4g0ciGKOpsxQhrN6K21tT4UisPQ0sbAa12jt8/CgpG5yVHQwuCl4q7vJU3leZGmCrP1NbOMVZe
HPUgJ0Xu3raJa6KEF8SMJYEJS11kRKmS0xaqKIPFHlZfI7862WmSYHdlV73dpvQ15QGBQhl8fpgB
MBLCdS21/QR4T70v0kv7UZ+lQ0qP/q78JT1HJx7iy6qzRPcrQDhQGgTaNBP+FnHUYJlCmV6mZBpl
bLn3i99q34YCbQMh/200DXZWBEYzHTFiXr+O8jDqNPG9/qRLTS6jlc2K8NCpheRXreltueGwYj4q
K3bL72NYEerR6Ptlk17i/DBk49HyMBA2AZYGO17l5D2HT1CBuzr6pa08BwMaMXpOVn1NtSwdCBho
EQaEJdsnrImh0KdTkl4KU9tbQ/ck1CqvwLdCw0L0ha4eBcWILwsuijRtfeSB04uJ3ZAbdBn52JnQ
WRwJXrtsC5O7cwsRjBbm5q/lah5QVbUpzS6V3dmTLSGcNXe6raJF3dqj4L3VOZ0dX0tjML0AAVRV
BUVnGQMz1xQzKVUFWcqyS01K5D99x6L3zlux2Rr3vABzjYfASAKeGBqk4DDnvy/CPs3oyqLxcvSA
0XtefnWdc4sfZ85heYORjVWRXby67e8soZJftTGqHoSibWkw3yyRZmhtIg9GAZksaikgMhpjFTro
yAlsGjOVEloXydwLHljAvLqtKF9rJcAKQlME0jVoE0OPPvOFjWeMPsBZuotY0Hn+M6jCnpbTQ+n/
biK3RzuU9dh3u0gOn4TAImUb2GN98dsAcM8b37MVwbEU9DmU2EPHUeLPBp5rJca3IYuFajl6ETHR
dn014iSWiS5U/UUot6UvuYX3swVKXxFhcVJPvQmQS7UTayVJDTcUwp3XoW8L+AYpdq/kNH0drNdG
OKJtJU9cXXOCdJsEHy1g8Mw7LIFy8N9tdYoAytihyRxgk8FAdWCC5YUjIKMloqhXvAqqW2unsqht
0fuVibkTnMPfabep4p969Gr1pEY7/O07+erCAKOm4jYwR4gxANa2wog2Eeb/+0uKbgSS6Z3uiG0i
umoUftQqUFc62XzvWiF2btP99PYMv5EMVTB4gHQQ8nqMr8aCVD3EPl40Aw7fPG3YDaKLnTx59jjm
j2J4rxgk9F6s4SUUEC8HpLAkp7hTfuo7WdgDafwpMuzINGl0HkZa+FST7oIanZw79aCarqbb0mkM
DRsTssaIic/wXgaQJODbiooMp1zfdCEtlWfrt8zDtfnabjsjLeJYwH0G3r/JtjRnWt0bXiX0FzEO
0OCLNcfqnaVua50awLueTm2JPa+hbTxoVD9o/pNunMpqIEa0Mc/pjLvA63VVZpPJsnr5RYxoD5U6
xGPg9ZcuxA5Mty/duLyPLVr7DcWWws2oH7EJB1WR/Kjv9OANG8IDUgn3WJeRNq9CZ2Nm2zO3EMbT
GDiTYcspkJbgVm0JjcveNk6wb0mnY3Pw7Sa4vy0oXwMNtNdLMlKGgGQG8AZb74ix8GmY5CG+aMT2
Rmcc8HJ1nkai3Qect8xsfq74xFBi3k+xbIQq8NXiCyDZtd2gSRKtJiDg9ADZ56jdl5fFTAp9VZ9b
nODoGEdQemaXlNMUX2IC3BTsFkSbTDUS3hv5i7+ZyWAJMjLLqE0B/evaqNVmGyXowAYZ7AKgiJBa
KpsNz6t95oxZxsF04JoM1GUN9gUjWXKRGnKdX+pqELaZr+YyLcTQizdSqecazUcDszxJo1abKWmB
3p+oQBenfTzGgBAvRfQ+CUBrLmgmm9pIM28EmrgXGD16v4qwjjZR23b+ORSEICADRnYkoiie/FQW
igXR1NDgTlN9xFr2op2wNEQM4h5WtvIsJKQCvX9LLMDsu+2UBQo2+QjdjzCPSoGK1WgIHMP21Q2D
58q8sx1jTugtZ7EnRLXK+tSSksvgNrvyrNj1JnBDlOii85u6TQYszeRoyJf4k6HI3DLgpLqp8xH1
A4PveAqVfdrTcAcDN7kNFWzvkdtfvEIRh8TWAuTzsf2P7RZpxwpb2NAQhXfGuXH72kV3cY/Un1t3
TpO9qIf6PcAoA+JgzlG/5LHgozHKjGkGbIcBjgwTQUiF6Y1SmKaX2jGIuj8FVN81znixb9OZnQ8j
0FdkGI4mRjCmTYt4uqXp8/enD15D2dc0GXMOxvvVVhEkfgEC3sY4NOR4VpyI0P+9pZEhwyQwRKOb
iqKez+GUJIKZMck5QEMGvc2uryE0Q4fxMBpA3WsrxbWgCcbFkVzXJ+rOxFpaYx8R3oDbmksAPgXA
tPEanDvdGevZVaJZhcpMzu6dZif/rm3SvQAV8tv77YN9iY7mcy0IMeIWDFM09kWYXl5LMh2w69FJ
XY6ofS1HzDTmvQNoAkXKii2zI0ZCcWfMQcO9A9t2x/j49MDNy65p7JKKfO0JIrMsMVMGKkg7SMSV
tpjvRGvJ83NBPziP0TWmzZgQGFMDNhJqEtekBsmMEyn0s4sQkNd8oICm8Ml2e/tmVhwosnsYcRFR
MAXWMHOevLKUUlVavKSI90O5y3YdEZsNrTkrIVYVdUln5uvixdYi9BWEDHReJ49YJ+JfmoTsn0ze
GPga05Z0GJHOE2VQrBB0vAeZ1lS/Q0HF4YjalzgQkrakwUizWgZtW+hNdjl4GsFc1/uQcV5Rq5q5
JMHYNQGrXjqrrcGuZCdvRCo4wg+FPvFKrzM3WPu8JDNzc3Er4tQoWijhJNFO37vVcR5S3BnVo5qR
p+CZlzxd8wZLaoxAS1InWWONQ2Ea4S0OCf3gXMzM+BvHYZdiJEgW6pWOl3uzU+1oz/n1Veu8+H52
GqjIVBOJNfy8vp9R4R2dnCu6fR+pQspvt9WSJwBsStSodL+rgjK7jBQBJ3ZYC7S0saEOszLcvOBa
MLA8F6Ob1iB2Xd5V870gEHDliMRu6Ao2R9o4qskmbaJeH4RqgrA19vDUwZxVNLR93iXxZIBRzjwZ
xn6MwbjyI3LV3W/rsMNQpubET+NWPsh4Wr3cviresZgYp48EzS9GELTDx9/pcb/lHYmjNhZjC3Iv
ET1FBIFXlUpb9Rf2Le1uH4FHgTEDfVEK7SRCMc3TYXIHgsc2T/c5foZ1ZgHWRiaxhsvvgc5Rbipn
jyc64XjM1RjgjyRjgu7ano1tIsgGdkVBkkfaHUsyvvfufmtSYfd+m2UcY/AFsKfyseuuUqA0dkAj
6+HoPIsi6Yn6rQ5IRnlTLhz/+fWlAMxnSRRm0+bamone4OIttZN9QXksXAtwlixkjAGWx0ueX3wa
A410tkkrd7K1bXVQMeBLaUI5fJyTAf9uszHFc31lfm2qeaXM6hOTH8ohsnX7+Bzf8ZTots/GWO81
mcYro74ZwT+kDdVdvRPJlnOQ21ZUZTf4ir04yGEF2cNDtXky74MDdahp/JeX2/J+GGuQFXXTC4D/
uIgfhNTuRGmAhwHPit62CICwu2ZXlylSNuoIo3qKMqdJ0QF8F9CQqqR7y/A+NT7aI4ClHd6Dbp3u
3A2JTBWGABhjGvuA40N2AtbbqexTTdKQcMz1uiH6Q4HhX4ql36KYJ9lFesofBdrsFRRqo81tYeAd
g2GfVGp9JQIDAlH1D6Ti3a1y/3cEmFBK1IcQWRMQSCeSkIyYv6Ln2xT+xeL8wyi2HcNqMS4zjiBx
6k1bp9PZUTJnT8f/uWX4M5r+Q2c2EIsY1As6xFWAL0SOQHwBAPDdc+JwdJNz5yx0IWTNVMsGUtVT
iwiYcBucfXHiEPmXkO3PQRjLGRWdNlZGBBPjmpsU/c8CiTe1HZ2TLU8951fZV6P5hxRjNJO+SpW0
wdMwOh5aR8NWNNLR79Mpo1teVmzdcP4hxRhOqWy6PtJCVPX2ryHRnzhH+dr1w1w/o/GZVYdS1eJu
pHpvEEm2JY1IZ+GM2g0B9iNxgJ1rPz7Gv0NqDERGdMUxCOuCjpWbn5hK6ORlLIKsdVoRtHMxkch0
2EnE2KLZCOhhlOfrZgn4cm0LSoxZwLRnmxQaarLy79KnFVI6AbHsw3Aq6JYTbK+lT+dy7D+nYiyE
kWZJGnY41YixF5/2xzfqJNv9x4uCKEXmyP4sBDcOxkIWIDfWIx0MYsEueKKle9sUrVrTP0dRGQth
llbuwUBkl5cfU0Ae019Pt39/1TwgFTpDLszJd+ZaSnQFAwEC4a892Ha6HZ+jlCCyuk1k/pEvLFoQ
Ye6jKMqqkAbEOeYGjnTzjJmPv6PALr2vBIwgBT5C7OB1IipEq9mIW054uHrRf06hMFehFO3/j3of
Nw8ciV295cVPM5koeQzRx1mDQfJLv9H2MlG3nHvmUVBwRQtPUzSFFWO4FaYMvXWN8+Q9/uURGLPs
ocsNPTIgkNx3tLcd7hN63VYtmMRYYyCk9WNgQFQBtPP4M6f3vS0eK8o5B0dW2XJXYlWAYlJBZXx4
/Wm9IcJ8/ytlYE1uYAmN1MogEFymbbw55m61uU1h1W0tGMXo9Dg2aa6hhHRJdv6zSEJuunmW9Bv6
rDD6bObY15XM7yR181LZysEMZpsR2ryiIOcgrGk11H6K4hJqUZ59El8yynuZr1w22o00TUHTBhBn
2DpbWnp4UDRKjrAFL/Ocji7JfJ5ErQVHV1TmYy51DyPlVlGBSu0o7k+J7OIdNtHg5fJy+95XdPyK
zvz3BR0pL7NBnE+D9/9uZtjIk92VC8ECMzS5oD8QTxS2iz5WlSxAi12Ol7grJ2hnHXi7fb8OsWLm
ZkmCYdY0FkBbEUDC+9E6/ctd4dbPhSPa0guN3wPC0fYV93dFjWGZVeTS1BR6fnn1Tq5YUhUIGh2i
n+r37avh0WFUspLNvknqmQ56zAeinKl35j28eDQYrYQPETS9A+dGqm+8B2QabfTOY23g5fZZVvzg
kmdspjlujN6IZzpATyZ5x00mrFgXrGnDAxiNoWinY9eyWE0vScIEXoUvvVMTcxfuiIJ4ka/+a4ms
K1IMyzyhB36bDFIapmANPFrcgKYUEhA4WHH2jZfwWb2hPyf79HALBa0jrE6M5pNh94Yr0I6eY/eD
417Wrc2CCBOmyKo/tO0AIjGJdofRmc7Ikzw/3JYBLhUmYhm1xjICEVRKR92c4gNA8Z+lj+fxG4cQ
j2VM3DIUU4w2iU+WtW/SVn9ysh8ft8/ytdtq3vGh/78VncA3ZEvBeS/1VW+o8xPZO8XnYjfu07O3
uXh2eApPaIU4fh9exmNuow/CuU3787cZV3pFmwlqsPnFxGZ60E4DmrxXdmjXhdPZVbBJHV/dttUh
LzHJX2HFu41W8HqwO4WKzkiBGTJ8z9MZKyQ8YExD/Uj3hlPuFTfJiVmR9GSe5H2sEv93GZMqIunP
SiHqSKLX/pj5tu9tWz+lyilJLSJtxTfP3AjY1PbNjGkwvKHrMKwuzbTpMidKdtgs2PG2xaw4X6Ba
aJitxNgCen6YhHWXZQAAryS8fiW7OGBB0XNo27fZyyPB6EJn4GmrWP2cE5epqx/fnniDF2tR6dUp
GEVQBFkf5UbMLnlFXktHpoqP7ZLg4wNvtnfNWl2RYnShbdQcW9lxmtqJdkVCX4GGWNEyoXPdxdil
HN+4YuevyKnX4YQVyMDMT0HuIP5GK5T0/fbdrJmQq99nRB9bq5JmQsfoZbpDld9AR1dAM7J9ybfy
421SK4HRFSUmpijRuaD4EiiNG5me6o35a/t3BJgwQo21KlL0aS4iifSnfl9xDrBiBa8OwIQPg1Tn
WRZBVZAa3qlOlZC37Qfnunm6Mn/DwjmVfSj3bQxBDjFz546tMypbXr7p9kWga/CaRhV7lZ4boNF+
nPKNahcvHqcT/zanAM59TSFWpsb0RNyE95yT7tJbhOY25fhY3jEYnfdKvZPMEsc4dEjUP/f/KybZ
jJrxj2H8MoGTSPWglCKqKTk5hSSyHy0n5k1i8I7AKDdQ9DN/qEfkfUQUJRO7tDtOJ+zKW+HqFIx6
e0KmYwvQbD7CPfqEXZnXds4xIDpbdRrisJY9DxSEg7g/zVUTQGkN7rNv82Zfb+uGLjL6LSJHP2G1
J/SvJCahPjoRyi3Xvq9U0a44xmh5kQMGOm5wJ694W8nw8gYtj8bLnhNS3bbrOgs0gxG0XMlUHOay
wz7xzW1LyOEUG+JCqlUrSvDjYme7E0l/h6em5CaTOZz6lIyFrcrTVK37APawp4r7Y56r1AmWx/Oe
uxxj8llyX5DxVCPQvBwCphHXFZ/oe+5wjO4qBRng2lhmgBUNX946ugl8hE6Bkhjopsonoj2Q/p0T
Ba31VmMu4w8VxrTXmTKFviVDUbYGsetkWyL74DZA1wVgdk48FLe7jYim4hyBRXzWN9sGo/jttw/n
Tbzb8/Koq6bnz9ewIoJYPFQEEWeOSf6jtL+jv5rD1VUhXFBgnEAu57lfeqDQNMTCOvdDD3W9Leer
1m1BgnEBGIYsMjkDiRdcmw4qOW8vJO8QTLQXoTgkqA1kPKlsNyTmMcCSQ8oRDY78fVZSFhKetEEp
9z2IaCToSI2Xh3XnYiwmv9xmF48O4wzU1qzDsgG7RvqjmlwLQxHU0Z5vE+FxjAnzqsEMax23cjlU
Rxe9iXb1wtu8zJNdxhGEXT/EeQ8Sxp3bHaItz7LxxGo+4uI+at3IrbLGfWDQeLAbgAs/3eYRjwBj
CqxsQl0b9v8yPb1qj63L7ateNc1/FOPzsb04gRoNQZzOEPXA3t9Z5DU+DwRlzWTvu7dPwrmKz0HB
BaF2UDDQK4BQ9isnd9D08J2j4xJHamVGyWuhbfVWwm2XTmNLrkg11JUyKqDQHGKmtKuo8eBU5Omd
1wzPkWR2e7qmBu08AzkzUbLriHzb90R7v80/3uHUa1HDDqViLErQiHa9Y778kjbGZvr9d/blswK+
uKTBbK0iM0Ckp1oO2C1bot+r818SYfRe8coxAewK9L58gQE7pzsMXVFee85aVXnpRdlpQzjYZuxm
gbMHa4Nx2I7umkv5Grvqz4O65ZH7irYwvwIWisSYgqj2ur6rIXyv3VHSnfB4umAK8T4eMF087JUX
SofBxjml2PnA9Oh/zGwsPoAxFVHrJxqAAGYhPPlbf68+meTJsM3/8mL7Q4Yt3ard0GfB7Kxfxc1h
/GxSwSRh/vO2tK/naRZkmJhgCoysKD3c3gDXgD649zePZhuOTq1VL5aX9hmJLeRdhLEYjQA8Qy9p
72B9Ebb6Io2IwlIgnyJSwHrwsGO4J2MChdALDQzHgYF2k5E8Im/Io4XuFstP/pKFjMUI+qgc1RAs
xKs0fQ43394yatzzMmoc28fW5BJR8IxU0j5bfgfi7zpHfPzLgzAGw8AGvlQbQOKUbl03es9qlyav
t4msHgODjHNnjYmF2Iz6mqFVDlVuIlIAqPP3HOBx+jb8L4ZvQYPR0CIOdUHCUu8LNh/FQMuV9urr
eOAlUVcdxR8qXzx6qWkoWOtz7BZ9Vx7Qhz83+xqcs6y/5hdkGAXVsTN1MhC/XeyRBvcWUWlDpH1z
3t6+l8+OFibjjqHxfy6GderY3GD6TQ46cbExHOOHR2bUMUIdYGju9uf6coh2gmvua2LgRVQAqBcT
1Zwn+Hoqd/ERjM7OO9/1IpwPK+cH/wELhPQn+JBvARE2qc3zJesmYkGO0dwJy9gHYYSgHE4ypmVt
qZubZOQN71irwd+CDhPmh2nep3ltzE87VCbIa2f7++nj4/YNcjSLXeVapV0SYr04GihyUr4c5J7g
ZYRhlNtUZhtwS0zYSH+wAg/gzWjJAdAQ6bGK5j/F+gtmMRZizNJgLLtZEHWi2hhufv+7EzDWIZQb
jDf1+P0BsyDnjNvWMEe/NzjEOm4MgY9jrIFDn2Va96fvhDv6Fjk8NIS1yYalxrKNV0EvIysm4CBz
X4NM7yaCrl+se+P2/3Mki/Xe3aB7uefjRCkB8DNtSfDw0mJIWLgL7otdJW46VIUxtmNcbt8Ux8Ky
s++C2WdzGXp+hVtPwl13AV6Aqwc2R6RXjweQjrnXD03mLB8xf1bBvlowOu1Lc4h3z7HNteKrFmBB
YxaaRQA09mEs9D1oHPRNdhT3kj2QUaFv/+2daWJ+F3iVgI5i0Q8AmxWHfhjmuKuX5ALA5RefhMBM
gWu6fTmr78wFIcam6V3a1qUYzYQM7HPBdCCvzXhdwBckmHgEm5wnKZniuQ1JQnQ6OjX9PVD4cjsg
vCzzqqwtaDF2bWiGETu2wLcupmeg+uEFEdoWL2ZY9zgLMoxxsyZzKowIZF4nezre63ft8SHnpPnW
+YatnZjihzRjXcG1sNXdNGIRRDa3OnRu/ta/IS6ltT3mRHVlmytycwTyxeD9IWfMsr+Q7TrCujBB
LHI8Zid3fAFKIbmfqPcqORwPt869BSUmFiqtzOoiDZREbMS+C2wVe5lSHIgnDKuyvaDDaCtWrraC
gtWRFxurFwT4OeE/zD5bBjo0sBBkHlFni/xtr3Zxn1YQN6BJ6nSOO+Z0M7+Tfc1fLwkxLMs8b9BT
r5nVND6H2JjVVXZz/DmQ0pZ/QSLqY3lp6H+5qCVVhoGi0HjqNIKBCpleU7wrG4DMd8gJ8QjNP8TK
3pIQEzAOUicMY9rmFwN5weS7SmvymJHJqc7FnpMiXFWrJS0mWkwi0c+aEnfWuIjgRkeatcqt7QLW
gre0Ys0cLWkx1lUbWwihjmvrZrTcLSY5chtw/fZtGy7xpGP++0J1jVqxsNgbZArUO2fUYeCa3mFT
BUS+o42DLWQ+zCAXFo5HljG26JGVjMaqZwM1udUOIIe2+qY66F1unOQ8/JBedP5++zWlXrKUMb1x
gvblGHiG0IQpJ+3L6Biu4Vqv/VtAfRTKDJOKmpPec0eNuILD2OOwUwZTq3DcClzGABstDoCQAXZs
seGCUcxC+O8K8WWzipImupyos+C48oycfnSlo05TzSHjE0961oKaPxwFSva19OCZHQkNxmQgpMm7
7PjkV2+3O+/wwJHS+XdunYmxJn1f9I2egA5QiH6mTuD+bpzsLGOJBDem5h2JsSfWFBd+n4PU5Koo
/2PBEArbGboeucHN/Eu3DsVYE01QZTEocVGGGRGt71xF+T2qDxaKj5loV4irK1vvtn2zsdq3suj+
Z9hq5FGxMFX9xFEDuDEjlIkRhlVQj3PTpYGakAJn6hR48Wf09u2tq90/dD59+sLEIOLWBL/9pFP/
6F3JyTb/oX8UsJlAyAKAuokBJ+YogqkKTWIMsxxi9nG+M+GkvfG3GK7JIXa+GqjVi7Ils1Vpv7eE
2gfWLdAKROpmkI57bfMcu++3ObZqL5Z0mPNoUj0GnQE6wNH/hVW7JNyNrrWRUHz2bV6v/+cFsIK4
oMZe0BCqaurJoIalwuTncPg1vex5aEnymllaEmFMxeT1VRnMZqnHirqUKL/wnLP1kQDLyL57nGwX
r9d7f6eqzvARbffWjretZbVMsfwCxogkoSinnYgvmLq9lh+eDw/+uSUiOfc7hF0mR+rXPNySGmNH
vKmNDWECNQ2oA0hktK/N220pWdOrJQXGfgzqOEBI4VT8N/TWdQE1drcJfN25DAuxpMDEIIY8io1W
4wyVLc+gNpOdoQ/cINouJa8n/yGkCende9W3h2fHfttn9INnJdee5stPYOKTVjCsydfmkAt4AzES
uTL54GG782gwwYgRptjlModa7cuucBrnzbd5x1jNay7PwcQeZZ01o6l9ioOB7acXdBE7nt2h2+RZ
PFj3ty+OdyDGfASJKOXpbD6UO3cmM9ARhY/bNObfuGE02OR34+dePTbwk0gEyW8qSbG6DbsV7NtU
ODLO1rLlcZLDIQSVHmIHcOcpoOeP2yR4B2HMQqYOtSkIYJYdItglMZ1ojI4pXl/hqj0AXqSpA7pQ
1dgnuRUVUp53Yn75objTLr5Xt7eP8XW19aysfwiwj/BCwDLnsJxwjixwXH2v0wEgEBGRc1LBq5+z
inLXpa0a9QVNxqhHSuJHRgm/C0R4mhMdw9pzdKvbHRVdWt797RmZu5LLvKjiFExE/K5SAUsR5efE
jal+6ehb4Ag7cR5w7TYcKVz3kADXl2XosKKwwt71hQKwTQlph01nR99rGogkv+yjgVv/WAs/AW37
DyWGo4IKYzQqoKTJkPjG1chpyO1p08rccSIeKYaZvaHngxTIs4dyIzs+HfeA0OdXYeef+WIoFidi
HCHgfEMzVXBndbxFuhi7n1Wi/pIc2k8uTz54tBiXiIA2K6IER5rcDojjUQBIOYXWdw8hRlR4OaLV
mvbyrhj3WPdalgJJE6M+QGBSnPRoVUgENJv5VYKWwUO+RbmMBpvbir5qrxb8ZDwiUFmHXOxAVTE3
df1StPdms9GexeRZbN1UJLeprVYfka7Evi9gLiM5zrA0LgxREGMFr5S7nYt2u/50HNA99l8qtksy
DC+xAq8AtKE6v80t0qpEOhQ/9J88PZ6156ss/jkMw7u4AXS85OMw6OkrSfA6D4MePWK8AN3wNt/W
b+kPJSamaLHyd6otPHpEJ3V+J+Q4PyF5MSb3cuZAYPG0qqyi9cv5cuzkeMpsIOzD0ysOT63Wfdef
w8yHXZAJPEMV9ABksnvbHezWqZ/Lnfg0vPUkopXdctLX81ffuCW2fiYkWDmRe9Di1ykjxblAd2fG
xZj6tNlfqKjYYQ4Q0nnN9GweF4eSBICPBiUkbobSk9zX0KYvbUjjrbINXPmCzvxd95g4Hk8IVyVj
QZex8Gh/UPUiAd0KFY0f5fN9ef9wW/ZW+begwBj2Al2MkVaDwsE7YfiQwq5zboh3Bsamj1h6j3IZ
KGDrSrr1z4MHeLi7vt76/X+Z3kWK/M89MQZIyyp/LEXQwgCfLT2KJNs88KYNZ+tyLQsA8cZ4NQDQ
NazHYJPxquo3SW6p7cXe8dzs/Hm3fvr6um9f7Ndo+PozmYvVpnYM/ElpgahSu+mpdymv4MpjBHOx
PSCge18FI34+3vP6Unm/zVykPjSp3hr47ZRy94StvK+uWcP6D98SWoBptxfFfqxtwPU4Rx/O9+n9
6eX2HazMDFxTYnxIAUsodDOLYrIDanFPDjAYT7pNXPr0mG0OP2zom2M7GD10OB2Bn4XoW8LEeBUP
E5Vx1UEATu6P/jl8Np2U/gb49Mnu7h4DG+ved3QbPjm0tZ+259T2qO9au/fbHODdI+N0sDU2ErsK
H+E+IjfK8ZtfXc01dxlX03bmKI4mfnwgv3lavpJWW/74lyk7s9W02ve19vISO8I53RQ/EwIM9+jZ
Fngb1G6rPTtu9zcMx77La08lS95UafLM8HvOVfK+klH3Uqg9Lywhy3/9yzPlhXftplaxvNlUATua
19h5WwB1FrZxFMQ07Ed8tUYI4WTFV/KU1zLCqHcWp01ozTIC9PvH2nLk/PkheWxcpJTt4/uxBW7o
eDgqL41GjVPwMxhIdIx4UPyfvXb/ruhf5up6yRsNc9YxLLOmComxddE9znntmmTb0n19Hslm63z8
pTgwmj0aRtYJIhg7EMr5aYUnaoxiDwUaP2Mdv41HWVyS+CHf7J2740geqf3QkuP2jb4/tQe6sWds
t70S2SUvjuV8ApPnvq2TX9ctmVdy8hmaLwQ8DCSMc0w4z+FHS1Dhjmz35O0qIhPnN7YA3KaGPXs3
wwj907QtyPWyNRl9ArEsyc62yG6whZ8xeY9RMq23AtlVLsYKU5KXRFXt+HxCg4y2E5xd4B52I9Lb
sk+Un3fa+bXJaCsfLgNA/bEtN3VOGhF9Ujp+4Wynbbt5rTd3pugov/QHCdvdNipW+G6so4J9eiQw
SYjlk8O+BLIFMU/SI1BBiB+gLTXZtQlp7vUPCV2UO8Av4B8mOzwM2NSJ1V+b5PjtQ4lQojfPlS09
1Zkd3XceVng8ZseicfIXw81pg88VfplvWvTZERFlpN8oLnaL1jQ/ekgupRsJ+z5O9/mMl/b7JO4a
d1O4vy2iYcJ1h4oZFfelc+pBNIy3gx21qGkjpaH9FJ3pMNyVpHu6M52AIpGNTWQ6DezCjUzyuisJ
FkzDm+V0uEMPrys0ZOdqG0iqlVI8RylggxXydtxsgQXxaGxCxzEcZKRP1oN/KDKUMR7MfeoA2rN3
C5TOk58aNuhNZLQHiVq/jYO8Uxuipaj4nu8DOx/ITg/nvin9gATdQ4P1mr1nv2uYzjBJ2dPjm/gz
3ey/lf9H2nftRo4s2/7QIUCbJF+TpnzJldSSXgipJdF7z68/i5p7tqqyeSsxvTHoHgyEUTAiIyPD
rtgdS1t7upE7p6MPWJ+W2SnwnpSNYN952+JRP2kFBeIqII2xNMgR4BqvADgsoa5Bjl1vj2vR2bTb
x/w9rS1tFdiW0QI3JnT1I94+p7H0AkhemGtDiwZ0BMsE4gnZO2/jFOuHnirAxM2+Pnpbvll/PPa/
NIXSYGuT7bgx7jFwsUW37JpWn6Snqy2B8k8CbQ4WzeB5WCpM12+saDrpCnUrrK6IPnXL3ERHtLrc
UOehoolT2rENpK8OO45/dVaHPU7b2P5qJcBArSu62SoHa7o7hq5IpfvqMYAFPMHxxXl0x+MG/7Pb
02KA0JC56vAttm9B+mvycdTQGWQZ+KWQhGA9B3b2Pq1coLNn+E/J2aXUxa6lXwKK/R+ek7/3gLhO
0Jyr0t4OC8dMnOP6l5V8qqubfHdsLXAKQAkdJeFViP0op2Jl3krSLqGtHT9+4pUbofl7bw/w2OLw
gUFRqhb0Q1zLtF5PurtdJduc3psffkaDr9Aenz33Ub/FyurisUXNdZtj5NjGRRPp4CBfv6bKarsR
MtvzoZWB01rZAQXvlaV9vMUW0GOV+xn2Z9vadW3RdUIh2t/IhAqbY9LQ8abeJU4VU7reOCVA4k0b
M9O+I98K8Hfim4KuR8uDbL5gq4BHSpvd48dzevOUusNdcIje7Gxwp7WIy9Amhy0B/9cN2tIzqwHI
SNVVRcWQL2s+SRDpghB6HXpwFRdXf6Cv4XFuyEjsJqXGDXFnGHhzg6Pahuj75jxHXPqMTyVNtVIl
qtkBPlJKLWkXnk5uCDz91kXv0G2+KeA5K7cmzGh24EQQ37wxj/sF74zXRdIgEjMDtMuRvp5MoBiE
lkeRpVxfF/JCcw8mEM6EPD+IZ4+GKPo6xsGF7vRsh84BqDfKsXzGZdGwzlfn17j+zK5dkmNiMN9o
kolUONOioL9epKeI7iQXF4DH1oL/B7YUrFRRZIUAou6SLbnoArnz/P5kUlT7M9GFhcQofX6LXvcI
eFjlLRdBbqECMPP2Q5MRZVxGbeoboAlk9yzAM4jdLqH71XN447kol6xdP37e72I+eVByOeoKeCj2
Pecr/0z/XPo+zEEHfi1VWOc2O+AmjR3tqAG4v6c5h4zMo8P44oAgy4U6AZ1nF4BqlB5uBOv1cPId
PHV0jWVLTztHpA9Pax6+4oKGneWDyHet7ezi+HFdSukcvaCYxYteeJ4wOwClG0PRC3P48rTrXDew
TxH6SDL66wQHxL2na2ejrbZPAbUAFf8xWlvf5rXLfPeAMxbogj/GGfdUOSmbAfw92/bh/uPmZl3S
F7iW7i6nqYMmSteFnufWrtt5NlZNAf/Np/aE4qj1tbobLOfB2aq7BzwN9Da077/wWG+2n+vPo4gX
6pdCD4cALtjacK5r9Pck6ZXvZutwgtnVAGyAFyy5N5592BzsHp/66mrrGmEDhtVSV6F7bDDMb3gV
fM5t+o4HzlQimiQso57TPqnl8NRN/bMUd3Gh2NEr0gfZUM7BhH3y6WEzS3plOe8ntMQEFG5aZre2
/REiFhyR05m9Nc224FoRitCJk9v9hvG/JuRLG/Q/SkESIZbxMdi7YG+e73/5d+rmeXWwN6Vl3DbU
Wa8s+oB/Y3IGbQXEcfCB1mr9gCWbgMlY87SVcxnZCpQQ6Abp5kMHoiLvKZ55YXk1kf5XsCwVIxN/
PCXB6KdNiqW5CFgqCW5Q/2ysMSYq2PWOd8pL1uycFmOPtQB9ZYC062A1Q6db//bow3yW16/IknOB
VdU/HDG2efTCNB6IBoQn6xDfv6dW8oZpBi4C/AIEAF7DMzqMbTYTo85NDXR0BHy986q8V1gJArTb
DMDlAlryseWUOo9flXudQZ4UmRRoW0eo8CbfUhQd/1XH2/Og95TXFMcjY1z6GEFkjlNYgD078aiS
Uu93CqVIcAOvs7OY6cGgDnaIyub38sVLQlqgx7k3GPDRDhKGt/AeVGsBEWeA5qAKUURq+26/1jfJ
54ywUHIu+1JF4Zw6c9elQinGsJypt/f39SZzPq6zt5hyPSfAKP2Y1JVUKyAgpW462rnuyJ714m/E
2jGfRs/G0fEWF/1/aAIfUpd1CbvOmbMTJy8WRhOX+mACnohsIyTGG2dyrOzxr7j7ocS8owK2tbZK
BO5s7yma7NpG8Brb7VrEgQmczORiCmiezv1/bLGPHyDEs6oLwVZha7THzkmJehsRk0qA8NeBSkQ5
zC09Suf0LitX/xOrw+SnEphLXqa1dlxZMgqxwdZ/uE5nKRSDJfnhiw3FvKD21BDhEBIp+Vq1lc4V
nGKHVgp5l2JBV3Lw4Fcgrt9GqKGTY6lTnlFZcu8vvoG5BwG2v9TBfJAjEkax06yNveQ8lO//tVCZ
++BFgoDpdBziiB06mB/BKh330Tj+xST/bJ5/hMo8A5Esl2Y3fjM0o9ilAFroXWzXWnE5mm/Tn0/o
DyXmIQiJoY7JAI7mfaEmoLM6jKdjeu44T8958JUi5ClCDFRyKfMUlHkKMlGoTFOa77kL6MpbYgsr
HxSl2+sKuvwU/DDImJNIDTIh8BH6pZgZiVcJMJffQm43kTyr2DU5MrakVQwTK5dwYupdj4wqdv5a
ABBGgbGAY2tanhsCanTVwXpuk4Ow8W/qNa+fj3OUbONFItSp7Kl4W0erfmxbYMYQv7BJ4HTe17+W
KfBtiSrLcLwAcsscXdqPRZULYLZzn2uAhFWYPHjgva3L+Y8zKszJkdacJh/bwE9PJg2seKADEFt9
WtsymmQSJ3T9h/GdS3XhIC94Yw5STRNFTVWoZed++5SIVSUHuUh3y928sXBgZ6T+mPWpPTn0y/nu
pVTEbKzmyPYDrwVX4RFh3gGJkNL3AfKI4Qpzl71kyJM1a9Up78z76S4x5hFm9LtZBRyVfP1V3cnr
Pax3RrePyJHaNkZQbaDX2OLa5DbZL3mhFwJg3448HbNsPmHIWjSs0jLRy/Pu7W8/i92vAh2AlKxH
KmxGD1W06yq89GZoEppBTRXDM1j/ztDONNGPowh2YbQwC+jt928F1z38nnBnrMIFEeZhSvuoRz8o
iJROejSP6k376G/JplxpTngXY6Z3fhOPmbPeDUiFf7VoyPrK7gSk0OmIQQte8mIpvLj4Hub9MmNt
KGsd31O5B9kRVboanO7YoEGLN17OlS/zhKWCXrSkBinbm+swMTCQHx/MF17EtGDeLzhi3i8R/baJ
FoDM4d3f3hpQmZ4S57quLF6hM1VhzJ3clmKpjqBR3Hr7ylHdO8TwHFeexwdj7GIiRb7YIPt6iG5D
57ewqhCC/c2beyEtxrhhjEeOKhGclE7t5E7roAkbz3vKX6i85Mafk2Ib2hNfGjQ8vP0JM8pU3yk7
HyW3Y+42j8WBx9dS0uOCGGPkzAm90KoA6Uk30rMIQ3LY6Kh+SraLYcNXdTse/G1iE9gT+6XdWNmb
ts4twdo7ikph2jxqlZttcFBQh0IRzPHc43bdvVzXoqX018VHshYn6OQimSViDBhW+BUqKH5h1lnv
3bxbB2TVKjRX7LBaATM+km7CkU6aFUxWJVpJ6ngRikdonB8LJwrsaNpWxV1drsTigfOZ82dcsVk6
Y7MiSJI0DcoOouVttV/+bviufK4ccQeA4HVELQjo/aMEIEroPnGIL181oisYslCxvYY5yIGQUcsD
HORo9W/PqFX2tEHBPLPDbX9IDNT3JquYqBOe1Bu8XC1+GtN+Z9qFzfmSmdIfYsAOWAI3x5D/WJcp
yoLiC9gsCcc46pAol1AGR/X2s9zcDusQo0wvqL09RFTdYQrO5g01LVvqn+KPyFjqTKk8M+gQVimt
FX9i8Wi6wSV94HC5aHXOqDBG2o8LImU+xC1a1YdgxS/IyvNwcZdfgjMijIlOAAklGxGIwJN4IhjS
CREN9ieR3l0/soVsyHm9jEWzbsVSrNQCdIA5fC8/KIgA19cpLBu1M1YYKz1VqZE2s3riUetuPl+S
dW5zfGuuuBgbrWgY7a0y0BixOUNaF7tuW39Y0Yq3B2Hxqv3w8v0dZylxP+hQM/vWMGj3sBHuidsh
R3VdYstGT9MVlSBBpiJHi2t2RiVUxTBri7hH2hTYIt6TGVvKDr0icKsNN1lbL3M8JqM7S0WWQHuq
Vh8cFV92Ms++gNFxNUj8ZlKC/vQ8ZBRQgv6225noXJjH6iIq7rKDcQQOJTYvZytuNLFoTM+IM7o/
mooqDDGIDy2GtDcZ9fYO7RyHY7SX2lrR/6wTTcXiU9NUGSbDKGiVQKt63DEVnQpdiDMFmIY1ZNjF
dgjX6rak2mQ3v9qI1idsEdwVJcyWGAEskvyKH/D3uuB1jS1al7OPYphHqUefSNLBb8LOpiS21NMj
AP/rX9dVbPnCGJKCARdJVaTvXTRnKoZdM1mYYIHIadxOqCS9WI/cQsMsvj8eAwPPgCgSTBuwq849
LEUYAm+YOcmeyetOvUtuyGa4H1KaYVfv6x2vkXYpn6BhJF7BcSIPpOrMgeaYX9cEL+lP4Vf8NO+d
nTPLobV3f/0+oorjU/0g3U3ou3kIVkVEOSKd33iWX4CKog5hyERTFMbjHXMxHyIx7WFKR8xXVKfY
AWblXsTy1mH1wJtUlmYjcI0cY1bDXCpCIy57wM1gN0R5dAdA+HvovrKElcaDQ/uu9f1BTcZeBU3X
cV3YcQE/q/oyM6AvlT240alJLV+3CKgla8fav7xMcAbzFxET0R8csS6pkXxGmfFuGm/y8rCr+39g
8dFRtZ8zG1iB+yG7Mi2R4eM8iUs38Jwg43L6o+LlQgtWA48elH1CtYSKbsMz8ktWDqpqKro+aw1h
1KWLpympACCObjaDKlgHWGZWrd6lBXYYi2+D4RLBtDBqZ5nAesqPXvKSCutRf4sCmXbFNpfQ3ph1
HSX5WgowzC9yPnBh1k9Di/XPBzIKVst5qBTzbcJV0t1461P/8OkBMuPFt8R1UvJhP5eckXOKzCtO
oqxTDB+SV4B8V26TGla5VuYuRMF7JmRznA4mCkKB1cHHBx4FF9V2yX+VYRNFkxBTIzrzAUEoKPoY
4QM04FXu700MFQzWUeDmcZct1Q8hY87znplfo6/GqZl17AnI7hiKeo6p6phu9iABu3yrQhPs45u8
K6w2o9HWvG0OvBzXUhUOx/sfXtmoQenkLhZLfMJuxjPvNv1neSh+ZbtplW7eMEWK9fZrJ3LW0co7
8hJJS26UrBKC6UpJl/8AxJ0ST06SYkRIXc5ZM/T6cftZFobDob5nNJizVI0EPXg5aBya2yy25lzK
Fo7L6hF5SYoWGsHmpTyWb8wPSbZc5Ull0Y/91KMQre1SRGFzs6xzC8D24CDY0qZ85xb+Fh+dM5KM
dfS8uBi9CI+sPa81q++wsRuYYxg1htbwwWAWqWkKlqRqRDVVg5GpOCUdtpSoeNI3bihamQ34I3LT
75vXaDtykjuL0Rxy5f9HjH1yvDYFfkoNYk86ci2oDUtY3yQDmCjheYKLWfNzUowUSZjEwKqV+5O3
aj4AIBUcZX1T5y7+KZ0A5bjhUVtNSDv2LafSslTixHreHy6Z18Zsk5H0KUg3rk5vItlpGoo+ieSu
QU8GusJ5TtKi53dOcD7jM9OTZmUaY1/JnGOKJKQYYeAAs0YFtC7+zcutkXmhn2LoMmFc2Rgx2Zia
2uwAAsoE7VRzDDFYv2V7HTj8voLFQBOOgiojBsMfjdFOJSaCAAQaWJVBQSOw0QrdRMUqnm5Iih3I
tGtzs7GLVAcIaeeVYUmbpJIqLEI0WuJ4rdx8KYIu/b4uhu8NyH+4Thi5NeY1zKb83fJ3JnBxioVc
6uPhlCBkUy2pfR7lbaLQoe2pGeSuAUyZ5FUEAKuEyRrjPpp+tzEtlbsEJaLkWXszE/S0a+V7It3J
GZXHX0jdOXV1yJWvVC6tBG2Z8ntc0FhEYziNM4tUq7HeAKpBJ5yK/KLhBkAOvGxgQpksL7kWiXqv
RMMJKwcj8tk9ZDlgSd/iB+XxutSWD/OHEluYK3XJr2QZlKKNCfhvTGL47+OwjbELC6f3GgarCFmt
fsMhu1Bg1VCd+z8Gv8cRzw5r9tZ8gJMNGHWU0GOHOp1ibRtupn/J05nXJqNVw8R+Vp3xraJBmUQB
NeRTiEWm07G+5eXCvqMNVuvOKTCXwVCEPMb4zHDSc/SrCh4lozM6VYZxkHA77QeTdpvsplAt7VkO
Nkmw8grMtWA5S0jbYQ14ttqSFVtUsFq0P4jIp0XQ1skai43hr4QtlkB25JgYdlusTW4oteQbwyYq
oqJK6KjSWKOo9GKcFnhIKzv9OnSCRTYF9q04VvHZHfhu35JWn5NjTOKUqX0lqP1sg+fI7XDKAAmm
O7/muojhfD0gacpNcixpwDlNJsczetpQo1O9x9505BFvgAaWY78L2aQA79jHdm7D91trPEieRcfz
nCwTImdFm4bTBLI5sKyBB3EDCAWYIqr28O5Ve/aMxHWPhsZyl+8qOzrkDqqcnPTSrHusbs5JF/SA
ER3rwxndzLXWS41anNsL3hNbdybrLVnx5i0Wc1hnVNhcXRYhiPNLpcdVLun7jUBRQrGwqq+hzUO8
j3Z6yRuxWHQAz0kyfkTeyAkgosDY6Kif08l2X+1ur9r+bbdS1/HvwOFYqyV/7Jwec08GIRPRyQl6
hwL7lcLC+pyOMRZ9oyAzx2cfvPTnUiyuAclJknAxRSzmvvQdGiEu0rGDS6Z2XmIHOiLUIWwSS5gA
33idt2Ud+SHFhMf96Imy1BpIea+U51qjpW7rGNISAOYru5PKobb43GiAOFR1gEcbaKG55MxvSOgF
Kjiz4drW9/nWs/G83JNdxO0PXBbiDynG9rfdKEh9BLdoxLbNYTOW1LPRXYASWubY9YOwQdMAT1GW
Attz9pgbJ5bTEKLBeQ5sRas9+s7v1p7QOpFxy/fqrAN/Xu7/sMcGQVXZ14qggFSSQi8aS1IDOyGW
hD6saRu3dpElTvIxpIc8D622tRunn54jY6I9MMiyraIezN7uPWQIt2G90XwfqmxVreu1lvnamqck
33nE6ZLfTfBcFwcz+JgAYJKtx9gNgDHmOzkir8rT9r16I9bHaFh7CWed6WJsiU5LXdJNTVWAEnSp
LUgcG0YCFObT8+5VJFaOjk7HujPtrwLjcza3Senb62Blek6POT5PVPK6U7wB2NwjuiBNYI88obRn
b+4397p16/x60UdqaVay3jYr4JNgdbJ/g1mEj+t38tvp+uM70PuBNjtZ0XSV+Y48xrrbzOjH0/Mz
chYTAFSB6zet0aowYGyE7qnzFqGboFs9FFax+sJmcdQid3fXv4KxDEB4x9aCOV0vqnD1TY0Rfuol
gxj5QbJX86M8WWZKhbdIwLFb40nV6XVizGX9gxjD8ShWU2FIfrIvIvFeKU1qNOVB7muO/eHwRJh8
UFoZuaHm4MkD6OREJ5GOPfUSy0eva271/n/HFWHeqbITvBSjcsmeYIQ5qQ+FdEd0jrIwduBbcgB1
MwyC9XSqyLq4LdHFPpjSZC9G2Chfv5qtT/Px8/rx8Igwx9PUwJRPgP+8TxVkQvt7KQUynhpbIy9d
tnRABNMKJt4HXcOlv7zxJdgpuiRP9n0K7Pp4MxhU6z57SdvqguYWKTpO05SjFEvMIULQxDlPh7/m
n5/FIlJF9GHqimSvRyJNvE1h+G7YRXZNOPZsScnPCTGPn0J6uZfTOtkbdWLF4jYPP0SicLhZJEJg
LdGdDq/PYHwVU5sAQzQTkYMAwvps5JXpc1YMLNCQ0Jcma3N3miJqjF6j676NxFpM97oauVm5HU0s
H0JnyL9WOkmWVDTCiXNpiy3PVn2YjJqppvusF+4IsAqN2rB07SUaVtcJqZdP6XyFQEjXyNwHq6om
o3ReZ7QZ0GDTfdMOMzulXnAozCd7ZtD/oSBLIgyqasgmW6MzvKaK+kJK91J9F/eFhey7lYSH0vTd
Wnu9zs3S4SCu/ofWLLpLdR5GEneRiMPJEtPpI6dRsfS9//eqPKcmVHXOtMBNnT/i7M74SSB1XqGk
+5rozT5T8sQVqk7cq3X3L8Gd/pEdXiHUCQhWWbPl4ygTM0HukmwfiqumSe3W3IRVxdG1JaEhDpbn
l04BShcjtNDQDKXJomzvh3fYw0AlpAd1SbH+/dFoGEyH5AgQxdmlQ6qfkgAPW7a3hXr9LsWbv/j1
iFPQNiqJKmEzuZ3ZV22R59m+ChxJO+jZSs3/4ubDLP+HBHPzGz1SxzgCB/3kqNNzlmyN9usvuEDo
Q4iioXLOtsrEkSCKBap0+7CYLABE0lQl2J7AUeAFoy8huQ7IIwWg7sRgvJsok+DgdKBSS8TuQ5S+
5DtNe8H+nL85cwC6Y4UBqp2o0F/eFJJUhV77UrYfc8dU50PpsrfrEluyLtoPCTYU0Lu6VJNYzvam
f6+pj7WCJHpIqCiiP1konOvElgQ3Sw0VLagZekQu+UkAHiTplZnthzDbRADiwH2U8swOps69TmnJ
LJ9TYmxMKwnF5Lck20v0hdcCzONi/vmZ/QoJAHaCQs/2WugI6qEOnDo9DBVHVgsHgx4JqLBO5kq3
wlCJJGAxBIWQ7KfkdRzajZStJzFcp8ncRMkpAyxwdEFr/pYzjsSRGEIggFa/VcfQbgCOs08knjYv
UcHboqGZR0LNWmM4quRayIUuS/dikwHbR/Cxfqf8PSGPbetiyoNV+9Zc5t2cn7L/kGOYmsYoiAEm
DHKvdVDTur6v08pVfewzqlZqedKGD62iCkKxyDX8vboiGK/t96biWzAjtjiuBZ4EFl6Ki09iDEfq
51EamZBA0O3abD/1NwFZ/2vFBwngl6D1H++4ybhw6FdQsMyrSPfyiM1K/r1UPV4nsMzDDwHG4cmT
TuuDmYCuY5BB2WTVbW+6/x0Nxk6UeqWMtVCl+9Z46PzH3gAOScox4mxzzuwbXEhqZvRM6aVW7SLA
VkJSGmktWQqbB6M2DZtog28NedncKIWfu+hgD5wpiXMqC6LkhmoTb5rBTADjLGuo/Xfx/XXmF0zX
xXcx18QHoIcezwI2jIds/BC69//u9zP3IhSbUfV8CJckk2Nq9a4NYk4JalFH0FWGVSREgfvDnN8k
1DFpRXhEA2DPHwRpe/cXLKAmA68bsYqoMUfXDbHuCzF+vwTEcznYDjXvpi4ewhkF5hA6Jcx0bwyz
fd5WVoo6us4LHBZlBG9e/CcMYr1gBc+TT4Qp3QvRWzhsxey1zji2YP7IPyzgGQmGiVEZSDZWINGi
ky5FsUJ2xYfRqDn+75KsUAZSUCgQiYl+xcuLpIp1F5UtApSwfROb11oZOASWRHVG4Bun4uymjl7b
S2KIYM5Ui5XQt4eUiIfIj7+uaxWPDOOf1iT2o56AjNoB4x59iIHABULgyEqVL2U19qoiDJMMVvyW
SsZJNj6uM7F05oqkEBVRApZtsh5w1rWa2M2yynp5jT2Mn0Q4Fro/0WbijRIs8iIjgkdeguCmM3GP
lKl6EGB7zb4unoaO0FzjwR3M7yGrwFhr8B8KzIkIhWYOegBmvKn8yvQYIxH9Ji/rk64+D/Fh0gMe
RR5PzPlgWfHU6vLMUxJTgNcnLe/Zmb/5T54UE50G2IxhmMylbNNIQsFLT/edn3R2JQWfplzZU4wm
OoVYMdLUooExGO05F8eN6Bnudf1YcisVWVcMtDoo2HM+C+DsLmVjMY2DaqRwKwukL4NgW3bqVs+e
pl5dVeLAa5RfFugPPcZU+1OB+Ingle20xwil4Y7zFCzq+xk/jDhruZ1yIuD3u/KX+vzC+e2LJgEC
R7YCcBFoV76UltY2qoKMVbofBFczQjqKuyTn6dzikczZCZTSRSTLGZ1TfARcue5n+3SM3ssEqWV/
cEi9TmTV5mV8v1Em/lA/LOAFqAco/tHpIsWt3zchMiJ90qGhAON/tBv9aT0ZY2dJaM22xFgjD0aD
viZg60duVJd3RRS9dIbQWFUxqVbn+74tmZG5jr0Gk7ZlgRU1ZjvwYrhF4aPxAlkvMjvyjPBTUlRt
2cSIszqN1p+R2EIy/z7tAbA2dDeqKJbgqWQ88iHJVb1KM3gSvmdJk2nloDVET9cv3aKSnlFhXkiz
aZVUVkGl8O2mX4Xqcaoejd/XiSyL6x9WACLNpqEiNDCPCaLpvd5sG9MN+4cm4pC4xsdMgrHHIon6
2J+lFWfOUGwz9VAUFjclwWOEvQ/Igwp+ACpl+z4Wj111bKvVfycrJojRIjQR9/3MiHyHWo4pbafJ
+QsSWPynAAla1oH4cGk61CzPIyOosr1noDl31ACrKmAPEPJf9nVCi4diItgzcCIqfO5LQr6nlNh7
gHCyVytXGkKaBRIlBOihA8etn9WUtR1z6I7JDYK0F+tbiFEji1ID26EDrlcAkH1vG96HMP7ujWgd
pG+j7nF4W3o9ziky1zMx0Kpb1Gm2N0SBxuaTV+b0uvR4PDFX0+iKvkoFUBD6YV11t2Uh0oZsSwMI
qdVebZw4erlOccncf1sbTcdeF2SmL88Lu6nELDZxTwcR8QsdcwstWtmr6p2u01nSCyTZkWEHGKX0
hwIqfT7pRQkFnIx1Ed0ku3Zy45hDZOmAkJWWTRF7vjC7w4hvTNMobScVlk3/VCL0b0Z/cY2QAMOM
Eh55gj2al9KqW4lEeoHHcQiy9EVPysoiehrsow4wxtcFxrbdfmcEiCYq8zSUCpwahhldaTzsx4FV
0CYzoPldDRBPPwodUd4XIqaSAGFbaZ8pmkGvE14yeDNSAzGRe8eg1/zzM5+sjHK9qIMe96ocnSIK
LDP8xCD0vyaioCCPypsswllnvXU9iPpBDoZ4r2sJeagKHxC3gzJsi6bzeD7ugt8OBxdtvnPeWkWJ
55KhIqza3jfGeJ+HnlsG4Y0SDG4nN/ZUrgZ96+UDXA0RzffKozwAXNns7kjXAtPWMNHwG0vokzdD
lKKxveW6EBbuxMWHzep8JmnSd40Ym128x4r6l8DEBlOMC5IwWkc6x1ayTeOzMl2QYg61GTM90No2
3sft6GYiLYNtOD22hkkV5UZS1l6xJwNm90NniCM8P6H9N6yip5lgUkbG7blkNdc6MfGQKcFbXdPR
/5LRepxrGzl5vk5nQXnB5w8d5oKiXjiaNdHiPdBzvJumT9ONFo6nussazv1cpIRxW0kWcUN1ds2t
oU2C1hdTvFf8zNa01yDABsGBuNf5YQcN/jm4MzKMFehK4iWFLMd7gjFE3QwtZBvolHnuJHXvcafC
BpRO3FSHzsdsb967utmsVHkoaCpOjuG3ltjzJgkXWcfVhRk359IT800VIVOp97hQIWCs5A1GSmjE
Kf0uPEsweYSgJx+TkfBbLvVlSoR8RKUbd1Y0wnWVVXaiDY+kKu9SsX0ajIHXPbhIEIvq4BzNlTqT
uYuD15cBIrd47wu/glyzxYnmL23c2/Hwdf1IF83RGSXmKioafGNSgtI4nmTpJERoHMcsBTGQ7B9d
DCNcJ7eUWVaQ2MMfJEV0WN1LUUaxGQVlJMT7PhInSyzTyNGKHi12iuhbzQDoxqGMMdGFyVsatwma
vDu/XKtFJmGTaPzuFc1gBxVGDq9/16ISYfIVpVFF1bC96vKzjF4eOk3EZ9XZFnVmWk4VlduH/44I
K+uxbQMJUId7gKNgEHHfS5zHcsGEq3B0dRTG4BNoGuPuZmjqKyJJR3fwWJm2Ot61cybNL+6Aljc6
15mZJcI4vKClwpKjwQMONmNDMw/khwK2TcuU16pq1kFb314nwfYpzuYGNHQ4g/Ci8GgycUKUd52o
ZxBYM5WbzACmZ4egm1CzxjicjF6f8inHpHSa05IkL3IfWf4w2DoKED0GT7MRZauG900LmnLxTfKl
ppSyhkKdYcR7M1aep3BaJ2iaUNPQQh96PzykWLucSZ3dNceqqqHM4lsk568qbGWshhxnYsFMXHwL
Y5caL8K+Zx99cGgnVDekS3QqxmOx1dsCI1iTgN0A6dSvrp/K4sFjegbZGBjcP+BasjAo+qbHoZRa
VFtFUCP6kMRpc53KopjPqDBiFn2sn2l9Ey5ZsDKjGwKkU+/pOokln1ZFa8p/OGHE14c1MHELiC/F
Zi74VDJ8L7H6MvwvD8hk1YilsbqyFkoeJNfiNZWNeTQEoDcAGLhUobiVq6xFF9ZeFVck3QbdW/Mo
1hxbsGRpwd0PFebyFHlQTpM6JXsh1DC5JQ+NkyTYsVIVjZTYYSdNO52Y1a+oj6pN0Q7CEdktjNoI
pW9JAqCHjKjGTtTI8zju37IC/XwYc7RJnQdZn0fJvna6W4Hzni3rzc8vZ86UtPXowQiibVPMaK2V
9jh8hvrddc3hHSDzWvRqrNSVAcVpfQys+jptx686ALS+wRt44VGa2T1zysWsMWcsS3Q6DK4vH6Z1
N60r5d+HPxeaMn/EGZGmjvs28qGPQ7stZ/hIb2MAuuO6zBZtFQI4BTv9UJpkZ2/jtkSue+7ZbSJs
92ldmMuofjeBwJK/Xae0qF8/lNh2LTltJhw+3nJJ77dTex+F5G+M0xkF5moRH3n7UYZxsjPxKHW3
OXm8zsLss/7xuJ4RYK6In3ZR1EQQltRrsK7btAxoqt9G4ml2THwMg468CGL5fDSR6JqMrlA2005y
yYuCEf2tU5fWq6n2/Ls69VY+mvVTGCt48W3E4XLxrmqIglEC+Z5ZvNS7HGYQCoFoolRfYnNXk4hq
Aq8DkR0Z+8eJOKPCyHIixjikA8FL0gd7dbDyyO4B4DKoGDeVAQ80qTXF5t+HFg5ob1RYixHXmEJF
zNIhj2umgLbQgN6sYTtSNdgKWrIazc5aD7mW9kGXMl7WbcEjR6ljLt9jUwrR2ORoN3RzNxC+NywC
Surxf0m7ru3GjWX7RVgLObw2AhMoiRKl0egFayJyamR8/d3QOdcmmzB7eY7Hb2OzUN2VusIuZ4h+
KMo+E9/bo27wnsKrd6Av48YKchGAYLu+g7hNwEq3xOMmPYpwS5u2k+1aHSxOHxWP0PL3F0amN0ax
zUvETWgdsDXjZLR4aYQTua84q7p/wQ5jyrAbXegzHeyk4hat9B0n9mGH+v8jTLgUPLRNlF5lhguh
QedZQsFFXewlIJ5IxS4tOrvNUYI5F7HuhK37YnCnydbZslS0jaCJFvW268Mrs7xqEHemviyfVCM8
Gr3FccqrUock2/9TYFIVmWGMmEWAD+iskoyKQeRY/IjDg1DVWBka+aPKC6QXI3lj4y4oMu/2qQji
alpGU7JI2FZ6hMm43jW6ApE9AH8ja6sPu0QSnTnKvjQ1LwN8/0S1m4oQ9qmIqQF+qV7s5DbfljXH
q6667r/409iCEE0ahH4j+KsHhXRz+GTG6mOr6kRNeLMJPGYYE9dF3Wily1HGqNccec9W3q8zIVUn
tADOGHFU9X7cbO/r67pCYZxCxzYPDFWwp9THQjnMKT69rDubJv2mL3UnmuZdMUvvcakMNgqpL9Tq
XiIa+VHH6+pfZc5Caw7GsSzdYPPa5iAYgrQMxjRYfEBkjKs8FzUdv99nc63hEvlrdEcAEQ85us/J
2wvrZ8lRrmRJkfnIfNozquVjLjmzhldjKNtldUALXTsBWHKPwcO4nd20F70gi7ZtilWiRuhNUr2j
ieSNdewPkf4HEdPl1zFWs2qLPIlHfJ3YZCRsTFKlb/cPYC2gwWtetFRLMhHoMQZM6QwlrWrMAuXZ
LqSNm8S11w8ThrURHeA9328LNXHu01yLaC5pMiYt1c2iFIzlzMNvSa/aYdrZeXUOcJxp8/s+rVU5
lpaJcBF1TbgJRkl6NaOJISF8MpS3HA2EeW3tynD8mgLraS70owpUGxq6Y6R9xCk2B3LIr5/v3+QX
Mb+QL7NMotwMp8zHHBmgPNINSvcYV6s3fS0e2/Y5FCJn1NG4Sw81KkTFEGFXCZIHThc5UUc9NHF6
FmKvOZhtteAtwljz/dIymGGaS2MpW8SRonaIcg2HI01eGT/k57ThRBerb3lJARFwZ6JThH1Tp7pC
Swuv3RI7H7MAGFvNs6SVdh6Kz40p2TQIXLPBAHbPO/rlZlk/dkmZeQxIGTDde1mE8R1mEjdYozM8
FO2vsfpVj78UBRAuBTrM6oOAsFIKVLfhGZd/4H3ZRWRgDgK17uvLF+XQLHuDwneLlW3Up9IEzIog
2v0027OMnnUr34ftgcY9x3qvahgyQCrAe9HnxubF21wb+j4ccOiB7Oca5mIaxe5KSgyz2dQxb4hx
VYwuyDFCjgaOjMbRiIghfE6HeiNEJ4s7V8LjiYnw5pjqUql2SJsolNS1hYUA36R8n1vVTkpz977e
rhLDDBZGCpF3VnXGapjlUGNKDrIjU8uOB5dqWL4hflRI5M0xxwfxaDGnV/a1WdAlHxQXbtLgPdd8
nwTS4fWjqzVvmfpa8CNdMMacYpWO8CkLsSjHbhhjb0qyh3ZfO4Mu3D/Cdct7QYpxXkrci6EoyEgs
6N9zWh5S+RBoghsmpT0Z3xG69gl65Wu/qnpOhLcqj6oJ1Gp0eco3A66zoFPdKmB0JTOy2+E3jWt7
qDhEVi07XmcyytIAeGB7IgEDV0pth5OUInNjhvsmyZ20hzEPvLY/I5VIWomHnbh6exc0F1G68CYG
usv0dABNi+5y+aNQMWWt5BtTM57vX94qIRwdegoM1MI/LdsFIQy9mUXf1nDR2Thtygl4kC26MJ1G
DC3SdiXnzbF6YSZyov8pP5uMukVtSOt2gB/KwpxI8msfU6LzkoOfsdyNQ0DzKmJaFTHtzWSamPRl
W8EqDkC+as2m2wUGyrFaJdl5Z5JGz15pIpZk/pE02aZCO0UveVGebmdgik8mr7S1esYWXKOM0W+c
MXOZtBWzrrMgpbR7qBusXzXLjqjq7CoJgoD797l2wLKE+RogIwIeih35DrWg7AJZRRSEjlOQ6vvX
nqvxi6Fiz/eSCMOQKottE48apv+jyqHFPkdP13021kzlJQUmcgS8ySC3kY4bLDNb7n5K/UaPFNKi
zitj+O8+sbX7kbGPBKAUqDuilfZa2SYLL+0Q4RuaT0q7LpJ9NU67JnpQOmjDfVKr17MsxV3w7BS8
Rq5JVWghQRBgZn6qJzYFfEqD7ireCCCPCKNkudFOeaTj8DTrtegbEsdulmf/IyeMM1MDaTBixQCu
Rb83BcnWi6NAeZqzKmgXx8XcTJFiGKiiOC5xsM1tzYNrXaToRo7R6A6EQRVxm8bwMHdJolkzJgt7
vT4jvWrTOcUOJ3U/yuKmKasfYWRxjm1VsNGrLWp4aovosLsWAGCmCqmCt6gfx7Wv6WitUXZxhcoh
Op2R5LwvbavHp6N9GDAzmHTSGEGoFDWomzbFcL7YwhcDeW9jJkpl36eyKm46OiUwDIp5J1am+1wp
ImHMMTeYAlw3kWvVVvVOgj8eis19UquaqpuYT4ezwrQ2k7EahcTSqIgRRWtQvUp9o1HojcA6NJKH
+4TWefqLEFvHb9GxagQlxtyqziK0H11reE07nXM/HHZYtIm6bfBmmuvc14yADLn5nZpPUYatRXro
3udnTRIAk4YWO+QXgajJPFDSqcwaVQ9zH6j86LjS1S79gckEnsCtSTcWiAAKAngtGI1hyGS9onad
Du8zTP1hEuBiq7D6FXXSs0pRGc+Dl/tsrR0gLLZiLaPu6DJmBNwc8jCsRUzR1pTahfkrkZE9ERqv
GE73Ca3Wci8pMaYCkJ/hPIhN7icA2rHlKULHtNVop0Y1dS8UzdSuJtru1DDtMYdh/er0ILQ7RRSA
vWP5iVDrdpMr4R/ow+VXMdZEiJO4H0foQ6W8GeZPSQTU5z7KeUh4a9pgaggmEGFjNENlmJeHIo/Q
nAg7klau3u4XbzK0PEyhNWsMiAr06aLPa+nhvjaNemaayihjIFAumxDgq07YlR9GW+8bWXCTDjnp
WOKoxZr8QCcwLaCZaIViwTqpFrYF6og5BilnhUT9ExYeA181E4GtyjOTPFryNXtoKGtN7DNeogzj
vYjdLkucEAmBIJid+8K6poVI82EqHw07MhCyrykhciqBDarlviKPfqJJPjZoulLTbrAD2KuylNMD
s/Y+Qi+Zid5dbBxBF+A1OVWiapW3aIIGVm9O9E5/aMZ3pbMOkXZQ0AKE/2tvjTrHQrOAe5+FIPSx
yTrmnwzAjjC6jw0j+ihEGLPVImSVovYUxM1jgSRBbiobRUPGdi7svEyOYj0c9Dkg8dD8gfmxgOgK
xGCMAFmsuZOnJJ5kA3O41lTvh9r4kieKXaX91qh51aFV6UHmGk3LuFq0fF0fMmQyLSUN0w3FPAF7
dXgw0BzYT9rR5MbeK6RQjQFeEDZ76HjWM/dZtIVuWVgR6JvFm0mxCasbnbow0C/wel9OVwnhJYhA
CBBfmGK75kmWKq2oDdxgLR01U3sq8t/FtBd0498/OjURkwYAEpEk5DkYr6Q1Zoq0GKYoVEHchWhr
zMVm8ycj01dUGK2r1TFqzB6TExXSVolxirWQJOUfhKxXVBgrosxtVEXLFEDfC489ejJ14UUWsNgH
KeU2dgKDt2ZiTc9AcYH1sT59AHNLANkftLhaJngMHet09My20pOuvU06PHrllrQkZdiTWvwSAmYO
Azq7+1Ky4nyAxo2wZUGZgb4zkl9ahdAPpQg9V0dS5b/x0PgT8J8rGsxzs9FRGZE70MjViqA0rpgq
0fJvf8AIavzYlmPA57D9HXGWoRZZAcwmkX8bBVIR9JRYvGaLNZ2SRQCYmCiNo0TOnFY312Jfl1np
z7FabrpJr0iQK78qsX4EohbleJpVasBxBcoBKoggd63BXaKOmpWamA0J5x2VsSGnrl+wE8kpCt62
wRWnhtU8i6lFdwwmRBnBFzWANsZqWPqR9UoDMue7RD8Yw1bhYUevyZsMP4ZsDVJIFjuKUotyVemB
UPh6XbpF0O6RHz6mvfL876XhkgxjLsZEt1CQTUu/mfFS2hg5sQbOPMmimczzFmPUf3PCHJlsNmOh
KUnpD31GpP53h2UZf8IE0MtMdMrgBbjIx0X2sGsisTQ6MKHXbyCgW69i//s+iZXoYpkF/4sEI9DG
2JpzjElYX8IAMomnnhKrndGe4KYxMLZH1RHq6iDk+tt9umsRP3K+mBGSUFrRkBq65q0qEBy2hgaQ
jZIqG6vKq00VKx2JA6wzy0UTpheB1mYcZe1tUAyMIFeGnRaJ4pqJoe5Q+kxssZoAWnn/w9Z0DqPY
Brq+MemIZnPmu+gQDRaytr5cTxvNMvAYmb1JOZYzLy+21v0NgG1g4C1hHVz0oioX1ztKfYMHAVRB
SrTdZNbenO6U2nSNwbLN1hZRSh1iawukHzt8slrNC4zBmcr4aTBHW6YvusprlloTaQATYHEA2Ecm
ldEaOgE9IozL0i9qrSYmVUM7UoPevn/EaybgkgqjOHQY5LJXIHPj2FDYT6rZcgQkSDOYKu8+qVX3
Cv+KIUIFsLjI1FyfsVKWcizNRYlk0G+jluwBbWZVvBQpBxEIRodK2o7yYSrQ6G0ZO70e/8CEozfP
XCDPMGjyOZJ/ccdVmCd6XtASpcs91krkH01VEY4Or50n3nUGniKKhZCSubVpwMqQtqtxa43gxNlm
poETjZxnCI8Ic2namAM6wgAjJdrbEH+ZwMWWeeB6q0SQbIArAmwn3iDXt2WJQaNkxggi0Qk5Abum
x6If/uBK0A+DJlBUm3BejOWxhnwuEfJUGMhvSmJkx6pPfskaJhKzPwkX0CG1bFtFbwAKBtf8NAlg
6Nq2rvyENpukEL5P8g8pjw9Q3vtyvuK+4SFUBWqFKprB7redEjEG7lJbAiWnDYhVCZ7QhnvTwNMi
GRwt/3Kf3Mo9XZFb7MiFVBttkCMP1pS+2U0kKL9JKepMZf3v7QQmcj8LTSYCu8+ddxdUgjGvxSgQ
IdfoCS7aZhNuYy3lePG1WU3dxAzjcj8qJiYXXi+piBEkeqwqvxHMzWCpT1H4WnXxEYDz3txUTll+
QyutXSSUNEG+QfOInWYtR7tWDC/KaUCR/UQRRYPH9UdgkKLI4q6pfLOsdiWl+4IHvbsiIRjwQ04c
rZ2LNWJUC1WLLuuSrPLpAtYfPETqJsQOMSWPSDDyXNsKO0hWI6xAnUwxTHYAxNDDwjSyqUJqRFJm
B9Jff2hRhCfbfTlcYwpVdawvwnwWms4YozSoXTDPkwx7YbWZl9dysdOHIvH6QpVIUGHOz5wjlSOW
K8whFkeFCdwBOJtdspCj7jf0AGnztaxy07nDStJE/oPRdxydiqtaxiMB2nMtEK1kaoI1WhUmMCxz
01ZCuo8jS9ir5dhwNGDlEJdb0uVlmMbA+ohrUgUVOyR1US+J8R94o9Yre7XuYqLPuuIVRWwRo2wV
TtJg7RBBEFk0A8Uh4KleEx1bqxPyoKj9LKDfhGhpUbeCzX3pWLFSmBLEwDsydZh8ZOEQ40AT6Rip
tR81RxPQG9SqgFzBQ8Jao4IcmfnZYIn+LEZ1Uy1IitJIqK8APdeYX1ESpoL77zm5pMEobxKOcqMk
KfWzUrE3Neb/pJTThrF2IegcwKsW0ZKlsxmwtp/kxhxiCq+YbM2Z/sqTPxniBvQUZsLQJoc7YR+Z
SitptFMqiklmfRMaWLlXh27XBdv7p7XIzvXDDEyIS5ZbxdMCgMbXslWUtJmB5IlHuh76VP3QJUpo
3mKBMA9wk0eJ1dKkyuDdoxKjFy9G8jUPMGOnP6bC1/sM3d4NGIIdwNXgsXZzN01i6O2k9PDu36WJ
tLwnOe/nmTRDBVynsENE5GM7m6MZTpHqzv/GABNyqbUeh1EHBga3sbvd/R+/VUA8VYB3j/AKTgdo
udfXjYaFqa10fD4NNoaFddjtmxlxbOQqDeRqkTVQIFhsF7dYF0gMhwZugJ7M+A3QxaL8ep+NtVuA
DfmLBOPLNJk2YT3qkFpzIkX/BgC6+wRuhRUoVDC4i1rAYbJqoRZiNGVYWOunzUhJpIudT6UKVfmq
SuxRGGaOn/wMKa718Jogox3VOGAsCVA0Pu1tc9pUldO89rVLQ0/Yx8VR6jmCwGOQkeOwKNRRRL3S
18tAsU21DnZjLnwtRDSmKjSnHIu5CO0te0CBwAy3gRB/udCLwDEPhKjolBnsCcrgFC1GrVTEAdJA
Xbn/WSutM0qlQIJp4Ni3W4e9nOuymAvhlYbx8WvCfTDHBpbNIGfTb/LKy4vQwU6AoInsOD3dl5k1
Hpf6wYKpjgEqFu0co2NJV8gIsCyD+jnQ7wxsXsLuBjP35CAhpWkQnRfU3SoCpgsBKQQvAaetG8y5
lmmpIMgRG19RfrULxDanlXrl+K5+nzm+Qk6MIVXw+8MYI/HwEJAkfCxjkpqcw1uRRzg6HBsiEPSK
sVAQC0Snpcxyg6D+55A9QBY0zOTl3ETSKkMLGYBrI85hd5/keYOd9GPQ+JGubSsDuCjnTijtue73
mcapCy6Hwwg9XDgIIVDAW4ntdMC+3nyWxbiFb41JCVgbNcJr4ut9qVslgj0kS95zwXphQipaCnNo
qiAS4rzK5K3vvKx5u09jRbJN84IGE1IJEjClujBrASgj2maW7LFv1B6xJmKKRTeqfilDSsZWjjkv
llXhNg2EvIi1oFmM8NFeDfRpylugjzwXxWkYeDnjVaHDaxZL7lGlAG7ltXHIzBLDdGXT+mL9lI0B
cjSjA4s0yrJ7/wBXOEF9GAu2ANGKHO4NJ0UtKtMwdn4MCAdXGep+17SxxXMii/dmBA59NXizovKN
DijWa7VCGwVWp3b+VMx2ZmVvZWQee0nyhrQlej48T13+rM7FXos3erqXzDe9/7jP6a2ooO0K7T0L
Gi3efayhh39EZVNXemCnBIUbobPASwQZWWF5CAiV08yNQpTmsdpkp41TvrtP/fZCQR2JQw1LLZBL
YrW7rRAWtrXZ+xi4s3trJhk27pmY7dU5T7JbM3JNiLG7Um8WQRgYvZ8m2yLzhsobMNoTHgWdd6eL
/l7fKSrtcFyoNgKrGEH6tYw2cUDNRu+xl3pI6hQg3lm9F5XCdAsA59rxDARLy8oDG93nlFRjKHmC
2JSb++d6a2TwEZimwYMXrxHUDa8/IpZyPWkhwX4+B84YAkECC3kFqnIUfuX6kJdFdw8UBUVDNgE9
BkExaQPgGM3BTZ6acBmV9KOq4JC5ldHl7Q4AUGyNwONHWz7jIhhpUDvJjJQCVVCrxUOldPMxEjDr
pPTZt9YAKrc+ic1WzaYXNKIrnIDkMxN3faGAacV0DiDm0BSOtXvX1Ku5n82xNCRfA3DRpGIZ1owN
xMfs55A46cGanyc5ISLWQ3aelu7bZ/zQZgrO/e9CfUmDnajHNg+D7fbczWWMGSiLmEtE5n85sIsD
yeVCw0RxJPvx2FTuREVqnKwi6Wtbi7QSg3kVKjock7gyqARwPQD5LAMTuGq2PNx3cta32Yx1RkZP
FIye5VaH8UaTANSUqLXllJnhTnPiUv3fm2MUbbEzBKOHSIRhSu+a31BKsrLJJMlXcgFb8FJd85u4
rc/3lWblVNEMhE4uPB+AbcrmiuqM9uh/D3GqRSztxF6nAikxjkc6BQ/tAVAEHKN0q6XwYYgH0US2
YI+yebA6mUfTqCbZx3SlDMg+HVha3zOq0fyYjGVsciR55c2C6pf1iReGCv9N+a+kqGskZSP5ou7k
ta0a2OZGKsUBfD4WvFkPOcZwxn9t4a9pMqGImAQaHcxS+gTDqIanzik1rA3nQU2vmAigxEIq0YsH
lBKTeWCmNR4VyPRJvpGrPbVnrZVyOytpgXdLltaljX5d7A0xq3Z2wmjGCFouALrxvgDdOhnE3tJn
Th8YEDe4zlhcZgqj0OMjBEneIMdkOiMwzzwpocZOm2Nv6NSYo5ZrNJcYHKBsyJ+gGnetGgDKn0fA
60n+OJn+pEfHCRVAUioWxaoP0Q+thMPk2kmjWwMFPwPtc4C4uyaYCUqjtsAy9Iti+BFFGFYE2qSc
o8USsJPbIkltoWxInVKO9K4oC7wA1B/eFW0wbL+uRCOZxiNsHroEBdcch/ZbKeeW3SZNP3Gc+Iol
AIAHnDjmf9Ajy6KjW3mOQBPbDIDxFD63PcbY09rtdGARITa5LzO3kSa8GuqnSLtgjuAGNDcdhIr2
AITDJgA1+lbrtPdkgYqcw1ungkQxmjqh92xfXqjF5SzBAvnoq45JPlXdNq0GXqf42hXh9Y4fglig
MLgc64VbGoa2HDIjUXwzy2dfVLrfahS2do1OSo5VWae0jAqj9RalEdYnQ9PSJM0UP8i07+OgvUxa
+yD0wa/7l7NKBl4fwQdCdGCmXTOEcjTKp1muoNFGBoDPGFqbJVuyrWpx5iThFhfGRBngRYd7RRgO
x748FS7Obo5ETWhCXQYmfLZHY5St1F9qKtp5/6QIwgb//mvWUJGD1ZAwtYRlugxrtWHIUYdGfL8b
vxZzRiwMt8k82JhbsUMVGhKHDkzkLg2TISKqWawBIFwHiLKKEfVq+proY8oxSKtE0HGFQsuyysBk
DFIZU8jzGIKI2nSiU9clyn6DWZnxnxACODiUXEM1iR2Jsbq0Kgut1hdwzdqWixxxTzgX7c9/ezO4
ftRLseoEZh1zf9eSIM5UTbDkU8dC1CYX3cYy+nrbTwiBSFfUUvL878lB7kTU4lAZwcP6mlzXBhSY
bpHhZwbtSG/0L2pkbvV/D9WBvpv/BB/LtKjCkJm7egAIdWz4kVD7CxWAsP3r9I2FXk9k1rCtB00J
LLyPleV6mQmh4fdt/IpHS4Aqn/GzzkzeJN6te1gIAbX2M0kJo319ZGqC8m9gpgaKih9NKpxLrDjK
VS+WeAmCNUIa6tnwDCq2TbEbUunQiUEVAcJZLy07HIDQG2KsXQSyM+967lO6WfU5oEVT7ERcD2Cz
XLn9UMzKGTqgYZo833obsCBQ+YsnLIC8PryorS08SEFJCY5SSR+AxVQJzYMU1nikcrKh61zBKGDV
HuC62bf4UEON5xrnJydxZBehHHm0ip/KvCwOhdlwFHfFEKG5DH0W6DJFmw/LWQfg9i4XB0QNESrz
RJDCNwOdzj/u6+sqlaVShjgTERg7dR2nshYUci0DmSipalIoMt1ICP5+3SezmOZrfwSY+M+2bRwf
YktGxutKasMqB0B8a2SZk1gY28kEUbFrXRrd+6RWOcIICKBXMAeCXvtriShjWSqGpkVkp8a9DYzg
HvgfhsmpaKxTWZY/wzzAgC9/f+FgAbs7m2bUA+oiya1nTFgmnl5EpnOflxvpBnIvjDYG2AwRCUS2
w1IYAMQXAvTI7/KQ0EB9xsI4p1Hgzg31RSkbztGx+HioIiwyAGeNZktMWLFtAKjcpzTrJfmcEud4
7Hc1+b4770jtkIp8fdBseys4Jw6PbCbghigTqwiKVFlyCaLRrnWceE9/77eHn/cPklHdGxrMdY3o
TkmQjJHPzscXTjDM9k3e/PYi+xeiILVGnAYZfts7jrvHcJeQvb0NXA4ZNnF0Q4ZRoV6Qg8ZCo/35
7aiRkjyOZLf58eQT+2H7snU45/Xppy8U9oYaExK3wUypsVzKwXmXvI/j8Py4e/6xcYXNQ2sD+svm
icGnP71HcQlpL45xQh4mrZdjdI6SR3ez8xHZu92OVFuXFKR3Ffs1IS+/rR2HVTaPccMqYzBmVZxS
kS6EAdX8ZYaQD1sud4sf+mfubjQ50P+fuwNwr4jjncm43SXO89OPL5Nn28LXn859iV+/QXTxLkvq
kQ3XmRAJLffdTHVBPr+3ztFryONz5DxvfhC3IpIdkP3JeRM8Ds1VLi9oMqrcob82CJJAPhc7cd48
TP5Xkzy4pdM87u2BvLyI5GX7dp8m2xr+n+u7oMmodpwNo2Ih03Z2oh36U+2ZqD+lffkTwrINndOJ
N/6xbq8uCDL6HgwdDn225PNghyqRHWcb2D8T+z5by4/cyMsFEUbbk1AZlqqVfFZt8Sl4/l8PjVFv
o9SLBI8G+Vw5kMZ0dvvz+H1K/G222b7a9PWU2TySzJP05p4Y/VaGXIhbhAbnyS4zZPbff9h2cTR2
p+0efRXeiSuNjPO8IcjodWp1SPLEoXJ29J/b328SJ2nAYruwv892sxnzRFUxhuAdjgJp7BJ/Nl9l
Zx+RrcMTh8/5pTvycDNukIai1s/QZux2tI85OT4+Pp53z/ru19MTsd1v30B2PxDnJy8Vuu53/pZE
thMtEqJGESRQPryPzjGyvd3uifgm+Rratv2TIyUsOOLNoTIWRGq6ZtREXFrkH5yPj8YOyUie9POm
nYi9Pf0Mv3OPlmO02CYKSjH50Is6GDx48Kv9S+Y0m8hBGUb6PZHhsE1fJhI6yYbrFDhKznanULNU
MrTdy+fWezseo6djuvW8kOyeVWfjGxvflmzZofb25+m+ceFoBjssFaapXqY5VPH7OSYh4XVocy+R
sS5oR6BZsbieozM6njeT580TcV13//KbG6msh18X8snYFcPM47AYIDGHj+aExYRPTuhsOTHCPygB
okTknyxMPjM2f44TKVGkVAFHH17mzBDK3RN86T4hlX3ank4KuX9F7NDXfxXhb4qMA8CQ/ChNC8VD
tvvod2phI/DqjxPZnnigCv8QKvxNi7kvGnfhKAFe9JyTN+dDcs7eMyzLjw2xM/f15XT6yTnOzw7Z
W2v2N0HmzgJVKsJaT2Cane/d8+MMWHEHq+7teiQz2WFzD/HJ6H6L3/fblzAivyOSnZanx3Z+Sgl8
FOdhv+6a/v4cxlNYQ6VKaQP+nXQ7DSTf5S8Ob//TP8jpX0TY2e+2LoK8b8FzmW6rLxr1yPZ1v33r
yP/GzKcoX8TRptwZ7VyCGe17erYDuyMaJ7Rk50BY2fyUpwsSlUqxfT2PlPOb86gn7uDs985Atv1A
OIKyHpsDuOS/eseiSuZZEc0VJhnPCtHw531w8caSBsfh+B3u7ajXr4++KNokqkDoILxEL0HnBmQb
vpxikRw4pP7Blf/NE2NLqhEw93GyCP/xHQvTyWSDrZJ8iO5H/podwvOpQrBs29nDV/sl4UzPfCYm
7qgem4kZOjMPxCZeVO/d+/B2509btiHExbP1Ff4Of3jysu7n/uaYsS+9ETazsdDs7Dd936jOwx7h
ivB0+LnlhitMw8yNbDKmpZy6OkkryObhMNlHTyCet9v0ZOPiAbnHQ/m+meZYDnav41AP9ZRYoOZE
AZFO7dv2N48jnmgqC8cX2oZGFiDOiAtHWD2wPy594efqgAG8QuXZDi6tJVa6pFWi/jtKi2YfPR0Y
3DbsryeceW8onj9l8/dTG+iV/nlL75Otb44f38mZPH35+nVwvuEBzrklLltMVAkMEcDQpYvQSwjx
TLwN7djJbIcTV30WCu8ol8JYkc6KskL8dCTvx2r38V0geOMjoCOGuyEm+ZaQ1wgBw0QQMnDM/mpM
h6S+BgSEZcKLYVHDdJqiqKWCB0LjzifnwPn9xQfesHbx+wxrOpZg5sBFR2Bu4QWCVH5LxJ/TjndT
q+p7QYYxjipscKAtbLwhGDaOD+7yuL6vs+sPtwsaTGjVm3HQpBZYyUnrwUgcvZj0BzN20nNyjDaV
M3I6c7gUGQM4pmEQFnmxXI68aZ13i2CGe7Txotny3Mt64HjBHWMA4641sFkvV87Uo85yU6NPM+f1
ZXv6zcuqfg7l3hMKJnAy5zAfVBUn2YGO40WO7rtQ3xOPKY7wsVUKWRXVWdXBU4LBiPPL74GE3zlC
wRG8z0jk0vJVhTFUOUi8HVW7fu1Jhplq0+Na80VP7hzZp6m6oCOnNbZAh6AzbQ7v+uYj3wsjKR62
25p3aOvB09+SwDYBWCbNy0DD7RyPCZpgXUQVA6nhcrl5P97hMcYhC4QacLagVLvvzqPnjeS5OPzI
iIsI1z68ldv7l7XuPi44Y6wENhJhyWiFQ1RITt6R3tw9Pxv2U0ue/K/bzDZt7rUt2dJ718bYjLSe
xzZA78Y5ftOFzWi72+3JOudf0M7HeflxmWOMRZmFYYLZ/sVYIOI1CLjbbZ7VpQrj2ntYDI7X+gRW
uMcbYzHqMognQQdBrKD7OBwfvV1L5ofmh739fTr9wUmi2QEFM/SnLGVU9h3UBxZ6+NQW4cwCc+wZ
RD1FtdPLewwUmF/uC8pnse+atWtiTDwzYIigl9IaWn14R/oKiZ3dZmOdUDPBPxwPuZKJvia2yNCF
altCXwN0fCGGFCeZfeyPipwdcR+abikJ8cgtInePN8bj141K+3kAOSxgb53Jlvc1AWqwYxx9DOuc
tRFvGJvjn3k0GUUP1WJKk5gqZ3Ts5YVbYnZ8EF/Qrcu5t9to5vooGQWPijjPRgm8Oe94GQHkJXab
ydsX7st2OwvcsPfWfl2TY7RbSgRLGjqwdXg/ijopvok+FO0+T7c+7JoGo9YF7eNwwBTcuR4c7z2y
1ScRy6Js+z6VFfd/TYZR5omOpQnwEQXViYMIFCC3DEluT49qZ3cSAg6eFC5Sdk8KmRDAMJNWFxrQ
c5THIz2nApmPyIdxrRRH8thX0DSjRZbKn1eU/6KvPIFbjuUOG2ybVIUQY9Zr3E46kXcIARQYkdOP
995R3Tx6Njj0OPLNvn8Ey5Lnajm141v8LfKGp4Jn1Dn3ojDWoQ/TBhOrYGg6vR+Sszo4uuBlbxUS
CweOZK+Et1cyxz57BC028tkErbejI5AjCXa9jSfWy0B4KfOV4ts1KcYwGJHc6maAg0PnftKS7ikC
HV42aCU/eU2FsQdRXqptaYLK2/G9e/uYXIvM1b5zqL48HF9cWydfM0IehK+H40F4PB4cu35E3RiV
n//VX7JoA3pcAt58XAQ/1km3+QXgKwRWW34fBk9iGMuRipnZzRMc82CjJjgkO8MGplehE8d2OOLP
sYUKYzQ6KQmbNuyRoyQHp+oJes1/pC8808RRMnWx+hf+eG4AgDgMi1hq5OiYG4t8fDyeyWaDtdER
eeMY3kXy7lgQlQk1ChpEKXANlfP7GLoaob5jkRAoGq526qMjv+6hcugx0UYjl1SOAA6GksRjVO99
VFMN25GeLKfjJfBWCgRX+sAO1om13IjZcpJwKsEHQu6SeI87lHXCXbzz0RvE9ZY8P/Z/pL3ZcuNI
si36RTDDPLxGYOIsUqRE6QUmpVKY5xlffxZ0r50kIWxid5/q6rauSjM6IsLdw8OHtaaQrErtVG7e
Ynk63PFhR+Jdu6KLoe+SikzciVvmqlMNkFLTdh33BEmvKiaEuUgWPCUKDUtueSHSmDa1l32vAZsc
WjIcXtRjjlJVvZgKmnn43R/XJNQovLRy2rYcA/qrPiDj1emOtQs947HKL23exGEMIGesWm30kjEZ
NsnCry+5+l9jaZlXsE2DVcQvqUzUtZ/RUl2JmKU2tTdt6Q5bOJgpgnJSlj0Q/X/2rNHZF83kv2qe
8HZpLxWcl1R7CkIXqBFgjASI0ncIbjndZHelmb/hJltKCs5k++80YYr6VPeFj256iJLRM3CVgViJ
/xxQ5SrJyl2zz0VidFYO8/1efA4tOY1pg3ueyKXQZ7hPBJQ5diZvoJ/Lx4so3imGZtUNoTy50Jpm
erJbcMYL98uUToNPwjqMx6ssqgxxoGeGRqouDUuvocWTnLgPzkFIWheQ04+G5ul4fkUmcpYIsRZW
NJNquz/JSUjClUMfC10moGPnZYcR6vok7Yd3JNtclN4WE24zJb57cRMXwjeYPMvHBxiaInbZp0rG
YG6zWOUev/rBpTkdwcf0fxyzEsS09OWqHEydN9raQDFqMAy7kuhjhzWT6bhf1STuKPi0D+Xxyfwi
cYjvN0NGWKulQB8xMGFGSUBsW9HVJbHj1f9glVMgXzcSY2BGjZsJlqXMoZQlof7tmkvR8bxDBi4e
5j9RB5i2C4dpFxRt2CM4rimYA5ijWNKloGp+Lf9kTMKcRuPqHhyOo/PadK8GUhzke6mO8j+kbf4J
mcQ2uRoX3eBAyHXsAi3pKqZoOtqj42idWPZ/+X75J27yVlLCFhgnPaKAze66i3e01Okz0ogLWzc6
g99a8E/KGNDdhKOynAjyAALg80vGEsBfLXmIcVMe/f7EGTUVr4Zcgd8PyctO0Ln9Hm8we7FDa95k
/y1j4ojytOmcrvtRgPJDM4fNzsRfaDKtvjSa7HOftFva27jNVJN+B5cFE56/p/+JnzimXokdsagh
3jyY6IA2MAG8EArMdCKPXuKfiElc4ye57InSuMIrLmg0Ih/OZzS9uZaBJni0la6/Nf17QTnmHS6Q
TkbcjB+Cv3vtYEKxBcjzgCeRR4JtuI/e2L/ioV4lBviAnefAXuxfnNlJDLGARGWEsAPY5WSZnRRr
rtMM7Ll3ygG8XIL75oYViOaDjEWNb/D5bapqve1rPMjoMAq6R4z0H05ZoVwPTigMyEvjUCSY7ieW
jj4xTmIYnj1n5TGIXCIkhpq+PtaZmZfS2EICSBQMUYz8pPdbq/hOz6Zlzp+78CxzMvGBQ/lYws/o
z8T2IGIcDPr/hsUmy1AlTBjwecEjrA/JNVoha//uFvQQocbo7g8rbnNiqJXY21eZtHpGsFLerLfl
dm9cGut5QZlmFwyMYzDJjbBXUzD8EEDOUlJnaB72kDIQcl0ql7A65uIRiQVcDaAswOIEYJD7TY1i
zDu7lYvorqJX4JZ6RFNIm5GwJUjUrtFD3wW6vHcWdnrGiQL4bcTuFQQFcOiTG9xVeVesCx5iRYGk
jd10QMlbjNBHjZgcJ2AEARQN7CaQ6E7bjjAzFLl5qsEDHPL35tXZMuv1N/D9pSf9seLMmf2dpMml
EEqtO2QeJBXmRiHBWTNCTg91e1MTlRbmY2lzzwFMiEgaiBJGGpIpw3ka5SICBHi2kIRklydGw5PB
RWJEQJfMqaEiJi3KYc/sOpk01gUlLn1BNeeKJOhYYUeYihF/a3qAvdt1hegwCJnX/P6zsyuf+DYC
dIW14hX1zYTqw2EJBm6mAUSFVBC8cCOWJsBf7rU1kNhq6NlYPAvFKtDsupUpC3A/GpwyS5O3dU9r
BbAD5PF+zz3EsdeY/oKuYjZxOovGtsCFUBxOOyMxbjQbfpWvPMK/Hpd8+U+f0URhxzHfEV4KiDaY
Y79fX8wEctLlAgTpfU/1/IMd+wuKl4gc5JWLpkqGxB8N/p+w4zz6CqbkXBfWLEE7KXDpuKelO3Qu
0r77oIl7CDgtqSKG186l4e53kemvS/ru2gxR9lFEmn1gpB45LnUmjr/6aBsm3sFpPUdyMaV+jnyi
ncItDOnZfnymMzH2zcKAEn2/01wN4MQI2NTnvtETDxjym24jrnxpKZqbCbPu5Ew0Vq21suRcyNkE
q9roNdq0prYXSXmmRpToGOgna9AaP17czLv5TujkGgsqMXZrjPifIXMwAMjTsHrqfFQd+kil82NZ
CyryC4w0cUNJzDN51Fl+3X4IeluSwIypJJP9WqCGfE31xTTtYw2R2Ym/9dqICYYY26oXK8bo6D6h
7oJPnzFGkANh4B6YWRKQ5qdTlExZMlHaOtpZ0AWSWODy6fTBGqh7YQ7VqnmVrPIS4OUpEUXauSEI
S80wpC4KdKvhlL1HpKhIGJ1dyVpCoPi9eoCasiCtAfIRi8VPlIqtOjfGdL5zHnJdLjGMG69SUQMj
C9qEo8hUlsBsf+sT5IFNAugdI7SUPHkrdAkLYpI8dM5X1jifPYrKxXXpspbHI7s3+nshE98no+VT
ywoIebke/prmRqUb5LpMTucaEtuptTP1zQ5jCIcVZlpd2zs8va3Xhrf/2O/3wjp+wmv8CPRzsl77
Jl2vn+nHUvLmp5z36BPHc7l5+rn+4MqOhE/U0WH/+akhe97oKdqZdzk5W/s1mqaG9Zqjg2GjVQBM
IksX0Wi4vz4AaBYacAzQIji9dQffBWhu4TioBg4muIQle7Dbt6wnkZ0emLelHpbZI/knbprwiAEy
Fg6F5pxFNaOBfJXyBXCGmfATh34jYaLJbi4AHaaBhMJMVn5J3nPCGvk6pxr19u5bRrqXgvILvv+n
OXq6jcA3Aak1YMtYbOb9Ofp5pnZJmojjVGxKciLSg0/ME7HQd7SFOl3QMbOkPDPTNIghEIuOgCTA
Pvmpvt4qTxk5Qem34hmPCk5HQynac3LdOew/WpIataEglnv+eOycf0q2k5XeCZ1YLmbZHU6sILTQ
YTUlwViS/9fRV+buuvnS9K+v1Nbbxs5TmM06ofQogzYqI8f//Bq8X/zEuMHn3DBVju8QkQgy03Wk
+0f36DytSH9NDPlV/GTOj5c+4yPvVj6xVZ5VpT7Ia/Gc+OQ9E4i8AgrzUhQ8Y493QiaBihvwZZRK
EKJrh3f57wmQOZ2FItrx8Vp+Byt3uzfttfLKROkKvhHPquUdTk/Cmvl6LGBJOafTJr2fKQ6rQcJw
YN8rJIIEHRMFK4uI+rZbt9eI0Eu74M1mJiiwLBlMDwAOAzTCdGIv7GPA3kY9dg+j4phhcI1zuTsT
ZhwW3JwshVpUos/spid+Qr6Pwmph0bPbeiN/kmljxA682VI3GkeMBsSximPm9IzgZbcK6dPrOGO9
vzx7a89A1nzhTGeSo/ern5gmIrTED8BHfm6u/oe8hmV2Nhou4dSNp9dtutoDqMFbakOYc313ez4x
RLz18cfjno8DqLp5kOzzSmYwB3dSDANNJevv/nPccVfXF6tYs9Zys98TkxT6UkY6A7LRjuGiFPgS
Pa/IcDSM+OlD3AZIQVPtv+mHuN/niY2C+bRRBtC64QljJvoZzs8S0YL5pizp88ybGJKQggPRKTIq
gMm6v1ZkzQ8SV+VwojCfT26zsiKyBRCBgXqEr/dkqftoBufjXuCY/7i5UlLfVSpugMCNvntHKRA6
dFL1k6xbaDHlx5iVIgGxWO2Zda036xzDhluxaFdAcz/Eor9kl5mcuIr2/PZLOW+O0fs49LRUEJkL
vO52dmKpyhCnitZBYk03uhnaudXY3WtKtdNfdA9ZFSpNH5dLsQuxy9rqKB2UlWpEhrhfcPjz5nOz
9InR8pUncV6MDwnR8bIzmxXwpjEYYvnb7VZYZ2Sd6ugsYv8Xddi5UOluDyaWm4NVjZNCiM6NF/Sz
Ya4itYoeAS9rHxfnr2Yi/jthE1MVHaHpmpId1xk8Ncm5TqmkkII1QvkghwvP1Zns2b0eT0yUZwQm
zbJR2kCbBH6QfX5bl2hzPI5VUf2x21/ayCnWOsBwGRcc2bCaHZ4XKmlQYcNEzzjPA8SQBTc/0wZ+
t7YpEJ1agPFYKOD01F2+BsoLIRamiTDMhrFjmhi+rixcazMNF/cSJ24o9cLQDytIlFBAejetcGUv
7ODsxfnPCtSJ3ymHKlajFhIy3ZRscPTuDWO/xnMHkc9SsnP+nrwRNvE2viAVgpTguBpdXZeEp/r5
Jz54UnWLsSI7Nhmd0Zc4juaDkxuxE5fjaXHAcyHExmSz22GYBPGQuVJ1Qv6Qbavjqbe2XfPLXhrG
WXIx6sTFRKCPivoUgl+uG4QkpsnBw6QXxiDWn62BV+X6mdETGtGALunqeG6/Xgs3a564mKCKylZs
ITol3pNMOYKJBVwmW7RJGh8GfUaq76j+F0/AW1czJdyIezVALhtC2XGkCmd7julpZTmmtefRVbWg
uktLnLiawAsjTazhajYbuaUFCsRjJfq/GY+4M8Ipa0QlFWroAVj/7L15z/yXjBoq89aSzXFJUX/a
Hx8c2hR6t9M4RmZDAfribaVDuMds9a5+Kbac/rka+R3I6YT7cbvnMYq/lwnC+a2hWG/A8fdH5I/w
8/9th6dps8BtuaEe7ZU3OILjJCG1tpja9Qzx9FjUTGvS/SZP/FCVSJzc1dhkWChD2A9z1RFCfAp1
vXQWZjSP30sm8rvaei9y4o0a9HtFbCLhzZKZ0QH4suwK/Qw2ZXRNbzfPwN1xde2N2ZZLRYifTslH
5zxxSEHgSkVUYbFgntTBlE4rRj+ZSE7WVu4Q9Peib3msB6FLFna00TfP9jN9e3tFaDLQtz1ajB7v
/ky7+P1WTBwVaOYKL2NxC8i73Phk8HJZcVZjUGRPavL1WNhSBDitjKhsVnp9iX0Pv4F4aiDhZgIL
a+VbXEz4P2/juKKyRTJDt+kH8sFwlI8/YNzdR7s/CYhkL6yTPhBxqX7+CZeoDGYKTPdbOfFKpZAK
rdvibAOYLQE+m7H/MB4vYOGxAMaE+6i9Gyq/Ywd4PsndmDkJQavx5FGMlTAoGzKkrS08wqpTQIxc
s1mSXBZMZ9yhXzsI9EOZRYEdCJXcvXzWqV0/APHJeZNspU/xD1CjFiTMhiU3EiaBT9ELFXoCICH0
jny8bWq9Z6jEkJfHOzkfQN7ImbgdIEornjBAF1mK+qNhPb2+cnRsvkSsuvRgn1eNG2EThxNX4HMe
n1vnSiNFdlC/m/gCemfSJUZ57jc1GmqX0MdHw310UhNPo6l9k5Qc9tH/vpagn2HW9RJR1Pxb+WZZ
E+dReEHpcLGKSi65jjBYI37F6XIZQZIWjmtJ7yZBDdtVrlz22MCNn+jDRtQHVdcXo9Ql3Zv4h4QP
A7DhKGO4eMWsUceS6LMzAI/h69+trQHM6GWxH3FepoKMCqgARXWKWsEGGq4i0ZMws6VHBzhCXETf
7QaPGPtrseA/Gs9vpfi/wqaDW4XUMGkbBhJeFfpOj0DwoauEArtiUdLsFQsegf9/WdMZrlztOd51
fQmvCwwiaSS9LuI4zr84b2RMXEVfgMJa4p2fFMZ74xE0T1g8WQOcKLIW9G+maQHO/UbWxF2kA6ht
eweyNHunC+jLMvlVZ8Rv+3ppVFyYt9x/WzdxFmgJAUcVz8AD4pDG0tT7YVcb2UovqXk+nU6WRjNj
a23f6u0eKBbr728gBC7Omcy/QG9WPHEgneZ4rlNAMTUzGafInZVZr/jNUhPhTIff/c5OnEjoi3Ud
OC4MYNPoQIrGA21E6Ug2yAehdrSmzwk9HvUloK35yOdmfROXwrVN5Ag91vdy3V0Vs94Nx/1lVB+6
+Dqa815jmw+4slkRePaTE23qJhecNpLO5Rrl0BSkRkiPMC/+Srwi0EKw+bXRH19v4y9ODR0MHqBQ
4JEbFafIBi6bZ0URC9JZlFNwqfmkW2rjGaOZqQTQHKJLEPU3AMxP1ENKXCdV2HFNJONIQegH93fp
DpsNd26FTHSjqb2IUZtUwnw60d/Lj3DP0usm/t5dQe8sINWj99v/BfztnJu8FTtRDVFMZScbRrG7
Svf8cfC/xNSzc65IqVsAgzIquoZSfj0+tNksya3cyf0jpvXAtH08Ok0F6/0BSwKm5Na4ANduKSiZ
U8pbYZNwlU3VqiriTDoPNVXzfeyshw8vsjR9CZFi1tL+SfoVtFal1Dgg48R2XtELLbyG23VzAfrg
0opm03S3gibRaROHklePgkJUgoAgbCKfDnRf6wlTDLwpLWMZjT/4PxsB+vjw5zdJ9EBUK7EeDywk
QCJElzf9/lpGoVjcwMnlAwLwJirxYIWYQr+qloJyt4I2rmzjndyA6PrSTv4MfT5a2MRjDYFbSwK4
yM7I1V93ElLVV8ZmczJouvyH6vbLiFXbr/Ff64hJ28tlbQz0NYnQlE0Bb7P0PbNX/e3JTryNIORd
0wv4HlSdzNhIre7UGLbQLj4L5k4UnLjAbUIFCBQnkxMtgAdXd3ELQUxCdtqVB5ys6aI+8Lxk7HOB
362kyaGKDaNqQQ1JwzPCZyaiCtHMBp4GbaBwp2Mim0CZFlzMnNXfSp0crMb3sdLlnXQONNKHemyx
FVJnwxPqPSMaFo/s79dSvWX8zakygedCRWOyBFz3aadTA6r0qugl6Xy9coBbStHwSDjimZKmZ3Ze
6A4xJGRij7S2Ywd4ob21sOilD5gcKshLESbyonRGP6bzAe5h/tzYrEfd+ENkKfprU0wS9Lkl+AuS
Zy+w26VPDjkoOobpIiw9KfX8BRVa9k2j222N1DNCDaJYr5RFX6R3HJbY0WcfuLeiJyeNhKwrRx5E
Z394oyvOIr+S0epeO+iDa3X+TX3TNMo6mxDd4tE6xUzZwq7PKbgydhXj0DmQK07WzmoJFj54ChLR
APU67F7Sk3v0InK5tK8e6ppfj+XNAL5peJv9kzdZcBxjnqNWIG8TZIjPPY7KekMcDAJmr2hnRv67
N7fAZda2EpBLU8Ozeox+2cJ/MdmmoeWQF0UeVI5jFHZ/K7gtG0oA71POEeaWWJF4yrE1pXU11lZ6
u/08HsWBoHFnyc5mbPtO7iR8iAvFczDdpuA5DlxqgGZcc4y0nj8H2NpJXInnPwmQf9fD+7ra2czq
W1mcFVv6gklMkYM9rk94fIFrS68YQ/7ETOvx5Squr5ty/eWavb1w6HNaPk4GKODkA38TZnbu97rP
gKsRo03s3IZP/pnXUdDpN7E5pnGO5cazpLfHWvaD1TFxZncCJ0vso8R3o4aBlqG3G0yEHj10um+z
jcFc4tXH+tnZP68N4r381JfQNICWgQqA1SFmCBY+Zbz0Jp8igq4TM0OYzQRNyORTSjBYdlpbMmfV
NcMuJqJyVj8Lxir8JwlzSly2boW3dFCI1H7HqRnWx6DVfa0jPpuRjP/Is50UFCSAC4yABGqHwbYF
hVxyaFTadCsmqimvngtm7w1GDtjfv/FSv+jcs/p2CT91kZsAqs/SvsrAxnnmnstvoVrxmgfI31rb
OZyRHZlV7tCmPj/et7kw8U7oJEzsB5lr1ThnzgyrF4idzOCL4QxpMyCcMSlRD5TbsecLi16W41I3
5tyz+k745C6KvFjxIg0rTmo0Gz+HEau7T7Jw6jM9zUEbzJz4ZCHtPdPdDRP5pyhTyIhcUHOxUzPm
LPE0L01HpRwPWri/zeYTkMHC37xY1X8c8keRyCDCJ+YBt3QZLOiqOHHOQ8Rg8o3Hngs8DXj693QY
S5OZ0TEGxkjBR2EvHPK4j3fGAavAXJIKwlCw2P+CNlNrlWXYonPOrkrNXbrPnkUjMBWFRKgX7g3a
GOjoofFhwSh/NPaR3IlyFZkaSB4PuSW3ql6LDYjkACJfUsFGIkU/71gU1CKTWKVpnRPdtFwrQPgc
eKvnyNBkNG8mVkSFp8e78TsB/bMbmLbBRgCcaeomJTbtZNnhnXP+ovlELUPSfKL49JnHeqE9M2xN
5Gwh9vmt6ROZE/ekNpWTeKKARmvlj7DRjhJdX5Ygr36XlO6F/MpopsAOxeSdc0aSLLZx6Snkusn0
xjPkp9DCsI36pDiGBOJkwAKZuIFR5PsGjAQ//McaPn4JWuvBKC0JHP7h/ibS8r6J+ETGcgUHBf/D
52EElA5KPXEwYbP2ugVN+519nwic7C+bS4UXN5Jz7gq7qtBs3XzVO2U3GMV+H5/hsk0f2UHeXpD7
O866lzvl2kiaLHGw4855E35vruE+JbEBstjw3TFfQ39slkOXwfh60Z6Oz9Hx+bigy7OW/W+jlYmF
qVEacUKpOudUImxJKpZUBnOMnxDVwGE/FvZ7fmRcLOZVweOqySAhnmSgarfWKlb0mPNGtJxj8JRs
HaMngYGeJiquAROOPlOQYrjWgHmgt7gZ6/OY5Xr+fvwdv+OcyXdMYkpw56ppyjEO4ASsMAd5tcFv
aaj7um9+B0aVk++NbDyW+XuQdiJzotGqx3CgC3aZsw6CSt3stmb052z6ITmvdqR9FwXyIZs2v1n3
r0fbjgzl46PXPy6Icpci21GVp04VjPdoLwb7Ht4Tk9tDc3O3dHpEOpgdeXGRBBzOzcG7xnuRhmvV
anctR9aRUeIpKdraunoP1gVd5xzRl6baZr3a7adMMhG90BWMU+NTysiWqteOpZKwaZ9djgQdpu2Z
1eND4MalTZauAZoTb5dx7Rh0uHcrmdpWoB+ClSNOqffwo0YHogvUpDwUiL4eC/v1YtNAM4TbUlFk
0B2C1PNeVswqcarJUDKpoj3w6ZINo2IWaq+dH8v5nej8EYQJSVDbCTjViaDKD+oiVwIEJESPT/V7
EyK9Kh+k7w9ej4zmYiPlryyCCfzOIt2LnTYNNqGSIuUJWs8MKTPspRiQbW7KJoL2JYqlOccx0nbj
QYb/4RGA3O9l2LVaGqSQ1Yy9HcfGNgW7vYTv59FfEDTzgPrLeBZf0wPqVWir+YTZtJuaLvUXz139
dx8i3H9IquZKnSb4kFwm4j7Q1rJj8LRTj7Xyp6JxTbJ2gdfgd/Zw3OebtU/MNcx6thtCiHzZ7Do9
+zLN9/fdZrOxM6DZlYcEVizTQ//3XOakvhjxmRuzAvkbrudkOUk7a0Eop4mSAE5kTCrdbwDHpSEK
MBJzjlyjzoBftWHdQ1aB1NysNUuNqNzt/Teto21jlZq5oOqjk/xlv7hCkC5F0wTmjyfSM0306rqF
E1WIs0swo+RTN9Bbkwem71c6coIsQZzPLhhHIGMKmeeEH5dy86hKAiYM01oBey13aLC1bJosxQC/
yrv4eUlDkgNPT1Azy9M9zRy36+vau/DqHk0GNA5WQnjMmKssAvw2MRkaGzLgABz3JRHe1I0wUGxw
n60lfiMFxqA5C9HmrL1hnlwRMFkOSIIfl3OzaNDWF6mPno7LwBy9atXlR7G9dN1riexeRtWU8vkL
31dEKK8NrweDYjQDGV6C9kNRaIMZZcVNdWEgWfSXaamv+XRIzVbeKYIOlvjCr5bixTFymCrGSAoO
ingRpKLTVhpXyRyQaDfuRTAVB1wI0VVUEDBWCRlqIqZUFYyksHKX9niixU+RuxBS/ASk0w8AoIIE
rnMeABHTnkOlauMyyiXvEieo4T2pQODXEcclq/ajEvX2YwDytF6+DNmOy9+qDEAZMpDllc80pWhd
CfJAl8wYKAWmWtFaGHObopEyH8Mpv8Qa5VzCyidRI77R9AYrGbFigmSWs5ytplLN7MKV/JoNdNj7
q9ohmEDnND1de7LpYEL9y0Ei4lztHArKoSAmAkNqX/c+WnB/OV+PTXTWXWmCJqpoaRq1ehJbeWXt
SKwjexcmoN4hJ8GVp+rao5FuAhGewoB0A/2ICXk6iHpkh7qRndah+aF82MpK0itTs1t3Mb0zc0kq
qJUBxWR8swHLZOK4Y94TFbcXYWPDjsuIP9DsqVZYIhWunee7ZufHlIlI+qymesLYkvNcdKQ5VTKt
xSXr+u1S8C08WAgRBiOLPw2De1S5kqEP/EuFyeRs1XN69IETzv9KgdmHHcnCc+FSntMZaT3GQS0p
g4b0KCm4vsFHJrPSJJqEBte8tsxSdPjbGSHBjL9gS4hbUI2+d7FxFuRh2sb+xVsxV89MnacysNnv
Ek/vvZOTDEPVKQmZP8PfOHwP2J0WYFiAtfn/uAlaw3eIUCGMV4OWTJjEy2nXyUXVFv4l6p+0Z5iP
tI0vKDPU/ZGpfaD4mMVfGRn4QWdVK39WmoV7d+ZlBqAZVFi48ZoDM9pkI3wmHgrOY4JLjgaDhpYD
TRWa/i2d19Rg+k2bA1Fk25Ci3iNcZYpTl5q5a7QqST/dQyjtHAZhn1kGh+BUFVRaSEKMQd29v7n/
ulHHbjx00XnlIIxfV2Fc16OBj4sJLnjYaenJYUlT6Y/teuaBrOBGQEVAAJPyiOxyLzAvhrqvBi++
BPw2Ax/GB+sYdaDn7CbdOY4JF+Of2cLmBOJd0oAOOXGXOhh+JzjBtA3KcADzsKiAcdMw0EmKgG2E
MLnUVgK2myfnDS1e8K56+1qvogvrLlwrM4Z6J2+iArEMkm0ngLyE/dZw3aFz8vGu/o5nxgWJiN0R
SckgEL/f1C5OOMXVkuQC9EoXhMDf7ef/YjptjIomunInZaIrnIOpStktkkujrupjtxHMaqOtkax2
CzvVxQ1TL9jOqAtTgYKmKiBBQEcLP00qoN+jYgTBSy9O8V15Zle9NOn28c7NPB2BJXojY1z0jQGk
/siNm0NGtrpWPGGDjXxmLHZT9KhKPZY1d0oiHldw14ooKdpk/xwtdvmqqdILYom6N5DtSoA7Xhrc
C7M4STh3VreyJmaWNXkQSUOZXpQ/bQG/Q9iN523D4IWpDvK1rGnZmFFqPF7gTJ4VgSfiWxmT/7iV
fpAobjYzqHMh0Xwlu3jglB8QQCjXMFk1jAnaYU/YNqUehwb7JHzn0UCQz67Cs1vbzNHVtoz07nMB
4TmSu7aKdqyWSIHOxzRKbEW5VsxLXa6G0lDLVeMj27LuEZlgRK9HnBjQtH52lnKlv7UPOUpcXqNZ
IZyevoezRGg8v23zi+frkvSeJjuxXniI/Pa+EIEcAjIIMo8X9xiO3uxXlJQO42hDfgHaN+m65wJt
Bv6JbSW7XyVH+fT4eH6XHDQVAG+CDHQpxA3IXNyLQzec0LNsmV+QDG1qonC0WXmF5dV7eVXqxYk7
SRjM1sIQ8eaXnFvMkrGNfujeoPEBsGYN2TvEK1PYiyCI25jzO6y3Q7MdINFcpP/ROdySZueUVHuq
7UxcuHF+Y3qNq74ROklNKl3LonsTQnfdmb98mp/BczTo0YYD4sy6wmCHaVDFAsjJs7SiQWM/3vS5
I9bG1wTsHrxjU6PPysYRuLbKL9KgZw5pO9UKO3QVa5qefPgVlUqWPpb4g8T8a5dlHosGAAgH3MD7
Y440oXLyugdHky50Zoq6YpJwhOMN9Tt/qQFVlBPNSBjqsHqUGJxv1ilpRTqc0GdD/E0v0wSVt488
QA6X73VEZhFGjQqQBnm0iOjg0vKp+5tktEPLSL3KgH7r03rYdZ5dxLb8yZe0Yew8MzK8TRaRs35z
D+AhOYLOYWEKQNqmSsR1vK8OjVRcPIGwVUSj4jWIqZubRdhToX33U4t1XjTPDN966dSJutg+C39R
ZJIkgPbTRAOCmymohhbbAco7JRqui1WDNipeZ/EURSlMsbVO95RNzempZuJfSshnPz6kn+G7ySHd
rWKilVweZTIrycUFI+2+pitoOFJ2AlC5hm35PXyiWwIlIMdK/oIL3H0b1FUQmJxiOT1VVLsMaDis
edbq9V7Wg8puE0sbniJ2KzJGmpmFQ72TJBzSJ+XdPwmZ4QuvbgtGSRSWe8M9iH8qx1DSLTgSndeO
2RSWIK9l7ajgUfc3D6wi1hn/JdSsMjyEnDkwthOavESLfYo3d7bvg8wIm5yKHhksDEp4+BVvzUgk
kKkA8dsyN9jC5Brat0/eZ+3pucYjlYO/n1r0vnrSwnb+nu2cKMV4H954Ur8qBblQxeLCr4PVjrke
aivOSYRcmsXqAO/0iIzQlgx/M1D24vVqJFZh+eZS+V8aj216rDKGBhBdAgiF+3kN3HxH3jAegMnU
4iIc2m/lT7rP99XKMzmAQLjneGsm4Jo59HQww71LlJ1kBXswqCI9f4nIKwXaJSiJWHCQYdaQpS/g
8r3YksWb/iFYeD3OpCBV7vZLJw+jvkiFsGSU4sIqJU3K73FcW35OTpKFUw1Nb0ne7+jnXt4kvZxn
nSAULnaGOxRmiXrNyFg7ABZE1T3TWTkmtxcPEbiL6wUPPFOmuZM8LUcKCSvH8BnQjWP44m4a6TS8
ibtWpWVJ5Ppt6FeIO1I9CNepBNXgnx+bOj9z693utDAx9TaUHag/dlqzeeq7tEPSGd1AVxeWQHwT
NTldWKWbhEpvDi3XqZFuhNXYnPL4O/4H3ZQBJothMADzTU5AQiW0jePxOzb5h3wsabdJ9GIweRmv
zw3MhR35HqNVlpD6m33Nnrpcz5Fo2VdfbEC1P4odxzGR1rmVNkYQEocwJdFyygDZqDZHrQkP7Znh
rHbYOrTSY73ZuzypP4NjAyeyDnVHWVjTTPiOs1UE9BSgm4JXfkrRN/bGtX2kxYpfXvpW9zoEj99y
qlE1ieya37JsToOc2RfKf/xqhlTEUMgpqBqSL5MTVdkmlnzJgS6LhhOR/8PZde04jiTbLyJAk3Sv
NJIoUWWl6up6IapN0TNpk+br72Htxa6UIkTMYHp2F2isgunCnjjRvQ1DZOkf0SFkr9oao+tCtWmW
piNNbSBo1r9138UaKyIDkiMkzTlCdqf5G7XyRmuPNf0BYBApd1PyW2Wx1SrbGBMLOrvI5BWPYvHp
XnwAl4tLoi7qRZo2Z5J6GUCicLu9NvWM5jCsaImFtN/1WjmtpE1FHSkG1iruj8Jjcpo24ucjqIM0
O9+1cysbMn7t3LZv/+hA5ZN7iNWszC7s1v0srWrzlXk7TE6AqbLDzVpUtRARXB0E94DQMaiMOZk/
LvWkcpcnxNKGl/uv9JYwCpZMR3oRAQF6U25eqVZoSHu24feNTpqflXrK1J36mKfgX9XP2niouq1Q
bnQwCQlATByrFnlatx1+DuBFHLdi/Hj/gxYyNvMH6Yjp8Dmo2MyZvsvrZ4TZyDScvg4T3kUPw6aH
3wevqcUMUMGfMMJHFW3DBIjHEoKnzFb/ZPtiDcC5dAcRWoKVUcO7A7Py9VcArayVldriDoKzv6s2
QfQ20d9BA4BBMKzEKUuy0Eer6/o8LpjwucuqTNO+16L2DDx2+xuOjIAMN5KFqD8g872yvfKCx2DM
yFSAVHQ4tVwMGOkNG+hUtWelPxjSu/ElgHNY10H+Y6XhVlEb2wjdqkn3crqSXlmKB6VL0dy7lrQy
L+OibM/1b+lXqii2MjpEtWlrgDwqthurIw591dTt8NCQ2C6AMqD1wVgLtBdKwECEXWwB9+hp0VMM
NW7aMyYLe6fkVYWa+6lvXw0kix91R155YosK9VIe944ZKcNSlCAvEPcYNpjKxwozZssEFZfntveM
zpZSS5Rsne30k8lWtOmi52VKyoy7/zYg3ImbyhRQoe3ac5ejoFIeSuKSyg6GY9mqbm0mdiOhDaCy
Au20ctfmX+a900vJ3IGPRadJDVqMzknTW10Bp1jP7XxyQxGVwL9p40ztZ1H9zsfXpjvIpheOP/LW
Hn7e/4xbBpi5FAgPWYFOEUXl22G60CipFA1qpmMDRjjBT2BBJ45c2NVxTCzzXH58GQ/PKmo48Uay
z6qXHww3cTur2amevPYE5hXf7AjKbASZ4Jm1cn6dF58SpXGnVBQqnaUf45FVLtKMxpwZGXsM05w+
BXpIiadHdvwuPRq9Q8vd/c349v5uvgCso0gQGLDuOncm8jx2XW7y5iy9U1d96pEQbOXMIqIrxgfE
KYA4NVvghZthMx7ALbINMpTkk78toq19XaMOFr9j4O4xCm11sPV4C/gg65/vf+WSRkRO778fyb3Q
MqhkM1GxTTW1xsqOYV3zQ1WiTBva8BrvC7ttrZrvhylj8gGo7HEsnHulSjnmmzY1TKANgizN8ib0
CyDQdMb39DR6kYvU30q9avFlXIjk7kGnFynYq5rm3KbIJiJwjYKHInESfSUYWCggXq9tDhYuLlzd
JRSzx7/XZoJqpPQ7tMUpDrL2LvoiPDCX+gqIzjK3AKX0/X1dPMQZ0fvd0g5iyGvRWZExvexYczb2
0mMfZnY9QUrSPWb6igGdjfHNnb6QxB2gNPWlmUWQ1BYgku8LQd2ETfXj/nIWyjjzVv5vPdyZhUoi
MQIytTNSamfhl/aVVLsCGA7F1wpLpF50bIKVZOKCBwiueiJJmmSqMuZyXG9h18ch0ZkKeuo2chPo
xrT8qSord+Q7IOW270oKpxK6YDBikGQ1534/2sTt/lYzF3bpdLvKbZ3sKTwovwYk5SRb3DA7xn8q
du8xV/QG9MEOD+nrGkJ+4erg1oDQd66WGejBu163WavI3CZCc876H7GOUdvsmaEtNd4oiKF7Nvyb
bb4Qx92fPo6yahKC5lwVfzuK4SrGrzKNV57D4lkSNATNx6lhzsr1muCBJ1OL0bznzrTT4CtX0E2R
rgGCl4RIhgHLIkpI8KvcUZbS0AljknTnMHBDgom5LcjO19rKFi8MYD9o50L5RTZ4GyLUGhHgKXbn
2sm8wZEc8jcCB+mEttQabZKu4cV27hmPqYeQMXoByzjoDW3lEdAKl+xkp7a+7r/NBeQPIP7I84tI
NaDKy+fBzD4wzIrS7iwVVrWtztIvsXNC17SbTYscl24jKY2GYyKCxsNR/QMar/QNsQ8MjWGDVR2y
NUO/dIMvP4g7bT2dzK4gRXfWpZdYs2l2EPp9nMaOkVghCS3A0ZDO2OSGJSv9fnqXtxqGbbxp44pq
XDIAGGBkoi0OBRDtJpAZpKE2GKu78yFHoR3cYR57nHb6y/g4ohsayfXMzS3mO+VeOtYrZnxBL1/J
nm/rhfEJlMpgqYhTGVBUn6RjO9AV2z3fZ151YWTSDHTD9BJd53TyOJGmzKeuOys5gGbDsS0PQbfL
micSbFau2KwELkWZMw4HPYyocQDFh/9xvZiYSYbekbA/h73TvgPOBEjWFsCKAuSPRzRyjn4INhrD
7p0dCov3hd/knVB/IOjbADIJKFJD51Gr00DJVGYVO9HEe5/wxNpfwSPIvnufrlgD/uJ+S9JQJcRQ
FuSA+CmfLOsCmiVyd+oyS+7zfdmLxyjBJLGofU5GD8jZlY3lL8l/BIKscIbNoHmPU1laLMpJWxvd
SZCRD0bfICPNin5fFDHjxlF6ByaHB+VglHhWpGbMTlmOSq8cofnlHyr370Wg+RDwI9VEIZwL8TQz
Eoo8rtlJmrSNYD5VSmqFYbWyjpuywywGEBIczdznKJrK9R3stE5i0yymdrRt7RtbY2/s+zdjH+4k
p3AEV3djzLSpPMk2t9QrHzov2slWD323ciF5QzN/CdByRCQoi4H1m1uwNBnNBGeJnVBoiXeIqAzQ
EVi5gHFJh0jcib5Mve4XPTSofvxz0YaJvAyGWCAxg+/gNkHMEqM20+GkoZIQu+ORYjp88tC9pORV
bU6k85h81OQntXCTBzDtrcjnVQ5WbgBbhfSoAiOO2UWceLOMqoRWwymOI7sSgHs0zqhGNcRr9JXI
VZnP81rnzLIUNHYAxwF8KHfeRk+EPgw7yNJFC6bVTJ4JOxIU6wT0NEOfo/qls9xJEMFp+jYnkc3a
P0HjakptjfWPqNmn5VvfHDL0uiuHVNrSwg0Sq2xtTdoDhvsqtXuNulIKtGNF1mzPrcq8/nzupNQ6
6IVax1a1uiejB1ayUPELX1LzK0stU7Ey084+/s3tkACqJQBT4IJyFzOOSJBGERtOqeG0za5xle5Q
HtheJm75g0qvI3iSTI+lD+rPDujAfyMdU2YQXMMTMXnHFb3+rS5O7XDq6hcydHaN/uMxsPCcrQCw
R0Wy5HJXGDXyMJ6QuBK1af8mGcPKd8wbe31vTPRCwyRCS8DbJNwd1YCYQWA5iCexTAW7lEkOX3Ms
VpTAHH1cSQGCA0BrMP6L6BNBFfL6JVRUFsYBLdmnzEgtJTuO46YXn6TEvb+pN726eG2Qgxr8txxo
8Ws5uEZBGuOvT8Oj+Uprq9kPXmOjHHwKfEOw6tBi+9z3f/beeIj2sbSi228s4rd4HYYXQKo5ZXot
nukMk/UoxKt+OBzj3i3jn0xCOVGaAbnTympvyoffqyXwYqFfVQIE57W4sdMGRCMQJ5WnStrp1a4p
3FzBHKbEihvdbqdyF2GIcpOXx6TrPuOq+cT8KzsZt9Waml88YeAmNQ0XCYE8t/PKlBZUmr9lqEFe
PGTbKTnWwlOqrK563kT+LgEeqWgy+uyg3rlNntSKoHAaSye1ccn4XJxIYRvCS/4iz/X9CDFMPTph
9zgIkgUQk5Om+YrLvnTMaEQCdkZGrgJ0Atf7rhlBqfdlJp2y/msyt232LHcQKYJ9Pjuplbji9txk
Jedzxr4aaArBnAHtxozRsUiHQBdBNAg+FOvtgAk2H4+P3sljoKb2f3QOwN7Wa4Qmyt3z2/0ntXSu
l7K53c6VRjbDaH65w0PXvNWHCqD/dtrel3KDz/teoqEC1gbnbq4xXW9pl+Rx3+qFdDpibWCHJFvE
ORhvZ22ovQXZ/3abgiHaO0lW6k4W2OzOios/n3PX/Wh9rVII3QSu//kg+FBg9cFR8+gopgdJVmmB
eHIYKJWpffo4fry/H1N7srtNv62c7KHeHnavrw8Pz2Db+nF/P24KD7N46DBMJTUNjD686ZrtAUYe
0kY66Y3bnHPQNWRabSvIvydFhXGHiiXDg3xm089cL/bm04r4pTemA5EHowiythsOrnxkIVzLWjop
SGlmgHfXuzrKgFd6NtnH0OdoVD4Psuq2KoYVpo7Sn6p8noR2/zNmncG/9Jk7VoZ2UwiAAdeXQkdb
UhqRQTrJ2oZmbtWjqv1ZvsnphvXnGM7MfXHfJXleHqD4UGJooUQ1j9NhdacaTZlK0kmjD6mEKajb
aTBhjR8wH77t0QEwqTslc4ZgYwZOU56TN4KJd1q6HbSTklta6GuqPWD4UDK5IrMxHy6vfwHblXl0
OE5NYY25W64N/rupGc1XBc4lDgsaCfG7fL1L49CC2aPG04GvEL1PhxhFMbKTwLD1+gUmxPt7tHAx
dFQCgUuep//eEKgA95ZmAmbSnpR3INPBQf33/u8vHPnV73NHMGlhVShxCw71P0h/qOjV9djBULe7
+2JuPPO5hvq/ZfD+iInSSsJGLOMDMYgzOt3K+13ZJh5Yk+tjWFUCfl9yAsc8Sj/vf/5NoQ5nfvX9
3Jm36shEjeH3Z35IHf/2D2TPPCuKbboia8EAXIniAgtT6Uu9NCEqOP6KXfWYPN9fy9pWzQ7qRean
jANVGeffl7+iDWr1q302awLmv78QEI9p16nzlUot9KNZk2+g3cjpfPTdf828A+uscCuX+Juy9ULi
FERFD+wawfihBlPeTOtRshCBARzyG1g6d9wMD7uvNRDVglNydU7zlb8QihZFpc5zLBPDKzRb+NwZ
L3/un9SSUYKOQXoJ6UFETHyMmQpakw7z8KyjeCxeJZvumdU9JRgid+hXql4LD/RKFHcrkjgedFKM
GOX2Mz3oLokt+bBGtLomg7sYJkO2IlIgQ6zsxraih25tw2YDxRkUA9EVAgJ0viAm595OlOliK2TS
fPWAqLMBGtiCona01uTcRM9zC9mFHG63MAlCJgLM6ClE2Zp8eqGnbNMnQGgf1lge5l+6tyJuz4S0
DOoixorAxh+shKKL53GxCs4HRICk0jTBb+eNBWxs76/mg9b2iXsjhKp12czzlE6Y6/oC6DjZKOgr
KF7WHuOCBrg6kPmxXjxGDbD2eoog6BC+bH6ltuL2zopztPDer0TMn3AhIlTRrZAI4PbX9sfwEDjM
7T1xxUwu6P5LGTzAKgE7qpaACvEUv3Tb7M101sZyLgqAiw2qIfjYOu/m6kkoBwBWwZ2wJCcE8Pm+
xlr7eS5AxsyikpIcP998JU90O40YjX5fwpL3BezZ/1bAWWIjkOQ2gAKYG/aphVv1Mlh/9+b2dZet
HPjaYjhloo+0YAMynSdHRfaks+lpZSmLrwMDZlF5RD/ITZImS/OIdRL47MHhSq3Y+ts48upctwVr
PCe//yuEO5K2GCuW9RASOaVr/uM04qwIL36dOw1Rr9Rq7PDrFJGybG9At6NiSNWaF3xT4If/dSWH
O4swiVnaFOB3dzAV+Pmt8NSNtJP6VTLkRT1ysR5OsfeT0kNpYT2z75JjIvyp3Dorx76odi9kcCod
5yHSOMFa3t6QlgfyA/4KZnm3oSX7z8/Pa1DVG2wfv3fzPb9QXKYWt8EA636Kd95Rf7HPr5iRdHh/
cPzz1/2lLarIi5Vx6p5OZd3HqQnX8jnbEM+fwOG2tpy13eM0PYlSmhgtVpN4jRX7+6/n+2tYcvWv
rhqn50e0JWOMLo7neAgfCu90emnB92CtiFm+aCbIz0ANKQOHf30oU2oUdauq82TSAt2Rf9EYc6Zr
LHtLQiQVZTUYebDK8eg6BpaRxKARiHVtYzu6EiIjsABY9YofsaQoL8Xwj6ZEh9nYYSKCsY13iNW3
4QrweOleXQrgXkzQhLrQThAAFMxXdZbffyf7ce1ZLmnjSyHcMwlo346DCCFihnmMjaU8U097lPah
0+zov7Dzl7K4h5JU4DrSBsiSt5If7Ki35s4vHwlqgDpqYUBecFofvEdgdR4w32My0UdqES+Z4BOt
vJSl6wXiCxUZRGRwzO/2vAvF0mosSetAURABvStO/aM4IBtjlzZyotBiB4xFffs3EpFzMYA9R/qd
z/dPYji2FGMVTrFFj1a4p8N22LMHewfk4bPq/BE2nT08rp3WzQyMWYOCqee/YrmrMdIgCYTEUDCL
wlFFK3kt0PoGdjvn6xn8bl9f6DzEP83OADZVBafZmnf7nY3lo4DLD+Dui4iZqEyn+ADs9LSBCXx7
a530qLvW09PLi/Tw+hW5kfu1+3N/v+XZfN/InSEq6Jqdu064l12woM/FMpnNISSjtzI/a+DMLUHN
vH+wXQnHHZwS1OuAIbZWV70UzX2DVP5fOvfsVSbHSStD+tsbpB82UmoHnuaF2597tMm9gvM2dort
GsBt0de4FMudNqZaSK3WQGwAWjDjT7HHwNJ5gsv9vV18PBdbyx3pEJdEDGtIETXncWYhHSyEkVK0
4sQu5hAuV8PZS71pOyFjkNPswYlIrWP/0h3VzAG26vnPig4lS8b5Uhhn1dI2bQU1gzBynBNlfWYp
u+DJfPkFhrGP3k1+BA7c9bnje8CK2SHXnqg0czCXdlxiiFNrCU/FX1CAhs7r1/78eUapYcXwqrOr
eHOnUX9FGRgFHlXjVGMb9JqaGv1/XLz398zTkaTSLWM784EOu/koTp5HnkYJEHTRTnPX+v07BVk5
xgDXu9JtAbdsnMQ1cP33uz9fc0Ir3BT2V7n9+vqzqvOWlQ+S/4A0qEB08CAcRQ4zOuZIAjWu/Fz6
A4bhnOg22kQ/am/TbBsr9ILfxVax9/Ej+BUd6qBl27t/WW9w2N8a8OIjuFuUDDlNpwwfoTxmvoJm
1uw1P6Zn81hBWriJDtXTGrXirFtuzgkgBdQc0e2GEOnaQ6p6vVbKakJKt2SlPRND2XCkypVnuOju
KZIiwgfDOCrQAV6LKXuDoomvwuSodzS/epPXE8AzHICr3JWbt+iIX4riFIvcC4qW65ScAFGbPPVH
4UW2VG3Njy89AQhTtkCz82VsQkdboT5a8p8uBXO6hhkgZFWmkpxqP3bx+mwNDQNrCu0WCIcJXDBS
MsBppggsFBej1U0SA3ukT6eyqSx1/JG0r2OyrYi6/TFkgCZLtUWKtZLVwtLQLoT6NwB4+G8eulsM
ZExYy8TTwVTdZhv8Bm0QfVxj6F6wRFdSOL2WkbZkMuK2U6J+hZ9CZzNMeZk22fBn/NOCrkKPVqtM
t6YXr33uRQFrsarKOvfi0pxluoJw9FRi3EiQKRtzemsi1NrRbhcWdsnqV4CtG2IH6jmSNyvv/XbB
19K5BZdt1Q0Vk/qTyJwJ3Q9Vq2wCGlsl8cqW2Jq+q1P5AEqmFbm3BgRyDRVUZgrYGEXCORx9NnbG
aFDAksZNxvaC3lgTnYDaLF2SPkTjV21ukhD0YcNBVTGzw9RfAOXdttQO2J+2W7FnC64APgckgHNH
MXCs37bkwsMlYSjrqVkPJ/13Q56n+rmadlT4YF8aA+3CK2xot1ujh1xQE9dCuT2ICfxeiQCaJYit
a0iNW3cWG/xKx3DKZDeO70ILmiDPoP0v6ozJYy+BllCIran4HMmxLc4rZzIbxGtFfP09nIYUK9bH
uP3DaaqcsTjoKQwjdbUCzZ7PofQ0WnJCnVWc1LdveSsWJDWgT0CKiW+9nLKeVhLrh5O4l0NbJy96
M2xDWd025Udi/FT0TaXlD0kGTv5XE/2IAz2WjZdOnsKOSmbn1dMg9VYbnZRxq5FHI65WXKt53fc+
kDsnFqGlrRGBAEx65b00hWgbd9FBKORp5TXeNAIDGYtr+L+t4E5AT8dIAJ3ncArrtzR41cH3jCwo
+vDTciNoJx3Ng6OjAPaELcj3dWXLwVFoXhLpuc5eJXkjhj9X7sSSdtIB40PDBIrhaFi7tppqPJWG
EkrDycxiY3CLvEztkKTk0xyNaVOo1d8W2PDHWq0CV5SGg5AAJYky9mefGflKEnLWRRfngDYH8ObP
HRUgksOou2+UweUjjZqoqWnd+lm2Uavdx5hug12DPhjixv8wJ/wtC/2KwM0AiARIMb9uDJocxqDt
/FQUrEwybbMw7XxDwnHlcs2Xh1sU9B8gISAgnTM4nDENhgZNKZLc+W3H3kJjzDemKSgrQsyFrQPn
rYYdxM7NbcfXx9jNdAJh10x+rVKB2ZoyZug6KBj5lQVZ2TpqIhTKw4Ahf9khQe/Ki6lEhrlNmZbp
RxpQtLEYtWJMFjEx2g3WaND+KG2plm6g6vGHoSbSiQaiBJqhwWzRs9905EHp+7RzKkGqXvK6QHdr
W1LzjQ6R8kVHWv1WW3l6BJA4PRWpXD9n7Si4WRhgugnRlfKVyQNTrE6hGXXKqetfkrHLH9GTBEbH
RDeFzmVKX/2WC5r+yscgPiVBlBWWWpT0OUgnktnlpGpHpRSryB0ZSAbsqo6j9yiVRdTYGCrJaKPv
x408NczcAhGXgUiV0TQ+EVpEFHBKczzWpBbIJoplYQ9cjvJLCxIRnMW0VUTwscbZM8uFqXgoYgFD
aCZxDFs3QlIRDAU5yIZDMU7fJ53Rj15vdC8Rq/EdejAFxUbSFdRWitr4LJIsq9wmpwy8nUD+x26G
WV2vYSUzEa2p6HlzclWqErttC5jmLGqb3Ko6WTuDyHHo3KZIKPCtaJz7jGKqprtuGNEtEHSg4GVi
UuXgbK1a6pgNAl43rRIzsMCm1P+Mi5BOXoe90yyV9Zj7Mg5hvobd5IPF+S2hy3Weu4lh1SBfnHXM
xbuN5SRq5H7ofRAlF4MtjYw2yLRqfbQRJ7PPnABK46WrKdjB8syMX1va6jE2RMFEXNZRHIVUmQyz
O0Yp/wzKDNghPQWZpIwBKcBkSiB3xK6oRHPkUjOYm4FtN7VLLc4BdEv19mikOhJH8QiaATtQ9JnG
CMboCFa73K3LqfrdBVNdOaY0tX+FMixSp2BGDC7ZHkyCMzI7OqC9EQo5znNhJ3VZ3m3QxF8P29as
gVBUsmwoLOA39Zeh6UXREUY1BIH6MI2YCa424VRaIMrT0VBf18a44vXPj5dTIWgsQnZ57o0BrRyn
QpKRlVGhjb3fa6Xd9ltNiTas+itka2BjPscwnyQoUJCQk0CfSBQ+RDUEFMo6MRx8Iwmll0nQBss0
G20DcigRtqECGLcb2sSqCgNBNniRnC7QhQ3VxwrtjCY4TkmVrDUDLGhQcAmoyHuDsQ/OG+fCDsqQ
ai3JB19BdtpWdIzwyzTt674h5PxVrByRKbYXLaBoPwJL1/UdHrquoV1MJl/T1Q1GodqR3u67RkP2
Y/yLEb0rCntJ3NxXAW9UM3WZx7BPk8YInULRp0AGP3YBwcicEpc3r0f2RPNJtxUMoHfvr/H2HsEE
zWUKRCJoPuKNRGY0et8MwuTHZWK6atflO9jbbg9zTh2KhpiVIGC2odf3dpaHI0MMicEeOndvWTNQ
HGok+lES63YYkvJoMoGhCsuElcCOix6/jw8dHKIIFY1OGZFz4fQeCbpaTkRfVIPRU7XiU26NfjvE
oF4gwTQ9FJrU2pkkVJv7e7rwZGYadHSDwsLP2fM5ALtQfqKAOWVUViZ/GCrbrGRXNNiu78xndIXb
IwHf5XBiLdCvihfTBjPBJozeKoM1MBifWZ53YKbeRaUJVX/kebnvgM/ZmKwtJB/0/KLNKNwrS+81
hnEZBSgQMDkQpPy1ZkNVgiB+ipGJSRiaI+Muxf9lCK28Z3+rWCd2J7XFIe9E4SiK03Ru+wYN2FFe
OyhGZF5RD+auqKLyFQXp1hqLMdgUeVI9GCFtX+9v7u3Lx5pmCijFhFOD9kNub8tYLhu5E31lGB9K
ufrRlgr555dUwzU1sW0IT1BouZZRjnGN0TPT4E9h2x5lTJRycJ/jX7rcmbv7y7l9D0B+IRcgAf+J
rArfY5ErLKaRUso+TStimWo77pp8ym0ytMPKe1gShTwYkmngz4LF4Heu0GgywHvwkUzRersJtoAe
31/NrcuJLZurKegIntHWnFrGuLxojnUUvxbj6iC3Ddo1maq9FEC+H+ARAN/baSDDHLTQNqcRc+Pv
y+djetz4+QPQGjf/AZMRlwyrzaxWFVStfGnYqGk/WoGJeQ/pL4EQxxzdBqQ2ZAL/i9hvWEjtYvT+
zQeAph1JTSQ3MeL8+uoYuaGYuTbvAMmdbghdjLS1M7Ha62R6k8RzJVVeoSt+IhiPYt9YLG5WNPrC
McP1QvgG+fo8IPz6C6oO8kcmQe3RnJ1ridB9omcGAdVFgCzd/fUuHPjsHaBVbn4uyne640LT9Yqe
tAlpRT8XlZrCRZ8w9YsRstHTpn/rhThwG5mlm0JHfUmZkFq4L//WfKEtV1HgR8wjc4Ayv16sEQ1C
gNskgnNYMg/qGDMXt7yBT6tlH0Uh/MMu3fl+yd+EPhJKlAbYG67lBZIgTpWpin5cJNpOl4piHwZG
tjFCmT1laZA/CEGPfATVq7UE87yUa8uJ/cU+ywSJ2Jkz9Fq0nAVGbzAsNZMjO6Dm85iMb3Sm+ux6
9CiZzxGNTk2C3nKylrm7taSzaMNAODkbNN6SggwjGgywf/mVWMxOAfJxP2niEy21AGe242Z7/1T5
bPO8zVcC5zt+ca2UGDPLSQeBZtVbQvUzNdJNo+SPmKNogZhtH0fxvqhAqd/r0orshecDJhoN5wtf
DAGBfC16SjMl0oRK9rXcyB05DSVUiViOW62mK6JuTRkhOtHQfT2X2ZF1uBY1opEV0PlC9jcYfbLi
TPJppXkLL3+ct2FxiX42RPyyP1CKINwqhm5vFNpxCrI/Ytw8tGhLFNLKK6v4pZ8iV/7V9+xHYjZg
iRLcIEUvkAiYdfIlV6CS7bWn+0e88HAJXHd4ZbPTCRN4vXZj1PQyGVrZVxX0zmrUjquPpOjtFFRH
9yXNKp97N1eSuLvUTWEeFD0k6ZFbCqD6QRkyyg7n+1LW1sO9ToC+NAwF7GU/TZkjsmOrtZtA9Upz
babUoiDkDKHhUZIByfz1xoEdz2yGoJb9ojEf+vojacuN0avoilwBjS8JggHFZA+wmqA/kHMX1GQY
0B5tyH6WZE6hfdJS2ylK7wqpvnJXl94BQkvEcqjcAtfNKVUz0MG1Q0LFV5O22IV6foYfsUbQveAa
YNQO1gM6AjCSYS7Y9cZJANxLYZZKvtIEod0bXe81mRROVq3JHQajq5OrYWzSrjbmISsYbeyOcEPB
H2u2Z5PobGV7bxeNktasyVGrht3k/dg2EgiL6lT0m0aeLNZMzRZFqNS5fy1vtRlGE2OwAqI7UMGD
WPF60Wmqw3riIP2cJd6kBce27bxQW/Esb+0DHFioSgXDG5CV4Nlv2jEXUjGaJD+VwWqGccdVqSKL
Nx0wi+wTnGLPyhqB6O3lRNkM4/JAcY8BC9Cf1+vKidmbDPlrnxTF9CyBft1Ji0DbG1o3+UKvrfH7
LJwWqvMKHDvUQLFK7tUJSPgYdKrh1rVycYiohlkuWoSe6PvHdStGQ1kMsfg8UgfIHM6dSWoUkGNx
ID7NCYYbkbTZ9jT85+8NwDG46YC6orKKe3G9eZlQpyxqICUiOfBMAzI6tMuNlVd9e/UgZebVhI6a
aU249zbpeREMrUJ8YwgqH6EjuIHgtD5XTbMGVrtV8bjGkDYP1EI7De+VNbk0xUmWqL5QtslWLXNY
LLEQd3kmK1uUkMe3SOjWrPfS+ubOPdhZZNlBmHW9i2ghDvKCtqof1wTdk1GXJJh0iwwzsUhDQ/Uf
Xw20wIPRGTofShLBzbU4WoxdOfWV6k95pdoGm7pN17RrpDBLi5oHpSAURb7ghrHFLFM2Vegv8PWw
sOj0aKZgOEnkFa20dF6I3kGugacky3yrfU7AgCm3uebHRowhAoxknpYp/c4IaLQzWxQDQGAUuvff
1sLS0Fgwk3GioqSiE5jbQKINzOyI6qdayRwjilBlTvvSGiWzXRG14L8CJTHTTWJ1M4UId1jKqKY1
CUzVrww929J8FA5gwtF2mlR3fqfXoVdkUbcbBU2xSS8nh3wYpVXMxvzCrj0fTBIVQRVGkMgEOxn3
AuOBhSILCs03xQJRwbBvSeiS4qeWgTlPsqgEhmUNlQtLyV/11aBhab9hz0GaBAoD5B3mv7/w4cva
FMNgElU/SnU08TbR4JAIU8nge5cr+70oCrE2aoUgmEWMci0qHARd6DpD8w0NzfUHVWmG/ikZ4wyT
1gU2KCs1yVstjXEuSIgT0CZpROexMHmWRRXBIAJfoJjEXGd687ccAnElOrhd1CwF3oGKWiF8Fs6j
bCZNgHYVNV+ujfpTZqayyRSUu6w4bdawEIsrgp8ngzsFKpQnOqc6gH2ZAH5Is416cI0qTY8BjJhH
S1aMwqIgkFqgmAsmL7AwXJ+UVBlq0TCcFIx18ZYFer7DqPhyhVKCZy5B8DNbt5mc7BvdYXAwwCZB
wYdqceCroUnfzTI3LZCNC491X7N916viIRwmaV8Mwugm4J3fpImYb5s8714qKfNIkmS2mAYYq5xU
wdYQGPkQAX/8kZRj+ahHveawuk3/6Cgtrqj5hVPHFE20heIoQHzGz0PU+xqhf9wEvp6HgU1DpFO1
XH1Vs1VI/G0+AY/ze54g4JLIK3Bed6cPqMCqcuC3MF+YGyNG0bsGWw1K0kKIf1dUq04Yn1phuozG
IkyaTHv6xlJVWlsyjz+cTwsOKtxh3AiUxPliDs1k8OclkeEHRpI4ZSIOp1qIzNYxwnRT/R9p39kb
Oc50+4sEKIevkjqrnabH9viLYE9QpiJFSb/+Hnpe7HazdVvwPruYWWANuESyWKxw6lRqhdse07f9
rIBb14DZaNWN4V1SOM09i1l2zDP7WW9S7ZDD8C+EqTPHAfcF/hh6dKGw4sQ1WaG909HIDmxqjicz
QlmyLKLqcUKyZeFqXD+KiOYw5RHTe0FkhCa+y6vRUZ7lIlV2ZE7hmcVPDT1DDUWvK2YofnXoFbbc
QecxKIpA3Qd0pMgkOWpRS43SKo6lfWc6jatM4LF6++qDy0sOyA4iiw47JSaDsRRU1zLQmU8Eldli
UH7pYFHzzAg5q9uSrqIBtAOjPolWCNwb8CgIplLLHKLFUZkfQzym93mW8NRrbHl5aKR7XJ1+fVse
f74vHlYORAHBEg4M1UHYssujivmsborq+pEUsv5tRJrF73WKbviY/Z7CzgA6pZt8JdacJ1UeyIL0
q2gL0uG4I9EN+4DqhLBaWoed1nR9eeyzSD+mBFRIlToMmzbufmdSnNyXsdx4sZMp324v+0pDuWA4
uhwZhLdCrN1ptNCiqXDKI9CDzuRqWoQpXlIYRuAxB+vIsC6mrvmdVsP41VsIwTBQyDQj1kPdRzBV
CYZi9ESJqyOdCHAm8ChXUKfEtXPWLby6164blwUWV8AUYYEBO7o829QgIHXTwPFk1Cz0SVM5QTfA
TVNKRXmYYjn+YwNwvw+7Aeg0K0rUB8UZyPb2ToswQfgU+Ao+jQFFRD5pjx/FmfPE7CgGlKGqjpPS
mN90CbAV2Rg4esHCtF8VU7hSNpK1DJLPb4VBDeYmIBp7HMsudycnM/eA6lvrLnQ+1Ggi68kBTYLZ
YBZY1lXvt7/1ykR+fioqDii8INEmWu8q6Q2nSprqmIWpvsoxlJrAy95UxNY+bku6ch4gCXYY1Uzg
BlFzF6JjlH0yxZSAg5scJfFrswe/rTwUC3aYX5/Ly81vF+/dA1SVlwEvtz6x27BOzFpDBTTsMr/u
iYrsb2MWj10rp8wzSWcMu9sru95DMECAj4o7sDytIdh+xOJjjlttBrU+RdM3UmcYNEOAL6rvq6HE
LK+vitNRFpahWbjP16RfBtXY1NHcDjJGAbSyULW1j2CFlg03keOo/TJag8PPcKP4hD68YmKuq9Kb
tpZG2woiNcPss1C2035NQN4ZLXjm1/sI0h7OsgRGF47pFS4vVGZqMpLYwQCIn4d2izhxARXLvrEw
NpaIpa/V8VKY8AoggxcbBNROAQW+x0VEBY7TIbW/bO0RugHEh5QQ0DcAB1+qo92W8VT0khUkda9u
tKnBaGdoUe8mOgDjjGGyg2l06GFtNDNbABldG3y4och4ofIDZwEu9aXsNkzHhhmxE0z24Fd9eEiG
BOiA9jT1yqaWTre1cmY/wQ0GejQQrqNJV8xVRt1YshQeYkDrfLTc0ZBzyetsM3MW3IUrLQH7FWIc
0KgChMlTRpfL0u1aQQxSlYFsZtvEwnutUkVaOepS3WxJkPBSm7WthcQoMYDP7DH64k/JHq0qWXgr
rrYNq0GEKBvgm0RZ4LMH5uypCMOxjZNwKAEb6tJ1WpYnItNiIcM7K+QTboXEORqb+c/PhDSxlEuh
jVGCtE8AZDQimtzJESFkwfjOygF/7d+B8Ji9finHcHKkjBy7DIYoCXeswCge1JWXWINFvcarDp2G
GwNQF/oQxBpf3BU2pyczDuboVWg8pDR1w3TVWONmiL5o2iELMD0Qr6mcsx3Y/ssVMXO0jMoIjUMu
P9jd4NW+1XX+7Ztz5S58CjF5wc9BAgQwkkshYz7yTIVjHuTUlIBhjdPnSbfIc4+QaF+PTvTaIVbd
T8DobSJtSjxba/UXmZrRozk0mMUn2cRt9KjdkypvvKHQf5alo2FuXqpH5oLDIPqv/GPRdYHg/JOO
XwxxEd+FqT0R8xA9W9VqbWyUVX/sf9zeErGzDgAQ1KaQacBEVhQkkJ+93JJKm8bGLnL7AHBf4YU6
KdF/6Ugeaj7NBhXBwSdjgzkLQ237qZ1kd2aLFgSpM0mElCAN96Vq16vQKuM7q23DoyUl5amRy+4p
L+zKZyOTNtMUh6nftJHsd53iUNccKefRtIDvdmMFiN4FyyX6JlgUGAwtQMuA+UTeVDAoAFcX0zCZ
9kHPRwSGG0VtdxJ9y5DfuL19S4IE/7OSR+A6Wss+9NMB0AbMW9XcIrnP+uf/IAfPKDKEyGqjqHl5
SpNKui7RIccyRleazJVDkrdKr1fDZK1vi5q59AgP/xUlmJbRpKVcxLZ96Bz6EBbms1Wvu/HYGbKr
qmzBXi4JEw5KskCTpoJJ8JBhWZF/lJqnbbfEljF3SA4eRJANIFJAmupy89ScJloP1DdYpifiMa0g
u7Zs7K090jvdGpWFsxJtM1c+wD8s9MvzjkqRBF3utThUSohjjTO4mUmo36gJWdA8sTUIEQRGAcGB
Uyz0xYHaQlCJDDmv1LHqOGBqUmEGkRGFmJkTd/1LG/UWBtlYTH1vWctt6ZjHgze0aJ/x5EHtRi8r
HXqitkxiv4lA4e0ir65FmjuWma65WjROH71Z5I8mwZDsFcl0NYT7FGnKT7lqMC9DHmnDbB9FH4Sz
iRrVS1WxK+NnKiiJodsXJokjQ4WLVWj6MBmpIR0A4a+/95ZrbjGBTEox/WlhI68iWWwkPFwQpfP+
Dwvpikv1qFozJbZNowBUlt26vqtd8sGbX4v7aun9uVINgHlRuFSRKkPwfQXHVkaahJYyRIGTApPT
249A9G/1BmNWZSK5nfLW15juoqWojBUvE/5Xiuuu0341SkvYzaubd/kplrDqAukapUxYFHTSvsA8
U5XWmxzstwzjviSy+aJN+RSGDimMjQcETazXsq4cjbgboyDJXxJNWvXjnz4+5Zg60g+vt0WJviRO
05J54crCafKmnsvTlLpMAxx9igIlrX013A/ocxjjBS6WK4uCjlRkPfC8IP7lLuWlEMcoe1UurSRo
CvtIw+dQyTYsBoEwXYgsruBJWA4kYS1ovYXtsgUD2TtOGMYYkRPoinQwrJKtNMQZXa2V31iNpr5s
KIdVrhjR2oyU7GGI7XY9xuA7Z7Hdb9CPoz7KDLD1UoFrXcNzeQjh1t9Toj2VPRpHAVBmiyzzM9uD
Yevwf9G0xY+A5wXPvGA9RO9IwpI0iNF6o++UKBiMHeq9xYOzVzLfeG9/haG/Dh/Jb3zz7fPnv/s8
LQGBkI0IGvYXhyNmU00Sxq2CwkRAMbQb84PLYHoEvYKTbgaGQTq3hV2BZS6lXVEWjwkg7LUGaXX6
K47qXVKNvjrpG5iZteWgE2k89CD6Jy+wpbk1Lax1VjyKw+gE4BO4kI+53Oga7T/NKBtpoBS9q9cl
QGkhypdG76JVya3lAc+C8WAYP6Lmhba6H6dA6N3eghk74px/gnAVSiXLjMwwsd/je5Q+W2MH/nO/
72RPW0JazbwJnCsKiAzU+XiYf7naeLB0cGthteG4ZfWfIQS5af9WoMtRjb4bGV2Isa61GKxB2Fle
AYDn8Nm6dabFjGhd3qg0DpQk6G3Ta2wwrQATbhQft7dw5gWCJBXhD6BdgOqLYYkdJpGawoMO+rUB
Arn6mLu1F5sYcdYuKOy1dUTWjM9CAKQFb6uYtWVSJdulrsXIaKm84wITUb4XS0JEOgm4JpACK8xz
MUjSiSXZVGknVBCjJGCrIQj3pvdk6qvIl/zGX5rbPndI56IEPyHNCXpDc4iqy9+S5EWPxDl0zUIk
dtWowhcEQDFopFT4XJpYczLTsU1K0iaBuqmftFd5hW48t7HWj/VHPnC6lu+3NWLumM7lCR5rVo+G
mlLIK5XWyys/j1F6GpfSm9em8nJVwn3KjLHFDDtISaZVsloD46Ssmkfn9+KclWu3B/h6hJmwyBYS
uKIDLlmRZoWmkaAX5cXSigc5KjelFT/ZTbauJsdLSOs1+qsTgUvA7pr7aZT+1OhDlej29r7OGExE
UAgMEVoDloDlX5qQGm50ZRVFGlj3yr35bP8y/Z+lL28xwBP/3hY2p5rnsvghn9mPaRgrh8Otgpbs
KxUNTdZHU1OXDUscUXPagvsMDwEBB4JdbjfPBOVJHde5zdLAlFKPYKQdNcAslC74PFflZ34J0CqB
hD+msvLI41IMhwNEpJ3SAAXnx/TB3AMTWjwVTxgJEGBer19m4Jrf0gWLNbeLfKoJ2gmQ9kfK81Jq
rJdSPOl6GkQydTFtyEW7s4scTa8vuFqzVovj/fjkA3DgiE6qhThegZomwauxNkd3OjAM785X7Q4B
0II/PKuH57KEV7Oa0kHJJchiIL503LfWfYGXAFLCzmMLD/Tc5TsXJTjEbQPiNGSHk6BdGav/9MsB
nEJFGQgcvF6XpyMrvRpHIXoc2rQDi1XBXO6Y+V+/SMDk/iNEWAGiQ8WchgbuJCZhm1V3X2mlmzmP
UbNEzj27V8jiWw7CNGTeBGVTQTjiOBlNg9QqwDIjpfeyBD6u28uZfe4BvoJTgaFZSOMLUoa6rJom
x30d1X7YNLGCZ9KZDL8BQBjlCfvnKGkyaqZGvurI4KxC5iwN7Lv22uAjA+IHqghcZcQwl+eGcH4w
UT+EHUyM2Jcc+9CgDX0Vy9qfsa0Mf9ARW9xe9pyVcmA90CEMHj0gaS5FhpPeDGHGL3LqbJCsmbYI
fjMvBavtwgbPmAx4N4A5AM+HXmyxDG5WMq0ZibJAMf6U2D+4BFrWeLyR9stLuhAkHGQUU1rpqZQG
hpqvgFHfh8wIQIixui1m5p3msSbaX8AywlsgL3cuQpd+XyRZFiTMqVdVSCLmjpPzYaYYKoliJMZf
gxHa7YjNInT5s0UI1MzRXXyAcHSTlDQIbsosaBX5VZXkDZWN+3yUtqFsMnew9bvU1F7qqN6OfGYZ
SpzAT6Y1+GdSULoOeYGxpkAm+7e3Ze6rkGOD2UGZG727wleRElg8sDtkQdxgxMKQrvLpyaqMhQzl
nDKh3IaqM9J6SBIJsWydajEFho2vvT3W9Xus3StqsnWQqPn6cjAPDakoIDNhsIUrmSAPlchOjuVo
zUrR0R5sfbT1l0s6IOQ/lyIabKpZLGyLLKArExiImHxX2t8leqy/314N18nLMJwPs8FMQAfYWuCn
hNUwrXdS1kx5IKkO8Zq+KhGSstVtIXMacC5EWMxodJUelXIexDmIXVXi/of7bSFdh1QYesDh/lxe
vCJqMM/ZqPActK9q/pyq2yb9c3sJc+qFShRiTHDIgkZBiF+UughBKFFDRHRXhE9DtqOhbxa721Lm
TgMgWDw2ABVgao+wUTUNjWYwYBE10FP/RvNa6xkG+pwXDO9cnARg7L9yhJe6aatSYkqcBdVrDm9Q
it0QA4/DPnTlqPOaWt6ERb7Pq9qdxiC34jui6Av3de51vfgG4dDKNqeVJeMbkAQjv1C1Mn/bP6pD
Y/txuYofb2/szDvKJwjwNmbg5ZGfu9QQRIVJa7A0C0opGJPifsgxubLdsgxUtNVSa9aMuiOBilQB
pnPjERWR+bRJ9MhKlQwjsye3M/9EGO6UW8bCpZrRSLTwAD2Lmj8yaIqgkb1UxyxsRpyh/SFjOqkU
rcFDg0NcwrPOLgfJYHSHAbF2NfgqjWxat4OKZ5o2rlpG3jTtR7KEeZxRfV5E5d1PvI9SE5bDapK0
qWXBrNomtDHy5Lb5DzuGo0fNGtgdHej6SyXIWZtGXWtmQd38TKbHvgcTGVgBs+bbbWWbOxk05qFt
GqoGx014ijAUA4PjDAdLgR+ssRg8QZGn5RtQdS1c5LmjgaHg2E0EfKDHuFwRCj0YFEqjPDAwkJjq
Lw6Yeqz065EdNxUcx8uJTkSMe9bXfVj0LYSYiRvZKye6V+JjnS+hS2bcJ5SSOJKLF5OAsBUWg66S
oS0gp81CN0myVdMku8ysMX416MtoH1N7j0aIze3DmgvxIA+dLVALvOhX3WMFbcaJKXicAvURHQPU
lTfk3ga7ik9/9RkgeQuHdp0e5fiJfwUK6lHJKRqsMi7wpK5yX/o+rchKW3hJ5oRwdBrQcAiS0FZ4
uZmZMclF0Y95MCkP2YDB9WoFvN/6l169LOwf9xAED8LAq4j8IXD+yPcKtyoFaT+gi1qOZhW3WNkY
l7PGVF7refqNEXfjUs1i7m6dSxM0nshVLSFvCmXsI6DKP/QIfJNy6y0nR/lvurUubrDOsjVTGSmx
IenYQXqYrHw7vOFpJGzVmV6ZeX12SNJ1W/m03mfr21vKTd0tyfzWn0muTE0rBkdFV9OxioNh1f5q
qWt//G9ChNvWR9OURBaObWg3b+l79mMCLenTbRlz5gmN0Aid4fwDsiLKkJuYOmNeBG2X/irRfNNO
6GYyW/9/EyM8HVIrD/EoFUVQtcaWkHg35eObpadLbtPccuACfoLVEWWIhhBQt1AjU1YEDF3QLkV7
zTpjES80GEvZtLnXEO8HQE6cVxGu+aUKADUCAJRCisDRUtNTQjTqmph5fXvfZu4SIPeIyIAjRWJI
9CCGqHEcNsFGILfsxQaIBFrVQ2kUmLgFSZ+hr6DS6ASG0VNQvEeRRri2ll3bObWHPEjpnraxa3R3
av5SlxtaAXnxU+73Y/JRRO8oPdeK4Y3dknsxu1ZO4oNkDufRETzrNGxKbWBQ91LeWgjaqmTNwsSL
lpylT52+WilqKnD/AFxDz+TlycUtuB3xpwjAvbjWvcn/KPYY+uRqyFuTleFlKK/cPsb5zT0TKSjL
lEVjprOkQNWjX8t7tpJXiRt37oOyr3fDhnjGgsSZi2DKFrrHHQRDwHxw7T0zUIpSGk4vwzSGebEp
wQeG6pQUP9xe1owVBD+Lzsnj+HmJzEPUrND30YV5gAF2aN3dTLniNdpjFz5L7ULKfOaxhFsL5g4d
/SfgeRIMbgdm5trIcNsIyG/cvohSUAKmxaYY9WFXUcSTBXowjwk6MP/DTvLpzbzngCcUhGcayRpV
LfBPYOlB3/+mQdp/HUCCdjPg1VHjhykBcdrlYWl9WFZxFMcB7T4qwPBlA62QdF+gddVBIfr2oc1o
BjKyAI4A/8bby4R7Dg6z1pSmMQmmuPJIvW8jHQO3F4K5mbsM7xAuNAC8CMfFvCxIPgs1M3TUw/TH
YqK+bPwxHdQ0vo4e4X1e/8oR1CKxYjiGOsphlvFkhpZPpfe0fAKoe8E6zmg6bDzqbtw0QgcFh9BW
jKEBbW0SgPJ0ZSNg8BNDQWlegfNZZG9TXykLxzS7g/9IBGb4Uif0VtEq9B0kQWXlno7wX02fCDhW
TYwT+g8KcSZJNId5lRKFhCgptiGgVEzGAs33gVoLQcqs4p3JEWygQ+uBUwYmQVGjgqelvlEgjFwi
BuF3RTDucGSQntEBHUSCTrhL6F8LM8MmAFE0xrBxlGzba2wpTJ0XAmQimnWAShQPJ2OtIbMU2SxU
YScz+gNG7V+3D2XG3mEZ/0oQDqWPoozmCiRkcrvK9Xcw+HqNbG0l5QjeAh+hnXdb4NySEAmjKv8Z
4osECdRJ0QJsQiBKvfcEzAjy2DzfFnGtABp/bQFk4hANbN6lSoPzJxyUAjZcqmyvjDO36z6GpdrI
9cZxIaCG42zAwKYLQvrWyiaKPHlQVuE6d4y7VPuemPohHob7uOhA12Jtby/r+qYC2o8HArVcGCPY
1MtlNaGkO8BwFwGatN0eD9HwENmnPv2yQbgUI1wfnTp5J9GyCNBBAH5li95N1Z25hJJbWozwOiRV
2MUNqfDOmqs8NxI3aZFhLOrcbZzft/ft2qZiQbywhOqdhTKxsCDVkXI7lVkBRNB9mFTPHbhtqqHF
soChjU3/trQ5vQDVABLofHwZGhMuTymUqYRCATzpOEVlP0FyTBqea73z6qb7g36n5aTMlbrz24uS
GbxZ3qQosudJkdUN8lTRQM/Txm8B0fTB1FVuNToscQXNiILvAOYG4BbgwIthggVsVTnGSh9kSYhR
SUP+OmAy63qyDLq5vY1XZgJPOmARnOKDtzLJwkPYhKYq1XXfByip+pJV+XG+kBbhv+HCgF9KELER
RZibbVNhLbitkkupTFeQ2KwnknVbgPdST5Ibda0breMP2aB8v73A62QTl48nHnVTAF8xreNSUWK7
VAic0D7of+rqo+7tFAsjkQgwnmDO9BqvXVjvlWJ+ykPCBDEXijtin5NdlGZW21jv0Hrl7xhoKPDQ
U3+SFp75q+smyBHW1ddhjJZPFXKGdWTUrqWeIr/R7tTFovysNlr/rki4ahrVUzV0sCJofP0MYtld
8tvBnKtmlXjf/8h+tl44s6Wl8Z+fBTtRlMQYpgOBx+nnQ+xjxuLC43hlFfnegf0bmU9UjfGEXQqA
xx61rMbeTT/LxJu8UvVXt9VuSYJgDMsKGceCa0FrHnLQmoatAWpTMCT/vC3nOhIVliIYeHRvU7U2
NFyv5Clt/aR50HW32wZh71a5i9kQLwNmjxsYffg/CuaW5eyQKqOOpjyCYONedSqMqWXruPZe2FqT
t8b+R/NeuQt7OquHZ6fGf34mcerqTIkVnFonP2faUY+ec22B9mVJhKDqZZjIY5Lq2E3toR8+mH0s
tbeFjbvK3gonJmg3cItTUXDly+LCB+2XE3v6a9W6md89OWQTqguGYs7EgxERDenwnxGTCmsCS3qq
gXu1D+RkcOUQj7G2NCVtbtvORQhLamO0U6dRwgJ1cNnOPCQLj/3SErjNPTt5DGMgkIEldOmb2t2n
/dPCmSwJEJ7BWFOkttZjFoTIPlQ7NA7U8Z32zk790b6TD9+T+9TLH28LXdg0keI97yJAZ62IBTmp
/VKpvRL4RLI0221WCvg2QHTIsy02//nZ1lUJuAdygqMJB091AQRoFmzp3HsHkql/BAjqBRIdlrdd
xgLyC9gNLzVObbHp+1WTbPSlUsSstUOIhrkgNop9IIe5XE1M8lAFkxALRuVN5jTka2So3NjFiFXb
099wSAurm/Ne/hHIe6QFgX02dI3FBXqV5smJZ310YGlhGC2DDNmCms9v5f+tDsKuniWaMTstGRKZ
4x/HdYc/7wtIzhltABESYlz0Y8A9Fn10m1oMzWzQuap5JOkpj49jerqt1jOLuBAhPEhlWVVWBrLT
QFV+lPkvXNe6vG/R//+glAvXlquW4FpeiOK3+ky3VVqh6xgjXoIib5HoeNfsHwMmiChLMei8HBR7
UYr9nHFxKYcbN9ZruENQAYfZHrGRyMNkGN1Z0oAZzwcr+leSYOg4A4YyWrhMXZl6Geb16ERaZZon
hYNrLuzejM0DabSNlAqGaDrA8lyuKpJHdbSrnAHjTl2iTy5D9uu2LsxuHGb3fIbR4DMUjI+haFOX
VVBoJu+LOlqDMtHVza0+FNvbgub2DQlrVJTRBYO6vKAJdj0YTM/pgKZ/6ibDLq9ebPKD59cU+nX/
HulxlOf5/AiOA7nctrxMWZJo5QCcfH9qJZcoq6r2gDfJvgxNApHeuSRhURibFzFZb4cAEw/ARKWl
sUcbshRIX6OCuBhADfAHlUM4xpcLAt1TZBkJJgh2mlcF8iosN7K0HUx3yjf1rlzqzp2zD+fiBLVj
NkacSgOOKtayg/lLUiM/GV/UaKUoG6CMv0jngnjvYnHCaY3ISzpDhsUZfeoXpewWmNr8Re5DgNRQ
0MOrBLwwgDRo57jcwdSRBpK203ACsgvzBA2i7+zIXCpcCBt3JUV4+0gW54mWY6ae8ZqyDahUmAKa
xScM1ZPY6+3rJDY0iLLE7jkzbbRCaiErkwKp+GEXICV7M99UEiSoqnW9G2fb9K4cvqnjHSLbpWqX
iJb7Kx/FWJBYIXK/Kl7GiV1r4HwbTugPB7OcX/QrFxxzxi49ouvXXj/fXu8nDunsJbmSJ1w1YhIr
wSEPJ32Td9+Mye8xSHONic0EtTyyYdvxA3+2yXrE39Iu3/jm6vYnfI4hvPUJgq3sec6pNTDWx5Z/
5PZ9hyafkvSrMt22aFlNDxYaL5iS3NOs85vyh9m9jwDtTWSHgqFnl4cs/l3WKxPDBodDV3XwTp4m
ssla486WMO/QZl4lPbRdvetMZc905o0L9YB5pQFiyUbWH/gD0dqHnWlSGlvDCdMlZC/c8H+bHQbD
4r+xNzTrQd3Ee//2vgmW/+/JAZL3yVKLko5gvarRQY+lKg2nATA33a/KGgWdaNQTl4HJ2Q+tcQLn
G5rWb4ud15gzuYIZG+qoM/XMHE6tiui+9xPC1gb8Az18QIEn07M1k16UahP1R+rsWAQCMMdNVNdk
hh+br0UG1K/BvASTOMmhXPg6sWHn765YqOSCFdNE0Ce4rbmN4VtTj6No9NQ1k195dYf8Xm6j6rQD
R5HFJLfZh4tFB5E19a9czrzDU4mA7AqBYC7paEKNcBpG3K9TE+wvYBoxQwxwt4kfOqMbRTnG3q2k
8NAgZ6Acq+qErIUCDoiJJm4xaQcLw9LNh7HcV2BWvn1oc9uCKAigM6RVwRQiujy9yYgZVjY9NcNd
gdFFVfIEXR30xMt6gjmBp6hy2RgsjUef0VG0aGngA0RbC2iDxF2xaoIpaVJ/muTnVik3k7lpy3o9
kGKlsa8FLPwEIAvEZeApQWlHBAo4ToFWB93uT/pwX+mx27PnTFqbKrLyB/TK6E8LWypkM/7K4/hR
wFnAOyfSm/a6RIxJ0frTmNHy2zBE6qqCXLR4656MNqGVlmOQTYLD/KZGzNrnBPMrb3/DzMMIkl4A
gMCkicBGHApd6XmuNonTn57sWEWGWXdlNFFKv/Kp8fKlrtrPgqNgpwEBBiYJNk4GlaTwVOSTQyVS
mOyUmSO5m3RDesqtTsL0wiwyQaHSlfuBQuO1qhn9qAPbMkHdn4wOXSXjpAbSZGPIoqmN3hiCZAvu
cbWmVmp7tKvpgSb2d8yN1HxLHU1vssD43YcV8WoHxgxDbruVhtGfjdJWG4nGylpimPupj53uUrB3
r3V5RCq4pRrsjaHV04KJn1Nk2DxQgaAGAkCvoMhDLNdRUmRIi+TkBfzrj7r0YbHHvr5rte+3D1XM
238qFgDDQBygvohRY4LnltsdAzdLyU56uHL0HWaV7hwF87biyq3Ynx6kg0CDvYwt8wpLAqp4qYwu
wor+7wPgFmO8LoqBIsqy6mk0WVLNTrW+Dgd7Q+t4zUfAVqUP8sNDM+1Isi9QyTf1nzL9VlIQHNcm
6GJeSRo93N6NORU3weeMWZWY6oAw8NLDNMhk9LpRsZMUvtX05+jcZ5XbmK5V3i066ELK4++6UXhC
LRzAbSCqL2WBbKxgMaHspHbpB2CYbmaZ8MGSe/NnL1UeJgBTdQENNH/YZzKF1zRqBrUq1Z6dtFD6
qdmbNNyUFZ7QaF/m7QbwFn+kYNNRBjckk692i2g5voFXtxp9LA4vNctgkb5c9FR1YLNUOnYq9IOe
7moaGPkxo/eY1tutksEr0aXTVAclhQmdfHKclpiYZk/47AOEq9XQotZHrm1aLK2MvHAHg6zDBx3k
4RTUYhbRF3z8pRXzDzpLnuAJN9PUxDGno3I3KO2uLpzAoEv5x9k3Fxf4n50VwhaJYYSak2JnR6nd
Klnty4jKK3OXSIOLMXbI1vB5b/E6NdzC2Ny+Nv8fvfpHuJhjDQfVYqOORXb5+miaXrVCtt1+XU3f
v7XbBadr/gQxGRFPPR/ZIOiwFDZIsreQZRU/annbZd8I8J3jkxY+Owui5jeVEw9qXBrizsvDS+Jo
UBO5YSdGfrPkaIKpOkT0Tny0ryEXVobrP2X3579sJjqxwFfNyfGvvKeyI3LX45JSvF026HbWBsKl
CrOWPclxe2Nr025Hu238+7bgT6riq8t5Jlh4CjCvys5Lg+FyTmDgewJV5fdJBtykgg2EHYz5/OIy
deUEw+wijMnYMXasOnvrwLljXephLOku1U9x/VDL39SQgv54g1zXgKQaVXs307d2vxBRcntx65MF
L6GtWTfQEnsFbqF8ZyPDFrFtJy31LM5tDdJqYLnknJpw9wS7FQ+spBOGVZxS52is4xWhntZWbvEc
GhszwnhrPwcvAJiH84/2u9OcJILGhyl0Syd8UKUjInizPILIbN8Ae/IwTBumbQfE97dPcOZqAL8j
owkIHOuIRoSvRCdyrFQS341NMe2H8NHQdhiC7o/6fW0sMRzOC8NgAtAN47UU+zDCZBoyqTBwDwkI
kLeRxjCZwDWznzJ68EmfLnifMyeNtf0rTrBvgIwroHLX2clxmyDcrK3xP23ePwJEAEU6GAZmjcvs
VOWtV8vmaiTv0T7aGBN63NgSMT1XTEFxz5fzaXnOnoVaqpjejljOwXD7ha36xK3c+uWCidQrrctI
j1+upt9CAOFUq0W+Rd+RqPYbvfPb7l7qXKvb2bgp4SCDqEkHkqe5b8JmrybdMRuXUtRi+pO7O1gw
+uyAzkMvktiOC/5lNUL/GnRTLh8cK6zu4jHnE+Q71fJsNmY/esX4Defe2htp2xDXoOSLwOu/34A+
SXwA0K+YBXVpznu9ok6sQWWr+jFWn1BLx2hwM4o8Xd3dvolzLyInd/lHlOBnpPVQOo1m4nbU1n1N
tt1rjXzomLSBLO2Tn43hp8cQPCzh0hT4WcVC5PCZHUBxS7CIWhaGTaNIEExL25UchlnFQ9otqdiM
W8PD3n/E8J+f6W87kCod7ZCd5HFrJ+O6bw+lN1SNS39EdNPQe3qwJxfURPkI8knyrixs8Gfz2pWO
n32AcJZdpaRNbsRIBu+GdX/C+I3EzVZ003rdw72x1tZvkjv5x1R2R/+uz7edN2w6D1FEuX1cOGt+
llefouvoNrd56kGkbYnCsaCoJiEhl98NmFMODIoMMtHGz5vXNN3A/3Nb/al+7drO1SYvnO4c+tR5
NPxx+0NEQs6/+n32IUJIUWdlORVJibTQfV+6r9h/5akttp2F4QSbApNFc5zIk5V6PeJWlQVT9qQ0
627y2oz6Xb0GA0h2H6NDlXyRTurvlyF7jwCPJ5pFIu8WLrBjJ8lw0vryNXHqX2N3iIv32+ufPQf0
Y3FKeTBGi8GFrXWjoaQ4BzIoErK6IE8O5cQ3G7Iqww6Ml0v4wdm7xguJwE3jwRXvGkHFgxU0HU4g
+0j3Wjtl72OckoV+8tmrdiZFuGqDo4W5pdTYu4zqAYYWR4dKi+N1aXTOt9s7+DlK6EqVUVqBs+Ng
xLlIkWJTmTRJhy2EP9Wvu/W4VzfqBk3z36V1vKleoS3r4aef7uR9uxrH+3ITBS/Zblw7b3Qd7aoV
XSsbtiZ/4nfD8lq6w9/96luyzr0lh2DOOXcQqP/zrYIFAD8rEAUVLECqxm45usP/I+26dhxHku0X
EaA3r0knW5JKYpl+Iaq6qum959ffw97daSnFFdF7scDOAANUKJOZEZERJ87hUBVw99D8iXieqMXK
9Z7r/f9SibsxS3l2F3wcgVzjKDP5PmB/ZO65FdZqepAAA0uOOQcv8/ijzH7/q3VSL8gsUrnIV+P+
orTBsMn6vjSzpi3XshosTV3PFWOwOJSwJnVG3FNqcSVYnhMvKPtLZnab2uLt9MgZzE/5PH1d0OLv
ZCu1q9XjBc7e2yuj1AJbpp/GElL4T6Zzt1AEC/S8zMRdWfkS8TPBIwAAKwvp3nyEvrJKJZQJ2PTU
1MdS+S4z+5VUj4A2H8oV9NTKdA/mI95FVddkkiWvMf89/9lj+lHJNcg0XXS2L6xUH3i8G9BgUplu
wRn+l+vxxwwdDGIoxTV1jkaXhjL/MdJUvWU3gUt45ct7b1OfKNyZWco951oTKPvzE5ckRqclGjCe
uHzENaDRuwTsyks0XUHNtA6gmBsYcMZrqR/12rUAT7bL1DOAQDJE7lil71r1UShr5sNjfvH9Fpxr
uiwuPVnmWmc3P4463lzJtGkk4ColrumFdtWc6vCiisbQrROMBugQL88MKdqGjUpqUBxpf1/YvbFP
nXQm0KBvzeDT56mnB2aS7SLFrPNSV/Kl/v/sewlxV4BEHRiYaNE4RkjbViwRNVzxjR9WcvMuM2Db
sR9f3f/yuf+YodJNV/bScQJPXELGEkHTgFaIqJ7r5IBRH7PAsBJSHh5QEdWIcdYkHAgVcLUM+Uei
rNjs0DM5iYMtF7U6H3ALd3xpD6jIGTBiofJt3V/AEaeLka+nriUx2alZJECcd5xX200Fo97NlJZj
G0SFKLPCYBdpT0URvufaUQtXqZdvR/ZdGJ8TdhPWK7dpDPBebhh1V2hLgPW5RYOuAAFjkqK8U/MN
VL/upWyAe1GK/kMM2smO2Bt9LnO7NkmkpV2eDi2dM1wbFKinQK2JoV8AROA9VfJRYGsCItwmsIJs
k/BL7YK5WIHWIgtS54klkWYgUYda4PvMxQ3+8LLPyl+zoAtvCsXuPh+f7DlD6LGj2MNrGAmmp65c
RurUicns0heFMeZwYkzj5GW3GrPgoIpL3nqmvweUE4qakN+b9KUozzBEeJ+7LVqjY6bYUeN0fQKR
tlZXm42gbbWc2wjBLy39y6nW33n5tVkqCHpcLUSSrwyXAAwh1SYo3qIlzoe543Flgu6Rj1I/ZCkD
Tca2euvaQ1n20NuzglgkanQpo6XoOvfdUDXlgEIAIgMcALenkQncQmAyZrjUPso4EZ59yolvVmrX
rHx0Cv/2kGDwHtRv8H9odkNp79aYp5Z96PtQwRQBWCmtlv8QfmQ8UaKFuHF/p2/t0FdMjcI48GCH
0Ta18mNU3nLMgj4/Xsz9a+bWCOXK6zaGAGMIZAyQDoXOiy67YbKBtR5bmXm4wwzE06buD6qpdHkb
YocD2wIqf5F6Tu/VT2Q/PQ9OWnNkDK+CtEi7zt744IsZXhJpqwxfAyoIuc8YElADhRiu/PqnH3yL
gDYMm1TNV7y45jPDQ6Tpmg5KEwvbcn9+b38vtfdAiweS0gF1lmTHYTzVq8poZYJRFtlbQA0vWaI+
QAKgCsZlYKlU1r66jqTCjLxXzOXpbMgCrbGA2ZvB1mBlCBAoh2G+FFPat6cXi2L8qNewsijeC62/
qnKzbM+90JOia84p2IJUq6tY0kUjAagkFFkdA7YkcO2aXTetzqUfYQo+wg4tpTW/NKR+nyfLcPPo
f4ADTEV7mPp5XQua1L7iB/RBONdUy2IgUQ5+4TYKvxfO5Mz9mkKKAiQcuKHveK2EjFMrwHz4i1gi
RPc6h1mvzFSGsyY9Q+omLw6t7JOIOZeehClIImWnnDnVgBkFv0JpG/rhz0T9UjD3Bs3u5g0ilEzj
WVm9cEAWfiatE+JxOVyYK/KXVox4C5S0Zq0UwQYF1+joD/XSOMhvToPbyI74B4DLRGU6NduoJwQo
2OIkApb1ss0IymkFOcj65+enqH8ed6+vr+/v709PHxsHJTbyqyOx/vXXnwX2UcfBfN/Es0OPgua+
LHegaZUu/g44CyLbvSVZYETae3Zg11vBdi3hObHHlbzmzOwgm6ythCTehM4ibfd9fJ5UyJSJfx2y
G3ej64HmqXIMzbOLBGACsWoITnkgt2Leq9USRHGmVI62JuIJGEgmqDCtPMP5oRKUjSJf2I3/rlnj
CqQuT6kpgyP88QZzU3inP/BEtwN6Scys3JXlBlYIhaHR5EtGDoMOZnD97eCRb5EUxnH3vvFJR14e
m/yNXbkziTEpcMhM+RtNSqZgNCIHF7l8Mbb78ng5WD+svRHrg64F5NNaHzA6TS4WgVt5ro6r1Upf
bUzTJiEWb5y2C3F15kGIrb76NVT+449om7NZLl8UEphZa1QOgHzBJVzperHrNzGqSZslaNOSUYHq
KuNEQ4i2xxbgwfmi/xg+i9gUXoXd+ARFs/alhpL02Tsv7PsUph7sOw3gZIMQT3C/wL4be+PH/mAd
DqlhHXydIT8K8jltupVAbY5k6/LJwL6fQ6J/8CQ7rE7SsSGrhYNA68og9Zy2HsQweKVoEzfebfQp
01j2hr6SL+6+ed5b5S4OrN0rb2mmjbkfnfs+Ad/5a9goS/DE2UN/ZXjysletC6gAoTzMw/DIGbye
7bVz2dpFhPe/VQtvj7d9psqEVYIg6vdctIiRoFtjPeg7soCtccMSMu5azelGkHcce2/vviqBHj77
EB5b2Nr7FBjQYEg8gREKYwbQIbq1CSJipgt6T73k+KKS6eR2tlpY1n1svjUxpTJXe5gGUFLuXFe5
sLa4AeDWDK3AZPSWvL6im7YSV4tQjCWL1E0FEKERYo9RLr3RGp3urZinchs53DNvZBYO6Crduwvu
8XdXgrozIHIF0FODxDA4F6gjKnPFwHtxhVWCI7/d+rpmFvqnb4CvXI8J2v9WZqXkubCLTWFXe6Ah
rGkPEtsjrPUcG8EqNHpylOyShGZ4Aks2icj06xv8W24HRkwY/RXwRb3bSut4z6xr3bNc3V8X4Mk/
M5a6sKLZk3G1IOo0ykmZBIxSKhcjt7yTkx2W5vh+NwioLQMiXQU9IwhCJ0Xa24OhoE1fJ62iXGpD
1IWte2Secyu0sGPmuIp++Ma48jaVzb1WVknUbWb5W5/Udm1H+IjuM499ALn3yn3qluPqjAtErwav
F2ArZ+geQrUNUjUO1AtU5szG/FGuFWvc8SbxLnGgu6+P78hMaQzYiCtz1B2BuSQe01C9NCbm0wHN
txQTdSCimR+ZEVih7ZvIqYliPLZLD29OjvXGLnVTPLfyxVLAMmVb3dTr7CkgPWlBI/BarFu7fXLN
xwZn/OlvtLUG0QqwktCzm2MJIe4w7tWLa4eGsKq3+LAWuyoWfM6SGSoZFSAahqopzCANXPVr76TZ
4SrXlffHq5kBT0CbBeDx/yyHenbEkHhWiq5TL2/pGgM4VnQCIvbZ28u70W6gkKEgRKKo+c4tGZ7+
MH11wDwH3XSMUoGvlVqgjFQ+i6VBvdS7YiN/yJvYKE3RUOzhHP2Ujo+XOR0+2hikF1C9EIH5VWj2
HTZ0C65rfe0iFGYgEngoNNE8jAcs6XPMZbOoPv+xRO2nVws+xPBC7aL5ZqdLPnCtu0owouYsmx2n
8wsp3eTC7hcmQ90C7EJw29MxuopMFUZX6jFJtUu6C8/ymTeWJM/md+4fA3S3H0KC3OBOBuQ9swIy
/NnbsZa4cNjndw0PDWhlSWAJpMv3AKVoSisX2kXcsx/Fhv8qf4HIzOSf+YU35awlZAkTOAdDqihi
3W5Yk7hio9SddgF9RvEc/lQgn2ahmQl25/FDWTh2s87p2hpV46gjuQ0kt9FQnpvgYhiSyU7eiduX
W+WJjfTyB6Qn+YQsvfBnAt+UCv2zSCqShxhgdnkOZrUDeA3O4hf33SyxH885qGsbVHDVslzhgqjV
kND6Lek+MBF2KH9lVr1AnjHTa1ARwzH7g9coBo9o2AEXuFBhSlL3YkQViY+ds+aPg6FLerXjzE1w
iJ3HvmKmUASDAHBxqMVgyJhmkYzZNmXUGgbZjUIK28eTVNo2iJ8+usLgmSe8lQADIOgQLNWbbfe5
yIIyu7dXv4DaW2gPexCzwi8oDQx0nYhi+pbwWdny+vWJN0Du8R47ob0krnjvS4CDmJpnwJSAuUmk
HmqDWiYcyKDci8KOlsuvi5LbjL+YurMeb/CcHailY2/BlDhJJNxewVIuqqrJK+bCavkGeejPYvSU
FSjfWjPne3YhQZj+2o2HFFFc4FDFwAsBbFT08NggRJD5yCP+EjNwwlFXpkYGdQaTFxphId8U774b
yvCgrEM7CupZE4L2dmW8D3jMMArShRmfuGLD5ls1XOcaUTCJ5jKvrvsVQMkk3LOAmXjnsT9KGZF4
B1margh2/8V6H81Kcc95rI8Ohw42/vldfmTZSlPPXamzmHnytkMPxTHXcj2jqYwawwsypJPA/5eQ
5jWKSd2acoHEPEEPzOmjreAtIHTuQgJWiRCKvHISNryLOSLkWZJ0elGmvuqaRTVA6FRBGTEEcYIZ
B2Gx8vncM4tmcBdOzpxlVZyY/6FBA7Lj6WRdRTtR6sEOyJTyRe4ZzHX34Jf3BD5fVz02OZC0xFaq
KD1J2rDU6J/7tNOEEgqzSJXQbKHiRseUhQcFBRnwG+AkOMK40NiINlLqCBzJ94lvNdkGROlyuB+9
TageUi3SC27PdjrLrXxGH0GW/KkN23G0qpJ48pFrgMbMf/DeKlJNAVTNlcVkL/GvoNgntYsZTruJ
371EbyXSRLq65d/SjSSeWHW0gpC4nVWqOwH/9vhy3ufxv08wWM0klP4wXEgtVBbBWVqPKMdByvaI
91MJ7DG4JJsi91Z5VQ9G2ca8EZVCuy6k6lTHMri6huLsyUlj8Jyr6pLmGl2S/kqmFUIvJtNrIVEC
wguJQArw4ZE2Vfr14999DwCZsHYakGnIZ7EEOp8UfL6TR0+NHaFS4zUo/pInnpHXfgx9gwAA9raH
Yp7g9paW464hJc4tKQn/Vtwa7kqRJMgU4zE4VZJp59ZmAMqH5ehe8hBSDjWXnUJcWbHsCChMSIEv
Gcn10VdeAm7B+9wXX2BaxcsdVOMQxWDpXFB0ZaFgS9Zzksx2O11YdZzVsnZXG4HT1RvAMSX3W1yc
spoOxK2DhVmsGbI5eAdLtCSLHGUCG1Wp54SNpposg3ZR57KuOWStb1cBB1HetqpWo++KG95nWgtz
JaQJx9xQIdxual1RL6WTd28LEYwqvCZB2xX6IMj6KT/R1uBdDyvPKSMRlbaw0mU2kvRJLNsqhWyw
GkAKjaguVFvz2BGaaFVq1UEYrtWBX0Io3BcJ8GtANo+2OoRr4DqoeOeFbJCDYsNzuLPq60m0H36x
IOYadQyUhnhniUbXmWlgCu6BE83KswDNycSCsMkhzn7yOx7z3/kqgd5WTEJ0x76G1pbCTSaZCreV
BEPTXhTHE3WFWdrHKT2lPu1UrMRsDuI0iK2neHflbxMJ4gxZ0uFEvbgy8T28d4VdcmqUp0LUSFW/
Zd33sA1HO5HHBT/0u0J7ZxuvT3So8P9gErm1PQgdD22D3HN49QnOwzW854EBNI74+aZRdb5dReKx
lizWNXij/IhP7HP3IppDb0jhltMVU+SJcJQuiWp0rtEypgb+/SWncx/w8WmvfiQdkJpCUvwi8xzQ
JWoHprJ7wRSUjbeX0DesD5wpbqEr/yZ4K+XEwOuXBqez0sJn+t0YorYKzAi4hROIdcJv3G6VgMnQ
rpFUz6m6yMxOQ/GSFmbv2W6my+53zeza3C6a93QMiSDu/OFnyRoyZyvABfUS4VIbNYbWhD4ilLUJ
m5txa4iMPQ4YTXiKYzN0jxDKEEuTiVaNRrjYlE7CFzqk7ll7rsN1CSqJGsVd5luUTz4oCBpu32zG
+l3RSA+Z12AdnKMBcizpppaWMJy/ac8fLZ6qI4hM0ooJhJoceV/JFoYdSdU/B95ea/VoE4SvRUHS
VRK9YqQJQRvD+e/pMcxWkWSM/s6rLVl65Xtj+JK9tcc8i0CGZxtlMBp4bK06yG5MhPIZ3oakvYMx
9GGaHtGD7qjIFvjslR+uuFZaJ47WRXoAytCfNMh3smKJ4z7NtzFwpQFpmbWn6jkax9lLWhq5Yhb9
trQD5ZS/YUjlcSScieBoNMkA6CNFQ21Fogrig1LVHsvInlNHllzowMYX3hpM+K0BsFZM+MBWa33Y
ZzXG1UyMv1V6inmujazq8rAXl0Q95sLSzc+ZkrorJxKnEDPqKtdzhn0iYuzXqiKjQxPdZ0nmv9SD
LoqmyEaGyi/RaczczhvLlPtqYr4fE5HxHCYlSRKD5yjXtUohkmyBWalME4KJ84Xdv3/yIzdG9g9n
P3EIg57qdrkY7xbEsvR8p2afGESecOz3vqeSKgeeIp1oEs2oGgiYkzYckuZWxXX0h7WmLtLa3b2z
8EuEfw0iTfU1euQ6CXO+EBvBdzJV6kDSF2hPUsP3dtEqnN4NVbqrlFi9ZFx39Gq23qaa1xtZMoAU
zOf4t0xuNH1g48jgCy77yhl3Cep9/7THL4QwKVQGeJDggX7vdq8wj6QESeUHTuMKqzIIDU0pdUDZ
K8XOK8tvWrNi1mnYQknuOWRe4nKnlVakAK78+fjO3Dcp0ewG8xbSQnw4VZEpRy7nojDISRY5sh0B
0sS9Ktawh7OKRJ1317y0Kgn/Hh1AFeQ8tnwPEJosQ81XQIQFhFGicpUWWAy+0vzYkYunVLNKD5w8
qyw6Kq4jyD9DZZ9UxMW4BftUy2alVkbqsm85f+nBGOCnk5RGBqDpW8cCWR27upoHG5iCFmCtC9KX
r4Irxl94AN6Vl6ifPKUNVzeaE2ORQd4VObycCE4PN2SFXVUBxRNDQqQMU13sM38h1s6cZjThkIlA
XwNFXLo6waTA+AZsGTslIBG7aoncZjpqVBi5+fNUGAn4rgROHX+eG56U4aX7UoRN/tSq+lJh/3dP
6NYSqhCY1wEYCbVv1Jhud08pEzcT/Ch2hnjceOFeHDZcqezdZlc4xSiaXfaeD6tWR25hMKJ7eXze
7gugKO8A4QIuF4gOclBmvzWf8IzYuL7rOyU30WCFHYkGTHxabbxPy5Akpc0uza7cn5dbk9Tligdw
RXGt5juTmEjENyQWOAxgvY+j9M2gyPR4hdMCqP1FcVdBzwtkQaDUoy5Un2Q9mCqVwBH8Ljb8ZqwI
m7E60ymR/tjSfVMfewlZSCD7NAFeg87ss6Lyek4JQydLt4N88toRtD+YNeO/UdGRPsBXGqdmYXEh
6XayetBqa9yDn4c0FUn5bbTUwb0HuOD3gDcSJXSwT0/ChbffVqnzMOSZOHRqZt9N9BK8njDP0sm1
mJHk6To5qGhJDqQ6Co4mH8t+5eUo80FWLl3Ymvu+0vRTRJQPABedCNKp+5SzfVJm4MpySvErzy9t
eaqYo5BAEso3vYDILob6Q0fqDQG9YnHjQq4P6SXf8FCmNB9/prnjNzkM4C/R+0Gwud2VKCv6joMS
h9MIAtIhrUntUghr4HKzcRUqRWwgSVh6v8wZBTkTOH3wLRBZKKNSVPlc4geRE/uquhLbil13zTtX
t1ugkEY88UJt4cU0UwH5zZ+ALw+B8Ykr4nadQ+FCnGPAro7iT3FYDwoHTQa8N8SKJOceyXgVmFxj
qkuw4LkLJ4G3ByP47FQdo9IsvmvyEI/w0FHkdtxzYDiJEsy61OW44LumuELfbAUEVBwKLCDxo4dt
hKZjB0X1IxQ4IH8kBHBeC0Fmzjnz1yamz3oV2lz4Zkz5h5HjVxzh1Ig0I/L2LwHQhRc2fR8EAk2p
KtqFPekXWlNzJ+baNJUMyZ6gIR0qIkfNJQXULD2jhzEHSFKu4LmrZCpop5LE/vu7oeCFj9klGYhH
OgMbfZ8bWa2KnHoIMTB7cYXC8AVPD/sc9zFZOqL3UXYSRxKR8EjACSGSU9ubtZE/ZlgjxlU5K+tU
HirqfbEZufEZoueTkoMSGR5y1RXX5ECGhRjVFf0mMGqmBBWCOqZmBIy91VTylxIOAqitmGCbjPzi
SPvkoO4OG9pNKHRjvAsMPrc/tQYxRp6MHD5Hsm0klF0xqkdU4amCHty4wWgqW9nREl/P7PnDFoFX
HQpmqHxQHpzNpEEQBylytKQyQOUN3fMzM+pJekGtWyitBi/0Xt1WrIGZX9ZbyoKmq0ovGjN0U29U
A6kGzTZTsy6fj3weO2zWBnsmUzFCrcbxMRR9JwKN/SEdoeAmqW6iD3n3/tdnEfUL9N2A0IS6/O8c
/eruSYIX5X1exw6oiTBtuxUkoytMMQUly4/Hlu5Hx3EEr01RrhLMqhCAEqrY4feYuVy/KbFVu+Zr
8xboIBAwYwtDmJs80hVI/SWHEPpdK+8gL3aj73NaIH5VODNIUU6C1tSVhxyvMEZBnDgoT1dGxnNg
HIsgMf33AfDGDOWgCzWLk7CLEicZQ0wpb8A15fNbsMf0S7XOmXfUzYro5JYvPJ9tVJgSzrw9ZkR5
Vd8hnqxCBUavTZTAAqvvCHpf54Uvyt+fXGCVAQJEJjYpKVP5Bnj8w7YM8sQB3MxEwf1jcKp9aH2H
h4pYoaECXNIZ1VHeQvx12CJ+LCVfM8Hp5gdMP/D69A5yAJhimjglm2pkkLXY9KIhtR6vc6aagg2+
WieVV3hiBuR+niVObsjusekMUMfxUOsFF6bF8KvqwpcbOV0tWJ2JTTdWKWcoq1UJxRMsTjl8lT8T
gt5UZIhvvY5K8LrUhY1uDp+nx0ZnYgVsggob1HR48P0utFxtKOvxHjgM6sRhIrwoQY36iaABJYum
jfSgDRi76fheF9NsCVA6U3qenuPA1ABYhpoqrfuODo6HRlETOzHY+Q5h3eccQrEnNrqXMxzAWFIx
quep9vbisdFQkz7OSmmXZ1md6cEQJS++F7ZfEaNV7Rfee9WAUnTbMKDk0NTSx/hIASbZkhPz0mBD
WRn3njSCRyQoq1xGM6LTfjKQDpasPsrEDCVFTTK5uPc/hT7wAqPpwzLaQ8i7T/UslRERRKlOO+Px
9s9e5YkEDFEaARBNpdsDzWetJBV5ETuoJNRMa6gV4TzQI7gnRdO7nYSGtapHAdigOh3zvZhsffwD
+JlgBJW2Pz+AutKiyKYhRLHwUA5XjcQCQtoEkKaONhXU2AU9AuPsT7BT9pYKeClaI5ZfEWnLNGBY
rn+VzJv/gl2O6+faw44HREvOhbxHt+V/+JmAOoMeFczzqOBQTrzD4OuQh2MM9rDv4INdhTvGF0HK
W1pBY7SdJZekVQkeSXrhNXopvTHuUwIkdqtrZaz3SM6jteuaaFNGvF5G67ZflwEiPikUwi7pKNxT
eyHyiWifA+MLtCZeZrdftUGBnBl7LnayYVXI26aISORbqA8KmGUOhe+mC8watf025EgbvQ1goHc3
ARRYIoz/oIFZrFXhRRt0ucM02+sQPg+ANyRGWTCkW2q6z3kAvKHwkMd7fnq63f5Wxi+Dbgi12EFX
vzW8Rs6NIhlcomHLTbRTZRLHSbYqS2aJHWvmSTMhBcGbNA3kQOHm1jK0ldwikkXsksx6q6oXKgAN
hvFJSop8ITjP5QBoPEJ6BNk3OMuolDhXCk8qxwAOXeBE8Fk3gxlq2QvaPBs2KpbaJbPxA0ktVLyB
0cf/qEvFIL8MGvC4OGyCMSdOs8KG1KDFqi/yYKEfELxGozH4S2FrchZUYilcm6Wio6v6gRsWTeIU
MpGLoyLtG3arWrigTLTNe3soFx429yguHHSQ96KyjKYrAGTUJ+ylouJ8SPY5Q4saBJBFUMv65AFW
r0jDv6IZoh59ZEOhyQxGW+mKxSKSAtSvgct6/MUNG1dc+Elz/gx4GdDcKoDOoEN9e6jYgmOChmGQ
G/lauwEPLaAjtXTmmUraQ4Ta33JZ4ekskwR6A8TuwvNyrjwgwEVpeHihNQ6urFvzkeL64DSPUgei
REQO35QB3T1xxSgbQbDTvrZj71SqlRksSb3NZtswyouTDgRqj5SHFLkEKKIWljuJ9MWpYlNDgzCI
G5pRm+glm+mV/NrWO8zyEy+xJLmCa8RbMDcxZj9yaOT5EOkEr9hTH7yoscG6Olj4HrvxmWsInVak
4CgNomZFX0NmqKWQS7jUgVK1zghrr2rBibHXlvA1M/0hIJjw4tam8qQMkMjtZyiKRlbzSEideFee
mXVCKh3iWeT5mXv+WRJ+ictxriZ4Y486dd2YtnXpw15G9r4l/pqGNp6/x6djtJPJaw49c6eCWuJi
9J658Td2qUCTplyljiGfOu1PvAMicZv6H6liS1kOygyoOJUqcaU9OLrY/lwxWxc/JzfiyOwxOtRs
s9zM4gUk6cz9u/lF0xG4SiiZUZRdPDtTB03yaUogN1o2wanvCed/V/0iWcisPUDVWPBTYqiTZhca
hjhQqhz2hh7jkysUW8k6s/1zj28OZL3OEj3fT1MyZlvo+qojxleydSvy8vhk/0ZKUL53yk3++R3U
9UtajBz7Gk7AFjQkRCMCGsIEdK44d9/Nu10ZuxSQ1pxsnHP3eTotlV/nSsE39qkwXqWtUHDFtO8E
cFZwEJY7vFqy0O43mYvl+3gUBsbJ+3y87rlOx7VdmnkoGBqwTARYd6MPEsGQPR7ZeuxC3sI2hPVj
YzMPpBtbdFgVuyBWfaxRVbYtWGDD+ugOL733vQiMmSsR3ZiiQmmiRmI2CFiWcEgwXoNKDCaD223V
4WlLSvEp/NEBorh3lyra857rzzmiGyuS5yGp8HGjB26VFaTJdHbPvrDjJvoGMmeMDAa0K5lZnHl5
oV4z65yvLFM+DMen6+IRu8sKJ5kDlC60egjPLSbHsz5rKmWD5BXACZpNo+xkRpQ9YDolZjthHiUr
4TDsAAb8NQPdYWXq7URW+cG/slKjs6qlhU+oTyZoEmrlEnv5dGTur+2fH0O5q7ThYr/n8J3DfN/6
Zo93DaNDdQFj8DFwO9vEYJbqYvOn+I/J6b9fecjp0QtyGeyzIO240KrBiyq+AVfMLVKJ0JcTHSGw
/V/pQ1GftOz7ThuEut/x5RMgNbKOR2X7xCZ7POKY1mQW5mRoJ3RnjwpHncvJXSdBICozWwzVh4fM
Qe3CcElNOEwf+uQrMfy9tnrsFqgQ8G+rwISCvwfFBPrKlBwAdFVd9ruh2AZuCaJg1MKK97Iggvul
xpbY+At5DPUJJ4sKpo/ANj8hQJFy337CsSijuEk76G4ZxT4nH5ulmcfpw1wdyzsDVDSpBLllmKDv
d52wzySflO7f79nNCqhwIaDozIoNViBHvdlFod7kBOwDkSSQmFcQL3IvNx5/Juq5R6/p92G9Ovc9
aEiihoFJroAWn7THwwBiHAtfhnbcd1aoGDF4savlIlTDgAK0hDfBqj930mZ4q00X1cjs9fGa6LD/
b3N4cECkEwV9WtWyBvVxInY48Z3uHyHttYasJRGJZFeWZItGgCppZYNccfc09pBoYzCLmmC4+Ovx
z5i76Pic//kZGv3sCDH0peYQM99F4bodPDIKsl5gXKFtZBKFBus1RBl1gZUX0p7pHN6f0z926d2O
2TLyWiw/XueXznTfm13+zC6cVTomUpussVQwBsFKOCYa1PTUChT5BtcQvgsmBfcfRfMmBJnJAmGZ
aZ9iJJEBZSA0vLpoqYQwf3z/LJV6Urhg6gXhOZZ6OepLJIILxwhlo1uH4mZpCZZr/HGPFwkD7WKQ
sRiyv6+x1JDRK+Txo2K4yXPhm6A5GlOrgpZKQWIglaHs3dhtYWWtuxajXB9HG9MLtfZUQXPj8Tmb
93uooqGBNIlTUdES+PR2qDVc4Ya1K8DYMHatobdoupz5/zNEOdhSDtUSRGm4xRb0rtabZrUk7PRf
DtWftVAulumhWRL5uDI1GBtC3FrOUghn+B8tKA1PBjS/9cdrmr+kqJWg+QZtPOBHbj+yynmN6IZs
vws4QBShvlDWJYnb7waADQXj1O5TWFtNsARZoPK6f92eK7OUqx9BiSElPvayZ8+al5H41RNdwnhL
t3T2gvxj56704WuyypYi7Ajahxrb8ZFp7cHBOOF0gv331vtRGXkrkLHm8c9AX5oKnkkDUMNkkQCg
GAXgF1V64XPJCzEnAy8RsJjZYcwu/wUNDmsEIT0ftBbTO4y7Xvim062/c4BXRikHGDddDQAUjEKr
+aQyQAn6mNHKNsAySNLWA9ke/yIq8ZrFffVTvIqyhZyLhkf96/PCvaN4pWD+gW6hc9Ck6viRg+uX
ktQW6ksjRGbtVj+4whLZ1myUYV10BUqrhg/quhRSOBF3bjEsxfvZOvKghvRD0fZN7G4SbyE80OWw
ux83nZmrmN+VUJQDzx38mixZkpsYtXZ0G1voDbfcd9iSZ25Y5xC8f/xZppt091UmLjg4ZWRq9KM0
TbLEHbvJrOvpo2fXgh4n3r5ktI+xl0xVZf6y7vevhV5ZpM6BMPh8OTawKJ2Z1cU9cpt+wx8LQ1sH
CynHvOO6MkVHwySI/aKHqSoxOeviGrIh2U8mRF/t+Gm3xMQw77WuzFFxLy2CNATsud8xnDGMOhQ9
5R3zi0mM/JTqS+UcGqx8t49UIPRVLQowbt/v8lRa/x9p17UcOa4lv4gR9OYVIMuoqlTy7oXRLQMa
ECBB0H79Jvs+XKmkUMXuRs9MTE/HCIQ7OC4z57nbsAYdtjbx9j7ILbJD61r4owcH6UyBDACDGCKK
OTOeI+X8X/zVBf8I0qwIytsnW+pDQUzWzMandGu7P3j2Xe2cOTbfz6kPJB1EeUJEwwCynZhm2daj
w6Q17Z/QGpHAIp5zLL7bRAyASj1yoPgX1Fu/3r95ap18qjFAwMSdoWgLEjrkM3I3aRoJ5ehnu+7P
+KI/zmnROoMNBjjsFCeTgolRz6jj7J2nAf1bBYVswVW3tHf8fsf/4cu+XnJM6dNAJ/tjmxqSeRMG
wu22qf6LFKOzmR6c2CL5RZCMSb5tV+8qgQRaAyBCHF0Nf2/PaWT9PFsg81Dow2PyrxL0ycABEOCP
nsIC2z5lVFF3Z8Tnmh6+P+CYKJQhFywwft4pb0OUNq3wuT/tq5CmUPwIm8Qq4vYs4fCPc/k0zsnd
KyGNNyvXm/bFnekTodZGRdSjMq87W57xhU6r/7jnX+d08jAYFs9rbQbTflyVJEz0Ctw+a4jlXoR0
uiQzKKai5RdVCdhRaLmuYd8uBLlQdGG3Sc964N+dl6/fc+LZNmUkS6sK8T0IlXixSv0WCn1nZv3z
IKCYhMMAkoXT3tFm7LnDBgziuyuNMu80Yxf1GbP1g8FepvLfUU585witf7VvYBS3eBTBzbAWEBaG
D8Sdl4ElUVBRZ/TOzOx7YAD0IMSeQfmHq4B78NXOuFk4QYsHYwblqoheh2Id6Ms6ohHAyL9f+x8O
KcprC4nysoyo8HwdabIq16nbZtynJVF3KagZd+lRXURXvw/zw1aBYs1faKER10Mr/usw2gqnqGzL
eV8XJtasO9bRfs6b5PdRfvCPkLRC78fyxmCQ0wegq7Ueh7mY94E8yhu1rzGrqt44HUEb4AjCeBCc
c/zuzLDft2thFgABBQ6h5X8rhwdwGINSYHbhwSBHsdUrM5HJjCDISN67lZPRCbQf55Ja37fu66jL
n3+ylUD+zEPtYdTW9agtdwI9NSP1nDtWFFTnmzOTXByTr+/D1+FOToq7wEI8jeHmcpVmB1eBf0bd
9cNFelPydRcYieskxsKynEHOsP/7/xv+9ASx0od+oq7mvX4N7wd0HElUgVfQDFJrtgKhRA4H/Fz1
4My+npKr6gbYDynEvBd5TV3zqfEfpycTuaBh+Ph9ej+PBHlXIK7ROxKe2Eu37TheCwPHpLstjHsz
fcnUh5O+y3MMOD8k9LCNiyY5+gtwWP+J+n46NWHUd3k9ZfO+6IK4KfKkbHKCB9dAIrHtV42kdcoB
Pd5PlnFdv/S6PcNpbH1/f5cvgCyV7S09yqcd8TNHs+6k+bzPtjLRWSyzDXrVVJLeZjfRRUpvwWt8
nb2Xj78v8XffbRl2wbyg5R98CydLbFemNiOG8zuhm8NHP8XamqGHQLTmtAku7Jvfh/vh3fg63rLl
nxbarjpdqRC2aDIPxnzb/pEU+VOAmPOQ1PMW+ZIzj8bPC4sFBTs9+oC+8baCIqKSQS3BYbkCYUFy
UEc0HS6/ti5JyVuB4i078zr+aIM+DXliFMLOGVs21PPepNYORGgX3jYg5zIRp20xOCtYyv+OcsrG
qgJW9tmMUbpEHG16N5OMzpvjzd+ePDOg0xGnU74GY1/s0DPu94+H9dPQJy9xACypLk2YAD03NHdR
g54VSEGOQL+eOS/fn8ivk7RPzkvka8uTGMkFYafNYr+aY29elead5E+gVaozD9Tfa9tktK6tLSIF
OrVb3Z0xtItX+s3Mf5rw8gx8OraqFWE7RjhEUfqcR3/L8cy9+NHSffr5y/iffn44A8WUZc2yl1V9
E6YP3DnaTVy652LfHzI5QKagRR1/g8UYcefXkYTy0pYrnJpxBUqXh3kzknqjNzwOVkdBnAuLwhCs
wE8DcMzj2dF/ei4/j36yjgPr2t4oMLp/4a1QPaAVhaTCQW2CJKcjxQfQlKrYPRTgFHV3SLGTM6ms
0y6af9cGrWSLH4mg1Y9OLBDoxyzJWiy1XrWJcUTPacJWXtwm9daekJtFO6QOCFLONl9BD1TSs8mO
n8wD+OoAq4PIDUrTJ4uA8tfU9lk/7+WD7mh5o+7Elf0n6GNxOTzaO6B9IT0GbdLdcDyH0/Z/3IBP
Y58ctMDjoXDNbt43SUMm9ACrrboat+kHmD6vkXZxY/QRrRn981zTBw9RUEffQPaZ3K8v7+9DktOI
3nDyh9Hn9V1LtqA6Igb6npI/e0bHZH+pLu2VR/X69n7Y+TfnfMqf7M7nlVusxadr0s08sGWFlQOr
+l7vqj3EOM4YnOX8n950tIuiXx18lgggT/zHuhV84u0M2834wZNZBcqjNtwYpsnReTgbh2oA5tMR
bU+lD4KNQDbbSnUFykPMWf3+MT9ZHWDjEIGguwzokpPHWZu9NTW5Pe/z5jXIjoKfsa7frQ4mCdZV
NEmga9U89Tk4GvxSN/PCvXYpmsi6vQBx+O9T+KFaj8Z/GwSNOO7IPp06GLndujwYinQf3jcPJtjv
0CJI+Wqk5sreTrFPwMLHk+Hx92F/MHMYFtx/6He3rIWz/etJ8TJQ/7W2SverOkvmx6oh2/6veweX
CiK565pMW/cR7f6gnAGVinE1nonsfnicMb4PzwoXHGbmlD7bqJgzdCD/2u8iTv0L+8G4LF/E20js
bfQSHYZY3jVXGkSw7cajzpV5eQ62+93IgIkAVPxuaKLr2jltWUMHU5rWtp/uWQVCDmggTFeecYUE
GRKag30mxPyXpvx6a76OdnJrLF1bkfSCFBVqSYxj/scgC42OvR4Sb5XfgO1xVa79eCRIC5K7Gz9m
5OryEV2LlxatrobtmJixverXJpoC5gRCNPHv5+H7TYLWM1JnwHijYxcNm1+PQ5TNZSBLlu4z0RAX
gOVzYiunGAs8K19HODlwICbkqR6NaO+ujZX31K7lfZ209/1jdK8u5a1YW1fZuezkD97010FPHvO0
AsgVhOnpvr3Ruxm8zHMiaEkEPddW8YOlQDoElGwgwIJc6OmjGQ51Vo0h4h/IykO16rJKnPLatUpY
+t836qeLG5nQ78Rg2Cf7nzv/ycSnUg8aauDGvgIr0SG76rfOjt/KQ20Sd2tu0012Oe29e3fHjuml
sT/HnHk6UVQUF2A5ILQRaHcAIP56UKzK78emdoy9gRQdy99E3RMOjU7ltFQ2Zyb702BwApClw1yR
yj4ZLDUn25dzwQ663YorvC6bis0kFADuzmeoFE7NwTKvz0OdnBQ9KQUwaMkOTppuoWoHjH5jrJoW
iToGTbsCWQKTnQtRToPL00FPHJ1xYjWoeTA/dXcMizg/+NsS1hZH9O/vp+abU/efkdzF3KNGiQ7d
r9uGVKQjILWE8wAx071N6xWPi1jtkNLlcFqgr5ooIlfVMbo6JwL67RKejr3s8qcT67edW3RAA+wj
6A917M6f18OwYYd8O9YfbAanZP72+3R/XFe47+g6Rz0H4OuvI07SToPWwLpaem17cTOaxHwqJCNB
ejNtg/x/6zL/myGMJiresKF4Vr6OJ8vB5nOJwzPn/JaPMm56QayWIa22de6z6tbO71m6oJkbeSz4
NQ9q2oKxfSHRAv6ofrfnnPy+BN/8ipNvOiWR4daoIM+BNYgyggTjMb3oDuX9NMBKlHu5ByDistsu
QrfkbAPiT3cJ3BMo18FBWnKqX5cj04PosrIGNRzaKQ/Fa/2YPtfHbh1QBumV2Vm1GTH2zv20Mrbn
NFhOKcHwemHkT4Of7L01NN0U1hi8gRJAlYw7faz++FTS8pDvvYzCOZ92fWLeXhpXPZBc54D/py44
xndtdAIsNAMR/OMTF1y6MI8dpJwPTKyr7thm12N6ZVvnYFvnhjm50I4YJqvpMEz70V/M9Iw1PHUH
/k0C1LeA5y9g7X9R0qcra3pWLuAgwfCG/XOaqy3ryjMJvX/pl88u0TKG44HJFCUEsHedwrMy6Jwg
zu6zA6go1/UqvJjj6qI9eJuDkfhv7UEC0XgRxfOhvgYH7DFFlmazQbkBRSp+iFDT/99fmC/fc/IC
cBECrwIe10OrHvrwBXVAIkGRB86y57C5n9oYh0dBNli9tfuyIz24Vqt7D7md37/jh8vz5TNO3oQw
ygMjt7EsHLS7EVrbI+faNcCqf+GU68I7M9q3+i12wUOBBWo9i0oUwv6vd1VVGVB5cswPmYRIVEmt
Ry3INBFw+EI9YK7QNFwn7nFMkHD4mHZmnDVEArpBN79P+1sR5j8fgvQuKDiRfvnn93w6ckPAJyfz
h/wQjbe2R4RzOTDI5+YjyTblEcnPg3cuBPiHxjo5gh5cKDCBL33wyPl8nbw1AkE2RlMO4rF9sGpG
gPhXKrgo3FV+PYqNE63cBthziIi8sVVFsnCPeEiGZ/bgW3J9mfrnz1hu46epG9BiG5g/5weH/Rms
ltboF03bY3WVguxs3HX1nV3HNXTCAMs2vMffF/6HtxLIz6WHGqzhqLGd2MtRZeCiYEFxKP3HEHS1
KchjrZSULxKKazn0+UR9lkXnm1+HvgSYFkBybWRov8GFoGzU1CVvxkNFJBIk4KylLfGpnfRXPp2f
8J9f/l49TzEYhOlMHhUpY2jJIH9So49hhrfy/k+RaKYzRUPxpiNRPCAworEJ537H4hqJMhBRQZPn
97U6TbYiVA4RqqPuicSUD5Lsrxs111HZdWiBPfT1XW4wAn1nLztzEb6Z3mUMePgLIh8sTqcIQp5l
PUtlPx66oCYDyBtLwFZ/n4Z1ClMMlokgt2dGgIw6mMfJpnfaGHiUZdNhoi+HXR9v6JOK51fQSWyQ
9bTp35E85uSlwgo+uQk5rkQMRn709dLj3RG8qIRsX+62r1BRiR8XAZrb62uHxBf7nj5/VORiWLnE
J1dIDSGA5XSzNNVcWmv8q4o/evrno0tKyP5xOtAP/+gCkuXgt2/9ysP/S9XqNiQjDUm55eQSSTbv
iBT9eu+sH4f4WZD7PSdJR39fk2/X4GRFTly4UJnoRJ0YVmQ9t3eeEZuvo8DRNMFRso3EmXyAsyzw
F8vzdbjTuqTRy6FzAwy3O7wcTBqX5EGS7eHtZbu+OcSH41Yl+GufXFz8We/f1fppE/8+33+6w799
wUlsVeVjUQ0WvsB/0bHa+3T7cly9r1ZXSZzA5pPbpCdrn6xJskku9/Rhs08IuSIXZP0nDum5I/mT
Rfh0IE8VS/3JdVkw42tK0iRPAT1LzXpmf0+53vvMz4towAAa4hboV8Aj99G9G69+lwCFKXDot3PS
7twjz6+BEDVj8QQ589/X/LtPfrLrJ4a+DUNwhDf4CFlfmWjORa+zvQDoCHx06Chnb0a6k+BvAEiU
ofcHpeNSABt8zrk7t9gnLqro05QJF5+xehC41IenoyQm3ZXkADYXekdw+SjOwNNqdaPx/u/XydXF
en/76FC6u7/GDXw7t/3fX2JQqoPKHeUGJJaBG7e/Wta076OpzkHMWNnoj9m27X0rRdy85OIRrOqy
LeLK3IMQREyHIaVmi277FmB+AiBCVJyTIj+VR13MI0QsFz51dB6C3PbkbgRGUAyeMfPDkwFVt1hv
2U7ExiU/jrEIiQfxNwgexNZabcItFkivwWibwljG4L2Om9VHcdD34lzb/w9rZCOqgJ8Gzl00Gf9L
qX52ExpDtJbI2kMuJJqYgaA/4DEq47ROzXVkpzqxPdasrWnUCRjp9Ksr7GgLTuLqsgw4j/kkspUI
7TwR0VSth1YaBzPwWTLn5jm0yPeXEt/qgiF/Sa8iW3Vy0kfbnQNpF+2hls+dA2Hl6rYYzwG+vxvR
ZRDs1EJk6yNU+XpomiDKmj7CIP6Stb0D0H4GKU1I/HNcYSAPWH7WV3OJ+gLOhO+g8XU5H1/HGqUt
G0cZ4x28GnCecLTozZAmgbq62zHrD3P74nXORm5SyPoAkmoY+n2aIC27BjQphd7qVIm9GsCXGucQ
n3lRorEup8nIPyQv/UV7dogQGjvAPvIa7vgQyfQ4I9X3oMRQg6Nr8EBL0qseXZS9Mnq2cVBUWQ+G
zca11c3iLgNhmkcLPxshPZFyNNp4kFZcTzPOEklHaVhb7vX8semHECzYjhoByB5c/daMRfigZJM5
2xrUsx0FdSMIiu2Azw9m07YtyMGaSk713qtbkBMRENqZxUfmBCkDxi9MIWiFFtN2mFfS9YTc5l1U
Tau8DAcbkOeuK/5OneHBmXMcpePC62d4EvkEsh2f6XlSZCqdHNQxdemCeMfP/CbmbV54l64MZbVt
IwFAnFXnYMlLnQ5EUL7H55ROc4Huy7JvHTPpF80w6jRlWK3t2e/yDT4F7TcGk/pNM5wedCm7klNU
d0HZzk20xIUBfjDYX3z9KMN0xKX2dO7v3MEAn3kFSo0tUM7jTcNLBZy+9Op9xn3dx31ttddjZbLH
uaj0X+VWtkklSHUPdlFGGl1MoExqAjtq1oVpSoPwydVDbE29F3uyBKcTq9sCBPp1WIJ+sBvU+wiy
Lyv2Aql4DH2oBg+UMxXFasqdMkXsZ3rbWlf2ewPBEWMtXGGg/iwMcJjIcJxXIli2e3S6wCMhr3QG
6jNDszVEIKq7NDCBR7Jzj4GaqciUEWuA9WdkbMvBpToSZpUskI4Dbxdm7kGV9VGIjN96mktOGHDl
+apSdarJPHF1LdPcKnYzpAgxpzrT63yoU4tKw7SnTdBEejeM5rQowFvsvfRlbmwdCbbJba603a4k
kCcFmaTpvRVSBRAOGSSPEttwuEPUCNizcsCXQbPeS8dNB7nkjqimNa04csvsVVZh9xo5PQBJhdFq
YLO9EXAaKUL9YLRWD85Af8Z+MaY7iJr7tgL9QTj3VcJrEOTGvttHyFS7pbovSzswodISgQPfqNrc
iVXkMwh89cgQgjPLmug09eAIKTIz+/AAkwRliZq8dV1klkUdI5AY0kQjVJhjN1bSAuIh7vIQnfLO
bHXTxQC1Z+MQABsbHloDuLXEErlEBsObXZuiEtP/GQcV3Y2p6V8PWMbrztTRmgv0MlOQgY9vPYgR
oZuWI0VOLXNGLS6X2nmY3by4rwzQiTPPz1JijxFyWV3PMH+Z4oiRYOz8R7MaAuwoZA/fgY0QiJEU
CB1ZkePqa7x+JXE0sETo3tct9JdSsHqBtaSOOAlaLoEZGofywepKXVLkqtXfUYzj1jKqKQd5iZft
RJBFTVKHPYvoglXbjDICyxNWUQ74gqnEATErm3RhHTwZjSPUxio63iMPW6RzPKdVlpiNWl546RmH
qbCQfAClanNf117V7fvQ5litMjcWNR27euN6aEAZ03X40Hz2eUi1V1k5OD1yG/K00gSdk4Yi3B06
OxoURFKAB0C06SFWA6Lde/NUOoCQYsgiTNr3KzQjpsq6DwBfnGKkIPy/KtDw++ZWQrQkM/PyTuTV
+KcemjIDOrcIoE6SLZvKoxw1yaCoQWo1gHRkOWQwCJGt1YWRAoVCSuHDYGmbeyKZg9l0NgVwmn87
CDgFAH6lppc4VsPyPRpgWxAgTSlqN4gHBzKYTmlBK2DCRvRDNPiJZRWTB8mhaECc7M66piYIFZ98
S0sXtOid7EmkJjNKxMhsMA/mbXjdFQI+ZlGybiv8rHjIqiYw1kEnqsdIOIbahlEr17M5dvUaNG3S
ItgTo1xxWUXhIcuivLiGwguzY6OtwGSNQsywGztWLPkhQLmI4j4/tHMj/fU8Gvo2qkvjEinhkt8O
YPoBOZjZSQudgu4iQuQwwOxg9Z9QkB4m4liz/tt2QaQTpAjyPyPaUm8nWbQOsfvQuwY7qm5oKAJ1
N2uOqohTj55HgSp2gF8KKrNfh3Aa54RHHTLKORu7auu6aQvenZDVYm3k3O9JwRp5p0oU3jeW3xn+
uvWm9DhaeGmoX/aYtOFWwd+xFU15nL2m17TiwBjcmp5CtcJ10qY+jG0dHmofMkewRIHMYkdyu6RD
2OgutgePTTtIx2WQDzYtSAK1kyNEIpiOUExP8fXUwvmsqY8OJixjUXCwGY6QWIanAXkt6NZ6867K
GqgRuMoNQVFua1ZTy0YWmWaOap/RCB3cyHzInhGzDQUeaAuUwF6Uj2rfDmnTbcrKGK9LNGkWqyY3
4QNxL5Ko6syTkZhmB3kMcG4NoEHPQht3vAy9rc10DekkuzCjB0BFZoOEDDo0sSdU15PQ0PML80ws
QoqFBj+bMbh/nL42HCqA/ocSYl3Zq0wgj0tSy0zHrdcoKJGgPJjn8NC7id0iDR+VcdW14M3rM3AR
wShIn1+wqWTBdZ9HOEV1ZQaa9rXZg3hs6c6OYc89NDmZQSaA1sPhpmnU1g8h801wqrejgRZpznSx
dnXtisRkin2MXjnWSVV4wRENRUvmxAmGMuaDwTVp/aHBBc3RLRanSIaq2Bik3UHoOTBMCDM7GGXd
sQb9DrYBl2ZUKtMX2AvzaPjFlO5aq6uyDRQlDLYe06j3170l9V2Qh6KgfVq35qrxq7LZsTw3dkbK
6jdRePxm8nqI9OiMo63AZ3WXJxHTA7jAGum222h23WovjWlhR2ACrBCgAUDqUzp2b61At95fc1f3
7FY6ZaOOYd1m7M7T2r6vtAzBcY3aWbvztT31eM0nkD0BZdeY+YPQo4lsrpuizATPA+ZGj800QOkG
Xiqd9KzR2KHr7lGCLPxj7nktQBvj2sMGXbA5I3DcI2uV6obD14MPik6eyukzRMnS71ddaeVQtwH1
ZyKDJqwBPdaDt2E2GFFvZhHZWRzWjUCsVoLX4zYdU4vF5pSCqt0M5BAzM+XuPuiDuYjntqvZes6U
RAcoSBCjLQIaBMHWWPbij8GigN2muEMVMQy0hcVDFw4mPKwS/hO8hTAYpltZyt6+FPgqGffB6Dxq
nI4XO/WtepXO+MeQaVZdyxwhJonQzvvkWMaYUQeAmpvWYPOrp80wS6DnVl1XqBxeyD5ErNLnvLxl
qVeA9rOrzBtnDFEEXh5duJXcDt+QUMheUOiappsqLUO2EhVr4D50ystWZibmmmadlYEev5asoLno
m4xIeAwHKHGNry7vw5AMedtE0OfKUzTb+Qp7qPCIOQQqfC7+1GbVWwZFgWZVyU59VFym903QW23S
wDRy6uReCM3iEHg9VJsUy5O0CpyM9HOFMu8kenCMKcdsaV4E7LJAtxEcF7Oxr/CG+JyU4SSe5QQ3
h7RRj6Biygfco7GcQZ1fMawyCYc8ixB/8H56t3RQXFtlOgPsp6vXCFZtUUXsYRihhQg6E7ga0aMt
PB9eh+GLDtACZzpEeZshdjGduUrsAq9BrbPouhuD6qEerXRdChsVHSPy1uVsho8MbNz73hD9NSTe
0pRyN4VYmNMr6yXKTGRusq4psB06dMEp6rnlBupqATZUdn62DpjZ6CRrulFc2J1Z90nuQaSNjOYM
BhLU+V03bl2thkssEfzvPFRIq3OwsKHa1NTGBfMQGCfeWDYPqd0hCZ6FcPPJzCFCQIxsBJ6u1XY4
JnosoyAplcwQ3jXgnoIzkrp57HXSlDGCmVnAdZ9RKEJCHSguHmR1Ro0iiJr3aQiw5k7LMvBkFnlV
rPsiajXMFp6fA8Ivqdaq8Kqtx1Rebhyjd+3YNlXdXgfozaxwMfFm8bXLjL6IgfcG00vAHU6F2YHw
pXeRSjHZ4mnYDoePZo5QfKQQiA9CIq0Qspp4O/2nTgjv0dEFAo7aHaDZa4RFg/4Y3Q+XRqeiigx+
WXqoAaDVDv3+/ajoJCE9SCSr58SDpYbQs0LBHUI6nkD6fYBQBPFtp9sxD4jryqswq8gd5N7u8iqC
Z2WFF03ejeiU9NFoS+bQqGdSmtGIYmMePDE7B2tXK6YOjbfjBFZ/zxXRcXSkWxPeMB+Fqc4rfeK2
VQmxSL4wdqIyMr2mLOAm2GcjXsSZ9nsJtEctrmVZGm9m2AXIsUV9BQpErbig4KYDeXGP8yRplOfg
KvOUe93yQYeJ26qgJY3BRkZUZQcHI4u8nE4uCiUEoG3URxqdwxMd0Mb+oVC6AQ+E27u7Bn8Gsbve
40dgzBC2V05Zvff2UF5aZcZEEtYKV7LwRZhTDq+JUZ6XTgAe+MADhqIQ+CbP7acr08wKtTJtGBpY
lCa4w8nLbvshC5GrMzNmxFbEwe3Mha2O4yiZSvgMRDJoqbAA+BlyuKqYaxYJa8ocIVQfQllntktO
Tb8WA/WHTlx2PooLzCpAigrHbWYIY8ceNOH9YELDE1iER+3w4ga0+j7yTDncYVOW0PKrFqEQyNOZ
DeSdcBsgWudaWKzKrsv3olIWhLM9BjOY9WE0JZE/Z69T1843Oh/cKXZSpDjwvxTFDiurwHFr+fKy
8hC0YtUD43ayufvHko40E1MVPnCWVun4sY2eA0YsiOU9wFqPVVyyotSbNMgmPw4R2T2HPHVN6Lv5
1bHK59FPIoNnzxOiVaSFOk97pKnhDoHJl4dHAHMFGAn4BKtrKyOPbgavc+TazcsM1Iu+Z3bJ0Hk5
9PVggjcVKqnorFeSW8R2Q/ZsuW4vLhBMSAsuYYe8ZR4aCFfRWDlDzCDljUyCyWJWwhy/3NRDMQUJ
6L2y14b31ZVEPjrb2E3pNJumapv6to4Yx2Pdma2kQy/QRMKbqmLQrRIqX4XZrN04lGXVb7VVqSdw
Jod4GVsP5MxVVc90eUID4s5mjTAYSsAZZZVbW5uZj025hhawdlZWBn83zMGLSyVIY2Y8Ho4FhWnD
so4+K2C5R2G2R2VbEs51adi491CLApudNOxsL5Wlup2nOgSMgAiiPoIG2Qi+PhL4G8COsxk8KVa3
WEobKNk6c0GYnOnKqYmPI4hU+1ikWC7brfu4zUY3pCpHHBAjN/yAHzeuAbZBxiljXvc4h1KOVDdK
IhgzUKo8VobZIgOjkY4i0Qh0x4XjWWMOj0qrMIaQRgBMF06CTS3lMgv6FcAlkCAooGXAED43sFCt
LXZ+YadmLM2BXzpRFdUEwRGs3WwK16GDw9yCOgFDv3vZMhkkqZxLcKxUokF/JoRHLJi+3EkGqyjn
WzFI+JJiAbWQyUmNhrbcRw0BGXYU7kOEJ+/mLI3nufG0tfLhXWs8mqXrQCgZ6HYi/E5HxzpjUYpk
fxkca8WGCGnC0RLwLktMAypKYCSRitnhhjte9RJZzfxgG/YExEdvjB92NY+IZZzOAlm5C7bqMJ3S
m6gxcOIHu8T7FzgMz3iHjoJHowh7xBdeifRXhJRVg5ssplUdwkQjeO8WqzcDZ7lCPF2jOYy7rX/o
QPAFLvSJBxAIsXPY2A6S72HCCwMKIdkUdC0ditEMaZGC/4Nmo6+fnVaAJi8rmHIJwmtke7Khm/+E
Q+e8icnxkb4Rnn3bN1MLYrIWvhHoTl1cZhlk0gG1vCzxhkZO9dqXfiSov3j4SA6qCga8Zc7SjiE7
QbW2gAbgEYcdG3IET2k1GQbirj4Awscu5TEdpnBOQnOsWQxxEcc5WmM6alrCHLzzuoxM0rumPEgl
HKQGc9k+2pbHQRdrzvoQho3M40kiT0PyDKyuh6gs/WzjB31rrexpcOxVYfSoB2dlJXDJrNTpV6j1
DOAi8Rbut9JWJouN3nKKTQ/bfhV5BTdiO/eRYEIqKchpM3syP3qTUeS7wSkEI61lgUFFDVA3gnRV
mLt0ajr96mTaqmMPqZUwiWw0hNLaqvIQ3Jqu/TcE0BV7M5dND4J25drJ7LBW0V7Zw2PYB/1lBbla
vAKg1u+ozRr1YnRGBO+17TyweAsOQU+RFZB1Gqzafxq8JQU5ohNyKyNDDttamllD68lyZGKIzttE
yOZMcQVYgEUEq6xN0CEASaKIV/laTFUVEpR+IthSZoSXjTYggNRk8Kok6UeYhhj6gg7woRMebGNC
fuZ/KDqvZVdxLAw/EVXkcGscd87phjqpiRIggiSevj9fTU3NVLe3DdJaf1xK1b2Mou2AjHUfJ6dm
JtUzbxis0t1qU6OA+/sAgw7WJzpKmjAtck+ULuCygFk9ZqMCGR7ZyyrqHskrJF3aafeIOQWYnqrC
2ykcE3Uuy+tqMbaGV6zgikDsDqCJXi4Ras690STjfpG++Wl4yno6yruWoXdIa3CtrBr2evWbG2eJ
hYNYxgkAYfgSCW1vuQEZs8LhlhYYoBwDWPpAsDq95hlb21nRGT9RUWlcDfYt+ru5Wlw+QrQgKCBE
gniera//pFXKGVha9wNQp7V7jzBMBiaJ6ZNRZuwpusRuOVPbx9QGUjSn/3l1Rgi706+Te/KHhKu1
sUj994R4uPLMICL63OMZ/bPyczEV2LBKTokFF/5aAlX8YiKzVV41pqbdcxgHfzr3xqPKPRld4dw0
nhz1cVv5jx1MEhxcGiyjT7oP2NQ17yYFFrKLTfao+1N1jOQUv7aj197osouxGQ/hGNFOiUf2o1xN
Ozw73Vp67k5vbu3v0iaj+8W0CKhHY6yFsloKSndBVXLwlSDauV2/bnvVFkTaJkDEX7Y2TEh93+gX
armLr6jaoj9j0Wzyq5WMmU8TV0j05nNp28tWtF71xKc0dIO5U8TVRk6df+tGhV/86F5t/GByHO68
QYs1l1lX9jnv10q4WZCM1PWQFPKtME7xMIQyfRt1il2gcFfBcOKaQr7aodUca0KQsstoZMtU593c
C8IT0ikmzrJw07B/1KGZ+kvpz71H0FUfj/K1s47HbzGscf3YNk3j7CPGXH5p1dcvXdfXqLDYlta/
nWzmFIAcsoA1H5GHiO9UIKkKKqrNFceiqJws597TpIssa1QuN3PjJD4HtqycvcO0qm+IB/HeQcfn
+zFhgTu1TBHUlam1ie7tptXvskuVxRAuw/kh6FxSEoLKChBstkVW76xPYen5J4mLaNd1PM+xMd1+
mRKz3qywVRzT13wJJjdvuReTssPHZOOuBnnoY+y7IPA4P6chPHdmccV5Xnv0ybsoNXNxQtjbeoex
KVJy/AhLqGio2fi5ltVxv5l142bXpK1L0kcqIvggL9iun4kG9lwPLhErotd8vEXEyS2A3TQdmEwj
gtDlEk+70FOouxwfyCNv5zUeXhQ7UneoU87RPd08xXgkIrssTvhDgvcwYUrha0trZ1/Pnf2paDRl
hlyGolgPGxoy6mX12jWXOZtCeWu8dIn3VUNb3j5uZ1F/6o0j8dIUjDcFGJ/1Km/HNTFH/wI3dlHV
bV58mctwjndZH6TfuHy9L+FMg/1bz2VS/AGpM8kz12vAEmLlVZmoBENS5VEoFfZ9AndVd0yxEqSG
0b5yzlMY9gBdqurJNy2AtmAFECtaAzimwmw7c1IpN98yWkX+U2u/iVsnqoQ+VkMiHykzH5HFOVvA
lKamjUTBSvldXo+D3F5a5pAPp2HAy20cd2+Q6FA5JLb21rnJ6mxNP4fOJwlp3JglNoKxuovd+Hny
IXXFsC8nt09OsdB99JhpryZLZGin314dxChyre7a3UCRV3xOyTV+TPTUxDs7zd4hbugaLvxa+oeh
YOQ7BL3Ybk3vqnhXFhnyyJBmx79+1brJ/dqPiwsWBRDGkBqbOOfAmSoy4FelXqLeN/AcvXAxWDYt
w27ZihBI2qQChHNOK1YRH1fFKsV28ce0eauuIdeHzomRfy4rdRvj0tuXlem6viBpAF6Q3I3xbhh6
NqKqcP0Pvsz0iQ3D3Lezjn/WjB9r14fVekrqrUh3SSym7y3K5mAnoo6RqxrjoOQpSEZE+kM9A5Bq
FT974JgCvCBOcH2MY2p2gACWVgMdO28tkLuzQ8VZcNxLygcIXixZn7PB0lcBixEqPk2PGyXhjuYt
Gn17SDit37Qd5C8FfPfUrDNzmOOqPg8pq7zUHdjTYbBsernXznymOuzUSH/g6v4nhRfMu3AYva+u
cvpfpd86y25YjXgJGbDC/cLSbQ6Tr9SzJn2EPi/68j6XTjKqDamMDltlR1obrwMm/EXcflTxxlIu
4gqqJ/ar4qPt6Aqo5RWon1m8DwbRQ80sOzZ6X5m11vu17eKM9yFUrxkcNBjVXFuUhAApMp+qIfuy
FcrKS8fw/7BhInwt6xUOr/BG2pkKvdrHzlFA0J6t1l9lkTDuV3WHcMMDObuZZNPGR+3J5lJMmnxg
DFIbGRVAmfyOLPI8o06YnaGAIgaaRsRPFgzgg8sh+IPOB2YohQ2HYyu28M1puN3ZmJbhI+CLJAte
cKfvHCUoZYhk7f+Klyl9mLpxgMHwxrHNnXReOcQCX33MmVs8eyH5C+m8ZW82LVoXamcljNqrFUB/
t3Qgdqb21DO2tqg5cDoylYiyjD4XX1f1aUyIfa/CyKWOBx7qzmhJAZfTWkp0TTbDzvRhs6o8ZgK8
mCwUPWGX2fy3TOBAdoCf4j0uPQkQBmj4QhSE1Aek/1OWt711ibXzqinIo44hmh1iLfilKxvcJES+
NbvR1OufypX4KLmUAWq9SI/6zAy5hoD0UNk5bnkBaTaEpjkOU+E+jcXoJjttwLnytDf8vkvo6vmk
Bup6aGHHE2S0L+CS1868t2vR/KeHbJR5KecEFqmZ4zfpyD4goi3oP2D76aTONDtwLqcu7U/81f5D
WYX1tpt0nZ2agIkBDqLA+Czq+kWNmz9dxnbmoQrpOupZEkl94yW3/XkYG+qiqWhpX6tx2gQVm5mR
h2ghJCp3A5v+2ZoA49kiCv2CQKB9EnzMx6WMNE/EdGU1WIrnr96Z+zuAgfKvXauJ1ZGp7dc8Btu9
aH0gnNTGN8K7elfWOYteg6qKcGzILv5Pms3PDmuzxPLVBFBtPIN2uCwzj5VyQ/+T3eIKma8JGrO1
lP3tuFTdBODmT8xDrn+pOlskhymILEq0uK1+ZZ2Zn2mm40+d2ZbtEXzSFLnRgfnlhFLKo13U8IVK
gqknLaM63jNWOmSHgwfcaN8Sqal1Sca/dGv6c1ph9XBsGHlfkyrYxm8kpwsNNirqJ3EKHDS0uUic
8eiYUo23y5TBNMeBvT5lzbhu51j7VXiGr/Ar6HJXiMsyrDSNmdjQ5FHNzuafmy4Tnw2vWghSq6Lg
N1js7L1jqg3UN7NlibpCk+ID/x1UR99pei/n4Pa+AeBlfJrNVLuHrtczX6AyscMaxb8aMD9BXLYs
HskNSKDn6MlFF8A4WBfDeBNtTLJ7H0b4O5ZQ4/uCM8o9yK4NkUxA7yMlZ/uoz+xlhc5To4vsuG0z
yUxhCzx1yhqvG/GX2RGQItH9vzSDgAJ5a+aPhKUs5WmP+SJXhIttzgsx/+nSVAjE4Rt2pmzRjncz
MturYyAWQPCdaEb5LktImj8p/3NyO9SuU+dqoGX0QGNbukBHlCLYb5THOfXOQn0ke7XxD7zjTAuz
26GYGorAwM85T4rkKbJx+N8yWrc4zKk3eLvS1slPSt0FWIS7uLDBMPHHOGocfW4qfCLIoVlIETO5
RCDbKVzp1VRzD2RAl6kzHSJtOGSNAzx5xJ4cTwceO1ABuOoQHd1mJYb61eFFldYRT0Hf1vXjFPVg
ozHoCUqIEHXNDXNrSEBY3RcEttYhCqKCK1fkXRTWMg+Ub5lcxzR6db1so3xqsKyS0TS28PYiGTXL
XlYBpQVu2x2RweCStyGSI1jPRELVLan33vrelefoyNi5GKuLZNena+xxbmfRnHdVxvKzMNGnOycB
ItUZHG8OHJ/+5j02iEaGZYaRNPNU7kkpSe273ypu/FTo2TkgnRqaG1W7DQ/mVkGLrcgo4sMas7Xm
HKjJgkuqtMGe3PSaL8g2ot+3wg/MY6knD4ZXwc9tB8efmu2wDMJWT0aVMalGEwzUUxQg/Ks4T9dk
edKgaXovo36rbvphFe2jit3KPa1h5+tLpjRwvZga13lCUmWqcx13WcK6aeR9OvXlzBDuZGvzDoDX
riw6g+pfAmVr18L4hEP95hVRm13SPoF0WToniviGgZk/y2rwxpP0BBh9trn6LWA9i3cVKfvX8N1q
6vbGZtqesqJPwO8aB/d57wzmL1ox4DAKhJP1iMyPDjzQyqA/tu2WTsfCQrb2odW/18BZlqPnFLLf
yz61Jnc2RfGGDnsEepbPBcHCdvckqnUpzysBrtxPUhfmFuHdTKVECjObV9EKHOECQYFcCi2zfLmW
L+bMHxofkvDxyYl5A5FNZzUML6WoQOq5aPV28NoI38RYZ1dhkatje2rHdP5myymfE1PCh/hJPfn5
hI5hBPkgfuswt3K9V/D821E4Y1kSosBg8dWsyYxDrx7S4siPjBBOdrC/9KYN5bwf9NBnqCr8LQP6
kMV4lzX0Lu+oh9LNoTY9D5OYA4OoTI29+eqQKtIcp/xp/dj4K/vnqUCZd1giEVQv6wJ7/lWmThsi
QisI8I68vmPmNp1YHxW2gfuRgqb50/O3dSBvKR5521Yu37wYa8JjS28iynYoySbNdgXFcPWrEDA0
eRFiLwAGhtwF1Kq24t7KPoQuSpK22sFjxPKCVtKEN3JCZnsAsK7NcVgyvKDrkBnvyISaxgdAHInF
gJ+8uNi6VI8OJFZ/tthZmtclA8z6cNOh8m8kV0/1d5FJOt96FtvyrkncyJytbuM7r0/m6lQWRmy5
rKxHSmmMEOW+MB0ebVSVZFUt2wY6Vznpxr4NqVC/O24STDQ2JH32MGdOunyHQ9DwdIWl9m825hwC
X4tQqVzxx4r9NusGOhLByEIuVOdxa7VFkt6RrpRkp8XAL567bs5asNKYaS6fJ96fE0zwtOwC4Yfe
kRjLxh7GICoynrI5QZARTWF1I1PNU6kRWZnT2Lux/OeN7laj1woQus1Dlgk4sak3znsatiI6NItT
NCdUGqbdO9HqDY+cyt3TIDyuwd5LBv3U8edlZ6lMV3xI6hrXF5d8dz4611Vx3+qC8daItfzjOfiy
77w24WSOwaidW9hDago68F5CGobKa/5qE/uUPkx9oA6l6UPYU3D44tLUAAMoNjYDI8XBbbrDZnTn
0T+WRvObA6UzX2kb+D7mzRRNIiB1UV0W+jD/gERo6ewQ3QR2L5Ut4t0Kh9ddFpgA2ORMKP/oyMzR
x8iNiGC3fpOWN7HTz/4pomX5LZFFvZ0d2/jVaV3hv3eTCos/bVwiz1lwnXewJFzb/Q4sBmAXyQvL
Bvvxgs0qcYZlDzOOGt9Z55jrI+OyRpym/KuUZErms9MvjrrlNUfIkG4ibH/Ljn1sZ/3Riw46W/14
H65LBEzk+UNMbJqRzW3cJ+ttNjasgHZ2iGWawy00VCE2tL241LPXR8e2CEaCqA/D3J8iFL/cklyr
7mBZC1TBLD22sLCnHu2x2QmGHrVz13R29kJKQq+Xwq9gtgF9oDEQaOGwyaA+D40c4+a77Wf3R4bj
OoI5KHR46C4ytVM6Sb5hiEOaq9Lee2U/IuPIjk3I0ddMY/0AaSL0yUionksjg+u7PLuGd78RJoa2
ig3XtArjMR9bpein3Fx3ZnHDAX7jlI7PQ7BFgNt+1Dbbbgiv+5Va/MCiW5FeepEYAOzZ2foGSlaU
DGROGAXXCWJiF8V+HWV7WSCbYA3sUuKIlq2kfnKYpv9ET5NdGTdNfBBwK89bH4PWZIt0sQEXyfbB
yYHTaGQPfQ4yyNDTWEzmXTsVBv+sl9MLgP7wmKVjXbACTfa1JtBDn+pRqu3YsdxvqAnH4J/kaYp2
wDxMNrUX2BDKdIshF2PtoS7K0vm/yJlseC7jxeOPJ/OjBR2yNbkdSeT8gkSZa1R3Q/wyWZi2fMka
JfJCzijKVOmu92RkrKSvMKF4Z89mGVmFs7VUZpq5+nTrzP9mOxseVoHGe7fozG3zFbWxd1bQbn8d
P2wGhOOxULlLu3a5h3ed8BQmzXhPyHGJsapqEPlYiIP3BCFgf04sGqHfCrh7QRqY8NiiHxf1DTBF
OJJ8KVZ3t5g+RVVW8swf0IzpmQnQ54Fr1eiCLkyx+Zes3UaxIM2uznEuV1QVhmr57YSSzL1beXva
vcwizQjLbwHzFAUMr2qq/RMBoBnSAJkK/yADsLX9gmSXeyYMbH0u3F71wA/tLE+yr8n+43XFWZ3E
cwOkk1buZQtSh3szCbqVuIY0unXdDJ2iGigi4S7g0kJhYKryGC9N6uerz9DBCzbJ4TC7PnJEE0Pg
smJd9YOxvxisaT26JVgF7VmaOwoe8GK1LDzMRq45T6JZHyqU4hIojgmCMKyGJAwFtKwPjMbN2cky
b7iHQs/eMvj/7pCEi4NOfhJxlC9OtwWXBjmquYE54G1wNmTVB1FrZgEdjBIdawMslMd1OVIcOCTm
PY3Zj3JQTrppddzB4bdTpuqDikXo5e62urB8YhlfVEOd5i5KUvmt42hAUmvXIj77S8pnVmZ6COY2
/Rf1jfOKJCd5WguF1mCYUPvd8GHAv0zjd10+xHpFbT6mZDmxBtg/czJG8suowR12ibT+tGvjpoye
ICuCiiA94QgfmqUMPf/SwdHx2EEue6jw0RoflDtF23uVAt/uQKBqIqnngJTTNhyW7jjFW/Tg8etk
eR+pery7aml+AYmLLhfbWE95IPvypWgUE73gybqBKOHZDyJ2yqOsp+m1oqSH1hcLmXia59IB7Zzc
4ovzfkuPjKBbsRfFADSnJt7wPNlk697LJLDnYJtKtLZ2loza9Qy8zF/eOl9Jsik2z7bGNLPqICx+
Zpig87VEIkKowSNsT5ErJjT+qjWvjhPONl9TII8fOQeKfWUYCeAjx9bxSN/nJAbKaO2zKKxE4xUr
+ieSAV/JMfB8ZW4ER9wbPEz6R0WoGy9dOi0/IxqKaj9GIW+Xj75Yn2uVCCzSyWTX556aIqqlKjtV
n0moK33ku5Ucg3PgfKzTmMSHpuQczsdujsyN7stCJWg7wuBO4+ZYEWOpAItjHSXZDhRhW49JW2Tx
ca3b/grLtNlPMnjpb7n4ZkAFLIM3R6jpKxwd2i0pYbLNQcbFYvOl3tLnaWgb7ltOGnXs4sZzMLCX
ZEwh4BigZ2XaBsUDgsx62s9rSlQZY0c0vsKmxGTs9QyieaJjIuXdYQDRnq1wf5ZwrZ6aqQqozwos
UGPXsa49+NlGrfRQ1gY1jHZG0sXlnPr7q9NjBMEw6sPX0h9z9CHFm6YYa0AAW9clVwIH2YHNWNyK
ZE651MISFJq5CgMGcHL3Kd1h/sv83Jr7vlVgNolel/TgKL+vLjW/wr85Gtr2J3Sxg4BJcfLs10WD
VgRKcYVmA93D+ykqq/kQV1PZ/uIHrJBms6Eue4MFnvRbbmOxj4Ow/TVwPT662jU/aHDbKE+3CP3S
6K3RlG+TG/9aTDBGx5mTs2YxjEfn3WuvLjmoZ25p2ReZ/R3gYXhsB7Rmv5VqjHOZUEW7e/R69Xjb
kCu4vW4lVGZexw2oAiwvePABE43oLqDJxfSXMSh0j3MaG/+mNUYOj46nFOea2XSwWwMNPxIpFXgo
HbyiDW5nG03FHoHgEpOPM6/hSzSYkFiPhkPgvHEvUL5R6hot3uCv1Ultk26PVTiN3TmaSpHcrFzR
zgWMGAKUVlh4+NgLZ2/P7Vi5x9KP4MdLljEwj7ScX+opY1t3o3D80NUQ290QpzC+Hpqp1ziba2/P
ZdgRmupja0daUUGHziIdOdy3eHgYLBXrjFMqXI9IsD0+dWGRxdPCYRDYbQGHBmT4Kk+jcvrwjscx
KQ9mZo/PSw8gfDfitAhPnIPbkgv8s845cz1UfDOqML7edqA63dXODyEO42unZrU8Z1MXhIdeu8Xv
eEJxUndRV+y1LKq/pQmLYFfOQV3fm8Q6ADJYsqo7n0jk3yAb2e+1T1iBW+NG6UvHtu8iNUHR1p5a
6DIkxjCFy2uB/wkpRiUmxs8oMryLW1K4x6mebXXREfJfzim30ntXBaM9dnpKizvXLXxuLp36wxP1
KBV962q66veaOJnSn9BhV+Ah7eyn7ufWO3meQvCeFkPm3a3xBvtj5GaD+yJEAHP0En9j0PA8f02G
g8RkMS4ofDoEbqBg0gzVKaptNCBo6L0BPCCMEtIdm83yb3IQGUuRhc695wHLlry9XoQNGSJ6eBNQ
jvIoAAS2fJwKn7MhE+3fmucNPSXcacL6483LQTiydbjnriVMjdvo4FfSBhNmoCzQuNfoeJ/Ir5iq
DfyZWUzrVf0e4MH+ZTaUmAh9gg1fHGNlWe0GJ+2AMQar3tpmdjOGcMd3+tvZbVuOqK4cPhWmN8ij
1e2/t8Gsb8q1S/CSmZIqqH5Y5JevxBLmq5i1u4uoiY2/aBYYUI7WqHl3fmUED+CmR6DEhmHKz7WJ
bHoMUoIw8OokW380djK3fqhYf5CpbdWjBqnyWJlrEJqFFOL+TzhsAMdz2s8Uq+PeCMRh0un2Yass
fRKYlRTzst8k9y5wpaDsuZjLu9WvmvSAiqtu70NXyfLZBHILFONTVguUDIxXFgFlb9Jni8R5fYcY
974nF4boQIaH0x2qGa0Lx3SVcNGCL+hdKRdyQ6QXVW+kzbXrefVQWUPzGCMeg8K/+m3w3GkWQLoy
DkXncGsUXdX8gVh3gfcQDSzZU6wIi3vtUgIjc55E7hfk1en3PDXirU3geHDSCAEsy/7qHac2i3ma
imr2c4Sw8x3UL9vr1IfiAf3z1VptJl/vfM9G3ypxN/EE/8n0ZAhaLveJN4kfcKuAWwwuEu3PEvU4
JzyA9zVuaEWOtjrGMyGvAme39nR6hx4Bqq1bkgl1FEtYl5dt3WbcywPcfxHxv/4H/FuWlxgUqT/W
MVIlpg6E9pxiszfuMX564r6g99I71Ey8iGDSbkUU2bmB0I8lE2N90UmzLSfXleqngb0menUL7Mre
7631Lmmq8Z+JTPxTuePAMSG9Jm/WtH3qC51+eVhBfhKnUQgRS9zOey9Jp2gvlx57qPL69kfpxfFu
68jDJ4GUvV4PfplNl1bPEX3FaOWiu2DW9fLVqGgpdrzCCZ0ekKlqn8Q1CucldFD/DllAIn8juwAu
fDTpJ2M1BaIxpgRSnooSXxqKf/SQWWENv1CyFObq2bDVjq+eeWtt52jMsX/PLkN6RP/mMAlPfy9T
ADxI670pz2k4hHhGs6vzDjKJgT53oJAq/I8Wf5mPiPs5UmtwD1oxL2Cs3fxHmjTBbxOBhAI3YaPZ
/jEvmQ8D2bYcy2FgHD2WCfpZuWOX0ns/rjpS3tjvWL7D1ix5WhfUT0xjL/19USlsFjKsxGufxdWA
dETEKp/XZiS231udHr1GIZ/xbfKwZf7q3jCoF+nedcbqlYaD0LndfOGpfWOWwj5McSWYfdWQhfsM
kL9kBIs5q3gpEHco5c2fVGlNcb4kMH4FUTUrDF1qPot6qfTnZjbAaOXH9YK06/qY6rIN/wHX8Ds0
+C+Ls0vDKbM3rzW/ktkCP4c8jPglw5VWkRBl1j4ZQ4esDX0FOIrtOiqNZYBTd8pgNRHU1+6trTOs
7b6ow7exHEf6G1MfIU5clhN4Wuk4C4VEy/IG8SvR5HR4EMD/66LYJ77St9TDNMCifJOPbOftYzwX
WIpAonqRR/2ilwPV2e66W6arSzpyXCjdGrtnuIPW9G/BRpaftfVWvTNrY+8FS1/NBVgU5iTXq2QT
Ftp9Ni5fysM6w1hcoNXWgZDASf5BPD+wpkeRfOALbAwoHdpWaJA6UEcva3t4hjX0MBgha8Qj0W/q
aXKWoduXXc/G72R8iEMUqvRXECzYDYBCUaGL0F8YxUvCZ2nu3PB88zqIEXXCVdqpHcH66KbSxb6L
SDAH1sw+4ySLf0u36fnvoNqfc+e6d6yx9Zb3sE4fZcHInId667EOLEX7PGFi83YpqkVQXsC5HXJy
8BUuJTS/AzDzH07fsTyipMcyyE9igqOpC+PtoqCzvO9lRhQ409KS3NebOz+VtWOfKt+T7h6KWoyn
WGTmPzHiSNk10Qx/mLKivsNjDO9YkLim0qBro7M3ocK/VTCXf0Rb4FrY2mCNDlVctS/Eqq6s/GOw
PEQDNP1VDsA1bKZRvIZGdf6BlDSUk+VmmpuCnjYcedIl1yUeooTl3wsKKTmC6yG75wx2EH8VkZ+i
JfCcevgJ0SORgIPLZ2p+1SgiESzyRIgbL3RGvVdRlGEcKelbeHZd9vCncJSpuuHsWv8jdSAc71i0
luo0ikh+GlrQIvRdTT+9NUPYO8dadulDDT7J3Vq7/LD8IYjqVhdohCiBACnC0IQQeqypc3jr4Ykc
sTt1JtQHIUEyPzYRlU/aQOzdAXW6L62bduq2yWJQ7TkYgvpBJ1OkbgsZXIXZS+ZVh84wvWNEarc/
2Ijhj9hzGGxYAyGeIYrL73RiduL/UUT/BQm4Lr9u1VOLyL8GandGdHhWm06zXHZ+8Ui4VL0cVpNN
z9qhRfkSwRZ7X4UqgrdwbqZfW+jpEZ3SMlS7sBtYWREsZHOCgEK0TrVb2owewiQpYntRbudut7hh
+vQZf7V9DWSLIMI0I7b762A230xDUhl+xg6bH24P2DTTNamzbwY1IqCsdVAcfFdwWSCkKs5QBev7
7MvgE+iloTdomRuC1ac4TfOyKtXPlqYBIu/Vte4O00f9S23Z/J0xyfECmhA7ikF8+tdnQoJGnMBx
cuTRZv3UTrtA5S2cikeYnyC8mzzDXoynaL7rML9ikctKjiOW+Haf2d6EuzIVSKZXgIieO2GDIlyC
0MU1QTpmfAxd5vznTOsse0pwDaHyS3T54oAaro8m1hnhDAGrjQR1dxDcYugsiKVyJKIagUl1zt2x
V8E5DCqUaC07RbK3EHtZPobl9CbbaMU/t2ATgvlNisMaBm54Gad+gLKpEvU9KGeaTqvo8LJWy9Lt
PVXHMad3IUfU+fQJMm6538O6ufDRcugBXJtAnD3w3quNTYkDyEQ08f6YTeRr47PHLaFfnXXHYXGD
H75A3163jv5i2hHELkF21Q8tApr5H2ucJESjKwgH2oGRdgn3emUfBlwEH9qfEc/KmVliF/i+Hl9t
mIXo+TY0pXzcNOo+mEmX+kK21/q3rTAo7RAsjZwPQxJ8R9KxD61reQj7uh/a4zouw7tpjHhN6m4D
ktCj/Vm4rP+uyFTiq1FqeZJV7Qx7Mrqtj7rfRdWbpCZ6jQqLhjBSafDZVcP1KLBJIXJMd7Lj92DU
QweItnJXjzNJOnOILGyf8TmTneUs+ojImkBxperyYy6qtn4N0HPB/3Oudq+jb6r3VqTGolWclyfQ
YTXwKG6YaZbSTdczhBBAfFTOIjq6Hnbd3QAA+S+xzJn7Kdiah9kWOHRxnE0oXrDGvXVk0BVodH2i
W6gatZhsbN39zNuQYrjUDnJVrsZfLq+32iMilT8J+DvpU3gR1z1mDnIMpHaTHIpaf5IQZ0O8iE3z
SF5/Rvle6jruaWbEvEcbUX2iRkJRHw1bQ7wq0R2fWLxW9T9p57UbO5Js7SciQG9uiyyrspK2vSG2
pfeeT38+6gCnJap+8Z+em5lGD0ZRycyMDLPWig0SxV6xdUE9eQDFq6j4MfKOE4OJkfJEnmn6dqKk
YPvFoCpvYE/64ABuyeNf612f7nXEZbLjGCfNrhjLklNCSyng7Ko6QGgaA19Q7mcLjKpuz9GYqd9L
GdDpymD2MSK6ZUepW7Ag9AAo0kFNURqunlWS9F8wPZJ6m7il9BfdjkJe98x+YioQPXqmZrbetBuN
HICwR9RsbOjwiaMGWSTPafAWuZwpthHlA/LpLEA4G+WYfaZARuvHc7v0C043PffEBKJNndYkWqqC
Zhpz7we/8ACNtIIU1lvHAdUKGsZyaB2oFyvaDihsEj2qqAK0LDOjGlg2tUmYaEXdyVBBZ+HyclRE
g4KQahVEMQ6njbVK/9Siy+b/gLbi+dtUb8Mj8CnFor6IshGHFmxGTsGy31FcKYpd5TfIKmghIEpb
l0Nmag2qaMj2mBsd3AAttX5PCKtTSxdB3I6V2WkE7MVQPky15B8BghUREAVD+RRpskXtvO9885JJ
XVU80q2CY5aYk7SBEERSeY6VtI7WjZFqX+vQGxAdJjq7uHSeiOUBPn3NpQFSSyunI01zIRhSRhwP
pMhWG7V0ADIvTqkcTdgNqvAcBK5CAcVRbEvifaMYpHNajd4F5Z7w2Eg6POwVDq6MnhJoe9ZZN7pU
IkqrQ5jftqiKgiSeEWEhjdhkYaG5JtDeRqt+jgnz+EqH6i1w2VViqkbXb5j32grNDTi+VEhXc2jg
V20lXw4SOD3wARPv0RpQWCgeTAVkMJki+ZbirXUY9ZoBQQV2eLBnmp8pMLdZk2KBOLX0ix96ro8i
GSCoJycK2hxieqob7iZwGZ+TOlkpy8iShibRNwpQrZj+zSuvAJlJ17rrTkJmqdYTGPXRXMtZ1xF5
iQEyCkpWG+6qUaThj4J2S3YYXQIOWgxqnj53gZvkBx9PqDkN0ye+W4g3ideKfv7E1sbJm7+FNum8
q2wMFp0bU44sFCr7IG72kZAY4zZVOuY/T3oiFF46L/F+jINeJvsh73xlV1Pz9E5Wh/jnAdU/fKZc
jX7idGJo9E81d5pBxKmh63AzUET4XDRyOD5UZqS5JxhG8K1kElRYXPREAUNI3P5aXgHIg5a1Srld
GnErFJI1lY9SeKR4AnWnj2jgHgQkNvuViAYMt2dEowAdoxhwjldbA3+WVnq7IvPupkJfwTzMLkmB
xFmSdEXENwJZ3/TSCJXYok0A7iL8pLWl/kOGRMN7kXfWo5SPKQONZUqeAw1GyEJxEhLZ8O6kJOKW
q60iwx2uqqup7YUGFW8YN1L9VCkmIzg97vi5FdoWwQO22zoIWmn96v3C+xnxAca1DzBcpNBAZWfd
lHr1K/E7wsdODSiEGgldJFfp+JuBO3Yw51R5/JaPnuDu5CgXyh1NvP5zmxrdJtV1udrWldu357Qv
kV4xQRU8tRaFPsATMIF3vZvDOkX9p+OsGBHqpy0n8DxmvLAPvgEACPAk3gHBoNBd0+4ud2My1sU6
q4vscRhe3jtF6j8VCq04p5R9epkQaFLd9rFr2H5nST2Vci2Ca1I0ar9zs8j/guhIQNbQJNYROiuK
J50aZ+tYlTRjBd4CrGqgAUZfUcBtsh3uPcdnqS3qP6Pv3yh2SeWKtJ1yXSWSgU2FK0lZVzAxn2jk
06BWili4DL5P4bb0Eqjrbms1f7tOr0lPuUD5OgRVQapOvTijSAgv7exBEXURfsikZt9TQ3kwxxro
dM+MdgaoouEjPzRKbgK29ioQFCIN2oILlfTh2lfyiqV5bj0eZYNiKOT00m3trqI2jbqINJKQVMgP
X+NS6YOtWZn+RNMqCvEot7ALaCAI1O3ysm97R0zIuGzyXxEExRCCyDKyCkKJ1yK0QF8uXHmVrGSO
HHndHwD05H4usFNEMn2jUbdZZXgQSXivtxnSouMadTDt0S/QTHBQ7mhvYmfS6G5cl8QJlB7nLAb1
9ql2C5WWsVVVjqFScQZAJ5Y3BGAC6lkQF8qjgdDY5yHrevecMXX2iykOpRPJctN+GxQa31TTBysk
7qVrz/2mWwtdFkFQUI5la61o7oipjUwoAi9SSClyDfIEpKuCxACwC1IzCcZmqX3Jp7THcTV0gvnF
ep7sLXV0P5WiAeuZ9q32ZOTi4EAtby9FW8abEbirB5per39D4gfBAz+EKjw6fSQbI8VfcU0WL16Q
m7EmvjLd0hUVyAjGOhRuaS3AckK6AzQySEKQE5BL85F2u5yU8Zco6WL3wYxjoQfpHYtOEurIBViS
yT9buYbKWad146kgaf+VQTaAqi504aM/lpoMlQ5yzAoccqPQrQRhvAkl+vycM6t6yETJlZl8YpXp
Y6561FFSMa3+plKb/8woDfMLytQkSadiMPxstaQ01qZV9JeE0la3ClJXsf7ookAjSaFDv/WkyGJ8
0yDVT4hI6DnMcTMhK6rzNAEvUCiHXi3ppFSp5nv7TK/M0bFoROVrs5GZq2OCvX+QJqGh9ZD57QXH
2kZr2k1g0STcgbCdJrcp5zxphu4BPgC0iQ4FEmlfBDDELJJq0IBiVf3UDcPqj/BGLP1K/dpSYcdC
7DB6C0GpVoi5cnANfSHc6UkDFSxQDf8HvIEQXHBldfXF93q9OilNP6HTWik4qXAo/EvUJIl6Elu3
p20CoSWINqAZTA5uF0EMlOAA/wqoAf+wYF5cQQ+B+SagaA1kgiwYj/yznJ0MCA7CnqyllWEH11m8
LuhFZShCQKShKBGAVFu5xFKCbTFjLNqUMYkTNyugN2gHpSLIjh67pnvAy6HkqSnCBCVCXA81mnbs
miuwfITMOfi5iaSJN4L7q20tUBvl4lX0DPwVfOKg41HzYWiUtoSzTh6pAY0wNBk9pm262vKynaVF
0BNpuTXKZkSbU30YOlpvUyVY5vDy/DqkpqNvB7FU/+6aQrkmKrrWsW01VHlOA4MGkaJKddHFZXpD
XTwAtUnUrxKCErSCNUHobpSo/PIzmEkfQrUBlkB1QkAvYGJkmoTUBtFVST8HRqv/inE0YEAUehTG
2Kp0fTod8UeAbUbsdCVgdDDhtF83SR7V7j7u9NbYotVTVlurI2DhQQTJYdliWEY5iGfdQlGzL8Pm
kKUJnGS/LZVT33uiZ1Gl9iXl55iq5VFOqe5/NYB1SdcaAKJol+NQm49hXhfu0YIqSfUiFwR00kfM
bAtot8JXSa3ajHm+/LWn2KDev7OKkpY+HBgZEB4k8UhNHNn1ilst1Km8b6gtmEgwyfJTKAceUvCi
THBdRB34HmEiRKY0I8QDMa8X7nuPG7vz2ZXHupTIMq2yRmogMUz/OwlmX22RzWyurWwU1Tro9KYF
rFwL3h5msSfaeZsNcLqgIkjCg0nxHtEu1/Ldmxvl8q8wF7xin5tFboJPt8hCIPjq33EpNfpCNS07
1Jw8s40oNhiKSQutAhhTfM1GHsAcFl3iRwffD8X6uykSb1MbgAe/zoKhUM4a6nT+LgvBIyCMhnrU
SqOQx4DgOPSiLwi1dN6E1NXEx6yo8uzCDGBGTJSKWlXXyioAvY1smbiHLeQRs8uCphTPapPrNKqb
iqJH26H45iSVryZXyuZ9f1B0wD9Cq+jwAQw1cyGzNa1KpNhr3QnR6fG3arZaADi3Dn8uiOC+F7iW
kTAES6KJMs+vPBNXjdpEMsE/1SfQw03wJMfJOgGJh0EgTuJqFLxnb4w3TSbtzV1t2+zUgvqydE+d
1JQBGYkMB2FKyOwnFHpq5L3FT2Cq3YDctbdGSMQBHXJK9gyssL3N4nSBScB2rh/KuGRtkvRWoCzO
BFEFltXGhtecurgY1m3JBJQSIBZd4Y7xgrAJgFZYeLWoL5qNoBvfUohre7H15YsHUcFdkCJ+Nz5C
ki0wpcy7N0QkVOdK5lqDmo6fZc2J9se6HXZh8sfyviLTtbDZ76WGJzuIvfOx0f4xZ1967KRGhqHU
nMxbXz9n9tDvjZMmrGvbkJ6D9FQ6irdNkGOwM6Y5XpKlySx3dvqN/ZmuMAUQX0ZjAQbqDzLqvGai
qbaG1Df81k7dBoD5js6JL218a+EDS3dXThHTYjq2zNrnKzcCRvGJdcP8ldwem/OIagbJjiduUSCw
eCi1HF7BX9JOys7rfAIe1/tB+St3wibPooUj//47UIATxWm7p0nTL5PgX2kHlzU0zxblshPdnYtX
bGihncLi8ePdvmtEYngD59vQpfmhoker9DE0hpOkJjcQfQ9K8xiqT//CCKkqbQAiM3k+ejxKPaXW
Vbc9IWb72dKlP3DXb6avLIhkz9fCtSAEgRRoWNQVNXN2X3XBqkRTy9FSCr6U0qNsfDKLBRPzE4IJ
SQRigpqwRswozWauSXlrMVlcDi+gUfN6XUIq1XdlvANj8fEnm1/2uaHZUSSE1mqTqOwS5rc6eozc
v7L1s2wuH1u588XeLGd21QJmFoxxKYWXqvwpB79N6zIuDela+mIzwWfNj2J6lXyxWLWr5qLweA1r
YOB6ueA3ltYy2/1c6F2/D5TwYgSfXO3sqr/VbGHOw9KmTD/h1Y1Eiq1XrZbP1blXzTuzKWL4OFT/
4W2Zb/1svIvfKlCtRKygJGjHEmIZ5ldVv/13Oz9t26ulBLAFVGCg4UWBgBIJfxARhH65cLymT/76
Af3flRBYKpIoc3NmKwEfkAu5qIeXSYtsRePsINbQcT9eyd1NMWnGazyKOli3tyshkQPVzECUi59f
TBRlQyRHpeB32eULht49D9NyZA0HoxgUUhRldluMNpVEf4jiS1AfqW4E1dFskHMGRTjm3waNqh19
LlQyN6N8cY2vEQLfSmLaPZ0ZHwSmhRjYx0ufi6nPf9DsbvX1qA6Cyw/yR3kdI4IWaDKtXs8phRxi
HcNUvnxs8N63fv0FZneMERiuXlEUurTWVv6Roi+ZmPQ1F7/0tGfzg/PazuyijUZB0bTw4kuEimkC
chm+HeggRN+sLaJ6FgTMqN8YMCA+Xt/LiZwbNhWDV0+RAHvPT2xjRpIIOyS+WKlwgT4Jru6KxB58
AOT7hKfo0fhJptgek4N+TBBtogy+NGfk3jc2VXOaZkCwp+qzbxwqvtYMIPguueM3a19glgr8fi1d
Wur0grxbqibpMjwDjck+s288SKYL9LCOL0X9SMl3hWZaTJImfXNXxk3dIKsFoC+2Fz7wfKaHITO5
iXBGFwmwdFmfuYQIiFdJgWm4ysh5iOSxFdoQDGgO20e9e5ayBwqDIQWbxtia8s++iK/TXgCAGRAJ
y3dUPTZamyz8qndv1OxHzZxhHQRDj/DbcG2gXw79c4AcgoXAWEP1Qso2H3+Cd05xMkZsrSCvY8nM
znjrr3I0QLXE5QsY3iOVn1VZ/vnPDej8/Wk0FDJM80yJkiUQIy0frh1dPEVBqFv49rGFlzDnzdlh
Da9NzNYgtL1mkpoPV+KhlW4effU3az6r0bpDvJu2+B4hkLawFvbp/2GXTMwwNAIwa3Y3qPmigJi2
wzVKz23+DVFER5jIe9ZFMBFD+tk3iE4uTXd7dyFZLJ/RYEIgg04IYd9uWAWhpaCnP14FJKXrBIIE
dxLkykn1F+7kPUuMxpbINhmRweCQt5bMwnXLzivEq+ohwI6wlBvuUQ8HKLUwwXrJ0Pw7WmkfqV4s
Xhs0Bs6o/QqUK9HP5eLG+3qwTOfjA3PXniFTn39JZszZGz1QXCAj7sWrXEWruH6yiJ/QyC+S/cd2
3j2Isj7VCFRZpjxqyPJsqzQPbBK4FxEavHGptWhbF89eUSKspNKeka9tJj59bFF+7zswaRDbUJUg
6Zg7tASGe6V2g3g1MtRVY1X4Wbm6+SkZafUkqH49aKqSHSradge1GqXfVPuKnUoV1EExtjonIS2t
UYIlvHK9MHnoa7DuaLhpB/REVk2df6/hvUDQ1updizzFqqb1YQudcE5MLdyj7Ol/g2juL9y0ex9S
gQuDLBYnXtZmJxEwTQYNRRavUveUfgsj/KA9tk5dnvOFo3jnTpPbohRJnQV3KM0HsdKOEbIqt7he
aIdHubTJdX0djAfF7O0cjZ0epk43ou40DuuP9+791k1uhJnmJk7SILB7e92yKpIZ29GPV0MXNmgg
oAEibNrk4INfq5TvHxt7GYb41me+tTb7pJD9JV6+dryWvwCm19/G39KTeLA24cZ11L28bz10EFfW
j+ToPTfP+aHcfPwDXsbdvPsBMuk3eaum6S8D5l6F/KqAgA9g1PHaHbxH2gkPDIsUztqj7ozb/PM5
uCbMdrX21S48gchaMP4u2pBZvaqYjBTX+A958hCvjEeII4EQNsarVyHhBMPqwde1nRomX6WE3i9q
zyjE1T+ZRbGFOebUyvj13/wCi0Ir51pWKBK8/QW9rIGGR33kWlUCl6v8TN127/ZOF2p76OrfIUuD
xdfNaNUQ135s/N5JI+Jh9LYmTdqsM7/UBN4YVnT9r0paPZuHyrCtNH1Kxr9mvv2vLL2cwlff2afr
Dn1FfznT2UqFOU8//pCM8V7o4DmZ6eeP7b337FPZiFidQqfG8zjb11QB9mRFnnhlhYdGdzdIQaMM
kT+a7YKlu46C8i+sXx5jHv+ZKYrO/qiKCT7pUugZxI9fYfXMXLgQypvg5qsiFtdFZiz5p7srfGV2
dm5QGFSSqMSsYFSbst0GdQmBJT/FofvsujKY8rXvVScvL1GKdtD6aoTuEFjROqc6Xy6NH5+i8vkl
5rWhQmloSLTps5PUy1mbodIqXtMuDrZW2/9l3FC36yNkAj7e2XtnlgxIEy2JQUba/CQlcqqBZmXd
Kv23aESmeQdwMu8+aXCYPzb1Usqcr+q1rVm1ayz7vFDjSLx2WgPri8kyNu3nnSqknwBVnDtZEexQ
7Y9jUd5oaj0ko/qUxOMxRNPKRmc6XFcJYGgNkf2VYaHZlUoKlC7x4iEW7Y/1zQskVAyFcnQyKogo
XNCYcaXfvqltZeCNdiG7a73tAGXL1YLjl94H/LRq0b4wLVGm+mnNFmcUYQD8tCQokTV0jZX63ETN
F1EbQzuJ09wGP/kTQeR9Vqjf6Q2eAtM/xGUmwyNWduCyx4W3/e7vUXgBKJYyRNiaBWOEnlTA3Ua8
1sQSq06TQxtsrbpg5c51NQkQNKbfKKR71Crf+tu8sZi3FQnSNVuh63rotlm3Di/ggcNig/Tdxyfo
/SV9a2yWzJYw+QVF8eSrWcKfyOVjYpxHRqyB3BZ3H5u6vzAGB+j0hRRRtmYOQUEKUskh9FzhhXT6
JnSM7/4ZOS4I85/6f7UwTbFkWSR4tsTZwgBEj0FDRZqbQT6KpqKPfipAA6g4Hy/rvWPhCxLC4skt
Ol7ziA9poXjUBwyNTYVqi1yM25rpVlsvU7yFKP2uKV2kcW4hm6LLU/D56o0SpCHJGxKga0n/+y+U
scD2gi79pQf6r48X9d6HsagpHQDqJ1uiOd8qZKk1y8NSCiADyIYdtwfgFAlKWlm80BqQpgDurRPD
mIVWs6WbEonIzDVHsRpVjC2RAU3kSAKDujM+MVxqpxrPtfE9AUQQBJ9hQSK4uovgeSr+wnj29xeb
trlOFoK7NmkRzs5K6sMgLDoGhZgDUHZCnIRue6L/i4NCFmeohDIS2M2ZFSTOJFrTnXwlqBdBxqjg
CeXUlh8/3rp7N/q1mdlrr5YQ8hndLF+zGCd4EIIbqq5gwT62Ir2PS/lmUwjDijj38x5vXo254CJJ
dw2VPwPYSCF6rhFUTZNdFP8BsLRSE6arg/G+fWz43h14bXf2FYec+rtiDPLVo4GrJuqD0e2kvN58
bEWS75zJ12ZmX1HRc6UbE0m+phnKBqarOBmzyNZVSfV/QoUy0aNu92RB5Rkx7+CAAGVyiowoOA5I
FCz8msnY7IIwst5SVd4engV9dhvVOoX233nGdQC5Q62BzBeVnZVXGsoaCeJm/fHip/s2M2cZ5OYW
zw87Ozfn0kbRIxURwDb8rqAqTq3M9vqbnHNia5g9XvPgF9XCHXxv1BIh3GuqqVPeI83gR73ybVBp
WmhskXENCmknpKvxKVau3SAdo/DR1A+WvmDvzg6jWKFahIIKiSxjW98aVNywB1PZWVdZatYFCiBV
cCuiPULuSNKVq6IFdtJ8UhXJNuD84jwWvvKdvBaQsgklc/J8xKXTEXy1YgsKjRmqg39Lmh+adYGy
ulLDrQQkLurtBnhPjwojn5wpB0JyA784DicD1hSCUAXiYY2eMJjyt6UVzsfbf+/LGCZZiaUwSJSc
d3b2M5jTQHkk9xpBuQFKJVbEjweA6S3AeJ/JqhSGIBt/1TfB0rjmd2iV6SFAFFyaMm3iqfmw9nZU
apC3nnfrGvlzXu7zyK6bDQVGVPBPRtOvLQRaSwERKmvcZslJC66SsPOCauHK3XmUAHAQxJOcEbKQ
hL/dHdg3kKSkyLvBmXQU7bM4UlUpn7JfMtiNEwBeMfNstHacLv9meAvP7/sq0lvjs4c+T7W6RTvD
u0WpuSkGZM4RXbDU74i+2zmoP8ldmvo7nfa3d56Pjdi+wvskojg+uw0Bw0ygkyneDQkniIcBqDbk
JK0doilLfZo7N30KLrh2IAtVY96nYX7XOBiD4d30E+KSarBP+7PRWatYj9ZZ8U0wFy7akr3Z0tSQ
WSqMavNueTM1o1CXSY8Ng/pg8ztIiX58ed6XNRWAJ2CNKNaQbxPlvj03YPlkHR2U8DYOZ28Xq/vB
O6nh35YNjMLnRqXLji5+vhl07xx3lJBtqf8VOmgzCbYsbC3hoUIU2UVHtcgFu+i2MAV9FM3jMFhK
NN7t+dufqszyGUYqos8fNeEt++x/Y8PNa/Gn+NSvm318AI32yQWqvvB53kVaM5MzL98xPJbphV14
q7pvCiO9mz8ff/53L+Xs7898KuJyRqW7/H21RXTELGyIwkXwo22+/ed2TFmnyqvzPirzkNVsyzod
xiG81d0XtazOZo5LSvThFnidsLBP72Jx1mSq3BcCR95lcbZNaaF1tRC5rMlI0q3YZzESpAU58Jhn
u2po2j28z4Uo632upgAHItrAHeCNKdG/PcbiQGKKgNx4amxmmay7LadzD/chWIStvbueWKK4qkwJ
NQWaeVicaBAVg9YTT1SsnX4vnAPb3Ii7YOFVe38y3pqZPWqDZfhJKDDtujn0TrQDvCov5bfvD/dk
wqKpAapiip/efjMrMBJRUAPxVO+pTjuQl1aV88u72gckp46//9MT+MbYvDNEvZK5eSOfLdr5jmXL
R2n/sYH3x+6tgdlVjaf4aBBf9qVb+7Z5BD6wsCfyew/01sbsuhaihURS54sn4wleSAKpBf7NY3/k
831xL4HtsrLOCa4Uvc/dL+vmrro9HJSNcWwWLtm7F/flFP7f3pnK272rGf1bJF0onqq1RV/Bsq1D
4BgL632fNM2sTCfoVcjXwa6pEBrlhDjdGtW6jemov1byilrWwnru36p/1jN79BA+S5o2ZD3wzx5C
R7CNm7wTnCUzd/3EqzNvzq4VEsawjVN2sFqD5nEoCOIn0h/tduk4Sks7NPNI6GKgJdxiyb1Zu2Y9
XWL4JbfoU/5gneW9Yhcb+QuzvyxHWXi0lm7CLBpjgD06ajKWZdu38wdl7S1/x6XVzXzHWLRRAZ9L
PI0ba5P0O+Un4bedPqgryUau1NbP1hXBVqtxvMX13T+WVDQJyACzErW8PZZFGqqB5sfTsWzW7iF2
5H3hgCPZMPtpwau8Ty6mK/DK1sytyLLLIEIGNpymTRzW0c7YuU6683fKOnPi9cc+7K5/eWVs5l9S
zVTGiTh12j/ull7I6f/7JmKeLWTmMUqKVoUCFODUchKDdcK575x+bZOXO8GXj9dx/5rpugF6hCIA
nbC3O4QeTiIIaSGCIY92KLas84fomp9cO1zwG4uWZi5KFVCk9xUsTResWrkO+l+H9ODaS7dq0dLM
RUmIHYvFtKZu3e6rVbAmHnTUY7nNFgCud33hq48381E5s2lib8gnH9U7qj09l8ah/u8/3dxDpc2Q
mRoLQh1x3+9Dp15Jf20EvR7/y9Mwc0jogVhSqLCgcoOOw6paWefIlmymSy2chqUvN/NKDUPvUzdi
RQ2vYgxphBjQrm/iwoLuOr9/NmjeWHFzoVF0i/X0zvT4ynua+PaS57njxUEFErBLODl62bPdAapP
exSCM0Z8O8TIcEz+xTV9Y2O2MWOoMoDMfDnS6Aw5q3q1yvbCfunVvfO93piZbUtuMQALosm0LUzu
tUUeP2ZSLOz9+/YbQLtXH0yfvQoeGgjBGDDBu1hB37frI3NGnRBfHSA/Dpkkts0lk8p7n/rG5Oxx
YEiXitwUC1Mu+m3yq4KdoiS/ahzROfxd8gv33j3awRbZDTUPUGOz7yihDRhmrTG9e/0+/5Y/9Nwi
40fgMLVvYWnvq33T1/zH1hxt3TF71MjrF1vJuUW5+bHDG1WUI5gldpSf3ItkZ7/lVXwQH9zHRWc7
ue3Za/XG/OzLMqKvhBv5Yn5y67EDfPTlNhcbZjPYPnnegpOa/uI7i4AdQWryfYEG87+/inVlSZdi
JPr4uMEKfvlDvlZXvc3IdxuN4wUPf/eskq2CC6WAqKna7KGvK8rvdRVJpySBZO3T1tdvGinY17G7
ad6hSm4yCCXlmRG5qw7KtyHoS+u9k2BOCfP//YTpbL9ar+QXQYTWrMRzJtuxY53TnxCsu2/ujr6q
bZ6Fo2tnP0Vxwe4LhXD+nV/bnT3YY68JSGJgt1oLF5TFSydwTHs8dmfe1aP8ObATJLQZXue4l/oH
mlROtdTAu/NM0DizdPJeWqHvqiFov/DtwXqSW2vM9nX85+AxeJy8LBOXNsmR2W1MHvMf03O5ipwl
R3X3ar0yP38+hCqm4Mbo0ZN/1C61cyqP6qE+BrvNRjpvGc77g6luf0eOXrpdOOP3bpVm6SoUT8gN
/Pdsz7Uuk8WhYs9vzVrbVSefN9/dTW5EXskPy3nCS03u3W6/sjhzWaLeDp4S1NIJbT3mFK8723jq
tlNIk+4qe1iTWFKwQbXqod932ymRdXejbSHo/ovJivGq2CznR/KdUBioy/99Bm32UoRCALl45DNY
O+1i3uju35rDuGEKDMEWY+rTn9UvRtFvc5u5FiT0BYnFwk7cifTf/ISZf+vcIEQbjZ/QO7HDbAIn
O7lXeT/a4S49MZjaFp6XAop7qcwbmzOnQ7pW6QLzsdmGPF9FO+Ul0YYz7wBX6Z6s3cIap8/4wd7P
kQZGqWidYpbS6bvy4BOX9xyy3LacRUNL+zlzKTWz4pNYZGEK1yk7V7ZgowlrI47SOczS3i+sa+EW
abNEoESMxR2ndXXrKa93CTKSQ8vykquLv/D+VRL6ZudmGQF5llEm4bRzXJYpDe2PlW08prvBAZu+
FEUvHpRZ6DnNh1EFl8PpH1snOTPQ6GX3OgctokO+9CAsfc6ZU+rrSTXewEU0PETtHpoa09ic2kGr
ai3v3Z2LExBuGiF2bhscHmaEU+ta3NW7j8IrpzDzVKaHjEGps6tM5H2pC6EyZbeXyVmpDtLXdnWd
/IDlCIvFPGV6az+4KfPQVWdyIbOf2F/z5h6KM65wzaTNs/eldoBJ89UvlPkuQN52FnNlV+0h/qyX
zmgzq75dGYfGic/xmQGu/7IG+Prs6TNPxZh009JaDkO2/lytK2qc1612E1dLz+Ld6BbUsCXp8D0I
q2eHHJZ9FDZRJ5300/jLePEYTCteMyNkt1jIvRfsvbY1O+Gl0HR6hfrJSxlQeuo33bbdM00X/5/u
vGu9MrbxeXoWQy40kjGrj13IdKTf7/c/S50debTDGyYdYL45oINpUzjm0QuXAK1Li5yd6FBX3ACp
d/yUTeRup5fgNrlFxhhc/lUm9OqDzp9UfL2E3jy26LpTV22fXaedXk+2T16p/y7ZA2YJZQGILOCy
2amMlZgC0yD9720Nj+YJ2Xj8BZu3b7kP5sZff7xld6M2QkYdPQYVTUt9tmdJZ3hJymDHE8MT//aO
/Fmp98+FI22LozCskVva5ads458yEk1hqy3FrPc2E++ENIQhI8w3/8DNgAxSwjy1k8XNMDmh4F5t
tLIcovSl7OTew/3a1uzjFo0pxjXaU6dhS8Z+suz+sV6lh/+PPGi6Z/OL8NrSLCRBFLCv1JBVGRfE
4n+0z8Yu5EE1j/Xf8kd6LjYqTQDXHh4/3sz3sI2JlPfqa86SH/wMorktK2Q46C07t8Sk2oPrlH+N
g2crf8RVjdLIgs27OwiObkJFMdZz7uRd15WiUmtk3jlh1V6yg7dmF7fwpMWHf+NgrFe2ZjsoISET
FGPNadlNzdDgT7UH0L4QxN57MV8bmW1eq2mlFCFI+HLnJ9dJWL/VCPA+/nBLZmZ7pZVVN02Emb5b
RO29PaAGvwLFvXDB774/r5czxSmvEuJyyGUa1q1MY7e9VDflwVtnVKrarfolWODLLy1pFkHWcicb
I0O8X3rIjNauHOYlc9qXdmhxTbM3NeCNM2nHy7ypU7zvrSe33NvuSjoVXz7epnv1cThW/5zv2Zsa
MSszkzwWVTqQbc7B2qe94O8I3v7LAzHzxFk6orQ0HW7k+o9TTWry+yxqyQ1Ou/DOOb1a0Oz9zDKp
0qeJkrzS05sW7dQfw3lKUhFTdFDWd8Zsa/3+776iMctNldaV6srH6NRyFSnMJPZ4QMHPdhf80QsN
bLY8pFpEhVK1yViAOWbaSFBAjtVBpk3YnaMdYIaj4vyqQQF0DtzwH5+4aOvi6clzbrelT3snAHpj
e7aFFcKaCcQI+fTwNb/K6+hhXKHJbbc2hjUb9dp1som3S9928hQfrXi2obVRKLncs+LxSNsXvVyK
94zBOSbX/qwTZCrPC5t5p8b2epnzSk+FsJ2sxSzTWJ0kx3vIN5f9dZ2fq+un3e+Fb3rHp7yxNXP5
4Qj+WQ1ZXLNmZiwJW3QMV81OW7h89+KgN3ZmXt/q+wA9Xtb0FfHwb6ItAAsY9/s/AH1X377JG9Q2
Ge7HcV2Cqql3dk96AfnoBkj/OcyzCqJatvqCj6k256QoP0VxtF3YsDtvtCyBXlJhK8B2U6ff8OoN
CMD9SMpQTVf+f9su0Sl/qM9Tl34RXHF/Pf/Ymj0CKHwryCxPtuyXEqy/Qvp6iuym0hM9WccSFpOs
ewcSrOoElLbA+4mz9TXBUDaNVMqnUK+gQK4F8ZuR/NWNRdGJe4ZkEWgsqEllklV7+yGbpIkSKVTl
k7ptyeTpYlJc2z+Cjl3LG2qNjsgTvrB595zKa5uzxWmRygSYGJvSxb0lj83ndC+uFeeZgUl2uU4/
x+fkuT4r6273seF7G/na7mwjSUUygUlD8gmVUQY2bCrtz8cG7oWr8IL++ZqzZ5yJMZ6hRlgQ0GKc
9JANx80fRJfRLNk6bc9Vuy3zn00q7HPti1k4JSOAl/Dn9/zL698we94R0JTSGobBSbTdQ/TwM1p7
a/E0vU+Id+JGO4c2BmM3QZss3fx7WJo36589F63cMFSuVeQTA2PX0bndK0cJSnO7alfxCg3hwdE3
yrq0cXfPC59+6VDN3gxVymVIBNNL9fP0E2Ha1fPjdnulMdBvn7rVUhfqXnfk9UpfvO8rB5RkHCRm
y5B62fr/kPZdPY4jTba/iAC9eU06eZUMy70QZem9E/nr97Bm746U4hXx7Q560EBXo4OZGRkRGeYc
ezA+C7J/j40lMFHgHGV45nJ8T6878v1/3eS/T7sS7ddApuZ6bDLInFCnZciw3J/tpzEL8gH+JCRv
D3Npgxmd+kvUX4kUS165oHw6mtsOIkMLwKLIts+9IO4BnYBDCrSNEQMAo0YCjXSolEwAnihp1B8w
SYSb1tpb+4D8/JRmaYKq6cPTf2f0ZnSDdKxxLZJyk0INHPTAw26iVov2imxVIM1Tr8qjvMj12YrW
pAm6WiBlbkGIVjd+gQX6PjLS1vbs/V0N/pX9klaMkRuPVzcnbvz51bnxIqMESQBxUpSRgd2JWTgj
4c+bP9o/yqhqbQjWCfe/tVHURTMwMx3nNd6AeFHqv+AhmpE5edUxxaqBbk3EcAFl4RikWIAbIPPb
9NUDL2Fr5C9ouy0EExTCj/ePkoTRKDRISxI/lvExhSlR9oznAQqrpXzqWADFdzhY1D2Y4xaPhdCR
2j9SRpQZlLQx+EYnVDs2zrkoF1PnGW034d5HDR0IZSBE0FfA1SQg8Fh0i5PeES6de1tQcdSdaGor
NUbxvFgRUmdtWM2Pbwxol0qtgajtMgXKtK7/xtvss8tNz4oqfeYcaQCMO+nU9spN10VpjYWXX5WZ
BxilTUhz1oVndGVojVlah44cxkLNYk6yeHvr/5GMrjcUuDEALsjUrQ8ExgdNdJA4sfAFtqoLsOfl
wifhEKBPWFWfKx9okjHAjZcAtC5HjvA5KL6/odqri/P3CbBxQBaSeZR46TSTIsYdwMTLxLmAz0u1
K5BVA7TA5M0eGOl6/5NEVg8OmcgexKVmR9tyXxaoNIuWDJL3DfczJCa/qOp1GCxS6emxSlJR4T/f
hglMVZWAN6OJlFp0odeCPJFNHI0DUziTqTymhVKIDnMdVINzNZ3RRtxtBUbTEcdjLp+lIXv6khML
WZMSJ7n0oGOIUyKWYM5ROfvxsv7AU2lBMBm40pCF8VIqPhP6KBNbuU4dGSWqTzDcZcwTRneApcM+
A2etIOxPlQMTvwPd0ipalr7FlNYAf/B1udgY61FCI3bNIQGw/soLwBi1il74jXjEiC8I6V0UTn+9
xBwiw+8Ojz+dnhv7O5LrT6eOBGwrEVxHkzqqbHSXBBM8YM0kcbdlEU6tmXCZFiRbdPu5JPMfEMzd
ninjOK6AgY07lJogAiuUp8AGurKugCOAnCM0b7bGE0DwdOBu9XYN6npSfAd25YyMO+DArJEc+AIs
drUJxGUjzRwj3Rfwz15cfRLlc9Dx5/vtBZ9UW0Zvimb/Yy3lJzuFL/3Kf8UFPHdiYbzJxsTZ8fE5
CFOWAxNt/7MdlAr5XK34BTekTriUD9HHq/i7D47KWl4mm0Av115o1+YvEoX6KjkFlrTcYcZ1jx4R
/LnFG3MJSjpx+LcVsF8aZukxxnsHsMUyWV/3RZI5IoAwiyXovgDYD3rI5LVtOfa5DkDXaQiASMdL
nw/SUzMk7DNw5pPXTNBib8afTNkNJKkkAbPueIPQcWLv42dgYMicpvYHi62yFMT0yVdVs9KpLdm5
YfFR5ynVBB4zUHxEAelMjNnj51fhjXZRQHteKZmDiXJxqQYcb+VswRkKA+4moQDHY1zG4oz20Y+c
ccuBuo7XMjo+RcCwUwkcvuciLm/qzOFjQ5ZIGZq4kmW2EI4lmnRsrj+KRrEt5bXALRT0b5QojswF
5HSk/M9HoL4lAsZVEYBjdLt0ofd7XsqbzGEWMrflwU4skmJTAIyxJ9h1NDYuK9FMQaHUWIADzb+U
5eOLMKV5MKKYRgJuJCqKNFiX6Hu84ktF5nziiVnoyXt2rjErEXzOyJnQKcgZgWRFEP3eOYc85YWB
9bFSF30iWGg1nAsfzPTQpiICFy5IM0BOx0kAemVIU3r6MJjScwTQmUL6T0cb/7YdnWgcwBxG2KO7
RYOqM/bEFGdfWnW2clYnxliJG58gSPl+nskUTtl8TAgDpIYVWBlofaMtutLvsvWDiyf1mRMRBCYI
AdYlSE9SXdqBQrYhSmrlDJkLjaii4j9LhDkB7DcgyDEufSsU/AsM14AJ1OnYvDOYolcI33DiIgdf
IGGytCdKCxqw2FfPnea59tCycyU4fuJi43LhsBF6qOwdsn7LFaGLm49vcF325RJ4zHd6ETTBSEG9
CJyEMgPWPAKo7gyeSZR0tUytlJ0bSRp4St02iowIo7mgxrvEHujO+6YJNxhsqyKD7SP+Jc0F8QVU
qZiHZ/2qw3y8EnDwGUrGbbwuZjWi8Z3/7Oa89FymVYteQ4URHaFN87kh4ilfhjlP8GMCixFj0nSr
Xwwi1NLVRrpY9DXKJvjclBagSBEBw43OFJ/8Gz6HWfECyZ66AiRHnC5/dq+FJbu6yukASyMyW8+8
e+i+11EJAJaA78GAOsJAGiCeB/Fl2fic54wcPAr6/iIeTY+yYl/AIbbyMJHSgYwtvpiDsHt83/9e
b7dGHfOaErDp0fQJWOc/y3el9EXjiWoEfmnHeH3vzXSJjoF6yZD3jLxjI8i+wihYoWcoY6pL+HtC
9JPxezjoKwzxGZsNzCBKZzF50/XFAf8tenI6pfop10Gqjs6k1Wqln+beE/c2ChdGQE8MelTx7bTf
AypkUgia65654g3ccaSql5H/5F9mXM/9tbgVQ2UPfDeT1AYA02ek2Uwv3lWAEAGAECZ21wKo3B8f
BD1ECR24lUZZHy8r4HgiSPM6o9fzpULQePObb7bbrQUWiuXPV6+Ry+qik83wGz3NdVJM3Ixb+ZQh
4tq67IBX5Z4N2Uav99b6rHQQD5Gl+PT0wlo5kRFQge1IB+b/TBxz/yC5FU0FeSofqUo0igZtoZj/
ctE+Apnq4/29DyRvZYyHfaXnoLTxEpgV9+zHTtEUJKhnbhKdmvnnACVhhNNBqgToKrcSGLCadYOQ
Medk4T792JdVu9oB0PIb1ey1ZPQz+nKfK8F6JETGEDdyMlB7xhay1wplw5wBnUUu9XKkXutBIlp8
1vJLJ81U5idPCLZpdFMKaDD427W5fCkOTN9CmoSpg8pOlGcB7eCPj2gixtFYQHzBCOJyswhrb6X0
A+r/asow58yMzMRWNypZ/Xro+p1L6k4ZEOyLiD53QFjgoXUrSEbznlJdXOZ88RLrkq/CSiBVtS3q
/zxkxoquBFH7JlRiBmpYCNLSDm83tFCILHhkFRKwX3E8zG3glMW6FkdZrKpqxMotNea8BockJlP4
A7pFCd7XX5xupqa+ktczD+Wpa4WQFMA7iJcAMEbtZCkUQjyIWGCstaYMsjwJ7/bHajGhewgAuTE3
iAoncL1vDyuPqxosuonnxHL5UgblBqy1DfGDxHwsZ+JGoY4K8hQsB0+Ov/bfKwuhKmEXtkPlOWmV
rQCcs3el6FVLg0+h6EmRtBbHszPXaiIrpd3IpA7sIl58X1Azz9lae2DtA2wAv12QgV8Se0ngbPXV
wt3FeNOeZqLdv0klyvHfiKbMFVdKclV3EP36yurPsvnc6eB7XEjEsKylZuITPpEu9wjyDSX439ai
IWOAS69tZAmrxTo3jN+ZzOyE9t580agIVwegMIIWSnXhOUGgLeQBXOMSuykunJGUtV5V/MzmT4qD
kRlfVSCVkim9CrlcdfnE85wIpMq8GTQSMLkWUb3Os2TmYk45V9SXOVHAqDLSn3/O/2ppfBtV9UVU
PadZFapeedhQgaQqwXjpvn5KDcnVK5fUGNkmHmZBXSK6Z8DXfnRFSbI3t5r5HrqVffRVN99DeQ+w
9QJem+E9B5Pi3Os2RGuEBdq83xBdQ7o74xmpctadMMr1gmFXilrQ2jvVYBfHdsNy6w8JiSRp2/+n
wFP/yALYKGa4UENA1vFWh5hLzSZFFPvOOiHbgXCc2X9/r59j5Ka+u4UwB085FbWhkPCvPCqnHrq+
1LLoU3e6cNnWa0AeRmu/tRQwLrMkcBfIDwQDsOxjI/YFQxDXbbDn2NdEW/L1Gp1MLMmZlZKaYMg2
LukmcpWZuOfvAUnf8+svpLI2vR8PLtuGvoOZaXAcWih6ACmWILz89lb6jnvnxwnn2vw57/fWccOg
w1s/HYzX7XpxEj+DfWCk+sI1vxWjIx1ZzPXHTV+Nf3eQ7uBNBSUfRD/yHV5ahzypXyoQwGKOXNZD
ZQVs6mzVA+SYL5e8ER96eVucK45cPuojk+q9csj9mWT8RMIJd+Pqgyi7gNxIEHQVjlQC3YH7xjGc
KWkLwc2NrtYcKbMyoMYKyD2xJTC7V1VugF9X+ynVLZjqSezOVcUmXof4IMAUgDAEWQnA7d/qNEB8
LgWALH2H1dWVaFb28MI/BTr72hmJ4boYxGRnbuyUK7yWSLmlPuW1pPYz31HKhVzofYWp8bR/R2re
n8thTm83ChECCC1GsELqBjXI8LZSj+0uREsA/EJiiKdy52PeUTO7XUxSQ/H3FYtigD2ANprEmIM7
P/b80+ZQkkceOJDfISS83eFmZB4HByiOvLYHuUT/j7AKvY/O0wse+d00XCZqZPOuArb4SpfmSpJT
gS+q1AAyBGSbAFdEWS2plUFRnUJ+b0uk+AVBfUjAHM3pemTN+H26aebPQmKzkesB2QDAASn1bgcQ
4xZp7zuYtbW86hmM4YnrGy174IN1KI9813oAPk/+rciJxxisokvK88yGT8V01x9BqfSQayNQ3eA7
jXJqVF1TFxymFS5EzYz+EPmHvq8MLgsA7Gb1Sx5PfLnkZ3zgX+MGbRjR3wnKCphvwLlR3xDlAxcP
Nb4BpVAriQ2uJm8YLt2lO8dxEisyMLZAfmHyDv+bxY+ZZOAng86TniG/VJJae6wMi6cnpgKIKQaD
LnZrmh+S/p19SjOp40kfhSDnf+RRJx5UilhcJMhrVmhmLc/pU2TWG2WRbWXD/ygXwm5YMfYOrA9g
zVr5pPnELJk+d+TjdtLbjQYCoNPgvSoBHPf2jpVe2fBJXAXgcD2B9zo4KKUJcjfeWynaLok23jez
EuaYtCaj3GuplPcLfAm4gS2k+oJuvb5v/a/GrvSKWKMffMXLPF32uoLOHjkwn2Qikz5AMW3n7MDr
RUrinPqXdTOjeVPWVcV8O/ggoHh32IIaiI21RHF9J8htvz6XzTrl3xQMg14yMrfro6Wmd300Ksjt
KRyIJ6iYGtST+RALLNJ7nRkQb9VvA6KCoXbHEwU8cf8b3wnDMvLFYp4DSLC3h6yVaEAVIiZwssYz
JfHLU4jAm/kF2Caa1chPbKYHGHDPfmtgFG6S0ACBty6LelLasTb3+B6FUWvH7oIZT1RRP7wDckMZ
rCgCjw8drbbleMGxh861Q2kmwJp4RmBoHJkYCBiBRikNuwihIIAvO3TaesUIei0Ykdn7T+rw/dhs
jP8OtRq0qygilAaRAOLb263lxUZVa4mJnajJDXQbA2WWiM0y2JbCIuA9gi7nmYf3xP4JKCqKGCUD
AASeZrcSA66V/eiixbBT+3rVW7PjRhPKeSOAssBlFfZu2kBAthvWqcH/5Gv0fiDeQ1+xdu4+Gevx
Fk4vCJluRFJoBaFBPYsUIUAtQp7Yk7Z6kZRdOqzC9OOxlIlyChLTsiDDtgNH4Y6li0uSkq+KMHEw
GJqVpDYUEp7rTbsBGOsGb+qBHFuSm08pUGXS1KyfOaTJT4vHXzE+32l1uf4I6uL7aHDy2gYfAcZ4
U8Q0VeZ9PpYwsZuoEaJ7kEVsKsDC3KpHxzcK11UFGrUucNzDMgAialccvBktnFgInIaIWAUwrCBs
GT/j6ulcpm6c9xkWUrbJs8LWqsWVZW4+XstUBHYjhVoMkJhEXwTnuRNr+7ZdCRs3iHWw88Tcts9e
hcGuLmBgnIvF7ot/qPxcrY3yiU0JKuUh9xNE9pFykobfajiExS71zlyF99Ay7GZigQkjgghXhBEB
xCWaS6gMa5kFWptGUeJ0EmnqiITRsb+8lbV14dE46B/m3uN3OgKDCEEAJUbSGC8X6vBahQevoJyl
TtCHQMiNc5SNbdAkBXoc8TOKcmeIKVnUEYpqmVy4MEodrlKMEMR8PmslaAEPQHLUsF+PFeZOKyEM
QfSYlgQMFRZ3q5VZqvSVEqA/CFxJmtd+tmX1/VjC/bNvFDE2PmBOALl+ulSZj7g7HNeiTxGNFT5q
Qu3rKweoOMnynvj1mplTxruYHHMPuF5osQAdHdhkqbMSchC1gMQhR/kbBgtj3wwgyTzyI2PqewDc
B4Lhxyu8f/pTEqkTQx1evkSMkDvr/LL+BD+E3aIb+Ce0WgKyM/3QkO+FHn0Z2dxtnzi9MekHpwZU
QRYdgdTpBW4QhV5QOHjdGO/aGlBCrkU83viobS00ZpvI764dFopmCiDEw5FKeGzcyvOCTFbdS1c4
op2h2G36Frg4hojkP5eZpOZdbElJGl3ulbUMEw1pRgWSmuA7lo1Tw5JT38/ctLnljNt7JUQKGT5t
RyEJEXs9FReyRhzVNWYeSnNiaBcmMxFfulzhFObYeBwiEa2ZkU+4N+kcBNZjZbzv/hh3DljxKDKo
MFh/Xv1qUYgTJZDfygXUX35X363kXat2zRIYqKeOxO2cCt7FPhAnot7PYuhZBIMBtTi59qs6R9+l
g75XhayDjyKzKtF4kVOC0UI5mZ1xuk+0jBJH2maeRyAJw3J7aqwr5hVwrUsH1bWeDHjtgbMHhDp7
BVkrDBmIZ4wYZobi6m18qplj/DPMRZT3iRbqGyjNaQMwsVVgEHMwTdGMwOFGnpDa14HRsVpdpBk9
HffwJgaipFF7nCtK6xbapXRKCxju6zlY0ikLfbOjlMVkK18VMrkqnSJY4l4TY2upBWGrt0tkLIQn
5TzLYTiG3I9WRFlMDMdFfOY1pZNqW0m221eGh/aEyaFwV1qFtlkylwqcVRsqRgmVXIpqAWojZFuO
MYYE7acvopknVviVY+gGI/sA4U94dEujMZBwTKQLb2iVkWavzF20hOMcJ/RGBkVkQiXK59ZdhA5E
JqkczjsmAIhSU6Jwq8HVa8AmdofBnKux33fMwwuCrfmPPwl3/y+XdmUTEMP3TRC5lXMpXyO0wznx
i4SUZDK2qYc7lSjbdA3StGGlWgISRY8t0kQ8A5Io2CPQz4nAp6fuCsu2QhhrWuXkzWvY6K0ht6ck
J6o4I2fCZYAKbWwlUBDRYMiDsgt+k6hcltROGB4HYaE4XrmFInXEv8ygdQjjhaDUF7QwHOoyGqoz
4Dy9FYWcSAF2QKF2WLNBDuYTfUaK5a0C57wNS0xYf6x4ZF+ALgOwMdvbp7puHk/lzxoztZiemxtQ
nIo/8DnIRYEJDpApdA/FUPSa5HZy7cSN7oP900oKM90Ea+Xyi5NdALDSHrR1VC+lYcH7pEO+nTHE
nfobv5bRjEO4T0dC164/hrra3hCEbVeqNZxq+41BQsD+oc2VAEgaYRgqHoRE6EvzTYV0QKRbz6Vu
Rm2ij0bioQMINMGCw1JHw1W53DJ53zilDNYnVxMGPclBaP1Yp/kJtyej0xGv4rHTEAHerQaUXSK4
DdDWnHIoCRiC+Oe4XI5EjqRKzBCwnQsf0E0K8QZT7OwCzdQV+N9D0n6o3YuvrkNx3TR65r89/q6/
rPft8jk0NGPef3xi4nfKVeAxHzZKwl+ckiPy0QUftN2WpvAFmKMF2PoGz/ZF0ud6V2wG3ugykxP2
cUgSdqGkRhet0Qze2D1n5NW3a4BOWtTAy2m6w3fED/rjb53Yw9tvpfYwiaMs4jz24lRkC61EguEd
VYOxc2CECwjMc7rOd5J+inVEEt8zwu+DslvhlJoiyxioWTFc8GR9j/VtbyJnGYHy4XNMnp63Gnl/
Ccjbh2RzuqPvXj5m5N93Yo+0ayMzAx5H4/OLSkoxmnhJ1UK6IEwDy0BkDosE7YdRaaQgFPAMiXSY
sXf1GbH3hutWKnU7EkGrVVHSLk592fUS4rO4ApPmIuHmOpOE+3t4K4mK0ngwUYpBhfVZCbH2xnuv
X6zGHDAqVqP9wtQ3yFJ/ApKRJDbGtzExXhKdXeuw1mQuT30/i0Lt9fitV+5PS5OLXHDuxUme043w
IgJGfFgcY4jyYY8KvYbCed9aSIwDygZAxZjxTDR2ChDUbjeDupUDh7YjrsEHeMU3V69Tn9TiJmpE
wqdvUZiPjZ+ABCczKn5voyCVQ15mJP4GrDCVJGECD3CgHINlE+7L8k9P70vmq16Glkzyjw9BQTes
u3d3Aolt1iMjKuXMB9x7ZHwAiFKRjoTbh0W63XfJCzR+UL3egfg+JlvM5J6jlUeOP+K3fVzGJxuz
gpg8/hR334tfQPHOFeXvJ7fGjUdrEtiGMVuC1qvbL2CYOBTdJOmd5/XrfhusP8G/s9ujVBWQY762
bXtnnnqyWn1Uy52zik2foOn3sHh+vBHj8dJG+forqOPn4prPXD7GPgABsXxRqogAIW7muKcuHI4T
Jz5iW6Av/HapaD3IlbLKeycYTLdSzJjTzMfLmDrOawnUlS4rN5P9suidKgHknBQTQcDFjWyPUwwp
wnOzn2VJvo8dx/L9v4uizo/rwwswlrPeyY3n7RbFgoys+8Pr6/bd1/fnYnuGizdSTj9eyHIgS3fp
kbOwXia6TYhpOhlHHB+QlmhffVqcQrIy0x2GY53fVP82Hm/OlGUVRnY2jGRiPJTOEIrMWKBNcNm6
ZCTjPYTDe46p5kSdOeZJOWixxtsB7bLgR7s95tAdhjAZ71SOXPiY+lQRXLEyGijq38crmtLasbCO
ERo0eoHw8VZS7gp522tR7+AvdUSSMDAo8x1pkQH9Pwm6g9HpsHfxeEm15M3l1zXrCNzrYxGTu/bv
Wu64m7uiAlVt2IOGGsjP3ibBw4CLXrx8rlY3s2l0g3HbSJ4Gb9o7jXjBAyvFPUxBR1pE/vLxiqau
+9XpaNRllOqsZ3oFgtwObyoNdf6s/l+cC/gvEeLCdI4TRbcK0Ki8mLFx2Ttt1BhcjOZRbyeFM+la
GkL6zzdeS6GcRKeAg7ZIIQWpok0yPk5et3vW3FtP+aIlx8v6eARuVGu+fYg8+WCJgfmMx1v5Vy+j
7fP1J1CmE70TrSuWUMDceF1nRNFgZraWtT/CVdnD7kk4pGTzAUKY0wJ9FLE+YzqmjvJvcEbAXCD6
G6gr3fOYHPzT/+aCJvEsJWr0/niFU1p5LWG07FcBUJWHshdesMAqQs+Cb8jec87Ndej9f04S0yz/
vQ7aYEgJr1QxpAThIiHP22zsTtgvjxIy4s6xe/oSSYfYowXIAwBW9HEvMYMxYx9nlvoXil0tVelC
ELuq+Ih6tI/aj+TEnvWf7yaKeHj7YYAScBLUveDaS9EoXo97gentKpUst1CXhTbXLz7xkkaxED09
QKtCWgODQrenFkehKDR8O6DfBbjX0MnLEsPnxjLaEhP0Z55erpSPXF/MDZdNZDdvBNPVNZC5pTIo
PwdHIKVvyx9BtK7e2aeiJS4G5cSF9pR9Pt7SqdACQSIYd+E+UdOjFJTlyrAWsmpwEjQx9akpoikg
bI54J79H4Uz2Ztw2+rZDDmb5MYLK4pF8u61pD5afquMHR+1T0sSnhsuNXCDsKxMeNCFfJcXczM7k
Y+9aJHWSYZ1mWVIJAx576x4Y32gX0r3FO8CrLM8hSaOn6HuY6xmafHUg6wYsW1CoYqx6vCpXV6Hj
0yhUW3VwhsjSYqu4sOQSZUYivAQM6dhN05iYVl0+PsmJ+gOHkOFfqaMrvpLqNdol1Qp3cFqQPMgk
bU00ESui3ja/nK4lT2DIBQRA8uryi8eSJ8/1SjBlRsu4LVg+h2BeewpWHLhLojc2e/MFu1wlcwho
U4Hp9SopJcoUV1K0dBTmHTpQwks/eWbHl8NcbwmNHf7nHsfOPhZWQEEMSfn5CIO1XiJIg7PdVvra
QhZp0Z4LhzFtTDHqgcUaDqd/9Zb5cUhgIppFbv+GZrM+zDipyQUDm1jEDDMu6t9L6+pYucIVgk7T
BgeZekG16oXg6+CAnqusTB7ilRh6X6usEbUeYtJ82+77gnQwBCkQ3lTtuQaByWOVmUxByYB9RmcQ
AmqgAdwqa9VwoDXOfdbhyHLJmEfPPO8/3yUMje4/l8vjEuAqlsfM9iXfe3wFzWwomSFHhzIqzZ9W
NE3aNDXTOuzAO4yU65IwZ+WEe0c4ysBYKVAVECiylOJkpecXZRN2DiIaeGJZ1z65NTwxSffLn3Tx
9QJSc/TPraqanBaOS/zFx2oB4BzF8F5mdvk++r79FGqX0WGQK7EXdc6zQIQ9wD8IZ+EBhxaixB6J
6til/fKGGbldtT8dirk+1fs+JlzF652g7KDKAPe3jyBedV77X8z+63uOWKNwxHfy5utF3APbcrer
9Z7477+o1j9e//Rp/3sSlEUcIrGSoxonkfcvSb0vlJla+YQW3y6Qsnx118WKJ2KBuQF8duvVEvVh
nL6qPfJkpijzbFb6YvGtmrPUHKMS3frSW8nUdVUbtlPKLO4QWFaAnmLxIjU0z0i0SI8B5KJUCy22
fW5fSk9xuk7y2WnjuQ+gPOtQq+zQRdhbgbxGu3cUY3zjLCyWSyIatslaq3x1gkWcizInYrObhdMx
oOIPl4gb5a5bhGbA+Yqt888xfAEg/kr3zQXztMCw7GM9mkju3wqlnkoJo4QJn0Fop0sNAfDc+/az
PZ2jwzlbLZe2ZL7ESF6nhLXeEByShhtL8B2ZxYebcEq3H0I9mHqpS7Pgz7YU5nidO/P9vT5rpB0T
NFtZP4fG0U7XJNls3jLJ3MGGk9M4dgPQ3xmvP3e7/+KRK8fEa02RZSmUn1k8vwLvokBsJevWEjjO
gNI//ijmxlQw5c8TzlkdNOMwc7tnP2C8/lcf0FzaPkl8nMoIBggkMkR38B/YhIAA2NHOF0+Mor+Y
5go7EG8Pvj3zgr73zLeHQZm3vlelpGUg38d4odut1dzhAG3ipnpYzLwj7zHnbk3p3+z41VpDVWsu
2mhKCzNBSW8rmvslWFyeTG6103k4EmNO6We3lzJuQpXnTZNDJLoSJIszlv7JI+0YF+BdeUS702aT
GDDcK0z0v3wfhG/5ODfXP5FGvt1iyswpkcuAcne87QA1WI+NCuhWYFflBgc9gltf1pGu6E8vL6Cm
AISEKfTEBE9gStx9TtCijqNfLGaOnQb4RmR4+1GU6YvSpPDKdvwoMBXtkWuEb0f682h/ERi+4Ak2
H9je38LysRX6ezY8sPl/OnKlA4PmM0k0yo2IuE2IUW+2loJZW9c4Hi/HDWEOUAV02eFdOnPVZjT9
zyhfSXaBrONGLCQLRbFEvsrq82wd1J4eRoOVtbz5eKUTbRM3O0y3u5VllflJDnml8Vp8bIUN4kFi
dxZKdE9Y4smzjJlDnXiz3YqkozbN55kohsjccLeuLVnByl2Ie3fdz9nNmfjwT72uNjNO/p8HG2e1
ttt2M2Rkv08B+OsRd2M/IeWWygR4yieo0SyDxdxRUkar1i5Vpo03Sk7surJdTNwnoGIclkw0m0cZ
b+cjhaXir0h187zUIKu3jTAgr3BRBbFQfsJCl8cnRf9ST28Z7Jjh/B4Ab7CeUVth8gMUABKByGZk
96QOVe3jKgxTREkiAPEbpDYL3TpG26N6DjodBFTL6LD0rXotHFG1yHB1AktPD6OzWqjD2LM328g5
0TICPbv6JMppFV6glnWIT+oPYgQglC1MOVkqA/pHXeuL7JCiO+l4C8xsxeSxX4mljh2jgUmRCDgK
wFMZsp6rb0mQ625hJ5z++PL+dVHdnfqVKOrUM0XS4laD3wDe8aH9Gh/HLIJ/Xv9MMQWKo8f/3Ppc
QguWuNW7HW+g+JuhAogpXat83rwIaONlARbUkp+yJkd++dJYb+FOWpkACTIOGBMAYvdG7uc2adz7
R19OeTw+9vmLKCad07j8rolYh+GEufr8RE18VAB086KFiR1rpLdRS+GmRaCpY9iEjJQyRizIRrm4
/Yo57NCRhqkOEzMsixTFs7X3uShmx8fudUFleVaTFQE51HFg9fYLhoKvWqVGwbJhYyOs62XjMqXO
usmOVxWSskpsPFYJblzT7cbeSKQLTUXacl3op71jMDyJfsIQbNji+sAYUMYZUffW9VYUtb09cKqi
wcfiOp21pf16rerrLbCwELP4RjFzq+7f1xCGIikszJj/ojvsuDary/aCdbm+HhQE867GzG2a6J4c
RcioA+G0AGNI5byDCtN+/YBCLOA1xqH793dvAViCgbz0e7UhO/0wpNbjPZywUeicB4gYkPExX4hx
y1sF0VCzu4S1N2APwSyKhrHP/XFYyEZloc83WxLdCc2O/Iaz7MgTXhjd9CIGIwAThLEFeo7ZjfCi
YBqpd8Jm1XdmrsiAJtpVNVq6gPuq1F8AbCBpPpdUvPcTt2LHn1+55JbnfT4oIBaZUxP/OoMgcxN6
OjMTwt1jKUi3gqirFxal0vqYVneekWRLjT3yIdH6DJw8zPxp60r/rOx9ADJADtnGkZt5v9yY/Br0
gw7ghm0ns+RFa69WrQ1So1Ot49cqs04sYUmP2du5RpYp9QbEEdJl45QxwEdut0WuwyHOJX9wuP6U
rovC0QIr6vwZFZ94aGBTrsSMZvlq9zmxKrSyg7rxq+ZQiJji+IqJbZq7sVD1e4pNfVFbi9PiIzJi
+7GqT5lC5ANhikUV5R6V0nS+yJM8EdLB8VxPr7W9K6AfLVwzQoJxSHVG2MTDYSQI1nhgNKMkrkjU
611zQ1QhM9QF0g2zzgGSBxVg8Hg4KvonanQvKk4RpJRbZE9Ke64XalQt2gZfC6cOk3ersmxiJHi9
eCE/5zKCHQVZXv63gtkqCwQg9SzwxJTdv5ZJnWyr+VrrJVgwt7lghDdfKIoeMMA/LgXSoxr6UiiH
xwc6ZUEwgCSDzg9dGniKUIEO16VxK8Rc6ygvMPmANM6sQjREbds6brKET38sb2JXb8RRwU5Tgp3L
u7CtI65CAzNxwNzkEp2pnjzfdusZVI0Jbb0RNv786qKI8SDVcYW1ibrCWH1qFOVrsa+9mTrd5B4i
Mhg7eVGyxWDyrRytrWWwBNSdc2Hj+EmWoq3aZQXx3V4ym6Jkll2YcEQEgnXS+Jotif0cFRk3agal
rbgowPEHvtrYUUu5cXSogmZa0FonuBhsaEv5iGTJrJIX/ph9Fp9CR5LPxycpT0QONyKpVSeBzOWt
C5Eia+flW/PJcJ9i8F+kfdeO5MiS7BcRoAoy+EqVmlkqS70QJam15tdfY83dncxIbhJ7dhroGUyj
yxnKw8Pd3MzIgx2f6kJhBpEeCBu/f+OxzL1J8kOR3ufgsU1XvXaI3edkONaAUxJw3v5EGrRO0y2F
LOhwyNwHGX9biy0FUQkWj9wP76AuUHrbH80kMyqIWNBVnK4aKMU/jlsJVcn6OwRr7jbljaJ+8eMv
hXyl3YPSGFK3IVVlJO5eya1e3QTbImzBcVIbIHZVhiV9mplLANMCZ4WmJvT2EcZvtH2DGkmJkomc
78bHSjA4u5GP0TC1VGX+tulB5GxJFNzsdylasF/6JSzazOV88QGME0HiYYilNEDaozPlQU9+B/8X
JeqkXTXKws6f6S8ArwLEQKfmEARdf3vk7IRJfF6LNS6jk1jYRM8h05xDvM0Oj61d2ukq3uyob/j2
uEtOrj3GSCtKhmsneMI+qu9/ytjgweAW7o25GPDiqxgnE+c9BwUZfBXoLV+Jqx8Am53gs5z1yoGo
rwp2jb8y8tOCL51xN+DU4akCunICvQsmWEmUXAGdcNyf0lHBFuWNFALnKVLKBdr2wtfbx2/mwEuC
im5YFOUmsgAmBEMBlsZZV/QnteaC5xavU11WendhN8+UD6gkUHD0gfASLCJsrwrRMl90KWD6KgRr
oGNgx66p9b4Jqqa81Uv1NKK8iiq9iwg3MQMJoIjOiDvVkIdHpdxWFbjrSm6d+5Yg2bdn4Jr/E9xu
KnRwgfrDBQaQy6XbDaknDNGo9qcQXVC9XSZ7meT6feH/iODCQLESjMJ4S1emyxlFsfJ4/fYHzDxN
Lz+APepJGMAhAzqePIPhy37vrFfT+4z0+981Kitr8LoWniG+tbyeDDv8n6Uc3MxJBwvABJiepHjR
8305AWLR4rFV4jlVAruObJHbmZDXtI+jzh+VY7cP7qpNuF0vjHrmCr+wyuy8uhvB5yQCuLSr7RiI
CT1yCl2CktHTQ7L6qfV9Z++/VAOw1m6z7Q8nY+ED5l7HFx/AnDPMBcJTeXod4x4QbFD6tGb/IXqA
aD2atwc7N8MofMsgDUA7PUgxL2d4yHhO8QYeESj6zwgKFf1zOj6NyXrQNipdOmwzN6qEXjsAiaGE
gT3NeG4FoUJa9cJ48hNDem0+IsAokHy70xXz6+XFaS20x4I68eexjDDSpWldsj79+ZkvV32uoJ0K
63VxAAcn/KaExh9dc0d9kIwCoQyIXaK16hvik184S8LWM3gcMDMBQw3JGhUUsSzEIY4iJcrrAdAq
1S4OvqBT7xdAgJ2Pl2zs7j1yHNu1B1lC3vpfL/KFYXbgZaeCr6nHeypci8LWU3SR7lW51TPR8LOF
19tMeIBOGmiNAJSKznSNuZu0Im84WuJZUUv79lPWfsv+SVMXRkRmriJZnNICVCWgDGHfaQVeiEKt
4XaQ9OcBso7kNfxWfvu9YIPt3iB2ob+Pdmvyxrinq+5DgFLXCtCG0cg/cEsX+9bav6HNYWut9nvr
Y9gIlgzZps3LaOzfttvfJR3WmWMmyyrI+EWQO8CVMY5UTVu+CzNxOMX5PegqtcLUInTa1BCcQdB8
e7VnykKQEjkzxpyyEk2tvBrA2O5wVD5iE3TrJ119qNdfq5WFrmgQSHLgXBdfukWHPeM6L0wzO63V
pAYQTGE4iasCYVGgf9q77+dDhS6y+FlbbT+4DVnwYHPe8sIms+G6Kk/dmsBmohfPqv4abg6Ckz+H
C+5j7rEuA4GtKqAeQYqA3dixXFfc2GJaMyTAUjMzFLw5QCnNb/CArRB/uXZt0dfELI7cRr37Jk+g
vXhakvOZKYVhdc8+g7kTWzd0B7/DZ4AwXgCPr1NjcsXt+GrJR+7UfqLXskfzHjhfN48C+gnJwvaa
dg/zEAMEHb8UtFiAboBZYtmtMswCTt6Q/VShU9GH29v3D0x7bQCPCxHd2dcI1DEcUUztq/4EOMc7
FCjNcS8/0y2w+wrgBDFU671VaUWbojTV1ekRpRHN/J1EAkCuxt21aGCsoR4ErUp96RTPD/3fL2Pu
ZTyBCz7p6/4UqHy1izxCHULjx9vjn+bvxvD/sN1nt1TdabUk5CWMuOKbKHrNc5EiukTXUnq4bWl2
OGh3A9QdNOxXuVVvQONCU2Ci/dB/LCh67aWlC3/JxOQXzwYjkYq0odv0p+dmMBIIQGBJj7n9hwna
Jxu0HyqS8bZ9RI369thmTys5Gxy7VmLPjcKf5Vdxe7AnQdFs9RCsELibhWm9idgf619tE6OqspRZ
m13Cf22z6XIllWhbNG1/ahWy7vhnXvvkldG6PcK5e/ZsgCoTufE114OfCJvRy35q11T7FyGwQz8x
/wMzaDmZqEXQQcjSH/cVCHxaqe9Pee4ZtP70JLvNHys8vW/bmXvsIF741xCzVZIxAo+KOPQnKlRW
kqJbm7iljh2U6Skat30Ah6MAybRQ/JVC1cjBvNe2KE+5RLYLtd94ovys9cnCDp6sXp3Gs69itpFE
AIbXeCzliCLmk1jRyPbjEkDJGvgT3y+i+6GVP0uOSgtQwrkAhxBUPdBDiL5NMp2ss5OTQBrEJRy6
oqu8vu/EwCqK+2F8Jqm447WljPsMLB7VHbQaiHgBoz2UTUT3KYdXf4G8rFsBLBOYSqmnGhDjegUR
vfFbrtHat41fajC5gK6j/1USY5TAfLiQz5y9y5FuQS/An6Iie3IIaTUI1wAFXPwm3qsryGYsWVl7
CKUPVbbDHiI6UNUZtdeFzTel9dllnkjMpqIalVG/u5xt3xdbiDx7PMAevJEhTXzgnFxP7twXfyGH
MpdLBY0l8mYKJA6AQWDClXToWy8Vk/FkCi8CSE0+Vw2K3alevTQLPnAmGMMNCiEeFAkJ4mTGkhQp
Y+mmqGWEm7oxerMCAg4azvHD0ssGxNHX8wf0NDpeCVgYZCTaL+eviSq5jnIE/RoUSw5aP7qKVdVI
BtugNxaoHhe16BvF6Mq9HYsq91n0svs6ZH3LrXia9oruTQ9DPfJxJIxM8gloZFuFy356ya+jpyaF
sCF6JKjs6bwH8LsBGfAofVAVrwLoqCyQhwjiLI/3tFYDxVJyWcusLEH29hvq9S5vQ02Oo0iw0iww
qEz4wSzllk+PvZ+QSXIMHcvW1FKa2mkDJKsuQliYszSIQki6Fw1DYPadFyqbbuy0eylpY+mYqVkf
7+QhE71D6QclZyo+50o6tLtzfjVmqKPsQKwghsckrUn5qmZqm921YVBqm74GWnJVVrGU42pXAmBE
xy6Wba2PJWGX5cNQbsVEcacagugqB1HgCzSndK4k2GlceU/wgX7/mAxBXB18QnzVKMH5DTU7UoBw
NiuDEK88TQbpuabIQX0XJV0e2iMQY80qyTRamvKYD2jNGBKo3wUuF4GJR4z5xiKuKPlroaR9AFqn
go9OmRy36RchCZDsuj8iS/aZiLkILbPIzTjfQX1Azu+VpNPktdqDmP9eLRofPWVDKXG6WItFZsWV
Gg+Y+rIPRoN2SZa8p2CsUqwACYPqq6aiV37JVZN4YK8aKy5dN5msdVuP40j4DEYbP7R8dMHGT1kU
ilGhlxU66aBokISK07YqCU6QX/DQxoYaEJrotajPUe8pWw1Jec9rVOh6V0oqPHhZ14xmjP8uar0g
DX7PtTQ9RRo0fK0u91pvV5VIjPzGnhDE3bZqY+I7XNMo5A0/Jgc8IlG79r2W6rqGfF2qPcVjPAx6
DzFD0SqaJM5MtwAhsyVipvFFWqj2Tl1y0IxuhlBUVl4WB+G+ETUfOmGi7EZkjwQNF+zc0uXTAxcj
IbaCA6H4oegw30mj3HB60rZZbw1BlkIQPnOrIjGqMiORQQv0A4P+qkqH8smDuqEUQjlF69LHPM/V
cZ+qBQRHYrGPOUPm0B61ltJIhNyyikkS9BzJis7Et9Tepoa+agq27jQVrIYrpWRXZHyKyfO7mkAt
FVGNgNa3OqK9jmZJjdPbqkuKTZJ0QnEHBoJYBbx3KIZh7QZcxT8S2gMyM2pKSd+9TlXDzzErc7Ly
Bk6pUPhQgtZq3VgbDFEMWt8WFC+SsFRSLzujApYknI2m2Ar+oIC0IodA/SquyjgFY0shaF9cmkAQ
gfcaj5gj9N5+NKR4fBsqlp5/9Mvc5xyhTIXIihOvqC2OBn1mC4HI56Xe8lw8mh6aUehvl6acBbqW
8aUHtY8H1aOu/1m4ZGaudNAlo+ILrjT0grDcT/LYRriFs/EU1NDYDrVdG554fqMGJ9QodY0c+vS9
pU9F9Ak8jl74wW/f56bm/gQJeF6134XPmbnz/mG+ksDghoI3cz2UyZgCaDKVuj2bq3WI1gkrpJOp
LhCTFqvb1qYfxlywqKoj+YeaEUbPNkmnmuBy4F3lT6lCE1vi6DOhgZ3yTWiG/JDYt63NPDtw5UHG
ClELGD0IExtL5RSAt2hiHEJSmGkdeBZwM2+3jcyVJEGnhfIBADGgavkDG56FaFLd0JD30b4Yc2gw
x3O8yR2hwfTVSM6TJzKiEaPW8fCqrdgDpYZWmhmlprLYn8pc9EgngYHvTE+dCZ2jJus0qYCeuiTo
yWgoBG/kQDT5r+Y7WELGMAt5ZYsJiHmlLEsxpeIBsXi4f+hyIKtvzysTcrMW2BiwqrxRVgKMJkfQ
gmcawM3fVANbo54vYe8WJo59Q5HAi4nqq+JBOQQJgr4R4imDLnnGsEa2/faw2MDvn3FNRVNkAJGx
ZBlQJChFVhkJpUMSunbr76XSBHWu7Y4ZfO+3FjiUr00JLHgLdqfc4tnRu7I7xW5n21SpulRLKOyi
mDDuFdToIUIRoDWF4pdwqI7dyxLQl+1b/scm4GkoqoEE7apGTPguzoXIlw7dYCXrTtGhbqsZ1Reu
LHAHCAftbcnk7FLKEJ/AUwl8cCyVXwUkldyEkXRAbpXGOi+bKdGD7+EpPPXh0lJO/uNqSvEqBNsr
gl7xiqs3qGjcQIT00PyCOHDdrjlHcvrn6CmyAUe7vX6zA/tvW+BRu1y+rm1G0mkpppLogAgITwoC
0ifvOzPp521LzP30z6KdWWK8JudBKUbtYIlSg7Q2yB9/8wJhw9KGZB4LV3bEyxFFcqmI0WSH0/lD
8E7DSZwErJ2tEd0N6/JUfaqbTtWV0+3hLU0kk4OvSt6lo5RIhzYxwiC1CukngTQpCAP8PRciznn5
v9ljXvA+wCy5G2OYYGxHJoPPbbXUo7vwodxyd/83U8wR5wMtLvoQ+5F7jB7A62S5YIJ/Gnh9ied4
aQ6n2+HMl7hcywtenf2NiT4LL6A5DgL0mQieIUgLG//6HoA2Aaiw/1QfEC0xG9/vxigG2bJ26GuK
vhJej+PcEvNjDGAtB7V6r1jamNeeEjS9SAKAjWB6mf9lJ85GFxVhTgHhdQ/Eh/RwWVuFSzepAH7E
oTFTnDsAeKKy1bkwgoTxXQMtm4GTl+ijro/H5VcwxyPnwsbLxsQ9qOLPEK2yFH2qC9HYkgnmKHAi
yHe4IXYPjSzaYbzBO6uTl3q1Zo0gfwXib8RiYCK43CuCpg2IL1v3UHmV3uZ3dbFvtAWEwPV+BBgN
/4DpUkYCgnWOMhk4SO6MvkOjLXkVjrlk8eF3pR1jdMxU5UIykAkr4bgurTEOcsggcgeYkO94kqcZ
TZIKOlfJpXH7MLPoHpihqI8rECgAoT5SYVcb30/CXA1Cpx7TTZI9BjLKw0YW63hWmWH+jGe4Dh0N
Sxv1ctx0EoB4aq6Daf0YtrkVKq3lDksMctNiXd54l9/EDL0Qc66OkABxQlnbFumj1GkbL75v06Xd
z1bJ/0YPxVGQG4A1G8gfZtvEzUQeh0Zihwa1WagveQqpaASZnm9q97zuO2Kg9z8aWXChLGfOZBdC
tIAmgKIPyPqrN8MYQN4la2KnAVMnihUWSqapGdreyrMEk7Mqk5oAdOnlKkHlFmDZlQJFp9o+Cd90
IQ3Kos6uvoVxAaMW1uALaWMnFvXWv0M/WFCjoVhq9bTZtcKnEKVG+i2RVUhVg0KRYKh1Ll4DBChy
rzWU5t+DxKTNjuOsrtBJ+BKnj4lvCmGoe8eyMMPiOBA9fpfKTYT0Af+iLSrHXp8VaAwgAoQcJoTR
r9oUwjEaxKJUYqeIs2+wASMw6h9vH5RrB3NpgtmTfg6ylTpWY8cDHjNrN71iImt228bcdrwYB7MU
stp6oOaEETSPQOlprHU+tPp0LR1GSyNGU+tibg1LQd/S0BgHLbUBGcQBViHiGPG7KrBEceGZxeba
p00GGaeJpxhgASRtGTfDd55H3KrKHK4s7Eq9E8pHOWqMDsDUdDBjstHAoNxV0cpvFkxfB5qXlpmF
c7u+kcaszpyEPr5LWWnR2Ji2b7ekyDbz5rq0xKxepYlKmntN5uSRrQqmR60iBPpB7+iqPgx65y+E
ELMjg/YrpWjRmVzJ5Z2XS0kSanWGkclvXI0Uk4r8Z/6GHKEeiEsB0oxPBpnGv8YYT8n3chIISY7B
Na0Rhkep+VCzVQnetoUzMM0S4/xhCIhfCDehdMG6ZDUsxjJqsF5+VxiVsFH8LYJ2Fe0BXHgQ3Mde
uQNgy58O4YInnF9AiiSLCHVZoGeY1IY2po2QcUXmuOOm9DkTcjq8XmboVD2p/F3p7vtw4SJga2HT
uQCyAZzSqK5CaIbNi4ETNO+or+RO8DHa6d0nZ3R3MuQLLQq/L+6MZh2f1GUFketw99LstLXOgk++
CiiSw2ruDM2H/JO0gGa5MeILq+LQELxWOsv9EsOVTA/dcYi0U0uNvn9ToZGteNbtBWeL51dTwMx6
3XtI6CtS7nBr3pDs0I5OIji1+x3UMmKjDqGpMhogqrFK0El0+oCiDJRErexFXtQVvo7wLqdl+vOz
aRmHHPDEHKsRbkYwxgIFghyXka7REPqqHYp9uP5FZyR3Ry1hc3sWZhcExdeJwRv97DwzCaFYUF5N
09zJ8swYCF6ng2dEvR2KSA5ByBLUAv+BQWVS1QOhALqBGIPdUHs+0sa5U5FXEOsbfHcIXc9EfaPK
ADVaQvfOuA9wXuOtAxV0pKXZHv5CHTl3aMTcSQbfidx0xbmFnuFt3GhLEe10lTAOhMhwiJPMAnI0
Vw2mEp8IQRkUEy2Ma0YrJGf0k3cUFwAtczHcuR02cvYUyRfGEHZaO36qn0aw/At6eOSswmwhN85Z
COYOqA6Yrt0bH4PuPfoWXScA8kOh8lHbLKlrzARB+B4NyqhEoirwC5ebl1fSEM4rKZwyD40sC42u
WpjaOQt4+EB4CC5SulKGE/Mm7ImUFk4VJMKuV6lvhSrKrrd3JtsA+ucQgOWcNNkmJSdWW0bL8lYo
i7pw8o1oTGDoaM1bskV2vb73DGU9WvFDbpy6CZEVG0u5vflB/muduegyjUPVX2xgnVYlsCG5cCf6
wbDg9f7qL+wuPR8ks1oy6ZKyKTFIcZs+ca/BGs87Xg9NEM/Le2oHUNB9W3i/zo5MFDG/KnYIkP6X
G6RMWwiYosjqRCMYo5IdqpYLToWtUvyzdGcmmJCEeKSgddQXjrYWt+EXiNzcN8UsrWovWO5OgTLr
UuPU7A0KTsf/HhWzXmMlyEFWYVT+hnxJr5jQ59AsP9NdsEFtWtuGD9T2rUmR8fY2nYsWkP4FhAP5
X2XKPl9OZ+CFQeVrOP8kzXSpMpAsck0eClyr1DsIeCXQsFg4gP+DTfBME3SsUoEN+UgKzZ4I6Wen
hhy6aNl3MShVt0s0V/NzqiBKx/g0DRW0y6HFPXrypaErQBKvrKJ1bHMWIiHfNaq9BHmTZid9T4z9
v+GSIP3cC4jAbf+X5b8JOLuBS1C2JcIIy+TYmyWIlMgDUA/H0fjQzGanLqzhtB0vDqEMVkOoGEOX
BxEY8n+X4yR51uQVCHUc9AZlRqn6zVqBmLdV4iVm3t4uLFsbFGwvbTEXru8KWph6UeEk/VMSfv8M
7z60uU2u3g2ap1P5WKFUkt+7oGKpdVIfw3f8e/gs+2178jbVYMeeuLSdlsbPrHNXNp5QUHyTIr2C
hFhQN77wyPlvxegbvK9HmzZahWAGRE/psBo7QxUWfP31u/BiVpC8u1wBSZN6VZTwBXX3665d9zeB
IltxHKXOrEYbyt3Z+CwUS5T207perPuUdUFZFB2mCEWAkmes5nwdtErTOMCGWLly3wpbUU2NGArG
tfd9e+Gv5hjqaCquZRFOAnoMLOljoEpNUShK6RRJ/JpHnp3m0L9omufbZiY3xwwJZXWQe0DLF49B
tt6f9qQjMcTfnWrwrEx6DNC02mUoiS21XMyN59wQ42+jClObNDAErNBTmOUGTbTDKGcL0zYzHjR0
TMmxidsCksyXS6TKVQ4IUIDx5E4O8VLqn9TczrSlEvPMVsBGQJyBIBfpY9aLC4EMvuVuKJ3hWY51
2SjvCtlqNPv26sxM2oUV5vDnStfSTB5LR+VTowrvAmtEzvi2jeuzRLCnQWeKdCIPQXhWAwm8PjnQ
CWHlCAqHtt+2kMD1KZStiXeNmYVEMaLKjYy8jQpDE71C7ysusto6WqoCz82pggOGfpnpN4VxK3zS
ll1OpMLh1VaPibzig69ITg1XDdALv5TEvfasGDeuDPAaodkJAERmq4Rp2Ikx9UpnzN9G7ysrRNS4
TUlEoQ01aKnL1lx+F2f+qc9t7b2rvVUN6jjB8fk1EVsDtQhFbYD1BOXSUetBS3B7XVj2POQypu9D
ehLMwSgysVs5KqM25TtaOE2pres0NZQvX5pkNN6FbVgZ0VOu6r605vhtHAU2lTZ5f6h8dUVda5AP
JZRg4+fbnyRfOwt0VCBVCuILkFNR8fJwNc0Y1T1VEeMOxUuhBUYdyQvB5syOV0WAslArkTQoozF7
AN1Ufp92Re3kwmiKwbZHI1ikLDiJmY2GXmkK8gyIKU1n+HIcQVOpxRhVtZNFW2H8LTTNDEPNEP1R
V6V4ITs745EujDFnOM48QUmVsnZISQ2xOfr5V5v/BMr77bWZfgzjyLEmuJYkGfUd3FCXY0KFpW9L
P2scpf7kgGajGlpvPAjLiQeRPxGUYm7bu35u4TEADhKkESVUJLAhLg1KnZdLstI1jk9XUh2i/uAl
Jqle61rUJc2pNsCLBao1fGVP/C7aZE8gKdCiLXaqo+wqeX37c673jYzkGwJPqJwIwMZOW/csAIyT
eOBiOWicJL2rlR+a7EM1WziRczaQXoQOF3oHUctjtr8vZzEH3pXGKYHpDCDUlyHP1P5v884YwpTv
wCJO3fxsA2ae8koVNnnjjHaN9wHIA8HVCD7Spefy9X65tDMN9mzC0G5OgIeGHToge8ZbNFyFyaod
oRCzcKSvvcZkCWcab3PAUP420pklX+rkHMWixmkkxTdqoT+K4INdWJuZ4SCVLfAIl8FQBobuy+FU
heeNaBxondS0IwOpZl1eSPNO+/nygEFs48wCs/qNUmghQMytA4gLKPkgObeh9v1SvpxtZ4fXh0bz
xCbAi5NQIOsAA1XLykYKWyeWk0P3pHSI4OuNVqJVMTgl/v3Y5K98n2yGyt3GEP8E72Mv25UiG1C8
9558wIPR/x8fstSQiscsyPbKGNvoaeLch9tHbmZd8aUqAlQRmj9X7a10aAQ8TorWcWnFbeq4Day2
Gn5uG2Fbbv7/fPxrhVnYvCz7Mh+q1knGQ+NBdtmIfdzP8od/Jye9QY5eh+5ULbvr+fQ5/1V8Oxwt
T4wX/MvMYP8UlCDhAZSA8Ee2fLaJ20xxc5pWgwNotK61DSj8bw+UJXmYBgoL8KmIKEEnxuK12lTq
+DxpByQk0OcuvUYP4VPz3O/rO9CmrBQzBo1ocEd90x+taiPq34p1+wumE89scMIjaAbsF2Eg2pwu
jxDnR13EVeLgVNCXUBLfELJdXNXmbSvX1yGGibZMGR1DuHr/orKziVTiLMnG3h0cIe3XCkgjCHgq
0vRFXErIXUMUMKEixjLBOiD+LE9Lemapq1OFr6tydAZjNPuNtMsfPbAP90ZnptawQ4fxnWf8hqvx
8fYI5+bx3O7052d2gyRoUp4rRufVvFt6eU+7nV2j8589ze7Zz5bFsBbRSTI6mi6vPttdDW47YtxH
9hLqdCY6vpw9JkYaSpUDHQMsDcZnsgrN7EA38iZdj6vqtTI/qvWw4mzFQVYa2pOl6VrZwombORAI
y9Fgi2oD2r7gYC7HOtJRTYsuE51+6CID+H7d5V5CPtDlH8JbkEFB8dJQXdBkP2Tic1nZWenbUdod
Axdc8khS5sq4brP9OFjikq7a9XUDDNakE4jqBJ6Zf2+qs3UofRAviZ4A+D/g+UY2oglsFBV/Hfc5
CFnkRLE5hW9QhpeU1e3dNW8ZMTLYC0DHxuYgVJohQ4vkpVMCY9IBe5HSROf7lbfJqtcACtS3zV37
PQBcJAjUAeuD2J/1SlTlQ24MQ9kJSuVAuNwG0c1CxDMTSYJlg0c6DQE5JURitpowqAlqiprs1L6V
34Uuqrabkep0lfzETrLPHZHTI1Hv9mViSrJdQzxQuBPswBSMdjGTeO2fLj+G2XWhC/3PyKWyM9zz
ICVQdgKorxCFBUbQb6pmTSGX/DQ+Q65tqNeirTWb2xN+nUSFiBNgVahC8VNvAJtuz2jRDeCUkJ1C
5gD4NCThHj03anrKQ1FXmm3sH8RmG9EtEXR1pAaN7ZB8gluq+7z9JdeVqr8vwdULHRekq9msMUcK
tVBGNFCqXzQG6luX64fIO3JGcEeCYwIuEm6VFIdiJ279reyE98qx3MYP44/gWqIuvgjqGtArbS1R
AzRA48JFch2PgXGJUBTBNVzKoP68dA9RWYlZHuLrhvqrAf1lrd0n0u+vDP3ogsOz/OX2bFzXKDAb
5/aY9w4H5rhOSWCvb1fqtts7GmQCTh/O4/fCwKTpor108rAEPiHMOSD4VygvL4knMaaIONIRYr8U
HRp3/Wh7D2h1Iza6XuNVR/WufwC+r8x0b1c8a4ItHtq38V1tD5w9ypZY26N6T5R1yvVGDlnpwuZW
gbwkqHF91V1+KRMy1FFZt6qSEIBkWl0poAk/bom8BHa4vvRgBdkQQLvhJtD6ernSoi/0nlp1xHEH
IypHXZPxingI0E3W+6Uu+7oso4UliuyliOi6RWBac8S44PcSppZjxrKGxu4h4VriBMUX2XGTeKiZ
VmYLos1hXQfHAaDwhn8Yg4Uhz87rmV0mdCGDKzSkqgk833MZPKVY8fw/Wjs69eSodAo6mYRBWXfc
EGUjcZqgdkY1Wre0XkmkX3j9Tc77ajOfmWHidxQLfUXre+KQmKxIFyuGOuRfJZKysdYmVhA3+cKV
NXNDThcVcuZYOxGJ7cvtIiSFCzVbnjhx/haVYPy3q4g8oFVd77hg7fecddszzI0Q6kxo2Zw4WSFf
fGkvUyJVGj2FOF2f6rL3QsRuFbqPKdom+zJZGNzcfTwBbpGCQ/AMkdhLY0mA3lTQtRIHPJOKzo1g
LcrSVF1wQTPRH0Ctf2TfKBfidcdcyX7DEbQzi7KjgFwspWBxjh6S+Fkm6MmRLQUbpbc0CMRZHXj/
VXBTfUapXWhTDzda5jTpLQTYqgbnZJNYiwmF2YBBoQL45vBIRjcNMwmkCcZGjBTZScN4WxdUh2iz
yWF90aDhK6KOrmODgG/Odd3MGD8gXoC+04k0XpKePG2dkxcNqt6PkPBum30cLKXGrov0cBtofJ2o
yqf+PhaJUA5jLXUUVzj4D3UiGSI0fstq7ZpgyvxwTUCjG/IQ3EHJ1hz4U7XUxTW7Ic/MM9PTy0jY
YbsjOO3RlFn74KQOwqIwKw8NZJhNYCO0QVo4BXMbE8hziM6pAM8AF325McFBqXbqgEvLFatqhQRX
CN5L6AgunLXp21l3Am0s3Pt4RQJWz7gTNZfQENxJiBWfEOFblqw/aMb+wdPtd023v1aBfuAN6Drb
qsOZhmXtty/Wj/6x/zg9NjtwTX/7YKl/BKPW23p9v16/Pv3eP4I30NyZnvO627rG7n4JMjW3HOef
zFySOe3auhqwW+uxNvrwpA67Ti3sVjgKgGvcnp/ZKOXcGHNjuYk3VnSQZUcCxD4vtwA8iupJTm3h
kytsWbaSk7Sl+zDfuSBiv2187tY6t83cWpPedRWmWBspfpORvOxKE13st238aXve2gCMd/dcPs/r
XpWdHbgWe3ti7AGBGmiYRBCdqpOekxVZvU5NKOx46OvfVns8jyE5bi49kecCUKqCwwxgfGSE2VMe
yY0kxRHuGW94z/p1O93Tnl6Px6Da8cQu02RhfueOGGoi4LWC90dAxOz9oqYFN3EmOIXL6wQtVP5C
DeHvbcFOLpK08F0CXhh4g1weYiAKUsC4YsWxoW9obJ5G/UcxZf1LtVTjxzV/7gKjMBXdCoHieFyr
m/j1OdGhmPHwvdQIN3fOz7+E8WF06GVxbKexkt3guFKHF9g7gBAL2+lvkW6NmLnowM/gD6mKESf6
sAV/56sG3YDPStf0cv/6aT9tqPnzp3FjasbdV/cKkSY915FgBiue/THReEX2/S6DhOZzYyzRxs0d
KBBeChAfAZk0Eq2XyzEWPk2DvAF3BBg7mmHbSussaRd21exMnxlhZoAjdQkZoUpxevgKCoQlqFAa
MIpmH7dP7uzuPbPDXBCVimxxXWMwjddDfEut0ChSRMNCfDQ/Zeh1ny4idAxMX3GWmOFLmmpj2ysO
eITwUNi3w1oAv8ftocxFmBqWBLhrFXkRWbw0AmKQ1vPTVHEGCsjkM3oS8pPao1MUyYns87at2eU5
s8U4dJEHd1QZJv+Ps/PcjRxJuvYVEaA3f8myUosyrVabP0S7ofeeV/891AfsW0URRcxgsIPZbcxG
ZTIyMjLixDm661v3028x2hVl5Uj1VtK8FswgbH1vOXN7v2tAXOyb1LV9pQel7haQeUfKua5FZwzK
3TA8k0wNNBMt6+X2ylbuRb4Tz1uucQv8wcK7TViZ/SJRdNfSxvHelIJy34TScSr0h5oqEUw84YbF
FRdELBZ9bBVKhBlPfP3drFFFkEMgqCgVvEYRFZ6ufr29qJXPdWViUSUwwlyGMIJ4IsWqrQDrVSmb
TIc03dKMWXF0g3kDHgHi/B9r4ejJFPpNLGGoLP+ADAmYlh+HjVnCLRvzn184xdSIhm9U2GjiH6yl
NU7SsAGHXt0vipmqRqFDI3m7NmHpY5c0I+49JHoGv8f4qus88VUBjq+YMY7bX2fN5Rj2ArinwYfB
0+HamuxnKbLhve4Kch7suyCHs3oyY9urA0an0jA4tnmwcYDf9c8XVwxlYsOANo5ZST7XtdG28IJW
SkWWCEH0gwFX81t0fKt2PdKPJUIapfPo2whPHl+enr4/mbsXe0Qz7pOEZpzT2zIMgL29lbusbsTF
b1psRCoAKoTrAe+xmtcmHEwnNlukGWjEIKhsd1qh2re3fs2XLndBvt6FqIIFhWk4HbWoz0r1Esnn
JNzo0K6aIJxABcS54Btfm+izIYVRSNJddXrs/c8TY1S9uXG+10IIALP/2VgELcuHSD1sVOLk1P8e
pOa3kNf72zulz1vxwWEubCzORKOIVUsln5GKu/Hurd7zpnYafIfXNH/FdvUNfaj27ptiVweS4Ne/
uSPMjgWVq83wQu68/D2/cHzOOgNBoYM2DXKTXmAP/ONMSgpVFTnM185BGkm0T9ru+b+4l65QEIF+
AjDK8lR3tToOY27wsTVfPch+Ap1Umn8rRv0st3L6qDMztdvYtZVNo2aK+BPAP0jQFptGnh5LvZEY
rmZ8GZMzL6AcxS45j/99gsG4vzGrqzPXD8n5tZOlYzv2lRQapDGMMIiZku+Sju57X5v9xpFZO6T/
Z4pm6bWpJNOqUtME/LmuPkdq96YO8lcjlBobOnTNCdCSPdzexKWqEU3oeQQEJA0Ir/ea57VJPzGx
GaaG+61BMLjiQfVGOWeXOBHvLKa9nOSxtuHTOjQ7c9873+Q92th6daIZcPuXrJ1lkit01qn6fhxs
yjStHBK1MlxLuBP0Z1H8a5H73Laxur/AUnRGuMnkllIRghFrY+fnhlsGU+TQA3tCT57SjEZNWXma
ouNtc6tLQuWHnvesTbXk1wa4NMmh1xgudHC2xjxabv5spi+3jchrFypdU+rkDMIAIFxEdmMMVCEc
W8OtUPUJ+vse1izu7fGfoXkSE7szD5bJcKT4VOpU6NQjjH2Jd59NtZ2dQuFl6GKbPoc9CL49ev2D
H0CehKhX+yRuQY8/TiXMzsYhAnYK4I+psWtn64emqqtmNFwvSIGKK4egue956PlnudlpkqMznuHU
svUfvoPBR1DnWS/6jYsQXvWKCWuHYrhSjwK1YTTPAgxtR49i40Zn870zsYzkl6ZmD7xIoKqeOQEh
wlTrdIeBvzSa5SN8/pQrGFECRfaSnQdkoC0ygUfSgMGOHR/i94nZxcR+8o9//b39KWQX7MBygrvn
59ax/kOWZwD7ANEJ9khcXpsU0DMtgUHEDSf9lSToVa+M0vEGWdw4b+/p1YftINlHlgX0KBKB19sR
IMwGlaNFjOamSs6x3e2kw7iv7UfaWCdp9xjafzv7d2J/ys8FJG+QRND1lfbEOpuF3z4p7++LW79m
8bKSZsrqwufXJPpoq+3Oguvzj9AfteboZfd66kZB7Sg6NTuL+RyElYDfI79Sn8d8r/YyLLPDAZIl
VJaAZQv3lnIGt7wr9PuxPinRvRnxnI6dpokhCP4mBXfpENpt/Fi3h1qAGpjXr6ObtuiGqJqpab3r
dcQe/LNWjI7ebS2Wnb211jmtuXBEIYIRfBoMokLHsCFEvYxu3t7OtbhDq5h+9fymoz57baGO44Iz
7puuMTw1E5yd4aupwIDYblxRaxUbhrYgdZ/BQwAwFmeKpoUfBhmfreLc5PY3OJl2BrkRPTmbWwla
DIvZP93BmV4QrNj//W3av3+rtv6uqNDsHfH3nP6Mtrl/jndUIuxd5Gw1UFYqBGjBoKIxq/Xoir54
aXal3BhKEJmu4v8Ux5/ZUMNo9rPMflpauVfNdOO2/EjGQSi9tLfISqJyKJWmwJ5h/hL9B085lAjm
1b1rBNzaRWmLpZP2tprsrPsw6h1rOHjZOSAp1MfnRo7hoRmcRNoro4IDIgoP6p6qafq5LneJ9H2U
nAmtwVSwi/Il6d7M7nPs2doUn2Jha7Ji9VqY920e4gATsoRyDm2f+6WWmm5yNofvHpx6Ac2ms3rq
EE9X3WGj17pWMjcu7S2jkhHrVlBir4MqdcrTr5r1VWwDR3/Ucse3nguTSA05whTu9fgZ+kJPmzYy
vaVgwnvedfkblrEogKhgnkZwB+9RDBwv+wzNuB2iMyPtLOvI9IesPpPBOIpxmFKIToe9If4Uw+ql
CtB18mxpc2p3dpllyKBvCzUS7SKAyItrshEDsQpjXKrn+7tKSQUo/10Ujq7fJf6pjDbix8oYytxn
p4VK9o4Morxw4RKJDCH3C9NFDUKp99qTBvbM9YfvpdOktT3B/5Gfb8estUbipc1lD5wqe+Hpfs62
g4CGwucQOMNJ2EPeYz+Z9teMOAEd2g6BS5dB7F260Rv/OLbIsb1Y87IeMeplHdSzfW04NLV+3xUD
yMsOtbydXh+DsXaa+hGi3DS7V+VdnW8Nhs6x8uM3/t+evyNRLq6FdvCjRuuxX1rFnSJ8MxXHEM+i
wvxkEGz4+Ko/kfkiEUZ/kO7C9QURqYE2ml7FsR4lG/Yox6p3CRlpZNwL+pOslE681SxaDyUXNhfX
HsTV0KwC3HUVZa8eewO9ajaXRjDIB1tvvhZfJO+f2z61luXTe+d5CKMQcxGLZZpaVMIc25tuqIm7
JvsmgsbJ49fbRla/G7VauIphrwTkcL2XY9VKal6ZhhtFqRPKJ69Pdoa3b9TaEbaENd9fzh+cBB+B
MZ0KHa/ea2O60IFXrwkETH/vonN0FpFF50Davq3SJfLtV4t7OIAFii7ctBPsX3TBTvqnp/xTv/s+
Y6Q8Oz1/+tLbfxInI5WDHIUuinz48uf2rqx6GG85Cg9szIf3ciDocp31BHItyFzTw4PH+D5ud7xC
DvE4/IirEgr3b7eNrt30yJKAMgYOCiJjkY6IUt7SD8eoWSt2FpONfEqPrQX1Wk5OIm0871a968La
4luUTRVHpYZD64TEQv6lyn9GXmu3l7T6hiSfYLwRNVP8eOHDo5XGmSwEhH7hLW1rO9F/dfW57V99
/1vSnJLGbgH2iSG30UOUual0GjQD8o8cLMivyHoYZ6KAFhqqsdhXSvG18ZtjFR4L81j0p9u/deUk
kCHA+gPbOBwo78XXiwgWq8oU9NDDu349wpz/XfVemBy04/6pirYIr1ZmEYDjAScHnEdryVq+lGLL
GHMrmUMYiT55SXkKguNknMZKtSOkXjPDnpp4F1Ok6+xh4n+UoQR+1fqN478a12ZsIJxlEkW2pV6w
L01NWQid6Ur+PtD2eX5MX9rK0SgsBECjpZd663pec/NLi4tswEhVP4qCOayFvNX9SfjuZ/E+9xpm
vH5Xcf+tJyW5/Wm3TC5OVuvlbZSMmBzjeD+p5PXN65A85kwp+0m/VwVtY1Jvy+D85xe+lLK8qe6G
2eCdd5fW4afY+1P6L4g17LKwO91e3lq0miUSCazciR86lVorK3VFBcdNESoRqnvJPPWCrYNihEDX
/NYKGwnWam2PCeyZRW0e2nvPgy+W11d9BnoCnJoMRMa8G3g1+afiSTnAHGj/UPelrd/NPQnJfo0h
T+rs19qZDJ6++yzZ+LSztyyuFJMSlcWymW+FsOV6pyW/GxEcpz6MI+8N/5dc1KfGMO283+JmWosP
l5YW3zQRigSuDSwl3o9GrOz5LSSZ7S6JqY4JG590dVkqOq1M73H5L3fY7wIfVePAcGk+kUFFB1VG
pkXPHUncqg2/A50+bOH7iAb4E1qa801x8TXjopv8sgyNGX0SRmcGASbjrOe/p10nfI+HfRwUu/gL
igzNr1H6FNajAw8EcJj2rAyvo36U462O5FpUQk8R6Bu1JILyEptVxlaVCSnF47RHa3f6UkkvqrkP
9B+FkJ6N/Enx8zdF+Xr7GK1+4Auji9dbTG9BHzKMdsRcYfgLcnHX5H9b5kToX27cjHNe9WHTuRBp
uHLjUzm+3nRRUPQsRFnDFcNUdpIEBKGQlFucH6tudGFlcTraKUzEbiooyEl3Y0onjm5QxxR8j5b3
uAWYWHt3wQvDvTbLb4L0XFz2vQIZIFc3ZbBvjbj7NaHi7UG6E30yX/y3ZANhtLo0to4zwgsfTYDr
DZykMkqyqKasH303G4K4+quuv8rCFqhl7UPpZGQAZ+ZZ6A8JshEmSpeOhjuYr+Hkms1GqrnmdTPC
9j0fRnF+sY7K6LyG6QjDhYvZ1srvAyQQVvZWIv3Taz9ve/gcopZOx5zNvF2M4nwYiS+VPooixtyY
CN1PcmXn8udkogfzXFO+3orMa+U1oKP/s6Yvmk70QxIZ/LThZrV5VvIHMYdZKvpeCWcp+xlAquU5
lUZkC5L7KAl2RSXB8TPdDUm1R5DdnuKvQ41efH02gzdjSG3PevT65yBHQMURYLsfKHKH9zFqKeJ5
HgOe6jt4J85wnZsdB/eFEWHYQexMYHIk+wSJdTvaQvpi+KEtj7vbO7tyBV+tdVGzhPrZCyG/MNxa
Dl765mjqggMknkmqe0Z++nMjbbWc1vwSaU7mPCldEkcWu9uTPSJ5xbdMjciJMvHBFIrz7UWtHTGE
GxiY41RTSJkXfXExWF7bjtBUGm6cq6rdJbLlGApEAGJKRanwfWPj0lPmAPHBPy0arygNQPS5REMZ
YhCnbeMZ7sM3zd6BdQGK+TZX+L/9ePgV7X6hym1/4+++TUvamev6Kn8d9cTpvtxe+srIJwk6M1M8
xmg8w+t9vfYg6Jk2l/kp6rBXWjs1dql+HwcnvT2L07kbYqd3mxqm7zsRsNsU8G45kLvDkths0Xd8
KCsCEGM6j9ovs23QjC2fzajpmlUfTLkrN4BRfcYkE/3sheEplh9A6Tpd8wAA3G4l3Ukl4VFth/s6
Ve5bJiNu78oyfvBDCFXwyMxXCl3rhc/FddAEql4WbjmdZDhDeBnnR4sBMgQ8WzhZ2xdZCDcSvA+3
ymwUGVqCryLqhvZObnLhhdHUSFM90+FVuXnq/J9C+VymXw3v0aKNAh29FjWncPzsy/+2P/9umKl0
DaiNKdPEvnYBc8whsZUgG5TU7J/G8PeR1leIN2wh0ef86tLrZzsMBRkk8DBB0S6/ttPHXtx5plW4
cQw1jZqkuq2/eYmmb3y95U3zbgf6Y5Mbkzrscgo2SsSI2n5euiMEy8gO2ubkO1ofHtTkVdkiGF+G
p3djtHDmKh0qSMuarx9C4BYKErRawDWeJSHLjr7ZWBthd21JM6KRHJneCFCs663LKed6hgVHU6E4
1LhO5igdy8h/6OovvbiZ33xcEx44tzWpKTMvsIwJLBmVMeBOLn1vahmCZZt3Y4tQZ/OoHVNU+H54
qI9Rak+NH5G15Y4f14r2ChGJKeH5KCx5SUSxz0ddiQo36Urb8H/QInMUpLx1yIbCLfKIlaVeGVu8
Cdo4Z6SriAsXKT+aBzSbi40n8ofRFuaqKM+D0zNhE+QLLkyAP29SozNjxsKtQ34n3avn8q92quHD
oHMNubJNp7PcqrzMHnF92GariF3AIToP/izSrdjUe6WSsSqJyX6oJSeGCz6qvU+pUTzfjpYfz/W1
qUU63FJEnCs/MdXOOgqpHb7EydbjbcvG/B0vgqNQRQJUgWHiZn2mz7oTYfKghSmyW3nTvN1ez4oD
Xm3d4oOlZtKnkNDHLtpy9pSfywQHNO9FhckocwPMuWVrcbAr0BZZaPCZxOdcP2jDG1K8uekkqbG/
vagPg5n/3w3/zyHmX3Kxg9ow6UWUYkmPTvnkDAHp90zDNyrB5yCodoXwOY0+9Qk4QA9As2Qebv+A
1ZVyq/LYZbxLWQ5pW43XBlB44JA9Kgd+9TWq+4M4Bnbie2SxX25bW+ap82oVbjP8TmQsfDnq3Bgj
KoNijNRCSb31oS2OKqoO2kmIH7z6WRX/3Da3uruX9hYppJHIjL1q2IvBeon7bPf48ruwpz0kxBtF
qZU84Wppy/qtPNWJVcVJwo2DXuR9GoBTonw+wvB88KuCTiCjvUJlF8MWJGLtEzKSBHvD/AFhRr12
obgaTQWpJZhQB2EXQrPkzlKWVfY73qJaWg2al6YW5yKIS0OtckwN01eQZmh+27LcHbycXvwpj8ej
Alnm1NuCDFicJl/oHfR6sGu6Y7e/7Ieq0bsnXSx6cW4CT51aTc+JPOfS7ffdTpAATfT79iV7DB7l
7/5D/9TsJ7TJEOhgziUbnHJrjGnVmy9+wzJDU+PSp2OSuKr/jftj+mZ4LlPq7Wv6W8w27qstWwtP
9hKys94sEtfwjxlQtgCkj3Ao0Zf7oxsHrdsqEL1nE8ubih4ZiQYAFWbGF09K8jfZkwwUWibm8A+M
dg7CL4TCkTw8SdOL0P5R7rrpIdTpq6S7qdqP7UH3tg7VnNEvfwSkKRQ+INXgNyx+RE3jfox0djgt
HVmBEj/9lsp26tnln2mw/X9d+Ju9ihoIeJc5anCaro9SJQhxajRJysR1BT5CEy1e+VkkhY3jR53U
Am0yysY2ujb/J41QUbYTUUwyuwRo9h+uO6qBpI0046CFWBy1OhqGRixxcE2tD2J6kjnTY3Kf5o9D
skVbPUeID9t8YWtxmEox0n2Df8PVime/RmHzSdjC5n18u7GzzMHJ6px18EmvdzZW9KJtkbd3LcTs
6fWWub8LTNMe6101fDcjbSNArNkD3s7+zdx+H7ja9EZUp6wrE6QsHvy5zPlX189+dz/qP3rrdDsY
rV4zDOobyjxqyDjG4mEaBqGZj+jbul79Nkaok9qdZNlRN0B7J9miYGe+7giltpen36O+ERnWVopw
xkxtA4gb/Ybrnc2VKguDLk5dAbxNmgYPgn9IDcp3bewI5p7O5e3VrtmbH4uA4EgbEO+4tlf5ihIO
0pC6VSjeacK9VM3z6S++ujMyy2nadqsAsRb6DEakOQdsLbLj1wbVpEONO1VTLvECmorGe/47Bvzz
m1+/+krzHxwHuqZZUgaP/UBbOBjtZCJ6nhL3PLTIbSSS7QQUmYaSdpd9zgPv6fZ+fqBH5dsheUGv
n3E1i3rPwnsMlK+lCg1ud5rCZ93jDssVdyy/KO19o7x2Vv+cmN5Dr9hQyu7FEQTVJ7978lPxoZgY
fSjRYg5/C+Fd+/X2D/uA5Xr/YfRkOUEocxjLLpDlF2DlvCRn0iU6h512XzXlL8Uq/mjZydQCu8fh
NBB6ai0eS0F2Kh6ige0HpK+gOg5epTtiNT0J0bHZImH+QC40/zaAdXSN+XUz9P3aKRQd9LM+CLlr
6H8hYXuc5Mg2qSXDzuMLL1kU76pnfYp3bce4iHdSTVi24BMXuvPkDfa02caa7S1CKCTq1Ml4GdO+
f0ciXOTxUVqpntD7KRyCnqOpcIGoRvYQ9pG8K/zPtz/MSsJ3ZWsRrivYdHVvUudcYCe0RzSwnZKN
r5NdaugbV/DWuhaHL/XDxKzNWRtLCfYK4lvyZ0FsDlm/8Vr90HN7/6DAJJHWIK6QzF5/0IiaEYxg
hLGql49ZzLShmAIrtwCtxaLTxuIuSJTD5AU7I91CIa3cfxw9Kq4qxw+ii8WGIkQ4RmkXpq4P9iAP
jXM8Vl8sSva3v9sHlNy8xhmKAi0h0+/El+s1SuhAGrVXp64SRg9VPezFsP/U+p9b41fiW7tGtydd
3fVeePLr/qeqfkmsLaDcSmUFdjIYueju6tCuLR4LZVsp0+RlhDddTRzZzBmDt/S/GwuVV04DkEsG
pma1FMh8rxfaJEMcaBULDbN/zMQ/p0G61wb9z5gNd5qVOUZoOJqffdJ67cEUGcoYdrd/wZrbciFy
KdLBVT/MbclFp6llUqZu7mOtUc+Qetpoy9m1P27E7zXnwWchhhVZLgJ812uVM4WP1TepG9SiZJut
hVYEUmh7yQNsfHtVq6bebwn6dZSPFldvTStGD4N2NpXth1kTaazrTyFFg/9kaP6C8+AbSdv1mnjJ
lk1o9Hw/RbX95kvYG7sm/pdTjvNpgL0InlsVmXpqitdGFEEN0twikRDk3tx3hvynr3IRNKO+1R5b
c3ra+PMcmMro6pJvwkvzAnVgMohK6CkWPefhsLFhKzkKuC3IOcH9QuK2bB1pXWdaQ5lnbjUhacuE
RNNIjgfB77EQxsY7B4LCWxkJKCvaCTAlHLmoxC3w/Ip7UImmXcGsmcnk6OLUlUo0VkHTZW4Ug1eg
qtnaFq2h2z64lhVAgAzWB2SzyZjEIlCneRKYeolIHKqXX619N0+6QFHifvm6H5ncfGtRKdsC8q30
oHhn/5/RZXXFKsxUjVKMxnW1Ky2npOM14v7MrFbRubGcodtZ0d5TT0UM0didIGy9kVbSXtioAOYx
4sVw0XJzuxx5ZFWJMzeuRP1ghIG3rwp1sNNeZw5CKQ4V00aHSSm2Cu9rtwZU2iiBMHQNTmZJpJ2G
Q44A00CqY4jFz1JseuAxg+qIYt6fw8acPUqKjsUYgnZOS93pLbl3QilKnzNdEpxEyerDbSdY2wyw
MUCw6P8yvDKH34tsZ2AULCkgeHZLITbvq9yS9jV50Z1clOKdX1r+vuqLcaepgfhy2/Kaj4OHAHFF
U4fvMf/5hWUxGLs0NdGJE7Tp4BXdKYucsRSPt62sZFh0jWBDpaQ2M30vQpNoBdPQTChLtt6+LH/K
3elrr/2zWQ5dM8OsA9g4Ai1FlkWYFfN0qHOxYhuLmK+YRKSOg3juJ+Ux7yYNTIKyBSNbCVQz6xot
CNIPQsXi9E5pMKRZnBfozSh3UvYokWQh6/qQK9JOS07dUdxUGFk7vJc2l4z+WcFET9PRt236z6b/
EIo/OvOlTcRzSlUuUR5VRCBq+WkK1V2avVZ+fiy26uwrN8DcOkOLgdfMLJJx7TaW5AlVPnXoPZaT
Iww/6nwrf11JeZgGBMVOg5p8Y3nHiInYxxBr0pyOT1K0F61dX/Bo3HfdW5+8SWNr+8lrEu/7jdHM
lUznnc2TaDzH/iW1Tjfqg+cpvB7bRK73qdr8VOJWcWIjFO20MLfIqNf8ZwZYSRZnD83OxUaKQpy3
6TjmJFbtBNAyFBFn9PLgWero/3TWuQQVcq66qLRjSRA3cq2VuEPSSl6nzhSFFHauP2NOYduIQoEm
pFXbWh048UMUJ4dKAXGazaF4Y3NX3IbpPPIgxrdIm5coF8Ub404pKvqQ7VcJ9eGo//fFG6qrDG4z
pw5brrHI6KJET+Vu4jhGilqd/LEI7FwbxqcaQi7XymVGdQTZP5qlb2y0uFYC6VypgiELgl7+tkgW
emVg0L+aChd8G/Uqq/nUteMpmv5DK5dYo8tg10wGopTF2wpYTyv1IwJX4zQ4ga8j5bm/HazXym/A
JEDJ0FKau9OL26hjWCGXLSAafibcAcb73MFPVxo7hnRsv8tfAlRm7Rikez8zLDbJoUn/rTQEuSwz
o9B1zEvkil78BEjxfKsNAWt4cUgb7bVu/95e5JonXhpYbGNXQyKuaQnSk9n9IH4dcs++bWCtgQVh
/wzxYR9JchaPU60QAiX1+FBZcsi6Y3W2vJ26y2u4obV0J5W2udU/Wbn+DFIp0ikKYDIJzvVpzphV
jMLRRxHOQyUiEB+M9N5jyEjZDfnh9urWtg8+bgI/o3CIFS7CVjoVolnkNZK2Bjg/qHNEx0/CjcO8
th5yEwlQAbNhEI1fr0cXYzmvC7V01aJy2kneiTn6A3UEDrV/5kW88eaY/+8WJSee8BLv21lnA+z0
tbmqjwZz7HIUwhKaX/5wZ7TqUSFC28HGwtZiBXvHw2kuM39ow1BUFnnVxJXLFCVTv1b52MdtDif2
hpOvbSD3pzijdnhDWYuYNCVjO9StWpHcJYdeCFypOI5GT5u/eBG3mpkrLgEfB08YEFYAC94rjBeZ
pF5UQRyhNu/qXv42WYOTReUGIcGaCbIsIDsIx1ArX1xXcdpD+F/i4FXdJXZmeNG+a5OtVseKHyDh
SBRXKCyReSzczvKIf4kEsEquzPvOAMk9DWddT3ddeLx9ilYskayClgFc/d7suPY4gX4rk4h546Yg
AdXwT5O/iZFql8LGOOnHfZtn9HhiAhWjTLWEislCWmRqh9a6Ponm46CZ/Q+/pLx5ezUfUxms0N4E
j0NRjrhwvRoxlKNe8kllsqD7pPZZtpM7T9opfmOdvajxUfw2C8ahamFvNuOWBOPHvSTUkpOCJSZg
QFRzbX2omiLnxszduofzvU4i7Vn1jGTn5QM1ssEINla7Et/n2E55FaQHFc1lojjIjWQFalG4s+CV
ZE9CI32qxci0E0kwPg11Fj1ONamAWaWeB2WJp3/TuwJUeNZrW0jOjwedj0vE5xfhSHyG68WHetoH
uscrLpTGN7ihPyni90Q/tHXpGMZWWF55QGNNh6/GYDhAIk2+ttbUcdBXMql5TIBOd3VdlN+JMBo0
AqCKnwcGsYK9kJWatQOtrX4D96zKn3qzlwOnj6vc7pROQChpmIxi49Zd8wIKYDOslRBO+fn6p9Uw
hxthKRYuHDaj/9xEz1XoVP1Grre23SiCgzKCM47X7GK7o8rXoi71yPXqWj+Nfu4dNS8E7x5HGnTT
4WchKrfkwVdXRj2UI2yx8ctHXzeKWaRGpBMNYiaiIKROrqV3RhkVTqnXP28f5Y/vgrn4Ssee/ItE
XVl8YSlttDyTMQbNvT33Q6wIrZzRGT1g97G1p+K9cfmuBQ/Sdd1kU6n6LV8GOekzOQBBt44/y+KP
QtoHxp3CvPBdrf6J9K0Y//EGZoEX5hZfsG9rS2SOEKhL1DwZlXAa9O+girbEx9YcRafoMXd25zng
OTBf3IkqPJalkfHe4Y+PfeIf6mF8GDreB3LiirS2b3+2VXPc9zyviPMfamrtIIRtMeL9ZiwdwwAs
+WS1fycF6o/xd1BsgYZWQyDPrXn0VSNh1xcJpwThZaWqUuFWn+L4n3YnHypzF/+uWxu5GenLl9ur
W/tmNHXnNgtNXQDW15sZx61QQyBXgPUcbKMGHc9QDdSdG5u4dtBmcWWNJxZjmEvfD3yvtIwW/W8v
UZ2sFovdqPnfGdr9LKj62+0lraCCGIxgKn0Wip1zgPkgXjiIVBteIMQyxqjDIhl8Cvr8MMjOJNqh
4kwaT7ziII9vhvVZhDe010je+kfReBjDw+2fsuY7RBXoLwE9zMxb178ka4ZcSUpERUtUkWAYDO/r
6tXwT5q4YWj1+ri0tPCaWEu83AsQC42B3xtOy2Rp8hv9gCywz3lve60d1rtpk0llDv3X6T1bPc+4
wsFADrkEAIXNFBekD6U7ibojUfQNGT5Mqv4Mka6dIJRCI/tLVCRfpmKrKrGC86N9gBoeD9kZa74s
ZlWpmulJNJXwNdsyj4ss3FXlQ1N9Tw3VzqOHRHrR5J9iMYHGuI/zaNemwtPYbr07Vr4xiRGexjQm
1fXlvSWHSUmPiJ1PRx2CrdSRe06qsttIjVYOKkEcJAFzNsaMwbh2JSM3piTwBPRpmWdqAAyG8n0S
pK+3HXblnF5ZWYSDMS9hzUtR6Y2S5E7XHeaQbGov+ybbcNjV5VCGYMPmKf/l3FTv56GmhWXlml27
F83kri3kc6MMf26vZ9WMgV6IBLvhrJ5zvWtC65eDN7GeRFCsXUVx1InLpDkG1BY2QtzKZTu/A/5n
avaTi6gjiIXW+TFzFkGHA8QPWuQ7QSR8DhsB5llmV+MSgi5vq6m3vkK6k1DezlTyi+db2BlepWhR
5Vokqckp/O1tvUFXfQK8IR2UeQRzCQjQvJy0uwzmB29kM2Gxz8l+1cjax/nGE37NEn1cCSukSbwS
r7ewLet6HKOqcn2QFWGi75T4bsrCQ9n8ve0WK0AOHrskEUBzLGAqy5TWqiVZGPy+cqVcap/jfKwO
UjFOvzJNhjyjyCO7kNT7LjSmwyTKd02YSxvneS1szPDNd4AD8KCFZ0b61FZSzy8w4mSnp7GdD6++
cAgF9VBusbit+cilrYVr6kLqtWnTcdiOHWq9j0b36/Z+rn04+l0S70Q6F6Sa1x9OyAvD82KU07P4
i58c1fwH2Exvi45lDj6Ly4bKJZeMyqAZeKrFMvxEK/pakZAQb455cVSU77dXsZKgS0B4KR4oMDZQ
pr1ehW7Vgt7EJCmKEKSPAev8ngr5nRjx30ozNPdJk4h2mZf6hi+sfR+KIyTqM2U1a7s27He1MOg9
g2BJuy+s71rwbNYbTYm16HRpYnG0qi5ps0ATyQ8Suh5oMKCWeCyy8UW1mr0oPiXiXi6Pt/dzzcXn
UhxvOcSyCcHXy2rrWSlUZFmcoE7rdp36o4TYrWsdtfI3qjGrJxqeGJJYnjvAQRbnSez8UOpMvXKr
Qv4phKJ0gEjJdypVK3dMNEkHSYkbJ0/9DGUeAG9t0lsbD7y19TICD4CDdzKN58VPsNLOHyKfymBT
3xWh9YkHzGc/DI+SLz02+kbZbs1n0Cyj3on8Mq6zOHIRzZKqCxETC6Rkz22TMg3jSRt32tq5vjSy
SDr8OgM4KweN24RMaCPeaj0JvV1M/yHuwzxM65OjDUJlYUZgsjPw2oKE3RrEB1lKHcgE7urIUneQ
xm9Nha8tCr4T0DygYNQPdChekzH1MVBmxw1Ku4q6xm6kqt8lWnny9GZLgnflQ838WMStd7zLsqov
Rga97MSr3app8D3dhHotzWMQdIGwEUfWXgE06S1moHEKncfW9YmTFC+2gqptIKIsCgYv/skigN2h
ryq7cZgsNJH04WBOgnpKWlE51HKaPfaBkR2CNDDBwRbdxpddWTyNBvgNwPuw1UuJmzI0x9oYoppb
DtiZb9pK1+50ZSPQrB1+GjRMf8+VFV4iiwqVJQ9lG1RB6+pHq7zzzH1Y3jdGTWPtnOf5QTZCTv75
dnRbcSNswknOO52Xl7lw2towIgaFk9aFVcGkx+wm+c+N77mye9QVIRAircTGMkfIvHQgzNTde0rZ
ai+FpNhRKzr/fiGXVhZhuk78UqmmqnP7yS7Gt7bZ5dJTT6f8tpm1xZA/ztBSXuV8pWvflIfIS5os
7F09/9MHdwH6cM3v2yZWPgllY9p0s7fxUlrExErycpHeQj+rl0fhlwJYtRfLeytr97cN/T/OzmNH
bqNt20dEgDlsSXaYGXFGYRQ3hGzJzLkYj/6/OP/iU7MbTeg1DNvwQtVVrPCEO1z5YlHDoBwO+obS
/JqQbaLubpanMZa68blPgd/Pcf2ubb5SGJ9jX0OOx8kh3VCm1hwshJSPrfWkO9+HyOvVj2X/z2j+
WMyXqkTSjA/a6tQp3uflizl8NhPTS0ZQYiLDrbv5cP9X31oeYH+0kRwHaOYWFJcUmMktoYJMbZL6
peM3sHU643NiJjv79vZAbFqLy4gXfhNIzTPK06bVj89dvSp9Pw2N9jFKqvdzlGc7Q914c4ElUL9F
U4frfHu7Tos8TVmmjc/zKUofRtNATdpLzdFtd/ne1+GhYaBxQw+L8ptDW+5yAydDPk1yigaBOYCT
4b0QT6mfxP82yn+19N/9T6XzZ12GughI2MDH+FR0nrehrjZYQC8TlTzcmNyJO3zaEx+4Po54RYCv
wgiGYhmhyOVs2qUxo65Yq9F5q/oU0dxRT3I4EeNOoHIdeTKQuvoG0zngZG6WLe0Wk+AvpT6Sm8KV
4w74sX2SExMuZuEtufw8vgxZvhMP3lhAqkLIZwLT577ZVvbDycq7ZSZpVfQmyFvzh+KUO5fAjUot
cA7SRzhGrCKIisslnOTONrOEkLOflsXPF8XyKgu7DREj/NyI1Bv0pPWzlk6VGtudP6ElHCKZsXME
bk31DVCL7gdP4NYjo6/z2q5kSilVphxQiD7o4T/3d+ONT0i3+031kb0PCvByojROwiHuKHHVde0W
iVbQrxgodLVhUOuK8CNb/y9UwXTKe0yA6+NNKE9jbJ0YxQ1znfufRZXBMKjzWe1zEuVng8KKGQfR
Cl7Lonea/un+NK+vLbB3aLZo1NeoTG13qqqDiIYqOzzPgBsfaq3UfdWOUz8WYn6wtGpPof/G5FhO
II5gHAldtgZZah9XSjFUjFeJM5ixr3Wo9q7UoY6hz8OjnunH+xO8vsGY4B8Dbs98NhdRrTbDM4Lu
ZxXOFpZjFuiqhR2aheoJNtnp/oibJeWxBwNHQktCjYTFVZai6JE2TnZXBU2qWC4wwPIBV2Lb05V0
ecqFsdew3txqb+NRCV59Inn+4XVc7pdYGW0jlKs6sGD46TRPEwr8jfXj/qy2YK63YVbPO4xVV0D1
Ntm09M7OaRwyTAo3BcVg41EJ+9wVKZLdizVq/4o5zz4OY4T4yDxbT6GiT75ajuPjnITFzg272Ufr
rwEstJqqkGXgtLaJRJ2afmWiql0g6XN3VJbkc2mlr6aB+IoTFagGh+24c/fdWGeeW1ABdMRY523F
oiy6aEk0rQs0djDkYyl+FGM8EuYs8c4W2mL536bHC0iVeDUlJ7u5/KZ6VWh9vagikGIls46z4YRg
b3sIrE6WSAT5iZk1AC3b9mtcZYN9kJS67N1Kk6J/QyMzvvXdIH3I+rm13aJf2tA17aXUXCRBqvbQ
tjhzIVRcyrELw7jeqbtsm1Fvvx4ndXyTQYKuGMPLXw8DkOepsbugVfIaa7Eobc6RtRR+VVmYVXQD
MqQijMpj15vVKZMm+SeQR4EDSd9IR6lJy2MpS/1jmjjdFz2sUZysw3bnc24TqLdfufZRQKvTx7iq
QGXZEs9xaXWBha4Hwhdp+6GTIsBhU754kZ1jaN/1uWeY+KIowpTcyC6VnQ/9dmr+CHr4EWuSTD3j
jUVLanW5VNUc1lZEMSxYwsxW/EINjchXp2UlCIcWfh5LlXRfON9hf4wBG/bHFmyocMt5iv4Zce0E
YDaKhshMGZoXu8C1qTWM9BFRljKiX2LPyKFhh4lTSByb5T/JPA3CK/MSY4ZwiLRXAyoQEhxauCyH
fOrDDr2wSX69f3lcHx3sWJAKQFgE1yfgyZezbJNlNrNxFkGlKkg4t50CLZnUYTCc3TL3GmhvV5R3
hfiYG5jux2ZF+2ZNUmWZsZAV98MoVzVPdGkMGSO0/SoKw8+TVQGhlOL53Go9B0FdvucaLJX7k14H
2v4QbgsEXHDSJVHf/JCoapNaMthflTU5BwS1XkMzz87lmFDqSd3ETDv/70ekIA3XFUEo3vLNrWF1
utFm+iICc6krd9WS9sWi4z3Sm9GBfTaegMKJh/uDbgKltx1MlUMjOTBRgtjWIZIhsiFPKSIoh6T9
QNswQdaorHyr6ecD0WB36pVYx2pgxnViMcv/ZXig/ZzjlZ+6RUbISCgVfc/nNmuz9XSjGL+XYYP+
v6P/yoqueDBxevSyoUVR3jT30Cbbhuw6e9opxGq8iCsafZP2GTLtbjuUhsCUu+RTbnb4Oejy4jb2
ZJ6SpkwO2pTMh6mvei8iej92opE8wpyPqIeGnmjUxq/KMfpqDWKvO7cJfd5+G5k6KFQge0g1bk6d
3E9Qs5SxDqKIyoMtYHEMuuWRnShuQ+Hug00j7T3yxZp3f0vcOO70HtdcDnIYgcBm59NLqgdag20w
pCUe6m3UQfZ0JLOXT6HOwd/ZAtcBF3wgRPkphFHU5lNc3i6L1cdjCo8kqABAfMh1OF86zl6ebdSw
O3ANSr7en9/6B25ONjQLbkZoujCEtnlkEqVxuiROG0hquhyldeNR+97rlt2c1lo8otZC3XZLfqZp
MwJDi7qgn0IEvIUyaG3mUbaqpfdJmC9EehK21ctOFnljWFruJmOurh1XYY6ZLGAA18mp8w/FAIYG
+LuQ0PGJxE6KdWN/EkYZ6+4EbkjJ9PK7WbXi4NmZdUEjWl/khmeZ4mDOgBbAa9VWdcJrwb3/5W5E
sQQlVBhowkBSo3hyOWY9tmU29P0QcDM5XyMj/zqZeXWo88LwYyObD86kIRtK2OpmqYSutunQGE10
o3anIdyTXryxkQwQXdxb/GvFCl3+mgkd2rArlyGAzqt/jKdoOeZDt1eNv3FDUxpEm1NB41G/khKu
aTA0SaIOQaYXL70THjNL9mcJdSKEaFskxSztddTjnQj9xj6iagRTGYQnq729mCdlKUtrbIegjfrB
jQHkKKL4IXfxudHPO1/11gx56oHPomEM/2lzAxQVWXgXGkMgKyL5pIVSb54LKR0cLxVh+mKmffkx
C+3acWONe9qXMc3D9Kdtil9apGfHEXVqN+MZe4nqZHpP8ft7gzfwmRi3e2gzSXk/aLGxc0veWqDV
d30tpRIebFuvEfiwfqqjMRCwYkbDGUCdDD+1qam9us1P95foxlmj0gkrAToCbeTtHVmbo1agnc47
NbWDN7cL9nh5/ktE6o94EH5XA8rUxV7cd2tUJKKgo1KgNsj4L/d32pu91dfJGLSm8akr3i3Nv0N+
ykLiEHEw5HiHFXZjG3BnrSW3N8bfNim0x7SWJlGNQTeY5ymykBb9UqLLWmcHRytP5a9wnPculHUK
m7eARgU5oQ5ba/WivZyiPcP4yeR8DKzV5rkuZvthyM3hGPFynIQuDyfEaKtzlMyZXxj2N+JMcVCo
dbqFE58wLNrjgd/YVusjyDW3/n2FnlciC0OzohuDkTrOE/qo4jRTmT6hq68+SPmyx+C5NR6CroA6
OH+8iese+KNctfSTIvU884GiL34FSt7l5P2MtOobsaj4+zMDupFohpLcCjzbbKhCOMJc0nYK+ij9
3lDCcZb/amP+HJnNDjR769y1Rk/U3sCk0oQi498KMKY8QqnsJH0wm+r8ip7m575Lv8vNUPtyuixP
kZo7ftxq1is8lcrLx659iaQlwzYtSWLXSYy0wJ6m/G32Ji6j0+TUnzomdgyp4LpxGqpuWmXTCfUU
9ThSddg58dt+DRPgjaNJtzILmMo2fugqybLbLhuDVLdSFAekPn8gdbA/RREi68OQnqNCtB/yxI7O
sYVAs6KCOh/NkkwXg95jHePSNdNT8QVdk1PbpM6xdwxxroYSne9MEUddwlFSzu2PuG1Jfuz05Dkw
2byCW8jP6vwxGQbQp4PY08G48XWwEqDXYhN9gbfYYngn+FxOW4gxaLK+9gEWJZ/SoYteE3puh3Ec
2sKNO+0z1OLZE4s2Hktrng7q3Kb+0I/LoZ+Bh07dIB6R0A4fbS4or6XBdXKMyDyVsxG6pZzkcN4a
+ZD2lb6zka9ffn7/Kty9imxwZ60h9B+nppXVrA8NYwzCpQ6hr0o1Kk14ety/9a/PJqMQQPLocy06
b73zP0ax4ZTLWcldoAtJ+GWmLO8itRqPuSVjaTn16s6sru97yvEAXNYaIeHMlh+kmJ3WLUs8BVjM
qRi+W+M7BKyW1e14OFhZFftC2NXzmBt7Moy3RkZtiioKMHLwZZtIKhuQLQ5rbqFuqsNTokaf0wXJ
1nEwUICW1fmdENqp7qa9evb1k0PDRVsJwtRuVAjfl9/RLHoTL7Z2CQZxIgLzUQiaPhgmlgPSaa69
bk8FbU2dLp+bdTz0Sd4KkcjvX45n0VSayzRZgrEeT2qSuJqS4+n6oVF0byn35D1uzg4aAGYzhCi8
cpejzf264Ea/BKg79H7rNOA4HEnjpBuOq2B+IQGg9OdmrTqZ5rKzm27sXgrpEJHW7Joy4mauE7UZ
wIis7age5+khjYOh/WH/T4OQZUH1RmBqC+MTtZZX5YxiZquIH51S+En+YzR/x8OewvSNL8dssDvj
A6Iot9XRgrhmKaPcLQF0n7h9kdNno/8sZ7OHQtj9U38jyVlxnkyG1V/xuerlZ4unUDLl3JmDqCV3
0cAbH5LYTzOvowihe+KrELnbqgAjDX9n6PWcbfanSe8WSDi7ZuUJXg4dhtUg1GhZAjqtg0eZTowe
b5B9ZLcYT84UN65kJBTnjLjwZwuBpLgZkp3UY9ulXJ8+9JEohZmsAbG1dvkrcr1vp87iV5Sqr30N
X6l8+Kar+rbrgVC+P+Vb3/XPsTa5R9T1sd3ojNUni49Jy0JVR3k08tjjjdn5sjduOdJkykTUNjkP
W4nHRZnUaap0OaDu8o4GgD0S1xn8W0P0T3xT63Ynor6u5Kxmh+A91kG52DfBHbX3qcqaWQkSI3+Q
yBpei6pPXIxU98Ca18vISBjUmvQiEa/ZguNNnLK7bgyVoEPKVv1gN78G81EWdLPwsb//xW5Nisua
miFRHa2czaTUVmstJ0/UoLRH8VS2duwaNubwfS2k7/eHun7mNWjMb08hbQZlq4shGqW1ImPWgnQo
6wPdnt6bFntvQtcXJTgzausEfOuh37JCJqssC3mU1aAf9E8q3hty67iJsXhtrp/uT+j6RWAorhR4
WmRZwIEvTxaZhWnOiaUGqKi912Rfkd81i3yMZvmE0MKppWoD232nJHX9wVbIIqkdSRao2q3zN7pP
Y+aIQUPCPkTSlGaGhD3FgA7mzs7Yggm5OBhpVcPlISAU3kJrynaJ8rRgerUplMAYxI9BQObrS7M+
FlX0XtFrMEQS4k2DpUR+pjSLy/UTu8vSvDSJ+EuBtLffQwBv0OMksqESeLnclPqGUQtlLaiz0m2L
31r45f73vFHAfmuTrDE0S3xlo2IbUYsnoaIFnS6nqav0WoeqSYhquD5zf8md2n5JmmQsffIM8hrN
aHOQxCDohNclUj8dxl5MkherRhV7Oa43+O72otg5SDe6dUjbks/ACsejBL705Uo4zRTX6WRqgVV3
uptnuXXqs3Z4qiKn8WeIHJ6xsOs1Lew9pbH/6aV+3tmGN44ZImNsQdpLa0tn87aNRmb1Y9vrQWr/
1PpVTutcOsWxCNWdW/fGIUMPaTVhhR69ChheznUOtWhO+05Hh38G2jJ0uZtbkum2dV6dDLlOD3Uz
5UcpF/FpmLRdde/rW4tsgbIsOjRr3LVV2YqkOm2VYdIDCEtPOhZaqZy+n0V3nuTkKcoQMNAe9ORn
oiT0EVDgNhS/Lt4PS+/f35w3zj2wM8IywhmoPltwihUaU0/lQQ+4rmGIKIWLqcsTRPLX++Pc+rBk
YSuxVjHAa27iJUfORJuqtRE4CGA73XKaMQEZhwiN+p2Rbs7oj5E216eatHYV2ZURZG0LmO5rUiSP
nfzz/nSun1LySQjXdGDowRDZXm6ftq5pIovJCFAoT3xjnEZvokaC0A6aAj0Mt1np2//hUyHhAuzZ
ABx8hXTVy7AjTrSNYBop746zBfTDzvVjLZo9X6QbX4veC51GEltImNuWWx5rZsc/9CCq6/emA54u
lt8Z7a8Gbe37C3kdblHUg+YJ6IXOImnl5ULOdRI7VdMYAaZLj5L1WGuJH8uoyiv/aO3vUj3eH+5G
UWMtIgJXgjeLJMAWcwbkbqh7MRtBYSxy7w9EDipbXplPSr9MrTc1sfMUIcb7zS5KhMwFTcmTJZVQ
92e9QRFoVGbjuVGcRHYHc8gWLze01dAJOiAqXIaIf+lqEYPDt/KxcqVokd/NllWbrpZayT/3Z3Mj
C2E2ROBMiRic4vPl6mmhYvZaohoBjktqk7hWOLu5lJ1qSNC27KUKJirySw9Ifh4nl5nvfL0bWcB6
V1MvZHT+Y1ss1DWir7WwE1hR6ulV+HHM4bh1X7U4fRZfLfmx6EdXiGMeq3sYvlvPFRXR1aNUZfbA
6y4nPzUZgDuUoQJ1+pkshgdu8EfWvQdiTasQ1rmWeqY61dDP/z5AI6uiAAzgnHh6iwYrspV7YDRm
EA5AbcIpGg5xIaRzOTgYRKg4aNutrWC7Uk/op9PtOtz/7DduOJOSKaHhCrgG2nI58QYVY+KrgVgU
RWM/mqrcNwAQe02idTuZ19tcLpNNnijGwbQJdvEV1COMF0ObY6K1dEkPyNb6qfO9ScKXDMhmqHlz
3MHXxBYvGo5m+xrpq8z4eS7PtfFcR7/z+eTEiasgO95RREE9lWLK0RJoVGgP9xfl1nZYqxjUKYFR
o9i02Q4hGmX831wLdOV72CR+0zm/6ET6tvpurTn09XBsJ+3cZXuCoDewWGuH8Y1wjCUAS3X5PcKl
kuyUwImINjqrWnQKwzNf7ZtdT16YAwt7Jzf5Wc+Mk6UJP+zPcSLOYTkdWyM+57H58f5KXL9N688h
0uRV50e9haN/VCQT2KlFnM8mXIXDaPvS87M6f632rBBujsJZov5Bs+u6umplixEjBxvIRlR59YII
f5a2+oHklVwF1C+VEPuvn/ZVMRkQ5mo5xx2+rZVpqV2HYYJiZ7eMp7ALaz9V1cIthjk931/E6/hw
1a0iVscRUyeF3UQRrVybZit0kyjC8epcQ5um88aiel4m7WhHPXmfSXQh3t8f9vrhZVgNQsAa/XLC
N0e7jo0YJJtpBlL5Orfv4+nfPKLeuvfq3pzdH8Ns3g1VKvNZjmwz0NLqSJ3/twJeRSv7l3SENkIk
ilihP0o7rK29yW1OKAe3LHpCgIB3NTtPVmA92nst8RvbkgVEzZ6YFZrDtqU0xH3bWCairk27Fm5i
M3qKp7p5yPOy8PFpFQe7Rjvz/le7vpDXr/Z/g26+mogX04ozZCoH2Ig+bSLK8UP1LWpCcbg/0o1b
jqGgbpA3UwO8KheXIpyNMWNfls7PBOsRyzlzM3lqLp9L9SlrH4f4HNd7++XmBP8YVb284Zp6MACx
MyqXOaBhYt3BjfZQMes1efnUrFNb+cp8Oe7wzSrWOAjHUWGYdDZ8ZTnvWlbdnsT//fmbTW/WOoil
gT+fFM/NxWukfDHDPVmfvUE2e1zN266U+vVkTYrfWqYbpsa7Wv/rVIClAo9HjxYDU3tbyYuc1ESQ
zuHydaLo0FE99Pqi/EX1bzje33A3PwrRBgEm246U9fLLR0M9NaoUW0FqAKw0lbTxasAa/8MoaCuu
3UaKD5DwL0exG7nNViWhYCyV6sEeFRrANvHb/blc5xpI2dKwJ/JfYYzaZoNl5gLQOBR2UMoF2ulF
I3u5k9u4ezndI1I7iztWzT85cjc7YfKtgYGM0kVdH2RnW9XAmWSeJXmyg3Bc8C4zC/MIp7DAUDhZ
DlNq5WdFqN3JyMrqcH/KW684qlsruwwpMkICQqOtaJGmjSDQpdEOjPp1kb/gInwskvG8FGgyJj8m
ELmZctYN6TAYj8Na16FBCt3dTfXZdbrqDMHoEfvtUyInj1a3ghp3+8zrq70593jYvIVs1FZRxrv8
+FGRp7WVSJx7kae/kXCpX3tJDgncwuZFl/TKsxst8ymj6KfaXCiGYhSCGGfsIVko+Xas9cdGGY0X
+qCy16a6/Tl1RhMsqNn4vSL9MxVL9jGRpXFn1954ReGEoJ9J8kMaZG1uxbqvdTufuRWtRfHS2fDl
0q+Gr7H8sFT/iua9Yny//zVvHEYiEkIgmnWQM7Y44DmZnXoOSxSlDKk/KLn1IxSA6u4PcgPUQC7O
UV+9pjknW0lhqxkq1GJDM8jnJqicQ2E9UcgX+Ji42eJGTnxc5n/M8HeZxm4Rv0QQjULxFJnPGm03
pRyPiT0+daRDrZuNh9Z+7e1zo76rOsihhyymoTqY7U7c9GaEtdlELAooEqCHsAK3IueSTmsj5FYM
5EWp2Nt5G35SzNZ5TYQpCm/KNPmk9tZQYMCmc8B1NXYisMHl/F+vJzAvG/p8yxG5sgRYQ9xU38PW
SSLXUkMZqW8rL0E5j8hBxVamCl8tkEyKjUL8Oy3GgsnZmCWar2SL/m8KgCP2VS0pZa8jDu/QIg0H
CHuV6PODZKCM6tdx2hfgTNPV2qecnR9G01m2a0hFE6x+1BmA3hAVATU30O4QtbrkNITn7pGYMfyI
FaLyTY+zkBJEp1K/qIxM6bnLQsly+1zJUg9ZVOeU26P+NVq0dnSdyWg/i7iQU7cduvJrji+McKOu
ikhaDKdHCDOqMx/sJoCOUJUiT3ISHseumLven0f08B7NwSK/bFuKtAejr8zkhKKTWT90out/yIOk
qAcJRRv9ZBpz86OiFv7djIaiPLJEYeRZfbmMZ6xkLc3NF9WoD+iplp/knlbRzn37xpn9czdA2KUq
RxsYlD7tjC1KjS6aJklcLNiCpotwzSxqczfsQCt7qpoqk5v1VFI1JJQmV5Jo0eqxk7+3JNyJ3Xhx
5qeqge8rL7Z61AYgb64yKOMvp82jL0VRdTu91G3MCnEDExgUFnjRV47gJjBJOssRSydR2Evk+lQp
aLAq9ZT6TjWET8moikMYy38bKP//QQHGUjzCAdraJDhyqyRyNSRmMGfn/otd6f5SHZTuKJK/LVes
IyFpzOPOUwQPaDO9Vo5h1Gk1OY2juWFsfnGa/oG60F9mF3TDuRrJm+DOrnzqTQxRJLVey4VMOUji
wBq+GqIzNp40bY8CclX0WkfiiuE5IReFCby59/OyDpdhEEYwp7+mrnvR0uY0Du+SsnDFYLxMtnaS
yw8ic35m455K5fbNYWwgZ4BM173CTDdjG42zSEtI5BfOq9xYeqTT6pal8WilratA8VQQ6ut3Aqf1
C10ep8tBN3tFA6+V5RAFAy3+GeefJazvkr/NodaJsftZVrRD+Y/NGLljdhlgQDPom9SNReq3cEoi
TGZ2XrdttME4yDwBJ6UMQg1hC9zo+zhU1FaxA6Uq7VPe2RDFQY970NKUo9oL1Y9yM/KQ/uiAw9jL
t87s6qM9ON8yS+2f5mJUgjkkUspbpIFnQ2iBZGLNKIksfdAH1PVDozSPoRLvqRhvzRJhYaKDRUcY
dTt0Fth7l4FSsmCOqHdpGCR55GrZUrqxVHweIvkoh+9C+9ToT05refKqUBJK78a5PZT1DMiu9+rC
N6RP1hgd2khxWzAhqb33+66q0ZR/KROiy8hPA7O0Ja6LNotk6ulhoCi/Yz5i2hyV7kN20JvIL+UF
XxyKYRpvm9K9q9q9L7sNjtbRAfthBLQWboytqYMqMPzRujwMCihvbpVIshuH5k4EdnOOiG7SO1jP
4JVTgKTEVo2kMHHG2PynWQAOUvUc/pZCT5OCJOxejWg8GpFyRHQY39w9tPc2vWSS2I9oWJNRmUKM
fJPCxJVK84dQNrD10o3k4ihDJO/grNw/JXvDbK5szQzjyB5mKVCT2RXGSap/KdjW3R/kqpaxTmbl
LuCCQDZL0Hm5n7sc54gsdKSgtbOTOg4uYrvmCPzA+N4OCIPnXejZtfDyOd95ca/Iv+vQq5MSiSC0
ADjXl0MXqZAgoKTRc6igy2f5km6dGd0w34eKQDq5dRfN+CfXhk9SL97jwPrviL6x0AnRpke1NClg
v09yz54/3l+Tq+D77YcB66KAz+LQI778YTEl8sxsiuh56A7Ij+De4WmIADXVMTceLLju0ISi8mOB
yTg+AQL9R7X6uJoI4cLmK8VZAZXbp5/T6uA4H/v2qKbloZ7OaTpQh269pH60O33HzO76TSJdIMnk
VWQtrxRMgKOlWqjW/GbpOIPnZiRaX32CpGNqebbM0tU2RCqI0vdX6/pdWgde5XIIK2hfbxcrTnUD
Bnf07CTq82iN7oyYBKaMh6yIH/52qLc+LyJsKiV+0EaX3yVXrEjJsRp+bkLb9oWVHjtdWQ5R+QOi
x/Gvx2JGQHwhXK6V4A3QNqdyoRT6kmONBSyB/t45KsNHen0r93Jnw11/O1RU/hhrU1K31LxuIDVh
dT7nK4M9HP1qnn0HKYJjGdvfUklfjrGcJQ+RnHbn/2GiDsEaeGLaM9vAtwnZTlQu8mcpfSdHR7N6
l7eJ7/R7XawbERuI3rVYpkDaANW3uc+oZreFU6TFM7mZ10fo+Lafa/0/Cg+HhU5vPrhjfGpKyTcq
aycsvX6WDDwj3ugya0691WrW7CkPHYE5Lr9MfELUV3kqjEz7cH8ltxUmEh5U9Ml5sDdFNHjLAmqQ
2rCtCQdZYwiTx4kOnQe8tgZQNKkJk5O1zwV1RJzs2zbc2a63xl71kjl/+P/QkdwcDdSxyknC8DRE
LHDE/ktvMi+W0KlBsipTtQ+1Vn/7++kCJqasxd5ZDaQuh2yUXpWcXsO0FnflZGHPaicr/cY6H7NO
QEX+cn+86wwNzAodVwg8nH9E9i/Hs9W5KrXJKJ7LAeI7ZY8xjiS/rqaxfN9OVaqenMxe2jNoo8z+
dX/sWxtolbvCSpbdSwXxcmwxV3nTdQuutQU8wmUWdE81vfT/fpQVhArFiAsBysTlKCreZmCSZIzG
RVlwt8nKi1Mr80458kb4BHYFYC1cRUDnvBWXw0TFKBeZCItnOouuZcSeGKFODWcZDkEcT0fJiA7C
dOPC/iSFfZDbe5HNjSAa7g/gXoLUVXd4u1tlixaDY8zYu0LTcGUzFcfGKp5lq/ipGn14RHQpdrPK
4jqaROiV+vLTasQ5beX5GGIhcSpF/oo4WOFlJGPuilH0IqH2B0sr9GNC6/XvXx7QMZTgSdRBe285
jM2Cx32GxM6zcKQjwlAvEy98175vdxWZb70FCNxzjKG0Ac3c7IFGdjKn0delaY+m8tidokMyPqaw
+g54097fb+uNe5lSGjAs7JUfjL4MOIbLjQCXSu1leSie1T7MvuAcHPq4jE7vx9zR2XmGurPzbp1g
smXOMNJBKuqKl+NZveaUZsEpkvPfjpO5YH8KHvPxsYz2nIrfHECv5gZ8l3SNXPZKL8FE+RK0usQ6
Ytf3IRsQsFEjRT4bkVO8i+Hr+4OAziYXUntwColbGhVdH7xZekrNtjpqWuG8I9JPPQDHmmeNyeDn
USt9KKIIsr3S2efZEZbfdbHxFBlNdqJ9+xI1tXTQ07I+jakWPcraCBxfNMNv3Y5n0tMq9/DbbJBZ
1dqHWe1IdCvLPlLVC6FOZmLnbb/1KlCCg93OfUIou/nAQw6elZIi3ozS8pvg/zWWQ1dRsiNnyNO7
yJtlML3/w6ai9bvyaFDs3NbHC8kO1XZqy2eUAp5aZcbo550el4Elvt8f6Ho3cYNxH5NrwmFk/17u
pkyIRMIaCIttgiYs4Qsl9wWXR7ZYL8WwvN4f7fpc8qgj9QpHiJIPqj+Xo4ULOaVj1uWzZv47WOeV
IVS0bjv+p0f5E1j1j7il3x/xDWN+uYUZEv0wwA9gZLGxuRwymkQyygpmKEaM+xmQ5VlUbiYlzi+B
GNLiVtBrSdQ0p608ag5wCEac2F60eKq+ylllfFYRJ5pda6iX3rUqU+vdWs60h0WU6veqD+tPTmw0
PyNQJIMvF0UEDdKojR8djp5HHQDnzoRufTCoAaBu3vAq2+dtiMoGXNxYPksCDlctu9TDwanNr5k9
ekaf7qmS3vpkZHH0+lhC/tpcN1McdRmpVwWYwnyY4WYHUTkfc/xl41A+O1oGzbPc2f3XJ45LE1wo
Umx4RnDmLr/ZPJh4ic9R+WwiGVY7x9L80djVI7CELo4PDsn0/U1yI6pmwJV1DndlBW9uomq7UBML
hDaW7LIk6EWgD/CtAKD/GI11+Bm+iz14hZbZn2LQ5iYxWk45dBoq5OFiYwLzfP/33Jw/Yh4cEKhf
0Asu578suUOdvyl5UrLM01O6hHE5YKg4ZCUtRKf6EOmoe2GH6+yMvN5l29NCTZZsBUvHNQ6+HLmn
SyLLGQfUnnR/MCUvy05aLP91ms0yE+jTiGLpeFcuRwmVCYfAcC6fR+WMmoKbpx8HWj1jtXiWPMIL
yQ6UNXYA+dfR5zooyhnIHQGF2hacVCcbcnleuHtGdEr0F7Ljncjz1uIhVbjyH2G2U9u8nFZTRk4Y
Oat9PCIRFbFfFuS7rf9b519b0doADIAGblPq2AoVjZitfI7wQM7gWDTSxyn8FIJEipaP9/fhdWiz
KiSgWbSSKEjhNzGuiKZGmyeNJdPywzLoBLi9p5XLQR26PcXA9Ztvdx54MFS4SB/Xc7hZvGRuRbwa
0mdS9RRGn+T6s6y7eoSPC6HNz9n+0Tl7qm63tgToNDYhHEBsNTZjQjvuQENiEE4nMzx2lrH4KeIg
x/ureKM6SGEQMUSOFLIHxOyXU5sH6IWa2lXPSlzjrkLX+H1cNl44v5ZnzOD92jbcbC+CuLUZ4XVy
hCGf8NxurrRBE5m1qPCndeupLl5z47GV96oRt+6pP8fYvA3UccohHjCQ79IZ4dqHpYYMj6Y48nEa
hMad3Xhr5/852vpr/kCDIpPbWlobYWtm5Ic+U73Sql2t/pJ24mxoe1Yrt/YG8BrAQqhl8zZsDrM8
9mkqDeR3hgFYJBXEeciz73Xgbpww+HGIBzsEKcDpNnPKJ6URS5nVz5FZlodusbQG6HuvnuapSM4l
8lQ7i3hjWsyJ7BiCIdyV/8fZee7GjTXd+ooIMIe/ZEeFlinJtuw/hMeBOWde/fdQB+8ZNbvRhAfj
mRFgQMWdateuWrXWsiVvsqKkyJK2OCFJEux86t42bD9/KRdNfYd6FPDh+d1ggmJYHKzBNMNoNNFT
UQfZe+paqJrMQjA2Kwfryo6Ye+lp4ocZB0sLMwKg9hilgllVhaxs/1oMwUMsvqpVzwO3+JRQeW6U
8Tj/Hw6urQK7SYB8DQoUdp52O1L5Gy9QV9Jk70CyM09GlpFsDvk+PopW+MWa8u7stJoxnzqjHb4l
YxxGThHR6bzpRzU/NKUSik5LWSDaKGEsbLpI0/eqQgvdRmrTUrORgjd+xGAjfjSjhzKIXzayzS6s
ameMRtWFTqyiR6Gygq2H3JCxVZugH5yyoouZ4LNsaJCANPiX0MqqvxNoJtcdCp/976g1h2GX6F7f
PueZ3vSHqqhixS7hL6pto7fkcOsb3Zy5zLyYH/1RB09RQLq7snKzy7uYI1JspLvZ9BdiXXJsFb1V
BDpRbKkc9bQ4emJK1rvuxWMGqtExpsYY7TAIatmuKzhIOkuchQX78MFEVGCFv+UyAOTWnruRgNwA
rCNtcu5bUG/iLQrq5sQyNXaeKMc8bTaKtZcSBfpa/w7y6t1Es5cfR+7UeysB0YWzfjdPsovnJYjY
JdFxmCWS2RqJfuprf5eVusQ7JXQCLw9XIt0Ljz0bImsw63lSeVvyCpRl1EbdVOin3MwAw8A5k1S8
IFK7ami6bx56b+WMrhhc0rZZpaUA88r1E50edgufpwUncF1sJE21jfi3YH1Z2VlzTLLYWVzoILCB
nHPZLstOoWkETS9y+gCGd1s8VX6vhOqfqaWvg2YCxBvDfFJf65KOhS5T8l3R9/pemJV/bn/JtTUF
tc2i4guxs9hSyG2rHbpZgMkqadNae1XakqxbWc/rRoC+sKgEtcvQggAt1SGV1E8NwMaaCic1cfz+
ynFds7J4FaQWKRvfy7BS3zUkNY1sr2orAeDlRmHrkwinUEi+gx/PTyAEr3A75Kpy8mgZpRdQlg5e
fITbzFGSL1JoruzL94rM+T7hpNFeQhVlPg3LxEcgothTaZF6IoRKHXDAE8zUoyZu09CV40+j+k2U
v4ikqEU1cxryVlU37lCyfvRV2oeStRvz2vA/fM7ySdTo/qD4NZ+jKA+qB82n/tBYXxp5N0T3fbZS
Y7mMSIEpEXQAI5jlLpjt88lm78eRoQkGEuCi/jDEmWH7BXBIj2huB9q0Osmpz13AleJ2WjE6Jarn
u9vn4yIS4RvQYILjhCoghHaLxIysBDHIUMM4JdyPVLo2cfr29xaoAHAHg0WDAmye8w8BozlTWVlT
bZ4KUVCdmMO+EZNiTR3mysqRogBeSj4GjqalS63zus0Ru8Wltv1OUH4DAH4Qwkf1iPDlhmf6X7sV
MiJUUABuAHVTlpw+XYhwayfETJsp3mkyKfQMvVY119cUaS8PPVU+Hi78F+QsGNrz2UOIuZBkRA1Q
DO7us7oJqc+HruRZKyfxIgQG+//RzvLgyzWFChE7cT/ZJkwocfgFMPK2WNPPvnLJz5aAnFB84Kf3
ks6H/RCyxc1uJiLKcAo7s60VW/T9xG7BIm+8xBOOXTN5B0iJYTbzBmHXtpmG+8nM7e2NecGjwHNa
RUaP94WmzEH4InAVIZoUDN9D8HYU7B7ZtTT9EsjbLFVfPdpNy70xbcpieIq07KUYhlfqgzPgNYnL
lS+5yO7NnWFclnPogRNcNkXofgkitpatE28U6slSVh/LxOgPo5LFWwLvjuZTT9qVjW8cvVGWjrcn
4pp5GsFh/mVFFNIM53ss0MsisjLMC70FpapfbwqDMDCLDLTkreME2bieoV2rrQz74uHwjqvCBZLY
nBFoC/9XV7moRbCWnNofZWyDQPHuB9VOVzJOV0fHnP7PyuLaDDn8oT9bEV3R6T61n7vIoU7yu1yr
08xHcXGXARP719Dsaj9sbIh+GjWdMKTkNqnCL8nv28t0OV0UB3gGk8AAYgu1z/nvj7iYaffQ2pM6
Pnnhm0ZSMpx+m9nR01YeT5dTppKfg9oG6BtkTEvgnTcKMQxi1XCaLOh0hRYdlcERvK+kWMteJfcp
OHBnr4Q3lx4IozNyC707ROCXTS1jrwS95svDSdKewYsRfcDy/ynTx5Vg7co08haebaFZBEfj/Pcf
lqluRWSxAmM4lXRfwvZjt2ZGmz7QfOlFCsuVgOrdiZzvCpXcFolOEp7Up5flduizvJhSxXjqNnjT
b2ZpDyY+3ClVu1XtWHfgpbH33z6/tF+rvXCXfAeF3+zDXTDYxe/hd+EWd5mz9vK73Kp8FBsJWhTy
fBdplcIX29rro/FEg9JDD6KjEBCmytao1q9NNblL+nlUKiUX77nBjCqB0uR4qmu61/tPQQB2P7Mb
uLf/njpgfu9/NLa4wVqTBgyEW8aTMQVsT0fMq40l+o9Kkv7J1B9V/dAJxUNeHEJhZUddm02CjplD
Y4b/LduIRUFUOy9uxlOgH0NDOGaxrYNA+uvTD5biXyOL0z9lOT3EYjmeyN7uDTW0k368bx/8YDsJ
a+t25SiCvuYP+bC573sRsg30NVpGXE0nJQL0Gn5TatkRxX8MZSXouBIBw5tBFIDmCGgtYCLnZ7Ey
OHeZ3k4noaI9wtibb2JDP9smJ8aHXnybJStx2yVgBELtjxYXd13cyzEcIVg02mlnqvlz+2mCjM0h
H4V28pA/DGZxyAZb7lYsvz8CF45gZtcH6w/17uUjkV6cNhTlfjq9vT2G9u7Rvc/t70+h/WTZqV3a
of04bAjx7cApHX97jLfx/IMd7P75p7RrW7Lpldp+ev768Jq/Oabdbb959ufAHm3ZrvY8oPfBlry2
HW5k2z1w3DbG5mVrP+8fHu7+uPeB/efXn9s78r2/8daIFjdrZZmDUfeMSLNz+2l3f9/t5O24BUDs
WDvkUe6BuTxZW+9B31jf6wfYNjUnfGpc59Dbd0Df7YNir1z219f3wywvLuEorgZd9+dvevKydFsV
+5RU1o7cvh7/qFxgefX0vBZizL90MREoG6lzUys8AhfxG6zz/VhKSMRFETnxUNjGRbxyJb+fuaUN
2CjoYwaWR5vIYmC0mYqxp+XiSbJz5x9EhfgHXT8nsb9+/hHYon1Sn1fW94oboDPwX5Oz3/twU6ah
2k29hUlV+aY78SHZCE5jp87r27xhv8PDYde79E1hik/OH/OkHMHr2fq2hbZR3MHPoec2d4u8+9av
capeiVDOPm3h7KUxikND4tPERNlqQsGzD9X3sGpq4pRwW4/hSanhTVHFFTd8dU6AJaP0pND2sURP
SVT9pVGpxJPRtZ+6/JClx9r8J1bbb7cn/3KA7yKO9ILO7hEdgPO5B3ZZjVXkSydYf+vmwSo6Oy1Q
/N6McudkkrI16l+3LV5xxvQyKwqSMPhI2qsWxzmd1KSRYl06wc6mTqkd1ZIjR3/6BA6v7F5v7+Ku
P0Iz/WnF7jyU850991DTo0MWeqbIXOxsRWtN3s2adMoeBPMwqRIJeeRXxp+w69MB22QvpZ5tJWN7
2+5lcDKbJf4BMEZxblmai5IWX92a0ilCAMaL72Phe4PGcvgUCisZkMvcxLmlRcTZFXIjRYPBWjaR
3f4Q/VdZ/JKV8Sa482DmvD2s68sIFo5oCNQSHWznO0fsjAYec8ZVj9vpySJSgDPG05AajSRYQD2o
sH75XLO3zV4bI/NFgZrSscqz+txqaMG9pqmZfDINejqtXdB8MpDO9Zw2/CGIKxN6bYxsUWrvsyII
HDkLz1SJYTxFZi6fUjow+34T1rZKU2VpblNu0vJR6GI7QUbr9hgvz/7c7z+zFpEYVbjCz8dYNIE+
TlEin0rxEZxpG9fbbHz1234lnrwyl9iZh0dERNV44dxKL1HCUq/k01DUjpn/CNAkjMIC9B0O39Lu
kF25PbALSTMyIGcWF6uXZEM3aUbN6uWxHSdIf+R21r0BrBEUpxzKfSds1NpCH9SwyfTZQmDRK7LJ
+bEZftZaee9Z+ya1+xLdJrZZHRr7zNf3iWw4mkKTS7C7/cVXdwAoT9zFTCzJrjtfizxK5VZvS/lU
CLvII3sQVZtsByBdKmE2LW3PoM1/jcv3Su4KFhhCVXIkuEqgUedWg1EqQLV07LtA+4VOmTNY4VZU
NgVvZPEXj1c0BCq7NaCoT63D7SHPv3vhJrkS2O2Ux2hwWPajSlrVT23VygTlpgaFUJ3vJi+JVyb2
yr2D5BsBKhxo8N1Yi3unr8rJTAOPnRBlL94wncpJcfKw3Qh6BjWCyHIqZMPrFWd8bWZnBmpSckAg
Wc7FeupB1VcCmfJT3v2EmrTHwiigdW8rRMWmHWa28rsW5M3tOb1qduabej9mIIbkxYJ2pVzUlUD9
gR7tsdrVwrgZ9NQ2h6MuvRVx8VkXdnL4AN3kSqR6bTk/Wl7ctjktFLER+9opH8qK/v+eyKVBhez2
AK8tJ9cATCGovKGNu5hWJQmVLPIC7RR5VOBjGvebP2N5FBBH8Ltu27tlZOxvm7x2NIG7zOyBFjEa
qJ7zORUnjSoxR/bk17a4bcYXGd7ZMtr3+WcxMXb9FNvSSgxxOZk8Hgnm5nT8zDe7mMwRFgQBLZfp
lMiRsm3bUD/WglEdb4/smhWwKIRGM9njxQkcA3VS8qCYTvJEfD+GSMNBGv+3AlPEI1yjpEwoLtDf
sYz8Kg/5h7gsp5MuTOnODCHrMgclXPEml3fZuZXFxs9TSwfswjupQy/8wUAfbYvkK9G9bApHy1P7
lbm7Yo97k5QTKBF6JZeA2cGa5MSLY+nkRYr+PdescSd1JuGB5gWVDaooWjnacwhw7i6JY9+ZTf9f
RLtwZLMEaMWzjKALmAxNFl4T0HAJj6OQl023cszmY3RuDMZ+E8lpWqo5ZstyUJANIEXRrjxVqWgb
I6/2gXd59Kz5vyfzXolWjtjlZJ6bW5zqoRT61AIbDsQxcrRkdDhwTq19rv4ekHFuaHYvH16AMpUn
tfFFA/ha/jMpkocgjCa7lW3ZCGzBuBcEbaaObp9U71uPCNvt8zZHHRezOtdDoLLgqbUk8jHMQrdi
4txTSv/8r9E/6t+K5HcMaeRtO5fnmsza3PxF+zW9WMu9mdRhUApouZ6myv8npT+Gi85LV264y/2I
EVo9Z7ZysDbLyrqEouhg5ql5spI0dAD2MiZqzbQGNf1/Gc8HU4toTk8zUy8goqJ8bGa2oRbZNhzg
ov4Ps/bBymIT9v4UdfnIgEwv3TXNhOztGk3ctQ3wcc4W2w+a/zrrfBYmNTaZUGROChKgNV5NPYGX
Kfp8e0DXTtUHa8ty4EwHlOse0yZpSb2zWq/d+FPzMlr+Q1yN08p+uFIYYENQs4angrTgBd2sOtVV
2CmleRrHbCPDj+g19WNtSVsxMjdTd2c17R4N1KMqt454F4+JHbbSXsrb71bkvRXPcWf8tmLPVqa9
IvH4oVQYxNJTquj26G0MKM/YBfuRZpxctbu4IyR9vj1hl8sz72OZdBSBBTfi4g6ZqhC+edB0cFgO
E9hZ7nZ50wwb1TtmqrnmY6+k9kyDO5EaJXEpD/bFtlaHpLA0mj4Ivr9G1oEO9DRHnkuwgwpy3LAd
HW9o/ijCpyCV7TYV/poQgq7imRyYoIZQg4LOuTOshRlyLhTKqYNtdkONXLHVSFzDhl0Jn+i4MLFF
7DCz5y9iGb8UBHr0Qv1UKoWd1Ygeb3nzGV/Qoa1e+6csqFbc7OW+pw4Gm5wJiwl06u/tZx+cvJXT
8eV7FRCpDmkIwSy/FilJJzH+JpRW95dhL2iTWc6QSHteReph55MoUWEO6y7x3TGHnJ4z8Cee/DUC
gaVDxwgDAfNJVyhVPmNx95slCVnBMgP3absSNq395sUeEAVLGiqP3yzYkrMyNRdgqOVnL1beaNo8
RX0ycMfwK3iFo6Y+CW9UXlEDc6xk2inqUYtfi+CU+dBzV4++LN4PulOZ1u72wV7uiPlD6BCFY4lu
AzooFidNlNIa9e06chs1glw4ibdV1SBxqRiZDS/ZX+4/rFGN5M+cWoGoYjFsAdK9JFPlyC27CVUX
2ZYCerioayUrLvfKsGDmAGlGBp1Qbbn30Lwq4rbyItc0hfsJ8jArnf6JaAk2/DVVtQvGMAYFjnXW
qAIVCJJu/pYPh0pLE9UM4yFywyj4NBTf0mkvdi9tsu+Gf7R6k4q6HUlPMvyn9Bnxb7MXhdCuSChH
v3UhWXkfvT+APoZS75+D76RyYOFclsA2eHKlsRa72B3JOINRjDLFtqy+sIs+uLNAfzwPc4JStnwN
lvfc3A5aHByRYuvvmcoAvYg63d/eZNe+iU57xDLAfkDaYMwR04cpMkAej9Kgxq7XJ6+8CJ5is92O
YmfLr3mFBFy+RxwN1l2nM2mRhzncTvSVrXfhbJkXXo68jWe2ER7JiyBmHBB9apIqcXP9nhTZKYpd
2l8D9Zgbx1pmGwrJQRdj+/bQ55EtVgMqYcBHkIaS0VlenHFS+WbRsRp6r9qhWdlG8acN1hi1r/iq
uUbxTupukrdcjK0LfLHSyjBxQ8kElw5tk513prASbF7b6aCS8OcKGQaQcAtnUUSG6mlmn7ienJIg
hIScmCRojpm2V4TMLvLRSbrAgdzARul3U5n3XfILZtNN1Qq2KjymYNxvT+9FpMCqzhICCBlwxVCW
X4xcD2j99Bo5cZMgebE85F3z6qcGj1Jm/YR7GD4ezxZG4FW/ifWbeFxxn9cmnhrKXKnDs+lLtLUg
9JlOV2LqZsNobqVhHGcGpzW9giveDOYDDjNQFgNe1sVNGkVq1ktpk7ppBzq3DI/j9Dql0YuQ/qfx
ENtAE0ZOh0fS+UHthDDtAlVnOrOcDNmRjrSVTXTtQAAQocN65gng5j63EEpTr6CMmLpV7vOS7fWf
3tBGW0/IVhHH87Qsz55JxQcsKo17BLDnpuJkKvO2LDJ33IuQzvX6Lh4Pg+564XMrfxLG13KNmuDK
4JA9IXHM8Ei66IvpAwE8pWnJQsWdrBGndgLCrspRlD/f3vbza2gxMq4bBKdm9kf05hYborByf8xp
2HdV5bU5Qq0pAgyxPjftQ1Q9V/IaCfF8rm+ZWwRZXhUZUzJmmStqebwzRqXbtEXzOxwHai+dVd0p
pr+GtLmy5xkiZUJgkjyjl0gbvaslbxYpdyPp99QmO00t0JByw2wNyzd7iOXg4I/mXBEsQJSxdGqe
lwpqUmeuHzoNIrowlwyfyX5nFDlEJVm5D9RrW4TMGJuDfAtNiouHrpeBkg5QA3CjZPIf6JQIt14T
d5/kOhs20IbW+94Xhw3S3xKQBgSJy0qWHfSlxk3mx8NO7cTOyTW5gOVQqRGJFxVbL1XLGaJCP5bD
INKjZMEi29OVEAVRfg9jtXSwvD5z6OUDvaw37a7CX+1CawCnVozxsYqK6KEuQ83uglD+nEiT4XhM
il2JPU7cDxBoB/Wwr1JSlHRafemFstn4ghzcxVVS3MlJID7VUwUXrtG2K9HDtQUCQ/wOLSP1u6zE
VDK3DX+ZuyP4zj3o2GxHzD84mhFFzpAm0q6rjOqzlbRr+/6iZsDtwvuPhk4CZOKpZXQMn6tSp6qY
uyCWbVVyOknem9OxD91B28eoFZfifN0Vuy5tj7eP+LX9z1uNMBm7FhTR586rEMzJLJsod3vTfMmt
L11YuMbsk1fiomuu5KOdxQUKcY2ck5jNXa/cKfHn7ElUBToiZw0jGu7/aYwVVMU1X/LR3mL/N2Wp
znRoOaoY383uuaff2LqLodUv2D23p/DaUQOpQ5uLwYnjJX8+hTk1l7Axrcwt5VA9dmYIb4lJEqZP
mt+3LV2dRKBIUA/pFrwXSwfZpTkiEQxK7R7yQXPMGjpCFHGb9ifsd1/z5Km2Vp6Q7ywoS79F4xVg
co0YiCLF+egEC/4gpRNwkMFGKkBroCRV/QjV157uQS2Jtn56MLV4Z+ZODsa2J+CObO3AYxo2jjtk
SIiy5XDTWA/oqcHQPNitBrPMmvDKe4H+8jsNwn/WgqaNxdw0gWkFkYXDKzZzlciRdSjUHAJtfyse
67e6sBEBojAg2u3L368KLOv/3/Li/gf2Z4aeFudu1pjIzOi7Gp7qqY73aELvCq/cimXwhUrGyom6
tsNp4qBJlpgNaovFDjfLVAqUqMhdE7qeGi7PIPsTWj/15DWynm+P8Jpr/GBqGX62RZ5VlczcanD5
cjWEjiol/aOpD4WjTHK1NbSE9GICxP+24ZUxLtMug1UriMzm+OQhe5n01h6lh6IsNkP4lsS/btu6
drjIVtGxzauNWtliPmPEZSa9q3I38EAvl0/55E7xk2hGW9kKUSt/FKuVs3XB8Tn7feqZcBCBUqeI
tfAcvLTkQm/jwp0ko7bLpjxk2sz/oZSqk1Dwubc6jVpdPAn7YJiGQxME+a606MXvlQnWcj38BZyu
3dQIMB5MqUsOmVd0B5krHnbfdCWkvnZVAFGhsA2Gn3tyEXVSEfJkc+CW8gYL2pQkTY9mMumQNAmw
9gXVGr/CNb86P7eADYMrR07k3PN05lQkcFQV7rA7Ds4a+nE+lUt/8fG3L07tlCSUQD1+u2LWO6l/
idNv8Jd63pMWPcGW1+Y/OtOHwmFvGu7tjXahWDYvOxhokPukuk0e7OcDa4vMGjlEhdtMxRacGHmL
l0axHDU0t6XcvrTxr0LZ6MPdUD2XSWtbn6bkftQgc4VeNWz7+0DcC/GhSfq7Lkkcr7jzIzsV1thv
L049/Wg0U9G1TMv/LFh2/pniFOl5EMEPphvjvVSXzuA9mt1DLYqHMo9egc6v8QNde2YzBnNOs/Iq
JNl1bjJQhxoc2sDMdH63D6qBR38iIV0hZ5MTVXJyF3Dv2Qhgl4dG08aTHI3pPlRaa9NmtNTfXqir
cdlM2wprM21MkBuef47allIbC0XhqoW/LaVDDQrIP2bGXSY407NijBvBO8U/b1u94P973x4zEI3W
LfoPlyxJZMjGZjKzwhVDaSd0dl5Ld/6vJChs09d+V8WQAqAyv8fZLgZWLpj+Y9/3Tl9M3P7Cmz8F
M531oRD+1DBZm91aV801P2nM0Qd5/bnbY3FwCk2gP3toC7cv+u9EqpYjwPljq2baHGW6/+H9NpOD
1wnqVmjzVSm7i13J4Zk5RHnWgJjiQ87XpDHbTDCzsnCRshhBDQ8pOccIvbNvFu+dh77UUXJQqimD
Cyg0D11XwtBudUp9bCLkXSHg9Yt7EXq3r0XW9pR68qF7GGS1gGVLi7WtAB/Ut9srenUfEeBzloij
Znqk82/WI9EvC1VkH8njXa6BBCo9O8oIe6E7T18U/T7wnKlSHbqxVqKEa/lIHhck34kA6S5dwtqk
BAmNeJCZr7f4PrFN/lGciDDoP43xXzuL67OJh5iuXOzo6R/DewxM3fGE56T4NlWmM9bQe+m2ZNa0
Za9E+pfXBKdkJlTn/TTrdS+8aZnUZWakHJfQdJLes43gV7pKJLZmZHEXQZGLPknMbSG7/pTb3Wvt
Pfo9PRMVAn/RIU0+K98MDZISMhURGjsEoX/Lc4XsEM2c6A/MiBAwsQvfWGqlpzZjz3WoJjsl7V47
MTmuLOJlKouXIITO5ABBo1/gRKkdit2A7JQrjfTrqqWdUOkFXnQMoYX0C0cw6CcRv+TeSiR0Geed
253//kPiXgzivpAU7Or6/VTdDdJetfYwcyt/K342T+KsG0zIpYDsEhfOK80VU8ig2nNrzeLtFLSe
I2hKCQzAV//+5GGLax53SMrnoi2wGoTWk/WqdDO/eggb9bFoIGOhiUHwua7K4lBEwr3s5UeKJZ9W
FnK+m8+jG2xzcxHh8CYlS3g+oaU3jeUQjqVLB1uzGQoCDUMMdLtPI5R2VLoTx3xT6xEw4LqmK2oI
K6ji+/qY11VxLJp8Lcdx6bbnDyLapTxiaeTBzj/Iw9tpIxxcrpLJL4IePetdxvwbP3NtpLYPYdaw
Nv/zWi7nYM7oYRRUL4fn3KQmd17S0I7odnW0NQJEvZECGnuXNLpcjhtaQ20KMU6MWFIGsps5W/GJ
15wGNfc5TUtMA+Pa+QcobZOGVJ/YbHpLZJnAHJdAvTeNPNZW1vsyNrew8a+pxa0YNWk+xVLPWPPp
+zBEhAp//D754xfS3WRUTqX0D6FuQXox2rDM3dcdcM0AVQFP3I/aYSjW2JqvjZ1C0dyCR+XFXPJR
tXFpoX6clG41oaCewL042bNiwu1xXxs2HVJz9hZZnQuMb6wm8dCS63F1r9vXBZRCovW7UIuDVK7i
ia/4RnJ0gDTnWVbVZTexWopKOLRW5ZqesC3FwhE7000aaHZSsnNTJ7zmOYIwdGE86mvg9HmnLLby
3NEI+9bcDgYL1flOouqQG5OVVa7lveb6z9FYiVCuzCM5HoBvUKcgT7J0F4UMP7oIFtwV6ciSE9ua
HuXk0V9TQL6yKc7MLJxAoLZtoUmYqd6Ujfqpfb29G67+emjXQDKQiqNcfj5LVT0q7USXuZsovSMm
2zHuiEE2/8HITJzKiYaOaAkrr0UjRJBgqNxJrZwyCJ2IEnwvH25bubLgFHH/tbKIpsrWN6WxxUq1
Ue2/PzQff/eyqiOGXaOzEpUbwZVmJIIjKn9K+YcZ/JdN9e8YlsB/0xfDMumxMzVH0/O59irbivYF
5Ly3J+tK3Z8rZeZ5RV0PX79M3QtZG/VRLnM0E9APARnmjvpBaofCTuX5PD5BNpZke6LP4HPXmfvb
5q8eng/WF9suCbO4LxOsj9PgKAopRn3k3SWA9Vsr88/LvvADEItwrwNdJWW0fPxkgxp6eZ3UbD5d
3CmlkOwFuRsOKnCTpAezV4WyuInJDT7qkj9sbw/02vmC2hVaXLSdgBnME/EhSisMI5dyOavdsXr2
aG1IusiexjVB0CtJABQakBUByQiZywWJkQBZSSvrRe2WoRSRiet2uSLv0FW61+R2Z/nCQ5EexqA8
Wnq7iSZlp2nCyvG7Apyav4Fau4lkE2WRRbAtG5nQSCYsSZnmfyvQJvVQrRLE7WjNaun3LQmXYhbj
6GVbNurMLqXyQZiUQ1D5u057RYNp5Ya/Ovc8cAhZZy6ipSwBOlFmPvht7YZgezSoRpMAHcCVhMeV
IO39FfU/I/L5AvuAbxVB6mpXEKb9qNPFPsJy9sP0nyXxKK2Bp9aGNMewH7aTGUSykIDZc4UGvs++
je1Rd1OZfrHb2/ba+Zzfhv8b1exrP9hRElGIiMVrt/FsNXu1zMlu5Lds1Q3Nt9fF4aT+TykI/Bkc
ked2OrFQg3YUGQ8Mh00rb/3gSOedXUvqdlxjurk+qH+NLTZomOZaqvkYy/Q/lvXNNz9TtVZIHt+e
u2sOZy5Wq9BQwBGz3HZDmRM0DGPjlryPxOxnp711QAX7YS/Gr7J/H+dvtw1env4ZYDknSuAxpGt4
+ZwPlQ7lTV/IidpLB4b+Db2AdmmhK8LtIR7ih6gt0SEObQ2kTbvyDr3YkrNxmLnBKIIek5e92HCT
ozOQk9tKrM8EdFHV2HUn/+2cklelH41OOMJJRV4mOf0GNrpJ10lYtM/D0T+2+s7w9pJwryTdJlhD
rl4Z0pm1RSSRxEIbj6JWgNOD5Kt1etp3S3lacU+X5bd5ULxALHMmFEJy4HzzG5nlRZ5lFm4pkIcx
er10EqO8G3zQ1LzB1E+9Eqlb2lrCAy0E+V4WZGFr0jG9q8bmntuytEnx9Jtgrrbf3lJXZ2DmgebV
Dx5vGbFZpVnHQecVbuCo8a9qetXXWpUvTv48+A8WFnM8JhG9IBEW6pD3ZJHtaPY80mnY1+Kj4q8M
5zKbeG5tGb+1peZXkO2wSQuIYmPxqEYNYomWE+fmI4qpdkV2sUH6GO9QGtLh9mxeRKYL64uFFpp+
SprJKFxN8HI70CfPCY1iDS5wcRNhBegWxR9cz0x2dL6dTIIcs/MYo5nup+IQaYdOQMHhmFL6W9Xi
nT/5zHHPxnipzmX191bVc2NKMaKIPMSlq436XRWUv4zqpeylbRE7kb+pDGlbj/BNUHPblpHs3p7P
ywTtbB1GU24NhEWBYZxbz0Z0NdKKCQ3UABqnP2qrbnK1eQ203B0i4bEz1Lug95/1aa0r/OIOebdM
lYGHOt2B+iKem/I8lbTYL92mFPdNVu+EH1Vt7Ts5PN4e47UTOFNOIHuLbqC2bD+PgmpMpopEiJhU
tMCUJlJKZgVMgmriyum43J6cLfqpjVn3gX6HRQjTtWOHOIdUusmUTM5glPSu6I26MqA1K8r5muWZ
oHVNqJfuIG88wS7Lze0Ju3LGSU9Sc0NlCIdFmeXcgJAkOvebUbrBa91Gdg7DV5/sQ+tphIFd93ZD
uTPTUyJ8uW33Qtxxpk+Ev5MHNLVJBFwXnmxooNaU6pC3TIX2VBEQ9moDAVMoFsI+TiSZarQeOUkc
95teNw07F8zxQGME0UGXfAa4i9K4XxXPihoM2yoTX6csqg5j0eZOL/bpDlXyXemJREWq+JyrfvAY
jwbcI7wUt72ndruwMmEDMIS1npT5y88P+TwyDjgF11kzZuG3pqnsTCUJSKEo1Taqgi09v7u82XSf
yP+1TU/Df9ttb0/npRf7aFPXFkdb8XqLje9XrvA1/Rx/t760Niq3ayCJa5uRgjxSYVChEo7NX/Eh
vtVocojNtCDtMVlA28UpdppJLFfeBu8Zu+UEzjyB8Ego87to/owPZoSsyhOwGJUrI+kUJF+Hkf7y
zJZA25A82jdFtNHRLYmMfiP6ueP70ymYIrvpBccMfyq0wOeI06e5U5DtjZOnoj/SVbAXivLt9qxf
ujWq1kQghI/AYi5Qq7GSFpT208pN45dpuPc/e8qnRHq6beTyysfIzDYJ2Ba9zmVLOnCFYbJMMnKy
9wmq/4co7JwWznkyzhsrWOmavfSfGJOpwEMxiJjgEgmReVY2DXFFes4A2BSXBzHyCK3WyCiumqFM
CDPOXPxZFkeChgMq12LlNiGCCFNuhhR8FPEgj0m8/w/TN0sJzDT/aKwt3HSleBVlCKlya/kutMTN
kB0CtJcT/6vfrEzetYNPxQcVkFk5jraF830bhmXpR6NRudBo/UqBhvm8nHtbrIB2SGTKxeKrWK6B
Sa8afWdCnBuB6Rg7N5rTuUqLAzkho9173nAfdeidvEq5oxDDpMY+bn/dntBLLBGem5sVJNFskT6/
c4viJOaykOlsyL10TITNV8VRd+MOJTcb4TpncCq72VZ75cV0vBU3d+0sfDS9cK1erzdFOgkspuAJ
L5pVwi/TbIqqhOYp7bNt6ivmSoHrqklUpskS4YoIFc9HWxmw/EVzfqaMj+o2wYU3Ej0Zez9dYy68
Ep8RG86qlpzAmXJzsX9UlNooG5IUGYfvIcG2E0Fi/n+kXWlvnMzS/UVI7MtXltk8Xpixk8f5guLE
gYZmh27g17+HXOnJTA93UO6rfIglSy56q66uOnVOZoLpfp/YxqaWT06zRp/zWx5UdLazZg5iP/gX
hDTX46viFhlPkrShofjlt/qtfBvf0udoL3lWMHjjPyrI+Nj+/hZaukcAnsTrF4H3rJ5zbdNO1E5T
yroNgboA2KaDasX7fQtLpwIKTWgMnVPnwENcW8ibuCx0ZWgR6p7S4tvQ7ih6IyB3oRRakMSFpydr
SaalKxj8eUAxwerMjn5t0payVB8bDXmzGC2v/6Rlv1VO1Gl8K9a+4Mm4En6umRPu4jamvRVFehuC
EtaNuOaCDmYD+o3vjfaoqA/gYl9JJiwaRGkV5T80adwgpigUEqW+goi9HRnTJrYhmFJBoHubFUW+
c/jQBWWHuliUxdOKX126LRAhzoka1FZviGDsRktb0ItiZlvoCg510m5iK839Mu6of3/fLO3MuekK
ZL4IQMBYer2ILKmHsYlIF9KxrIOOq+AgiHFr3LeyFDdcWpm/4iLA0ZRJyWQn7UITkokkNQI9OcXx
m143K2u2aAiX7IztsuBZ5t9fGDI7Zjhd1HdhI9eeKiW+xt6I8rVz1gwtzBskuiEji4ZRbH8xmieV
02SdlbBQzSGTI2d98WRFcfbXSTPQaQDFCAppILLAu309HEYjaA0z2kH8U3sDBiicErKRjWQlZFjY
b0jKzU1wqooKiNgzltPCabTK6kIG6iaU1V3MmgYi8/ubYOFiAQYYnbazRgHiXHEwsh6NDsn7MDET
1ZP6Aho/vP3FAK/c5GhCPFbcXJPbWhwZEmeI3ub0lKj8moF5TKmlBDbJR5c8gxReIl/uD2thy+ES
QW0XFLzmDOS/XqOxMlvQ0BZ92MoohFFuqL5UAT/aZ5bht4CkrUzjws7TAPKYmXBApwflnWt7gA85
o5oYfVi0Tr0ZO3Pay1X5t5K5eK3OZ8gA7mvuQxb5JY1osiIz4z2yRJOnRM2xnMDrf1Jq0LPS4nR/
Cpfe5GgSg0vDQUJqWLxK2orJSUwMHjq5MjwlXW74jtSoIboxjZ2E96yX1A4PzFpSN1QmEHhSTbZp
snKNY2xpj6ImhQ5nBD84EoI7rPUUdW4r5aHSmVBskYCLb5TBN7viVTWz5xHbe+VaW8jKA2KHXBxa
vdFTBpmx6/V02qptHV1ioQmNKt8CQtVvFEI2TpV1qHVW5VPfFbKP2EJ6wn1TPeSxg5SFjKYR2ZLW
JLIX4oirrxFuWQnJpIFxk4VDB5k9rYy6gJmO5CW5U/hDppFDX2no4+vb/qCweA1ZtHDnAlWEYAJY
ZTRriQl8p+5Imec5DwtctFZjf7Paxy43van7NdXTDvqpa7TWiwO+sDj//uLGQCOmE9tAuqL9uN2W
7L1+y6JmN3dSae5gHcfk6/29vuAukHZF9zWygqj0ihcu9HOlIjLLIZyc70oRcmdwoRKBcuDKlbvg
+SDohOwjWnYWeu40ixlGkzoDpM/qTV9TF1W5Q6H8c380C1ZQyoXeJSDlyA2K71obuLuGqnwMGwP6
ExJ6jWOdBlLXOsF9QwteD7ftrFAFMS7QnAsXu8y7eCpYP4UpJFYPY2m1fl2p9UrgdWtlBjqAgA8e
AGxJoh+qTVBDO73BQolAYrVsXH0NTnY7YbCASjCekmhNQS7jervVSSzFcYTt1o514NTojLCs1JPq
NYmdBZc6G0IMBFgBYjtZMJQhLGXK0PFQHh8lLTnW0Ow0p/Q0F/pU6IC/F8lnxH/0UOW9v1K3GxxV
qvkdAk5KJM7E96NOqKpHtB3C4QdxAgbUU+8ra9pPS9M4dxNBg3gOWwzh1GoxSxS01Q5hM9Z+bndo
Yi69zv51fygL2wFAfBRJwLACxROR7LhlkmrFcTuFcvxcVaADnj7uG7h1d9gK6FTBX4cwEZ4Z17tB
YSxtzCKWw8YqeVClkG+VoYvwAnSfX+Rgk65UYAMGiI2v3LhLhiFO7eD1BtQdLp5rw1ZrKDSbiAyo
v+02UOkaXHOSvEH2CAM2gXYrx3dhvVD/xUqhHxaZTrEDjNhRxnWWTGE9gHyV78yMucO4vT+bt5c3
klGAg6LRF29teNjrQWVIUcEn5FNYjru8/Ug0KFjJz3NK3yhXTC1schCRYiRIHGKTG0JeZqyKgWtO
M6FTw94MlJ0mbvq8M7aWNO3vj2phE840tkg/YwLB1iyEJMgHNzaRmRyynDqe1cuJ3zR1tRKGLCwQ
6nNok8aZxaNezOFHFoXMnDPIYZxzr6DhFNeetUaFOG/n69TLjIAHHzP2vGmhli0sEGkkqDhpcljn
wTg9S5ntEfDyJvpW05jX5VGgyt/vz97CQhlA0ePwzrgnZHauTQILDiJLQ5LDfjCSTdrmmSelUM3K
zHrfQU1tZbEWtiBKqhAstoBAgPsVzlWk1Lpem7US5k+NUXi1ZW0i5cEGngliJ5v7Q1uyBTIekGrP
zwFQsl8PrexVp2ojUwmRiSdk8NuBeCRLniv1gZ/vm7rljQHhB8gOQJqmOyjmiuyO2qj0aUNbNawk
fRsNj4kUB5Q3rtnQbSV/jK0bxzEIYpSNXpSPlEWBnBTBxKt9nyhPFYQk5cj5ev+jFnzY5Tfpwm7q
DTTPlkOlhllFgon4Q7SRzEOnb3P7rde7lQOykKyc02vIriFpiNUVezSHxJ5Q1s3kUDJ3NM7dSHsl
DfXHemPlUOB+Q5EXnZora7xw+HE9KDogFniWIPq5XmNSNjrvrEIJu3yEXoPFBrTMRtr2/kwu7KQr
K/MhuoiBrVxn1tSmSjiPqzTQuaV0btFMXqyOrpauiKssWUNCHfOo4uWDnrNrazlSXklWMyVsFYio
Vp4aPaIteOj8vF3ZIQuHf35XafOzaiZ1EWZPNbJKjmJdCUljBUYKnvmkThmknABhLehaOnthP85t
UvA20KzRbppqa4MX3BgjJXR460dm/AS+jtR4Vdg3RYofJR7eX7SFhyPiR7TcGDO6AoljYR55Y2W0
oEBNqEio1ex1Kn9pRQe9iXFvGMFQShs7+ujL7OhkzpFFw8qmWSiLzPErErm4bBExi1dGanXUtOMa
5y//Oabx11G1N3Uu76XOPFSW5o6AIWWNtkXktEkV+Xs7jF5ssn1dhpYlvUE161id0HF+f1puezzh
djEnM5sWpAKx/tfbq6csr2sLyYOya3wNfLux/tLYocI31H5P0yRA6t9GoSr77B03RutEA5g2fWPV
5LbyJ+H6MUWPWeSsfdiSA8GHoYAEaCG0hMX1okA2xICMYb7weBmb2E3j0Z+lAiyrD+LedkfIpjZ0
3La9vrJWC24Egh3o5UPMh7BcxBoqNad6Z3M17HvDcZnEaiDTpbUqx9JxQ0MWSKFA9jI3kV7PPOeG
UgC+pIZ6/WXgqW+0E1IZ2iYq1tjSFlzI/PcBSwc27NYXtynRElvL1bCYNIigxj7QLqD6gVAxyHeq
Ne3JZWuIkm0VITMeu9fjyqEzC74TLFye2tamNvCsidEKuxkGyXYHpCx+STwp/j6SsCAhisoD2EVn
5P21UWKa4Gi1RhWgii9GYfmARwe99MhBNGsWa1mfBYwhbhc8SRE+z+8dkYpEb5K+g7imGirSFJQj
aKPBIWPGWjDJow8iBS8yq51JnmLy3anSQ89/VsqOa6AgGdcIkZd2ERIjoCbA+xvNp8JsDyZX6kmd
1NAe9077lbPX1DqPxe6+m1i0oiNlYaEJHzeOML0Kg2ja0ElqKKf0RWHDo9bk5dawu4/IMdfAKreY
d/ikubMJlHuoS9y0bI1mmpcZPFaYQ5xNarZOtgEifGO02WGQ23NMTgX7UTlBB5XByZEDlXY+zS38
bPlWvdapuTB2nFAICaJxGakBTbg4poIPRVpQPSzzrTNwkATlrjG8gsfq/hzfNo8AJ3ZpSJjkODK0
gg4ZDOkPEgdCJc78sZc69EkeoZZ6Hu0TeE0aZQ890wDgxy95K/1tC/MMVUMOW8e9jNeN+PBMLUi3
z0qE4VREcUC6ku2itJG9Ukc7wf3hLjjZS1MieFRpMiLX6aCHeQlm3oG+ZmBRvG9iaeXm3hTg/QDf
xLtTcAo6WFGh9KWHctEZp1ZFiTfnpbQfhpFv9PUqwJI9LCEySXgVor9UsFfkVDI4Tk/IxiJojM43
rbfK0P34bwU2ZkThpaH5Qy4iUKWXsxT+AHNXgyGmIC63V8Kl+VOFtyeS86AKQHIKx1DsGLX7hrJB
bY0QxaA6eXEswKZXgEtLx/zKhjBd49hWlpw3BgwMwVh5Sbt3pOxBidrNKO8rFVjiqQKnvN8PL47B
Dn3zXPVvXN40aHr5+51yOVxhQuXRZiQHegI3JA1KtfXmSSVOFThrt/7ixOKSQiCvI4MlpuxHox3x
ZsTEUgousAJEUG9qupKXXYp1kchGVIdK9cxNIbgsx6xrEABYRhjlHaVuprSIMysDqU2rYX4ZafFR
VdiJ6blFgXYney1CS0rZW9XR1pO1NoOlY4FqHw4hdi3+E16ehgNd9IJFRjj026J/YO3ReFvdsGtG
hHsQzHXRWIPuMCxV3bWmhyh5oREEHP6n9bsYjJCyID0wdjJzjLDJKjdPv+lgTGTSSjSzuEkujAhJ
LGTScpI1mDEz36rDjiQnlq08K5fc7+WizL+/cCFlHxdx0mAcmKtW/8GhpvD3RworDs0kcEWjW1m4
zSIHEBvZacwwcX40ygQ46Puk9Xi1/vprOyik/HbvIM5Eavh6IBHIshjRC9hJQF3VFkUZWE7UBGVG
6ke0jq2Naym5M2dLUYtCqyeQfMIOsKq2a8CNb4Zcflch/gsRD4tDv754oknsmSDDzUbzhZjb1HRz
w9rZ3Z696TOLf1CskTwv7Hqo4f0naABtv5gi7PVySgtwvoURXm95eZIayCM0UHxa6/VY2C5XhoTj
1Te9XSHqxnYxYxeVV9B5/33ogY2CpA0wRMi0iyX0DAV8eYrmdYTUWJUirQ7MWXT6HzbLhRFh1xsz
njSJazNs1ONoHa38AdQp/K+7y0EmDEwNMraoigORIlgBQ3JnR1VvzscXZXoX5xfc5Svna6lkBRAA
XiEyKi6AdM/vsIsTzKDZZ4zIdYQ1TccjN6I3CfxlPqsB9rJoIYND3wHNIF5L1V5htr3Npgxk48Bk
rQmrLbgrvCsh9wE0zCzuJxxBDWjdsWTUChXnzTImVzM39WqhbNEIkuGAQMozgdH8+4vhjoQPvLY6
Cyn3PfieNPUhal/+fneg4eBfE+I4+rjKlBImHA0ZtkT53lf/9BS9L8oKhH3p2F4aEpYuUZIBzTS1
FWrNe5bMkihvcR+yfq0MvGZHjAOkCF0dfQ877X7ixjmPx6eKkE8m/zXyamZJ/zNzgrM3CpuyJiot
7Hi0tg5um9hukvy6vzwrO0CMIwjnNFLKygpTGaVmtB8zcsgj/76ReUquA1/kPlEAxgMIJRxs5+tt
ZvVdZNLRQVrSMuQAfk/1zGzUgqacHI+gayMhcbJL7G4tHyqODkB34DgU6Icg9wRQibhWPbIlbWcN
pwiSclr3U2nfomnF/a3ZEJap6pOBF6U0nIZ2BEYo83qIEbDoy/0pFBNAv0cCB4hXEFJ3t31kUpXR
qEnGU4RQ6Zx0EtrTSznd1ZWSBxKIAZ7MaOTf7hsV1+0/RpEkR/scnKH41qshKdTLsjGckkY30fkQ
Sbnt1kkNgvqJ6KDIt4j+dS6AbHgiRe1KwHaTrZzNA0cMywC8o/Q4n8QL71RLEwgiJcwsT6sne9pJ
2tEA10zJ9gx8Mxx6ab0BFOxKlWVpptFagpQ2BBwAExT2zNyZNYFwYjzp/UmXkPFKAB/4xs0DT17v
T6/oSX6PDwBR9NXOb+nf5LwX4yMZlIMSJxlOlkMTqI82m6jMTNcqcxlKuPoaYGFpNSEODfpc4BWA
0BYcpJVnIy8kbTyNsdaenJYPaLNG8Z9tnGSEqAhrbG1wx3gsQIRolvFaF/HSxM6AtlnBAqB7sQ6q
U3AYFUydTlPVgMmP+DY0T4cu/6TS8I7qa7lymd/YAygIWUv0MqEXG3lFweswWa9zVrP+NAc/I0IG
TpnXsA8p+VEU3/9yKWdbgIuBaBvRMlKm11tV0SaUJiW7P5mEb4pK3STDANageA/a9fuWbk8FTKEc
ByYcxP+QiBOGVWacWa3WsJNp9oHJH7Fdt3o0bProJ7UqN+4rt0/Ia29KK/M5j+HSi1uAgcOdzvUy
TKkl5qCtHKDwjNsctH+xN5APOzkQUNxTNGW84yW67ZXg/lBvzgfSlTPKdM7lA98gCiHQOnWmsiDy
qQEvcAG2n6QK1SHdlJT9ZZCCocGShnc0uk4wQiEStxPSAMmZyieVfAWevh63aQyEEphv749oYQpB
3YK6AbizbGQCBTuxQoYBr2r5lDXWE5IxgZmnRxQ8USxCT3d6rIb0o8xXMhdL03hpVBX2ZpwYUIKz
5VPcEq9N9nL8E+d/1D7uj23RDEiN5zocyJPEmmpadElfjxhb8lOGdIyafjHV2hvX3gE3XgwODNE5
MoJ4ByA1P3/GhdOsurjlStYqpypJ3tVRd7vSz3XlSU/YMVPRpWeu7MKbNwEgf2icQd197p5FHCFc
CMCwxbI26PoJp3EzdSOUhoytDSBMAS6tVFIfBsjlyH11ruXsYSA/7k/rTUYPjhrtgb8BK7NClMhM
hhBQKg1zsk9d2287iHmV2bZoHHfKg1I+O+RXNbynU1hsa22XkiwwzW/Si73G2zN7levDD7AMiv+I
PNBmi7LQ9bQ7Y6EV4LiLTlRqEsg/FNIDR+0Tc6Gs5TBv/TY4SYBpQgJilu0QiYiIPVKFmmpyzoFF
046O9Fy3uJYqL8reVuZ2/mphVGjMR3wBeCrobsVCD4+lJLfGnpy1lhqHOK7/4ZwoT9lYqBD/kfKv
DlUVf4SCh9dSedrXivncZrw9ZEX3oJmSuhJw3cwywEkAcyH3AOSOekN/a1Qa2BYUfA+zn1v2imp+
gJrNZmXUN0dohkAhrQMZxhn1LY46U3Bekt+jjn3QuT4z/2PYpb+Ix9/LNADru+3SwPKd1B1eVmkT
b++v39bn5gGgW9EFJ2QuK1WJVG1g5DzYGeCMr1Z+Rj68s0mQqb/KqglUlbl4HNwf9JweuFrp2erM
0oiHKHBK4v6V1dgqVYqZzeo4MEbd64w1UsRbRyHYEFIUGFXBxmRevX8QWqle6jsBQLzsF2TT3taI
cZfn8WJE8166cIQSoYXK5I6c+4DzIJU80wf7gqf0vpX6a/XntekTvK5uSFkp9TAmoac20n6SZDX1
srT359tjluMGZcZvUMXFeLTIyfuYY1+0brXPHuIQyN0D2BFYAOmvR76TXjvfqFYu5BtfMy/ZzAaE
iF9DMCUsGUFiwgRFKDmnuIk9pepBUUNxH3f2CWwv33I1XsnI3dySgkFh1ShNQBUSY48gVezmTnxI
1Y/G/Mes2IqhxelEKAO4GA46up2utwdYHmimGgM5E0VPfWaCuoEiYvS4La+xUK+ZEibRSqgq5SVM
jfQ8Ao8gO+BpzteIvpaPF54OkImfryAxSDNRuh0mNcLxkj/jUtmaSRe2ufZIhgOl1V77zlUo1VPp
CeCWlW1yU0bG2xdPwj+2hRiKRlqjdpZDzrrlTdQjtl9tlN5roo9aeqxV18r2MeDEhotnzX3HtbBh
QHkyd44BOgp1V2Ed48YgJkDa5Cxb5T6rx5OjDw74DpUQDLRrJbuFlVTA6Y43Ex5qkLYWjIGvTco4
wUo2Go09vBZPkoGOMmavtbwsnDukglASB1QHKV0RDVRwG8T/81oqz0Z/rvWAaC5pgnxamb3FAaFl
Aw4FDRuYv+tTQA0r0QoikTMi8p3kvGX0KbXX2CJuono8TtCTjxgbzQ4ozwj7v497YFcamp5RkJhS
kEE3vqScUmVb4oYbqs7X1mpZNx3k2I9XJudxXzjLTEtUvNOT9Fz+4ijylu4/ECF//1R/KpZnuqrj
mjuoB93fiTcV0P8YRTwKDDPw7aKgMZBVCBETSAZOmpf/Kp/yb3rAt9Pe9KpsnzPPXkmALs/rH3vC
bmxTo0YjDuyx/uB8rWiYyC5BG3kdqMZW+nl/dGvGhEUsmlHqUq1Kz2niBFWE118MprPBt6Rz7uz5
YONpsVYAWnJpWMY/IxSWkaE9qqcpRhhHHHinV4AphsyvQHBLtSHIos+Ybxrkagy+cjusrqVwoVOT
avIAarOz8qPs0z1T7J30VsfjOe2ObIhxYVieDRlOJ33q27V67zyXQjB2NezZO1zsXp2yGhgFzPWo
S0VAKzYhTqqL4P6KLkVIeLDBeUJLEfUvMdJs8goVlLRIz8UR8k6g8tzSck9AI50EDXjrpoc1rp7F
PXRhUHje50Dlt46M5US34A4UbSXOYoZ25q8re/V3hH4zgReGhOuojhzgHRQYIl/GX9XZerA/8+99
7PKAPgPR/IO62uH9CI4ncNYWJ8VT3lamdjZw7wPEoynrQzp22D7l6MancXC1R76RN9yvX7uttfdX
zM3n4J458XByY5rYAHMDKBS9b+rni/5cBVriDduj8+Knn8aKxbWVFA5mlXRGnknYOk30yPTEM87Q
rXcVJPV4cipf05Rs7g9x6ZoHvTHK3/rchyULBsHLCv4lHSvKq6eBb5TiF/3WlCtGlqfxjxHh0Nca
qHLisk3PUa3mGwhifSRqo3iQ4FwTBFgKmHD20JGO1Bqy+GKWssjSoq3h3s6dkbqKdRg30V479u2b
YULP6EcN1rDXJkvdFP1e92fyvxyOP6aFUVqtahRa1aVne3iO6GdrPmidB7rRvI7BLPDQqn5T/zBf
++9p7+ntlxjEfNEPWo1uC45A56tub9K/prL/fXVeTIfg8dBOXHcOwXTEqRT5Rp31mxxYFV9y9LM0
8eD/OQVC2IMccU5Kq8Rl1kJgWQf92USZS52P2GAvXUdwsR1M6lXVYfiVpMqe27tB2aTZbuo3VUk8
FZxwRahp+54m/9PJ+rM688m78P2t3tiNMa+OnD+oBxPam3vmOm/xi7wmWjM7hVun8a8lsTnHQN3P
MMt5EoxGccexIX6rF2vdtMs36Z+lFem7St1J7IpjQI7zplpBdmSNi8bt3Le/pofk8/7K/kZB3wwK
veJzHn6mRxKmDzwSUhd3DFdMHsjOUzRSdIy/llqDXodN7bzRfdq88dZ7qH7a7cPYb6i0bxVXeb//
HcuH7M93iHer6UCaATpLuFvNXTl5xqYHV8H0SEGOrljPuflkpn5Xta5q+EPXuUPZzuWQQLeOGSiU
o10vfQdnnH5a+ayF1BaQ4/9Oj/iuSAG11aiJ6WEseZfsTdGCSxw8RM94rLUU0pp97U1mdWiqXeb8
UNP3nLlEOSHhP2ppUAD7nES7atwUtU8NsqfqY5yX/tRYDxp3qT0GOVkrqyy7yotvFi5z9EXQrEBd
46y/ld/oOQvrx3w7BPxV/5qE2VlaqwMu3gIX9oS7m2ojJFVsNT3XUTxtxtYeXL2OGq+zeLy/vx43
DTqz34P3B/cJsOegXRZ8Mc2bDtk4HI4CnRFpmXskj/cyO2mOX8lQPJyQOH/Vpo3ZeZMNLrP8dYxd
BXpjudci2Lc6ALZXtu5iWHj5TYIvrohqSFVXY75tadtO77qEz0qJX0rTRut+ZBQkS+wbahgrt+/i
Ql8aFrwyJMsnve5wZpL4oSzOWpm6Gnm2areYnksCwn0vOvDKr6wjWZO4WnpvX5oW3EbFa81K0V93
rmTpK5ZCSuNjXilu8o+tZisefsnvXtj6Pf8XHt6sGtAs4d+5KRVXl4H6WTsy864RneClBSHO1nWw
mKLYlJ5zddzRUd3ndbubStWTrWQFVbT4RIP6GPR3gAcD955gKybmCAEVjKZFM6lLAum75VXbyhse
2ePorhyXOfd9M7ALY4IrmCara2rGYUwOUHPgvc+s6gEykirulH4nTf+M5mqLxOJ6XRgV/IFkonjd
avCZKpowABk3ul2jes2r82xDzw7Syshk2L0398xJX9p85VQseaPL+Z2/7mK3FENLLbWF94tqGwx/
yAn54I7EvcUR3q9M7zx996Z3/pYLW0lVNEWZzFFY+WBOXi4/KnLjJvmj3bvScGSceHHzXG7stVBk
Pl73DAtuUBmsYcpGGE6s3QA9FqQwoLXuZl20JdZP6/X+OJcuwcspFRxcJjlGU+HleybFUyMXQdpz
L9a+RQyZonhCNOzft7c8OnDeI2MIN3/DyjyA7R2893Dye6MGJm4D+amKb/POt89as5qLnU/c7WT+
MSfs11jL2pzbGJ5Dj1UVxI/KCTzGo4t4AlBNZKHX3maLBwQZRJQI0VSPXPr1tmmaos+byIbBBBS4
GicTRDqQRLg/izcNcL/vygszwvWgkkJVDIJ7OaXPieYq08aqn/v+gAM6w/+48alHG00KzMIt0Ymt
qZ5lrqWFFj3rxTcI98RQOXQyUnwDl4N8qz0oiit/loVXtV+bn9pL5ZvZE1Ve7erQgh24K9dyjDfq
udeTAEaf67mOE0Yk2iu4nGUUWQ/xG4TkDDTTZ0ALbcH8pUMZNztl/GiH5des2jrSgVAIoo2px9R0
m1vEbdUXUr9z+5Tma/QeK2tkiBISBe17JF/webm8pemG9WAK2/bdx5RtitRt7M0UhVJ27GS2l6UJ
+jXMtWtlxY8tnu9/F+mGyXeKBp1x1UT6bOskfk49Fp7pCmhk8d5DhwFoK34r5Yjs1lRV+1qOVXJ2
HrIUFQ91DHTyM7eORfctbXq3rxS/sQODva8cgyUnfWlYOAYTzzRL4yM5R9mXPvmVvz5JpnuQOzce
f0ogwPkI7xtc2vIaGNEdoJpUEM4Jp7vqxiSvixZ+w0i3Y/cs529tbHhVuhZ3L7mRS0PCwAidOjRC
1qg1ouGxIlCktb/cH8rSxri0IJzeiNWG1bUYSmaA0yDrvYkfwcXN04+62BhsjU1x0RxaAUFki4yV
ogozlytER28eVqpDf0YNkcEoo27ejn5kGalX9rria+kaHcUtHgZPCrRTQjAPEtJzteraQ6SKBEEK
BaU4sAL/kM7l4BuR/5JDNGlX+9lPLfBU5u2mFYTY4qvhwqzIKZVBZVOeapjtkZt3m+f4m3aSN9M3
+av0v4S3l6aEkFMhecFNjuJYSiPPZA+a5XdxaDorYcJ/GRIogQGTVNHzIIRDQL7obNTmdHXWy3iB
SINPVFK+NaQ5qibYz5sxG11QGThHdJ93L3pmpPv7O3beIuJdjqbOfz9BCIyc1takvE/Ts6X4etO5
Sb9nxegW9oOkrwTXS8cPCMbfsBcwuosZyV7uhkKGtPk5tmv7AEZ9w0Xqa01AcDFBA0YmFItnrUJ0
511vT6tlJS5yvE2s8cziA6+/4Nxp06/6swBkUw+hOe6Sn5OxST8i2efOLqoC/mx/3J/XpcFefoVw
SEqQ5Uhti/deHMvm1iwroFJlugZnXMx9AYcKqNbcGXvTPzL1JovaFME7TQLNAnkXUwNDepDKlwhZ
BcP2amjWHFn3c1jN7v0+5+LWubQtbJ1uGrjVOAgDzeG5IOQQddKhL/N9Pryp8oHJc1Uy9Yb2Xa1+
EEa9Udlk7DhKqDPvWfsxGj5Ld4ayb8sN9r8fR9+lKt1nSrrTSe7FubRPhywgbHt/Zf7LnOG9BfQu
MN9iM4Rp0qLpRkTLPA/i7qOUH6cJDKNoeYvc6UuS7QnyoU21sVYuh6WHFjrBAFKe+SOArLvemN3k
OK2MGOncJjogNtTRHmwtqbejhNai+2Nc3H0XpuYr/uKdZVI00jM+oVyDDoIg6appVynKivuat/Dt
+v8Zj/AMYHYEzGYn49kKHojsABUaz4xBrxNH5yj+HnE7sOI1GNRiVHQ5ifPIL0bGahBUyDkWz1bi
PcgFPAMUwpaG52pP/Fgr/QToSHM6DlAiSP+WT3OOjdE1PuOUgIeGhMu1cWoCPs853iH6MPSBWhrF
RsoSyc9S82+pP/5jau60Q6spLndhnBIIckunc+ZUVe52qL8T5kNYPJCZGcTFSgS2tDOBmpihiGj9
RKH2elzIsNbmmCbZWYuSFrLRgNgS3hK/L6a1x+OaKcEv6sUIQEsO6ZAazEHbDM/hIMtiEFrn9loy
Z9FBXQxLFBGR+0yK1NSkZ7lqqBZ0dtNRN3Zaq980hE31YzQpaPI7SAZyWZ7MNb1yOeHRc8snxQgy
hEEkqEyVaDvIj2XKPp+suH/oHBW6RCpJ8XOsFZA377kl5aEVl6T5pchJjTyiqQ7bMTLS0jWKxhwf
QLzTgmrIHNp618hV23iMyW0Hgc+ktD0cI/BWr9y3SxiVmWz7N+k1GCNElQxnzCmpVS1DxFQHH5Nb
+5+tR9wfsde4qbeWdVy6eGdeR8ShaBaCWxD8Wz1lFAe+o+fG/qmYzcHCnRTpUQJEhXyWys8W7JmJ
hNQznY79WDxyEujZa8GjDdc+B+kcGT8d0v687wkXQmQNqZhZJh7UFXC811u7cDjthirOzzq6RlVJ
dgu52KAXLnCqDXSv3Yq/3ze45KFg8Xe/xJx5d4RrEYFj1Y4Syc/dplPcwmeS535q36e3/pyvyRMs
GgPRFTRlANhEB4zgg9M+B2koCNXPuFLP+bavXfaFHrz8OT3UK2CghZMLDMcfU4JHKhPYUkEoce4o
rufEtj6TKvluKPma61vcSJeW5i+58PEGjyK0ysLSeODZri+3qERE45tWllAD25XSYxFIeAwbQQQN
4i+2/NXgu5T5afW2spRLmwfeEDI6YHefZc+uPwRKipVV5XV+HprHQQ2ywaPyEDicbN7Uf5pTXQdF
GBc+2rpzeXQpGHxUNxm2Rnm6/yELQfoMn/n3O4R7p7HqKa2lMj/nOXhzRl+pH1AgBrQkLnf3Lc2L
KNzpV5aE/WRWhcm5A0vFhoTlKsvAQshw9eeFPWTFZByLCBNKRs8q/bTZptlrSt3xofisP8rEZZ/Q
tEo9+eu4K97sJ46FX4uZlyqnc8cBOgtBmIdWOOEK6qieaMzssL2il2Zv2k9V7w2+3LoOiN7fG+Yp
/Ef3JR4OReO2WlD2LzVzFTCR47FZrGLWF48VAH0a6BDB6e8Ia5sX/8fZd+04rivRfpEA5fBKSnJq
u4Pd8UXonp5Wzllff5fm3HvGpnVNnMEG9h5gsF0qslgsVlhr6hK5xNe02yEp6OS9d8IuNVGIGot1
I+zQExBo76p+P7SNm3Y1SYRwqwUc4Iyl0hiYry1zHkzUAE7HmHozxYMgKV16fJHUzynLiWliyr5z
QLOZRrYMxCTpqArvsfrZK7yLanFHgM6KqAqMfPMw5uU5G0qvrEwAsB/TJ4x8Oht1M32Vq3CVbozH
znm2Vg0VvyxbPOTrescjpV0y+b/CrxKeYtBVWaFO6bEwY3Qq1LtU5LbWz5vIHqv5LQoGGfQwY87t
UkEtGWsjjEWY3LTVC5qobo1ix12gU+2legZrTWMAWomTpfyTEbkllUkPaRhSrCpx1szu7N7J7DAm
idvcq9QbyUBaO34QtorzvmnutbvhtMqeugOYF9baT26jAvwUfnGcy5Ktny8DE2cGoN6uzRwfpBF5
W38W7ldAaxp970tMHHR262hHa91T73e5fsx3Fr6x2glPv2rbcPyV9WyCbCvcNGt/n5B3xHMrCf/f
RIxVe4pIwlm9KwxJROCI8v/uGWOUTV42vtzhY0F6jzmz9DHUaXJsqGDLr470pDnt2juIr+2moRwn
fH3toJMZQEpzZzaKnmyOW65LI1JBq3RMAJOmiDEonFyUjFu4J2TZPCR9b+/LtVee8atB4QSEOjQJ
sOWVQomzrqyK5mg+Q9Fu8wstmtVLavPyrwv5LsNCOxDa2kHzMXM0M8egV80UE3IQFG4CNBi0T5Z8
1/eANhoKW4g3ZYsxYQ4g13y0Lg8BZFqoiiFbCTo8FoGltjofsPd5c1QjbSdFmNi1gu+qU9xOLn5u
r+O1J5kh70G1MMNkY6qLMW9vSNXQRGvV0a/FO+Cp4SUVcpIX15HApQjGKM2ozwp9LJuj0Q9uUheo
8a1BjxqaEnpkOHcCRx12HigbY73VQsgCbemTn8QuCDc55S6eCMYgxEKPcgngU8jVVUTzNcChvt7e
k+uzhM3HUx3wf/i3pTASgtrLy05LsCfF6BEZw1lA8bCnMLe1JHeisv+xxIpTuuHJZK509NuoogeQ
smMKrC4FIOOj6ZMsfYA/IW2HXht1fVvJpWUEWAKADMBxDJge5nqJlMjI1AzLqE2j7oxGpJFKF99u
C1nIm81L+VcKc530fqUmpQTzLkn9PJHAju9evZZMW6oBeJuT7l9ew7/C5r8/ewOETZZPwFhrjiMd
RwLE0Y9mJBp9ua3T9YV0qRJznGZwPMvwIGVwg1PwwruBl07r3xW7Io2UeuyC38D3aLXqCNNRszoE
eEdMarQq57pacnPnohg77+MCDWfT7MPrX+A/IHXiPgsNjyFgWQowYlSQysDNMc8DSQUNXRhCyjQI
dlqsQiD7gqjuqwFy8e2d4UmaTf5s/y0riIZcbppjnlkZ8WT/KZSyHfqOXoQy/59ftrCCmVcGADUG
HuyMVlrTDHGkjbC10rezAN140teEoOy2RsvnB5E1yK3QkY2q7qVKgEaeCmmCmKDa+zWasuXKEaxs
U5ghMUCYbPiHwFNo7itvWjE5gz+83/6CRWufw2sMWwPChmUpC/0UIB2Z2ByT+D0H55Ca3PkBr72Y
J4Q5uHqb61UK7PhjYAlu0Ae7ROgfUiHk+NiFxkawXM6MjHPH/owLcLmanm8JLfiwYSDpbw+ZJUwP
UnRsiRjqrECLHKckmX7LfY7aT4q5ASfqUqfNUY/Io3stzqmMJ2gZnoopWN9e5YXA8fLLmBVAt0oZ
tpWBKwePSFuobO+pQqP7jzc56cFY9xK6gm3j2Thonat/m0fTq4mmHnnvmmvng89ATR1vXIDDo1R7
uUBto2amN3QY7ostGsgPgyztknQ7AudX5xbd5ivtMsqaM9V4TaMpeq4mMjoLgqCNtVq0czfyFJIx
3VTxZ2452odffuKNS9DpKaS/gSbEObvXV9/MjACACLyrgIjLQmSbxQCQEAMjjIHxoem7Kv66vZsL
MSsEzPgEgCcxZqz7y2WsWnXKEzXqjk3ddzoBI5so7bsYlf67tDWtcIU/W1+SYLaKrabmZBA9Lo21
LKBPy779LddHCwP0qPXNbwJMh7IVcDGe/Nj0guGIJLUU2kDhENfRqIOjTTZVHt7EtQOGMBnEIvOj
YEadudS7FVLJl8tsOApJslFTsJEXEnzGEA14O2a80HlRNZAMAh8AhXd440tp3jDlrVkXwxFtLuJ2
1D39MAC1eiMbYsSJLBZFAZUIOM3Iz+JtwIgKdRDGqh0UGwFdhdnUZC1rubJTPAwb3t6wxTUEkgYo
SvCKM/40M51dYuDs6crAk4djlIdgR5HXQVxoGIQYnFYbJ+e2sIV0/4wrhSwlWkHmoQtmDVF57xFN
F+NRHATrwfL1ugORhw9kKwAKWSDyMMYifsA5Tmjs+xUoSxqj2oalkXwVbYc3n5F7yUAyQ+pOTZ8m
6cvtD7w+qvg+5Hfw1pTBW8nCT1Vtm08ZRgKPHpqHd6mhZvNkF4+08nrNMb+vAuIZj2d0QrIULcbk
G0KpCOOxxEDXDlP441YXhGDT5HV4EtW+/J+fMJCHxAWwi2aoSOaVdHuFrk3z8reYIA4JIhmcIep4
1B+Vr3ijv97++YVqweXvM74MkC6+J4T4fTmg8Ue8C45A1ycYAiueUwAq84bZr0BlAbZ+sTZsYJVG
ShsrkGcFd0mzS+qV9BrpH0O1GtAraqpPg+CAZQaw2FFAUaQjPcjcgu9S5c3wL6Q3L7+E8WZToWt+
MSiYrvUdpd3pn3qxl5GOKz8jt8yomGkkWVnt/Sdnxeduyct78VLuvONnHsCSVWFC7WY8ttZbUdpV
vK4nN/Vc1Kpf/V/J6ra4JdvH5OLcJivNCQjGtSkdyH3TOpuOYSyj+p6HI3qrvXsrLD3SyXnFeXMs
2hMoEtGTj/GSmQftUruwbpIR1+N0bBXZ1sPfcUjKk7d5n6R125k0cULTva3hgg9B6xBQShD14cJn
+VMAYVmHSi9OeBbotRuJUeGORsNLVM3RCrtr51KYdSwTK/CGvpuOZpXTSvJWebFq95j5J97OtHjA
5rNfvpIGVi3wMABfClt0uYpJk2SRVFjT0TL99CDinUCSxig3klArq1rNj10U5Zt/WMczmczOdVLV
93DSkCl2EZqEimGVlrnJCYUXdwu0oChMAjJPv5pRQ6zdGE2I6q+sNvvEnN569CpxhCwZ/QwuaCH3
gfiPdfhDDCI2UAeIR7kZ/L0vGa7sKU+JYWb2GGoqZ+GWXDS8Pfqt8IIDPDFzySJ9KeRekYrHCVcc
GAra5heWOTtoWVvyLvQl56EjkzjDGQJBkSVo9Dt1UmvPnI5oe1TA75AlKKXXOVUtc6RZLPovXYO6
o9GDH7gEadDW6C2dEy0tri5q5wqiF/yHjZbmwRTJ6JG7mJA33UYxaDZDpR3tGJkTGkzm9z/YpYku
3DlKgDTGLqdYTgfDA6waWM5qd0olkZhVIXAc15JdYo7AQJfCjGvKkp9oqSCXWh+Ix9wAy3Acl6S1
2qf/XZNzGawPsVrBCBPYfpwKEgm7xqedxatlLpTK/7AsASwVxE4WotpL32HERgYOpAFSkMHfYtq2
3hnmaG28YWyeWhGJudgED2/lA6k7USv0l/qjTiTPH50Sjd6OFgqW29dg8ZPKcbJbQQ9PfqGCjzEZ
Q84k19LRAQYMahoYRzTBWnD5rSill5mVyiL6Pz3PjnE9HbsGgE9tlMTH24u/LAoUbGhoAtApi5sr
RHLm12B2PNZCO1I5CbrnvDZVoo3oBLktatGWTB3ghBgHRrWIidkGTQvDpFZgS2LrH6YomhxVbsR/
saYzKcwd0VSpYoTw2EfZbFU3AOvhRk+4FGGLywYaAGD+4kmNTNHlDplyMnSx7ktHIFsAgbND72Ax
ydEBKSkexv/CIAcs968sbXZ+Z5FRoaIJJxJM8Zgio4AKkFll3Z00jHm/9pVJbO+6MVRGItRTBwo3
sCSPayW0xJpIxlSjZJ9oLVJkCWBFxFCrfdJUGkafczXCoMLtHV5eFQPQqyI4/UDsd/mlrZi3QiN5
Igbk4mIrNYb2Nop9/ei1ucUpucwLzIYCIHlFIx/eL+iQZo4IWuKMorFiCd2N8vMwaV9VKT8F2tGX
MACC6HnuLWk4IdWSegCbmu+YmcKPBRWqAnUqhxoy+6oIiKCVLS2EIHDRPMFjR1qKdAAGboEKAfzd
V2+zEeFAB6xz6RhEGQl3jQ6+Tqer3arnxARLh/Jc0Pz3Z8bleV4sR2Y+G3L2kAYhBaklJ/G0cDHi
ekLjBvJdgJNlwY17dX5qz1bh1/42a+pVBHQPovUpGluebxvgUpyNCi1cJpB0wNFhMuqMXRVYQwd1
RGCdU9nvbL0JVDccquFgquAubMK8v2sqFZV9zdzrrTm+poJScFZ1YfID6RJgbCFWha2Ak+5yWYsE
s9M+iAPQJqETP0/2g4rZfPmlMhOCCQNabtUGAD++bPcFXvijfqiT1gEb432a5xsh8wfO0Vw4Lxcf
xFx/RZVbQi/P5yWguhq6cpLvPKxCO/Yk7kfgCN+pvCbgBduaK8rQHu4AbyzGFZtDoYpBWEOmn9pq
9CBmvFnxZa3+SmCCIDANWlZTQQIo+Tw3QUXPGo4gaX+uugrJjPCxGLy70up5KXWeZoyZTUjrFknV
SGDa+9bjV+HgW8ggTeMJnOSrPApJ3tjFGFJLKR1M1B7inIQWB4B1oUqCxQXJIog3EGZbLEh6NmWI
qQX4CHRlKehTKYSegvSJZuCOK/osRfLR20Z6A07lQSdZpNwpAw/3ejYbxg1ffANjVkaNGwVsM9Kx
6uP2UxREvPyyrmtfhw6R0gSw77s+7mR7SkH4e/usL7qVM/WZK1gHZZEUzuobmEYQzF+IXqlqfE0J
L5m87FT+SmIv4LIqIx8ty/CRx8QjUUSEA5LX0Ut56u/VLx5uysItgyUFKhbKT+BOukqje2EYgOhe
OurNnaochdpVR04mbuF2uRDBHJuuk5Nk7Et4J/0XNALKoJx++r2J62zzL5v0VxnmoDRpr/W6joOS
ggFqSteaCcpkPb9PuPy6y5b4VxITECDmHAtfhCtokZ8t402VunqtUkX9LaNOKQS9LUkgM1cepjh1
B3NVdNi80K7U0R07/VVNld9aKH7fVn/RP53t5WzDZ7erhLeZlGpYaFN6D0Jb9AqiTts+/KiF+0y6
VwJOiL1Qg4FPQF1W14HLjJlDRmDWRmGEHAXiho5UsFXwChef+ncqExOdSsVTzWuDXfZCZxKZmy7N
wXkKVk4JszqeU5QlyNesVRE/hqO/UoVPECr3rbwqclDO1t2L1nBc8aInPhPPOKA2LcdA99q55dKq
VoEpRaT2y8i5vY9LMTjWFT1LQMOf+2EZOzbyAYB5GcToJpWfNypO/wSIrjuZIFsDcA3Ke8YsHtEz
gYw5NwLAvQUTB0cFf8iYVKQ1ZUeQ3tMisJvp7bZ6iy7nTBhjNX7bFOFkYQ+LvPioW3B9m5EEAtIk
4VHnLh6IM0mMtfTGaPTjAEmT1jip9hibTqWsa/3OGmlRTBTJKHpbt8Vr4kwiYyBW2qdRb0Ci0WUr
01uP3VudYmiuc2/LuUqcg8tyZhcHsATe7Qb64C/Pula3Zm5FXn/aiRTwbRi3dzsiuz4FhOPjsPq5
Le5PVfH85mXFMcFVI05ippcQ19Oc6APZ6+i8rGjlKFR6Ee8c+f1QUeGhIvTOoA74w396krqxveXF
YFeZFfZLmNsELYMZRquF/rQ3DfvD/B0/Wu7gkSfAwdDnn+ZzvKMBaTnxLFcqcyKtpG26FCHPyfaf
XHTxrFEupLITZAAxJ0qEyWqSrYI9D8tcnrW5te7MwewSrSpFE+uOMQt0IwsbfSuEJDYxUErQSZY/
DCUN35uX5qcEC58OGlHXOk3qa3QAih0Yy6Ov24bAnih29ZmzG0RGENc11iElSkZWomuuC1pQzhvu
D+HrLbWZgwusUBRJK4jp7Hii2UbcGi3xDy8R+ewccmyJdo9XhP8k02GDRmNqfKApfS+/HUR39W59
gjBw5RFKu58ZefPwLroKfeQhYV7dfv9ZC5DvAXUbg0Vse5KXpHGcif5wiklnBzSgvtPRcuNTgxPW
cCUx1hd6fZoXIyRNrj2cIhs1wYeGxi5n2a9CT1YjxtoMdTBDLwqHU1uRj25T7FRSh2Qb22suZjmb
Q2dFMYakjHVbaAlU0vfxoT20++mAixxTFCve2b3q+2FFMcZU6XpqRRW0Qi8zZpMMkXQzJLm8kQyS
/RyHYA1ep2ILNz1UpASPl76JQloBjdM1eECjVyMV//mYGXUXKSswsDEfY2Uo2skGLLu425sTFUj9
JAUk3j8YSJK5P+aaTk69iXYzsL99++z+f+6Mv7KZy0mfWnSvlFiIobLNz6HdVQ+VSksA3Dn6KX/U
3CZwVbn7J7GY5LBAI4L0GYsjMsS60tWx2Z9iVFn9RzRgRd+pr6yU1MkArIWW7OAXOsRm5sj+8bbK
s0ZXfuRMNKOxCWJlhNzztWUdhBZxBhlG29J2Y2FLEUfPZVlIORmYRUaDF5M41XxZVocOO9u47Xay
k4aUm9T+/heF/gphrn3V8pphrKCQvPVW1g7zFhIGAm7LWHY3KAj8P02Yyz5u81yfZu8r9yfcbUNM
MZsyrho0qY13yKKha/q2xPmwX2/TX4HMnT5ZVaDkLbQqneJb2UqUR3LCVUm9DJcw4y9XSQMJGrHL
p5rMPnRwhhWPnPQqdP9zvs/WjnGhXqHUaoKG/JO50mSg4o0ZbUEDJpNthIrKa09MhxdzXjUY/Ufm
THkmaYYFFu5L5VIUeePMg8yeGi31frSQBO+x85B8ZsUutRPneHu7Zh91vV1/5THbNQZi7HUB5DXa
t270z8VHhvf2s9WUHEHLHkv/K4nZtgDPTszABMPp7Qs5ypw+qPZ7su7X9ZrX187Tidk3KwujwIws
BHjaK6hpvCeP1pw62//HCP9qw955opqrzRwwiD/xc9CQjIg2RtVtHmL/8j1+tmzMJZNGldxggH04
hT9vcLLupszJaMtk90+eYm7SxnQiDM9gNBpFMfcyL5+v1vjgr+8N+ppi5mt9296WL80zMYw+neKr
DcoGiEs0goyylrgCyVf66TX+xrvurRaIfncHDuBuJWx/0CBe7rz/sQD054idfQFzkXRTJYNwBF8A
4ABAM5PaBfQj+fR5Czr776ujdSZnjr/PUjhR5BeNWRbzggY0cr0H01Y378ljv5Y4DQSLkfxfSex1
JZlxpHjo7DzlDvrb6ZO3RhaL8J5rPCnMfYUW3ShqK0hRjsFJB/FTaQMb6ufntoEse8AzZRgPKAZe
VEwxxHi/lfuctKv0t+WYtucKj4lT7Lc958JadkxnAhkXmKdF7espBHauQe7zPYYfV8r2MBJrs5M4
4T9vDRkniBaaXgJZ9HCy1vEnkP2J5typb/8rEidj4Sz6joYJOR0dHsNJ3gstASQGQbPH3iQ5x8Rn
R8pauD4TdaJZGpgtbGdELzU1Og/j8QQoQMWJRa+yuzDMV13Rc8d7l0IyoHeh+x2wzcB/m1f27DRl
Gma4xSAdTgbxd91DcW8VdmSjqL2SnNwjHtHdgOxMjwYf//TAOZPNNoXP1OWqmkC2C9DKey946Jz2
VbRAQObxWsIXzf9cFnPKUGAPa6uArDbfqdMHkuxJaI/tJnFMNHSID3pNk3hT2zJOn7r6h7N3Lpw5
e41nZIlVJ3AkP95+Z+u0X/l4ks/xVQO0buuRI28pWDyXxxy9UYySTk0hr7IH33kLHYGKG+0x2wET
rnLeffqTe5SbeF40Ww29Bmh/wvgGC5JWml6Ifpj5Cnrau8A5VemTju4hKtvH4w93bGPpdYxu7P9K
Y+7VUEljqW4gLbHBoR7TeuUjobGdRl5IMi/W1Wk8E8TcrFXuR7GuZ8PJViYbDINEJuv1j+foB94z
/Cp1PzuYc52YK7QQUWUKa+j0lt0ZJD6onwqoAMBixzMQnk7MqY/1MICXgaCdG9Du1dhhNv1jbXu0
JbzQe8k1n+nEMilkvi+N4NIZThgpwvTlnWDb3HXjyWAO91gHSZj0kPHS07ddfPhQbDeww2fNSQtC
j0iGvdw+YX9yxzeMgq0JTr6JHqYO7mR3X9PY+foqyWbvfiiBc1LtaHTaOyrujr69BtY3XWdIrW2+
I3r7IxYfUudLyxxzL0hjxZPmXdwXbuxTf4MBF7pe++73ust40uZFvKUyc8dWZaVU7QSVR/pmkORe
t9GNRyMCsk/O/cfbTuahoXlJI5YlJMXEDg+q7W9M8s1rlP4z13WlD0AADWC3omFMZByI2RdJUlYS
zrX62dwnstO+d19gerrDA/RJIbqzto/1/ZH2OySf3JH0BOvKSycu+syzj2CcSzNUUm4E+IgXe1/d
BQ+S67afQELaPL3ONZGQs7KLQRnY7P6rNONh4ryraiOCvMJ+eetsQK/+OlD6yNNrMapAryTwhTG/
h+n1y6giHcdaKVINa4vAwuk3AaEGT5XFpTuTwSwdABrDMU9mGelnajjd2nJ0+0563rZkt5+nJTmv
gcWMO8bU/6sUs3aAtKsGNOzhbfrxYRB5G/uuT56enoBORv1turrfnAIbY7jFtjz+AAXk63EdOPSZ
OsNP5/j0eU2Pj/B9PEOe9byy47PPYnx5EpulnpQqLg19NezGDcfJzLHJjZ//82I/CxCTINeMtMDP
g0YABeTjdrt+fHzkbObiif+rw5/X+pmQtDOksjIhxE5LqtpVgsoE5Vx66oIi6JlGcw7Y4IGeyayT
WEkKBnwnmH7wpMSSXYDx+/ZazVbNLhWAmYBDJKLkCFJH/P2ZFn4eF2o0pCOA4SK3AHC+VgI8X19n
Fe/Gu8LHmSMFAJ4AWQ9RO7ramExqJ5dtraPId9p/KfoKQ9ggO/n9BGwz13LUh9WKOkfx9af6iH9R
AFU5Pz346qbO+ebs2x+Y5iuVz76DuXnbJujashvG05u9z0lJ7uMtCmwqwacIIiUrWpFjQEb885Ps
ezJ0zo6zrdL1qs8t/jIGtuZhT50d7O8jPegwTN2fhIAkd/K2u0sdFXNhu/CucSyE181KXo//ENdc
ip3N7WyzPb3qpl6DWI2AiIGYm7uZ+Zp3FV5h2mNgFmivCrgqkTEFvBXjdKS+rhQPPYEnfaUBUWzr
Z45FsuNkoxxgEesreihjG5QJd5ll62gl/vR/gRwYxAlque9eooEXDV+7g8vvYU6R0EyNmEwRnjKx
pXV2bpTWRmq1/qcQC2BQ1pIx5KSSyvJkjZ2JkSA0fxMRHSdA/1FzIyO9mmY8F3g1rfefVdI1EQUj
DFkZzAMrNSLZA48QcvEkJ+BZiLeVSJSDfF/bh5+MPnf7Y7TPX28f9+tLbl6Kv0KZ8AsQjGBGNiTU
AFblc+1690eEQuvbMq4dI3ilMQowQyQDUIk952hr7AW9NGYrG53YCWxt5VOkUDjneCEdeimHOcdJ
2oR1WUBOSxs3fJnc6lU6pJuCNJSXGFKvL+5LWcxmSTFQXiyMr5z6bXZ3slJyX6JjwrCD2FE2b3Af
2x26kYGK1e5M2tj6Vk7t0cmfNis/sKNPDCm4E3XCO8uJPNt47O+ArmIbNti+9zY3R3F9a1x+LLPJ
7RCryQj7hmUlm9LZn0wgeskbsAoUK49ytmHJos53m/EpADzTEiB7zbv9hhO+/8woV6GlA3wugwmu
vaidLEHF6s/73Ds1SvLN2qDCXtgW9H/PbV6uHnMjlsZYBhgK/M+5vG92nuv4ds0JopcugHONmEDQ
K/XcRJM7SmN7aYXOAl4Xw/IZRAORhvwY+qaZFUv8vunHFLU+WKr/2/n8qXcv/3LK/0pglqmtB2EE
iGGPJNzoRHaxNkEB6NtcNzkb6+VtPW/HXznMSo2tblTC3CqjufdvCX3LiWu+dy+pyw3OZ39xSxJz
bfleoFUD4FOg0X24iuyUZgTPYICdcmKuhcTepU7MhVSLYoQRG0iqnehUEgTjPVGPOkHLTbTy7XJX
cA7pQo3qQiKbthzLtNAiC6v4Uj+W9PdED+m9b/P0Wj6n/90rtnstClSAc+iohGlkAtigLb57dxJF
25hhx5yLjKsR45FDPQtEb96tlLSOi4rs90Gw2/W/rRxe27igAZeBPofLmEkXBb/W5D9tJh/+I+7n
gpgEGOQi4XWFLeRGsElnohhX2meDUcbSH1HIVrg5DV49O3IxGLCh2Sqtacm5qZev0DOJjJuodV/2
C0AwnaLNYH/F+2E7oc3Odx95wf+iPzoTxHgLw6uzWo2R3S2dt8EgJLYTqmxue6TZE1yd3zMZrKcQ
uiqMwNOJevlbgtOUbDnLxVOCcRBaLleGVyCruks207oj8QaVIR465J9p2FtqMM5BUiatFVosVfZW
uSP9CI77mqJhDtEGumq2IgUwOqnsHBieE5G/1XeD6kR1Tdd511v8obbHh3iz1TY9r59j1u/Gl7HP
6lbSg7wsYS17dTvhYT3aIbbx9iZeocjPYfHZIWCf1dbQtE2qQsgLmLD2Hx5NELNodmXvzQdPtQcq
ksA5bJ+I5YQr8WRnv5MV99BzdvpP0vvsoVQZoZfE1h9HZhFxv0fdLCbF+j3dHJ4pRq5c/YkXmS+I
RNYJ9D4ot2NWj4VasJKhjkS/7U9vk4sEd7Ou7fzIiTqWPMxcM5vn5zBPhrHTS2dmYIIz9OY2FmB0
uUgnuN0OdwEVVokTkB+Pft/ezCvUMGwmQBYgbEZMx8Q0E6KXQP4Rxgy2vKt1muLJuXdzdFUiIPWB
WuVKNLXRT/0EmG1e6/sfpHnGWC9EM6oKchZqmQpnWv50toB013BnRvb8BW/BvrA/0GCLEZyS4A+B
bdDelR/U40A/4+NwUHeU5ndbzHXD8nw3WRkPnOhpofP4cmWYa0XWukpL53IX+ryphKdDjK/RnB6E
X+7RPDgH76BteCXnhY6LWSrGQYHgYEj6n8DkzK4zra7KLIQHUyCxdeZ6jZvYwGgBqQdFAXV77Em2
FWyNFHix8axhvr+ut+SvdOa20VI8tCsPOXJxJa/2siOtEcU7w7Ygxke2yl95QIMLtakZO2JuY0EU
DLQKJuMUe0XXeirUBUDnRrLbFd4NRNsK2/mO470b5PkOY9UDKhEI7WXMkmCdLw9XlbQY58aQB+64
vbFzXcWVt5jwuq92IY0OwqpwnPUj2smJQ9+BFPPMDZXn9bvxAay6CCrzoJlrKw3enhIih3RV7OJ9
3pPDFr2wSk9Q/+P468U1BomJJSGZJYoA37jUepj0NCgUE2lQeTs6iusisXd4QFXT/3XbmSwUP3T1
XBJzomsN4GSh4qHEsgaa9irBFTi54AKgGAQGkekpQ/v0RB9CxxE+IurbMrAJAW6/Nk7SA7c2f13K
vfwY5vxqozgC1awaT5Y3ALoeoM4falyqpCi7YFdFRkg9M8XwhphWK7Uo1LXXo+WdsyK8j2ACRgxL
h4Bbxtorx8jaYOKm6Qi4SDu31UDn7XrvxkhN0oL4Ht2kFtrLXc3E/BjVus3tL1l09Od7wxztVlYM
UEUaqJyUtnCnDjRXVka+VmOq2+Kw3QNwahwPhr8JgUtF5ZVIxy9DsTlfsRABXlgIE2VWDTgAwd6F
AAWWaOs2hgruPKCYd1TfIYJ45JVXlu7sc62ZiDNLKzUyM2jd2Dkiotf3bjUSnlILUdeFUkzUmSFf
i1cBlFJkAiY+WQJrTueEm9qgI6Z10hjTgA+S9dpa3xEQLsOnsDmJol02j6nWctC9F3Lnl2bP+LgY
SCNaks2nfcrJPiVTSz/CQ7TZZ5toU337juEUhh1uABJvZ+RdW8m2Y6bU5uU3Frr/8SEqYHJA1gSa
WJYbSvAa0dOArnJ6Gd4+zP0HaufWZ7I62ATR8BwRA7CR/It5nclkznzhRUYnRpApPgI6m0rHfbhW
HeCdPmCcbt1jezAt5VFeumApJL7QlTnmQj/+X7MGzSQx6rVgrY2jkX001kod7LZy0TnZoUnSTWNa
JjszcxWTVPKzIm1BIKqkrxggCmrX6ok47YyiJmWzb+JNUVH/eHuJFg8gsE8BkANUJJnF7qhFHZWV
MhxPiqtSgVrbAy9Lw5PAnIapqDth6IPxlK4j26LJgVrft3VYusZRnPqvDoyJS2I7AqN81oEoX3RY
8cxo0Wn89/fRdXR5YXqRCKDlERrYExapuG/IO/W+buuwlGHSRDAaiDPP5UzHdCkkKVGbwUNgPNVb
eaU6GiQ9xXcW/a2jPa575IYeC9tyIY/xvJPaAMpVgDwL7FeNi+w4iCZsfeOvetdaGZgoE9EOcbqt
5YJnBDQGAHfRUIJCAzt0E0vKqFUjCnmt/JgJGDKyDmolkbZZZz7y6wUHK2Fh4y7EMaZX1n5uNcBj
PSk4hoJpEDV7bE2TRlJOrPTVs4DkEr7cVnEpvLoQylijL5V6gJaPEc0P+UsLWLwUT8Nf9Z3yHKLn
8Law2Y8w8eO5rD8+9+x1MApNaiXA8TgFfnWK88CuRh5aM08EEy2q7SiPcgIRaRvSrPqKks0/6ACs
QozuwfZhG5eGbxl57bezTZhARzQMzIv/752uAIg7k8DcAqYQGmHojePJR7N6YPeco7sQxF/8/LyC
Z5uQKEA2HhQoEMofghzbFi7a0OAd2KXzeq4E4x+A01X4xrwPWhLZZpsR2cM4UGZRK/ml1ZyoYWHM
+HLJGO+QSIkRAlxuPO12+z8ld+S8T8mvU07Jhvy665y7+I68Y6STZs72WO0zmu2/kTPmXOC8pZ0X
5WxpPUEGQmKIzxBBU14rv/pOI03JewcumviZfTBuok40jFQn4nhCtzQqgn7vDrrMMRJlNuOro3om
hHELkRW2Y443CNro9m7/FBK84ol1GEh0fHpSaryH7jKyJccwI+n98cd8+tlZp+8dlx9+4QVyZq1A
QL9cUkNo4m5IYa3iY/AwbNKn7l5ap98+kuQ5Z/cW1xVYPHPvm4a4b16Ss90DSW0LAG3snldlxFS+
g5YbaC1eKGcimKOtRWaopyNEIKRCUX5/P21OmXsadsj9rVbOXW8X6KRt8IQ/Wpufb46vXzTPM+nM
yQ/ivtQiA3tqVW9a+ZplTlqvbnvHRQWxekgAouMHRPeXaziMkfZ/SHuT5baVpWv0iRiBvpkWGoIE
G1GkJEoThGVJIACiIzoCT/+v4nfOFlSGWffuY4cHniCZVZlZ2a68Rm00HCSp/y3FWDlqYqvdtfpo
SqF2REASV0HXW/eJTvKFXZAakiOaAq/kJ1GlRKPXECXD4YIVoMnmUj+IswtHOHg0GMaavBajvDoP
h9h4zxssFJaWs5AHsMwjwiidYp6Ds2DGMF3YWifLi7YQnRLu//3jmvTdRODeYW2NqhvAWf15XoNe
DI0ImN9bFc035jMikpkVuBmZzemmMF5tZipxpWJ5N82VCRQ7nfI90iwkJnodOFsDPN51izSOSdrV
5SA9v2/znYs1piv9Ql4vj+nDhfSLfWZ5u/scT2V2fvwA5n1Q1GtdpudqOPjHa0RCeHIPvbN+L1w3
tR4jq7Sdxi5KK/vlLCX7ggpVtEVRlpfTuRXF/zCqo3NgBLVShlCTq3I4PD+vi9VbRd773ArJfGbN
MdQXPmwkjKIl9glttTHCAo76T+rmiDojwsYwm10b4TIc2mKnhPsuK1dC8RSohSO1cGoDHuoW99oZ
cb4KZtALNdj10brRO29b032v1ley+IysuRMjB32x8v1+N7N3vJdYnlSlb2Z15t1Qm6RJJZPS9o/G
/C3+eFOw4yifL8jcaZ3Ofl3+2i8772spEOu1dZynmPCKIZPvCV1nQrdB0sULP6W+VrrwlPYZzlv6
zGePF+VwX6p532e0Kow6ZVa0UOM4fUuMJ+3/7yoO1FYA7I9lB7AUE9tSL7FUiddaGw66lh/l0+Vo
5td/YbmxYxhAt0DmALor8x4CdG0YypMwHIIywiLURaM+5719/5im+uBw/t9EmHsYFLOKY3WA1qmu
ZglnDGJe9oeXVLLDh9rpXHRjNinRObczGVjJAPRCWR9bKSQ2eBT0OJXyBm89MLJnsdWZ6P+2wtCs
c6J0ChDch7SKAiuVYYx9rTfNdRSL+pnUV3RukiYqzm55zgeRY/0lat0ZI6ShzwBeFTpDMeLNGKFI
6y4ZWihEWP+ZZJ3QwuWW63R9GFBJmD2h5BqTpbkEFMrS8xrv2ePcxiR5TJyjaQjrM7E94qdWyNgD
nIbxIB7s41qxomVpwyX/2nFs3VTjAb7+DxmT0f/SSC6GOoDL0kkJenrSt4sTvvI7bejP/eM0R3SY
eDNQz6c+7UAHi4zJer19vwJSyBrmDowb2e883hsy9XijVQQVbPqgmbrMqIwchmWPZTXiAW2jOTlt
F3MY05XgOkuObv75XOiQDsxAoi/cBP4GozbGWZOw9wgDl7Zbkf51ZWGTL0cW/nTuf5JgLFhg9Nm1
A9D5QVgOPnFWy82etzR+QhB+0mCe/rCMhlmp07lRVIZLa0FWve1wjmpC138SYXRKiuBenLA84eDP
iPK6QQuBZaPFhfeqTfQk/aTDPOEzAU2K8EKRlF7LmFPJHnmT+bxLZ7Qz6Ou8aC700qtdf9xrjxxj
zPk+2+FhXjVY/BzfrxBKZsSq53uOTFH5/6mQP46Ibe+I5BYdAS0oqIROwkfWyfO8D95N8PigVm7k
0YbFkNI1lP0h+WX+AmoZb/ZjopHiJxuUzRGBUzxL6wFdwYi/VS+f46iWkKqe7HjoPhPN9D8pMXqu
xjny0QooDdv1sbGOx7eT5W1z6327dgsM81wxbbmFl8bxyXk6w2aQhSK8VCpVfvH49tASsnKcmDxx
NPNP80yZwxQEXVIEa8koTAZg2Si45BgJQTMGDDMCDDK83he5CbC1n0QYpRnMUppVYnazlE+PWwBt
Xb3Hx3Dd1PbjapcMtlmQEK2ryOpyKHPYU5hX7tTSOXgJlE+r5hE9L6uqJCc3mteegSMVH1fkxckX
GM99Qp+p/voVYiUAhj5krj5MlMt+nMGtW2Ykr8UMOE4XAQf9bDw9r/FiuAvyoFuri/PibCye0P7F
EP5zr+yoaYUlCOEpA7myRHUDpTh/Z/8rU/VNgtHAq6Jhso0mxu2SYL/gC2DxYoVzgRNl7Z/Hxiif
WQPQt6txgWvbdd1P6WH+sHLomFdsPfMQzrl3xDy3V/2kY2UYDg05vcHduiIuaX7xMm+Fmk2BDlA+
xtCfYdhP/pjXtxXOl65ADeUw+I1rmYf78v8XK/l9R8y7q7aZnPVpBY6OyWaNqeMDSrPk5BUbm9uH
Qn/qnw/LNy3GlCTorYulHKdnr69Ag4hdDD1YxNlH6DAzbd4DMFEI/3lyjFHJY6yKERRIhu+nxF7j
uhaLh9aaf9beI7zLJQaMTQx48B62v/hL/7DJDtf0QoVZpBnYTENLfVtCFA00ilUep1Nw+gH9JsP4
zTndYIAxbWRCc+wL07a21/EaGyT6jTs3xm5C6NM+upgnKu/20a0sdLMi16LZxHGsfTHHxCYv6OAx
xZgMtT91SV+W/UF7UhFluovU+lTsOYbgXjHyyjtC7lUxxgMb7Go9VyEiWQ5gsnBdHZeYrt/tOFc1
0Ur4QxTZLRbiSS7CkNKBGMJmoA6Azti5YzmeuTDxoHCOkfeeqozRiPVyMIVzgbckRYPu7S05fJLf
yI8jprK80LY/OHZkOhD5lkbGjpgnRYk0bBQ/JGRtd+vKxZuytTlEOI+1yhiQOEAqtikgHUcbPWwH
skDOHyO9mB32DYenxxPJt5+XxtiPKqmkTjTAkg9yb6B3ch/JZ+DOnQz9gdDrr93Hh8CBu5o095Jk
ANIby3yxJuyn14ohqgr+PSRFb0h+BJTq/SOc1ujR95kXrOj6LFBbaLRMnjHB8Pa2XSChpxA0Axk4
Ss/jiOIENABOcUSQEcUrUANEJP6hYih/AaWMBvaWazjt633O6MH8YapGdBgBPCMRp7YNDk71FLt7
uf/xiQzYTy4YySuwwVmfnW/HBgBPjEKvxKVsLT3zoSNcV3DSCI5YYQSv0ftKa2cY+A7PSBugSMhL
TEzbo28KbBtB2ISzXI/BToEc0hZm/ZOaIyQPACnCs32TlmFEi3mnWrlHE2SAizHdeFt4qHaeyO6D
51xw9OaWsxt5z/X5v9cv76O5Or9//RPVjx/Xf7O3o6+HldACLR3n9ez/X0frW+K5h3K+mCMRvxqs
znY2m9ROXQ9RHo+1iXzjT+qMTcD6srqWTJygj6blYXHG2g//guF3t7as6h1wid6Ht38SfO5IENWZ
OzrFjiimWH1ybmhwFDfWOXityaXftpJ7kjlGjyPwN0s8Ol4zm2VJCJzlg741FiqyphwZnPbbRzLI
GIeLOMySOqcnaKOWAS93i9iqRiGjs61l7/HqFjxzcZOnEUOXFujUgKimKTMd4wzu/xlZ21Gtpf2v
sgAj3hhroZqZgpV3FB4CUwK6Jc5freVuV3PM63S8+E2GHU+8qIpeJPQIoysRIAodEAsxAy/pvICO
unh3hI6dUOzM8j9C59uCo3rBclsen9o3jDFxX/hJ93bEE5ODukZiLqYlFYuUPJekXrnqCl6FjnQw
AJ6c5Ljkht30k/e4YxzcHlC4gA/FbSErReyKXP3L3lwLaHbhjYJNR8Yj7hizUZVSk6oxtArRDw1+
PoFmBufFsbwvf8dDFJhOgo2oMY6FYMSDpAZgzEatYO2mDlqHFo+VPX9dOsue7D2EJ/4Hxy5Pywpq
Q7KKPdoaO7wktVetLkRErzJwE7fF/rBAfCItiIPr8zAW/PXV3TJ+HLLTj803WUZuipM8KwzpRvZ4
3GpWji0EDpx6S91Qp976Qh9vgT5zwUNZhldUnKhf0OfgmzojQhGa+M/SpUZZzKpX8eFtvSBXC/QP
mw0Pnesv7uI3LUaGYjmpQ3UALf/Zr23aGRYR93Feo9QA2+nA8b5/tH8R2m+CjBiVoVIKFxo804gT
ZhMwrJo9R/5rp204tKajpNFBMq6pnJqVpun0VRfmR8z0rakzHLgvc2fzy4E37Ngehzv6xT+1/5s7
5h1qDSwuxto6qv06SSEyaN2Y/7rMuSj/f/EZvikxDmuZClVRzGDanuvfOpGhHYt55g3w9F+wJ2Sw
FBewURz2/vLMfhNlniL9VP0nmVo5te2f0KFirMgcs66NZX2oi11ofzzzOsI46oA6O8589NbW2PvX
mtSXvdj2UbDWurdFH3VlX+cNh7+/POv/5U8XGFdWOulpmtJY5s3cBvaCKMi5W7eImtdoJtOj+ruk
6AJjYuqoA9TBiQaftmtvqYv+mM7dyH9DkhMZGPC3WjmeaFl7zwbOmhfZu/MTL4U2nR38R0N0drIe
Jl1PLzp9IKH77iEiyMeQYYn8Afdsp9/i77NlLE0702eyfqECC2QCDFpmHgJsY8N5MW7LZ++dK2Nf
DDmUu0sHMkZCzBOmz469Jf9OSW2fI/yPjr5iYK0ii8zAz1j8ns9Xr8sl4qK945DFyQ3s379fMMBy
RD+suctX1keAoHm5dBA+NzkvXJ9OUI0ugDFRMy2o4oBmt23A6hULTDnP4DbwXMjpEO377BmzFGEK
8xrQpEOOkVtr9ia41s7jgXpRi3Pv5BmLpItZboQ0hB4WpR0QinV637pOJ2xGh8WYnzaUaqm6go2E
IHm4O6JXhWLnPWLKjNRQ1Y1jRQ+AltzvfC5K7X1PBOOsP61QXKiBKdAIcQ2qlWU6wm9rGfIW73LM
un6Tl5Gxw+rqJL7SnBSAHamPBW913pIVErIXaw9QCF4Jh2PS9VsNckQw76+IfGOk3Py3ko5iw8F6
fNCA4CSRryV2K+zj+f1b5In8LaE0otgUV7Qz3WqB2jLoiLiDHVA7xBv2/0iIsTj1SSj6mobV+Tx4
xXOP7QbenisY931F7IxnBEO4JoZ8hWA8+wUwUMyN8Brtz9bu5hve5+gWj99RsRum3ejo2pkURuqM
Ssfzei3iycdiHTJPrMxDbXhvefKrzhMQzjt1ezJHJBPV6EQzwyH62ERoWpUdHnY883Tfa8KSl59H
GALJvk5SsLW2Iw+pj216/CpfsFwDIQUX/va2FOfeITJW5FTLXSZmkPira7/5mJtcbw+Lx2j9eThv
H9Gb1Mvk85MQq0KLOZDEzJW/T/a95/FOluMK62ySLq4QnWZU9S62f3zbuocH7OzBo7/f6YuzxXGG
eWp3iwRGF9nL0XAuKdszz8XW68CTHYti03Iuk/MKsHk6NYpDFbsraMSmtbayNgoynG2Bp9s8MkyM
FDfBfwourqt6KKSb1iOxfi1Rw4fu8VxQjg7cQuPR0Q3hfw2Jv0alO3gAYNx9xeY5nmwirq2R5ak0
aFk/t5FQ2i5it/Z/w+rTQQderzfHYrHZuOu5UAfjCkmIlp8YFf/g8MK7GsbZUItUDktaQ7fRvk2f
E7SPzx16M6i8PXOI0Y/dUWY2EXe6nju8luAFSARvB+RNg9XqVubw03deOukvpY5/3CgWCrYvzEgu
qGw3qS2oJNO8WPXO19XZ3MslZL1U5ln92GPgrbLu88k5UzY5l7WJKLQi2PS7L+n1svniaO3EfPM4
5/DH0sumic5xRt3m9Nca3eeJNV+4a2XuQhQfwznKz2TjYJCpI19osOJIP5c4EwsVM/Q+XypwlztH
lCsOb67tK2uxtDtrKJyg2Rlbq3+xd97X/ryOc5gt/3+0jmzPaN3E2mCgUwJmywYoM7xktHuc8ZfD
61/SrP/I0G1Ob2RLLpksXiuF3mT0C21kuiUd0bXGocITF8YnQVQX51cax5a5VXgayQ89r2ecYxNl
JnDpT7oRCQnaVhCVR0t97vGsFC/uZ5fbiZkZq2EFCsd1uhGsN1IgJwVA8DlvtzUvCmZb4BpZqRuN
Aol0FjZfrEKSzB/nD5vLIyr39/WY9wrf0gKj6w+TJuk6PCcH2+40MqCHnPxCJvPEcbI5AqAw0cp5
VjZ1NIAjBJM5YG0RrCicmg4nuwYQ5Z9emzwTCuPcI0naWQC2sbfY2BqST8TTBFOkm/jWhlBhLRsP
JH46ZJGxkc1UMURn3ARndIZSKAZ6SM2w6T27iXPQ7E8kahxU7Wm2hN9TPOmejugx2hRcZ6cqznBn
KvGvnvmUvN8Xiumgb0SA0aUaoxFnTJhD0jEF5L69I+hD1fFMyOsGtbKd/++kcESQeaIzWU+MJqAn
SBaLeeCia4oETv94n69JP2NEhQrp6J6MIs2ueUTd+sEGThzPZE8mNUafZ/348Hw+mSVVJW0Xzc/k
VhLgGFKerLE+OjZK/CdYOPpA6aLN8Z8Ix1fWxfL2yAzxeJrMMnzzxDrp3SAbp45mx0+rd1yNjj3Q
vgYsF9MWXyteJW7ShI+IMc8uXYQuSf9HzF6fXeG3Z/P4oTbgD/dsRIJx089aYprRLcupWOLjC7L8
CFB57vkt7L1HRfkpaM25rdJIxqmd7Tes8/m8Av6KAJ4HLTxh4dwXai4xxhqUYdf3sgFi9vF4WaXE
7ywFnaGu8ioY23LhVY3LoUh//j32WPNQZhJg9EAxAVJ+PifIDhMUTDx1wZN23nUxdgH7vuBK04Ze
FNExqIOWqLmKkvMKxRKEpeaiw+Dr833ueELIGIkZmkeyvKZarFzILMHsCbfkxDs/xlDIkVm0JhXC
bBGtr75pXdE//EWduxj/OCI/naP5FnnWVW+Gq1aaJqg9r5HXxxECQ9Z+BAAW/qLyRBEWsFagIQJK
0vePcrpEOyLNvMiJlMzi3oSgXABTSoFKdeRJO8vcF9uQ9A+/O7ddDkt5HSZwoT3vPvXpaYURddac
JGXeprRf1X9LPytXhYTuDOeZB5sx7UKN6DA2RRn6UMoHHLBMAkDab9IOy3eW3j7iJWOnEzQjSoxd
iaTa7GKFyuaatgcCST6BLixRV/N4uC/THVsjWoxZUVI5VYUTfICLfWwclLnwMNcEqygwJocSEOeu
OFr3h/eeh1gAS02/jdbH9xCO2+IRhRC0DmDjPNc+c15q1pPH7rJgVveg1ljrkoSOOMeCG47eTTvx
owNkDIkOhpqSZs6b5XmFtQdfsq+mJMTCvg126HxxfSgeU4xVuTaBIEQ66N2mp8+2+TZ7uH9LPL+Q
9eKHRKZMgYS7TR0kuVryGy2+Btkg1bvz5MN9chyZYP15zDpnhhxQhtZnW9xkRHvkZlA4LiE7lNJE
XS/V9NDQZUceP+kogoNuZWd34TyaPEKMkcg1s9L1AoTW2GC7iDhoOryvM4ahiGVJNmjC2teAZ1ot
7l8Ez5LeNmGMHOezZBZZJeHzjdUt7StdeP57WJYLy+e56FQp/nQtNERSikkXXDM2O1LRIVXGiOGM
z8a2chu7HHgbFyczdPI3CeYmgpkm5UYGEq7oSw9nInHNC48J5jaqAfO+aQCvBS3P63XzFtsyABte
epLNsYkN3VDIF3FuaNpR+maKsdaGkXQXuQdJ6e2MNcKrB+d1aXEe1OnYQ8FSKMDZAjiXnTMRB+Mk
tkVD/b6U9NYa/hj6ZWqC+SfMAeIZ4vgPkwZgRI9xH8ROTms66ngYfp8xuCMvYTc558YjwcibfGmj
sjVbelXAE0Ab2RazEgtkG5Fvw8Oa8KoR094Y9vvIpmwCbJnFIlOrXskHCg/aWCmJKjJ4FE6EemVv
J9uI/OD3co8ZjcjN1nLs73gNbJOiOSLPCH+vBVnbnEB+G+7gonyFnId8OgkzIsDI/uykGa0YUGRS
clqtT9bWje3maUEehQ90Al7newxfnZ94KZjpLOaILCP/OGw97AfterjaA0mfojn6bKsaXi2Hv0l5
GdHRfkZ2mXmdCamB3XnPzzpuzbD7bfnCkcnJh3xEgwl6aIthrZfgxbcDIBah/QVlb/X1g0OG3sQf
pnZEhorKyKhjP+vlpNC9g+VjhGUtj7ceRpSs9j2PIapE9yjRQx1RQrmqO+spGIpbYJLVlUXc5DOc
h+qCF1rdSkV/JyWxvVmSapxKbYD4+WgK1T4TCXjXSjS/hMie5yeCzS0U5fvkCpsPe6fHmM32VY6I
TDt+/xysxDZtZVFdVb2Ig7Xtc0EIGvwykj3u99x1Oxypl9ierQJYLIkZYN2gX7Q+KmcpbIenL3Yc
SZn0LkYMMUaji8/dLAEq2CE+u2EWkqo9kxgwvu1CEYgoLiNb1vygPj7NhodadjtjwfkB90X1T1wL
uT4NWUxvdS1YxWsVbc7AH+l15AgDRy94cet09XPEMGNNBhQML6KJc1WihSFkREysZi79vjw3siUo
JCrJdb6UPq7+4Kino8aL8yY9lBF5xsiYnR5onQJA5fQrSkj0sAx5T/l0JDkiwdiYEHui9SqGjGKu
GDBPiY+nnGCJjb78JTt7mzuUxWOJMTaJmoWCfqY3aHe/sGOYpsc7++pciGdxDJvEo8WYmzbE0hwj
Aq1nm+55yB3sfrHzzfqtGSxjT/LFalU4jatt1QvACxKbl3jg0Gc7s6KLBpDtCtKT2fX7xsEzdF8d
eAzeEhIje9qkZdGZCX2EjsdguYgc2G9XWqBwR1Mcdu753lJzPcvmpjqo5N0xr2xz1hVg11FOFcNe
Fx+LKzk0nyFxCy9QLEBre+rhPqfTgce3mLKtWUYSo8PoeqOXk845YS9GstLcDGkyDqX7D7vE1nCK
SMXeVmrjqF/WW1hBuyq832dCO243v3IswLY53u103mjEHGNl8lzLCyWCmufOs/JVL4szWXJnue47
fNItezySlbMZVY0ywOHDBPzst2Jdl2mLvdD3T4/zQNzs6YjItTWGIqba7T5+3f/ydIvD6JAYw1E0
3bks6DqDi93odh9ZyaOuzC+B05akeDbXaIpqvJyHg8cVPMaGGOUsz9oax3Y6wckjc5gr9H4hsccb
muFoFFvPaeTL9ZrQ+0l+xfvhl3f/+DimiC3fyJkWyUKPi1kHc1d3U46p5QgX21tl6EkZKfSU0PeX
oLD/ClC2+wxwJIudg1T7mRgWORgIFpj+qDhbYDnRGABQf3qmYtu0vd5R7TiuuyXtxq5XWeRWZwuA
kmg13e0ty3ndPM4LlWdwJiP2b8FmO6ywhkgy1ZoanOXR2CFSKjr7gzcLOx2yj6hQ8RtpplK0GP9K
wSBQlkX3jQIczAGqjPIJ9t1Y3A5Cel533ofbyzUiB+iQqIsSep5n+1ITSyI4R2SLUZjkutm8A2Qs
gzgLMYc1g2VoLuR4zNN94cXPQ7A/8WI+nqFm26ySmVZfGmreLm61DpDsuMz5QBT3oz5s9/55U5KY
B6FMt6X0WLT0Uq7Lllg7PhmOyrLDjtm1koxGQizWLdeaZTwkVov6Hea5ehsn58sP3P5WXjzEYtcK
iSycUwUkdQ8ZY4dgmsGzQveD17bFeyvYnilTFWKxoirVqXaONbqb/Yf6gYIarRP+jzER2zaldrIw
lDWkL0FBK3pusZWvtVusEuuB8XYhRr10BPe+Lbz5IHe06wagOtKuJEryMDiDptwAPOTxTH7XgGoC
9BDn1eAYXbYYkzeypMxiLFUyaxIFpOIZ9b/EV+giwaYWw1TYKZ8yattMMrE0BWghdubOHpP1q4W9
b8t95Npc/MXpsgVAPf9LjrHyjZ4bDTa800ICnSjcJf7BWCi/I6wqNG1vGRNv7+04T+NfLuubKOPd
NYUgmildSjJsfXfhzqzhEcvsv7gWngbffwrFNx3Gwld92srtjJ6lD3DO7SKw0TJOEaku2NYGHD0u
welszjdB6nOMpLAGlGVxCkDwgnZIOv+GAU0KoEk9ZbwreFYwTm9zRH/akfkmyhh7ATNJjWxAJJ99
kHTXXYddmw/BXrIFwOlbu9LnbQ79i9X/Jsm4gKVQ1qdOwAUCYKYixsOKQt0B5IvD2fST+Q8ZNlo8
AVFvuNDA4/m8WvfW4CJflK/7iK4Z5o6DcoTlxvPo7sxqJqtSPKPLwVz3LTsov5KEBO6vvHE4fPGU
jg0Vw0SoM4WuqMLcUOirrovRc29Blug12D9tmoUMz4DX3jPtTH+fJWV/xN6sEAPFyCElqW4HWD99
ijhc8SwXGybqAVZP6y01Jdi1KpGjMkdl97kz5pqLdLrNeWV4ssHYkNxMwg7FNxhiH6N+0ct90bu9
9XdMBxsbtoEcZol6M1H2UVpiizaWjL5TyK0rJk4iq8Z4+SpdoLfnDPgt+zzH3Of9n8A9T8aYFLVS
RMkVHBardPOe2bAh1Wr1ssJz4PHaaidDfF03sOXSwKJT1tkvsWZVKooY/aEV8MuwScEFpAkywPdZ
mnSwRlSYOztfOyXtJGBkzmrrrDpl7qhYAhYv4sJPa444Tjaqq5qs021H2LLGovQDiaA8aT2dlrdh
o9r33AJ8Gey/ufnU7Ae0J4du44eutvkIAXhqOJzrm9K3MXnm7cnU0kCdC+SxQzVHZ9bp8/5ZTlaT
xgQY8RCDqAfYOCqA/tp9dz+1Re3Rhl6UNjMI48fzzL1PcDKjPibIvDOinmZal6IeCJwiX3EKL3rw
/Of7RKYkZEyDeViu11oxhQg0jkfXvgKfKi45UfNk+mJEgoXST+pLF8v0Yvx1sY9fyt/ozwgr64O7
FHnqXR4TokHayOK2jdgaEYVrwJhCsAzsBzQIncmK+qSe5nAOjooTa6/GxKhnMiJmXJurHF1BrHIw
ru3wXo/JQEWXVRXA/yLq22y2RAwbEbDTAm1z0DGRLdbEAPDaBbzsZgXB6AWHnylBGNNj+GkltHF3
EejJEYlfzuS0y4CLel/YJlVoTIR5E0Px0l1bCUQu7tGHt9Y4b9lr5EivlUmiRa0i6d+Bty8vEKx4
XnKBIW6vCHtr4x9AH7nRrXVhHWnqbICRSJBfWb+Xc4IwUJyTwfE8kdOixL1DxvxW3UxFYQPsgpiz
toHtrh1o8q4HlxzrN+ni64qE2rKo6bJkMCG7LImzoezo/YGxo/gfIxhvSP/Csxm38P+PUxzRYhSt
x4BBGlSg9ezrxH0rHnQv3l5Ri7MvgGuz94GDJsC9pbnACcSjxs0jTx/s6AcwwpokmKDrRPwA+/gW
AAcREYYHb1jn+TxTSj4+VEZetTDN5bQAHR/YL8VLuL+vD5M6N2KDkcY8mV2D6wWfPyNOEhaN7XgX
LsbzVC5nzAMjhM0pzwGmIeKs0O31tiDRvLUUe/WSYZrWaoi46DiO4mTqY0yRnupIyYYwz8sgB0Wa
jji67sypXLLfc2egeJwxD/I1UjoJG2IoxBPmvU1QsZbK4/0rmny9xswwj7Ci91fxjLw19WowsomF
9AqRXjiGcdL1HFNhnuGuEIcQDQSgUqA7eYA4pFbmz52npRe6PFNBteMP9YWPhqYpw8CYEENMyzPM
WakyiNV0iYYjovDpwSByTo4K1h0ybBLRDMxYEUQFZGg/0/Fq6xuFoLsctbl/dXzfHLGJxOp6VgNj
0ClH7jqzUQu/WA8WOcGl/rj+f+jLn7a2I4KMAQpPUiKpoUTHuzBCdnyXbcU+o/P0i8faZNu6PqLE
mKD0LMRmkuAUoUrINpweKqAaDGgh8R8EVK5hX6O94IPuh+bwFJkjKGxeMTeKyghKDRD7dvAwzFf7
pfelLgyLd330vbgnKYyJAgK9mQwt6Pjd0nQxEvAy7ERrp6Jl8b5MTjsgo9NkTFMUSUlVmjjN5wR5
ejTYuVfMM5rWfD7fQNe+dp5h3SfJFRXGShVanV/LBKJiX2z11th3dWVbWmTPkr3kneSkSRzxx1gr
+SSFxqmGItgtxTGQN/lxpsLKcxu8ecrN2BBl0MosNmDjBSQd2sVsc/ar35uvDrnLkrslh3dtCuPc
tDOxiNMrzrB8k18w96XIpHbIkzMv4ODXgMLwDGW+Q6IdpqbkZognn+nvQ2V7v4trrETiBdSfKwcr
xcONu27mckqwc2rYvQovu2de5/H0qzMiydiXAJCgmYD1wbR1DEbz8RVW8wtrIJ65F8nRcYWxL+cU
s6JlpeJoHQrvWtRk5igv3sd9LZgKzUZWTFF+ugRoiZzlQQe9K+V5VM9nmKdcCC9mvb5PZtJfQ782
Fo5hk6MqMOoNx9gwBslA5/F82Hj80dDpw/r+PqPLSS1IWqvh+6VjAz+aLsto3N7GHOp9PqYd3BEj
jB5HAKFoAxOE0ORu2cljuAzXg2BpDbmsd6j8b9TDldO2/xdD9c0co9J6eznHogyaKsC3ieBgkTOK
0L8NsjyV5OODiyowKROaDDEWRJybwRymgkXObUAl7wLP9D3bpk8q5ipqpGLrp8IKAWPNH7mkPPzx
0mimYaCjH7m3G0DayDWVMJZQmwH2iwJMAfjfM6J6J9GSFtcLFuT0JHG93dmShH/1BozIMup8ugyt
GUnxAE8VOibG1suT5TW+J3MNs0r19R6HjD7LNXbxSDFI2dpbTmQ3s7F8xH3EkMTLJwqsD87La++K
VkCelsslOk6PNLSBC4Pq18cHsNyszStiqR0MDeftnZav0SEwNiBEwj8xcvyyteypsGgbLFAEXIa4
4OgO/c69E2C8iUYAzJpA7xisrfO1JJNwYRXWl/yQ+5rDITb5Do6YYixOp7RaKZ3BFDzPI7YeIZmw
EXGAZ4uXnp4ERcTKtn9kl9GXYDi1htZTUkDBMeZHGTspwsQJVh5F9vE8C+C2NdE6DPpj1J/6hVgs
hfGOxkc8zs1PTZra0a9hLZR+CtWzgKW5R/tt8OXGNa3b8396UkLCnVi6uZr3LpUxTvVMr0VJBjla
pR3sk7t4XJy2RmYhKxbFtgejGFiG5BVApYAY75d049TumecRT7oC31yzuUyhk09iEkG2cAWd81Zh
Q1iwkueYrkd9k+7x+vh3YdSIJHWeRyZrqGKjP/fgPEiIWy6FmMzgg8ydCNs6PPW14XYTcG5WZ4xV
GJwwbjMDQV+Zw/kQU9RcloIfYQMV8Co+eNmk6XTBiEHGYikxNoUOLaWHNvl43289D2CeHOvDMfw6
Y3ySIrrmqg4iKKCmgBBFmZabf+aYXp0xPEjVS3FTh3RNse+aripYDh4y4L7yMDF4plRnrE4zw9s5
q8DNM/xR7FS5khA4/HTonXNstzTzHb1jd2Onnd6iuzegnQOdFa90zCXB6iBjK24EQHdXi68dSjmB
pTlcz5Rjx3XGwqhBUwmzC44zwbIOO9rJj3TuEuMnVjYj/5sZ1xnzEitaCMWmtC7EP66lzBI+CpTY
scKUqPa/iwm/RZ5N1hZZVutZQh/pt2qePIVrADDuAd/UkdmKl+2ZdrP+eTYMxn5E2Sktuhwmaw2b
5b5niHgzHxin0d7z/6WHPOKMMR6Yye2TGdB1aBPjaTsgpMYJ8gbHePJvMCbjejUlIw+pGbaT3VVH
XQQNkjbyBbztE1xKjN1oOsmQmgvkHyNWtzQj8I9WKBb4XDtPT+aOphmM9dCTMJFj5TSgoITeGUBT
URBu+C28nhmevTUY4yFlxXkWy5B1/1itW5J5BQEekcSdZ57suhg5LKyDHyh5lqUtzq6fn3ICZyxy
Zo5uWsEqq0nR28WFaKRawVv68E/Rxmyt+1p9a+a7d6SMBZnpZh7EPcQEyR6MiGqW7GOT8tmOHMCo
LYLSCgB27HZoDJUiJ7QMDy9qCF+Cxjt8pCSuLDFGphGlNNFKaH2/dN3SMnusige28myBCgm2Kt5n
fjql/K2J7AbjZBCHXBYgT0hQrrEwagGE5/Xji0Gwu8xcfHCoUaFhj9pQsAZDkw3s4b4FtCMvpWwk
tR30M9xB2c7XMgYF5160zayPeP2BMIdDbUpXxtQYER6QxMtbE9QwVUMyO7Jeengn3Ah1Ki85JsN4
3MM5b9GVkt6chhlJgAfp9e+8GtOkWIypMFKanbIo69Sb/4MG/wgYbgCnRzWLWyCfbMAeU2IEsC9j
MWkD8HNBebAesPINc+0WbXRE/PCFmMXEulHeXU1FSCOitx81koyzmgX9SaV3dbRbAfytThQnEQHS
B08IeaSYp041hgwQKyBFk7tH20T6oiPVUUlB7fnjfPzfpJCdONBFZC8u9OKC+WkvD0RLUdel1YaY
h98x2R01PkTmwbsABT00KnDWz0uMkPkuJosNbL5Ar2NIVNMu0UVvCT4lry90tBgHt6QvF19m0h8c
/xDmPUxOUnuqqebZa7uuCahjTTn+fCFngATsxzPHAZ1sgjEUw0R0p2ropmO045TO1GhWVHCqMUEN
af0v0hLnLunv/tN+fZNhVCM062ZmtBnsF2a7MHAPuLwnWs7heWMcOqw2KOIg1gZVQcQh4S7EuqII
YIcEB3efocnHd3Rut4scqZ1+QkNAKIMhvLsuRVq6elfgwCObR98cpAV8Xo53co5zTPL/sfZdzY3z
TNa/iFXM4RZMCpaTJFv2Dcsej5nFIOZfvwfafZ+hMVzhq2e/q5kqVbnZQOOg0eE0Re2ZyFLDHCsz
g0gUNoPK5n2nePlG27VrEZm4GPeqc1vHxarYuUDmVChdJ5h9T3XMHirQKK+eRp8jgrdf9PeZTv2o
TlnbltDpNN2lFbGeEnhLtG7U+eJNEZKWL9F/jJBtw8lUPRXFDrb+cgJkOToqAkBvtALzAkcras03
rP3auT7TSjPFUJfjir4fHdF+iOyiIvVKPRib773xRufC/j9MhuVpx9ymgibr4HGC0OnhBfMcaIg5
ccptepcewKvCK31c5IyaGwcDHGFTxOdMotZ48rp9Ejhw8zCyCznh16/vby5x/7JL8mfvGAARLyEy
0CrEUT6SkwNfc2XY/YELIIs+ianIYES34G+JjEGOl3zQa9VEKBnsZf2T5mobO5G9zOe+vxc1mkli
HiStnKqhCaWwgNprggYqNE8Ja/AUcKBqKdmloQJWUjHoRTIxqvLnGZOj/NwEjYpjrPqH8tN67t/q
CmVD2/Dztt0v5RF/SGIchKHWBeFsapC0PT14n4fm9dlyf/8ieOmDxD6ze6JxPeOFs4aeN0mUTEun
yRVmwwIxKqoitKaDjljNi0AKu+ptE2S6buUc9+Wu9P+nl/OLB15L/h5yYCAHkA1FFVFI+HNh43HM
pVQtRACyF2wOdLw1eRud+w9MAeFy+107mhhQ+SGNgf+wPNfZOLTiNURbYCQZTviH5V3IZ0gS7xk8
Ntl15uDbR31vemj5K23wr6y2eGrd3ualp48uQ3EZLBSSoV/NYAZvcaeV7bmPRGTPtjvZrVQkwuFV
i5C4+rbWdBATRyIFE0b3HxKZTW7EMR4GjO44ZI9IDBsG+FYRDkbN0/j6BL/6hR9oWfB1f0hkTufY
CUk4BYlIU5E7xQkOlPkM4RbucOMlT+KHJIrrs9U8Z/kEkt8UVtQhPvswTY789bqy25V1+MI9KFOC
QRvVorxbSl24MHRZki1kh0HxBBP+KbguZAXPvAwGpZHB62DE0x3odFyMujcIbsjEptlRRGXQKVD5
5puJqoDP7NXy7WSw++0Kw25AiW1HL+WznT/snY4XNlwqef/xhcwmdFHe1xiJhS9sN0hMYFTFDvY2
1X7jgisQS2MT27zLVaLRWZvmJxgZO17d+xJ8/vgIZn+qVE3zSMQygc5aI2jeRU7CM0nCdbfoev9l
5LP9YC7wJAmtorbO0Bav7m4vv+UH9/hdffKe90uZrh8aMVd3P01w7SJo1G4cZ2U1IB5HtjZ42m01
opAIjY2ll+4sdBXAo/UxwnmHOSUwCOHFSFc2N2u89Oj58T3M3S6nuIn1jm6z43yqb9On7oCHBWyX
DenQ8khjRtvA4gRwlt58c6ls0YtwCeRLJlGp2914Hz/JFWgBI+dRXfvh3YAwASZzRe5IMDgC5XuX
7VfojNv2kwdti0DzZ9fZ6pfECKPBMvEZI5KIiIL49SrwBkxZtTB6jQOj1GG/YWEs414fFpmlZ5WI
+xnHPUic7nmFwAS30W0Z02ZKMS8HuY3UWmivgjyExTOFSCHC4oMtoJ0DDR02lAvP3Flj18W6pSAD
aSnImMSiK6FgQUY33RT2tArJ54MXlURD6c19lpHCgZNa+vvN4Nv34Gyy2xh0WBRh6aMeKXvTTl//
TfLqh7UxUFZeismKdJw54OkJ2Sv0eGG2Hv/e4oDIFfRnt4mRpCFYJrDywdMolSQPQmIG37kTJl5U
fPQBCSdHSAjGaVibUX3nGNiCT/tDSwbCitJSOzHA+iMYJdpC7Klfaowq0anweOeGc3upDIih4TA7
SwbdaocODnVDdOvf0edcu4p8HmTS7/7LrhRFFy1TkjWDLXwSWqG99AZWNRs9i2T9vR58iFvDcP/N
+s3kMOtnDFKA1YOcF88JEoIoiYjaYWqXHEGLSDATxKxerwy9FV1qunr0gk83rfcW4Ta4LWapuhbu
4Z91Y5AdEcNGCwKIae3G8cZ7ZRuA3PGO/FrjZjmTVbO7Ri6yHTdYsmiJfySzrbaJaoZd10LygLFo
r78DL/xKyDTYGQCIO4Zt8dDNhDEPgVYHF4ZkUbiT3Ysd494KADMYnrTnZvMX3qfzFb16K7PznZVd
hPEq0Eshu62EQnbNfat9XgCDt3oMfmtGoGlqCSnCA7yrN3RDo94F5Rf2bftYCmn90IbFa6sGAyy1
d92wHfl34IBPWy3RpdyuBWf1RUtd4oenJ47UxSt3tl0MFpvyucr6mK5hZ2cP5l3ryafm3imP34Lz
Ffnc8dVLKYgfajIuZG7mUl0aEAhSAsm57NqW7L/bT2AVd+y4tIiLM+UYCLlczqKZa1QWhlK9V8Rb
hyQD19ueGx9cImD8oRYDIuKUoAkhh6jSaTw65TSubDQWW0S3U1d4zuPtZNdP39NxtT/73wYtHeLc
AlTCDVy+2tfsNGDKUGRZ1H7oO7Sw9V8vvAq0pUf+XMnr7zMRJlg48qqBiNa+TgDGa1uY0Nr+vQJ/
pv3Fo7pZdp0QdzLxshYlyWSORJ5qwqVHr8pB39Ql6XfF73SXH39Fq02TOvv2AW/eLU1oclZyqSRW
l2dymUMxGG0ilQ3kRnfbU31AQErZIJBh71FEyDmACyGbH6KY4yCGQx1fBIhKSXaQ7pHu339xjvgi
Is+0YU5BGoR1aZoQUTq7h+7VcNEqt19lPi9euPxEnQlizoBZiZnWqiM8g3qFwGRO0m9khdC3R2sI
Zbc2ifRcu62THly3RA+6Jzz1eOaTI6+meekoKJIuYnwaEkgIzeCozOw0NiIx0PSJBqPK1FYq4vCc
oMW4jyLLeI1J+EdlqfQvaRpexMakp817Djo3QFFv7dvfTz2KUNACzNnDJadrLo5ZWkUrknEsIC4l
zvv7RB58sE9n5P644lYMLT5B57IYR0UYBVziF6oa3sC708PBA921H6xUMJwgeM71vxZ3689Sso/P
DIFfU8v+eyl1e8jhDOGlfQj9wQXF6tdTxIulXN92LFTONGTfmZkSTHgbGDjfMVE+02kjSG6MWe0b
c7txfbT3/SZ3AbnfEMoypOubJwehvC/9GbRoHyHYSRzO7i6BwPx7qAsys1fZrIVKoisu5m592fr+
cwT+3l9v9ohSyG+7kb1/1cSrz2Uybo0wKomWXbAG29MpQpCYvN5v5FVwz3GfeKoxEG4qQl5XGcTg
9LcSRlvFw1Mjf4SCLda+ZdzdXkme7bKM/YaihyEq7HDyDyGhg9BcK7HXvk9QAo6n3tlOfgPDKy5P
z5KnocgoSJEkGgzWmdXskIvE3JAAjxUBzMrkBNI5dDsWAxkqG6kZnsEs+aRzccyq5h1up8sF4uBE
dXdDYicr+ylAG9v69nouH80/ajEXYWAURXehhmk871GgiI7R239/8aadK8Jcf3KQxSDcEqCIM8h2
tJd8/bRRPzH3fhU+cJu7Fn3suTjmKgwbWU9MCjUYips5TqmuRi+03dF7q9ab5n3FbR9fYlrEMfuz
ggxw50lvokUCCiJRfXYw/gcziChlpP9IZwfYNDveE9Ntie7y1nbpeTQXzeD4KKehbGaRdHgZfVzH
GN6Y9kTnmT7HRNgy9bowL0pRYkmbfe+AnAIFBhwIWXw5zxQxqKIzeKwufTlOGPMCB4ZSVYLg3KbN
lM/mHcgjMJvvY49RzV/cvVvK+c/3jq1OV7p4HAozxAI6rStg5xC183lu+1Ly+IcUBjrOk6zV3RkW
8uK8ZwnBnObwUSRHkaB2InTodCyee0v/4t/X3z82yaYJB3MoldrCerY1kUiwnnJaq4EMAnKu35zN
W0wZKJibgbyKisoalqonmWq9GrRcOrSj7YhHiear7otH2/R49H1L1ab6XBQDJl3TyJ1uZRK90hwx
XMdomnTbh80oudxSs0UEnqnFIIkpZw3mZ5xhGycndeuVYjvgLeM8Dha9vpkQBjz0fujlSwshjlkR
8Ze+2uevHACmN8VftjATwYBEp5ZTltbYnh62sArdw4VUtrk23iV70+hc6pdla/8jj4WLqhTlujex
R8inKVtpVT6WuV1WpStYTpRvh8ntelJ7VuqAWF8u0bmpJG7RPt5W++qe31CbhZTzGTMzFARND9uL
i1b3sgOq0I7pNiQvgY8eB3L+fH5GMtlJPA30UvohPqGHbL1xq7VekHYNL59bk7MI2LO1YdxAPT+X
rTYm0qE0SdqvpslGqGkk33rOudZ5J8VgMMeqNBwVAbtwlp3IQlvpKnpabY6bqiRc7j1qQbeWmvFV
tKw18njEUtO4yG63TkB21hH/7u5ts+GyNC7V8M0xgG2MiYUpRygX0nZDTDDrMrHVU/DKo5BbjEwo
mqEgNgFuC50dd663YaO0SYFjY4f3ilP5wVp5Pq+GZ5UO3a3xqEW+DPkT5Ssl+vG28S7fhzPhzJmN
k04P1HMlwYsBvfHuQbcf4O0+N4ht1e5g0+z8ylGf/9W18UcsS7JRZlLVYBqWdNDK1Xl1bw+hrW5R
VkGHi/yrBPBsga8Zy9mdPwRSowQSFhiFLLvOKwjGb1mdg/j/lkt+tmihuoogE/jxULTDrKemgHwi
GGt6b3iyq9t48D7/Ihgnttl/gyj19u4tX4h/pLHLGMtB2ebjRUJwiSblws3wSVtU09JBHQFH1uIF
MpPFeE5WbpWTpkCz3S4JHb13VRlFtJV3bN73KcbC+LwbazkuMpPIYFhSB2dtqqGdQjrvLNt3G9Db
uoMrW0jeOF/T/raGnK1TGCBL6jIoJqWXDl7vn1eqtxc507W528XAV5ynk5D1kFALzvjYgF82xQSd
9ZbXNbiMybOVY95a5yhRlfaMlXMQpotdJInRBolqeT45+qLLPpPE+EnNBdwF2mWQEEw6OfSlepDI
oToW9tq88z9sO31Y7TN3D++TV2ezjJsz0azb1Gp9KvcNlNy+7969w1gRTFIkdraKiEhr9Z9WPNji
nQHGiZrSvAzUBtpiXTXJFisSH89b2v2/HxuyTzbtZ/F52yoXEw9ghfgPorDT5SPJiJTSgkzRxwsd
5Wm9G++s2hZ8+1JuMpsfRFv0R/9IZINordKfjUiDmb6AvCeyUS8/+dX68mnynpXXI/XXfT6TxGBK
Uv9nPbUCrBTIcHgUnV+6N1Ql7c6e9aw9/34+YKpkexxWQoQCoWKt98he8d631ExvfQgDNXLRqPUg
UVsCq0P9kHlnUPqdrptKKU5Ry8HZVc65YflLjLCuiyzBCW1Que+9N2uLXBC23/bwNLyN/oksHUfi
4kttttYM+GR1G1vK0NKTKj1gwPV4LUFTD1PNfWUrvOVk8Ee+RJZoTpBVubVHh0KcznejbYKbuSBo
opN8kLi9Da776qugFEJvDQbiIvVjOc6Wt9A8Y2YASpNVXY9CHJ/zHbWxz4utP9Q4sNwXI9Xplgkx
cCShBD4PLOgMInvVB20iWNeS1xJ35Nm1/6/2ygBRE0jSWTEgLMns3db7rDS7LH3z3kFVamLH/4Zh
W5+BkMq4NQXlbtRFmOsW3iHedTGxbNyQqwDRptt2enV3b6wjOyGzvIyqVsT0Rnlxik30cEnQ9bVe
P5ydyhY00vg2nMRtZkc7MG5muy9uVex1wsatL2BQKcyDRNfbEde0t9ti6svu4WJ/xiTdrCkpvJut
NiWRvbfjntt1xnFBNAaGwnwwz10IGNo5qMe9vPIusCWalfk+Xn+fucJBJ2F0q9RhHztvh1o1xSu9
4thbruWicgqvtn3/ebbtzt+gBNT/1dmPz4+536Ii9RiBwwcMHf7kiw/3nYuJ55m9ehl6f+A8qBcj
qxjDqtPXEAr52aqg+NIYQjWKFKmEFRqYs/XgXFJHiz0hI/3aetnUGLe+feLFlxZz0nPBzBEeushq
pPAqWHzSyDkmaPg47cQR5Aub9k2sdmit54UkF73CuVTmLFdhZkkVyIYOiAyeHnb5cxraUo5qOpVz
tBbdwrkk5hTncaODKYlKslDnrtrnxu6wlhvFlXbG2+1zvFgHOhPGVgqBV7tVixTCtmhBCisvfY8e
9EMeOe3aLgzcOZW7wkiw3Ll37xV7c3ZXONi6QXj3Hk3Qsqd5/h3MaRYjPLyLmipdR47wnI3ELjeU
xei2vosv6bkc5uxK4bkacmuCvmgje3io7GdMvfIN2yUb3G20PzuxeanjJbyYy2SeLG1TdFE1Qbeh
tT+9BMkAFGxvuBzpPBO9FuLMYKNS0/8x0W2zV/w3UA4+mTbvpqYOyK2NYpyGPJlCHZuFBbQedrsU
vdio2I0sWtb6xc9Z0u24JY3xC5KuqPQogLSgJuiu32w6/6PcPHGsb8nNm28QgyhW3DXnJpSkg5yu
hWfko6fIDgRex/dSg5A+F8NAiNZacnc2qe29oDTpAaVJ62fy+OqCWgmMQls+ITVvrxgkmQYpuSQZ
3att4zgaiB+OqK9+qLxIQ/0tN6qy5LvO9GOLMIY+y9ABDnFgUbK88xYtEpg3g+KI22d4MYWo6+h6
0jVVljTW95AmLZIUMBgeimll0DBuYk+ffeQcN0jhJ/A9uBGcJU95LpFBp0YqhKiQFHiN2xpFxAIK
FvCYRCTs6UngJLQXbXGmHAtQZTS1bU+NBKuonm0Ni/hyewEX8WgmgsGjWu8ETBuQpYPQkmqnvYJx
p7VjDLz9VzfZTBC1zxkgnScxS+IOuvS2kz0Wdl0T2ke75bKyLXn18/1hQKkJI6MLYuzPtgsIvOzN
PaY7pw9Pe8oexM0ELdr5TC0GlARFaJJBUHFXGb/KNwkDIXLJSUUHwRMubyLP8hhoiqKuUY2rOWy9
94eJVDAHZJBBb8B9PfDUYuCpEgsLBAdYxNIBS9HkFL5xFDaACV6CkJ6Wv0B9tn4MLIkgiC7MRqMR
w113kJ43snOkN+9tK1+MPM2MQmdqwooyrs34DDEIKKv+aff+/rBGGwZGnd65yEge7W3k3xbJQyaW
AbJLhXMnprAMMEDuajxlZTeqveR+WyYEj6H/40LqDFb0Zt0qlghxLyeBqGtUF6Bi47ZKHDhiy1wi
oxoaKYGIKCH9bxFVE3Yn8yxi+WZExtigPdWGZjGIFI4YJJOC8RcvqsDH3bj21r8fY9vHxQjyJRsD
Sfnxs0WPcyaTASdMcFSbKNRxitH+9d7djfcCKP55vt/V6frb2P+oxkDT0AxyVF2oGLRugtZvIqWH
4dqIVQU2r7iGgsEtWQww5XXfmTleDweQ8UvPAdlwH33L5vBHGwaOYrnWpKgyKPThbXLaVe5uiEDq
q+zUU/5Q+t8rvhezDO5/ZDK4hBlHNfjroRXCjadaJk1EDDf7CEuyR7yaczcu4+0fYQw2TXKjR00G
BamwXby+fZoWw8T6P0aniwwmDW2fJKkCXQzvE6XUz8/r84pGw1H3V2C+m80Rt+g+z8Qxfktpqn0w
aRAnwJs49W65z7b1C7hcHI6gJUg3kByl5MgqijcZuxD76JyNqMZAG68TvD3mDgL76FvkSFm6oeZS
GEsY0EWQ5i2kIJVgIaivEldxMQ+Po81iTeFcDmMESVb1ylhBznWODMhGDmvUw6Lf9+MDg9R5xaCL
xakzcexFlcoTaPhziAP3juOF8CcO3oNBWtSw7MYnFCsY5IG2MpDny9v4WGrk0R3vagxNRUvw6rx7
ql7Bd3R7qReDLPNvYiwnx0joKrrQDR2c3QEd9gTjYFE0BEQGGemXdcc5d+oSds0FMneZNhipghy7
DO9D9tORqO/wDvJvZBh6d/dA4t1zYWfeYf38DDr9wU5eEOPTbDC05xYKWV3Jdc/k3kbujMfSt4QI
8w9j7qZSGwS5LvBhLzXKQCw+3+ASvs0FMBfReG6LdijpUnu7i52JRPH/m9lQeuPdRovhj7ks5jbq
rOF8Eek5RdEqGgcRATk76wMIb8W3X8mrTop1iXb7lyrglaDxVpH+PnsKqE0/aB21cQUz5637zL1t
r4vRyLliDADJeRZdxusubU/vEYY/PxvuHaw1waR5blhi6RY0DMuSLUyjA3sAs4pGI4njAJflULcb
8DnJXkM3zUzvTIPjxC56lHNRzLp1YtuMZ7TEHLbgGHx/PztgtXEtP3fQucyBV55WzBKCejgatDNE
if7L7lM9pB4HVxdLdebKMPg9aQ3azjNIKPedi84CSijBsYPlK+LP1jDQbVGCfiOECIfiBga2rlGg
w6+BXXxczFRhq9qGqVSVxOqoPXveuDtED7/JL1rhhJ7V73G1Snze9vwvkPyPamwF2wQOoEGcWtxK
p50HzkVgof8IF5k27vEiHov5nbl+DBwHstnpgwT9QIxxKJ5CEm6yCMX1BLlAH+MW7X1ZkW8QnwuP
tJr5i2OLi7HMuXwGdWmXTzLJkD/6qFgAKKJYFa8A3t1LzYH1mOdiGOw1tMYIpgbmgr6XCwl3Dc2X
cGzyfwHdPxvHwEVmgm0iqaALwiCYmk3SFqSSCck9p/Qbe/ONNrqn7xjTAThnYcn7myvHYEcJX71u
C8iFuQDjzbduJX5ePnlieGvI4MY4/Ad6t475dLLIrv1oVmqDqrQEuwbmYZ9Wz3B0W3q9zXVjoCSX
hiiTY+iGoQc7DPsrSPTBU4y3fgyW6HqQliW9LAuSParIgFwb13jWsez4/GMdLF2zVtdpayowQdi5
5q0/0w26BqY7uHuWjeMdPd9v7HarbuUteiQ4q8jRkKVv1s+aAMQHpGw9aRtuLLvyYm8LqkWOnOXb
/4+ODJogVSy30oSV3CKTOTSkF2gRhYNYFig0P/MG2XD+PMbFToyZjbBEzpM1iKLVQjvKmobaoytR
IWafoR3j16N/9+ZG7rUZ48J9qHCOBNvGKpbaiNQ0Xddhcrw1SgvBurEXHml9Pxirudl43j4yCJP2
02gUCtYXpRmYH6usMIf9YqPK/43Oagg9VHZhBvXtTeXdRyzVcyYbJaIbUBK9waCBxF17+O2DMufO
RUs+b0kXpZmSaGqKKuFFq6uMA2kluRCkVMXd5CFEhGoDUjmvmr+Bhii7JRztlpZ0Lu+vJW1MNaMP
IDDhbRA8vJADSsOdUSGafS96GxuNihYKYXgxnCUvDN3Phqwp1LnUpJ96ylkZdSNmOsNovfbdQIF6
yTv2S9Y5F8GcRi2pYkm5SLBOx3n47L09B5wXnaO5APbynqxQ1jIIQMyLPjJQloH3M/qfXPScYJ4R
R94Sgs7FMaYhFF3VCDGWzKxJF6LW/DdHwGKN61wCYwytFg1o/4AEZI2RufskOfWAQCJ42+i4cpgb
G3RkXdB2kIOX/QnMmZF98I0nuD7gL+CIop/Mej5zlZhbO4rHDGGuq0oOgDHzJB+seThKvIja4tNs
Lom5qtu6ijBXdqLghGpB6QKKdrWhyB+RDZh9HT7b/ZJzMJfIXNym0RU1girYroqoBzh0/BuNc0zZ
mE3RlFGq9RDR0gI9+I7wxhGxfkWNxNP3y+294tg3m1U4l5WSGPGABRzdKPZMiT8Qehnt/kEdNpNQ
CPmlyAPskda4Yv2SJr4xkEiw69iuJLBJGpkjO+VwuK0YB4jY5EJRj9a5p4sIto4EtFSblc2b5rAY
y5vZAntvZGd0I+Nc0YjH6aTbKmgqAUV3bny4x1RmrrUvpjLm8hioUNs0NTsKRs5JOonfBanXD6hU
zX21tye0F602hUSOVUSe9l/co8bbRgY/tMukTv1IhTs9ZjdRxkYebiy5cnP9WNwYqjGTRVgKWicu
zxebjlXLH+9XGCWLKmeO5fMAUWewoxuDUc4iaiGn3QBqRu9gOs8+GfzjF8edWQxOzBVjQONSnjG1
VsEpA7u7srr80t6+blv7oj86k8DGDKYOIxMwWxrK7HDvKquYoDl4/0w7T1C2gMo9f99j2OqWl9nl
QD0bODhrwzRJCRYx9p+4xZA8eGd7ZiWlSyuxxV9/cbRf22iNeDWykd1B1ewsA90dwjzcrNr/4g3+
g1dsO1uUBaYmhNc7BXExjDQBEexn6L6Bs+XDtS9r3s3MgWC2gVYB9fhgJNSjqR/jxz2PT5qHUmwT
WyoZdYZCHWrnBfyL1M1XF7IjcUiUkKgd+OLbFE4A7zRz15EBjDJNBwWUENQkMeV6WkUOHdz9gWHD
qydU7vwfjzM78EnshlyfSpwA+Dc7T3IOFeYNa5gUvgZUffGginNHszOeAq3XqkS+njfN271HX+FT
+pgeijWw6v/DQWAApNTlMK8GKs6Bk3javYj+yfISyQ4LEjwjIRZj6uRtSOEdPjZ4YNTBBIrYKxoj
8uI9PPvqwXc3m2uDHpfpjXO9sOGCyoyV8WxAwx5FNafdLkCauXBXVuI+8eZfcFwDk3mjVHnTTKpy
3bvgsbhDeICX11nMzM/gmA0PdGaBkgP6DAJbPB7LYFR/Q25rj3QB725ZjKbORTEvlDSvylE945ih
pgvEZHibI3wbYgjqo3lHyN0b5qRgWg9m9dDBQDwqIR64sMOfUE0chbIERUEI4WVOvfJ920WFFF4w
tLKC84i5MiffeFmwcYFOSzotHSGutRGoRmgcE6IHghbLR5+83p0/4Hftx9d99lRSZn5ux9kiicN8
sRkPJcsNfTAMyE/JGRU4qhPE5BuPAI6ePIfBZHwTsM7EgqBQ7ERuPXcj1NrzwtNcG2UwZdQFA1OW
qI3iiTGtFP+IyhGHe4nzXBN2npOEUGcsVZBTeycUj+DdeciQiQ6c53VDVIcguWq79ioVbF4wgmcu
FhPw6MA5OqUKRJ9oHY73ucYQNNwKw4pOlvWHp8DzdTJgZsqdfY/GB3LZCndfWU94EZ9rG+7cbjG0
V5Mw9ECxDFVWTbbZK6vivBiaYDpqD1NLgsA1NxMiv/vsrltNJ6HyLy/mWnekbW7a+u6yS1R/GBxD
I0HomxcQ1IHJw30Bj5MGeux2dRvp2bvs+nG6YZiKrhimpLHGVgyikcWdeAwqvbb7rirtQkp1UpaR
QOQhKEk6tRiANAiVe1vyXwQOVDT4zhQDBPyyrF6jPbPUrTVV6bmXevGIEjD5aTKfh4tMPsZPY1Nj
ur3kxao9fA9+X9oK2hDvY3BscVpyWQf2+gUG0rsqSOt0TN/+GRNT5apO09gQj5mW9c7U5SORK8mw
y6CL1hxtKRSzVqCIpg6lEX9D18FPWaJWtdFwKcQjBWqUfpxaTGI9lWRT+rcl/XUpUK3mkpiX4qU1
JUsRc/GYkw7c6ilCZfR/rTs44Ur3aeuHaFdEcby4I5szedR8kDW3h9H5vv0lizs8/xJmfePMOOuN
hi+B80k/Aq4g3shksi/O3SZBwwcPOtnbnVWdgeiyCasG9FlXgQ1KyZyuI2gco/p1mJUHAi2nJxwl
l4xoriRzgpJLKCthi42lEfJP697fhA6StRhUyRHEpqBZ5RjMjnujbYeKCuowSWtbeuoa/TPdjue8
/3U5UEFgorDQeyVb6MJiwqxakpdmh7knx4KEsf0e1W79Oj2nYEsCN+FIotb5Sn7fVm4JhnQwngEG
dBkVEMzGZUlQyPVlEI+eJtjSswAGvSd54mwVTwizU7rc4RRmEJKh33a4w6S1zhZB2e3c1uWv4AJd
v7kyzEZlhnAZ0GYnHivVK16zN3VtviTWU4RiqwoVhtuiIEZsZ4nbmG5kEPXfGIpu4LZRDMXSkNr4
CTV9YdVKPvbSEWHyJiCpSiqVjJlnnlCcnCocZFsCNlM3DRmgJomaxQCbXlWm2QfqeBQKaV1ctlIu
ercX9C8vgi7oXASjUGXouTYJynic9pgn/ZJ+vHsSKjDqbUemK1mJtVNb9E7QyNuTGPKayP7KO7Dy
GRwrUsE0jQQqmketduFrvx9it/BNJ/bTfqNDMsAFAQlMsHM19ODeVp+3wMzZEKWhzzNTG49lNtyb
erFqhUvGkUE1YG+n+QozR+NS4lj2tTEe5dCLLojVimuzrLxLUB1uK7MoyKRt15JliArbSqzVkaZO
SjIdpeiYKMRqvovJU1WOTf41RJXumKVipKeChJek6MyOxVk85IUZjMcXheAekDBJ9VSfnNMD+CkG
pGolsNz0bzGmz2MKOtIT2/3x8mjzIHvpaph/BbNzVWrkmBMujEejfIq0naBve14Mbmk95yKYjcti
Ka9yvJ2PqliQ1BhtpR9J3d5NsmLf3rm/3j/XNdVUdAjrqq6h2vgnrDSxIhfDOZ6OyVo75StpWyO/
/pmv85JkKok/b4tbdJutP+LYqKZW9WaUpli8Du88e4t6cJSMeigrLGz0Vd6h1dE9vgUPr7/gsLnu
xx5vXItjrH89xRiV2Qhnn8dhrk7RdJTHXWV0JCqfRNMJi4n0rUS0y0cMOr805q30wqZiKAKuX8Ap
ihvYJJAoG2GaSuZ0zO/1l7CyJa/dGPW28JJpHZAIQV2hx9hTjP0eQw4Q/FVUBJV1SRWxx3TEgMqS
ChlZlulJ1YrHLvwY5H2RvcaNinNK1OkDLcT+1D9Gl3QTpeq+ibt1IgR+ZZ6JcWo1ckHvqRmvKjDO
Nx9VVDha+K1NExE5EzGWABluAqi8QctsaJLImOI06RkGvQ3TUcUIHQkO9Rb3wvBr8PBeyeCrFLVz
vg9tmuDkl/IvWcVc+vX32cNlREencjmP03G4bNrnHjO2jVdR8AblKb44OH08luG/itbonuBy1dGS
SF+RBoNm58Lsuk7Sp2MwkNFIwJdluUEcuGN6LyIkrkY7E9zCmIIiuzKYA24fxL9KRa/SJcmiHqGm
whx/nvtEF+M2aoTp2G5AcTd4TjH6mUBLYG2Mp+pJ4d4WuLi7ykwgA5vTeJ4GUwvF41BppESguunt
oiuImTrDZ5tiiGxm1+eElN2vMPTL8l6QHgTF0fG+0f1e9WsMp2iJOlioTuEcTSqauSd1RQFXt2hI
umQojCeiF2ehEfIGnyaRdzMj+scl5TRqLopQ0a2EPccgco0RUTdBYtUdDiBGQ1mIzVjH4SU7cpZ4
wRUGud0fIcyeplnUNroMIRrmf8kY3B5vch/ACp5Gb/LKu/Nau/N63Q5lSkXR+ICAah9txO15F3u8
GMSyfVsihgooMi5sFmYVqezkEFNnjqGh/kra2JUv67rHtIPsWw0Oeu8lwu829gypJ2duDRl9zbBb
CryTLXglYHhnUyRGcR4SZarEYz8IZGhPMUHWyRZ1kmabdpgIQgPgf5a8IpqIUL5kyePtvVh6LoCY
ByTzuqTrBjpdfp6vNpty8xxhL4Jk3+qnsnzS/fbFDO0o8tSDulcGdC1cRHu8+JeITGenaR8UgQf8
FDLZZdBEPBkMkFor4K77+RUAgVKPM108yjpRxMfqpbaceH2JHLV26nFzW2dqw38LQ7xJURVVNq8h
jBmCGiYSyn0WSkfJTEmMc6SopL1w3kFLtyjO6T9CmEtirCp5SDoIsS7+oL8koCVFV0d3uq3K4m0w
E8NemGlXXWRVEGA/o2Eb1lvTveTJNoqeTG2XDSAhLQivL3lx+WQVMwYVuNAKSzNYDIYkZFMkHRXZ
te67cH1bpSu3+V/b8+fvsyo1adVhJGYhH5Uw1EdyEdX4SRSNUvZCUc/OSB9O55Gck/P0IWGW4F7Q
Ef8kYQcSDCfBU3EgqtX9F2fXtVy5kWR/ZULvmIUrmI2didiCu5a8NKB7QZBsNrz3+Po94MxIl0X0
xUZLoQi1KCLLZqU5eRIvk+yHoW73Y5FYEfEG0Lfo8L+trI31wyDlNV6wSKg76jUtPJpJgC1Pea3M
JFp4zRRYac/FP4Y0aV8CXcHlH6oJLwJCSgA8aEOqvTbjOKk088cYzbfqXsgcgXR9YxRwMnI6cXCE
jaxIyTXfwTaxUimRH3Ih02RzFHippikJm9wBJ3RgR8pEEuqRknuqejT7si+v6fIxOVtTJhxdd3mq
py32zGxqhB/UTeqkiEpNxjizJ14WtuQwI8j45wH5dI/O7hc/l5lxXSS41UEwkRXqzGQ72eFG+7BF
o7meblHteDUeNJs3g317H9HkuDICFio1Gw3nI5i17tkIWl4eFVLOR5Q/aZzF8bSrr4l0KBOrmE4+
bw3FRss0M6lsvnwCla3ZKZkpo79aYMdNZ2XaSU/WKuyXXr3zQTGhiiAnYpkr0AhJbUHx8JOReI8i
LTeXJ7/0gp+LYV7wsW6Qiy4gxh9pJB3UwOp0R0KkKa1XbuqitU5ETYZpBtACzxY465PSoV80NppQ
0hkhorr78KHbtg4aTIG3qTzwBxmEiOIm2UU3/VthJOUccV4Ngs6n97vG+GsczMrGRZDlvJcKbtqZ
zakpzGGvHbIJ+GStery8uov2KIHhj/MF019mA058kAztmGeCy4+W4vjJRuiQszD1G/9p573X18Vk
pHcrW7poopwLZfbUm8p0HJVccIMtrLKaZsq8xJVPa1O77tyqsJPYujzRxfdL0lRJFXQN/zA2mugH
HtGaQkDUS9zlmdnWlhisGPeLN+JMBmN7+H5Rp4UAGZxk8DdKZvGZm5u5RsdxxaxdfLNUheC1gr8m
sOQq2LOMABEiuFrieMkbUfZ8vmJVLJowGppGy3O4kGcXrMkndOCDu+jmuVUmFGmlyD8UCuVPZNiG
ax0t1qQxSzcGfptIOaRVoPlWqXjtzWGQGPwtxW84HeRsXvMmnulSfmrQf6GDJC0xG5jAwamMrK57
i8rfOA0K7G+Yw2BM4BVmSmI1+kEDs8kNf4KAyVaakArRc84PVFB+5z08l8VMKkdkrM/aSnSnax7G
hB5STniXetXQcyO/rnbFWlRl6QCeC5z382wVlTYk6qhDYAzcU5RtJPKUfFy+sUtH4kwEG7ICBROg
eB5EtIacWtPhpdtnD5pgBivxj0VtdC6IMSaKfuhG4kMQKact52tGMD14IujuXyfsWelfDfJde1cC
ITGEyvbyJBctmXPhjKegDbnfJXkmuoG+mzwTm1ejsTCi4Gj2GhYrd3p1qowh4elDXXciplpXdtIY
ebL1ixNX74pDmN9OPHpPNnbYbupiRfsuPjPIoqAHD3pN8PKnjXV2XuRaLlMxqUU3DYxpju6Ymmr6
8qYqrgeAGEi2HRrf0gozQQrAnnpzZZnnJ5N9UkGfzIuSAhcGPVK/nlexzjkPdxSBOLSSbu6ywhjN
wSCWlO+EyOGVQy1vB9nUT3q44jgtRc9B6fmXaOaqcOJYNQ0cVpe82/GG2NMW17M6cHQyE9vmDC8z
StCMG95WvZE3eUCTnbgX51pKkXIO58iHyWgDhA0uL8nSg/jXsECp+nVFIlKjNnoeFvIGFOHXG3Vl
zZfuL6jbdVmVZfjhn5CSsy33ubIYvL4SXLSwGJ0iMPuCDoHh3yPoumIgf2NjnA1kTeJV9DKBz0/Y
TrtjTprElwfYoqbw5plXKNhEBgnkLd7K67E0KTweyM7psqaonwM5m9QwVkns94LgAnnSx93G03N0
SKqtvovNqkLBU3NKCrIidCmHrGhYRQmZMV7Q2KBh4al8NxYanO/NTHt3pY9WfSIPHjDdVny3z9eL
M5ZMUISuQduCrCcyPoy51ElSN41gKnRjuq8Ox95JVPDTozBOvr18DBc1AzaP6Dx8WZ6wEbpyqOIg
KD3BDceXnvvg1G3v/1DqbWYVThUZYmDyvFVVRvgc9ftSWHmkF/fzTDozT06uR93LZ+nKvs0d+bX0
H2NtW/nXBFFhfkXakoehCgRhIZSMIfrL0oEPYY0fjaHojk48GeJYGDotpycpswSvBWs14kRWdczi
Tfpel9adnFg5AmZ5sSFbgTMH/2fmA+gxPV/egwXlCMgO0XQoKfRmZPvu1RNI83JNGF0dXvxUhrae
rKVdl27oFxnMO9eOaaeIGWRwtWz3XGrLnHxQardvN0OFLgjHgTODSjOKvLfz8ho10StrvzoC5u3L
qlFsgWEb3Xy0wrpzqgmeei1bA6wzgds3nr/vSonmXkPrfrBlPd2W9QpGanGlBRGRaAAK4Iswx00T
5HpoB350R6l7GTzV4KJoZTO/1bZAF4J39i8ZjN2pqXmhlhNWenRGJzoE22BbWy9ocYa/Ufk590Lx
t/K1Qp93dy1diwAv5RsgXhFn8MLnvWbelZYIQzIgwY5yzDfQ5BickTrNJjYcJPZdvLtorFaj/zlY
Ty+f4oUH7Vwwm+cbG+A00OxqdNvJqZUrtX3ts6dEWfG81qQwxqKWT3nfVThFTRqmhl62pzrVNlOE
kBvfrpF1/mIxUUcr6ECE6GzoqQj+s5hzc3JQ4WZ27YRgJ7ulWM1ntG7cljZ6rK2Vty4dUzh+QCXp
eL41NjkdDTwZO4KcnKDsYv9WVNZIJz8VHWOPwSf6UwJr3AvSEFWIaiEpS/uZzV5xOkD5ru9xOBMa
PehH/TgYDX1PATJFxw2amaI1bIF4RVrl45Fyu8YhhmAgum5wEkUbg8tn6VvP3PkSnY+P2WYuaYif
gX9zBtshvoioX2JHdu7kR+/kbVOQ3l25kRXblZPaiYXwrdFTDl1BYHRcHskSUODLSBjFmWq9DtjD
NLnAG8qGFFLQy+TH6WqM7MuSFg/b+ZwZBamolVCXOvLAKaY889JnmLK2DcyOApTz7CNHeQcrsd9n
zhoH2jd8Mbve84k8s6tiaJNUVz5lv6BJBdwuIByD7czGV1Js+kBP761dWB1tNh+Hx7kVwB1CvUZy
9M16v4oSWnwskMARhDlxP9Mzfh2PLNeS5AXTiLWo7vN4k99oZl9dydJdKghmaGcteoGNhrq9vAdL
7iBaHf0ld/a7z9YhU0irNQnkiugNKTzVH55OjdRehawvRJS/yGEeoi7spd6PISemjc3vTDKhegk1
FSvTWdKWqiIAHY48JPwuZjqdJ4ViqfQ8xJD36+v70gFwnI/M6SHP8A6s97VdvC7nEpmJTT7yPALK
Vd2yOGWkAVjP6BOEE7cEHVmDo06uvDXU0OKmwaIDHF2UZR1px6+bxvGyUsoDoJBoA4DQ30sYO/5W
VyiqwbQ1R3pp485lMY5siLiwJsYj3LYWTaB7zcwNdTqaFulWJH0jnZ+vpIoZiWieKwuwVr7OSgtG
Ty97ARhrXjNap1QPOm6hsEtBsncLRnFq17bxMztqPgV5zF66f5CvHnQzr6EKV3zoJQcIY4GTJ/Oa
qiMc+XUsUT1NmYAW5u4xevJvVEPYGY0T4AT9xOVfObTfmhD+a+J/CWN0f68mXu9X83buJ/vtxX5p
nd7RdjaO7u2tbnRgRTndf1iP1mtpPFbO4KJ5Q2Lppn+37m9+qx2bB4OJ84IO748QFiPRD1qc6Bxy
AU0nZ/sxTs1KTzTs+aRYNZD1OyK2galPQ37Nc6hh071R3ceZkj+ESsZvCVJzTsRP6lWXhwl+regd
aZLV6xp/0bD19RUNtviKaJoISIdECOwW5spzUxgUE+fNcQXQxKo8RUm1x5sRqMzNG317k7+BCQvN
mLct1Yw1tMt801izQtMBe0AGB2gPFmxdZoUW9Dki8PVkTcIbaJJHzkbNOhlXjM01Qcz7oEWpFHgI
9rud6r7IbWGE3U2BBS2EFUGL5vz5lJj1jBQpx5QQRlEzaj7NlactUr9W9RxoKMpETIWgKuGk7VGn
xdEfayzkizdP50X45sibfN/OtOp0P0khvqh8I1GPRPqQo5i2YWjI3E+PqwyeM+SuRMaRooeW4Fux
PN1ffkYWzxTiA4IoIWsN8Cyj1Jus8BItbgQ38514P1H99bG2ncZHsZpl+c9Xu92N+gytIxQrdqCw
8IDp891DApuHOmQtYS3lJHWqAB5sdzPPp1WDG3jEeqPTBwqmTy1dMfeWtltH0AVhl3nRQaD2VdMN
sZbI4bzeeymgaFT+WP3MUOMBKmyKVEhm6Ga5zwxp+7DZXF5k/fvV0RGkg6MBeJuOopqvgtEMWNKk
SuTdrLf17KX035v+AEo39LJRpcjsxLX8yDwT5q5+EchcISJmRBsQaHOjdyE/qkJlKtoa2G/hmsLR
Rg8CGa61AoX0dVKpyHNKjoYwyKQex86ajHAys+b68sotYY6+SGGOp6zkdRGEkDLV6Bt5Hd7EG96S
qPAu6qgLN5UN3sRN2j/whbVyXJau5xxJQIhORdkXnomvEwyVQA51tHNwNXTY8bU7XTjkqZXGFoAl
5dCaFVfS4UNV6MgZSe2udtT7vsBQDgKQXgDYwmolzCaGhSykHTjDgB0Vb9T3GYoRW46gXvFPKOjc
AIVQW541nS6v+LeKeB3hwnOxzL5OcsBlGohE3ay6UUbfFDOA6o66rfWbqqNamNBCtfW5pjQNXskt
jzgHMeVD94AGxmW1Yp181xEYjCgKPOaPRPq3EmW/r2P4siLMv21Ig/1a0ma+eV8vytfvM2uMELrU
J+2EyXINVdStHAYGQosGmfZZdScrnMHXRz0yy3GbT8emWztj3y/qV/nMYiMIMXTpPD9xpPnjcKrJ
vYc+0Giu5L1Or7FyrfaG+iMHLRHwq5c3esG0/iqbuVqFOnZSSTD3JDGQs+rqgnL5aXgs600FnLQl
12uphNmA/rba8mx26SgwJWzxVCs2Y0xKxNqluEmA1kQrOpWqbYICSrVX5LvYE/m7tg47s+ymiRh9
FhCJJlWsKFQueUALuxQcJfaAQvz9lIKckI5BP7zF4Hx5zfl0+pGrfplalxdq8R6ejZpxC6YxTMCD
C4RQJaNjZ61sJOC242BPhtqItDUi34UTgaKFGbc7Yz3R4+Wr1hGEptByFEu5IXmUy60W3aetfXlC
358jXUZcHkUnQGrj3WUOfZtovZSN3YyBAbtanRhjWW+5IDbV4kFKzD5JjTxfC4HMH2X2XkbNOR5g
2I6ASTGrqOotmAhlGSCRuIqcIE1e0ceMW7HoFmwKBNVE5FRElDJr/Kf/ce7j93Lqe2EgukoNeH+y
qysaysc2EAGS9eyuQ/eQuppMrbXD9KlKnDa9SbMSDXTe17BVC8kXDEWSQNc3lwmiiujrRvp13Cpx
l4qudyxA81GaxNqGu2Jfm5ZGJyuTqXR/eV8XUtAQOSO+UbWER4MNCXCBNrY8QapuvJkZHQDcM2RT
uBqMK7Sl+w37DVFoFGQjA8kLMjb26wThNKlq2CcAESR4iQBjLH7wr6KRGqGhCdQLaPuk4D/e9o+R
szLRpRMMpw0gYEFE3SC7tiFoATwOxocbgDcLuR4abrxts1evwL6Y7Rtr91GiGUjhwnXcXha9oMKg
Cv6U/Pl6nh0wlGWmiS8Wkit0scEVDt/TtAd005oS0wtWNM+Ch4qs65k0xgThxKnPOQ7z5H8WZomu
61t/lxqoBvWuK0tGeZiHAGLjoK91uZZPW7xK57KZ4GijTXLqxZBdnEBY2jqZ6e8l1NwZfGAZXE/b
PdbXSB9/I+TzddKMtdzAgm9jFYLVwoxfZSO5JsOBGPw9DIwkWjEwll5BxJUkFRp3LhZTmWuaNQiu
afoAhMqwHzqj0+kPn9iFbgIb3QevU70GiVlS8GcCWcYacRL0Keg6PLsA8I90EGeGDuWAEney6w+v
3iOaJUvbNe99TSpzkhDoHppygNQhPfCZUbdOq/zWzEAbocCd0wliSV8VAteLbRNHEvA24kPDyVtJ
mEz0zqFEdEuJatw25bUXIftZe3Yi2mK04bxNX688AQuqgfCwmrX5FRUEdj+TIM4LPswktzeGbfLW
bmdatjWqjCVNey6F3cQiHxLUH0KKfEzRqWEwW0d4KZ/yLdL4awH8Bb8V7z0c17nMXZvL7L6u69jg
mUmUzymZKYilYZIbw612/96/a++uSHUB/O7icbpGwW9gSwWVb7M1b29B730Zw2wknem9oZ5InBOM
IUb5jW6E4UnaeTnt34J8ZQMX/K6v02WOUQiucLWdp4tuX8oPxwdpDpV2P3NL39RryaiFa4EKEoCm
5qWdw7Ffp8VVoxcNs6wjsX6snpLlr8OZUpQZqPgJWThbtFZU/FyXcsmt7OxeNOx0cxs6tcnbVv6M
Y2JefpqEWTEyJhYm85e4eThn4qpY1QDEnfeIVnb9s58b4uI55K/bw1276aI1B2J+Ab7Jk2c8N/Az
PACzX+URTSiLOGsl10vRG2vXSZaoHaO38AYULlQ+ddUtPx3qLF+b5+JZRGdulFVqgFZ8dlI5m2cb
IZjWx73omk/iboKrEhlXAR3c/g6Bo1VqoAWQ2Ryjwisg8/hLkGfL9kxco8XtGDQFgCWpVfBmrBte
G5oJn6CGMbb8RDMzL8EaHIoipH0BInbpRlBhgAW91Y2ukOyDaZfkolHnmwYgkOIQi6Ya3PWCIVeG
8iIFcC9NvvuRII+SrJlKS4slIMugz2luRLmZixsUQE33pBXdB3MSabfZxgZY8KEc4eGVqD69Ffdm
rSJeDEKdy+dxgd8FC3cmmrnIUV+SOPXx5ow34g2SfWZjejcdmvqSkEqPfGVZz4i9GXJIn5+dq+6I
Dqprhe2LihqOANi9JNTNwTX4unmDj6IuXcTzLtEIUZzc8IS5q/qdedP/hi8/+xx/imJWWvFC4IQn
iHowzSd5V4LGCfRwRx4G2mYjr6BdpMV9RZBPB+gTlXCsL43om+pXMZ5W8lS/8g/qfjC7e+kqtu5V
wzkIoJAJaHBTuXd3kutWlFqP2eZAEc+9u/HX+prMi8gqArAk/DkWZqPVYZQyidMAx0ahKSiZbCJj
u+W1iMXSlNFtBqX2wM7xKDT+upcdKdV41CbJbchtpNM0c3xrgGmYWWHsXj67S5b33NnmT1nMwzBy
g+iNOQ/VbaI4Rr+T0WE1dDlrtEHgptHdboPWH8aK1KXY2xepjEbtkO2oo16U3DkFMFLh4O2UXXdP
FfNkHdDxSrRfp8kINsSof1ye8NJTBT4bRAUUULEAUvt1bUOvyaY2VuBpaEbX+bS/i/rnyyKWTon0
WboqAvpCPh3mMz1aTaEQijUml4wA5eoVldpDlO6CFYt+oaZsdltApoG49BxlYk6j2PiamnKYSo9y
svHBf0Tp8KkGIUO3oeAtf8cBhUv83tEPznqTahqMjrCymsrScp6PgfEqaiIHvhBqkpsTdM6lYlwn
xMmkSX/Uy6B0mzgf732BqB+KpyutmbceqsVlLlCPgz+hFlAvuya1mn7MBFSIlDPpPnqUq1QpYv5N
TGUAc/IOSSVallxNDMnnAlz3yMtQdytEaFTD+yR7TxQ5TWzFS1Wr4tq3CSUnV2PQFh3tq6l9Bh6/
3U7C0JZmqnPEVcVauc+LLDmJedUhZNGIRWlkI7icDClTJN+qgWjy8e/B+BzlaoVYqVAUG05OYZg1
qg7AeRBpx5hIyaZIVLCpFor/QyTI+RotemAYSdZkYFlFc7WdloncNikyFdTrQqF2RiEmbYZy+YTv
raxCGSYFlQCg01lQvfJJX/FU6fvWM1CoG7+lWKqaIi7Bd79j1fy1dd86FPZhh8JOFccnui81gJzJ
nT6Cbi2n3DbYe5bu235gX74ZiybvuUxW22hKPWZIubrBQTGCu+vI9G8ERwAvRGIlDlm5iAs5P9wQ
ZJBRQI3b/q1iQOuTTI8yD6fTCg5mZ6ON+aYEMCmnT+QaDGiveWHIpakkhsHlzhrh4fJsFcQ2kVOZ
6TuYy0Hk0BuVIZVduTM77mbKb+IHGYVCaI68xZlS0UnMrI/tcDWuYePmL7MPlfSXZPYF8XMxLSYS
yq7+JBagcJUqR8wPeefU3WnFHFjUALAtJEAL4IqyEA/UhKaVP2QyHO4nfTy2HUADK9mLZU13JoOx
TNNiFEPCQ0ZlH8Eg/wLOoMC8/fBs/9AZ1Npt7n5u1O2Dtur/Lk4OkEkZfToAR/1Uf2eqnJMmbhT8
SXb3IcRcvgyzmfRtj86+zVhsLULHqjR/e3StnRsAAHj5+4sm4Yz3/M/gGTtNJUOk6AUEaNHGcwIA
C5/yDik9Gek8taCTdJO3CtXzQ9+sGG2f1ualuTFPU6mmOIAlROfW8fhybQOtRfsSeJ+Zkf9Qbq+u
0B/EvFMj6q+xtS5a4+fTZm7d4EdF5Ae8PJcdHMefL/BHqGyhQGh7m+yd4ufjc3p/tZt7qd1sEEMw
V1Z9PosXps6iUjmh4KU+wtS7J+GAfhvSI7hVVWO8vmuAfnSilVO0qGTgsMHuh3sKkD2z1MOU14IQ
QqV+9j4ajZSYjTXe78Cz88Nb43NcskzPhTFrqw995E8jQRhBtuKdaiS3G+F5ZQHnN4BdQBxZaBS0
h0Zsn7kXWRf7jdcmMkIVdrHnbRCU/1jlhF6MNcGlR7yCCGAZ4VkLFPcCzW2hIcPK8H7abyXNPLwL
b/r+evvcoRmXVplXhhRTt3Nj8+7yHJcsRAD95h66yEJjBFiCM7WSqG0qoU2c7EbKWzm+jvl9yr2O
onVZygIgFnb9mRhmjpwkZYlSS9BeT7PWDIzuFAExVdK3e/Qj+FfDxAN3o9H+YDSGEoO8MrRHypm6
Ce6uFhmHywNaPD3AhgA1KgBRwb6HRSCWvDiqssu/cNdJ7yjtNhfRGyxRVnL7y4IUCfX3cBuxvV/X
VxVLQc+1gLiNqSm29MZ7myyzunhT6D8vT0laikWB1kElc3dQVDgz/gTn+1yRphCVW7WlUu5usifJ
SLYvc5+s4g5Fux/+HJxKqHCT/AS7cnwPKs30hKrk0AS1n3t5PEvZDOSbwYOkSgj0gVf269S9lNMF
P8DRQltM47MzPdL6RvWY7NMD2QWK0RprN1ZcesnOZTLPs0a8gGsSyIShgegH6LdmQt3hzsYxo847
Gg00pWFtZgrWG/NhZcJLG4CiI8BXgHYCfJZRF3Ujz0wH0LfcXZHotpQ8acGtBJqgIbPAexYNhaGV
DswvDqd7LQi/+MaeS2feWDnsplzWxnnqR3SM0B9VHqW/VIuMn2C/26zMdT5MrGqEVaDMOGHEx9kI
3aR5g8CFiuymKIdptqXjV0YWqGYcdagL18whMpvg/bLQxbf8XOhsI50pqzZEW9oC5i1s9ocnD/0X
VTT6qun2oz+dTo/54SAZMyG68bCmLhaOFTgDgA+A/Q6eNbZVUVxGXqTUKXHFnyAp6RHmNcFVM3DO
5Qku2HhfxDA3Jpf9JG6GAsqCTIUzRRrWlAsjY/SQgbgsainaAmg3LFnQCIJcl3XZfSUuyNSVxEUs
ks6MqXNjV6Oi6BkIPOvK1fhmieBxgzTcC34GOn3C3M82Lp74sk+I37uZlvhm0GJibR+0K6/Md07p
WYzKA1CO7D8UO3MBe0TiSeVrnTtcx1eCKW3SI8LiH6DrckKDHB8bSzZrU+9uVqb3SVX/5TYwgpm7
R0ISZWC06V1fufKqPXfXbKV0GwY2UK1d86qKP9IRjdWUA4pucjsO7Df9NZGtFO65/izWNW3M9LY0
w2Ppju02Dh/BT5GIRnIInMqjdYfqjNqsYTZb/n1+nSdGd9BdIXrUUiMwU59WyfVQOKQ06hB0YJvi
TilPldDQCgVqHI022WsJDpRat30Rfq68KVDmuwsBAo0OqWD2opkaMXKUNAPCj2hWLwGOIjY0vhrm
6v1jSVJ0jk2QbG+4R7CZIC4gW8FRfovq1dL2+UG8tJTzg3p2VHQvRDIa3dRcgoL+h7o0pAZ0yAcB
ZH4YjHpDOKsOLO328nX49kx/biByUgIS4brENs/U4mDs0Hy+dwU7uFYRq/J8ukZltyaD0V5djuR+
VUDGXnZQ/VbsxbU7/U0pM7Ngzv8wFKNW+rhmIKs3s+sGUIWHGEeElnvv9fKCfcfaMLKYI9+PZUY6
YZZFUSxI8o2UWOTmyqMFFdDStd8Lxp2erpQrLi4hIDDwgWG8gcn+6+FIR6WsGz6G0KZu7dZLEjoK
8WDl/bZKgTgamuEhC/g1xqrvkNh5skhmoNYZagxYKkZuHqVq1mHrouiFn1CvJqIa5ioLhRlPXKMR
OxgnB0f5EYqH4oO/rjQTbQWo3J4uL/q3WAozDGbNgZscMz6L+jnbn9kc0uAVpuxZIfI55XWqSvZl
eZ/Z0m+X8WzezGWMSD7JQ4P1lku7CSjR0TEgjLaVbDbvOaHqhAYCOSjfDOWkhVa6jdVN/i58dL0Z
wMW2+B8CUIT54+VRre4G4/rVQdjmapjMRy9PNnF7SwQjePOLe91Icypv26c+PMRYkozWihlz+3Bc
URffPXvshAp2Bph6aNyB5OrXA5GJad2mBendWtmHCmLEp+ykS0aD1nvFM/EytBIhGU22JUFvBZSM
RFS/FcLHQbJHDZrdGlD8QhDLRUuRyJH6oyJvySrOZkmVzu/gTGAJI5yN/o/IjslipmCQFVV20YAN
VG4yeas0jj84SbiLyUutn4h0t7JBS889KBBmpgxJRb9jZoMkeJU1pzQDuncchPC2ngZjGkA/XYan
SHoZFB6UPrtKtAUvsrgQg9NfqnYF+cq6AihyRH8CDbV6ApwvuLfM2Y05T61JiyKrJ9l5wgnRIqo9
w7F0cid1wtYAUm3cxDbKQI7eLZBVpnKcWyWTz78vL8isHs6u0behMOvBAVIGNP/Euzxg7VLc05i/
ApjbS1fmzPoArCCB0Y8SKBi6mIOgCgyHofBj8E5aWVBw21mkInaTGuleahuQ5byMbbaiLRjt9E04
E0rww6mT85rn3Sa/z1+99G7id2G3CQVTaGyFW8k5MU/BN2nz4T+zEwSe0xpuxPbGSOYo92Hfo21O
a6bVdRqv1Xasritz3b1E54ecoAwz2/KWX9slv8laYwDhToSybinbEGtYpdf43C322ABvAWIFQQFX
yqfDfz7FsBrVCT1lZ67ATnPQnsWOQKeNbhFAXwpvaww3i7OcKY2gKtB4BzDPr0vaol3jEAGK70ay
RRKDNJtoq0ubcjzBiAySn7XuoGMgFbz3y9eDtds/9xLPK4+wIdhogN/9KniKSzXyRpSfSW3gPaCL
ee+g9zEKhjJfpFIajC9j2KUPnCZFW4FXx03KjSjDS/LndKp+xkLaO7Uq5zcJsHDXUy4Ct8ST12KM
1rrRLV1kJMJRySSJiqyzWOch5YM88TDQsLZbvIaB4OSmpGXG5QVhw2WfCzJbGkCQKDNWalawZzvf
dV7dI50BQtDKRJ7IiE5g6TylN4oV/eidBjT3nEWsg2qHW+L0Zrrl7RKpMpCb3sSmvp17Kqd2aHNr
BiYTEP02LvaE5ILoSRLGpYofSppsOrupQ2tAWMf3X9QeboyUGeRfUv/rffhv/yM//evE1//8H/z5
PS/GKgSRHPPHf/5vWzfVaxK+Zn+jbfXx2v4t//m3u+a1CesmfK//Z/7Yn7/8z69/xLf+Lct8bV6/
/MHKmrAZb9qParz9qNuk+RwFRjX/n//fH/7t4/Mr92Px8Y8/3vM2a+av+WGe/fHvH21//OOP2ef9
r/PP//tnV68pfu1/K3/+SgYr/F9f+8+vfLzWzT/+4Ij0d7BmwEufA0uIEczYlP7j80eq9HcCRBZo
LeC2wPWdgxNZXjUBfk0U/q6i8AMxeVDwArk1P4J13n7+jJC/8wj7AsaiElACKLju/xnelz35a4/+
lrXpKQ+zpv7HH1+ffAgCLxZCyGyOQS7bHIRDQQJQVvs46eOb1z6cLcS/Jf0/vszWKiJcwDdyiy/D
5QeQaKAoXKS/92nGNAinsZHLAUiyUVdPvMSdEkFaQ2/+YkHY6vmiVcXMi73YAtHudMTLC19yTJSV
m/irr88K6kwxeEDf1kmoxZbQ2XxODD+sVoIov/oyc7XziI+GURNiaxqyDhA/HiGueNTvfm/FZ6ln
4xa9auozNQfBLzrJGKEcTabCySuOwa+Gzjwf6hiovawMsdWmsbLxs+a15+M1qoJffZyxMyatDuVS
BfJQqkt03ZsOYeVvfm9RGIOJZMOgNXwDvIHu6DW032/eHMYKxLYVBdBAsVX7tXhVk6x9l6IQdIi/
NWzCWLOe1qlaFLaJ1Y7SFrrwPibqb36auZhq2Zc9SMRBCa61wz6PWuHoadxKSvgXO8nCMkmjym01
YlkC8b0s4LP65Pf0CZsn9BTFQ6dmERsZZfAFwVkvc+laG6ZfDZu5mGFXx7Wcq7EVFuW1J3b+hhTD
WhutX3ycZXADlWcZBWETWXUr15S08g/JW4P3/OLbbDEtL2l5UQvgd6/GMXmfqtTf1pG4Vh30q68z
l15O5HjIuxpBp6cJXSDXSq1+9VnmuqPFtziGoL+yejRnp5VQRoY8Cb+nY9lkayZpSqlmOIH+EDmV
34toOTD87siZW9/FKGMswyqxOtWvaTKEntFrbbn9rUvP9uYKssSb/B4Pj6YnUFZaaAAiW/3e/WH5
Lqc0nXq/nhJL9cPUlAkIukYVWaXfGzoTNVPEtk2nHF8vokPdAm23gnv4xVFhg4IAQmYRQDmJFYrd
MfWS6P+Y+7YlSXEl21+ZH9A27hIv54GIIPJelXWvfsG6bhISAgQCCb5+VtTMPpNJd3bacF6OWT2U
VWUKIeQul/vytYqh7V9pxn9p7I3RZ/EqgnwFQgu9P9ed0vpPENTHf+xbkMtDnxzGJmPj6F0sTzLL
1B9DFoyqyMfhtXzAS3PfWOaqg9rUSSZP1ViD+7ZLrpaQ+PO+uW/ss+mWKeQBFiZqmu5YpSCXnDO7
8/zZUkdKiF/ZVuoK5Kd9ESBvF80/ds073hyarV0laQSSpAz9DNr3f4hQvgbWfmHBf+PWn3zPsErB
kBiD9xu4dYitDeOVpvp/R6L3fwP87ZXXztQuw4CJK4dGyDhFYUqqx32LsolmZyZaHaWYuMSwQdx+
HLV+JWX+0ppsDKj1INVhLYYeqKXXNqY3weBpuW/el4c+WXDVLCIZRgyuUacDFcOQ7Jz1xnT8mIyD
xplzWhp3AHQCqVEqXyOJfWlJNqYzym5YgkxgmxiSHEbg0k5ZvnzctySbWLapSN+qSctTJpsELP5h
vqRfaQf2on3R27b0Q2lne2EhjCpWCMmRz2J4rdrxwrpssUALJZOvYozckeXG8j6EFsdrnD8vjb0J
aPtUyGmmkKuR2n0jZLqr0t7sC5Z/J8Cf7MIuoJP3IoaCSOyzdzLwH5OUR69U3F6a+MY0q9bUdZxD
bouH4h5MHbj3BG7cd3JuE415ZEEyV2uB2+DPgV+zdt+Fatv8N8aiMTPHuJWDSlcOimFU6Xbt798g
vieL3doGV8pQiZNrT042Rc52Bj+/keNPRo54EsrFNOIU1Mwjf9Z+xYX2NS2Plz7jxiwr9C4oZlNx
qq1qT4yMQJwjRb5vTTYRZ0uQp6pDDN7XX3PRn4QI9oVsW7IBEvRS8jgR2H2eoaQW5kgXhN2+vb3F
qQYySHvHMHrF+zsY0GNku2hfKPu7dvnka9rBcTIRGKXnf+JQVkU1gSpg13r/Btw9Gbthdegmfdkp
DVLcjNtPI8/ZPtvZFgvdXOso4hic2rSQKUD6O++Bv2HDT6Y9pRHie1Q7YTf2ACYk8Bhk6jWE1gsb
/HeD7pPBUc1IrJix3pqZoJAaPZ88J27nPtwcmVJ6IhcSiVO0gLclcFweel/P+2LZLSoqnedp9gyj
d4F7aJT7aVaS7dwrG9uU1VDNkYArHAhalqASfFLr+Jp8wAuLvpVYTThzsxGZOGUGeCIWBvYAqWGx
zzy3hdto4BMPFkydkf6w9m+z/ssu+wk2F8FBs9VyDsmtuCbQ/3EAgs2OsZ2jb05MUDH0UokOXmVZ
US2rwF+2L0zecszwzrVOGYwsjTwuw1UD2dx9K3L5wE+sB634uTM5RtYESh0i/uYnZLD2jb2JZVGR
XxpyOdcUKL+OYknbw+Rfq3i/tAM3htkbFjddByBYN4HGdV7R1QQYy86Zbw5NMTaZFsRgcHtXL2c9
7wt7tholNEJlZl4noOi65a5vmvv1NZbbv18OEFY8/44BKB09yy1mjPIsdMd2HfAQVHg+bJu4aRTj
gOiB+esstLcgkT7u2R1s20udG9syIWbY4prdaHcfL68p1by0Fhs7bJY4cD7BcWOElO9EPH5sp/Y1
Id6XBt9cKz0azBT1+IRdk7wf2H1vql3uA0W752vtQbxkhwQHWYI21enUil2bjm1R+GGTkGEYYYZg
Rf6+hGuxrvG+0BW0rs/nbPOMW6ux7XxfTedKock4doCQ7tsiGzPUAEOPgb9s6o4MpzXqKpCIvUZf
9tKH3JyPMcByS2daDM7b/k/K+vBOpCsZ982dbQyyybNhljmGn8wKCLDwoHcFl/auhWEbs+y5hRBq
h/g1VYP5vFbonStjOoFNad/4m3OSB4EikveIHRr5qEJfSLZc7Rt6Y5zdTEUzj7AfrcMrATjjoQan
4M5F3xhnZ7KZDu5inPpMk+XN4vtXAFYv7JYtPHiRMTpYIxhn3LIr1a7mHEDyody3JpuDUmklxyyG
l11s1C8lRVsb+qzl5Pduxo2ZDoFecEvDAwaSrLeqmX5IE72mfPTS0mysdOrXPo4cCMqS8EOKBvHQ
76t1QwXmuXcBujdyycUjRiI/iLgaD1muX+Nce2HaW84qarqaeI/BG9ddifp+JfWuqB5g9efTblhk
kcqE21JsfNswEpaZWF7Dar007Y1p0mUFAqed6GnO7Xw3BUF7Z1DvOe3aidv+iSzoudJ2zcpaDvw4
gKL9egGjzM7RN+ap2lDiKLJZyeden/PBrteV5cvOZb+s2JNQltLe+tDW8ISVmw8x5ctJZNLvnPvW
RglbF5cPWanycboa+BqWHtf8fQ6dbgwUIghQo25NVrKp1w95yqGlt0i7c+4bC23Tql6qimelUHNQ
pPHYnIkIX9vuF8/9P2DFf9cHoHn2fN1bHHRtSmRWatnJ73T161s5xmvRGSPLsK+zfS54CwfKlPC2
D2ha0moIb3F6B0VV8+q4a+dnG6PtFhF5t3R4izxrH9GXHl9DqOA1jekXrHaLCQoQMxq/9llpJz+h
g8X4q0ZQ/3bf3Ddnao2YDxqCbVa6iWUHOVv2RSfTa3jql+a+sdpBr8KrqcnKdrnQByoRv52NtY/7
5r61Wq1zG1nsnk6B7qMNlL53UfoaVviluW+slrQkNgHFymg5MfCiZma9D2xKdk5+a7ZjlZCFYHgW
hV1pCNRcNeP7QGpQL3xuWDRcGMtqbBpnxKMhIJHsZ+b23eyyjdU2MTKHkuOrqlrXN/GY+qsqyHYG
HFuEEHqudd5y+LM08eZDCj3YX6Kr6b4wL93Yaj3z2niOhfF20scqoN3VhKhvX/C7RQnlwRjT7uIt
NVts6YHcL4ZszfadUlukkI4heSJclZZ8msTZQx3hNLNA7UpXgnnu+ZZJgNeTQ4IT1koVleMcW9AH
6Z0bcovngcZSIiZBMPfU+KMNnL6dsnQfaA29Xc/nniljRkk19kw6R1cIx9hhjRa1L8betuH71WQj
mwIYUz1Ob0TK+XGFSuS+E3aL69FJzABGclkJ2ep3hqTJzdQm2b4rU7ox1Umpto/cnJWB7X6osc+v
Y/sqsP0FD7mF9XDNGhGsLC2nJs2OPFbTWRAor+zy7ltcTzyZelWZz0q0rYk/TNLEZ0n7eldJ7i+c
lCqRQ9zoOCtDy8hZVwm9IQs6CHZOfnOstoLkvUxGHE1mWg4Vi5eioV7vM9WtMEqV2aUJ2zwFJ68O
DrpdsgNbZbXPzfylf6Dqe5ACw1QTpcn7CkDTY9izXO9cmo2tMjolfo6xJQeUtm9lW/tDoMHkvG/X
RM89QdTkVnsFazJ1lBWBVmhkYCJ5xZwuvvBv4tUtxIfJqO40GAHLSaDv2o9mvFVQhLhWnWHHfS+w
sVhPhV6rHq4MxCPLlz4MhkfIAS71K6v/whtsoUQ1ZChRmccbDHnXPgxV0x6QxMLmN7T3rzzjBb+w
hRSBRI5h02QpqI19dp0Lwr/gGHffdy3QFlPUznUb4k9aZmyqr/qwpufRhjtTy/HGcDWVdUTmBNLk
K5NnPyS6zOes2neSbBXMIo6J49hLS8ZriktgRc/ABTS7al9ohnq+95tUTbhgYuuIhGSQA4nqE8Dc
0T7L2jaUpSIgxiZrWi4ZiHLbFk1UsTL5ztE3dgvRAJGNK27gZOT6qqvBXLCm/bov2P6t7/fkfi8u
fSxo+qXlksJXAlHIrsATsK8QBu315+se2srVXCLqC6zuf/gebb2Ot8uHXft9izCyqarmsEfUZ+Mo
OkXE5VeDrem+iPV3r/KTlZkDA8dHEG1LOy/NkUg6/OzBu7cPAQhG3+dr42k2uHTB+OOyREnBVkrP
1ZyQnb7mL3zBBIzWLSQvSsAx7GcWjPXd2nTzK/7+Msu/8fdbrBGQrnOdXXblGKsZzb6owB3yvMvf
6LiOj5Ua12JCqZLvM4ItBGlGhUJGVNEyRjn4OCZD/9C5UL7dt5Hi558Cl7aVtRUSdLwxpohkIg4g
g072hbFbJFLmXeaDHkEyWHhB1VL7oQByI3m/b+6b+2yKDbMkHvHUGLj5FlVFW66D3QcPhGDj85Vh
eTgoz9OszICQCQ/t0IE6BD4orvbV0baQpBBF94bD9ZRGR+uniVXJryFnO3M4W0iSamM3zxAOKt3s
/fu5TcI3ycibV2zghdN8C0rSURcpSsA/NkahfTuDSPJAddPtOxG3sCTwxRPol41QKLOuq64rFnbv
LTYq2bctt8gk0M66Poh0XqbDlBfo6m9KsiDe2bUtt+gkaZKJJX2Xl+Mo4wfd6OAuHxX9sm/0jcEm
CpREQjBIuY1oqCMTzT/yoXf7cqK/G7qfeP4xQEtkOMV5SRMjr/tF6IL3ft7nbLbwpLbq1omRLC+r
VQH8lMb6u+Bx93PfymwMdkFfQD5PEdY9I8snAMKsLiTAm+92Db+FKGVUqLymS14SFRkLQegGpIJ5
lS/7EmhbkBIoYEcvWFeVC0oy952yeREEQ7xvy2+RSmk8ORu1LURb0tCfTeCqY5fK1zjAXnAHwSZA
7uo078AqDYY6ZUkx6YBc9bbJd658+twT12NcN+hWri7p6ObWWRHfAJxi95nrVslcN2gr42qoStEj
Ns6CJH6w7ZTsxBwEG3utRZVrJuaqNF0QnEhM5J+61fbbvk25iZCHeFz4FLWkrB3ghNksozKdUX/c
N/rmgKU+7yokLKAQnENgGUK7zbF3Yvyxb/SNva69Armb1aSs9OJPEwurs7Mk3PVZod72fNPolgxy
zKEXx0dII0IjRr2lsYq/75n7X1SSFt8pfymylU3cRPciJOYDruiviQb9vTnRLZRpDYS24Kwg5Wxm
/yXyXN1UNFh3JYpovjHWhMo+UlNfle26RqXr5UNd6W5Xnohu1a0r7UIzdq4qaUr6U7j4qvCreE1T
7aWFufz7k+OpmrO2J2omZTKnPajjAnl20bAPfAQmpuejg4hi4umaktK2DV+vTdOb93GV9ft8MPjG
no/PtUWllMekDKmKAfhwDmrY0VQHuwwKVB/Px5cUYgomwfx1YLMjUsjV5zip650GtTFXlU6tHwVc
zbQM5lYsi7xOuH/tUvXCl93Cm3BOR3QB2Woplqm5jtA8/EllTr92I7zs7b/e2XCNf740fY+b2tI5
UjIxpRzaPz44o8ttKpUR4PXKuoyuh12ugW0ut4CwsUYnnpTLCP6SjscRGowgcLxv9I3x1l0WNDVf
4ZJjH98ECU+KAXf0XeEfZduTFliqnGjOz6NLXXITxGn2sUNiZCj3zX5jvyLvFutZYM52CqsS8gbu
SvbjTu+w1Rm2JEo6Tbvx3CneHKdlVlAG7+r1177Jb8w3mVJRh2hAP9PcQwZJpONRCyV3BWiUbY1X
LCSrI03OyYToEqRA7mwk+Df3zX1jvJXIobUZp9U5XcA6iHs+yX4m88B3JYzoFvsUoOlAjMryKxWR
oD32LcrimRqgrbtr+lsE1DyarqsYaDJonwTFHM3Tne0V37cr6cZi1zgHV3oQDVfjZBNy7Bveg0xE
6H3tyyDIee581NTGWk3MXDmVDoee4au24CvZt3HoxmZNyrKgUjy96iVYP4AfAGNTDGn6fSu/sdhO
TQ770pOr2vSfF5e2Pxvqxq/7Bo+fL8zAZul0rfvrOU6aP9JQ9j96274G3sx+a8n9jdffoqDUBEb2
JJr6a7HYmN+myBZV4ZlaCP62d0skJpKjwWeUwS3kmmlyr5wj7Az6v6X6CQGn4FKga+VQXxSjux5C
fIKsxN6TBNSdoM5VS0xLmhEhv5nWLbqA+CNUtAqy6Cy6Ed2ken2I1yoPSlnPsfpGfNyjL2xNMhd+
pZdf8Qgga7O+y/wyNDdtldf6ngoq25uUs55/ndrJTOBa70Y/vA+MmRoonizWJrLAS1T8G4lcyCvQ
/0Wd/EEcsW49+Hzy/GMFVW0zFwkEibDpumWo3nRhIv2dtn7NhsMYzswew0Sr6l0/g0jiHkzjbCVH
CcyofEfNpEJoDHkeeHpc+iUdPjXD0Igzeg7a/jpnE0sLbmc9d8c5aBqN9xfTaq7XIcnRNBAQYSDQ
0sTtA+vC3NQHNySZvevyOTL64Jxn7IdO+tA8UJGa4Iu2zRwFxznUNW5fHahsKNiqI8E5XhYCfuAx
njGmMcfRgB3+29oEKUhBHTOyBitxDL48KGGnPoJsXx4hVByQ2qnm/sQrV3UPcmlt+jjwdMQILCUk
SosmBc/lcuIAD6Rv5Ngq+ZBH69xc5bib9HihKukWMJKFuHeujNXNo/S6v7AbJ75bzyJd0vF+nOLG
NEVNgDN4v+ZpZJuDBZ00hyS1X3l/JaDTQL7q2C5jW9RAFVJRzF63vkMOxKcOLGesd+N0BJ4xHtwB
LXlLHN8uspmRVgvCxa5F5VuayjNYpRo+Hsw6EmgrrS2rsvoA1byk/3OOR+c+TnXExEdTpWYewAwA
vhuIkGWRB6EBiXksrrOpS7M/6jFq5C8bULLKEkDyNWqLGXrMcE2ZmKW/kh5vFZ4XXY0N+J7BYBAG
RdhSPPfU5oDJwSZcN7FfwchFLMHhair0Jho2teQLWe2UgphfrPH6HTKvC/mRBLTRR3RRgC1fyD7X
p7h3BqSl7aIuBkaNFeaEfvIu90eQ3s+5v03qLg6HUoKe27YnkgsbB4d0ikXVHimrtfsJ7UY7vWOa
L/V4tJ2tsoOa+NfMDx09ydEyUwRDgG0+GFrb7+GINfph5Bj1HIunw+UG7Lea3qGJfYzeMYN6Z1jg
3tg86iyrb1yogrd5lDfJj87NnTqA4mv9Hq2jBBvvQkH7A/2cD4kKHf/BsyxOzpzmgq4Fj70w1b1v
OqugQKOWxIHcMalyxb+AkDDp1H2yijyqb8A44+vm4CClJj6P8A5Jdxqkp7U4RlXmuptG8mU2R0Ah
uTTHpFky9zkjwbj+9GSYe2ik5wRSM1YgiRwUU5zY9VGEFY7jY4OTIWwPjaNKrgW8B/Gm6AKUGfty
Rh1/iK5oMIPh6oxWx2ysCg3WIfMLzWH94goO1hTbA0IO8hRW2GRh0VzQSUrzFYRuQC+UHsFcAyHN
aFYzSIvbfOJ5sZLEBFj2BRRXIEmNl/zdELUu+xovxIJ8MZ/1kGBubnbJr8YOcfdYi5GZL77TXQgC
Yp/000MVyMj/6fgsG1C1LUFfn5sqnQcwUJkeTFFFMAldh6XjGQVMQC1DrKI7NUNKLCyapDXxfBxY
FQNH0ERkDL/4yS3BiSYqS35NBJew5nrseN41JVVI9JdhEI3Dg5nl1HaFqv28liCdT+h7AWaG4Bs+
6+SqgnmW1rrA0eDyt6DtiyjQVh0wKfgd2nr3TcbdwLGbpQ/CoSC89dF0Vqa3xID1B0JqbzIRE3OM
wMcfXAd1YnFe0GxmvCDGVT8W1cziUdHGTW+6yqTRGWvDk+8NSzREmCVLGf+Ig36SqmjYRZizEKNu
3TUzyWo88OzMBRD+w1EKw7fJ3EbuQKdm4h8hLtrZq2CIRvdlbFzSkoNJa6HcqbHeWHfonQ/mx8nA
z9yPUjQX8pygDg8QxQ3UkTdrzsDM3XXhIxWJnYq2WeoIAu2J881nUk0ZNMAQ28tmOQ5pnsn+dqH9
Sk8uHHt/i0ofSYMiilrIVgOuHUIasUJurGGFDrpFf0sbn9QpCOOFQ3JSmCHpZTEJsPYosDNw8QaC
wgNcdlX55E+QjzWtPq6ztCEYjzUd+qxoI4zxeWQ0H0HZqmTXnkUghWLnNpwHFpxCDoWJ26hrg3F5
49isoMGcj0vE1/t4XfGtChPaZgCAwC5BFRy7iGipj22Gj9tCW/VyuS7sGpP+sbdshNmhM3OJzGl1
SPK1hR1S3rI3jXH8K6TtU4QEfrCR/xni3deqgKyJnH8kzuUApfkxbMEwS3xrryBq7OIDJ0F1EZJa
rGPvgikEdJXnYw0187RZcKX/VVfrvJiyR+Uo/wgPGER1MSd1TsogyqYpOw8Z2Hpl0bYiWr4tZu2H
2ypSS3AjDV3dh7ZZx/k+CZbOBgdrVJ3GiC1WOAFV9LDHVXz0bsQGOUQjJNWHA4hVbd0dFh9p/wle
XZI/JrrQiBcy0sApcJnH4qfMm3b4MLAp7vg56WLBwNfeZCa/SwPDOGRZpk7N46EO+66+WlpfBzk0
E8K2nwtD4J3eOUJnuOQkMUn7Ns4cxHOq3NvscQ1UMHNwltTpKg+RtbwdDwPWhBUk5DFQHghJJ3dQ
gndoK6JhFDfv87bDUQ6OYpHaP4h3M//ZyyoZe8CBtZtAfYtqvPyaQ6/CyIK4RsafwzmXMWjthw4X
mKJi00q6wgvwPIWncW17BXtbEBCmxdwki7xNs3nI3qE4G+fv6zU1jcWXiEKDJGxm6hbpL5ZhvGzl
qr9hSZXKT806Qc6RRnUfLUXSxj40RZMPYfa9TjmOgSKqs6b+zBdeDRy9vgSxTwHtjspc6xGykBBi
iIEq/zQ2pg7Amj4HgmABM2uxtaqlpvyc1ohjo0MN2k4JPzinJERfBzhgJkRQA67FRa2bvroWYhqx
gmrx4R1ijoR9AsN2osp+DS9UX+0KirgvSxcrVXoTuUFBA0LHFchx8258xFRSODnoWOnx1gXdGL3N
dMJIkQOZFxZUtxPoZHNlw+Ygwb1XveuqxA/XoW8gGb8m+D4IuOcu/2ip8ANaHke+fK1WOqipWASJ
tS1CEXTJPVlhE4/BAtWzuOhNvqoLN3yWNjVcbGNzvP7ScZni1Jhb3SIkSepEneJ85PTnqMBg1hd9
kOb4eS1RYL1KNU6pz+tSUXrjJevSLzyEP/m+dliwRzXYdH4jOh3PDx7AFnEDKBRFux2uz47d2HYc
7K+wX9v5BI5ymk7FPIWiu6rmWE5fVA/ajfcxQIni3exIDCL/Do3KyydVj8pcoR4rXFhAE5d2n4YA
NdMfq2YhtEHjYfaZKyIUCd0HlZsIAf3MXZ9eL0a6ml5pLhs0ntaCTBpkyf2U/gwnJVOcr4rrTw5O
BOuDjFwNivjAkwpfAfZszK1fdbP+GQC897jgqpXe0YkMaG+2U/DWdxOaTuJ6qHNI1dZy1gfckIb0
nqhcqa8R2KXkGwjVpFE5SNjhn3w0sMmDSqs8RVcW9JnQQxkmP+eqI/njAoYAj8uTI0F61QYg6rlG
EZrZD10TWfFtyQeG14erV8sb6tpGw9qaxbb3nCxQ7oq4cO2X2COMLPoemizXsue9uRsC4ePzPNVK
fUjTXmhVzGqJ9FXTJ52BFxjjTxPQWP2bqZpndR6lJcQUc9Ay8kH0hkc/VWPddMbJZ3zRAkAXFjgW
KXZlKCMIudtZBndDMlX5pxa6qQl8Nkv7Y1hPrP8I8UfkI7HKK4xgXKlFU8GUISR7JKOzSD1Pqmoh
e5kaoo4zmy19R/joo5th5gm9kqtrGrQi+Lx5iJtVrbzQK7zPB58vPj107TB1OG14BUnxTI7TbRA4
kb0D156e1aFqaWP5iYVsSt4hDZeOpfSzgid0CdjWymSlaXDuR83oKejHmY9HtCgnUCyPhGjvEHzS
+QZir2F2groA56WMYaE3em2z6pQmkAM6R7QOzV01q+BCRjp1tbqtdeIaYEEgz26vg8VO7Bjhvts8
zABfjdeTWFFjzUTTQSZmwgyzK9ryOnvw4M6P73SAksgxzYjsMVm0f9Ei5mwNbqshU913nmk2fplo
aMI3YYMoGhc4tChlb3g/quE0gLR5vstclPXXSWUsfH44zcF1nQyhv0MHKRgoikzaJP9DdXXvSwaO
+PaDghWD1kGuoTkPMS41b7J5THqEVkxSMSNjFOX6vlFttD7MGRa6bQ4T8UEkr9OFJ2Q9As5Xt/Wh
IgvNwboZZRDn3Zfk2CT2Um1C0smEX3uciGBv0Z0BCgZ14z/2jb9J7Zmogl3Ng7hufGBuUV4PHlTb
7WsAALfz8xRNpO1EESet12knxsKNofmwsL563DX3bZMUTdfBtDG0VkxWhzeRaOTnS8T8SqHrNyLr
b/I/2y4p7sKBL0utrpuuEb08JdkKTsUwGarrFFgktK6BcJEfbRYRbPtFA8cYgFP7Z50r3LVkx9OH
GhsJOiURQi9oTiR9PkBDMBmWGAcRQ/vhMZk0ww+MfcKrc2S6vC+k6iNaNA0wrvckp+14w+c6hCqw
G1ETC9YFlPf/vH6XDOLfveAmswiw9GK59O46p7g+lPOQW381VqH71QU2VEcQ2ZvXasEvVGi2crHe
qJjM4zJez+C9IzdN3UFu+hjXYdAd825FGqZIqzVJj8gmEDYdBNjulwIQuZCkSImtAaTQ89iNpzC1
ZCh9U43DVa7jKL3L5oqoQ9+iYw7aJlaRfEJCYGja8aGOmgwBmbX9xCzYksexH94AMOimB1AEQAwL
oREzNxd8WUeOtFK4VZ9qSSaVnhrfSXqMBrE4eEz4neisMh7588yH0H3Q3YjaBgQaZy18UTUVCLlw
m8X9fTmbOA2RiDErH8UhqBbTHSMH1qGT5sSP803CfD4/aJZx8IEpN7q2Pv7+pP8rjvr7+jtQZd0v
+5x+/jmx/f95M/8cLCjs/+P+z378j3Jqf4DEvmu3v/OM0P7/Dwb7C8Hpywz2B1E3P5+y119+/L/Z
67PsX0kISos0/i0q8d/E9aCz/1eSQDE9iTPUpsJLM9S/ietD+i/8T0wZuOmzLMKPPiGuz/6VhpB4
g9AsSwJA/eL/DXH9xej+xxiRUkFjOaL7DKLY0FWOt9i4mDaxJKFfb0OUiJCEZF3WPNqBNdXHqEWO
46Pgsvv2ZGXe/tfoTyntf0Onnj4Ukg4hRD0uGtXIWf5FT6r2KdcVb9gNLd7w4t3nu4f3j681m158
/T89Y1MnyZc56bNUsRtVfPkD8pd3VfFKbfk3udY/PWJTp12yXps1xyPG0+OX+w9v5fHtevgaQCTq
lfW6nIr/9KDNuWaSoQHsGw+6zYvwCMVtvAxu+q/UqzY6JL+VNp5+lm2rVRWJMJAdPouq3LHvzlQj
b7KKMot6VAugzhvrIwjXcvo+RHox0HNBEBYi53qwai3i5EbpvJj66b+cyzP9i6fb5ZUvuW0vS5Z/
L/NavnmTH84PQ5H/Pz4iwgd4AtUwS5DOUFNjN9BLFYcPtniIiteW91LaevIRL0LKkE2hNALWARIW
W4abnler1zm1ZxRv3IkocAlldRwXhhP69p83zGVvbx+VQTQHCl0hvMi2u6onVYRcp7Fn5N27Dzxl
N+3q5ZUjwOa43NnCKrDF/fMzN44kiVBpCiiDQaMSD3eyKY8hayzR7JbqKzOGY7kGLivSeRqOoNVr
bzQi9/M/P+93p8nTl7w8EBmS3/owaZpske0VAYvHEOFuZTSa3iKUa05JO2SHLlX0OPXOHJUy1dlK
kZ+ENfQ2TYf+agwdO6icm5Ir6/7s+wAikTYMp0PVt+zY1LWvi6n265H4Sr4juAEUY6rze4qmWIAF
6+4KCFYGNcbZnupxptdIVepbIpU5JZDRPqLrz5RpNLLDQkELkqk4xN806LdnnZb/vAbPoxu47CRD
t9N/cvamO3IbS7TuCx0CnMn8y5rY1VJrtiX9IWTZ5jwm56c/H3tf4KpYPEXI29uGYQPOymRkZAxr
rWAun2qpuksSf2u2ZYvQcd6J8GxUkXoW2ZK9Ufv/3VUAXmuGwWgVmogmo5huV5mYzhKk6lxDm8n1
w2AF/blRuj2Uxfp66EJTTZrxNsN0l+nNq8xjbkCqUoM0z20rmj8qtyBqq63hU2c72k5UuLGU5jJr
iZEyLs/smuOsp0EOPjYwz1PoFMeUlb9MpA4ndza7j4+/0NZSguKZZQqL539N6y3zyS1jQzXPsxZa
JwY8zKTqtAJIDX+Pd4QxCOZW4b9RyrI1+lSrA0z0Yq6COLLPdPOs00yT7thmyh4ddO1aDEMIFZqO
hikQnqxBN4HsGEk0iM53Ak3/t6i0OTo0mRn/mwUCtzZLp/okZC+yHQ+9GNmvt53ZpAaDfCyLsYOg
Wtf8J1WPVLhbfXAJw7A0PbvPmq/QxYb0XKhx/GdrOc23mFiLKqUm9b33Ye3c8G6EYkweQm9e15jU
dXsF8lyPqt6UmU+PrQ4PM/Vbyx9l6dCvaFL1o96LcE+nen3SDALTlytHBCgMS9wxNfOxydtCsS89
Yj0+Xjf8WgEyO8jGMejvzuWJGUztztVYexTTMjUeDf6HY+FKLvb8y0No5cGMyLlb+lBymUyvWuVb
lBfjHcTW+la8riKIYpcxYiqbvF1Fs7Vw4gKWft3K/FnLg9KzM6s9p3L8PYEz3CMvA0OXCbB1hgPp
6+Ah7C1gnS4bshsxHweHHMqZd4UHNzZE7VDgilWXat8dHqqsR6jAReUPhV4SJDHMIT6Hwoz0Y13j
h3ZQ9/fL8aZb7E0zTPKGtR4XYh7BmOpkz4NqZrQOjOjZNfL4QHMh+y12+XJ+jkmczqxZi1fdWXuV
uVPaMrLsyVeDoHmxgqy5qJUYd0Lpe7PjWjPpj4TGRB5DXcVfiivU0Mnl5Gs5QOJ2iBtfqYu/Hvvi
jUUsuu8OiTuoG3tNtJMtxiaUZGD8szafkqGcCgZrRd2/j5e58xWclkocJJbwhNxu5YdLdxxrU8sG
Hwib/s7p6uCNrjb1W4YTzwc5jdPPx+utwuPlC1kOX0fVeacRqVxfJiurwm4qR98uzPCDDafhpBlp
A1Yor4+1GNJjW7X6yU0Cm0EAcbnz6TZs0WHoIPMEhEr+uFZnTfGXTqT3gy+tWDkFVazE3hCpo5eh
R/fl8VY3vqCDyXPFcIkqE05v/QZhep4VvTYw5CpOmX2cCf0gaPvuVT+39mQQgzDkVsX6jZU5BpU0
ksQQkw9lr/jBiTrSdwsZM+6Qxcqnx7tap8MmURyn5xpieVU1e+09ZNzBhjUyxaePYrjniG6k+15V
wvKPIlSUF5q9ufyW5ML9PASu+xFyn+Ei74kes1d2mUh2vPMrY+3mrbUt3bAsXbWZMs03XT7DL49A
ONqJmQyq6oecQ085cezFRXGonp/1mdEPx7oFSsTcF4LeI+5d1ZjpbvfVwQSN5VzSYGwLqDsOFNkc
yE52jGhz/KGF8fReHwsjOT4+v7sLwM91eKAthne6XIHVhRuZEdHlxjz5iaM5fxeBoi7DI7r2EDW6
9TzoYXKm4S3fds7gnHR12hMRunuol/WZtIvF8PXsdWLntF1lmXk9+ZNRB55eCPOgoSd+MfK8+QpT
OH5TsPcdo7kzURalcmNowqI/irO5/UZzN7cjVJrJX3ph31PRZ90hTGVJM04r5B48fHM1jSmJhH+2
JtZEiWpIx6a3rclHu6B/chJHxh4NNuegR7q6Y35bx+kapAEEBxYvwmpnXPtg6FouX9bS1WZ4UYyb
nuLOF2U8nOgYj6fRcYCSP7ai19BmbfV4FsYpqrrAea9ivEgzotmR4+TPZdt49Rxl3UVvjeC9EbuD
eUjUws+m/lxVTvqnSsPznTnap7Aw0oPBMA4mTvXxW420Bf5OFrb6TmB296rwvQkD0byyVApn61NR
YkfJBqT7/clsrUNUyOkzOBll8JS2bZ4NNdvLXLY+g6AoyGxNi0+xxhkHyEi4aBypvpXZ2SGlFf22
NmT5pTLr8NQ1wMdQ/NlTKttcFEdIcdNUqXyuvgHduF6xIn3262zIwMgkZnNCD6n+pMdNhJixymSI
pCqNPS2tDfumeGFQvifGp0i7aksBGyCpamPVjwdRmQA0hFROWdC7f4OLaP58bGkbm2QkN4EOI3SJ
F9cyFMoogix1GOMbpaqCFbV0WKzY7l5gqxUnfkfn0TWXvxvILe8YEaNOxMhY3TXFzO4hxBlIefkq
ddGK0W5mXR/UIflN9UwixteF8MbLQbo8obeeCVlrAzDmOPt5AueXhCr1afZ1O9f1LhRgFZt7yqZ0
nsz19DG1Dhz0LkvNb+em7I9WMBTqUXMsgL2Pv9a6yvu6H0ennKaa0OiRib7dT2HDMglSRfPrRlXH
09xMXX1kwGQ4H4xwOT6NOvBn2Yamexxmmh1e1egyPIBkdqJDO2Sq46mVlcZ+7MbW79G//nfaROjg
9LFejStz++sCERQVoHTNTzK3EscySem722Y075UXtq7IrwutPiu5ahZMBgsxt7NYAKm1onrVWGcf
taZG8PLxqd+l+7g4k+fa5jknCFtfyLpuu3JIC7yPojgHQLvKnzTS9Sc5jvmn3JLOu7jRmyMdOUBh
j5feCCdMBJAcBI0JMu+GXE/BkE6Zgy+YUPH7bDE0QT00tRg/8i4A9QbIo74JlWC6GsICyd1nIP8e
/4IN2ya9Y++2xl/1daKyCOXXwpaqb+dJtshCSjlc405W4rd4Eq/Gg2WTf5KLm661rhMXEyCPIm0d
Xw0t85hl1XiUU5v//tNFhkKExNuqLl2fWxOVC5tbjIHjB5ZiU7vPh1Ec+yHOf+KIovQg58D8+vgE
N4zVWcpERO/YrL2uDetpCZgmyhy/BLF3bEJHnowJZCEp4J4gxsbDLHglcXVLzEwF83Z3REaulrWa
SRm6bb/naQgmUARKfxR1vozQLJ1mDyKgrfpBi0sSJA26wYh0yrLruq9VNtWkaaHpA6OunbOckAr0
ojpP3zdaVD8za7j6GNZh96/ZGgMQlDnWPpR9Zpc7kbdmb5gq2TTlRuIEjZNeOUeK8Fauzont923H
GPR0JBo5t1pbf1DU0LRfEP8yigsIpTa5xJ0AgpSOuvWzDRnJfdbT1k64QUVvnWymOv+RhBG9a8kL
Uj7FiT41HgDXyD31idH+URRx0x3iONDjY9ibSXZQizn4VOpa9idI2fwF7JWsvxpz2hhQIrTxXW47
Q3VwJcTAY09hy75EYRVUZwUMpXGYdMUcnqO0bpFaNBumHYp+cpKD5eba303TtwC+lbp8EyHIKsGl
6+kftRLlAAfz1nFOcSbLj1bXm0C+paLOXiWl059KvTV/MoxjmAA2Bog61IXGkQyTIr52InfGA6Kg
KWPtrV5x0ddsxXBQ4DA0hzw1gnf0h/ryY2JALj06Ri9mD4BaiQ5ZUkvG6pIEMp6tdvXgNBfm+F1r
I6V9xzTi5m0/WFAa7MhqvgNAdPjF1Lp+yAAI/dOUxwM4Z9gjf7R91X2Gt1RAU5Gz9tkAfvDP1Ojm
T1cyFfyCaubwwRYZolvpmABKmgNdTAgFkdkRho+W8SHTbOSx+0kPPjSxqkzeNLfifSsrTYN0EQY/
owLWiNcnQfXSqkHv+Oyp/1J2nRW8s7uQ18OyE7U+ZWWTv3SFVskDindMCm+MgVEHgGTz74NKS+Ji
SDcD5Qty8BTUQwcxo59Cv+O/kXq5JiPtYAWq9RPQ2MB+6qoonmGjq8XBmcc68sIypSVimx3Q46Dj
B51lHrr1OS7ISj+oDOfsvLyoNZ168ii7g5sZavAEjHrqD62uMqA2MvpUHpippvtpU5XqZdSRGTiU
ei6NY1gzaNsD42b8LK3QEl6qaYNzSJ2mz69M78l+jHk3/iSEnJ8mJ3XBOmt6U3qWXjO9r3HH4K/Q
Vcu/TKPNtXPZdJl6cAJVKU7l5EJMCVVbHlOZNQC4B6gFKhQxP8XOQNmp7QAiSAGigoWM9NmGbMzN
U8gj+e//6dNxGGVSGzyfcvlPT1Q/PXgn1R7pf+OdFrxzluaQiaLXtvz7X0oFiVGJWgmk6QPxayKv
UbM6PaXM5fvahOBjvNBqCr+BzENM27fBXuq/5X4sHkiTepsGf39V+8oNJSgGtdL9Fjf50tCxOOZA
mXbc3EbATta77I/0kDbOapPj1LVGaeS6r0ulLyeP+ICX31XBW3sqLyjwPBDJf0XOBDzm8UO29brw
PNMXM2jk8orenq/ZleESKuj+lCXAtYvYmi7SUOePVuU6F+Skvj1e736rNnAQdan7kG3q65clqIJC
0aLB8ucgb1Mv6hU1Poh6qLpnJZ0t21OkNY/naFYIfx8vfW9KjkkNRWdeFgS2u34uTScthvSzCPmA
1Gf4kGP8FcapmhwQgAGvlZdO0Z06Hd/qgRgVe7nnRhmOwi2tuiVpITdbJy7tFNnmZCf5kx3bUchc
XTeC+xoXAHeNkDj71JLSwbhS0Hjx6QNUSF6YjYFuj1TbL6ZaFOnOkdyHMbTyqGmBFiAExgxuv36q
xLUxZkAC6wbY7DKkWDxPUrOufRO7Px4f/72lsRZ3WdBmcwSpzu1aFarGRalm6VPhGt0pMmJmXWt6
9zYyB6Sn3D7a2du9pZGzABngyKlco9l5u17fxyYUxdn13ThJLyCCXM+25vytkUzaBQy65sFgkDs3
eeNAlwIhw7fYI3CM1aKGOoLNsAzh47mzFx5ykMyTPZ/CTlV39nfvmhBkxGFgEzYo+XXjBGKV7bSW
FH5pVfpZMbv02ibTXtd846s5NGeETrmWTvY6/tIC5gKBuAGUoyYKT0igfJLR0J/iQR24pVq0U0V4
FcG7rZIRydNPozfIVaEaf/vZknE2hpGsjdqwXmaUvlzcH/UMA/j+UBsfGCo02E+wCCWsWS0IgksS
adE7OTTO+1iBb+O5w0hrEfy98jmYHBkeAcXn2dtENwvLgwQ3dxdZWe2HBKx78OIUk/mtDSbxZWFX
7AEoNuwBIADZHq0719LW3ex40gktrTbwQVePGjiQgLFnhsCAvCm0xvT3zc8F/kPdgiWXUt7t4SnS
FdUM8sev6s6dPLcocuVE1bj5bGZ5+Xuy00t2BxxnaUgyBVJf/OrtavWkNYoDu9Jvc0l4Gfb2t87O
mx2s0YadswroA6BG9GXWPRmYoBrIqSnwS7jlBCMp7JIvKtQad2ehjffBNTg+1eWdWBzi7XZSx+xr
26wCf3ZiZz4SLutEf+7CsOpyy2sgoJ4qd4yYWTfne0WBLUNZygGkr5g9fJnbxTPqxeCJ9cBXlTb+
TETU6l/ThJHdugL17/NjV7y1GKVBkjxyWABjq2pkCIlyEGOv+EqDQFlfJyJZ5omoT70m4vPjtTYc
CIZPfZc+L1HGHexmnIvU1CbFDzORH7O+bY9qqA/ntoGTx/XY8YobXp9mBbhPKmk0fNde0VLbdkSe
S/FpjUfvdLVujkwXyN7INCs8KHbKU6Pl9o7l3Fd0wKlQ0ud5p5yjrp+2to/akbdb8XW4G6oX5moU
HNJak9aps9GxO9r5YAvPiIvhhwJD4aJLOZk7aiNbO6fPR6eIP0FurW5jWox2btmd4lO4XIZ/lQHA
sD60huFsZP2kHmcRQpZ3g6n59PgTb91QRL/M/1WTwM7c2i5XMeo7mSt+Vs/2c57MyiEknd3Z39Yq
LneT/hfhqrVun0AWmK3GLfmy6RQ53kAfzjgWyDnv6fxuWaz7GqDR+qZBsdqO3QtkJYOI7ThUkxLR
VgcRQ1QNqbk2IYyrx6e3dRm5FtYSFdF7Xi/XijjJKsMVIGKkeTSNUtJ+am1vSvr/cDnooS+9V2Bp
mMrKRJBamVS9ywK/S1vgYZ2bdB9QVzNBMuZdDiLVrNheUgvx+04Afyr4wwLSZd45gRLTb2f22AVt
61OWzbxZm+0vWU99hmJrcfrtM+UseW/Rg9D1u7jWyiiqL8mkn2kWTNJAY65r5BoUH9Gkf7zUhlnS
ZMGNqiDsKXKuHDet/MLQslogOGPFL5nOYMkO5cHL41U2jGQJwXhygS5i+8vl/yUNDoEGDCWRvB+m
2fjsQus7hbUW/iNCqzg+XupV1XQVgfE2CAgFuDQXS7ldS88q+CBZIvxEyBLeWY8MO7OJluTbDqF/
mNkxawOUFMIOlJ7se6+CaP9nY8zhJcgUdwf/sfEsIypBBAAsjpd5XWrNKGzkzbi8/7JKaRS6ZYXo
StNfQ+poh1gJs1Pc2ER8PGj1zllsHbth0CgA6Uxuv/apMfAxB/mRwKfX0iRv0G8GDuUWJqhcm/F2
exO8N5cjR8Xt4MDvkvHYiCvUkSyiRWZjPEX2aLhHTGJ4PyA4syfBueHmhOUS1fNXk4uy/JhfTGoI
ZgHpn88MfciGwDoqHhGP4cEznDyZqWLnomwUlYlM6QwCUtb5Yx0L20o/ZIXVCl9mMxoueasb+aHT
I3M+TYHaKGebuUDJM2V+mV7yUPblKSrQA6IeOk7ZzoV6TbbXVk6r20KL3iVRXKe+yWBKM4GK7stk
yM2DoAhTXxtUN6J3TdlQboV+5wanYFb68ahkafrc58n4jz3Z3dcIgaTWQ37IDhHBiBONd0HL84sK
PfCKxpLBCHa0C4LT45u59cWW6OK1NL90Jm+/WME8tlGdo8BnChES9MKIv6lpWn4DL4fKRJH0lr5j
//d3j1SMTvmSVJDSrl0BfNvAirTcBRQwD/XFlL32LYCCrx5BV2RMP6riJl0kksxPs5Ti9wZELwmG
qxq0yHg61CXPXb1XnSVTMQepS1xlNOIwhnbinNMRgN/O+3TvxJeFTMCOwGwWnPPtyUYgf7s2dB2/
DkOX6X1Z8dS15p7c4v31ZhVeCQBrFFuwudtVULtcSL+SVdIoO2tzbx7zpojO4BLHHfPe3BApEOQn
4IgAH2+Xiqayi8ApO34WAKIR8AP8Su+7w2OD3NwQYQSFQ6o6RGW3qwCyVWc52Y4fOU1xlEKrD02v
Gk+OAj38PyxFKk0xUlsASasvpBshHNVqoNSPqzi4hTqdKhGNh3kqtf+yK6Rj6De5PH9roy/gj/MY
qY7PZL4/NcBCALEHeXHTath52u4v9IKwclTILMA/qAjenh/6BHE626MDsKtsn2KtcM9qng6HURQ6
XCdjbzLoxnqAiAFzAgMETraurQSRoRegi1y/QDjzWiKUh+jALE+FIfuDZg97Ln9rPaJNLpWr8/81
D6JIi4jAocV9OIn6vqPV/YG8rZZvgry3fqpBmeg7mdiGRcKBALwJYG8hRK2uWIgIQdoplesjDjF5
MbILHh38V8W2vXEdW0vx4QgOCDW1OziXg8AW+DHD9edidq+Iq8gjLaDxWJhFv+OGN24zVUMu8hIC
LSHgrZ0ggmHYLY+Ob/RUadsGNauxUYYdu9/6Wr+s8vp+/xIQGFoCjneSrs/VAHwp9Ime39TDcI9b
f0QC7PT4Sm+uBzzfxn1QqF2DAwbCN7T7Gr5VORdIwJSoZqD854VjWZxNM1F/v8biUl4BCC4wDMpJ
K6eouL1Dja9ksE0fhCdHiu5sA8ijyzXusUmWL3IbXVAEhvu6tNGpAq/Fk9F7kwQEDLO2GlU/tBWN
qdTEItN8Tg/zYKh+5dJ9rmEqHK2k0f9+fLQbMTzrA0+gCgK4jn7LrcW05cwgUZuzHZzErPxYC9N/
RD135jGNXSc75Loty/dTnTbDxW10pyYAMuQnlBrlFbr+0m0eIsSeHv+sjXACXwDCE54LmKp1zFU0
SJs0o+FQd7KmCq55qb1NmsD50XU1Mku0nYX0XKPv/tVqixbw49W3bhFdLogulNhgEi4X+hf7zhdo
dC0IeO1GkccxQysQGrHy9HiVLbeAcaEFBY8HfMjKp0ehY46xQtvBSevppemQQ0n6yT26Y/Xz8Uob
AfVCzualemUskS/cbqjlSs0UeJiYPur9u6EArHHQ6HPYh7HI7G9mIRN0GUQ4PKkqybbQBrq9LdoC
j3/HxrnCt3bdpadHQnEXpTHnB4LNJHzEytIXZD5RGEFX98t/WIXHhG6VAF249uyNbaZIL2nCR2Am
Dl6rI6CwJ7fdU49YTm11dRdgOhQLugxLuen2VKM8XHAVYeBDMiiDYyYZcntssib9I8vQl7wOSVa/
NbQWFbjHO9zwhzrZPbuDx3nf+ZgaOu9FmWGfWaq9aTntK9qY4VszbNpDMbl7M1I37WfBGwLt41Tp
O9/u1CmRGNFSjSqJafTfUjeo3troR9AjoXfAFNXxZMXEqNBdxUWmSX4eNNTnfn/TtA+wH+QBEHZb
nfaIQOMsY7pYqNml38aklOJiO3kivKogYD/xD+Z05+HZuKKE4Mgl0HDnXV0/PJQ9BiMXPHRu63SH
Zo5iz0Cp5Jygt/kflmItSjeLGyZKvj1iw5rQrLUi3jiADF+yWJj/SJyz5UW5hSLq47PccK9gVf//
xZaL+ouDQyxpLKyJLMbuItU8KETh37o5k08j8LHCi+ZQew/Yw3W8EoTw6D9efcsNkG4sjX2k3dS1
N9LpPZpiUlwfEd7yBeGx4Q1MAX0nZN76duRQi6PRl6LM8u9/3WNKPFF1E+51spqTacThYZxs8xTV
VbBznFsbolJKCxmg6D1rxozCeVYzoq6gS+qnNJjjo4s8z39YBQjmkl0vjdw7UECbwLErUtuP0AC7
MAmoPM5xXe3Y4QblxtWXtiBhsbqA7leGSAF7rGY7t/2SQQ5w7TT5cTIQfOaCU9NDCPRQBVN0qfQx
PsoqUD3kKZ03gMdoWpqdclQV5Mocp25e8iQsvWBOrJ0vu67ILLE0pNAFoLH0pmiY3n7aUpt0OEdC
eaLEUX+JHSSCj+RoxhutTebeK/Ku749x1mWDF1hAED0Z2e21sOrwY6In40e9GNVP4MfQH8K6lc4r
Sz1xT9mcFH9pY97Uv5dj/+/3OsBadTIbJLNWXTTq1wkCcIbyhMRf8kFtuvh7rqfqTkN8LUPwugxL
LKVzoQoKg7fHQuSmwHQTwZPrKig7NxG9u+PYUn7xpiahY5iiNz97MqAUekAtkbZeGCh26+ta6/7I
YzQpPxjwvPpjrvSI5EUVgWeEnzV8sLkIOJnAZ9ElVbMyfO5TgHIHpCKb6ANSgKl1gBtmI6gL7NC6
KHEMUjGY7PRHMZr9dJC9pWaI4mYFQh5pKo2TBR+xZhwDuhBHbB5oOij7+V9E2+rpQxoE+u/N2iRp
xmoI6nX+XMgOYmU1ipUQ8tRT8DQzre9Jq2pw00Fd7dHSV37nf8sIF4rSQlPFv91+BVqzi7RmETzV
plL87GDEvq00NFo9O0Ztb8cnbC22YNLBFXNZSSFuF9N6QFLqkAVPWdKn59KedSB9Wf7GynaJxas3
43VfNEvhn9NiZ2OrpebA6QIjiIKnKR7Nw2CX5SlPM/dEZad/I0lGL0oBCa8GkvHP4/diedl/ibNe
VyYZgBTDHSavXdl1H+VjrriDeKoFwwu8akotP87j8TiowKKYSNyfdJtRg0ZuzSeplHusyJV7f11f
0BsC2weyBXbw7SEP2kz21EnxZBVBdEVncD6kqZ2fH+9y63zJBtSFQQIMeM0zgLM691agiCfTaZzQ
C8qxv2RWlH1LspinUhl+NANYWkTJ2/9gRIJYGX+vIWPirr6sUooIScMccbdhNi5VY4At7dEUoY5V
7HjCDXulBbbcDIBWOjnv7VFKs1eHYrFXplKkbwpdRci87pxzU/XmTry48dUw1SWLI161abjdLjUF
I6irOAuv7lDLP2ojzL3JzfsdiuDGV1veSBQhrIXStD47uwyjaTSd8Gr0bvpvqPfDBWJiFJ+qZhDf
Zy2HIMbUhOiSp0yOemwxWzukIEJDEZtcEP+3O3RSxXVbxBGuVdlZF9XojOGomnG6V1Ravv/q/vHS
gkUkxIEDs55GKlqApVY/h9e5CsdTgATEnPcnEcP618Nir1q2caIo6VAqozEAjn/tZyZjik2GF8RX
AmGA2ZkjzoRxKHGC0P9i1Hr9pLuwWdsh1HeMc5XPLfecSqezaKTg5phccnueY1oKN1Kb+Iq0XeuN
Wm9dIMSln81lqkA2N/+i/B7sYRU2DndJLYhUIZhSG19dPkZe5KrjZNnVZmJWcMp1U3G9wi1D6TmD
242nVpY5swbipDT8YNQQ0csbiKhHcJDhn1mdJKM3Fbr7U1KdQWXZjIvqRMo6f8x00aH7LUvZekaP
mXrSVMKLpoy24TWisVAfSi313RjRlkZ31W6rq4yaoPVKp3UXNeRc/9vNp+abrYj4qa+6Rmeihohf
aiQev9pzMHwNQnX4Nw4p0Hph7ZIRRq3QfwpFz74VpMfhyZadGr1Y1iS/t6llfkRQYX5xMFh4W7Nq
Twc9m+vPj+/F5nfk3oPTJUoWa3utBXPBh0yPrm2UpPp3pKhbqAq6GCwP0H1lX4YJ/tthTBbs++Ol
N54qWIAsbFO6onW5upKzVGKRTHl0TRCPby9Zn4Y1tA+Q0x/LVDZvMfiB2SOp9S7qi05/U48B3LHH
v2Fd0nu141ebon9IxXQNEo81I+sGgwFmU5K26YcM0aTonEU5urOyxC15HRIh80EJtPAvMPnj+9Ea
exp1lPSYYlw7TONAmHlP/mRdRHj9WegpLfIdQGVMZ3U2DDVGhrLFVZaFlP2JhWR16OtKQzC8Z84u
3Vstti6a1lct6hS1BRdV2qSjbmbuTTfc+k7QQqlFLRJFIOlur7rZFaFeMaPlqgukLpE9H09JNQUv
CK9ppyC3LU8oRXGMRyZWpUwL+fn4Ey1bXXnURZXDpJ5BFnqXwARTj8K1yMNrYTa15yqT9SYgqP78
eJWNxxY9R9J8lfiQiHflzyY36RHabFkFRN2lkCoQY1Y5I8+55zq3l1qUI+FKk5+ugl5Q49JZpnRc
51QXp7YbzQ9Gog2UsoP69F92RYWEbQlab6toDIURopgkDK9JPrTHOFbpjTKR0ev6bq/Otmmy4Ejh
01HmE3fXuRmyZaRKqzxl5N3PwFgYpxIY1meDKcsvI5pHT7EK6Fh1ZvXcjgyamIwg++Pxfjev81J4
0yBo6zQBVxuugz6PI41AptMm5xv65TExcN1U76SaJfI8zWWXX8bUhJDepri3txMIoPnIBL3hW0nZ
Wni6vS91seVksWAaFqDYgV+vvzj9CQcvEl552/q/0KQajQPjH9UvTtDK56yrgF7rA3iRx6fxWhxa
XR2qEpB8iMcpaa/F/bRAQ/2B/PYatHWdH2tXtH+VppX/KMdJ/VboXf2xn5ys+MjIiJJBEzVUJfhG
djK9zBnl/INo0RpHczv5QkeY+UO5Mys/HAMXdCjmTvtM+W2KvLioGQKlwgKjPMYlgz5uRxNVBaVq
zn1p6m8rU/CwwkdBgCLqEudTEjuZdTXAU8vDEDWJe4jmSH5nzEiRPee2kf0Narkn88+c6mTSdxHe
aM11d8gEHBIP5EryMZnq+m8loR15KKVRpp7LxCDroOVRYpyQpw4knnEqf0hGe2tU7JkWg6K/kb8n
NVTKr9K1yuchENL4FM5jespNOcvnWo7JTzio1j9xGA1/73yQe1d28z1WXr0KJ3dKDaxzsNIfeh87
p6mhSVSY6ez/9kpgR6FowIheyKYri6OUx+NJHARuRsLbQ6HGL4beORaIuL5/vNSGf6YTRgRBHk+3
ZJ2mFAzKckrg1VeGLZTPzIlgQkzZ7HFWN5wmfR9yoQWt4IBYu32EmLGV2pMxJle7Dro/zSCNXwoR
xOdiGNKdMHPNKFoeX5cgE8YEIpD83erwArruUW2FyXVQRP1DDur8fTLN9A/GUOmfOkh974amyn9o
dR/TBFSjofH6weiq02C6wffHp7vhOnh3OVlANEB015lZZImq62viEwruzYvbzran02w8L5z/k0Wr
/6tA6WPnky4v+spvQHPQQZXxGuI8VgfQiEwp6lKLrnVYFKeuZcZMYEbdS9jRM1F0xgP9h01SYVcp
Uy6Y79XHVUurm0N2eU3imBrT4BbJp5BBYPxtFi8TQYJx9kyqUHuKUVu2S+eLwO+1U7P+0vhCAayB
06XlBfnAKND6yufI/fh4f6898PWBkq+QuFCORi9q9SxNidBaR5+iaxMFoeGJMe0/owFX+mkbmMwZ
qcLsPTQZ/WddBOOT7KuMsS7QxorTkA/1oW3VRDvXc1/vfOitW0XxcwEPYuxE47e3KtRTJmV1EdG/
rqUvTMgZLmhViTfpnO6hMDeOWhCEkCwShyzVqdulsohheSXsfhT4e/W70+jGuZ2Vcaeuu3FdBLpK
FmdNrwQ80e0qoBsY4ILIx7VmupDHJLVj3AWHSU2mQ5Dao9c55f8nov7/1DneOEM0UHlmaflRYl+7
WrpDQw7+ksjRyrKjaYfqxWashWfrebTj1TfuJdADGplIWbLi+nPpDWwxNRviazVJ5blP3O5lhgg+
HTKi/vZcKKW+J9iyWObKckkKoQkRTmG46xtSlRCFQrRPmdObNW9rIu9P0nGn57yT6pVpMR1TiqSr
HJIZPfzT42uzdbJ8yAXWytUBXnX7MXt9pmfJ2LzrUBn5xXTib32tlO/1uv7n8UJbtgm0ALIA7B0E
2le2OaW6Kvvlepa2nrwDZvFDbfo9WNrWIgvKDrE91rozzaBk/NZMIeKqyaR4HmXATOLIMBv18ngz
W1eAx0BAzkSd7s5IFEsr4ghW7LVr+09MugmY11o5Z7PNYoQZBrU6xM1I7fvxqlvfilyVdhiEJJZf
eTi7iMQAERRPopjB+6ZC8dTVxgT08dTsvc9bNkljm1LeIjdz15xIssiQoV0xy5SHITjrnayTd00+
dv82phV/yqZhHDxnRNrnaFBvRADBjNr3VZjLT6o9R9+SpA9Mz4mD6oeMAuOnGobdpyJrZY+sgFUx
LUZUzl4wfv/5AVjyuIGRAW6JPsytMXOFTDnlU3aFlSIRAAy0Uw024LcLua+CktRyCPfv+zau6Ah2
nZAK2TItIpkdiIp1utf3vP/YmPECOOJT26QXq4tZddEYtW2dXQHAZGcMPrs0jVY9pY09HB/b1dax
UeOnAkAMhBta2VXduMxPGobk6iiOxdhkWZ2Ak9c7yqz3dwbMOhUgrgtN8LtuYM4Aojxsk+Sqtv+X
s/PcsRNp2/URIZHDX1ixu93O8Q+a4JcMRQ5H/13lLW15sdBCnhmNR3JbLigqPOEOsQ5PvauXLgjt
yHkbdqFHUigmrTlCYUI4f+f9jLsDlo4UYYHsEwF4XOeGNslU7ERJ8YT3hyEDkVZ3g0EH0XUQU4s4
Q6rhZjaSZEW4jlOPtWHzq5P6l8j1/jNue2I4jGlvlgduU5tm09AW/yBqo5m+Au66RgsjGaIXVPhi
VA5VxftJGXJ6a6lKSncaiby3phcnH2rNlqonutcUmEkUxnRYsFYrDsAxXRuTxt5AqyKO9PlMc61E
JSVHFv8douJuHuDBbTZBo2lFF7ioRuA42BZmElRCNb8sRoUL4+BZHDlpNZMAmoAlnt3S4rcfz+XW
srSRVQCiR6SMPcbtFkt1N6QmgOGpKNGtyfHCPOqVyILKybydtvrWgqESRp0IjAHikesdQFcf97UJ
b9WalnjGHP1tZk2OesvQfGzqWgvcqZ129sL99c9SIa2Tqmak0esjZOg7zagzwmR90bVLOwugdhXK
Ms2kK4eqmvZ4OveFP9AIJHRwA1XpgiD35m+okAYnurK0yvRJcysrPyRZbP6TNnYIx79SpFkhN9DJ
mb1yPOLf6fyjR7W3R667P+upv+uEOxrVUGKQ1UTXWGsqbTgQf4i0DIMhnKNP1KLz5xavuRe7U+ur
qTc9InI8/87e3FpPpJu0OZh2MKOrs6eZqbnrSII+lTkWtKk6OL4XjqZvLflewXfrmINYTn2IGjQ1
8dVUZ0pNilOwnkJ1aY6TiyZ1hc7B8fEG2VhARKoGB51FRQhU0e0HzWdjYd/a2ROeo0GFm/Y5pP7u
q/U0B8AudmLxtTQnebQlzW5k5Yv6o76OCTAUzBSr6tOnSO91k8JSZF/Q53U+uQhhhoDQZraIFbW9
dYQyhUtbU2fKy1CM0IkTDItLpa9RAB+V0cYyKfGeUzUqdrTUfhHdbgNccE/0z2DkwD5AIeF2TqaI
E0+Zeu4y3Gfd8wL8BSQMHQHtEOGRmrzgIBepx7oX/dsIG8cuAEIFiSrpRf4J/c7sf55VFcuzrSbV
FXHeDuRz3pg/XBioDvpYs5ce1CFxJyZcFdU1p/6lPHnOkA8BiPBYBKG7ZNOxCO02e1KITdqdZbyx
tjTCMuiNMvWE93P7hjaVjGTu+Qxa6eWfzMKEMw18ee8KlRDc9UTSXtWQXzahvq0ncoFmJ3VoFVzb
IRY+JVWeaH5l0x/z3UwpG7TOLREFfVJb2ntLVKYSYNwlOr+1phzT3qYcCl8o8xgGqaOWH8NoMUe/
bTXStqlXO0q6rdkfYNe5la9XMaACr1c5c9OozJsgmmb3DfmInvmzLdQl6NUs+ScDZkUrcrH/LvrF
+GBV82j4Wjehdq22cZIe0a9y7UPUK1Z7aHM3qY5aX9v6YRxo71JlcaYvFWIxZjCMSFhVlTV2PqbQ
6g8sosOfhQgRS7PxvwDFZdifkjE3/kaq1kWzu/SE9xyWixP6gsJneJqzZfgOLhItMg5x1C/zCFnz
Y9FblvfiRFQH8fJESQunM3QziLCUDCNTLb5i2Kz+62LUiGys2XR/F/Uws3+V2Y2OUzEMuQ/dKwH0
bdbTF62ZW+/kholrERfMxl66u1EdI4vRIFohKMInW9+ysx27i3Ab79q0k47AQZwf0HuNgkgtprey
TvjqgZCmY4btZqF0/aGjhxI4Tq/vnGa/zv71igPtJBMqcFx3OQfVOANez+xei6QwzKMXDbE44LwO
nG7xppqdpcdJ9JyBTE3PRUd0EJCloujZItxm4ffmjd4ZmFY4nwxjTL+1hVOXfhZ1KJpYlObdF9om
c/9T1ZqkC/TCpuxdsFw+q3Do8kvrLvF4bKNmyINJGdTqg+jdQZywxBz/LnIHG0CHvLx647qL98ZG
scY8NLHdvEstJf3mCiRz/TTHI50/NrU8eVfMc6C0DqJoim6035MKa+JT4aiddphQAcO2OTaL8QM4
fDbMjORA+TTMffU0okVeBOw4dTrk3qy9VY0F713HY53tHCYbgQ/JhYT2sM0JDFYx1oDRZLpMlXdF
BMI713pRe/i2O85B+iAGStbWh5hId2fUrUXHsEjlYOpNg2ndngurJY2aRnGvsYJmYmqD3hglqBNq
L92sHkkbt2jDoEN4LlB1MT472ticDXy3dwK/jXiE65l0hGdxkBVbXdROPBcprQ8eJJyMw1hny6ui
T92RXpT12vUqIltO4Zwsa68QvBGMwAeQoFnJbgO0eHuKY5MeeoaQi131ylPYpmqApIB5wrraOD8O
EzbKlVxU9AwljB2g3LrwMpW0Ws18BByJMuR7k3pCGaRoI+JOayz0gO0iW96ngFxz36lVOpmJMfXJ
p35Ulh+G3ggD6a3QwZkxSkK1vD5+uo3rjFsM/hvxIJn0XbFmikYawrF3dZUmP2ZJsTwZ01jsjLK1
zmXnjPON+OAO58UPimJGCeGapikO2CrA2U9z5jXy9ui9p6nPHNdPrTjZiwS1jagbCTeCTikdrt4h
6KzWHZ2ujpVrFObtdDSaqCW6LTwkF2Z+ZPrN3Akkl6xh/nuCvvmTs6j7wLqhuVpms+b4TWx03tHW
Qqu+EG1m+iF0xPB1BmhGM89BccqdGvr3KTnph8cfZ/vpZTZLuP2LX3y7TCknj5oeVcpVLJxU4Ejp
aVtp3gIS0ArzZTYi462th9EJNw/1eQojvfHJi60gNxXzdcTmPUCtT3nrGZNyWtxe/RjNLS4VeGJ+
M8x2Ose5suc7uxEWG7Q56BujcktRYxUC9h4C8l4M5JhzJL+mC4jxUZjFz3Sask9JoWg7k7SxlbEy
cUmuqJ7clxvRLo2MsGM83cjyf6C7G3VQDX3zLuLS/0OKrwzCQfRx/Pzi3jDo7Qfpwpg8PraV6zz1
KVIdRXyIsIC4LBZOtI8//sbORDmNo1EitEDarvKlKhu9ShG8F43kKdAWvT9Us2UcHo+y9bUkxpkV
bcOLWqdKvCHhVFySI+RAT0S95EeTEtE5IhA6xJW+h7Hb+lrcdlTBVTQd7uupS4+EaAoME7Jmf7CI
rI7KgLVi1FZ/XkTlZHd1uLYOmGhKeLffygwRGcoj+WrJ3L14o6l+HDM3u3r58IdGFL+WBdwy1IUc
sk3gg7dDad1Im7XPlKspMEDoFW+6UrVsfxQaKkCPP9jmBP421OrKnMCgxFOUsr30MjohxUBpzbOT
z1GYaMc/H4prAaayxLKCbbh9KwcM4AgNLbymphrGfj8bDR4IKVxzh0Pk8VgbNwRlESjKMqGmfybP
8d+qI4h86SmYEu9aZH10bHE6f42LIT1gOP2j7uOfZquNOxfzxkz+PqS72stjuVjoNCzeVbMTNH5L
W58+VgO5JMFpuwch2Ho/S1Zd4M4Rd6xDrlpCbNS5Cq/CtctXxQ3z56xuzefSbtOTNUYjl+Di7IRX
W29osxpl1YW62hrQym8uXduH7lWp1OzJjntqr9WinxDc2qMIbZwjiHEDI5W8UujEq2WJOmyitR0h
ZTUo3WHBW/swGl0YaGaSBKTqf0jMljuOONiihAd+3LzDYvXeDJG9rL1rhqTxKenG5d+xtb6bXac/
Jchj7eTjGzNJdkalhzYo4aoqX/+35ZloCZ4mjcSaxHH+wuVQBUXSleeelHxnJ2wOxbf6dX9yoa2W
5VQlWVHANnji8B1fDNhyr1R97He9C9fo8abbAHihLUP1Ez4nW5xz8va1LDuPjMUOuWPADKKgVCiB
mErzMIHLOCuaM5OILKPfuLF4bQzRfSnwIwh0TSjPUUTF+/HjbL35L6anPN7uO1FGzfiVp0OuciD3
z2UByttTlWNEpXan67WxHV3AQwgmce1x/a2ClKEZwtEZJuXa5dX8ItoqumiJop6aBammprXeTUqV
7oBP5BZYJdigAriHaNdTP3VWrGu1RZVZX2blmrZldPTmMntPL6LZKcFtTuJvo6zeTKhFZQ9ur1yR
LUvIx3UaFalXJ36dDICXHn+xrUwSfD5KlPQNicHWC6gP8wV2LCVGDBWdvxZDWNcRGQWU5mEIEIp6
xrtadd3nLpy8L1qdmU6QLAZQsjpM/zxe4lEs2a0gzbjLpY2G5D01CM3ErOZPne3kT17k7fkwb06v
gz60Kl1d7jJWRcXsJC1E9ISg/vTk5jVarlbcvXo4Ouzszs31QgtKhkmASdbXLy6KcDprQLTuFAPB
1D28l4bi4+MvuLkRUDlgvlBPursiOiP1GjcEGh02RuTPzozXkJ2ZByXt62DIkzbos/ivx2NuzeGv
g1uySdnqq8MUcJI2OWgnPJlz1FIb1HGLWZjNLMz3jGs2h6KkpXO+8b91MlJxfOZpxKJATBHm4ZwV
Qd6qxTVUonZn/cmzcr29AXWgYwSB5B7YTQetqdSaXK3Tlvzc9656dcY+O40tyn5FP6bfScCsz100
/YeSNOBEfCeoITqSzXF7io8TclwjtOZrGAvvXJlFdnCSft5pQGwtRxIsKQYkYbfrKzCLYm20XLY6
wGP7iqyues10fY9rr20tSBJHtJUhXUrW3+3LOL1Gu9UzcSBorCXySz2uQdF2w6z5NoZYDdKhi/GT
BhmN1GbRJnFo2nlozkW+WLJuNQ3CpxPQeQfkwoDTyrUR+1W+FP9ildG0R8qb+l4raGuZUUaTZR4q
KYSwtw+t4wg4oamlXMtBnZ8Wt8n/QR7JONrOpP2HDesA3aeL54KSWleutFltQJ3kFDSqwj1IGJWf
2Gp/xs5iOGUZdp5FVe25IW59FFQ5ccSVARAy0bfvB7LRixsVuJkSjkNQwdzwzbgcjpmlvLfdGboC
lKydu2VrTj20FG3SU4p068qUp8Oj0VMtenIwefmYVU0SmEbZ/DM7y/fH59HGzsXOmaI3o5CVrlc2
YrCaaFNgbkqpRxHtBBMzuSTSXjUwpKWfWFHx0e5MsZyBlu4lPhvbityUA55K5C9NxdupddKuHjOV
wa0J8K2vNSqYzbSY96zpN8ehBkYlTOJM1pULswrtuG6t6GlAw2P0B2t0TuOch3//+VyyTriEaf4h
pbw62+NC6PNiDhQxc6t+otncH+mKJj793vCpQb4Jr1JoggneKjvrZesFKS0Sz0r5/rvSjE6zy25D
yqxNXwwfaGjV0E2avUt5K+IhH8bECbkwhz24ekGUXWpnrqGsxnFqQ2tJ6hYBTMObCl8R80IZE+Mh
54g6SBH6UFPGieptPNIsWYzeCYymNMROMLv15kDgEKOHaiMZ+LdLCLPdyEqRy7gWpjq/tlQfYARM
e9H55puT4JEsSDAo7387jJWPsyogq1xhR2iXicr0k1tO1SGycTPFuVUHD1pEr6BvJt+L++Gqdl59
6LGt2Kkmbz4JWxV0MyIM3LmrJxmtHregRXOvuTJnXK4xEAZ44VZSH0p7duxLE4n+h6qo9eyHWJ/a
R6GVVnMygBq4fqbYY7rzSKsDUqpAQryDpC3FGSlCrgpA4SA1xGL80L1U78GRFLmvHY5qGatHLgZ3
Z6n/ygF/izXuhpMr4rd0FJPtIgFnZ1/EMGh/hZ1p/IuGy1Ccelh2dlA0ZnZJRVx9wkHS5DMZzkBH
L1zqPb+Q1SH960Eo4oEolVwy5LJuHwQ2Cu1he7Avyph237xYS2jo19HbDOLx8fHJslrlv4Yiz+eU
hoGBNtpqipEEie3SnR38vhUjSFt1OUQxZliPR5Hbdz2z3ATkM3xKWlKrUfDXGxMXSNUljmfnGreu
fqBnMKF/WZXvanOId/buxsKhHs9Njrkmd9xaORiIgeiEF9rovS39czjEHlFNobwyA1MwWVaJsVn7
HxR/JCwGRQPAs1zrqwNDz7wwchUGNbo89LNS0KEfFeui91ayk45uzCe5C1Uh3pELTl+v1HgZuqyO
+WqJ8AKge8lhEFV0jt02C3B33itpbCzIm/Hkz3/bGbnaL+mQps4lsik8NYmuvzpVOyEdV6eXx0tl
cyhwIGBsEIhAW+x2KDE5eY8Rm30pRFrQnMvbt2OtjJ8rOzw8HmlrErlypG079QpaELcjcR+1NY4/
0XWsksEPk7GmRuF2z8vopsA7rD1OpXzy1SagKSsBz6T00mf8dryBLo2xGF10NRoI4tcuHMrPaalp
VZBVxvjDtScvPyIV6hIspYb+3GXD3oG6sdthELssCMI/zha5b377jl08qQgzudG1F612tASqgIRP
9c5uX0V+8kzh6JIFPbDWiKmtVguCJUleI9CA+lQnXgwRD29sd3HeOI1tv0RhV3kHZqiLfAdKwofH
H/UX4G09y7K3B2BV5zZzVpFEh9AjWKkyvsZO5dVIRGHIh0x44ZovfTviPafVFcKxkyBVhnQGuPrJ
ogCg+4NSiOqgh715bgCpLid7yJvFr12o3+eRwktGY0UAIFg0aWHnjGZtfnv88FsTZ4EgZO7kf2uj
A5o4BrUeDxkf9H1j39EV5xRCfXmXJ0v35KlgPtysVY/OXLjHx0NvbTsuAUra8JsYebUyQqcKcxfM
0UUt1PHg9TCKw8KaDlk1jdfHQ23tA5ivbDmdQiFtv9tF6LDpVBi+ybXs4wx8BlYgCLA0Iu9+2KGh
/3AHQ/s+KSbWJElsui+ZhjTen1Wefy1RF/yXFPpDBXwtgW7kXteYSR9TwZiSI2iw8Dg70T/tHC87
p8zGVYS4FVQAJDek9fRq16dZGqnmnOC4AkvO9gH74J+b9EqzBHEBfsAfbK8bj0k99unOPtw44KAY
oaxH3YSsYX3g6CNNPGNolYuBsHH/phjcFPwiVPX2UPGzDy18uXrnZtpYR1RjKbOjewcafi2COcWJ
Lrw0U6Byqp/zuis/q3nxGWDTsPMFt+aV2SQAdGnk3i3Y3CFc1fQqvOR5M4EPVQpk7jD5fqopQUN2
xHOiPE5ORdnm8fLdekNqsxQQ+ZzAzFbLd1YBV3QATy5V3sXuIRNKCTLQ1lLDd6Zm2Wk2bRwJKNHw
9QyuDYm5WG2WXsm5SvAhaCahR2evc6CFu/PgdpcqtZrqXHHc/4ydPPpYUn2bd5bQ5vAUfyHOUv2+
U1XOlCFmu7rhhVBL+ax5BUavkdPOud8SZkwvPcXj6mK6adVc62UclC+PJ3vjrED1mMKzAZCGPbR6
fejDiMM1aXxNi8EZ/qUr1cGAYv0Nh0UfccQUrpOW+GJmPa1ULCGFr3mt+MP+ujwupA8kfFWbWiAU
wduvgENSPWcCnxtlaqPn3O1TRCx6qErOLth3jUj+f2NJpQ8CZlb2WuewKt08WxRHuTS1rURvPAG0
90TaFpf+MBvmtXIqYSR+DwgvP8W2WrRfUZ5IJzBlUe6cauAt6dnBSJvah6L0z6OizK9Tj/D3ztLc
2gh8GY42YDT3WYpVjEL1mkjBZm9EmKanu/ZDGYbGhMbYVOZOdrZ1mLEIEdjgMOVjrLZdkYV6FmZI
3MWlTWJk1ZXlm268GNfIENFfCftnPj1efBvREjcilSuJMgO7uboTiXG6SY/U5GrOWnFqhVOdltHe
g4jq8slXEQuBCvwM6HA4Fq4F7jN3SaaKdsc1brq4+LeOMi15bi1tTvxGB3btJ4YeeU9z55XTuUeb
QrlWPdk68Kp6Tq8gTPP0a22aMXIVjdGMAHqH/jUeE7sLOmMQVjADiJtx+LT7+UlPHdF8SJBxtH8q
RGGdPxZiIqrBG7PaWSHrkoJcy782DUIIVI/utu9oalOG81lyVbzckJCAxZnQl4Tc5Nfz7EVv+lQV
TaCHXqQG/dIyw4VltjpYVyV/FV4GDvnPv6kEyzEGlx+1ydudbGtKq46GnVw1JxTXpLZFEOf4PD0e
ZWNrENdABaPgjsj5Ot+ta90dGttNroVjQdgiHH6XdYs4O0mpfX881NYiJXCDtInqFP+s9sVSpE1C
xT65UmSdzhOOHIHmtnsk9I3bVv7dbHN8VIkQV+dwrtaZipxtcu16DP8Up0FoY2xwmagERsLC1Ls3
kRaL8395NyZR1j71O4lgNA+Nsu7YgHqkIffmzaaSHqrazXfmcOOWQ3aNmAUYgvS6lD//LS0KR7et
7ChPr7RjSIl4R9RrE/qHwi8y2O5nL3QT8Yoc9PDZLOr0z53yyHdkM9JGz0HWAW/Hj+pFTGYWyYOm
IS2jkR/URS1ey0YNL2XX/SFH+9e2RHyBDr0tbZXWitpj3EaCWnN8hRSenhb84i4Q0YxDMsfzV3VK
9wjaG2c3gkVSu0ilHoO+zO37dVRpcKesI2BIcCPzOLX8MU3KcyiS6aLW5X+4mUBg4/PuUjiVhNbb
8RxjjHJ4q9GVFhZGIV0uTjNH+Qlf8T3X0o2dzlDcgNRwqVPebb9kSse4zqJrayce6jS2/lyrQruK
MWmuj3fD5lDo+LJUpUPJOghZplTLK53scBixIV/SNn8O68h9UmiD7nQlN7Y7rV1qgrRPWJHrbHCp
tGJEfim+LrM1l89DGxqNL0gIjQNgRkiYc5ym4Ter6Jb46+O3XLcq5eIEO4NVg8xFiX1XsZZmZbVu
YVtwBU+f1WewiDh804yt/m3jTn/OJgLPU7/AGgcLpc550HkQ/k6OncQ5DLG+h59gCPPr0KLKeaj7
3nnpbX7jaFtp8hrBsY13gtStDyPbhnCneXgqgLfLLUMhFbuTwbuMKLIEEY7OF6pAsLVykD87syOL
iKtggeoK0HepnIo+5WppKyY+Gaj9exf87fTXpKlNAuFqPA4AmoOijmPUOEBk12GSHOomVoO6S/bQ
GhvHpYyHAYghlUl5Z3VctaC/m1RtpCC/GP4HqXN4aqfJPEASM4PZTMYPrlX8DNN62FkbG3cdAQX1
CczESPnWfgNLbFVJMuEEkA1hdwlnw37nTKO3N8f61hwjEEatTRrYrOtX0yx6Y6K1iTmPmZW+aJEL
OMxJ18cnvTCa7/ijpF87NJW/Wt3AHzDTGAmaKa6q6qQscWafnW7x4p1odOMQlZBi6TgDugPK4u0q
y7UcMhjYm0vbNNmbxImW/9letJyrkX48Wnfi2+OltvGVga4w0UyAQXt6tarj0YkAuQmMRBr6Lp79
P0dL3saN/aaO7K+NZvxVlchJPx5z49xx6IRJdjQdqLtst0XlsGyyCWe6yKi+t2ExB0Bx9WM0OZRp
F/Gvmtnmzlm3sXvZuiQWbFxedl1wto0CJYqowoXTS79TaUKrsCgxIWiWPSFH+YVWe5dQkGMNtoqk
m66uQbux7MrKTBwPEnNIAqXTu95v7VRMfg1NxoWJ2FnDoYq1+u+oWeAKeUWjvHs8xVuvS+3NAgRA
z/rusKqaXBkSVLMvwA11aF2Zar+2jhXiGGt3dbWzlzZH4x5BJp2a810gbLXTMpgmxZIx6XMsSqro
S2PFaZAYf6oTJO8NKc/0/4eSh8dvQdyQKEME0zC8JGiXnOte+W6IdDzNWjb+h51IQYcmqQaaBrud
25GKkQQjDXvMVAuwjkKP1ZcFhaKTO1eICyA0cP4Pn4yYm7Up/c/WN6IwDIppeR1eDDVDm6ACxtAf
9bYrfhoQGPasu7b2ILkRGRuNkfveWVKqtdp2NiagtgW0sZuSIn31AA1nB32eBQWWVNdi38KW7Q81
O359QsJwFGE45GU78nZi4dPYYzwrbH+kLo+YLLmvZVWoAfIMf6g6+WsoKni0leEWsB1Xe1GZEnt2
Ywxx6ypaTuDI2PZmpF603t2rAG/tAZYmFRK0BiQk5fatOrSkxATR5pJVY/6uUDVQsWJ2gmER9R50
dOuIIXCiLSjbrXeR9uh4ZbaoNAaF2TvvaiVarn1oqu/xbDQKaGFj+4Y0q73iOD5+H2nN7OXXW7cG
JluQ6uGpE8Stbo3IzJQFrSkSwzgM1ateh2V/Wiib/FTzKPxfHYuhPURQkL8SLeR7Rk9bUw3qElQi
hX2eYL2A6OHRdvCci1PMxduusKeTcFvbp7hjff3zTUn5EX8XzK9RKpSP8ttx40AqTiwavpeqH8JT
kyLjhdZe9qS2+n8w70NRg/o9A/FN1/Gloc/kVgpDtZ67vMBgH4IO96MgrtGKHrJmb8FuLCImjxaU
hI3fN0eAvZR9srjuJe1E1yI0YC2fa+ytGipRVfR9tjJur6bUrX9IIqqnWW+Tn48ndyPQA5TAlcwp
K+Fbqy0zR12DJguOMrqwnKBpu/wwFM4e9mFjtchGpdwn3K4ElLef0HCnDjQcPn795ALbqs0Ye0l9
OqdNtqes9Cs0Xd39hO2oQeEriXrPXTRVuD0Kgp53GeD8DxdrTDKj9Dt6G3/DTh+9r5rIQ/eQ933e
/IyUznpZJjN51URoiC+LKWgRmYNwxtcRCdPpNHb1nH9RxsFprlk3O1qgDFVUvIEaVXxEwq4r/bRp
lld7aHslmMcmW14GoeGSQvuiOSoIRvfnBXr2v14qhjhIwhaxO32cgRZpY1sG49zFybXKtQgN8tnQ
5kOD93z8hPQBWuO5901zxnl6b5WT1waIApnapUza/KO2IHvltxq2Mwe99ar/tWaf434nWkSg0wKH
gMtsJ91fSlXr4aGJepaSW7fxBztzUTQXoKTLa94N9UCfwRQJZlBeIwK1TzucaZDOQ8elENbiu8I1
X1MPSeyvFUgd9fh4BW5E25g+k2yzC1iA6+09N8OS9nLPUdVSAsSdxFVBAVmKby3XQS/3cGBba1GC
zWjyAHW92+MJIWhooc3JylCd9yjmFE+dwJFnUL2dvbU1EmcgGhswi1yy/NtV3w1KUtdLHF1jy8yq
k4N0dhRoWeS2Jz1Jyz1rqo1wgpuP+JqCDJyEddA714AdyJ2VSw8w6MT1GH2y5qn10yy2EWUwzQOV
43Enj9h8R/5WlByp/tw10mu7qVuMquhCDmN75eOFr7pX2W/7PNwDKW8dllJ8iBYrgur0Qm6ns3Um
cx7bhr4EgJWBjhAKQ2fXahLbbxREg8HwzZWJFpVqPulD70xBGjtGfXm8XLdeGNyRbLkifHF374ex
Usz2RLVQxGP0GUnCMjCXxv1SKPoeLv7XJbo+ylilEtcrm8rrK75IGsfo0o4GFYHg/LH3yuoH/VBH
+CJPTJTp82WcT70eIpO8JEr6EnU00Py0z+xvmWO4r0UuvO5q5JZSHpxlAkiuWiCa8KZVzPR9Etle
GaAB7CS+EvfN5xqxbjcY205VfavLkAUq6Y38BXYj/UKoWionlH20p8JzUCRFl7V8bqBt/iFHWQaM
4FlgIWAfCsNivY4nanIKUFHl4qnF5ywzvLOY8V1AzsLY+ZYblx+cenD0VBMl0nx1LXVDqnuQbNkx
WZcfQ1Fw9lboaD1eMVtoR0rNyODQmOE0WPcoKiGgSRUmnzExp5e6QjzNtqrQHzyNKU5L0/xbwHY6
Tnb2bRxwQIl67efjZ9g4ZHkEqkh4uuiceqtrXuspZJaewjatjOSimBkGX1UiliNAIe2kZWW0AxrY
2CYcexT4uexNKmjy578FbS26UmPezsolw/fQL0NUUUxPgdClcPc+frfNryi1mihiyjrZ6lyol8lI
rd5QLlbklJcEsfHL6DXWDtBxaxSpcyOTa/2+KISquR6LMVQuWFJgytXgmKh3KMQ/fpfNtSJBclBI
KKkTwNzOW4U+uzvNFPDVsHGuHpp9l3IyzLeDTeXb8qblf/SsVds3B89+kbZN8QEEmP3+8WNsXCUe
bBz455zo1DBWy2XyxqLLlYSyfjbFlxn78QBFgvRIaLpQvZn6M23DdOc7bg0qsUqSgM51sq6613Sm
CjMa6XLHkX2MVCV8MrS2fJMjkXAZorL+gER9t1Nh2LhUoBSwQDkI4IiuI9OmrRN7miqAYHEivmhx
bEDXRL8+RMHqMClN8TylrhnEEzenVv4Xa06JNzGBowMcuqvaqMmsi8iq2Zc0Od+UnSgPmid+hi6V
RunGvjPF94uYuoaUCoY4DvVmXU9OtU4Tut6Gl3hx9E9ossTSB33e2ft3mSlZqQUUC1U5SxYX5FP8
tvexGOzqjq7GxROt+74ZMFzoPb099HnvvNb4OuHOLAAlgl/640SDoZGBJSulvijxSrdDF70Xpnio
9Bd0NHvVX+CM/GjDZZl9p7TCPcrG/W7lKKCkAY3GoF1LW+J2uAhh/QX39fECGoNFU/eVkqNsly7R
28GZavugCQqh+PuJbPZrEg/dz3WI+3AurTTdAYRtTDsJskfPkt1DoLRKydO0s9UoLQfevfQWPwO4
XxwjZuNrWvfuN1ete/MUtQbCYXNskUw8PjM2hqeiLC8YwiNu09Ux3C+xMYx0+C+ELUZQdRSWfATq
W0wLE2zuSlCdAk+qJ70vvv75yJK3RmbJXX7XrEDltqLI0oxcACEKD67In9XSrOF4FeV41pbIfW6a
uj8ArQ6vj4f+xeK6CdEcthMgPIgrSMDd2beELnKUEHrHC+q6w1PWdGZ2mMtQP+hDvJwnrVVeRNob
3725H+gaJe0pVY3Qr+12kT3Mxm+FFf/Th6W3c7DdnaY8mLwO+QXkEGT826UJc3Rx41QfLugw2V/c
0vb8UizOGQ7C8qlB4OZzj6jT58fTcRdmUHyTatZwi0h8uJBvBxWAayKr1fuLyIWqHo0pRxjNiZO3
UgsG/kpimHumkXdHmqz3wQiTHRvJ7Vyv+jFjA0ZiuHglea+lJ/NRpQx+fPxim6OAHVJlNZ/7YnUt
d21jlmHYDpem6a2/hZWJt5QXjP8wCjmalBjFaYHq2e301Wbulg0udJdmdK1zO0zViQbkXqdg611o
2COYjXQbLZLVu7SzZYp5GIeL2SEWL5o5PoxOnJ8fz9g9IokPAywHZB13AbH8ahhRU6mww4JhRsc9
93oVNYcytLV3aVRbyUEAjvd8CiAWqvVV9a4u+so91LSs4mAWubt39d0tTdgb4EhgaxPQ0FGQx9dv
lxLCk7FwtHq5xEqf6Zg7UHXxu1yt8FbwKl2h8T3N/z6eg7uZlmNSXnPYh2Be7urRooqHFgDYRSE8
fdebXfuKRuS4s2o23wwXdZgwUrh0Hay5VWJZQ2IuhDDRElSm119SdDU/0L7Vz1oSe8lOkHp30tMP
Z6vRVyNII2pa7fJo6sDHa9Z8WXIzPXrA2V6cskk/TkYs/EmLnLOuVfUl6pLoTzuIcmR6CfzLHUMt
+fYj2gnNIFAgKqaetTiZhZG8h4OvXmxPwZH48ceTf9fNyS7H4j7j60lQ7Do5dA1MvDuhLKgFVeax
Cb35pWvs+OPYmDAjH491H0gwGBZg8IwIfolgVqf1RIfQ6TDxvYy5Un81UL14Jh51k1MxNoOHN2GL
fGrXWt0/Y+SZr+7gTW/xL/TanRjifsXKBq3smkomPi2b2wl2o04MUUqQr9d6+Q6yRncCCbYrQ7Y1
jCQbQn3kV5grt8MMRVdZqcOSZYGFKQaIc+sGnhZNe7n33kCr2yHT9OL/ODuvJblxZA0/ESPozS3J
cq2WWi2p5W4YM9KIDgC9ffrzUVdqdp2u0K6ZjVhNDAogkEhk/kZrhLWeDanZb4p2bDbr3b9GXdHc
+mM6v3Gnf8QWjH/JD4tlPeNC34UQy9fH2i5+JOY6xo1hzjcyrRdX+zYcRokb52ezG98m/cdw7Sqo
Knr6enYXdz1U0ukuuW3Pp6lYmxAGv3WZJEXh17fo1ZX8Y9DdSiq1GA7E6PXsO7OBMPIi79JmMm/s
v5eHDgY7BS/+Szyjaf58aqXJ6xor5vWcmPPyPjOX5tB7RXVOoTrcGOrlhEjYMVCBiom4GQjS50Np
WpH1nT1aZ6WVWYwHnB7ZQ3eL+vZyQtso25Gm4oxcyC5ibRVLMIeNde4LHJfNRUzRZM31xxyN/hu5
6Mt7AMDKJsMVkEG8fMqi3ygwwtKt84I/aOgnpX5YEH499FLm8QQa98vrO+LlNrToGZF4b5wJgLHm
8wXs2d3CHTKbgoAYT5PUm+8oN6wxRqFpfihEgN0AUFb9RiHm2opufYLfflzcrbstUkER9jKZ2meA
nFkMUm+MhEGzvNIs/caev7ai1GI2OAXLSmnp+QwVL7lGV4V9bkTZXLJ+KJ/Sxl3v18Jc/gsWSrY3
7oHtED2/c8CakTRxG3Dz4J/4fEBn8/GsM9ifk5m3/4i89Jq7FV1RFVq1rEzS205zTqKVXoQFEXId
tln9eP2rXlnerZ9LlkQ6Qaa7u4kSc+pEnSvvvCaGFg6BV0d2iT2J7xfz6fWhrpxAqtsg/pnylcbu
smR0qVLpntfKyk6Q4tx4ZW0Or49y5SNCjeFQAFCllr4vD0IBdeRIGCVbaTxac448TrUzxBBH69Mk
NvHv1wfcTYtOLBebj6cLHV0Cy/7Ie6AAFB0mcaGy4t87CeoRvZ3det9dGQUKNDcLCBIAxvutItrB
CpZuUygFOP3OSPM2Xiv/Fslzd8a3uSDUQupKw4Uu1ou52E1Z1kA/L7ahhhB9e+MwrOJfbzTWOsTd
mUwoBQlxYwV3x+D3qABieNRRQ6aPu6viDH1vwLJoxWVycvWpoIl1NyZWUYSTQicirBCypkI35KDG
kUWy3pc+/bT/5TfAimZvbhyGfalMs2zcye1ZXMZF9z84CGQ8zAnuQU2aFJGbr+1bDT/A0F0K+VXY
bf30+ia6tvC8dWjn8Zjmvbn9+R93fC1o/Y4YJ15oMxtRi1D9t8Rzm5D8DPFxzVRvIYcR9f56VAzZ
wbMAgKJqsedsrBPmLThjVpcVstlj2uvmqXHn7nOnz/7boi7/y8FgfH19zCsbmf1Fx96jyfWyemNU
eC2t7aguQdVYDwhQYVKDr9n59VGubCngB5teF7UaEPe7St1IWWJGPkJdMFb0v/uYf5eHCeWa+kxm
06axxI+9CscCsY0QN3OnPSDS3+Y36uq74LptbHBslPbJ9Glj7VtbU48lk+GI6rIVE74m9vhjUYsT
avlgfnp9vtdW9TfokAyRQL6/JTOjXtc+l9WlSZL+GIjUOa7WXN6I4FfnQ4z7fVVQWt7dV1mXZ63d
rurSFTw9aUG2YYXWNy8V7S/hTr+XDpMvSgoQfbAP2R2IzsHeUmWNvHjebH6eLAEjdNA4u29dbd4y
YLMa3UtaZEUdU4h0bimxXTmQlGaoZIAo2dRjdjFp0ulyAaeoLygAa3E3jMtF+PVwmNAriwdpkvHM
/S2ZxytfEYACllpU0YFA7lFWE27xSuHGe5lS3TpayVDhFjmtN079la8IK4YeyNbHBz+3m5pVjxpv
/URd8Eq2wzKv61NtmSv2G9p4eH1b7qtC22dkLAoi6PVR5tpjgEtB7V7XOO1dk7XzyWqTpgvzBh9e
MWExcKwBnt+nbjsu8Vibc3lvwtjTDu3iNROmO4ES8eu/6NoSu9v7DOQKZaH9Fp5llg6rsTD5cVY/
GnPqIcNjuXTjzXZ1GO5PEFYU3miNPI/nw9yVDflOdSmbrn1Mp9K74Jal3ZjMrjLze3X5x4NI3Pog
L8j2TS7Mdg4adXHGoEQSmGKmG1tywC+0x8AYwcJs1sJi1IpTZfryluDylUkGeAR41MOhILFhn08y
wK4k1bq1vdD6sD7h9jPdGcFg3ljKa3sIUXES8k18gjLpbhg6DRPvEtleUs3WnwKtTR7qVvdOWmt0
UV1iJVP3mRaN49ofRW8EkVnOzSdHk+WNJ+SVg0OPFsI0PcvN2mgXk/J5aM0+S9sLKBD1bnQd9YUy
Ebb0VjreiLTXlhbMCa9VkAT8Z/spf+QDRZ2vuKS7zWWgp3UYFeQ59tBftmA3sBLJ+KYDBelks3x4
Pgp050TjpVxedE8hsSzYacxmCkbOKNenfqQU371PzWRKbwSGF/NjZDKdDZsACfgFWF4oUqGigRhI
vTL9YPXwvqGnDjdostdGATzEBUIxlrxy98GSAA8z3ygLOGTeEGKXBzRhaW6d9ZcblMlskiiwXzER
fLFBpUhzMtQkv6RjwxnHEGjMQ6eVQf1uLOWUPJlZv+p302R21nHEDwowu3SUdqADsJZ+iCBHYV5e
j3N7uZbf33Zri26EXB4o+9wuqVVnellXXFS9WDP3lk76uNippDc6s+EOukyWS91WqxdmfhH8sMh+
kxB+mF68wXBra2T1+LzprcGTaXat7puxQE46ronMPnVtjbKylpbYir7+w18cMhYTFQgw6BBGSTF2
38xGJjsbC6u8oAIzvylclV/mSiSPrZDB35UWfi8RgCMaqJujzYv4pQU0iWWwlhfYSOUZ8y8znKvS
O+erePr7SRGfN7o7cKcXfNtUVkDY8JjkoEk37K22vwgsZBBWENqNk/VbTe6PosLvWUF35Rm3FaKI
ms8P9dh2ZRroRXkh1zR/VjZ9MqhrVvCkwehaQtEL+b3hG3wvCr3cLNWL3A+NdNC/QXJDmK5pB9ui
t11qw1unHp3HXvSOdvBE7lXRbPrqXz1JbCMcu9n6XPljsoamkKBNp9Rabs3m2m4A5Mh7HnTRy9hv
NiD5abgXF2/C5gcMcRE2eovUL42VGxvvWrDgCY8mJoRvzvLuyk7nKVPglouLnRv2eR2W/B7oVnp8
fSdcG4Urm22HWBUe67tRAOT2gfC84uIWgR8XGbJHVb648d+PwsnnbgbosllyPN8DHepsFPOH/OLI
xYmx7rWO8A67v18xIjjYjw3surF2no+Sw1fJqoUVm0ozfT/7fRc77iD/PogzyibYDUse0v9uLgvy
h8oaUkbRUXuGh1Qe7WSybmQZVzYafRAqYGjUbi6iu7DTaviuFVQ/LhDjFw/P07KrwmT2fRW69eDf
Uv9+kbnxStvYJBuxlRxqf7+XEkd0lMiLC/CQ5TyMvoJEImDlBWOwfpmNrDvkemH9o4vi1stq22G7
+IA8FAZDv8PeC7W0LvPcraBSXCoMjWJktBsN5pOxWufZ16u32HVMnxVQt19Y0Hk/G935+frevDY+
JSb+rfM4Rojx+a5xE6dUqg3Ky6hktRzJ+vwW9rDAVssNyjJ9W5hN+9gBvxsORKxWxThnl9WNBGv7
nvtVCPiXSV6JVN3+ehRYzFhJ05eXTB/lyZo7AjGyqP6H3ijUx6wscvOusTFfen3yV7aZRamW5weZ
JLtst800fMCrgJrkxZ0cC1t6XzVOmFP9BnsLjeHvLzgekQSaraTEu32f31keaAxHqUvVTLoZ4iXc
fmj8Jv05W4t7K6W7sqLPBjOff9fSThrHaRNe7EMp32h+kcZO3+lhVzxphf61SpzqRizdlXq3mw55
AFot2MIRUveHaMBGowlqu7zguVmOYSmK6VOnJFAnzFR1f1NSkvPb1z/gCw+KbVCa+3gHbAAgQJPP
p1l1yHmOdVZepN+sj0GD6HeWz8sZrTsLbVk1HUfRlPFcuMYZl6ARh8qmPZA/tv92i7pFf7m26FyM
4NL9LWuyd3Uudk8+4xlNYuEUTFgfh7s58Ov7Ic2KOOHdBFy8rJa/D/xboCStpmTrkT89XwN0nErl
alV5SXq5PvZ4ZEaNrvn/vr7U1z4vnRgohJtACnLxz0dBomee+p5EZs187ai0pDuiSNB8bEEffCjz
4RaL+NrZ5IxwLDkvHPXdl3V70vMu0FhLTLPROZurg5MO/klzpfwfwsC2bpswPZfO/n7WZ3fWal+W
F7c1sZts5n9r21ijJXCMG/eazSLt4hyQXthYeIdQc92HgKLLNU0A2r/gPKvudU+b7hJqazfKrVeu
s01RlCx6Y5XhNPH8UwV62w3exEPLLuQ6PqikS/FtDfK1wSpXFe3FzVPLjINkbrw7lVXZr9e3yl7b
awsF6HYQCRBEIrfavxpWu/O8biWVLxXm4iHIcf2camgNXLS1LaevlpF74otqKlVGPkV1LNW1Raa0
agKvelryAnvOoi7aLlqdwlYHtarSPWLiaox/f3b4pQHkAO6Al/wncMbKylrOTtfxqilFLt9Q3Lhx
dK58dZrcbGJIDiQ0+8g4JjbVX9DVl5z2/YmHTRk661LfqIdcOaDb25JNDH6dWunuq6MgpMZNFvTi
TK33wUiW/KFz5vyfpfbFU0OuLm6s3bUBN60k6gW/O5a7+8wD0ahhs5ViEFU1cZ+jpdnP6fLW19Zv
Fs3vw+u76ndquTs8ZOr0RkG6bi/8XepZJ35rTtWYXXrZVI+WiwNrCJUvc2J63uqjMSUjBq+J7sIV
pON5noZ1pLxvT8udu6ymc7SG0i9itbXc/ikKaUlwAUW2xG4vRyvUlzLFtrRQsx0Ns2mAJTasLD24
QW6VVLV9izoMHB8tVLIwtKhq0xIB3U2C5ygwzjkG2Dm2d03iW33YzqKwYll4LV1r8JfesTUwZ/r7
wEVBnISC+4/35X5FKlPZPjRWNGQWezlMfjmhPWBZcdJ3y42hrn1suqrk4hzrrUD1PKYI/gibOvht
/hwsl0SZ6lPfV+I73EU9ykvN/F92F7VMhEDQjOJi323nBF6FLTGDPk/G4MVpZb1LDZv3pt2Nd+uq
3ZI+vHZGaXhS6yd4UY7eba5VlvoAeEc7J7rexbnlpHFdrepGZL5yqYGTRopq61C/7E7r6JCnTeBq
Z8PsdahdjfGmk233AUGQ8uPrx+XahP4cavugf9QsIYihzuwjo9RZoo9srZQnr0KM6n8YBaYBRQEg
E4goPR/Fddc5GzfGTCraNiypi5/o4hU3RrlyodE0BHS4uWfy8NzlAiLPZmHYKr3gZNvjrGpoB+jg
+RFarXkn3TY7pb7Q41QQ816f37VtH/xG5dlwNtAGfT6/Qe9NeEecsAHX56jjyJ+qURhhUDLdaZRO
9Pp4267exThKlwG8hg1a9kJzKIAWxjvUQ7LMXrRHfAv9Y0n577ikRhOhoSIgzuL9+z8Mip/f1hXi
f/Y1qp5mqygcP8N9y0wO5bSO0dBmzgVJGi8eK6c/B9RUbwx65Sgg74TnBnpwcFRfWPV0bpNoWofe
ja+Md3Xp9jx2veGzNgbW8fX5XR0KHhXoXK55jvjzj4jHoTv6gvtX5bl/HNxEhFLDbMJvxp//w0i8
8YCQcwE7e0JToQLpyBpFNt9pmiEycgwUaLBV8psckukW9ngPXN3yLAg+JHicPe7gF/oBc5rVfZll
l64fhnvbx6Xes4XEVcxP3Y/dhJrfwZHrKiM76ezvdmU1980q5a327P/zQ7bmF4eF1uIuWKd14zWV
QI08NxorzvBqO9VJMRwns64O2RhovAEbvJVyo/IjVLOISsnQHl5f/CtndYsO3FGw514ak8PqUZMz
o8felQNSaoX3U1pmh6RT6VBYcf/WS3VbfN6e1CipWdBZ3T32RDXZZoJh5Vnb6ntxhe029MQ++7cH
H31LmPJKNGc30eeiikzBet91m6u1qZOq1s65nKYIZl57t5S6fnl9Ba8dlA28uKmzggveX4KLbNzB
EZB/5zrvxtgBr3VeSmhd4djn1rfXB7v6uXgHob+ziZ3t213ZpLtVZcI4zKBvOZHqK75cYtAFKSoj
nlbeBTdCzrURoSAguEWhC4+hXQ5T297M3QKHHSYCOvm+LQdgDEWK/7bmLn3sCOnpNwL6tQ9HjYIW
/gYKfQFBbWqNh5oY0kuRFxxDaQeQBNxbo1y7NkjLyCuoPLysYydwi2jtkYq3ShsAYrhW3pxaCGtH
VOb7Nz1dCBGuVubcuJivbJit1Yy+Jow/yE67FQ2wqJOZ0tmWTmHcZVmVH0pr8sIE2MCNj2dc+Xqb
3x9IXpqgPNW2P/8joUH1e12CAvflMUulfjJl0jexVCJZI4wqW+1zMjmNe7SkKfOzch2tiRLVgYwx
1wRojF7o/kfdxxDumJZWdS4xenoSsivcY+Ekjn4jcbi2Mn/+2l1EbLWlEH0n0RYBOBLby4h43dSb
occb9sYWu/LxwVDQW0Kt3eCa2w0luoL+HT1q6j/r+Emf1yqqFK1jS+uah2qo7bjr++HGl9++7C5R
2UhSZJBgq3nt7x5/SC+3TYW168VTQfHYT8YSupqRYfhomZHvCi1GA8P+xufR43EI5ONfBw9QOZsw
A7XGLRI/3wxjlbn9VKTZxTWVpeK0FTROfaeX5imdMeYIF90bbr2BrqShPA8AQZHo8irZv+MlgmQA
MXFTCDQzf2MMVXd0Ntu1VRMGm4gSq1HWI1DB7C+pN9tFT9wCQ8cRo0q/n+6c1kVpgsG8aHXiPlSe
XtPwy4zILFrvxoe9dswg3aAstYHxaIs8X1kPH7R5lVsvpEi2lL6xjJN0S/Pk1lQuU71Zb5yUa6sK
l4JX0SaN8EJzuRhkYYEQLC5ZOqZfpq6sAVw1xaF1jMW7y7shqEJCZnDk9a7JG4P/rrjt9rG3vSsQ
CSRl4Ns+n64zGAld7YaVHbJigDiq2U0s4HFkdxaiJ+0hLaqRfueYZrHV8+SlC5LpZthavnrQsm56
Slt8h8MyNTv1AOW0daI6NZI7zxr68jFJ8v4Rk9T2LZq8uhnVtV+vx9Z3KnXjRFy5aKCbQmMiQrov
y+9zmzV20VAdaepifnCW2kjDAQuq4+sH79owAT0T3idU3l9UmaA9lSgQigyzSm259wdElZTt3RIB
vRI9kY5FMoMtiJbyPp90O2cd3MmVl9qB9RJbMFDQxdZqEHI2ZeHvr8/JvLIFfTS4APjQPAVBtbvG
Rkye6nJrliRW56fHpKvnMQShZX7MpT0NkZvVKg3Zpr15WsylLkL0OQMY1t28iO/SdIr1yDxyES/F
Mvy00HxbI3s2W3H2Ko9/wCw1FOiHwE+6U7Wm8+MENWN6sPUsnT72rpuWka3w84iGJkm1OxRtG26s
cRBv7HRQjzCb1ubGh7yyxDD5ENEBekeRZR/MEEKRgzdYkmxZyTVKmnE6Wamd1Zeh4K837qg9VXuL
YD6vf6IXTwTu713AXoXqR+wOWeJ8NPwInSthRIPUWxnispsOUWb28nuf22V9r0Md1091qhVT6KYe
BSZwpZ0famNrDNTnLXQZp1XWTfz6Pri2JDDiwPWT0yOEsfuNSjfkOo/g7VXh8/31ejhq89KFjhB/
qXX5ezkgjQL7hEcG4ns3VG9XWMHjCX9BKNU4IobW/0hkoqLBXNWvv58V6tFwPbbuKn2O5xEu3brb
NRIwOCpW/nEpLTfu0TmJ3FJ9en2ka8eI+wmAHOVZJHWt5yNNSTmUK0blF6ox34XM/UOA+mSoI5ry
aAeb92uBuuZk1MW31we+EpR+u/+g0oSq9otkJOmdVJcOq1lVfX2wlsV7uwD++vv+7aYKQ1UGDAyq
IbsoITpbqK7t2B7YtZ3XUqsP2YzflzYYt5Tdt1tndysxFPVIbiYgSvuULu/1RBp6wYT8NLvL5KSi
1uVFhjGzwQWkZREU/+rp9VW8sv0DEBDsEOAIL/HOSb8ZoIxQZ/Kl7QBDdcmbwsCwrfLyGyCSKxtl
4xlioESO8VJnp8/NoCUal5dp1sb1EpjI9d5lBNM6aqwZdsdaVPP8bgRq6n5MU99MboWjK1nO1o0h
KHPBvIQ99Esr9bTSIfDodv4Dv3mrP6O2U3wyXCEarFdd+QmxLiq1SP8V7gdtqSHatGS8bjg4dv5g
9sKtTiOKDG/AePke2X2a2qFIoNceXv8uVzYDjx4ak9yIMIP3RaXcs8ehKOmm1aRkJ2nObljp5Xqu
HGuNhCS/T/J5vEH2vvqJAGnymqS+RJfh+Vn262rSE28sL4MnrG9GUImnpVIT73I7OxVdX95L1pfr
TXcur0/3WjGJDINTzHXMi3k/NNWjRWEGWV5MLLirMJdQsUOYKmsRCaTYm5ibRggERapaReNYGhY2
d74FRXtstA+v/5hrZwIKwAYdJzmkUfl8GXpl8Xb2HIH6pNv4Ie9782ue2s1m3aL3840vfSWOwZKB
JEMtdkt/tl/zxxOXV7bMqpoLCOifB82hQ4gRfbn47+dEvks1YqOvvdAhSslXKBwOjCIM7xEQrRVm
+qIOKffijQldO2YkoxS0oWFvJdHnE8J9sGy03oXB5iTlqZPSyyNrzrwvczllFv2CQT397eRg4YIj
Ak9FMkdm83xERIEh7QeFvJgC8fbQt3E3RHqx7p2wWlf3xmhXihJkwnQ/KSy7hLM9MUXZlAG1hDji
jz6q4kNVoCWtpFN+LuEA1xdbdn4T9RAE68egmrI0TJIA+PjSOtpycrmIF+rD6Zgc1OQW2cFt7Ekd
GmX2SYgNRWP/9QdBsRhppi3rgNy2f92ZHbomCpnPC3Ty9pAHs3OHnEp95kiVD33QrzfGc1ju5xcZ
wHK6k2B0oA69MPMAT1dTd6mKS4J0cETa0UaFj62Dskbv/PqXN7b7dz8W2QcFUopR0Dx29zPKYfil
Gb24EFSWLsZEGkF2d5OlDlGR0D9VPNu/JaJrqtPqtfkQLdA1MNhuvSKFK93UZdj0MnPfgEqf78Sc
Bj8BMbUDQrCzDo8hnaY0hurqTvFYTNzGN36/+fL30xD5ra8JTJRm6vOt661o4HoNAKrcM9r3CeW2
f6eEvA6qp7m6UZs49n88HANYUDIgApWeXXyUZSmXe1cJNJIz+DT5jaTn5QlGpob9DTCGwtsLrXLW
c8Bpbruqjar+ZOSaG1pTEBxGORpP9TB/eX0Rrgy3Ve4JuORYLzXnc02fJjHmAuYc75EM1fJ3Q7EC
aApcijr2Wtxizby8XDm6ZMUAAvwrWJnCJsRrpQP2J+/zD1MGJnvW9QXyvu1jDboMZ+TOixv5z8s4
D6YZQXZsiUhY6ak//9KwASo4bOV4qUu9Oax+Jzadae/GRbodsZdbipYpj1qyHPhz+86XK/NEH0sR
XLq0tbKjC4slfacWzzkExqJloZy0yYimbPa+Gf1UdYfMmTsvRjZhXELpa+NPTFiUudHS3K/97KQP
dSIy+c5pOrzUWkOOzT2skr6LJjUvFW3mNkuB9Jhpd0qWBLGzJu3n8X03KeGG+YrPeDSXicB9eNBl
i+K9F/zT6kL7ajeOfC+5ZVPKeGby1U/TbA1dQVoVAzvUfq0omy2xWsfqnSHT/p9lmYW8D9Z5/uEY
41hAjXBGFVklvI6IqWQiRHEPzUAAY93n7Qhn4UxZ1Dk2vZMt0Rp4S/kepTLxSVey/OoVZvXVmNei
PWWm6D5nPnXtg5Gv6xqKdppwAxqSsvwPiZisugzUhrTQD0Q2hbWDp+vHKVE9BiJwI0v7NE0urZNA
G5b6nzS3qBEuS+N80PTK/zefgsY55OTh08nEma1ERqHs2/tSo1V6L6FLpfHgzKJ8M0ht0d8AGres
f0cR5FqIuNK0/iCilahtNcIErm6sKonyYBFvpelq3HhtWxvvhUqaj9LRknSELTIH+s91bgJ11sxm
st4WVkVvFivgWTcJzZ6mRHvBUxtg6k/TzwY3AoelZvJdy/lJZ0G5b3jAL6dyWZsuGjavnPNMxWk8
C38UP7PEHL7SMCZTkcAZngYdCe7zLPgbQlCWk4qLfjHnEIVFD+MgMPc1XnjZ1EQAiNJfvqotO4Lv
WKzhoKT4Xi3pBLlbphNNi8b3PyBsbAgQYTL70jhJ3UAxa8W3HkVXEZl+R06+cNkFYNwA7h0wH5FN
CJrHWEO5CqA6olUBmCsY8z+TFPm1yDAAewDHT5c0BqcWiJhy7/w5WTLjHWlM/w0QUa8OWd2V7WEU
6dSGLV53Q+gi9y8iP0DqN2qdtfvFGXfiEXjF49IFKg/zpXfvNTX4QO08Go+yMkoj4iVSRkVSu0M0
Bln+qHUtsr8OespD6NnN8KYsfFFhtlm1n9OmFG8Kx1InTcn638VyZXAyy8Wo4w7fDBEFiBA/5n3l
FqGmzHGO2P5lgU0iii5huzref8ZoJV9XnPLuqmLO5wOsGrzBlC4sEfc698x91jQm5JKytu8y6tVV
qNdT92bIiwXkrpcmj8aq518DrlCBrHqefqzKpPikO836PdOKbo2cPDOWqDCT9AdOSJkW5uYo8qiE
ZZmGGjZkS5yUnvLPtdHPny2zsd4HtbCGMK/S8vNcrs5TkNrDFK3N4r4bJMjSOMv96Udla4sZDmNF
/bL1/SqDwTVYUP+7ukDA25O5HmfVuAxhUK2jxv8/BIfCH9oEp4mqeECgNTWYWe41RTx0ldPE1tLl
yw9oexzlLsidLK7o/4mz1jf2vaRl9rAmWRBLGOoomWA6uYTADu01QqN4rOKK5p4MJdp9kRTd9EGz
3LaLl34yH+zUEvzFUW0s69WX0bxOThbJYFBf87IVv7DNtaANq9rg6y6p17MLlXrfLLjaR86SD1+y
VHRp1MypXEP8TzggYzv3KEM7qvm3dDC9ChOCmYw7HGqTY5+57mdXL6ZfneuLz5YayvnQu2PvREHn
Zu+dWnPTE3hyiECLaoY0zkTrDEC0KATGJPyBQZaTJl04pZp5srtSpkerookUjmnXvp1LUy+JdHJ6
SkyT4peyyZvDyiusH7mep9lhaRGMOpbl4lPaofvyzVpVkcU+pTLsWhGBe+q0LBkimbvOF+p7bX8o
tLStQniZ6y+NPu9GY5v9NVwNbfmC8bZqoyDV5Lm1eVRHU1MaiE2gy1rGLnsmCA2tVu/huBVfAViA
ARu7fpzDIND772maNJgnqUr/B7+I/osAa4GEQWeW34WzuM0hRdbPDYOpR/fRyxkrKvJ841jANnPC
IsnrX1MOhChuHbeQh3GcPS9qfF08mNABHg1YCXPUz1nWY7qWWZ9hclOD1PPBr5+SXnd7EGmj+mfd
ACYcR0NrD2uqsE40PZwGbUP2eozTW99GvpfNn2tYOqSmWNY6uD0pLKpLtDXRQ8HFwAjX1kQ4k6It
Gr+uWlfv4GuTBwbH04AvgFNFRNW26+VS6YmTnLqq3hh/np2zKOZMxT9yytLUIlWbhjwUk2Z+pjxQ
NYi9TgD0hqqyfnYyCN7CPoJu6C1wXMJGVoPC21Isj9Y81vdOmXVeaKct4CauyPJhMdvlya7K9akS
DXsVoTD3l5+Qxx2qlXSa2FGad3NRovkq2tRvjvaMbV0Y1EO/AKtEDjTUCmmLe6sZ7UueDtk/aUVY
wB0xy8poKcbmqbOtrDwWIySXkTJ/dYcUz9rQ/rG7y1x3xj+YDxbYY9T8EwbU3nPC/KCnB9V60696
XC0ktSH2UE2WHWFQ76rgLSSHJI2XYfFOhqm6JrISx1URmp/9f45KhBOutZ5lx2LpPckpS4NfkLhb
LGSJJlq4VtyWkQQGmGHmmmMFSg9a/hpyd1zJLbKKWnQl7CU0gBX0kZG2qQiNSQUPWZohmqIvzhwt
AnOr0Laa4usohuy/qjanMU486S9UtTX3MbX0ivPvaLai4yQcEgxUTQEocbGWDd85tAfVPay+OXTR
Qsr8IdGgwx07Yv9lcOckiGeZkBzX3EQmtcJl8IFT5yjfQtXj1nXdpP1i2pW5AsJJy0/tsgbioCoA
sCFuUv5Djd7AGHtzwp6szH7uziVstf8span3paYw1HGkLaco9f26jKYiGOd4KbeoRRdjeZzTKnfP
hVnkb5Gqwr6iw64PPIfTju9LHCSW01JB8j8SJfT3Po7wM0mBsRyqQdbBO57wxSP2Frx9W7vxZKyc
Bajbom1wCe6bhYi8pqI+6Lku+rBOda4dHNsyD0Ecoef3mpbWVdi3laijCbIF9+M41xxRov1/au2L
98il8fo37AzPWFxJVvO89mr+GRhDeupc5QScl37+VLlL9SZbrP6TrkuuQST36T+opmuSsDKJsBF+
EnIKpa1z+WtliUyK74E7cNvJ/Sb8ghOmr611lxTS75kBpc8waQnKkSGmGv88LRurMDUr9y1vuXwO
PQRs69gurEE/rGVlmtGcNcTF1podJwakA4xIoM5gckQC/wEQEM4cXpIlZahNS6LYfpl23yFKIcO6
6Ub+MB+Dh0rQt+Oe8XAVTqZgmk5jT8+Q/pkg8SpwDfivNp0hh5lPEgucUmJUKjqTvZIsQ/kT/9s5
QSo5Mz5KWadPmjMEX71O55JPBTF9KLB5Ok1ZlrTHFpdMpIlc02ipUNdahYvN7GpseKXRQnFV9XUM
9LGmclcOZ3xfM3UWc259ku0gLN4fRm6FdWuCaQyG1lBHvdFsAN0OGI2Yrgbih/qkkgfb3yyVM5tO
MVgkB6lLXlgCs87FzKZjRqumR4NMQwZ6hl42hJrrlP8Oplrbs7Iz7YOUOiJFHUD1J2MDiEROi4Ba
WLjAx0PQEeZZSW2mf4cCLNZj8zR8DPK60aOy98fvnW6k9xleMktUtpb4P47OZDlSXAvDT0QE87AF
MtOz3S5X2eUNUZNBjAIJJHj6++Xd9KK7oyqdBumcf5xv2JO9tsBSwU3isOx0jIdD+LSE1Qg3mDbe
ndkdz1wGZHcq71OzvhGTEvGp3ain6GuP3c9Otu2diSvTFWNCWGmhZ2nfZ0R7Om88FRuKgANri2Zd
Np0TA1NJGsdN15y8lUG8yEY2m5JH1RsLqKTlT9OFG2lFmUjanFvGcR89ByHIPctB0uc+sWmsUps/
vM5CTCon+sf/g+08YgTJRsKqk1kOJ9OOPGQhRS0mJ/BjfqmRNE45yQPV72D19I9DDostLcPHyPd0
3QSWwQ5Lue2dBjhPbbfkFaQl6pt5Ft9Ue2TPGBa4/494X8xZMSaFeTtn9R89B9UvaE9vKKJ0drci
rkLJX0uM8NMEj/R3CSMm7MaNXwcCA5d8dJbuqZYuBOw+RvYXhUIkw2cePuginKQy5c7k9TuMvOX9
mjDmnA3zyIdzeOsXqX1Dh4d0Ta+H9LDrvGN6+TX0Gz+er/YNdBkfwFMFH2POvtOLP6xo9quXfaMg
BHoe0XCQS8c2sc0mb5uQQ7iyER/YGI/Qlp4dY1BATFWgH1E0RGHRjbL/Q3nU8iesM26NPiTgLZ8b
dYhSt074Ea7sZkVoE/PBQstBxoGFTjLleH7o6iEUxe6JrSkZ8+T1+xmIFNFHv39GNp5lTn0Pu2Xk
H8EnRlEmH0ds2pZdlPUL/qVt+hCVMH+jdUDK0Q6sTjniFOeZiT1ifV3nvrps8+CZfF215dfcR7M4
UTSvMC+gs9Tcinb/OQhC6HKdLK5TcMG3dxVlKJw2S7f/dkwt7iffqva/0UMKNDlD/KPBKN6dpdkz
zAiTzIJ7AtCFLFM11Je0WnRXMndKBCzevsnLsBHPkNtlD2rm7GoakZ34K5vzEPq81oPtC7eKr4Dx
UHON08yy/KM0N+1ysx+CHRDsrz9dL+3PwwmtzmOkQV3JGV092TkQX3Gsw7aMlNO/br4rxvL6UN9P
dKkwuM+xOxf4CnwqHdoEoE1p1HOG6fFbusfrUihjrFsgCXG4/pxu/dtVB560zDmmKGfJtTdjm81e
zmi1fK/TPbVF0pJAkTvL4vzquTR+VzaePrugPkhd7rOVsz+aIjbimKnLC62XcvxJJyvaXqr3vU8i
Qa2OXZIz9/7+rXUn8QuZzPwf+UvD5xIfXnKxmzfrIiMMvs5VvEtujGFcp6I5hoTjf0AOnA9sOCzH
XRP+WtdFPwWCvzcXNIL8tbIberbuw1TkCLQBVw13dVS4szUvPf/ttRdO5lziwdt/VsOQvVabbrOy
chBe8SbMCzdzCICf/98ilDfIGm63tjqawunXADlYekR+acwovnfMvpdsSLNPc8Qh53g2thHnHTH1
uZRV9o/Mn7nLGQaX5ZQtVdifyUVI2yJIGw7UvTLDO1Oj92DIT1/zUEYebeyJp9R5cuf0l63a/TM0
vr6LvGtGHdWt+1+Oa56VVEf8hdmwjpySKAbr3AMC+Kv3KH1ek2M+CsJjxW/moyzM99QZ7zBl6ASU
YkVxAB4wV7eNPMCR1Owe5tJmpgWyd1tuj/hYkoyFNhguLZu5vVnoGHMwxUeOd2pUrx7Rrex7IXQq
Ji6mGQhqdGp+++28Ln2u/LHnOgt2k9470rjf12ZZn7F8Mwwd4dA8MDSzru1NX4+oJNRGIfXmA9iJ
wwmYC1H69Xkjyd8/DZFf/+fSG3Iz+v70ag6lHMosqJ3JKy+1U2mqJpH5kW5mJCAiTUXRNDtvx4ql
Arhs8/dTGjb972Pzsk/X0UtL717mQcjOR7bmW7r7dS5TQPJiXWXwFrjb9NnqzFJyuqTGAD4r6d6y
N66GidUsoqDdzvWKBmC5zqOU2NU6lOwb8TY3T66T9XPBRNc4Z4yJsB34IKPXtom9sez9lSzdAIBr
z0MvJvCkTez0N+43avrqLTm467NU/ehaW70aG1RVCcng/1P8NE9d5uMnTLw+/c8KbfmMQ3t1I/vJ
Z4Uka8i7lqUsVxWgdh4uWf1LE+dYF8M0S26Yuknnk2Rr/+cHJm1KLaeJa0VvwZFHMsAWOiEsfqqC
gTt1BqBRZ+/qsLvTx7w9O307NOgBdfYi42XlgHbcA2AjWQJdOqCt4+mIJoeHAcbby93h8O+mdYpD
PnAVf5Dlgpst7bfhPyf0mkfqQWwMomen92RfVVi4sbBvpvVrvq96j++cZXKSO+THqQextNaWkNs6
ie/oMbdfkmw2ah/Qz33JcAeWqUOXOOsBOQrziu7XvzIy65LvuvMfmMz29TJcrX55JsB4CjtK+7ww
xn6OWbySUwMZ/z2jLq5hIVftRB7kmn7SW9e/bXQrcFVYYlLRQabsYt0xbS9ZNrUNm/bke6dwOIYY
S1XifoMQdJbbUbNb51nlx099VAV3BA1nfp5u9fpp62j4zQTnfwXDDhfQ0CNMOZ0MCPKRVdI1TGyH
t1yqUbj3eEjlgrC6mmyZmlr+EsG6p1BoWa0IcchiddJHvfzYwNp8hve6kydmAaDFZD0EgdFDM3/1
7uwqOKBq+LMtNcdnD2abliadHN68ww4vqvOaLxQ67Nj+vG5vh6fs8x425ifPR/AaU0L3uwHl7HKr
UIcSjVnNnwN5EY91PdX+5ei2+tfOxJgWS7vDA2YJy1h+dP70Xptt/Hl0nvuxjZ78tpAV9OEMaokv
Bv3gM3795JcQdSWJRdy7tpxB4MbycDx7QZeGqpAh0/93oAL/qQgx+uhHO9iCqCMWVyZV/++wg/OX
JEnFPHMrL8maBh3Bea7XvcVhRXxe51eISkLufzfPiGbO8n3os6WIXGvtJVtAWBhbJv0D4tr/r02y
6dsaNdO9N4uku9GD6zZlRzZIWBguE5vrJnBpQfHpScx3E9ZvlTPvNTyc376brHE4Nq2hwmGalujf
6CQ7cCqUz8chVhI3m17IEGi7c+UJzsfcydjYBNVDon94td/MHGp1kFxGIqTTnOcSyTM/HVED++o+
cBBxvIlqqmBepbd9ISXkVHH3hv5IyKXJOfN9Xdk+HvO3XSaWfUGz5dwG0poo3yd4xFxmnU1zRo/t
c8Y1MObYXlKwuJZZNu9hBcZ8liKk2ERzwuQDAmwBZbLyYAW13/9TAAzg2Z6LGHNRwXgO0RZ6Ragp
XS/3ZsGOi02Eo3F2elbiQ5KqkkcAhXs5gZ7WSEn6/mXtZiqrGzPEE3fulGVF3c7LnfGJd+Mjtltb
DhSYP/bzkMUFZU3uj8ou8ZeCvvg21hszhu54PleUvgs4YTSFHE/Kyejr68d3XxNWnluRiO/bGmzB
d4pcwtcZKZkcz6mE9H6Hs1b/1tl3OONVutKMelHcddGFPgD52PnZyj4zD8uDJ9Bz3BDAtw2nfZuq
z5Wz45bJ0A7nVqKhKPpYT39DUbXkpld9uuREqAM9U3WXsTpP2/p9VqYBZeXMbi5botfHTGu84LTA
b1/NbK4bGwvif9HeyZddeMlI0sESGIb/dng00vNfus264jRj0BJ5Oqn9qx3i4H5qkv0tkl73PvCU
RiQdz+Zlt8Hya2rn+McI0Q6CJmLWzTFo1+89cuvpIaE3Z2Ej6g1r5ewzPG+D1wIJbVvELsFBKuYn
Cbq6eDf9lAZbBwgT7VEAtO/uk3ZRMyX+EAMWLKo+wQqMCVNOuzO5uwiDu1OzeBU7lxeIO0n/H/96
pEYtd1LrueXC+fq9dbrgJQU5ZdxAivPPkAb6vnbK+Vj4LF4+kuG/wwspD3si2/rfRAch9AorclCg
OGjvNJiWLBslrzggp8wTwbL9hAvLN/Oprfg4sBo2vsMaMYZnt8Eg9Lf3cCvnIeS3JnWu2phkMgZK
ErnY6DkckKFpMtyqWFRPkQ1dW2z7kH0bzWznG5+o3v2yDaS8XsEFV974hiXuFPmD3U59MNbvo4NO
FvhiAdKhRrGJC5fY17Zs9ubQ925ct9XJBkeSleMYpzoXSiamnJBipIwlenzFsbG3EPP7jBQ7MXwR
XbaYbwARkyrarHfTv43bR7CCabO4d2r1jihPuD2bQsmA8UynVd/xMjGmXyCGKENQK4vDHMt5KOdh
mHfwU6wbp8AbXRZAUbukcWU7Ao8zdbHWe6ENZ0O6yR337u9VCvg/RtdURxkGg3uKh9b+2JJVZ6UJ
Eo2DOYbKykPEF8czv77ZL3QM41bqLZX3XNrDx7aY4CZr+/lPxw3W3Gwoc7tzavahPcfznD0Pmxq6
kpcFCKH1k7lhzYi77DR5uEVzsUYMiAKAXZ6v16N3WxsxJY8ti8Kfqg8pr5u34Oekm30q294bx9yS
zjIVWY9XhdS5w/uKxpDJJgcO0/HFS6SvX/ZIrMcHoIdVjwcQeHwKGWOavOpN/Q8XX71fPKi74X6g
8oiVYG2S4cdEBql/9maiMEpAwXC+RVrc1uctWZrpKdxlZfPaHMl4a4DTFzbRkKZw3guGYNBosd8N
Qai8D44tNppM4kIQuTDLGue94A5+sm4vohcnI/gkyJ1st/qEebR/Y6qq4lvXDtPyPPlXgViXRrtf
Du50/J0EUOCv9WrevGgeNM0r70LcNcL1TgFHXnsSNX6/YtNUpnPqjoN3ntN6ZTfl+YFK9QwhboLo
YM3/OVXhHWlUsb7PrkP3d3pDUvun7Z1V8QZz+OQd6yPflxLKPpG9unK0TW67kNXbB8FjYm0s7th2
h67AHtECpBvTkBxacePHf6Y4ktkFKH+oiz5V8CNNVGfbCW4i+9HsmYMWcD78P8EeKvvaV7FaT5Pp
uoyO5I0RVc0wucXgTcK/GLnP5pGAWce7OK2A1HNoU5nOnHPzlw2cxaUXuiK2QcOFnvvDM39l3YKD
dNVuDcNL5n1t/OHbAxDc3J0DQEz9PWk4gy77MbI88v14z5OL+6yQOBSYcInhCQqPeBH94DujuFnl
RsEecT3rg0er4vKXiyU1BczT6L041ZwGRZPKzHkJGeAkYQ3Huj1llUmhKHn/zX/etC7mEaw6CT88
AkGSk7IqhGmZdt/ctXtq9CPvgKcLtkxJTqfmhSjDCZd8vm0qcv948NxLmQqg+dvA9L28BdYlXQD9
PZeIxo+gOLe4LG6WSMumjGJh1MVfkRPlOFd2/60HHlL50BkXcMcFSi/mfbLj45go7oKePVaVZhkR
qFuya4a8Jwm6zxFKuPeut7WATiJY9sKXYaZZjQhIvcsA3v4ecodjRpuu9InFtQrO9VyRBFhzXmwP
YzbzHEFxH7bUjD7Tt/ZqnuCuEsTi2NWuTjlRKd3xMdeqzU5oAmJbVJPePv3u2MIiwxh95DxwOr6p
+6TVZ9UdMVtERl/9yR+3URdLSHdtqWgo3E8VCXN+2ehw3t+7dPBdyMpwjd8iJb3kLoNbZUkk17AI
nJEPTvOd/r7MtsLhQk31VGyYTG2h6HY+StFvG+W3etfa3l1zvffSHqFoT7hqfH6s+MBP0ziLmZ4y
M0av/OFckBM/3A+ljfLKQ68Z8Rbw+n/ZpNQTIUj1fgPJ17yH1fU6olk8dR/cxrrmLDPDZBEZ5k0Y
O4cxr4nrQd61teZe7BrniEsUIAfst04CuRfAqHNwR4dR+C1kvUV912oC7nLAym5kbajW48e0u/OQ
U7yYVtALI8zvlK1VdXY3N5TfISIUv5itHep7gAxUAEpoDcYMvxWfetsgRER3pqCy697bfgDDN/X5
sBVpozgl4rmUdP+g845SbZ/GNXEeI+QV6S1wQixzR7rCu4/APr6vWxUBljYIwuBQlcMJtmQj0FzY
hTQkJSgPi34PiMZX/iBB6Lyhas46qeMhbwXb5J08IjKBaQX0XkFmWTGGfiFbT2cjSOqwVOqzCb3p
KCdziKoY4kMqqvKmUJTtiH7npxwGJt8AeqrNk6Af+5tlEsp9zjo8lOdhG1L30SXvjhN8AzKA04Qn
YerBGhBEJ0YIQn36ysT6wsN4UMO+KKw9TdsD8noof52noEJ+/l90TeR473TTNJDBG2ztSbYVe2+I
8jr6JmPhbuW6ETD8t9VVOkMWcI72zOfgN4CzLg/67LKEXcIFyPLp8L1WlA7C1+CkI5Ppm7EO1XrO
0Ac239bFLowTuOLGs3VIEpf9tk83hjbmt4E86vuFiuul9IU+YBXReZRB40XjQxK0k7zllhtQGloB
RCK0gihcRLDRXh+I4QO8q4oLMadVQy1MtH4Nh44FAQH9Gt7KeiGUacMK8ldKTz0byK8PvO32/7iJ
CxGg9R6cgYodn5oh4IE3itvSPTcqTObSl61TkSXESGwJQYb0Ql0QnMeR6MA3smuQrCd0Ef5rV2WP
u5FD0JwcI1JUIBx55OBLaBvD6+a/or+YJrcYOuDvf1Nv+vaC47QbigUeOyn9MYm38xxC02Mrs846
T3lytB313667bfKxJlZ8I64YiOYBzavYznE7zZ96QRsFRrUKkMXMHYnPINqz4kSsqWNX/oFBv9+O
5Z1tYtielyhrHnAVL/WlWfYtOE+AxKAEWwdvq7LDG5HZjEFFgV3X0TxudIq6J14ABdXshkke4Uob
cusE5lHA2WcXYThMCk9BGRbRYP2dcq2FbW51lFjPYzfLi0ZsVRcBRVXNgw9pNpTVimP4JiUgCxXu
PnZ7SdXyKovJ372j1HU0rQUcAzc217wI4LXD1Sn2KKkfLXVDBKmPJgXZy7rmSSPhREnUrBE/mPCO
Uyw8HVz2bFx+tuNSP224ltHCCD63RyDwcD7Yo340zRw/7XzusciqdGX7rsX0bmzv/yIEoXsNo15+
1pU3oLzYjvB4uSpv0kcv2ABd0S4pQmwAvSV1ful05IYE2U/RRbLJA532CgjEoZquVnF2XA7rjP88
wYt97m2lxzM9iFF04WXU6clvkq0/kxyBSEpP+y4vvhN39hKjKFCFEnUSnTEEqeptW1mWyyUMrxfC
qN13/jBvedAMrN4vOmez6DJNjueXU2OO5izTWGXnvaXM5HWtNvE9bENeXTEt1c8uzRQIhg2DT+ge
dFwtsWHf9A5geLK1iT6XGgtJPrPgwRUztPDKczD9UGBuTVE1y/xlqP0dSgE39AQi2CGriXXyQjTA
grghjbb2DLtueZP8pnJzN5gEeqNpdUfCAusYZHxwx+/NZLPv7R7LL1TDYf8Y7q5AvDzgfPC3qR+K
ZGrA2CJXSDxtM5/sm47mqblBukW3od1Art/W5EpaMGmv/8Vm3n97aHEGwiZTdtbUmea/EHSteKAU
kQu/imMV3ge7VurDoJdMzhW9XOFlaThf7nwHiPdSHypYy1kFG5oZ3wxYUCsWmxZIyd6uItHfiObl
EXWcWH4OeNl+G5TX/zkZSc7FWBMywxtJm/RNa4kLKJt5o2VEHpUbXtVZAa2laGLHSyW37fXQ28A+
vUhCYTQMfVb66Q53VDu9Bq5rBF0BUrLeIuYwu7pByLSa0tlm9wWLEWjZ1MwLuaLsu815YB38N22p
hZzaE8jopebR+9ONdqnzwLeHD4q52fkW0R9fAoOEzBUVIcM5aLTXlLHV4U/2CyQDgGj78GOdtOEG
XzfuJIpoYbVzvCET+cjSV81pBYRtH7upFT8a0/VdOU+Z5566ZF2mj2SuxphfWgCLEtCSq29cT4eG
ZKHB/a0rg3AHMX50IKky22+lnYM0hVms+galEJUJSRTRpp4a2njKxO+iZ5d52Pzt6SEO8zWAniuM
q3AQ96PTTCi8llicm7AlWzYjc490vkDKH8Yn6fq8mIUGXc6kLjjxzx7ehBVuhNfxeJ7VPGiDH1Uc
H17TVuOFhF+yz5DthfpU8aAC+6K0/972tZs8znFVo1WotVefbKPB0N3Mie92Z5WARU0y93A4y3VC
JRQzKqiCQzBSYzwHXK3dCkUSBMx4O/ZUwpTbmNa2RPvWNMhMJDDWJmtNe65MQQe9KXF+7OPAJsXX
9dN1Uop1V4mNDGYf+re0WwNNhNbSRQTBCU3RZ81vuTzWPlluBOT6r0MJ4LME7Hhjjqs7Bg3RzG/b
JrLt1jbW+xerJq5OC/j3f+2hEBlxVTY4K2QSX+nJYT1hy46xlNgmLOETo7cZOU18wtJQ/SOLEG3O
NUTn5Yj9ob1k1eAmdxyfW1cybgc+V4Sc2Yijw0VDxD7fnGvGxvQS8Yv/cvm+ZuZbnYhLj1C5/6UW
kvJzRg446Vwko38DLVDf4Yx31ltMpVl31cEcsogHy37vA0HOr1MMmp77YwrIp9rUs/ecm60pokym
p/TqHcs1jIJ3ExHcOlxYjBrcfnXX9HcolzuLKDNSGNMTkLYzT/jYPXoITAfeQFCOE4b96m5c9uWx
0fz6z0e8ut8gz7bXLA2yT3/0Yb0bxe3ogk+7PDwIFd0vsWROl2uIzaaECPKCc5dZyA1Q+B5FmAUI
X2exvCYmdE1Ja47F0rmOMs01wjmDcFkZ/wTq3kH6ecJHPw5GL+47Ok0W7HKeriHywbU+kjGYnAcR
MAiU2QwNXIRuR1yd3/jO8R+aDZA3PVdZXJrejR57NGDN6z6RbdTSYz2otUCVIh57bb3xOTjMAsmn
9ia7BI4Q1yR95b26+DAJ53OEb/+bs6nGPOxK/c9OujX3Fgx4emYk2a+ZBmnFPDy6k3uBemUcCWM9
+y8gU5M+OWzSktM1bd8nZbowDyo/Wt4O8F/Gqa4GG2YIt867N8/O9rD3HuzcgbkkegL+6rczbQJR
+N2Z+iMokXVZoONYBOl1SzF4NxAtNaVisBV5Z1rt8DXJ7KVlQQO+hhh1bxA0Zz8D1N/tWa8hz02W
9RYpYxDsf9Yt27kDuxnquUZJw0NV6frLkUu2vSIdh3gNoVWXl7BJd1SkgEXm5QjW7RNBbbcgaUW5
l8/bEQ+XUCOGOtU6cxSpzrtSxWST7eVYW39jkK2mn5pBqMZ/Mjk/d+kwLPaRj6spC4bNvKX4QPSf
GFAYKXloNOaY6ZD220FxiPuiAYyQTPhrGM43wmxcUDWKuP/8ZA9DcJAoex+93v01Z0vyI0Cpv173
vPnnUPdt9s2vWsTj/jG02YNxZd2/2CO4IlapSOeLj+wWjW/AbVVIH7L3v0OALD0syzxnD55M4BdC
vXXfInym8ZOjV7+9MAFV/snvIFJoKso2B5zLqRY227gW9qGNwKNOZo23PxlX7VaoRkqOajW5I0Ww
M6t+5XkK7J/8t+cWTeKQx0KuyC9GNuGXHQBpKsn6GqucSWOgu1Ue/ZYji11Ix6SSDuzeXtMM2Ls2
phZ50Hu8MIxdG+qOShfJsk9AYZO/BkXN90501TqbiekiTmXhcuBeR1h8g+W0w30D7KOhvKt4BbNi
F2CYRTcP6cT8IuexIAaZT5hm0l2+DtsGfnPVR6/7acn8yC88YPGfojO9yfGABv5pTZokfFTLxO8x
VIQ3P5JrgYRaZr5Ubz0Y7XHe6Si5Po0ZoBzOjLYvjliN/TlEqrIjxWS7aUnyQBPFfc0luMXRhycB
mgomXW+4dI6Sy73ZOvHmLXJQxaba3SlXi0oXRjZAsxyCXz8fNHA4Z8rOh+A0yrqWd8ab2+Y+TOXG
pBpsaDT5apg/R2H2p5HQBCK+5n4iXdW2U8vSqUbF6J3td/hB2v4Dx3NyQ2Lo+joHDfIhO0v5y0RJ
/wUXmb7RTgMkvvoV8nsKUB99N+qee5zPL2ac9HKyMBUoPNfdf+0ZhOG8obtfw41LCE6TCCRmI7Po
oup95M/uqrazGVWQPQBTekm5po365G2YuUqBAKDGPUOrw8QU+nNItw2zxL4gh9vrKP2qbebXp1ao
zhYI45S8yZo5+Boc5K2nuEdUwSJJ5x7RuXMrY/jozv5esQC8W8UdceW0Y3UOj7lzn72dc76AxvCX
20Cs1XHpkKz/RCWFCcLfh/TNo/l4eZaI9DSQVeIZcJa0mp7XdOeQVulGjN1m0+hXI7o2uQB1wJZN
tRJ3QbJnmBpIsO9vuNQ10tOkdk9JlCzDCU0r4jmFB/P+YLLcUdoRMHg3eJn336TVdFONE4Imf674
oXZhKgaZyQ3v0mTglA2WSf3cBsd3z0nTcr6zt3PI8iFZkjrRx/Mvjwvlu21itRQN8TjByY2aIL0Z
BAP+CTdUKJlyxohsqKqeEnwvEmVZG5vhj+3T9X3fnXm9cxLX3Ha63sLXVB/pHkIsi+OvKw22nnD0
oQIMWWI/F9T50f3BwVUiMG9HXLlyzs7HGrF/gd3aZjh7jvUEFgazvjSOM/4l8YN9eHfd5XMSfTud
kWqhV263DWh/GuUUMZ+P7jvVaap5w4djvrOh4Kmz6Z6V+8G9iWoicHHXLNzDO6P6b6oOjS2daeUg
oyAbeZYbpMifB1bMpxbN5XdCBaDbwrmZ/yRo1XSedpm8T4KJFu20WgFz1NGJe6APnh8Sb60q0saP
PikOb3/sIhVJriBMmnzZkXngvRbHlod9I9BhXcnDh5TuGXvyKsVcmWgPpTima6QcJnB8EBS1k/6l
SdJ4C4+hhrdAJ/EnWXE73yabOfBRu0e8nBMfoXhRuTaYLwFjWnXl9TNRbBAZp9lpmL5IsJ/+CF7E
5k6P2NYAE32/Lx0TcMCuzhQuXMyMtA/DAKWBkn9GW4KiEAH96LMQnHqVOuoks9o+kZxk4t8H3yQ5
K0yM7r1MwgGXVLv627kR2RqcYhPs3U2f2HDm+4o4I/qj1zh+tsaKkrWG/PrcMkgqOk/gQgDp5fRJ
9hamL34VgSjhRq+CI+lmv12J8ipHOd6Lp8NV/Xxy4hRtFxNJGPLlhiNn8zhv1XpeMMuom9QBdIfK
PVDNLtoDY1ZoX1VJo8iUobjZkfgKxm+MezU1YicSvX2kLY1+6hIjH5NEq7pMGl0nD3Gwe78DS3Yx
zOpmwgvAkt0vSmRG/upUovxCbGjk765qMVlSiwEGAsSXbmXs1Li8GC3S9EZ5pm0fj9mb/rAc76+c
Z5244KQRj46KV3kxthbRPSLx7I14KvFn1OtOyBkq5xBZ8LhQ/zWNomGlJMI7H5KNqxlV1SjYSpCd
FpgNsCNB39aATBNr4pnENOr8ZhFwNSPEiw5KtTcdvmCs8sS58nX7QAzzoU+KUbd7UmwY53ENyN3K
nHnhtKQC8YsSn7C9Q3i4fWRhJZ5CNg1bIkfU/+rYTT5kgO3qKc3MMt0ci6v/S3obdD9dEIjj+1Fv
ZrhJ9V5rnlFcJOWYzFvGiNAl6ratE+4WDj/vu/VIvS36sOeUY9jn2OUGXMkVZWtSpNF6Y3hxzBo6
JV6F8RUAW3xNzub8kcj42OtW2ESkg+vwyxlGJsTEo7vgBs4oFqeo6TvGp9Y2J5pVr5RXGggESkyz
DwuIwljOLjJdvO1BF546L3EiUPsj+T3aBvLO23AKMb3M3VHaEZfpqU8EesKNGLbgJnZQkFza9fB/
JiuKqtJDmN1f3DipfseGj7qs1UriEXzcM64RpFarRRZzTcNBy6OHcde3Edj3uYt3O6N44FkaMMSN
y/v/SDuvXTmVsE3f0I8EBVTBaWd6RS+nZZ8gh21yzlz9PHikGS/c6pZntA98YG1XA1X1pTeEca8J
xjyLAmFt2sN4rOh9VlwKmfMNDrH5DniF+M6t3ssFS5UEB5qNVfjeCPWuBNtPjG7fhclQMMEBZerv
42ycBsKPHSUnQwSCPFtOFJfA3PNip9Eefy2q0OqO5kSpxUwrKLKHUGCiArfPL7pnPbTLZtdXU3+f
9EkO3hRwJKWTySTwAeJFoQOLjWaG/5lZ4ixptVE3njSD9vaGDqtxEmUqdXBeI+weSBtNvEMQKL+z
47yynvCcCOuD1JY2TNO70TM/KP8Kzpj3s5mZk5GvTUZISwGn5fK96Y8MPbq5b4H5ImkPK2YopuYc
q8LN9q4OQi2BbwcWH7Fy58gdp/cnLQTACjjCbbgdaZZ/AKA+kT/blQgegrrL28fBnecOHqSaQS/o
0CEYXbRwXpoOqv2Rnr6vXvhROf1bqDv+dvB186NfMNjdlkZEuavC0PUB4+Vcxm4IZHDSO2jnPfCB
e19otjrkkB7ukoRN/07pKCedqNMB6FNjAaKTlaH5r2kydvRD82L4ZQNEmD3Krno8aox5zTNweRJN
mSfmAah7ykaKo+ShK4wBdCoY+Q+wp0B/sU+L9IXk0/0B5DGBN6yCrtpC6RJUrAiEhh9kFQbfwBmp
6VAi5WlTSeDNB2PLUuJQZb/LTpTyTM4dPfcfYijrYQOeNn6gR1RHZ5wesh49rqT5NYqQLjfNIHD/
FaKBbKAq52tHJO7zQbe7cj4XHOVgl1pR9BwFWQxDQ3GUPxGdc7gAIAOChxC0tHMGWB6Zuy6BjgpY
kjHuzp/a6i5Lzdjf0sFzPleITiVHuINkMl2WxKWnaiMJz4aICtw1MYaAoMOICfVMrM/pzfrMvbd1
ajXl56FIOGVCxIhaIpeGDYKd6227p9vtpE8AdVHbl+MEO2USZfCEdVxB1O3Tcc8QwPL3WTzQ4i41
0/mIr3oBIqWaBv+BQwbEYinm3uuBZXSndHbIXHzlcEVIG6KShOzr7BqjIfS7ZlnI+25U0A4UbQAu
X2NQD0Mi59eotsHLNTTl3W1m+kzd3ESnphFxPz1nrMNbgakQcYBLKpFEqDza6sAH7L2J88awz0x4
gfvcsOhQFAF9vU1Xg7TaykBYyRE4TuIcRORk1nHUGJaiyZXXR92JgNdWzWRGJ0v6kXXoo9Bc8GN2
/NS2g1+AcUtk+TRndZS/4/wW0vMNbRg9iBS0i1OrewoVTNptUYY9gFFeIrk48lVCL43uAYWg0Tm7
ZZ0/BhOEds+dUB0B/pLM1BDR5IB+8eNfM0zX2mO8SflES8qN9OdMs51yg8RaYrHb4jndZW1oF7ua
Mer3JmOUv1eNVtTbStFDIsWag3cNvIDxW9WazMgiMrZk7wMOkceyZ9p1KvtakTlij/DLJETC8VD4
M+10KeL82HdWPzy3RpFIyH3p9EkN6PizhMwcCAtmfecUY6Af9Rbc66abA8YTSD5wsecBfEX6UBWR
J0uAwmzGRBr8UD9m7kFzLgWurGvypxuqoN4GYgyjrVNPlbHPkLT2RpfrcwvaEplTexayJn6NdfOx
6YNZMqfCXakgaSK1roNu+tgkvvMuYMRjkDoA6d/pVountwEwCbxzEUJ7zpFvhtWR2s2wsX1VfWMU
wtjezV2TGtYKgRryciJ6FuSFyQkwuZHshalmWjWysyKmYJCK98jnBOpg1DT/vQkoDU2rHPgpKVii
NzQDgdftKjVE2jZOGmKbj/Kj5Y0zgPKTPWbOT2YOkLFoB8XB3hyr0dzPRTZ95BQzToSMOW0cYyqM
o5mjRYugQm99qMAfFveFO0ztOajs/hMHfHHo67tgn7lF8dNszekXcN0IBlmlTWDCHJJn2YH4JGg4
8J/KmH677hYtE29Ide5RG5u53o6B78/72jSpn9juzwUYqV8M0d0dGMCFi0Rnun6dp36O+XGSXHig
3IBa0gfVE0OqivRwBPPikbkPDnl5XTubwp+59UwXiYct1Ju82GPiYYN/qbiNdmOILPyGpHb63Lt2
+96sjObLmKnplCJTFJ0r+tR3CqW0hcQ6QL5JMVIBx6vQ/6en5cf3FRi4VxHWTk5qWRglMGwubra8
qsY9mlY+HU3sVtTJGTQn2U1mCDXIHVDeCB3ADscSoB+SDlrlgEhwgvwZo7DqC3K34Us0JdoXo8sZ
7GSKaHKPNlZq7mlU9vYW4Ltzr+IRIgmOOxZAKB1TPzNRACQyXwynZQjKaA/QPX11EHYPjTWW33Xs
j4d9N1oIESCoAGdcOUUgjyP+HS4dQSBHL+0kXQo8Ys+GYsn91IDFi+DN+J1EZsi3P9igmWNGNGL8
oLK5+iytBNsp0yjCby233rhP6T9/rzQQXxtAxsF4RJVe/8aWQDmUMkWnLlLD+ITAhLUo5s22hY9I
nST7xu2a5hmflxpQtTkbP2Q151QjzOHyXaFQ094FsyrfR6j/mPuq7ILnCAmpnwRzJXdal06CQtow
Qdbmafo9Z1I3AkGvFHXNPFig7MyEkVbdF8CJZpNkfi7hrIKNdRL7pATF2TYEd0/zSKDBvJE1+hRb
YYRMNKwxcNGoiJAzahnQdMckKHqfMD/IV5zYB/gtZmY/BSqgFjJi13ztfSXEsSvU+C6O0iC9kwBX
fknVR6+NVnKWM87W7xbp3O1QvMvUFmmk8JMqirg/VdEMX0MFyj1primGR/hh+Hz17tiBpxSROZ0d
CeqU5LGnG1IkeJhuknaUX6ZhBCYwdm7rHxPG0ncGpL3oUOKeopMaNUvbGEKkdZy1ebrvqnboPAEF
z93JhKIVxuHgqjumpE3GIaz4FVpX0IiGpxknzEDRlNjZRhuXj3ngI3HB7tU/JtwW+RHIFl5PmplM
zUsiu/g5aab5hwHbwRsNWJXLnBxD+rYvqgDX+MmeISc5NKxdX7pia5VkAV4uK0sHiqKhOWdFYRIc
bbQZGMrbVhHsRov88khHPjS+js04fCisXmsOkBrlw9wGWX2USEJ8iToqC9qrZfYCoDMfNoPNi2Mb
oFSwJWKitjH4cn4p0s6eNjQSJtC7tYYOW2BI0CydNlHyUO1PwSmgR7kX+siEP44ywyJx6aufrXAo
ElqgBe2mHeRoUe3M/rusy0ztYEIg+KGnqSk9axDmf91c2hmtFak/+3OSAbkvnO51sZAGLALxn1TB
yl37PAO0xOod1ZCnHO0qoMwMk7rzVPb2fIBsnj87NMCJGiiQfhsg0NM0d+zmmyuzUPM62mvvK/gJ
8QZKdPTYgiKOmQGV1rNBK5xdNpnMAsRURP4D/MMInmdSu0+NkabjEV4mJrximciAoKnea0ZLY0rP
hRvu7TatOD5a3XZP7hCMwX4aUqzEGpTfixPXExmXmxkY+rIdU6yDRidJ2U8KLZEoBzsSBkzHuIla
xzyWwrLB7/zuEGULM5TeBmFqO8HvvrOLsWfHZaCYSJxCJjFouHRAAw1mVt+TOnSfYsIb6jAEkq8S
eld9jkI/EHttVPQfaEgM5l6hMRLtoN6qF+HPBpB3swwz7Cpq9dyGFbd805HkaVkFOxZJHHB7NC4Y
yG2YJwTmbk78kv6aKNVBZy4FxikPTXvbMXuh/6jrxQtJGoncUOgGVLeGa+o42+b0lBrcoZt+Yow2
2HG0pNA1/ea5lzGdsSIKt9EIDnjT+5gp3ZmlnjYLHYVU8js1jVIogtjiifdMLLFtHccw+PTTOws9
rs9+UTWIL4QmOPw54gY5oNrV1medCuYlGFQCDd8uIyBCEKr6TREDR3+g7UAjLCga65PvJP5zG8z+
g86kxr+zCjmrLZob2rB33cHINvNkyOmuDCz008ZWz37hPlh+0cLO/zQBHp29BEWuXww/IgzNciAQ
G7qKPargVUhvzPDd7B55aC5d0+rD7+gZheqIqBxmidOUTpLyB1kET1Nl9eSHlUEHXlJ47e2aUR+f
IczhMdnSN09KA0QPH1/OoBnrqmYGUTjGzsqzaptgNmifGIsxqgAdE/s7a1YO4DWQznhvJGmXv8B5
6J6nuOvfmVnRcE0DaG9A44fj59pa6hP4I/0ZLQZgY06SqeGOO87X37MbIVLIycx7IGu2bewDn2YJ
RFDwaxsK00V4X2+HO98ZwUramo1aJsO7bCudwNCDTYLF0n8VE/YFsgbTeEPTvv/SGQ4IcOqU+iVs
SyD7qOHcFaCk7L0/MYJDtymAj+abQfQzqDpj3AEZR/pl0cwQmxnIh3+w6bu0CAaY7mfbF+EnpNqL
98kYcXAiK29Pkyx0nTFMaN1B0AnEJmbTIP1PvhPv7cREVWKKdPdYuLF5z1S2zXHjps39lHcpmBwa
1faH1nX6ZlN2Zs1BAP7j004IiJgW6WPzOPtR5W4CxKrsbWPkC4s7IK/Za4ERv8omruZDxaCle+an
ji81wQlhfq1y6aBK22z3M3QD8JTELsnrsplwZtbcfELyielPmjrlj8btVb0xAukQKtIO5gYgDjAj
Vt2CBAwWc4RtbPpZdKz1EaQPojhYd9ANMptHMbvRB1r90n5kI6ZohgrZ+XujsolpNP8ZnQcdaGua
lnYV7PVkQBGG/7Wv9sgfo1sQqxkpPPiMiPzzbuFc0T6i8Yq0g4p3dT+08aFB0jakwAr7RyF6fRER
cMKHeTY1533gW9OHbDmMtCdiqtyycOUHHQQI8gZ2mdwFtZOaKOy4zWvP0HM8ZnDsHzMCAnZqObaw
AWOngtDQDV9bpKH/QzHBure0zELaSDm+sw0sQNRnmGw6Cs5lMXqoE9nnusZycQOxBVTETGbFfqXO
t78aNEQ/GyA0SZvAHNHQhL6p3kuRmuW+r3uJ0g0BedtAMvIQouirI38XJptmGCHfpEKW+s6EWZQd
HKubvqZqoLM996Eb7AQVcPaVpqyzh+K7tHTMmryZ8k4zTwAKu3Nv9vSRNKeyyUuU7X5jeiZSSPhG
uMQH1KHhS6SD+QElNv392Ij0h8Y++dJkY/EQWsG00EZ8blDbn/IfEPX1haFs0C5zEbH7L8w0zOyY
v8hxMxG/7lx2+nSXWln6rCVxYm9ncMHxxlZADV5Rxghgu+FDDDsNeWb69jOVInGGYfOuHcvhZYzj
uX0pGNfBm3Lr9lNGTxJoKD6wryAsBucIfMysQAHl3JSYQip7U1UUnqdBL7TmK4NxPd+KIarKe/oa
xbkgv5qPNbAYsQ/1QIPSAIQLkZ5sDN+Rh4ivRuCTfeYzsBEw2y0YuFmPqxY5HZwfNhVzpYK2slnG
x3l2JxhleUryXErdZc+FuUWazAU4HjJKOG6BojHKJ2CuySNkmjq+H8rUBgqkZ4CuksDMQQvHVrC3
6SWXpJD9MgetUGF8hwoa1HXbiJzcAyUjzS24LP8bClxB/Fx2dh0fsMIQ+b4W7gAo0xHVIwbOVbUx
Ip1fDdFGiLNwgH+D0nbSY2pkaXimQVqQt2FP1IPKaib9tXVK7SfVeM7bHQr1bpKZBfRyimu5QTay
i95XQL8OZjBO3T4VIxX/LPoGAKzpFwdQdfGzgdIRUlFFUc6PUVWZ2M5CtcEADvRtkD3+D8hAqbVR
O3jS6cMz8pyleuhF5LubWU2jsfsf4Zu1BSg282a/xynLyPIyR3LHytP9gCrweACFrhf8UzOghCIu
p1NZT7napx0Ra+r4cBAnkuGGuucFIVFJgoO8Juqu1CjL3/8hjcvwc2LQU3YegtH61rALE1wI+F1B
nXlLHHoR2lwJiSISQo9VIkXJfysh0XhRC4XR03kdMgk7H9GjfSSF8zghDrOlQ6S+av5MPeGSBzLT
BntWkI1DBIzNG+qbl4QilYl1PGMhhS3TShJUY0vTLtM7r1Fze+jQw0QmO+qP10U3L2hgSoU4nCPM
xdXBXMlRagFt3IkyxOv8+j0fMPhsgjBfZouaR/+AIqpKIWRfX9S4+JYRwDfAM2MetPY0yaFADj5N
R2/oe+MZGINztIShbS0GMgeyLpSLwNfss0bOu3JIqg3mpu62HIpbpryXthayXf/nhyyapH9sLdSW
alVLXnKfZajvAbNyHCO6gy7a37Bovfg5gWtgCLUIu/+l8CpHmSqr7jzJ/PhoOqb9KJGNu6FZfXEV
ZSnelmkCbFt9zh58SmeAEPUE7qx0pyz7VAy1vb/+/S5umj9WWSljm20gQWGNnVdCivZwqAj2DtOh
zyhx5ee4BkhJztffOA8XPhWWPzompoau8BVePRoG8i6NRqvzFHqIe7uc2scuGXzE26D9XX++C28R
LCioGglcCbX6lQB6h9gSeJC48zCqE/BnW+kcgEoyPP/XdQS7QTdxvzGQol1fNmHOdQ6Ihd0XN+Zj
MQugovMY3NgTf+vqsgpppGkpOJJ/Kc4i1ggu3Gbn+cgtHpyiEh99d9TG8xzFwqMP6Isb1uzL9397
ieJHhaUkd5dCQH691wVWJwo9osYjReg+hTZlhhanyX7MZYCk8qL1n8gC9TdfiBvCt7+NOlZrK0wT
XInmOH6ravm2f55opi4QwaLZa3tNGl4C0BfpJUtzKYDLXBRer8AdenVHPnZiKiAryhTDPncd7IRD
orsVdZUPp5gZPbotdqqmbAslwrdPOXRaQAQZOqBMWh03OGfKZgpfAu/epFDysz12UCBkMzRPQAqm
s/VB1bNZ3rg+/96eqFwTGCwQMxbeNSv3QcNNiyiKxOSFTiI/IBQFjmEO9XfXN+ff521ZZdkv3NCY
I63OW51oicVMY2JUhcxAqA0t5MJQeEM5N8frS118IFe6jmshoYgs09tvpkNVnZ1AsRR+2fvEojO7
QAdvnOpLD4TJBQ5yprQkjfa3qyAg5da1a2EyCJhoOzU20gczRR2chVtugxcOAJ1Nnd4qVY9iKvd2
KbDNObxFZ/QCCqRik2YD+lDdsEgaIWAowntkVsNvg9sBuxWpNoU3Lpbl318dAoflDUtBWWUusLrA
6KbGWWdVo0e7RKOFmDGvLQZgenQc7qpKj3fSLG6ZkF94vw4dQBunMq4ZnJvfPnTpl1Gs2nryYi3C
0kMO6V7V3bA3kb3590/JUotPgoWDB0aSb5cKZIyIfMLejK3x1RJjB7uLWa80rezGShff5B8rrTZN
W2lIyHTZ5LUkoS9gt+Rj7hYT1BjRexUqJ8xkHXm4fh4uLuoyTTQx0tHJON4+Hnw4CmgHQkcDeOM7
Jyb4kZUUL04ujIfM6MS3icnr9+uLXvp8FjHP4qVajr7WC4e2FjDUSQYvgONyrjI4VpoF44EWdX3j
pV5aypHCAovnGgJFwrfPh/Y0JepQjt5gIQo+WBXko6j/rxsH90YkuvAmAU/oNmMPYgEeVG9Xqiar
yHtDDl7c9O0zKqLmYcI85COj3ere8QPgi5H+4/qLvLgmVkFwzoiBIDPfrhlNdBSNZTzaAwvOmPo2
6V2KxPwuGhFOQiNAR/5nAk1una4v/HegNw2DeIAfrS4Xg4+3C4OFyxN0kSqCnh1Cn2bYnuKB8bPI
uuI/E5GS4MZ3/PveZkFLt4mzGH3ItWlWzcEbQtFUaNlrDTUjWnJZEjU3vuHlVUhpSZ4Fd/dqtxhN
jrrj2FZeVozAR1xg++/cWIobD/P3puRh8KJ1CK3i789m0Dq1er+tvXpAzwz0TjMfJf3EYReiXvzr
+qe6sJhcojeuXEj62s7qUzHdmlQVha2H4I5212I/eAhHP3uc9PKW4dKyxd/GAhMJTrIhaSymCmtn
LnewbQYKfuOVZVO1P9FrpooS3ZQ+IlAIarpn+NifIfn4zzgYpVS6BqH++uNe+ISIIHH8iO2Ywa3L
EhQgZz+hperZftjd620H3AW+0afrq1x6qWQrLtUc/kH2Ouo50VxgL1V0XpiJ8ODP2TeYu9leWaCN
r6904aQtZxuzb0XxKtbPw3BhCI1R1Z6MZ/3YjU4Q08NGDJqZc98dkVxt/91ympoQI1+dEojQt44J
ZYGZgok0gafX2vhMNEBVSM7unYCYe7j+dL8TyNWWIYATdzjSC351ueH+yKFh+oXgYBBFsuB+ZufF
sK5mYg49ZwOrwjo3dl38BzV2+IYZgdhzD+ofBDLfN+6zC9+TDSMEFiQmeds6IoFsHkUlFtwCmN4P
aNcypnSiRjtNGfD668984Yu6JoLDXGe4IhEG3z6yUlkquyjqvAh01502lPZHv+oyCH8NjSJkIPGI
2f3rkhYAcq5OC4AKRkKrOwCkTp6nUdx4WEyg5GDLPbPXZqcje77NBxjr15f7+wyyHCaMmKvojBHV
KpOZB9pdYevUXmiEnYfgRXHUeNYbq/z9zViFtHcxLNPp1a3eYwqu2PIHv/ai1p0fkdtxjmngAq5e
pF6uP9B6Kb6UriS9OiKPxDVrFRe0ykK5v9MYoNd9dW4KswGpqopDYEf/mrD8XorDbjpoDrp/WTYy
gAFFVqe6h5NIfiJpeYU4OCysrODG+1t/pfVKyz794+gZCDgkSVtgUBGWw2HofLmzNOQ7rr+6dUxY
VoFCo1OmG1Rd6/qkjyeDSNEZnkE2guKqLT+Zpqs8cna171sj3qMK6T7gmdLsRzQObxy2Cw+JU5fJ
2TbIUyjF3j5kglUy3kVIRgpAF+dcc7pTtJANrj/k+kjzkKRDCsALREeHRs7bVRDzklbEzeLliQ03
PYOHGiHjiY9MBKobO5h/dPZZ1vvfOYpgT0LDebteN2tkQ76mewwG9X6bzUn8WtcKPbrrz3Vh3/Pm
yIMcUDL6X5GgB+0zabkUsFfwcIU1Hc9oLLU0cuHYoG9wY7kLHwvkKS+QdpgLHWwVDOyiAjcO/4Cy
2YaEVMXxPR9Xedcfylzezp8xh7fHRU/ZIXSFEd764hCtjClmQeFx4hv3U1TkIQ0Oq2g+VKUGBszB
3S2ipxKEh9xqJtwvKiEItzMqmeBXe7HVgshA8MTpVHQIXL0+sbeNZls7Lgjnag4nXBC4VqGlM897
V9R5q+0Q1JHPM1gdWjepZloHOSSR+wVh5gk1lFL04K/hEwiGYhidnEdfT7otCjJ5uMWlRwc7DuJz
uhF/L31gB6c2Q2fmoWhYvN1IYyDQnUG11At1J/Zm+IabWEsLmgmQza6/9gtnhLYprx0r9wutpDhG
yAI9+RnZrLD/rHCw8aCjDbvO6sr/xqm/4ba8xJjVRzYZHZgclKU/si4YnHro8llnOWz60BWag+wX
RpPOxwCnii3it+IJbQ+cnzP8Sq4/6O/k76+lbUoVKhbaoOtom6VB3FQVcCt6u4F9V+ZW9Aoewn3p
NcdevFYdNO3CLniaO616FVlXHcD1yw+VX4jPA0oITz0tw/31X3XhS//u/4JQ56X81a7PRsMIosTC
BhWC9imo2+aM7kfxEQRdfOMFXF6K0RbTV7n09d5uKteakTLQJF+61dGMLGrQOnaUPxQaAJP/h6da
uvSCJhD3+yowZ72o8FUnWiJkAncJkex2l2ph+ALjvH2+vtaFDWwu9ZOkxW1hNL16rGoiBYkbZ/bA
B8zJp4Dc7uMImOChSxEF+iHEpN0IXhdXhMm4dJ5M/litGGpZFBhJPnvGUCo49khKgnrD6aUL6MOm
wS1n6nU7gYuROGnaTAnI2v6q35peK1WVtJOXhIHYjQLWY1+CpAKekYEUDX7orin/MfP+vSZ7kouY
jIfx42qzhOA4s8DmAs5V8QI4BD4nEOBjMaTR/+dSS/j5I+FpC+bXQe9M3iycONrnmA+8yxKwQRst
1cV0Y2tefJk21rJKmngarnMCpIKlEwID8dxmMO4GBP6PnZWmvxbw/CmYy/ITurjljT166egJWFwW
M2zGSuvQtoDyyqGjW2lDOnocERg8tmUdIYcEh/v6cbh0wdK2d1jMcqRan/K4qeF55+4ITV8wpAiK
6gRN0YAumaD8NZD9YIuFSykA3BtdmlsrL8fmz++I+GmsTTkPCTJxW2UK9JM7ISo65u7JGo3uZx82
YApqWeQ3ljYurb3McDlsWNs667BS2WXPAD7hq/Z1XRDJW78H0ThF/Q6Z4NjZYjUSjrucsmjYSiDG
3gSvNUaC33fP6Gg5xkaHABBundwKkLiGHY262jT6zqa2qwazolkM8KIHdH/21z/Ypb1BF4jkh7mE
9VcmnoWZb0zInXlV6qSHwdXUDumAlOxRd27s/UsXFwmFLsjjuLfW9ZLeI/FsDfPs9XU1HYIibE7Y
5RQ7PZjm+zAspuP1R7t01pAKZAxIkm/T6n27I4ADm0GA+KvXu74rDlZndg9gW/zguTcL4XiZv6hK
GEnTvlxf+Pe8aB3rQYxAPyDUkymvVpYBcU5H4MIrtFGUaEtE1rfaxQXGa1Xl1EcLHIRzwKkrifZD
nYSoG1TQX8BZjvbrgGxC/gTrJBFIy0fQmfzCGpxdOUVIxTvICySHBu63fiqqPv6YoYS2aOX4ZQeB
I6yDMxj8+WNc9ToYpcmWQEhBr1lf2wA69hZOUvtjbucZvQgHiNAO9kz1YRpiBaLZqUZQ+R2Kd3eo
5pj4Bl1/MRd2AN1aNMJcoglZ9upaH+O8kXB2R1L5bpExK41Uu4uTcPgK3DZOD03XRdXh39c0FC0y
+vy0/Nd5V4mnRNi3Gh34Am79rirziW3HzbAH8OobkFV7mh7/L2sygbZs16Slu0pA6oDu8Fiz5mQp
n49gAGhuuRsOtjaO73vdvbHhlhi12m8ALgiVukn7nbnG252OQKHZ+4jQe0GGd8PGb7Gx2doId98C
zlw4Uha9aZsSSUrygtUHdFGIhXiWjZ6F2kOIwoRuaGj7ZLiVotWaIPMfzvN93Ezxt+tv9MI1ZVlI
LJM/8wdD4bdPOA9xI3Wb2Z5AZhx7CBlN7h7LHrPf98IWN8aXl/Ype9SwLQO5G/pxb1ezshHNWohU
XtXOHdpGLUKgVqSJcafaGb0SiYD5jXv4QghhhGGzRSleafKstoxThEFrhtUMIglVzYc2WejBMkwk
kMfsm9S0B5Urc9zmTuvfiNnL7ljvHsalS/pv2HgCr5ZGDS3XG8pTjzulOnH5p/usBaBXO1bs4Shr
nSS2Vbu8jrV5U/ZVfeNtX/q20qW4xqjApHe32r20gDOSc4Nboc3fOVgJeRgefJ9xYTle30TGpZUU
GuJL78cl/1r+/o8cITFQ1cqDiu9KmiSewtimqQrxQMt3qPQwEdm4c1Y+mKqDG4znS/61aqr8BEjL
+aRnuQkKEWbjd05BJc8RuJXWQ1qZPtL133nhOBOucA2xBFkU7bG3PxOMSqvcbJw9K4S7KboWJfAG
FvKNVZbDuvru8GVg19NXpMu9zlo0YeAgiCykZxD106PfZ115B+w6OHf4A0FU7ofahFdjxHcKI07U
noJ8/kIft8CddEygtgCgz4+6igD9KwjFPxsdZDdKysLE5GQWqt2iKIaaH3o9UEwoMbH68rMJukfs
urH6LrUGUVskoXVxR32YTienqTBdlpZKBoRMM4VKcNlOfKQoKRHgb7ms7/tpir+PVli+s6Ig+CVK
mbU7fzAC2Ls+BmxbzEoxqkEpvz6bqNIFu0yTU45DziDOpt5k+Zfrb/IvOCHliqR7byyVILPIdRGY
IhiLWEJgU0Z3kfhBVlAO/3WI/XyGXx02z7rVWNS8US+Hu6obUQzN+TDhlkba9EsBEs9uBKALG52O
PkeJ/hxJ6Xqa4BgIXKaVYXlmAep9E9jGR6p86xnvwfH99Ye/cFdSEzLvcqhHefTlYvvjTOlunQ9F
aeOtqXG3IOXWVkjpxAqP4aCFN/rCmCH894KGNgo9SGA0LLm+LIM5EhHS/yZqEJmUJ9IGNzoMAg+a
18ky1K1p23LeVgfFARVkI6C3VPrrFCJsJoaLs2F6mQmH24S1cKwlFgAor2efgW8Ph0wv311/rRfi
AfuJ5rG0mGUYa7AQpaPq2zy0mGor8KcIHQmsxZ1seK4rl+y56mlTBXNyBwU6uAV4vnABYUgP2BHo
Dleyu/qmQzbDucdvEVQqCt1QnZDPQlL93685AjnIQCalEEnWSLkhwjslmXLpJZ094E2psNkOjVt+
9xeOgrMgghbIJiP8dVc8bm3Xt0jIvBH5+52LlhdWa622Nwsmh9e/2V9zS+4BakAbqSrXNXh7y3v9
4yyAw4e5i0WzV/cKdrnM7HvLaaN9pNnzSU1qolOcta9W15u7UHPi3YzvyY23euE8LogTvhyNW37J
6jdIOAhoSsXKs6EdfU5ju0XU3PAPhTPYn/EJD24Nhi89NaBia+nrCcCxzvKL/nhqp0llCdlHLtlu
jqG9DV1mzqFouna5Y5aEb9+EPU4yjKiwBtGAOeOsblx4F5/aIcsnReTHrI9LMunTGKa6QprTtQ4J
rNwtbjnoVQEp2BWmim+V/BeOiKvTtBbc+Qt+e4WBhPieytjvlAfnKXYQCHETlGqtfNc6WJuo0lps
r53oBeADwlGO3mBrT79/suN609Py3aE/7xwjNGg+Xd+El34YfU8LHymBSoy+Sh6MAgn6Qddszq5j
vShS3I3d9cGN579wJfKm/+8qqxvCRiAJM/QIu4sEqVfC3ld86cXncbC+9QgAn5uhNW+kqb8HPatr
mEDDxJrJLkQad7WzkaYnZXeIsmWdddqmVFpXH4p8LLFDwRF402LjAk8nRTTgKUfPAq5SicDQg4jR
FL5P9Lb/gljrdMLlxu+/RKlm4fcgcgR4JpRSEAkBqYXEInTdYFsPQ/LiywE3o0T0ckt/dGHLa+n4
iRmOhgNiEDQ27nx2o3YRiJVjmLRosJlY/8I4RMYfy5g6NvwdziS2/+L4I7ikwlz6igFQ/GDXDGg7
ILJrW7dGuBcPpEmrDz4qBAfdEm8PpEIcCx3pRtIKKyb3EMckb8e6Unp4MhI8XzdNbbnaxpgidTJk
NyHAIEC/QsgKfXm8vh0vXL/LaIfdCIUEMPbqnLhRZyyuL9KbmTTsYxlgjxYLzL3cTL9xB1wImSxF
Z3yBmi8Tw7ePndgJNCNHELWCKPyZwHFCt7jEnzCopweIb+OpQ4fgzEjfvpVK8y+vd+aCaqB9xqXA
8HW1cob0ZzzN0mtmxN9yW/Rba4xuzcouvUpmoFSJZFnYfq32P/KLUxI5yvaGecQsMTAybrbY/IxQ
7cd//2jcbFAaHOBSZJBvnwe3DDxizIzI7OL3nCRR8Q3IrfkQtcApri916SKhV4yh9JKsMgh8u5SW
ozBYluyPbFTmObC16oPMMnEfUXTfixG5dSXrG7nVpRfpUl3Rn+FwcAW+XTOIEV2LcSP1lBl0aq+R
hGXbyO7LPfoq8Y3i4PJi1AWgsUlaxeowWrVbZdj32F6Emzk3Q7HolxvxCYkn68YB+HspyladhBFC
HumxudqGUxTZidVzKbsine+qekKu2rfn9+Uc3urlLq/o7Y5fKmQTUwoauqQaq6XQe0i4VIXt2fDs
YUf/L87OY0lOpF3DV0QEkNgtVFUX7VvdkkazIaTWCO89V38etDihpogi9M8sRjELZWWS5jOv4ZHP
ED08Xd8cxuWRVpZrDIzuAjy7KN7ZfeiHahcLbwj0yr4Z6VqoL3pXDOEdxs95ii2f3d0t++pnjk0F
6sU8q4iFNckbFobym62BK3TrLK6QrVJilbY5cm0msq94qeG10LRKfYj91voymgbccyVU818z3IbX
vgSff/ILQ6NCOfr+u5HCZXQkPQw+wxQrsnsLNTTLiTtqjw4kC0lxrd433tMu0cVNhEjgu6mjtYBK
tqT/h1OveK8x7nvCV9X60aKuW7iksP0EL10tMT6szOYmtMvOfINrRokrmeeq/9SMaZzfJTg0vMy5
PiQnvy/nnzgo1tnZLxDvP0wDkCDkNCv1bYAdDwapAuXrguzKlRM1OZxftDQfhBMgE/CeJn7YH4sp
blEKIWB+SErJwEQvq1r5Fh9GNAEVOZOdzlzk1FNDdMbOM76RLNN45wk3l4SRCsfqQEStLOOakAiP
KBiHRmSu7OCHXIW8hhhUK9pDX4oBHEUSY2gZGnaKHqdqDs88WcrX2Srteidi+h0SrzYzwBnSSIXN
rJjrdLJv+wG1SJnGRBa+WrgxI/MRI0iGnvVYP1iT2R7xd0b6IqZ1VUiafQi1MEZySAh6TBLiQVSV
365vfWVZhvWPolAOM4tcggbs6g6eswJZybRQPS2dugTZEEvK76McPQ52mx18NWcwLOcxj1BkaRA+
j93MlmfpFm5Om95mZTbGJy3K8Kjc+WHLjbz+YTSVCfQBeVOqXP0w2l/gTKcCuaqwKHpUyfwyPqbT
UNkPky1332fJTianbxKrcJFzlPEDoJGF14qGj9gXNWtH+Syh9SQOAqfcElmItv1Oe356KiOl/3n9
127cUyq4HmtBVRN9rLMhHXNPLFFrQbM8k18THEtHdxIIOe6sin25KBTgQRYD/WU0Y/WM9R1ELCuU
hScPuf0t7QMMHABxPglCVbRtsKvJkHgeECAamxTRoworBWUHGHD5lPK6gPpHfITyIVhBfuMfeZgE
9xuZoIo7mT+88kkt1GIzFbkRFOMDpG0n+5wCi9xJBbaWmIeArg7geAX888dhoxIVp6adKX7NvYoF
bxbfkjioO4d0421TNQEcAIMtQR97tcB+CpMfTorm0QXAJh7VFPu9s8vgRQMhHZ/+eteQaBBKUpCG
e7a+oojq+zFHFNsrykz3JgxBXuY2Dnbq3hsLR/JoUuOl9wrYYTWlarDyGAVd4RFWBre+jMQNZK7q
8fpclr9ldVxBboDWU21KvWQEHz9PPremL4Zq8PLI9+1f9qAayQFegYb6ZcMBfMjpWe+MubETNbgM
EI0JDi774flsjJZZQP9SKtH8O8gLOgW5EcdEZudQoh14PxU4+V2fqFhmspopRgU6xQ/4JxTsljP6
x/5vBLbV0Sh6r0+wNHnI1AqsHNL89E6AM9XPLA9OVliNtouAbECPG8Uv/RjoTVguIvFwc4YyxDkk
yrJYOQQoKgZPI+ziz0M00+dagBoPZlrl+BYkYam8hQEhjwMYf/FcTrhwvwvMVZJvJU/Vd6kNleKc
cGE0ALnUyDwNaYJQbEZ0HXxKrT4znLDYJ2durT17Clwm5R+ZL/9xFczQFqZWta0Xx2J69TF0wSgE
YUHgLK16GqlfY42iVMOn66u/sc2W1hxoffpz8G6X8/vH4od5hYCbBn5dgUT1nAaon6MLZLpQXq0X
Lqt258JdbpX1x6ZGSS+SBHchiX4cjxJYRwANkBxbVf1lyJXmHeGu0EU1AeHRup3fAdpULupP+c4+
2zi25JbcQTqpAyu92mZ6qTalX9MD7bQGGTRExm70QB9vrq+nsrGgjMApWm4HNMNWEXY1W/FQlQYc
tahDsqTVfbk5G7GiekY5GAEbtkhmB7MiSTqkyBDNd3rDnnjtMCFNHByV/fZnHWAQcOKi6xE3U2sV
3E8hDZ9V7Ki1nd+7se24LemrLdylS0IR9iJ4F9cxTTzkHmgPG+XzlKaI7/etSDonqv3UK8Y2tQ/X
12lrXK5o8ARAnlV1DSopY4FwDCL/nlSY5Tnt2uhFqws8gftEeeKZbBBkraMv1wfd+Da/a+NU/hZ6
5Lq/3/cjiuoLf1BYc4lCooy7k9Vbx7Ervvh4THnXh9vYcfj80ZzlfZXpSq+OdJ0nstZjXek1TYf0
h9nb2DBoZboHz9gKzenBLtEmJAObi+LjoZr1inYgJpaeDhZ6PgyBiL7nVJgWad98whY5rDVPQb+3
B6qRRK8yeuvqTa9VOsbnqjZ9vz7vjW9rEtIIPhPBG+DDjz9n9HMJPVm58SIsNrHzTiPzpWQf37Sd
WtwlyIypRyUNi78vtCyRIsdCLN/2ot8zJ4kc0ZKAUdgjBO77uCemSdCce8KC4/UpbsSNSC9T/yC3
pdCyTj0meyJXjcrGK+ZQcfXAUJyqlm1XjqP2NIrSv1F8uT1FnKVTiJne2/XhN0qFCpuKbhJ3KTWK
NaAjnsG2R2rZekhnzP5BNTskiXJsCp4jxKphqZsIYYFUYrcfRZRqVFljJfgqhyj/7tzoGxGeSQxJ
BAtfEDTC6l4dybKReoS5MybddDDA6BiOJo1dfWj6ot7rsW8cYW5wGAycK6Bo62eSfBfoVtvA7RoK
EHtt2J1JszrHxkPngER+vpP2bs3O5IKkmMHXJlL+uJdDnNlKYceth1AzpO2qFngJjfkUfMOTo1Gf
rn/XjdeRpizpGQ8VW2s9Gg39EhXFuoVN1rVuJymI8utK4XWxIp3MEYXgUTH1lwo1qJ37WFeZyMeH
mXLLEjYzzaVHu/qMwFtiv0ghEMHwSziqPaE6Rg9dNjuUMWRaYFBHHufUGl7tOMRIsdCs6Svi39Jw
AMPnU2W3LN84BvNsWShBlzKWUZY/IKA3tA0mD3M1Rs6Eh4JyQA2qrI/NkCJe1wSAZW6spBgXFfUZ
RdBA+MqvzMZ7Bk3HYDId0y/NV6VspNSZ0TJ79DtF/5WYihSe9JGugSeombwVgY8ScF/nHUCPpnu1
BwQoTjZEDWQAW10SfLwJc8reHOwe1T8jAcyLGdlBh5WIuk7oD7+KEIE7D9Jea7r4vuj5oUZr0ncV
I8IpztEzRJfdoAoNfWebXX54jjJYTsplCjnZGuFixBNEP6TYPLSzS+11EWKwf2Gv1YU36KODJgmz
Gq5JzH3rO4Rs6h70bfsHEBdRtpCVC4hfFYRYupkS77GhtfGnuQFbg0pxUz0ERHM39IziR8AdzdME
o/Sf67v+8kwTLy0tD+IPLrV1Ty5q6LXNiZjRXOZNkE10RmWM5JwBEZXTNBAWXR/v8kwTcBAEstSk
O6jNfDzTaWKGFW4/8Ay0Jj9GKJgf9Vr+r+27wb0+0uVL+HGk5dD9EV2PqppHuFbIXosR+rEd7Q4D
ph4RfN7EkxpiAaSPU3VzfdDLsINBOcWWQjxPKWoVgbbxBB89ZHqqTxF1iIR1249JvRPc0CK+vDGI
on/XrOnfXlz8eTYNLfWTpWse58MX0SN3+69dFYn4XpqQKu5kLVSHG9hmmKm3UY2+uI/ONTLxKRqL
R61R7cojVEkoSQFei53SmNr5gBmviuVvkc26I5S2rJwUY7BFQK8s47vYTimKB0ZSdujvgK09cNF0
ldeUWto/E1vMKvr/Vv+z1HyYsWFUtWhPh/4sIf+vYI9ZJaPZH6qw4W5VGqVF+Tv18RgOcLPrYdFM
onuWQpMoFFB3OL4BCZI+G1GMNmaQBl1wp/cWpnKYzAe/fMNMzINWolZ7qLqIzqNmhI0zDygPujPm
1/ENdf/ykY52lB6X6tKMbEtkPGn0SkJkR9r8vSBIPGm6r7xYgN+fa378nTrYOJcGYSDjVolJWHOY
Z0oR6HHHcXUPoVmn8Izm+xelVazEDfEgG5leqz4OrTLH/zQz9nQOlfGWSrtPLMDzmNXlv1bcWfWP
Ni0oiiL5ZYd3OsqB0+MsS/GXdppC/1BVzVCckDy1b3o1F+07pjjRK8KhWXJjGKhDny2Mu4pnueDI
vOfUBGrmK5UBtoxGA5KrndVXtPzR8mqGLk6P5Vh2xXNcQU1z5VG3ou9qQ3n0trFqnhaJhRGuktUq
qoZ63ttnhP/9yOPwoh4yY7cBi7xsEZ9PamW6xSLWstw8hIL3lLbAssBF55hIWHh++N+MMjZu21bF
x4viOOV9Qbn3H0mvm56SuJKMb+lcqvbBgv0invwo1sojrIcscU30m60vQwCA8H6uQBF+MdDgLr4H
SSIpjmrW7VnU6K9R7pfN0dFiVELvpdYPBmccO6KrmZa1dlfPkRafg6yoyacakOQOosCSghP2ZER4
bs9Vc0IwkVcvtWp6AHKsi/Jr30Tm8LXRpUZ10kpVvweVCJu7Isrx/giaEEGjkftXPk+4hY64iSzh
nN2K4knXDa5JyJemfMKSQkbQ0UCgd8wA+R74EHl9aKnERwjQGooWH9san3TQeHN6Kxd4H7tzqav/
Yq3no6qLgR5o2bSdXrDRwlvPCjClspFtFvzRGB+KLJkqpDXzsHMTABY/fL82qA0lWVze5ZY9/rQb
M+KNGko+O4WqEUv00NQlz2yhKjgpHq0RLqPEOMcUXwjDIYPAjo+nWU3dprdaBUNtS/yodXAQRzo/
dPjxD0VzKQvbJjsEai1Hh3yUouysZJ2SAVfzkeuPSjv+UmBefGfg50ZT3PLTF1lvDf1oxWDVb+H1
9NNtaStRczJn0/e4g5PhiUwiesBrRC5u0sFoaxfbbg6WGU40F8dwyoJ7WWkHcU5TeXhNUV56h/yO
q66WIkDqzrrRhYdh6APMc0opRvXRqLvE9RtEQm/wG5gfptqq7lg1Fp0ONq2sihZU5kyWnCvHObYx
eQSMYnRfRrmtzZ/QPTosaJsOuy/eBR+z6lrl7Z30fDHNAxICjYsn62eOu4fyPqpy/2WM2vxZSVXl
sw5NJriJwjTyhrHJlMNUYG0GbrGq6xv+CuH1FpmXU9Q6LRuEgvaC141+DLXKpYO55Nf2RfnVSko9
itPI8vw2CiqiudA6aZmqfdcQkHtNtEn8W+p6+lCXon6IosA6NYFqDI5Z6+G/QZ+P/hFHUDTqsRlQ
dnLSjRgDySAEBiD9q5etfsmIVGvsJKjqvl+5bPvyNNr2eJfL9XQn97n+9y8/AoAcPKrfYKTV5ff8
8fK3AYZ2bclaxOSFLzU+GqPDK5aeffZy6OSRYb9Nhd99+eu3H/yoQkKqU0u8aMvjMYREbjKZno0o
xYEktb/36dudro9ymf2yhBTvwL1T51LWrYMOcHJr+4rpSamwU4ek0MdOOh7EY47P/Je6CvM7TS/7
ezwFh09zPVfv13/ARgSHwJVBwUOFGyLWJXg0/GK1rVldzGPaQyPAIZYBENkRd6zz9aG2No4Ag0ho
vOS3a9CBDCVVHjuVuVIcc3wMu0nJeBSQmbcfFShQe4nYZVS1FOANiocIEFxEb2rcNNgWCNNT1PC7
FhjV7ZzaxqfUn+WdmW3EiTZHlVYu6BSqU0tK8McWpUWuJlwnYO+CkOQoHZRHvR+mT9fX7zIERi6C
/gVendCqUIb5OIo/GWrVK6Pl6Y0k38VxIOEzGposYlue6QgU7qCye64Perk/oIsvGPmFGLFQMz4O
aswYnyc9BT0V1yQEGTF1oIGsA0rvleP/MhQ9W3YIPbz1WcC0o/LloabMNeFWjxakcEJNn26y2A93
jt3lB6PkBFSJnihn+wJ4i6lXFBLYWV4VArBfAOkPRL3VTg3icsMzCq0A5GkA61Fl+bh2cwq4Jh40
0+Mm9+UjoM0gdUSgm9hBSRiuI2aJWvffL6INAp9qKdVoXpGPY8pxw2nAwg1BU3WJqTgFistDLLlG
Ww07ufbl7QVs2UBfFHkgZCPXLcmmacIWFx3d6xbLAgc5mCA8Dxi0A30dgDMfxlFY+IsT2eGuCwrw
QMdvrHfO+e+Cyqrg8hshw3vJPqXd9nHOmWkWiHlZhjdUViC5WDnpj/Rpdc2lN2G/QUiIf0EJ1HFn
BDleOgtpo3abesgNnD6AKjq0E8zyhAasVNwYfj8oh74M4uTUWx0mDxg619YhsI2yfh6yVu1IKKYg
fw0kKBwP0zwjzwK/cDHfoqKK2wGqOIMLPMHy+rmeaAHFiXgHzNKpO7f35T6mzoHaFleODYNlDbur
in6e0MEyvbbK43OIm+fdLOfdzgJffmaUR6DXUVeBtHixvrYd9aUtcZEW6D9/6qY6+YYtZ1E6Qm0V
gZ2mGd7mGZ4IjlpXxQ0+cdXX67v6t5zXx08swKdwmdMBp6CwhlzITRTXPqp+nhjMXD2AOzHy1yEp
6+7OyimRukCr7cxNSZHeeuxMG2yjZOyhYe5H7bcQTdnh0EpYUp0htOEXJqPfWt1V8WCK4yQNmBQp
+Enu0aIvPw/fhMYzdcilD7w+H+lsSiWbRqNooczHKFYynMQw0Li+OBtX9LKbEX2i7sWxX37FH6/P
gOOnXUe27uWL43Kb0CRwyogdPlepuqdbtJyl1YcQaPRxa1I2XmgFHweL8V9pAxlihERO7Hb2OP3T
z4MZY7YSTs8aQWrldqEp30ei3ZW12FhPwQxpzMhUS1jSj4MLuQ9EYoCzr0zKdsFkJG476XuPwwZ5
GWwnkmnwZRF8AN3+cRg0URqzrjrLQ622fYCPx/QmDNNfGlVCk468ZJIorMmtWpGlcyhgvyRkBUku
iQGivxwomNsb83dIXADbqLwGnJIiVgoHgYU2w0dnzrEPoaafHq0krm/LFmi3i2lq9FDRSweInHT1
N6Mn4sBbKrS6/mDy+stHyHj2u6W0qG3hjSse7Ywsn/RPlQoX/R6cuMWco3SLaYT913fNIoW/FDQB
oFMSW9+yfebzP2PLs7omPWJeLc4CGM7fv1+IP9ID4WGheqqugpzCln0jGMkuInj57tiaCU4DOb5K
1bT3em3tJhhNiIrJv/U9VsXLXk15RXG1JD5s5AM1cP0QEqzvVPe2Tuefo6wmREEvrjQtYdnUaAa1
U2anYPT7txhDoZ2hNgJEolBkNRYYNpHH6gv5Q5SWSRBaXicrA9bLEwaT3N24XFIburcrmvVQ5c2d
CHEjyoHBxHFcIO6WuiYx+XOL/ZhC8VILMaHR03k4yQNekTQUxmONk9Lz9etu67PR1jGxEWN/XcAC
M7kee20YTC9hLR9n3LVdwGfWTmiztZZLC46bldCNffzxDrBTEENRjyAbFUj7W4HBt41lJ3UVPM9u
y2aQPAyk+j1d8Y3NAsVOW6h2BKUXD4ZFiS+tiSS8dMTqIyqlwMPkDa84O7R2ou2Nz8btTSOOJBf6
2Tqb4HYHp5fLNmpTYU7OmejquySk8ZEuT/oApTLbAedtdFoBySEBDG6fl4Om78clHTF3CPAh9D2q
v8ED+lrmT4CS4iv1KfttBP94yJOWC3FO7EOiZsZLFRf+uBP5X8YygH+Q5EbpwwA0sX6/CGYLFOGK
4LYwKK3j+R4Pd3M8jeiUoFHwJSSgsvGsCpPQtdU8IEhX8jLaueQ21n5Rv8FHiugNtcvVSphhBpUa
ELbXKvI8ObYsZRMoUGn6lc8+V2pohMXO7b3xblOyUdH9AlCA7NdqP2s6AqLhaEt46MyRN4LfeC7w
ynP7aKrPUViNTm6Hs9OTUdz89XmF176gMqG/iIvPPgSZXtozxUvdbM3nwcBHzc7tdOe8/r7cVoEJ
Qm0IJpGtLlHi6tGOIZIGs11JOB6MsoLTOopUvYLbp5MMYAwc4Nzyf7JkJs8xvGhMrewpepIxG/2u
KrM+v2VhEvuOQXAYkjXp8/hYRFmROUDMkZYtlcpQXFvqW5xZAilSTm2rmD5+TbGMf1AX2BQ6MZef
jz1k1vsGbiV6JV2qDBCcUvzBQmOyMFOfoiG571P6DE4Pbl0/l0GgvMFksIezArqa3kbQi0/N0Phf
0emJPrV1nqqHBGvu5kgrJWxvJniwLzP6VxgsDYsDeEvuDlJ9qjRsZ5PFYbiPtPHVSODvuwkSfCO2
6Z3yhOOEgV2ZnqWf+jzMjAOuqflbT7SGw6NVEmm0voRjlR4BK3XrMauBY1at2Ryy3i4zt8WGznDa
QMFtTqc/9Ilnpgfdj+RK54TdWNHLKcb8RS9CHJvwYsA83MrTUX3OYySHgIwLDFPjxJpuc5LRX5ne
qr+6AIB3ObHGxyHosn8RpUxsZ6Sc3bgyjesfcI3FW51F2Q9amv63rg7qdyvFe+E27uL5M9wqTPEs
plojvdFZ91BpIXLFppSesAsj5/OpD2GLiahUCrUttrTPmWQa4c7bu3FzL9E3ACwazwsN/OPlNnVW
I5Suk+CbR1+nUTXoDtSKddS0PNp5ALeGQkcakQzicKKkVURRYXDMzyBQkfN8fEF+pXjOcdm6jfB3
3XkkNt7aBdKoUvyBHHDx1tLgi31M5CyvpWNyTjD5fJxiDLOu3xAb16G1sCH0BeVHJrtaOwNjKYzr
TcvDsUT6hw9Y3YWRLUcwVYRFylRYRX+4PuTWxMChgPwBVSUTvKw+V9wEMQ0+EvQJ2Q3J7PuHVIW7
en2UrS9F7Me6UR5cqlofR7HCQaki8OLe0CjzIemz8aB1wztwsmRn+23OhxsWzvrCyRXLs/dHDqgZ
UmoYIfMxsaM+4z+JwWnp7/XDt+fz/6Noq/lIEEHzNAeIRrEzdRPUL25oHEVuCwf2fH3ptibEe0XZ
fxG7Qebg44Twt7cSzPyoYym41DeUu342khn/+OtReH8XO7yFnHZRP8H/2EqlOrS9oOmzo+iK6aQU
Rf73pwgOocyjBKaOkHK1bDHyDxkmdzauAJGlkKENvn3GVXpodxZt4/uQMVFkWiRLFzmKj4vWyrOf
ZU1Nz6LsurdkiAEKqAL1NLroVbATxGwNprHTwFeB6brgI6h+T/mlJbGBjOEfYNmDwm360cFVbM8T
biN4sYEC449Gi8Ik0/04r8DIiVxUejEp5Q/Jxd+T/rifWLFwpkIqWwABvfUjD3HDU8i7X65vko3r
CYVkPh0pDqHT+q4IBQpW2UzdHfPqzJEmCUfQISw1WLbl9IauSbDzGbemCxoRGi4tIf5d7f05pdYa
A87wEIRI3sH9YnjbN/58oN2XPkopGEwYGfJj09fo412f7NZXhSZBgxShKSr+67FRJ4u6JbsC3jvf
tkavE+rotfkA/ENTd+7HjUMOvUvgdUJGgKbWarCGC8SfzcIElRcYx1rY2aOVqenOKJdTQpWCrgkN
jKVGul7OXnSYKzaN79nAHc4gGxqna8LiaTR3/T82OGsoGqM/psPSsSmMr2YEwFShSx36Xl5R6DmQ
pU/hYSkbRZQxhPWZlKIeXIxjjeHQtFkzukWG67mjlVqOLa6mER8ezbEx9mC2l3tq+WEUieFiwFlb
i4DIKAwZTR4t8ckcBCfqnskPBEa1Ew7ESonMXtNqrjoFdeSkBbaox+vbanP4BUhFZ4LLdn2GRqvA
cENWfC/qOj1zMcyeeuSNQH86UtAUd/0gi6/gItPo2A4om/11hKHJhHkURtDs5rpaXSBFjSkmXhs+
wuCwfjTJtg+5XPbH3LfFpyxI9lp1G7kuDwp5tYV6DPnuOt2q66qis1r4nizwT++1FkYpagfGzdTh
ddoprXzUlRgXkNIanvEvxl5SG8pP1xd9a+OTcIEgoWBqXvSfcFrom8auJS8cB+FO9gh5Nm3zo5qb
+s4ZuzzJywNKyZQ7Y6GyrxbYTBojKIZC8tQRiwotJp821Uz8D7uIHjU6aTw8i1T5x3fAnNuuzHNr
WdV4OslKio1jm8fHMUFKqsM65ZAmgzhEJiKO15dy+Zs/Zpe837hELGKaIKbWRa6wg5jnz5rvoftr
uJUhtIegq3LXkqX8SaIDsfe6bqhlazC/l7PKmJfdXpzfNIy+WtubgYcseVuWqP+iEBZUn/R+NrJT
nnX5V7Ntxeemz7XUNXG0N93ct6ICf+qi/tVD3XsRRUN15/pibN1y4CEBVS+6FiC5l9P+R7SpJ9ac
ynUJJCPVk+zUD0nyKhuxilgr6nxfh0lWyhP08fxfWbIDzUEaP38RkanWh6Ez49mtpFJJdrbgZWUH
CCrhCKdOX+pMqx/VJIsaSm2aXhzJn6Yuuy+QIb+J7Ea/nQIlPRIe/MRjez4EaZX+c31FLquFrAP/
kMMgGHHhB2jkaiiMjGphoBgPXZ4ckrB2ASKlj2kRAntDbfN8fcSNsw06CN9bnk2Lboj4+AmCoE8k
UVW2Z/shAHBb7o9hqsg/S2X6e3QDlV2CSp4zVI15QT4O1ZUTfC86p15kZqorpLo7QPlqdz7f5oRg
miydRnS31oFHEgmCVEowHjA9zExJ/MgwoBq+zoMg2fj71dOhufPX0CkkLP84JTSoVM0fSaEDA1Ah
2NP8gCSOjs+zv5cDLttudXMAxubC4t2jgblum8gFrHVL6mwv0/UuOrc9FDLHH7HGcDCdGgtXNiKQ
6GpvBa8ylo97h3Xj5mJ8wixyAv6zBvhQ+7AIsbhHZEuaDxbEgOMs2upQmH3qQlrb0/feeAkAgjNh
k4YtdJbVHQ3/VFWmJZnvGn14IBnSUNWP9nqeW7Oi2AJJi4CcB2713ky9RB+AxMQLJtuIbvVAKV6z
SHANy6Xpd0fEhv4e684tbNHMRZJgA1kxYCnZqAFZnDmI/1S5qe/LbPYfqMSle9TOrbOAviyKMBRe
MDRZreEkZZ09sEe9sZQH5F3RO66pSboy4sY71dmNoegOotpNe3/RBV0NJc8gYMRkCC80QdEf54HO
ByUzXfpVhk2SHa+fu62Xg9IsNKvl4kJdYzVcUinzMKNc5IHsrH4NmUAMDNyxnDhxSo58M81FMX4S
9TCjth/UCMT0NuzpQ5KoNVXYBjbrcZRLOd153zd2rQUwhhIUe4lqzeqOQwClSrIACn+qSfXXWQ6+
jnoufbo++41B7CWtI31DnOqiUyaHvlDwazY8pVQDV6FS6EkT6P7ro1wejaWgBRoHHDvv8zr0bPxK
6bQFuNhZRfkiGZ094dkVGYBf5vh7NAXazmV6ecMx4KKhSiFFR/tidRYTlC7NRkFvDx6f/9IaWnYa
I7t8LYAGOfMU9v/ANcpdO9abnaL/5lSXB58aHtDs9TXeKH4rYrk3AbmP0w2osZJmkjBcFcItnUjx
96oIqLfrNDl5N2iEX9w6iW3Q4a+A5fr9eFOMvnKu+8H866cduZ+lGKUiSEwMuNqLnYrQJjUi04O8
DM9LFsF9Xs8/bLUv/n79UC2lULTsejruq2dQM7s+UQcQmahmq49qZwOLbht0Z2tJOc1ypO9UKS/D
JDqNEGnQzaNjjOLux2e3Nvs4NGBeASFA/Dw2ovo4ojTh9pI/3kqxNrkI9/yta7kGbmhhZRu8RjzD
644fwAxbnZuSnmptG4eowB6EDVUeFwX4z9eP3uUBB7UIfGHpsNnkKasqLGCfjvFH/zwaUfjSN0Pt
WaUy7NlqXd7ZyzA8sSiusYhrVvAkWjQu4fadC0uTSldSlOIAJREPXllN9loAm4NR9wJCu5zwtUYy
EskaV2PmnyfZSG+arsSPyaj8c6hUe0jv333PD7ESspW09YlJKJbrF/Q1BbMzKzPq8FaaLHCZIfIc
5lHuEmSQ6klr36esHMZDgfK64ch1ihZRp7f593y24/wYmHqOgv84Vl9zvcj+G3KKTqdu7qaCSkNa
/AgZF65YNVS+q+mdmbrxXIF3HoUlmU8i4JupThDgV+ukc6yZCB1FXeoWeYHCbqaijnaYuyTwDzym
01dR+dV/w5TE4AkBdnUoSAHo4Gaf0DZeGK0ud72JXWIysdnyzmx7txz86kmXZkpc2RyEeFXOIvs6
5wMiWXOd97/mOKjP4Ip05RDmtoJT+9ClED7kOfk0zhY0mL/csMuCLyY6dGapNK5zJhiIWe7jgHTr
j01woNWTe7kKwOH6KBdbCJAtJ5AzSMYFWHR1zcihhERBO0peAybssyaX4pDOSvcY+rzp14e6OIG/
h/qtFsFIF3BlK0QGQtdBZ5h1Ex1FX6t3c57tgQg2R+EdoJ60lAXWMf2cdp2BvgfFtCG1b1CRlI45
/LWduVy8bsi1IF+y6HxCtLioepezXce9pfsezUX16Jtt6iqSGv3j2118q9VjtOdtsPGdqHKjm7sA
33jQVw8PrbDGmPEovsXYG8naRjZvfLB4Thj2e1nR5VBLR3FBP5BT4ka7xBR/VhAMM6snPfG9ZIrS
Uy0K7V7Eo3LKceTdiYcuPxZDwcZlUrC4Lsq/2Vz4xJCR79XIfx71toqP0ljtVR8uP9aSIVM2R6ia
/PU3pvCPCY1T7oumAn5gJKrlhlUZnHuMjI5qUfv4ycTv1/f51voBpWDpkBvhulwdKTuLWijmCwHL
GDVXro32XOY9QKE+SXfUrS4e7SX358FevhXFjfVmL3qpIgQJJGLVyL9pRBNLDljn8r5vZl3ARg/B
ACd6OH+5PsXNccl+AOgxS7qAH7dIQc+shQclAc8T5k3dSfWtZU7BnR9bIBwQ9L8duU+O1we9lFBi
tsRDvHcQnJBsXY0almVPqSfkRiylXDtGJW+sG+FyCgQUGqtJbCm62w7qpnBiEdbvXW2ByDQxy3B6
EftQGuVEkw5GUZvTuR1q3Gs6K6sXwYN66o5WmA4v02xL40Gvk3FwlKgbYwfEBdpJuhgzGgIIC59a
Xrl/IFkkKPH2Rv1NbuF9Pjd23wMmNgg847JGXKjPNHnPU3yZ4sdXmCxoISTRj4dvtY7nTSkso6os
fW+UwoLe4YhaVTWV9qkyY7V0MnSFvdBO7B+jXkY76ejWYcWemiiAdMy4KKSl8NTtXKno1ahqdOwq
0d5kkR8drn/lrcOK/ZZNyRrZD3oSq62V6SZMk8H3pCpOz7pcy8eJz3PjlzpIlkIkOw/gZTuAXfXn
gKtdVZeA40OIgl5jop9fR03mLn2Yp2Ask+VPtqNN4N9SENyO6hPOQf8M/5dJA7/jlgI+eSGnBIG0
rKacloRllNXTKNn1KZoDTDsroTsBqh87wf7lFWVwGwJ/Z43JDJV1MFw1cR8Kni857+EJ0gM5WIaa
4VmTJjsv5eVV8WEodfVwFfGE/0G8VOctM/8xZ/Pg2jya7tRApGsqW2ONsz0wxPL7Px4TJrVU6CkG
LUiF1TetkqIWasI3HWOV9fRtUFRyNh6tyE8XlnRTvCRBQt4rNeAMU+Ov6W0oz3L7L9o1i1vWRV7T
6Ih/qF14K0QWPoXjnN9bXVXOXpzr2p5DztbHXHp3JFGLXN96sg25jCpBWL5NgiB9FMjGAprxx+e0
aOOd93prKMoXFGapEsH6WCWJoxZMWlyn0e1o2OWhjS2wZK2tHpuEJsf1e2BrKG1RyoZRRyyyzn/l
Oi/loJ0xDCOEu5sUKf3ZiL49mJMY364PdXnlUBwh+wWguOQ36wYotH9pWmTybkO5w/Wb10IXQ3Ba
xMgPQDnm4/XhLoWs2B2In9CbAXOJesXye/6IR+omnqJgoDRKRmy9oeXi463mJy7EM+XYd93kyI0h
TjTepwN4xuS+BK3ojokidpQQL18Tivn0RVBLBmwFCObjDzHSAZh0zw/xhzZ+tgvddoVRg+1CQ97V
xkl3ogomd5X3+g5u47LYyBr8OfTy2PyxBlKepHrf/R9n59EktdKs4V+kCHmzldRmNDN4DnA2CuB8
yHupZH79fcTdMGpFK4YNGwiqVSYrK/M1cxY0i4y/E13/ujdOspFlz4vNU8ytkRkQLljzRrgYN2vB
QO+4DoY8lM8dF3PP7DXaUeDYuQ1AHNEv5Y3LEb7BWExDaa6CTkmAmgGgZyzhLr20JOcUm1bPQbbm
URNd6veAWli0Nr6k1Sj/xdZfH9kAoSlV3EIvdAVUAnskyHrD8sKylb8BX+w9ExDrwTrsbf0VF7lC
n9BT2SZyQo6apFBNYke9fHGKqJQ9GyMlX+oQIyrr7iiA7M4vCQzJKt0FqDyb60CLddGQOMZBmA45
4jBKTQF0LjR3VQZEMT7UUakhblWqEr81mqTzQJq1B0/rva8mk6ELQldwVZN7ufloR9plF41JgN+K
/a/c9uZbMWflubei7lEngzviDuwOyPzCw6AxC3Du5YCWkqZh7hA3FXS5A6OQ8w+zlBaP1ijF73Na
AAep2t6ly0NnNZbkgUXH5+V4VTxkWg2fKSiGKjpb4wiYvJzAI5dDOiOfLUK/TXXtw/3AtvuV8DE4
17gb35QQ44jMP8XeIGhxzvw21XHvllKcvhmN0MGeC12K++Pt3fIIMBC6ADfg2LiJIWqDa31f2nFg
NSYg6zHvL0ohvs1miNxviO5KlcSZh9xF65b5/N/9wfd28qrnBOKAeil1zM3ohqhoYDqwFRABwxA1
xvFgOivKaHOH9OZyLkBHBmqrWmf6weMzFHXtQykghT/c/yHrOJtcB0lLqHdgINYa/2atzcbAW2Ya
ogCVAsfNbTP+iJiPfJAm747CK9PiEc2h2T5qbWbYzu06Cuak0f5DnPFzU076l/uf8jtV2X6Lxt4h
GK0JxnbfaqNpNMOKhJJLCWEkxVFoUyRL0j8Pcg1db6ZCEMh2bH3l5OYZ2HlqY5T0pKxz80ErMldC
BKlFgI3N6MIOwZMUuV8A7lncGL0/lGhGuVOF4M3Rpb7elTc/Ha1XgugevjMnz3aSQuEpbuqN40lj
jNXkFHfY6AyJLl9TcpyK1FPtv0aFLAzfsif5UQmz+nvUD+GTWeV24ZMLIA96f1Z3jiU9Lej0iFlg
jblNN0aw6nlpSOB/pGg8T02vneN5DP9T0cF7PyHBfBBd97YKmYsFrIlAcFPUZ6tYkqCWH6jNIgJD
DfXSHdT5yGbtd3aynXHuSEoBAKu5TTbJqA3aM9aWPAqKPM1td1S1+DsWMfpnzP0adkIR5go2R3H0
XR0sZXqWZq246kPZCm9pqAi90eYqs04qEkGjV5TG9C22zAWNDVuV7KtloF7k2pKYv7ZaYf1A/quX
L8rEiffRV20gLyxF8bGyQ3gjbi9mu7+ORVI6iC1VwHrRmOVHLWAMxvM46UZ7RZZvXtxZr6pH1Igd
DAWEkn0s51o1n+U4HWoc4YeovahqPf5r8Z9kv/pYJl53WhtZp64mRTqpg9pEH+9vkL0FI//FkImK
8y3iwlKXrFrmPg56edYCuXHMNyP6HNf7o+zcSYAdCJhEK4pj2zglnARbY7uJsZSu5Me2HptHs0y6
AFG84g1YpM9OFSpf74+584jgWUQoWf1gwXisX/5HltmLulOLiq0/p9BmpkIvHpohi/0Qk76DALB3
ytjraGjy8qROtQnDXPpp3iwSSOSm+lk7tmBNs/kjmA7nbRg55fD6Uw2QiprBegGCaN08cefQjiie
F9JDHWqzCqFFzMO5ySUKVpGktZPXSpqcfr4/nzsfuWp2rikTD07QwS/nEzJW3syDCB/6RELbaVR/
WDEuGeZcx5cCZ+6DSLKzfODKmUvUZwmsW+RiYyVdSnIYPgwtxmHuFK3Rm3+NekSVaOnBCu4cA9TB
qdxyT/7ODV9+XKRrdSQ39CeUqundSQb7PBFUDi7SnSlcnRpXEildaqrSL0fR9MqKalOVHlp50Vgx
lerER3N0Yv1pdvCnP9VtFZn+/XXbmUikIAEEosGx+s1sNie8IHRp1Fx6aEa98W2xSOesRh8r47F7
MIs7QwHRQK8IyRTUz7eEoRx35VhLlTxwGlGdLZ6vq2UKpqpNfhi41J0lW9NcHi+4tpJcbw5Biqiq
pC5aHlhF4pQnESq54+FubgjXMERroprWLj/bwUr+RTYfrwtdQSTSLdAK/l+Wpc0zEbdefK2V9fJU
ZypooQmS9lmfbeUfeSCx9nC9QUzPqYaQctzYdz8Uocr/aYjFgYup0vGjDWjyiIS6910kWSh5mZR0
bkqt+jRQIZikLKgTp6WnicdsCGLkICLvjfK7trJ6uIBA21ygOjeRMUW8wQ19ya/1aC+eox1KPe2N
sqre/E5QST/We+GPGAy+EzEfTeD6UtT9Ezqko9dV/RGG/miUzU6AQqNEI5qL+MsXtq9NZnxWTUQZ
Xn2OVpge+AiUJxwAQy+/JWMU3DnbPEB9WvJGjXqROabVWZeX/iBOrD/4ZXYDvYogASae4hR4updD
OWAguw5JgEAJowTVPqG0p9As7A8CLnTka6NhnUtVvmpWFr+6ykeWvxKS18olqJpNiHLIC1ED07Ng
KfUS/F4iozGJtmAsDUcuq3tfuSL3cNim8H0DiMLPokCFOMoD3MX74hJ3aTec0ZGzIy8vEYL8qVoC
hqheaGHQTzMyevcXdHd8qN70VMkkb7xkkzYb0ZlglvvaQM1tGaM31E9l1+6M+FrEU/qmaBz5PGZF
dzDybZxkkkF+wt/k0UAO+3J9e/ynk/73yIusLB5UYPsHystG5No4bh3s29vTwQuZ9yE4Ioa8yYPK
sc4RBhk4HTykoRLP8RMSXMPl/mTeZngWeTgvUeBz6Hf9fjH/cdJTrRzp85bIbmL9VcLDmozClyun
q5C4boitTdyHzyaFl6Om0U5JlaHp9wPJp2zHgr6czVaOyqHTsiKo9HL+HCJN+ozWriljr6iUP+Pe
EO97VFn8KTOGx0yToszLyrzKXdMGPPoXS7vCNtARWKtLN5Q4Q65QAQ1zapv1pyYurIfYiFVfzpL4
0+tnfBUnXOs85IFb0JbWzGo/mHER6EmSP6AEJb+fUVxynbzuPrXOUJ4ta24Pms47lQ+4UcAe1kYA
2LRtfOhEQ+22iIqgFFV9ns1I8ivFmN6NVJr9wVL/m5vBuWQt8sB5jvY0NY+jXvDehmal2WnUTdZ3
y8v1TqQxTJBwyoKWAvllaGys4B3bOTg2u18KKgEOMszn244zBg+RIodGFkxOm7+HzyJQGlEnJ3Vz
pY5xsJvH+anqo/hkmygSuGVtjp8XgOpHlJPbrHHFd61sZbBASH1tokWojr0+gGYOgM5grFJr1vgD
Mr4GwGmcolOpZH9zmOmeEZRx9ljbWC9nuB2AaA3kBcHYJYCkbC7Xx7Gj6Y9VcogiLg4bIvNaVbSv
9iul8/vnyJtvhVsDfK1L8wAlvuWNPjZmAEetPah87+0gLnK+TaZPh87Ky++bKJBGRROytB2SzAGa
U8gDh0k0OP79M7q7dIBODNwv0QXYCorE8shrw+GKC3W1ORvaf7qR/ADPqXql09UHr8KdELyqabJl
SR8JCZusYejlKbIyLQ2yUVXTT/RJsi9qIkz1bWZa4cWAfPSA/u50ffU3oj21aqWC64LRtlmyXp91
utRGEuQd5ieuWHgdYHFNCSxRs+5RLQfx7v6It7VfQPgAcWExwEK/oTJYti3qpKXWbJYj1XUXDzG1
ebKlXsJSF02CD4usCu3clEke/+p6bp9zMUa9/un+z9hZXIfczLapinLBbhdXdKi4M3QS2Is9PKdh
U/m1ijaHFlbRU2wNRzDMnb4Z322Tf1IkXRlGm8AnCIi0RgQDagNYyDisfWRi9Cdky/pLa5kNou9Z
i6e52nmoe7cejCfMaCLlG2mdOFj2vd223rugq1bw1vbWTZx00HUKOwG+YlQ080GX0PrvnPmfprUT
Xwx6B91diYaDC3b9yE1uDOyJwh9AuFU1ZzMJ0TiNYVbQtYpww/D1pcz91kYl8GSYiXgSvfNOS61X
CwaSDUNL+v++0W1DGqAQCAbh0CqTQ+tkIgv3xlkq8+DKWcPOzafhX4n6E7n3zZsMkbPC4aGUBKkh
JV5RR+15UebQnwuoSff37t5Q2COtu2jFY25L+iWAlspayjRwljGFONm3i3AzJI9ztxAQBe6PtndS
8BFEs48CP7Cx9e//SA7xd5xgdktpUCA07GkJ6JYeAMEVyaMfC7iq10dd3meUxwAjUR3Y5ihRulR6
0qppoHZF80Cb2/axme0eeCJmpzQ0uoPcd28yKcKt5Whe7DeIuLLo7UGVGE+MXRzEY7icEL9xfCQA
1b/YImTXuHkS56kObGYyVyYkDiclDaSCpKRecPzLpk750mthczCLa9x+uRtX4/C1tm4R32642R2i
YE5aT1kQOhn5JS/Pk9r/hSW8xjA6ZD9ukJ2aUaHwXGcdGaZ1cg82UXZZnzOn2onsS5xr9rvGEc3F
WpLUlZRJ9029bQ9uztsLZf0NFrIOvOwhrWxiypT20yDPZJSGgdFGTBS/TkKan1LW2xtrZzJc4nnl
JlIUnaY5tQ5O421MY3zkOFbdPN6h2/K43EdmH6s2+YjatRjqmu1jZnftKaK/5w0gf1y8lef3iC4m
Bydzd5E5mJTQVj37LainVzqs8eyC2ceBAMH+pLp0pX7ED789IL8L43RLV6DJDR8ISYYyabATC6ZY
Cr2Kf+WNrWL5UddKfzGVSDABzSbSgBZVX4YatrEiOX3NUGFfXUfL6pHJmGoU3BfHm+cJG4k6Gc9G
3yFBdT/K3VLD2crgzmgME+xgr2zG7hq9R62yS4NGlNb7qdLTnwXObNi+0IkQF0qTiXHJYyl5pvNW
N1ent5ITF8Hgm1OXfOoW3CPSrn19SYefRdsFwBGp9Q3OI9KEQADVIC9Ea30GuZWGH5ZFmjpfaltA
w/dnYW9HIX4FfBwZPaRSNpMwRXVuwQpMg3C2gXaMc2R/auy+Ewdndu/M0AOGRUTmtUqFvVzoxKLx
viRVyqt/aMU5rerssy3URTwMlT09Vn3B2940tTxy0W0JD14Qv81pt9FRWWU1WWiysm3yZ+kir3sH
R+EFz5Psw2oe3dOsi5bIV9R2kL8UUy0MbBCUZGQW0lGdfQ0km+ZCw+UNmdh6HXuSiVmmKyUgA/3J
6Ozumi9L97Wf1BqTnaEW126eQ/NcF/OUXGVZaCHMPR0x+/uLtndAOSzEYESEIflsJtOwkrCoyiwN
WlktgiKbJr+3jfyKNsrR/th5VyOAREkYLh2ezDf4TDV0lKYTIg1iwFRvK4FlhKslKOzNtYwYc5NM
z7YB/Rn3n+J/qBeDyFNa9S92KSQRGK9Q2+kzbT44RQM5go8CoCDq+zfTIiTPKgrr4LbeOwvkqOgB
QE8GA7AppqIVhI+PDWyhyBqBzmIrXdukt48KBHurxxiI6LB4twL9i7BFpZgz3dVWMf1YTkyvg7N/
dvLIOhALvc3kKECAjFtFa9Dt2YZXgvZoztZIlrPU/bPSqwrMXEqWk1CEj5DO7N/fmLu7BawkXTPq
XFRxNlM4ZNPSxVrC63LR5B+6pM/i1Ful0B9zxSoVFMdHA/8sx25z5CuzynqXDKX9Vs765dUSTIR3
TITWMicJ0c3Lg5ptJNkoIgaxlku+rbdhEKeOdU4LzTr47L0VRc8ECeT1nNwIhumgSLoZMcigAiso
fAWrUeV5rGfbCxVB3/f+JO8t6sqgBwBAQLsBicRFTKIjZTypeqP04LYXj1EK9sBJQv0nIMwjeO/u
ooIPgWnEq0q7qVSodYW/icZMmuGo5hibzPmj1ut6fZ07AAneWFE9CK06+oREW9qccDWOrtlUa0f1
mZ15BkC2Fv9XRS/yr5eXSMes4A5s8K4bl8krFCRuXeBW6VWUY3NwZeyORXDlfUAr9kaJUs0HlhqL
pQB4s3o1nbQ9OdaoepkCCeX+gu7EHVq91JsYhRb6thIUja0e5wufVVWLfEF6rj6HcnjER9m7A8l1
YOdTjeEq/L3MfzzrNIy+dAUCRWBGODq5c5ZPP5U0Uv4F2GTj9FBWsQubQy0fh0rUXIYaHe/v5sKp
wR9Lqz/3ziwPJ72RqmuFC6XsY6w1ZriaKXNunxR9FJ2X8vJu3SyxsxXAY1snfa5z5+A62FsbCDVU
cqgorzrnL/cB1FI6zBU9V8nUMs9obAVJ0ii7ZmZ+pMi0c9hA2xA6uXbAoG7fGoVINKGiCB5UxUwE
lYbe9lroSN+SQZrOmh7OysHx3v046IogJSl40op9+XExNmnLXJB9Q22fnwe8uC+NFPUPtPScg+fE
TlIGBx7QKfnv2j/cPKTquVoEtD66QHaUvJNKJ31Y2sysLky+/gxlzgroazbneoBneLCGe5ueRwzs
fFBG5P7rxP+xG6coBbpRMHaCW99pBox56g28iu8frb3JhCiPpCcrSEVoM5mVJhA3WLtpTlPAdgbW
ZATqKKW/zEVPD+oKe1tlhdwA36PIdoMEQHc4TdWuz4O0MNNTosb14yRFH2oEB/zSssfX2uLQsQJG
sabukAJuLGoQVB/rEThdUFaF7nfcNv9EQ626ki6yS6EZRw2svamkZEwOBguZxvpmsxhJZrUYU+TB
UvQKyuJj6LMlS7/UpNe3jPg0ykFU8ZBvucHA8F6ZZfIF0r1QhI9KLZpTGhVHDeXdD8JBi6bJKoCz
PWjAq4dBtylz9XNkeRO12TdV7cB9l/T28/1teFt95YOg4mgoF62Q003AykQFOqrOs8Bu++UsERfp
gcX2W6CzxQX/n+whx7TpoPm3d8JWgTfyZeLkDUIX9+OmaTCMBNxJqoy2j+Auq/+7/2V7mx5SCnVJ
Mq1VBX9zjHE8bVUos4EGincsa2yYnWY+o0vY+JJSHszj0WibPag3Zce1AG9bVInxVOfF97TJsnc9
Rw9Vm/lIbnFvhwBmI1enzOPgEPTy4xx1hldRRlkwC3gGA5ADT8KMEfsJTsBfzCMSnqtPPUd6+w53
bMB56cRm1CXJOSeaml/VDmuYBBk27B8mcRAY9zYH+36VtwEUf/Os09TFsUqbwouTKfmZVL4OQilL
rve/am8CyZ0cQIG/r5nNvq/1riqcocoC0xbOyYCGe0JCNLpGg9qeXj8UHQZeqLRbSBI3a2VTMsY0
k3AYpWpyrsIk1nxpWqbTCArySIBpbx9aQPRo7FAluym2VtFioadOLJRiGZKiEo9eYrVlIC/066yq
O0Kg7MUPUDcgUyENAqBbf88flyWoE5gnJdfY7BTl57boOxdr6gRri07+LJfLclIT6Qi2ujMoSSI3
DC9hVm+bZbEPC4TUKA0xAV1Q5RiQunlv9t5s9pFnSoU5e0Pbfb2/jrujEiOdtatyWzKXLBWOqbWk
OPMIy094QV9QILLOeRtbj9aglGcEZ45ksnf2KeAeqJJAqtda/XafCmcRddoy6Nxlb4ZyiT+kSpL5
hTrpB2Cx3aHgxq86IbwttkupWrHu4CKfBpMVI6wSmvjlRRnIyYfK5Glz8LTY2ajEkxX7ASuSy2Dz
YprUqMm1OOQ9nuXWv7hfhhcxNN3FSEapc+m1jgeXzt7y0YTgibZytW9gx0ziUgox0cyRUslLEpzt
VT2OrlqsinMJPN7T5eGoorKe7U11b30OrG3d3wnRZvnUBmcnE9enoCmV+p2lTG94xppnNOMbTPua
5ILN3HSZwu4vcqJ1TJ4HaJHd1qWUEn9dgCcU4pDfTb1e0dGWKUZYTMI0w79YyxW0TtmfuH1TnppV
UoYql5NAM6u495oUmoFXa3VMMayCUvXOLrnoD+6lnXuCC5B7HS000ArbrA9Bt2LNeKHDrb0W0ynz
ZxtjL/f+od8bBc8YHlhkfMTwzQKmZgMtqqfm3eBy4mfzWm6sxZGA/A70jPO2mq5B/OFhtf2YNMrH
2rBWCKFCEoGesGN+dZpaetdyDFNMPhgTK8OmrF0FJpCPipER+wtGHj7KP/1BhWH/56zg1JU0TWl6
czghJ1QFCEbSCw2sRySqwitLUTwpS2l+qZWq/loq/eCmWDRfc/pu/pA1/XM0VUdK6fu/hMoqAnT8
kBvKWOxMOSdX4UGdZ0brzZOePBmplLClzdwJ8HHu37RKq5/nypjfjnUsP8ftnNhYiPev57n+llJj
O9B/vtVJdeLYXPCx4Exl8c8czRlebWmHZ6qjXsZUOlLr2dt6ZF1EfsL+LU44yjsgKIZJSqmkywfD
arK3MVCFg7O7E/XRA0KLQ0PF4RbVifiGOUezFgWAzzCi1+yfM6afZ1Ll+uB+2YmFMP4JEhyjlbe9
fu+fqYII7ckqZcj4bVV/1+MqnR4Ku8vfyLAXareL0deishOPp8GeTOly/yDvjU7h10C+DZlbwMIv
R48Wu+5yyhWBRO2VBjBwm7TpqrPSTvE1a3Tz0poFcj4EsoMQsjfDlCFXCS5cim/KvQMGQPOcF5S6
5Ww+YVxj+5jSZhcqVdXp/kfu9J8BDwCPgIpPSNxeqii5EIW7MQqypesDDAzbK4JrhVd00fTJspTS
LSt9vljxqC2ovCmvZwnyAF8vAW4cAvP2NRl26TiJdYlnkZ1gqCznpV/g2fRd4rOyBxO7c6MTMfmZ
UA8o827RIJa1VFGstGjxpw5qTJIhnmyccL1Wbmc/o297ikc5+nR/incYgysDEqlB0AM8K7fFyo7M
u4pybgS5WtLptEQWXWETwe7itDQVHkkCtNgYTFpWKfCGR/MD1hkxFHwExoU3WbXyBUG25gTZcvwl
j3He+GqWYxTQNoX0lNVhlMOzVpvEbRXKYxexTNH7RJl6/ZSpff0YVtkiY0uZRum5b7vqq95Wynzh
LZXlLk34/jvtoiY+0+xq/5m0JdFZdHuK/Tl3EvtaGuac+IUSYSoEPXDwh6538p+Ux3ncoeWAenA/
6NF1aqpI+aKq/fwJH6fuCCmxcxzRtYaaQnuXydx2XbOqUCA4JnFg5LjYFFMYncWQCT+X6vR/aU1D
Zg7LGDJOcqR2vbNroCOsMCy6+/grrb/sjzAUh0rTliNNLrWOq6BVatibUzy8p+qBPoaIWi/vsiPs
/M7BJH//bYBExntjR9TksrYMDuzIYojqk4O6OpZfffmlUbUclZ68vkxRKbzOAn8mpmr4drBpb9NQ
qgXOqhP9u/e0uc+Rgk4zaKEkaAu2Jl1iJWc5X9oDJZCdCws1oNWAgzyGrtMmwNfFNNs4sa0tNoF0
o2XPwq/ycjooL+4PQztiLUfAON2mZN3C9RCDXjRGpP/cYo6K72VcHUkn7jxQ+BoCNgHtd4b5cp9E
q04NOz8J6tgxnmu7QWu+01S3QzDBr8blqJ+9+1kks+jHQNphk7wcTxvHPsSvMQnKXqqD1O7zj1Mu
jnot+6M49EEd7mL+eDmKmaCAFXHVU+9TzASLXdnwogy7tdenFVguAevkviML31aNrBQaO0gkxItG
/IRdoVS8tyoLJxBtlAC5v35/MxLVItDYK+775VfFlaKmRQNmLscozW1rENm4IR4JDe7FLFg2sIBJ
y0ClbEYx+2GoGxBIgR5p0huOk+WniLs9LXbWuZ01WT4RpfQUBaHW+9+3k0LQt+aiA9VlAEjcxKxF
wp5PzoCNKgsNzLmSV2lTaXgPa/Dr34y0ooLhZNxaE42xrU1tUSRBZNbiW2WUDV+WdJ8mgNIHi7Z3
wGBdUgcmV3FuvLlSR2h20i98FOYxftk6Qa/muWeWyz993H+5/127g7Fm1IPXbb/NFSDc25KW6XEw
DlH/7BhJ7BaDbJ/rOVNPE3Nx0CvbOWfrZ6HvTgmfIvdmrySLruajViFRU+BkQiIxPyxwSV+/LxiF
fJbcDSbYdl8kfT5OszLFwYD38NupMzTfpBv4NHTjEYpzZ/MjIU/HGYAI53o7gaYc9yje0KOl0eLo
QSpneeqby9AiUiw5hltR4ry0bNJ/nGYxD0L+zv4n1UKbkl7FSprc3F+lVimxpeRxMI15m/nhWCgf
w3RMa1+O1fl8f6vsvTnBE4BMoctJUXOrYS/lERrujVkGORqGJ2XWQj+TpxzPyV46C0sNr4nifMKz
Q3clo3QgJSsxDpXZwVHc2bIQN/kVa4GDVuH6938kKiJPGvRzRRHkahU9lCjhYC4fhWejcEjSRHqU
o+ys8EoiXAPcijHafrYqV5KOm2EZjNokt0iLJPFXeZIwYreUcCZzScy3XRYn/gwh8b/7c75zXAD5
AR0Bq7I6ImyOS2OPXOahXgRdAcSPBQ6Nd5Fs9UcaSjvJH+A08j6A/zv+y2qx9IYESzPIRxG56Sig
xnIfn8oOkF8Tt7LXtV1x/YuPo+II5geh05uHb5TW6KG1Shnoodw9FnpbPLRj2hw8r/c+jTcJLFjK
cOB91uX9Y7uAQ9VrHIbLgM6Q8bMTi3oNFSv75tSVBpsmQsrJH8bsCLO+t3JrSxmRFgPw8ZZUBkwF
+GIYl1TFs+GUtRaeB406HsDFdgIAnR5oBnSEkHDY1sdCCt9Qj/IqkLW6whqQHse3Nu0q4aERc6ia
vXMSKEhz8qhNK6iwb3djT4aGZD0nITSd4WpbY/dMt0V87RwlxklGAzrpDak0KOAv56kyLvc3zB4A
mB8AEYrWJTJG2zeKHioZu8ami7NMkFMW/B4w3WrD9nsXO2nulY1RL1dB2IhdK4uK/7S2Kv5Z4m76
0fSqnVJbxsbXleBahwe39s5KcGNzhDBh4rG/vdjUDng5AqT8tAgtVTmy57Ol5foVye4jY+mdAEgK
Qgf8d1S6IYRJQPhNamA5uVxT+8ZSiad+cAY36pb6RCp4FIR2p51ISxAC+rGyFl8eIcnAfCvuQX4M
Tti/6VLTeEfu39jn3Mpn+5xMsrR4nYQbGaiGJTUDLTfbj6itpr1nDVIqPyxFpl3B4CNneX9L7E07
r521HAgtDYuVzU+r47FSJnZElRrFTwmXDy+XkPgIR0N/NXOfMtma/dHaWTOLzWUrqXY+kW+gT6Al
v4xQd57sdhBnjeLD59d/FL0taCiUIG8dRicYQ2GiGnmQzVnlz3KS8LpCYK7ACvTgPbIHFaRTvoJN
UT2+TaFTSRhznDRF0Odh+u+I4cb7fsyXEEdtJ3tQRke/mFRgMA9MC7R37Mo4jT3lm1cfH/xoSWNQ
ZOCqu8GqpEopOWmlFUGjKaPuwSwcMh+s2wpqm9X2SCb0dts4FOvJINbn3kr2e7ltqmwQthyDLrfW
sFllc/7PbJrfEXrVXn3JMRIdSvJRiLA3moyCW70McUsI1IjaoiGHy0NT5Uf4m9tLjlHQYULVEtfg
m8BImXzUhJ3QmEB/9zP7RL6SxOGhCt7OcuXYHE5CRmP+YNVuIxFwMIwrCHzg+m5qRhl3dtqkE6KE
i5l/RAlYhdFcdW/MWW+ii9ASRT3fPxq31yoj8pilJg8v4AaubFUtDzRDT4IxiQyf2kDhS7WlHFw0
e9PJroBlseIgbtIuTOxF3tGuD7omj64tHp6nuRjsN8lga2eeAv3HVc7z9UeRtj1Cub8ffvyxyVRw
EOsMZeE1m6Sl6mYhR29xhtijUDh/bFG2/TXSLX1QhjY/I0IYuTWc8fJgSfcmmCgH+mnt5pAUvjwZ
ta2PzAnNHCrpxSWMnfCR5OWoDHJb91uNOeEQ6Zx38yZsg++YFScGFlRL0jzgYKQ7V4nL+1OkouV3
Vnshy/Df4/wDANxk8Oiktu9ev5NAGFJpVdlJxJ2XH4psX9QXagx3IBTRg6bhhzcilntQ+9s7IRxN
MJvUr/AT2FwaA5M89LlKVdWOFm8upuFd1qrooUfRjzQH7HL/o/biGsEcpy3gwgS4zXVYouKCeSb0
AVkhuEmtprmJEWNjj+zYwUbZOyO4YCsrQm59jm02iihUje1nAe2O89ofHAOIOVqkMEwsM15Vlvvo
upTz8M/9L9whaVMVgby7cpS59rdv3mGW6lGueHBHRjOFHo6cqjdNofwUAXn9ZWAD3ntw5pWLgb2t
4/JW1MNTsyz22waxOto7ZWT/vP+b9s7MurgrA5esePsiLVBAtNtZxEE3JtqPLLLLd7qIrYMJ31lb
rmnqXUAsgVBv34ISNoZd3NIasI0+DKwRGRZHFfOz2cpHkvm/G2Iv8RksLBJ4BEDaVTd4Tt7CSE45
BPY0S/LWI5VunppixFZ90ZoOjEYWGZEXWch6nVOu0E9yURXRjzaqYtgjavdFmPXwVu77ovV7sxHa
xbbY8pTo+sV0l7jSFRcJR40ezAQq9mz3jnEq06buLtIg16e6s/WcckKTfO01Z5w9Da9X4SnTAnrL
UZLK8hbwupo7KVInDqL/znKukl3US1GiuhVKRXSaXE8CQTFVzidlyM3nHGH2g2fp3mrSk0S4gso2
DebNSY20XO2zXksCyEW9b2gqPQF1aR4NMcoHd+ZODAKcCyZkXcrbV5MaZ/XcrJgXfZQVNOWX8e3Y
q/GztSzq91Kejmy6dsdbe53s0x0hL2GVSOZb3NFSjkgiDnxf0eHMr4Lq5VsUfO2De3NvudDl4F3I
W+qWJSHVjkAdI0anrpUH+nPKdIKh3h+MsrdefM/qqYbv3k2Ru4kWpatgXgbTnKePymDWfiWpigc1
rD541K+Rc3P4VslwEoBVOpwb6uXNVKHHiAsJAIe4NeafGVqTHmp52nUa8sGrJTt9srQwften7ejf
D2Q7H4lqIu+ptStPOV99ObLSKzQXNcTJHMpAxhldz+xNUqTttzyV+n/vj7WzSwApUUeA8cWUblWG
zFabkVZe6QTynJyxcah6b9DpGZdZJ7UYKuvqwQNuZ6Oo3MNMKxUTmjCbr8swFyynpC6CJZYqzxSl
dlk9Z073v2tvDqETUJ5YK883DkWmZMBJXJIiaDudCncUJ0GCnoYHKO1IqmNvKHIoYNzkF9TKNxsF
3avBkeS0CNDhWr4LeY5Cj4ac+TWBo/ff/c/aue4RhAF0g8s0/IVtuiQIznpqyDy01TF/VqZxbr2w
6NSPSagmpTvhl4daapUfxOL9YSmiYXGN8+Q2TA4rO7mewdG29lQO7kBYqV0R58YpnnTJ8FpUy4JZ
Hp3xev979+aWLgyoz9XZ/QYXM3NK/p9GNE4D7ompEn0qNS1yi0lWP7x+qLXoSl19ZSNuMykpM9Qp
Kyyugr40UJxBYN61aj0/FaMG3OH+YHvBhfsGFC7Ym1vVibFXtLkw8eOQR8P80uWTgr6t1lkPZt4a
D+lSa1cF9tBzWqb6ESl4b04pMUPPYlLxSdZehhcd5CxuhmQVhg3tpWqwZJabpDkniR0dnPW96PLn
UGss+KPqmw9jHtWTQtfYLtJzmdrdeeT2+LVoCZ5DTRy+vtUKAhrry9/Fv5Vc8XJATeqaOilxIRiU
8Veii/Ap75IjsBb3DP/N5m5YLzq2C6Wh1cP05TAIoSS0GQBNhXVs6J8KnjdL5cKWl+DlDqp8zpek
s9wwVLPeQ0zHGLwYBX+eyxBLsF4py8KzlEGaL2Zjm7U3R4b8Hpcb7YvVFZHlwqzBmViNisnwZT3v
zHcY9ba/MihKqWvbrfMpyoyyvDomchMXzW6U6NTFZdW5EgLdQa4oUu87RRbKXlxO4y9TLm0cWCpb
/qqYpaP6GFbX74UYww+ZMJfuNBZqWfumOiHg7qSReJImp+vPjZNqX+3y/zg7r93Gka5dXxEB5nBK
UZIlt9udg0+ITsNQzLHIq/8f9gY22qRgwt/M2QDjEsmqVSu8QZFDYIo+qg9FZsx5kDGm8YLWqofe
L9VaUa5KOM9vpW7gc1qNPVj3UQFyf8D6VPyyWgrLDyGdNmJGaAvtrFdNC/1xmunTDkjOHaakFNmh
CxVH+pPVMZKfgS1Km1KtaN9COMKFss7crCK7KOXPHMFBFK7pLYFMKSL5RUZSfCZKOfNj6znMpXyw
/pn1G7FJiRREq8Xf27ROxktemd45H+CMXBR9bKMj2byWHgyhutkxVDNhH9U8MnGRMCPdIK4lhnIo
jTR5O4MXyAK8nto/RA9p3+uZTPRjpCgNuKgxLYbP6USRE8yumRfv5rJuP1ZpbT8grxfl/myPsnk3
2VVc+Vljz99cS3i/RnueTp7Ew8rvE4R+7hTNbpxzodY5CofjMLztRaGLh7Edh9GHfxq5AXXlSHqf
WyIK5nyAOypw657vVLzxIj9SufWOyPQ7WaBNvdkcqtHG2bCiN9XeCXXQcj/KqtoMms5L7otpbHsf
Nqj3DQ2y0T10srA+157VFr4DWMd90JVxvFqVNmYoC8P5PahcNPJuiMupRvbBzc0Ee5M21/zOgzkF
0acauyADH1VfNBHbeG9xWdS+O0Td79pE5s8PM8Wusatj4nxo6ylX76tutr70ShgDALPS4pD1BaKK
tmBG7U+g3KJ3A8Vk6+euXStfCtno9iGCXn1V8OT+aKSI3L8r1CqbfXK2dGBTetNwwaKy+TxMrdX5
ZtUZX6sab+MTQqt2+V+vDHp+0DHT2Gsg3bgrqQvp/zHJI+9YV8aVkBGMP4gYVp8b7wDihp+82nN/
5dTmH+tW+93Ias/1fhPSFwIGElBckCQ7G6X0VrijU8MgwE5nSg7tgrWrEiU9Tor18+WLa9MyosOP
WjMlKdqYrLVKdiRtfdUanfxqt3r23ZVe/j4yOhvMkZd23yr0Oc+9aEtO3iS/gNdNq+PLP2DzqIyc
qKNoP5KuMkpcRXiZynbOxhrd6Nor38tYTjg0hiNlWyNO/8tSaGcA7eZKWQ+T0qEoIk+FCBiO8DXz
IpqhJ1TWSVfCPZuq5VevLxSyOUaHKNhsOQpJPAN2dAvmvfVY/17cun5pPZOy1z/Qoo3LDbloBq27
ilGCthtgfqonY+DYNrNMvYPrptaPRT52fn2OgyQkyACSHDqq67vY7Cpj8goKKAFT/42XGON5YEAs
z7YhSVtrL5EXcyi0Y6lqcu8U3tomJk1c5mxMgzYdv6IGfEeLiFPYYh2Zd2aj+jrrXgql616vhguI
BlwAurxA1zZwmsJO1C6e6aPqGpx/oROi3E6eW8xIdt7pX+Tps42yQBe5Knmj+NZu6hrdVuwSSVYG
2mmWjsHSML2fGq/9OZuF+8eOTe4rNXeF7udNUzwI7KzdByygDSXoYsXNTqHMku9qWKiMbEcK25d3
2CYxWn4edmuIeTAb3ewwLDsnE7vS/Iq5cnEodIN7pJ1HHJcr78cQOcbRdWV2CMNij0C1STVZmUoB
dDllJSO0VYu31JJ4jOo+pwwJ5VExivyYVdVwtoQzv9ETa9rrr2x22LIgFd9C36VqWEdCpIex4I5Z
sFDQly8nVXKsqg9QUrKdJtXfQLP+6LBoKUwYRNISXN76P2k0rjcTCF2HSaQ+h4OvjxGIbamPVhSY
RtdwL4a1W/pkLAursi5qJG2ntHnSRVq+VzFx+qRbiTkF8wQj/m7oEcv2i8Rq4zvDq53PedvaI0YQ
lXgCLpB9z/QQ7NIkebzjoJfafBxrY/5VSAWxz2oIATcguKplWOc1jf6FPd93ftrOcnjfxHTqjk4L
qZQpGwx7n7THpqkGSu97HUWW9CkHnOSAw2jq+VyFQ+dHJe4vbwlb4mODDFToa5M7fn15Y24CLF8L
3iA9axTw4EeuMvaiiG0ZF8jaJzzr0Z7D7rOVKOK1uLplFbpgjDNh4GwCgeqkuF+pWX5Vs04nziXK
Q5PXe6qWWwgYyzCfIn5RhGynQ0maZnYGpvQ6O2FyzrJwPJLvqIFM0p7vr4WHONPNxzjpElzmrPkp
bhzjcWRuHbz8Vje5zvJDGAOS+UEihAX1fGPaY6jSyWLunwhzOmJGRLBXWmbTqiED4SrsSYLjznG4
FWNYjqNg4j+6odZx0rx5AZ7QA4mKP5GVD5dUiVzHp750TqFZmk/ww9KHEFHuPcLdrUOPns+C7AZ/
QAb8/IHZWhWHrCqudj+N942aDeDNQqzRBm9P/vfmUogc01JltQ2UJVUqyr0FuoQYtUuDU4lgqiAW
IMXs7iQ6Nz6jqzJgdZj4k9OvkSVUEZExoddznVqvPE+mqK6VcOyjxqjhUNVxea86YbGz6I3no6GE
Ogy4SSZI62SkMWqbzHzOr0htd08GjpTnpOm73k/02dlD1mk3rgf6ZUgF0Q6/YXpJ44wKYmDTNJSN
fjNY2sVumtwv2wxxwmRSfeD66bERvfvfyKgwqBIwd8JW27sUEs1ZKWbrQhesW9QqZz+s1T01oxuZ
NeNeukEINalgDVcX2KIcpEnJfZJYDvApBB5zgiUidSesHcpPmAG132bwwycp0IhCbSOb7l4+zTff
0TIm5cguE6dVjKxd4C4NpfZ11oV9r/bWOwwqUOYcc5hSOJzs5DK3lmOuQzOYseVW2rCy62Jm4pRf
K1dTPrtli/CAlaM8Wg3ZcXamTu4suEXZ0IaE3oLZJBil7dCyHarCy/IOzGpoV2/BEUXHvKtidJcs
kX7Hm2g8ZXVXOQej8KZPYZcOF7hO5U6OdGvj03JHko8qausPqksla3ITkE1ut8l9DvsJ3d6h9jsl
T3bi881XjHMWdRq5GOCx5+Eqz9S5dsWYX93M7o5OlHhn9FKyO6+KnPtubpzvL++gW49Gb98EGAci
hWd8vp4ey2oc7R4+bBS3T6xkzQeUl83P1jA05s7nvPVwbB8OHRMn9FZXB6bHbDrCwkqgtYS7ttDE
fNZqvT6XCJMcekfG/8PDUWXjiElLk127PPw/WVimFcIJZ5wSKk7KeQ6LD4Mn5THBEvXL61/jvyst
T/7PSqBKtGgmHbp2DJkDYGGCvhd9N/xj9xqmt74Y9QTWSAsh0lqfeb3FBcbTKAmntir9EhzfQ9Z2
uErBfvv8PzzVghmlGwq/bZ0sTPBeMeMFHZWqRXdNHA57ULrEtxEbNmWn1F122iplXiDbBlODv3pn
q1coaJWpdInSax9H/WF0jek+rtx5JxW59fYWYU1Sc+tG4Te2dmJ2wGHRqZ6Nz+kci6PsrPlUze1e
i+fWA1HgUG5QWS2zwed7Ysg8+kk1g7o2ylAlop18Bbyzh2C7kVuxEUheuQaYdq+HIBhw26mscRuD
sIkuqtrGvulO7cUa7PgYu7Rnk3pozySEe6Hq1qskQ4fCAQ5wyyfP7QxUAZcaslxpAl9Dne7oQolD
JkV5enkj3nyV3HCgRBjYbqgLrS0xmYrt7Ep6Ddt56tDUHJw9cOPN24ZsCsYXNTHzwdV1ir52LFtn
KTlCrz+mbTrTKFXjj5MxpyeSyyz10UfqjoaY6dSNfYthsVPucFO2qGHuvIWVAn2Bi2+TsYY9ep4U
Pxle4p0eHVM9tCW99NQ8DSlSBIBK3BxWsALR3i8Lr+nPZZmjaCwEjq1U23nuAyXoL+Tce02vW5uN
mMMvo2eyBWs3Q5QWoc4QoAAufT/aNUMM21He5Un5cwyl+sNDrO1pYOSwc3Pc2gCEBooH6rQtvVcP
XVsxvCq7SnWwH5xuTL4iVbInTXUrq+aWB7wDXw0jj9X3x4xCL0SV51cncaJfeS+jb57STb4mIbkD
IZK+J8Weu/utY8QjLZo8CyB0HWQ7Ewsdt0POycot9SHXprzyQ8/pTB9Ilv7z5YN06wMuCnA4g7j0
u9eei3bTurOasxg/BkqtkYzVGb2IkPy4ic0zmkDxW1mrY0B3ut0ptZcAvgrwC1aZ+hKSOx0f7Xk8
jKssQpSTeMhAyfxQa8pvITPvP6y4Ymrgfmh2Rpk39syz9VZfs4lDffCWEXiXaUPmF3o3/fRmPQ1e
fqU3l4ELDY+ElGaTgxP+oTfGhoC/XyoPSg1fmSHuTiZzKzQhwIDQEOWlZm600vmaKnNLbMyGWB+G
O4SGaCVh124HdpLZWqDYdqL5VtHbuh83XVP4uOwkWZDjN/bqcTSCVci3AvCl/OSgrG5q1RENwY+c
sS7zJ8MSuAi7vX0AdVq+/rbG2gQLBGIyriDr0YEamo2RdghN9n1efulKl65VUcIOzCb7f8gMlo+I
oOUyqNgAeAeG+0af0Yhz0Zn4WDnCeozTKgwcOTg7ZdutdtDSFCTU0JTg5K9SA2xACsVuUVWzWrOH
ezLp/X+5qMqfjVpXb2SqhScta2tI/HioHaFQDhfdKHrNx8vO2Nm/N+IPOwq3XpBnqFB43vNjObVN
5SoaSbJux9HXvpm0gzWWzTXLoun48lF5eSmAUs+XKrE5HmYPmFQ8hcmh7Ps6QLQqf6sYFM4vL3Uj
lMMbQMmQPoy34G+eL9UamAG3S0IeCw3MkgM/QcZpcvFkJ841yuh3U7yHndhGApBLwAXZrxRw3ODP
15R6Undp0dBKlyEObGFkfaJuVPc0gbdxlGXYjDSAlrx8XbIZceRYs0cvcRjc6ZhEifHQjkoRhEph
v0nadk9I4NZ6+uIzxPtELX49HtVFXRqzRtsniSvNbystfNDHWLzVjcEGv4Rxzsuf7tZrhPEJUIOh
7NIDfv4aC1t6XVvDU23DwfnYK5p426lavbPKdi9iEoXxBCNJg4xmXUYlJrW8jSjCdST1/4VmbngS
fSwfDFXsCMVt71xWogBd2NtUN+s6QJjMs6YY+ByUkurX7OGadHA61Tq7oWQogG7pxbKYvSYuhpE7
x+DWu2TNhfpBxYO35/N3CY4DtrEBqK7EVunSSqm9SWS1hyS9tUP+WUVffTEzjON80gt2pNWp7yJ9
EqcqnqaTrfXfFYDP55c3yK3l8FdczAvICDcIyLQnMYclj9TxVHWHYlSc1MfAIrpP7L49t/w/O/pl
t74gc1EyXg242WaCbbeGFo6wEq+NVkvfjh0gNmgoIPUnw48K2G2akkP6HWN3by+O/bX8e5410XMC
F8X+WYr+TX0Hnr+noMqvYzp1YEMcMii/ww1cOwzMRz5VtdCIoipIFCPsr0L2yhtQ+xhZYQb5lXzO
/oHEqmh8V+ZpjlBVOOzs7y2zAFIuw1ROLCnlYkHwfJO5urBGhg0Q/MCCfIhEKU5jM4Sf0DAa3uAZ
Pd8B8cLEOsNSpM5d1Uez2ThEQ+s+ZKUT7xzsv3t6/cYA9PCLKIqJxqufY6mgoZJugG0Lob/wezsP
m0MqDPM65qPb+H1sFUmA+WE+nZSxrMrAlSiA+olmZO4BWJOZ+27Y2O4BMC/O05HWxcm7NG1a59AN
KX5kTj6DvUpilw6/7Bpd3XmE5VSun4A7mRyEkABsdDkA/3ST4tqNy8Sz86tH7Xc0aSKdehSG4IS6
zYMeou7jZQjFTdVYoMHa7GnZ3jhfFgab6PMvANlNRYIJr4dful5c3aFRHkd16E6alVnnppy8Az2h
PbnHG8kth9lAfZHChE76OkJyuJQiijB4qVNPvUz49B1qy/hqSq+sD9Y0z9gkVSUIBMjaw9u6tvIv
8KDka986CF1O2SLSgwLG5l4tCxufeKaZF5xkv9WNmb+D/m4vY1frrqma/NGYG1Bg6pwteCzr8nJQ
2yQszKcWijCU3EUjfj1c4cFsrEKkffEUuCAluLFHZkfDA6MHecp1LE5pnu6Rr/9Gj2c7DcHsBUDL
BeVARbRWNZl0vdlN1dS7eCayg28M3Yak0o7CFPemJb0vyE27iDxlfeLbjVu/G/pKtX1c69M4EMh6
PdLLU5W70JuYHM6hiD4WbN63qo0u6my28z3Zg75Xf2z2Jz8aUQLElunsIrq1hOt/jgeNaimzUnEv
Qx1/TTGYO5tOJE4tVP9D15r1TtZ6YznyYhvCKeD3LacHU8A2XAxTL6g1yg+h07YHJsT4f0+R8tOt
m0+v3QiQUQEn0FRbhDvXG8F1InUw8X+9lEZhMNASYf/GGPRvShaa73JEK+9AgnY7V+omG8KRA99Z
PF/p3Jr0LJ+/UplX9UBt5F0AG00X16zdgzmhLjiOiBu+/HyblISlaNPBsmOYCNBoFdyGvpRR2Eq2
nI2OX+CiLhfdmWBAfr+8zvazQVWAJrSQQXiha0W4weI00atyLvWYuUFqZsrF6YH3hHOSnLqq1na2
ySZoo0/FZ0NQiZky7dTVruz00a1zvXUvVh817z1Rdnc1gIq7yKrKqya9wVecsnzrSrTOJyPfa59v
4wcyHRQ7aNHR196AW2oz89S505xLbqjhI9IO2XfGlj2rWoX1hLAhl7Ln1FHw8lvebhyWRY6Ly4IE
aZOs902Hajwci0vsKPNZgC8+IC/qndAST3c2zo0PCkGTJIzmEaOP9caJ8gjVQWNQOPbqZwDa+mVM
VOeEHXcRDJXMvrz8ZDeWW8w/kOsBLs7JX6URqBXm5aKLfkntZsx96F7t99EVyVtZ5gjxj9Or8VCg
I2DO8REZ6y8T3edncGoh0NEJ8C7uWLgflbpS/RTNx2/AzpnuaM1/Lz/fjQ2zCE4upT9hjX3zfLke
vz9qVc27hEtFN8K1fTuJXns0FKf2G0/rL7Nq9KeXF91k0sszIlTApGdha69TRWgowFPmxrt0uelF
5wins8r38gX2MYMyEhdEHJUnKyu0H2XedHtOxdvYw/LAMxZVtyUMrb4pWqz9aNuE8oaHPk2uIe5C
HnKna3VrFf468qzc4xzGZWf9cz+5qWH0Yed6l7qpza81GqLXMole3Xe02CwMfCxALXD71+3UPGpl
5CmQZ52koA2vtPqxr8ReNn3jfD9bZfXG3MY0I/r8iKpNXnusvQrccGioPl2HvWv9xmsDJ8ye5E7g
66wDdlSy7c0IRV2nm+tA6yf9YvRuuBOwbq7CpwHqrdP/XnO/ZFx5o0JGz3w2ny+aFGDlo/nVvoV8
HKZVDnMciBVcCM+3gBZpWl43iD0aafFl7sLsnDdacqgde9zJWqlA+VvPczjy9AWTgfYdcXENGdDz
etRlgmVyO7rOo1PW0bcB/YpHbVbj1O8NgcRQUiSm9McyR2QNXIiefSkGC0p9OPQ2SMg4Btdrjskd
gh44Lpg0JR9jJUv/E3oEB4QjDdx3YZKJh8RGPSyI0179pZax3ftQNfQPTucAEi1o6+EsmQ7mQ+zm
2eTnJv1nX5DSYuKs4O/hgLpNDl6XDPop07pa/0RSnqu+hQbPcER+3CHRzHI1Dcoal8ADxq/Muian
tN/ZsyhUah7FyY7KaHKzeb3m/jZdoVawFyLuG9FI85079dRGbTR7sx+P9Ty9Jcm17q22QTFykK76
o5Re+l8cG857KL5RGIwKevO+jfPJH7PJig9ZhuTcuSD6P6KRFJbBaDvgL9VeEcZhwPXla6oU5VM7
9Ll3GC0rd4NsqMIRB0wn/iRcmDVBB/3uaITu2N+FvbQf6kGR3bXskyYLlDY0vqUdHAxa9caC2YmF
chx7Q0a+jQ6jchJaUr/J5dgmh1Eo4ilBsCq5K5D9kr7Tao13whc7Lg6up9TgRxPEHuC/SOTGet2q
H/E30+oglJ1eHcwsr83L3CLqhJ5T+rVEF77GgTGG4qIkc1/7Vtu5tm+LeFACGGVOf0hL/vFdxaoe
ES1WRFCHkIUDm7RN5SPZCh2Ijgv47dSAgWJWNBn3Tu7I5kHR86l930aG+qcoZ804iBrVBX+o67l+
p4dCnFO7xF0jomel+GBdml8V33k4jLMI00PdFnBGTFeW72dHjo5vpV7d3Cm6Xv+HEkEWXxqW5FPo
kGl8K3FT752dVrr6OAw2rRkKk/YNsRYJBZBwFWgsJ3N+YI4SC0hSQ55+COGVljtaFduQskz5FxIi
EXmriBG6YKJMRJQvXOzW9yEKuy/cKsNrAxe8Q0BXeCuROm+ROlU8KwzBcUvDGUi8TRGQenISy9vJ
YjfPsqxC7CKTY8QDuP954MoHoYSOYovrQOgFKdP0V9A82d3LacBmFcIjrQVm7QCBmHquUh07qTUV
Ol5ynbpovNeMNjxadtHslNS37i6Xi5gqkdR0w+uZuLckvi7owvRjEsCHmpnc92nQhOOeydCtpegY
0KpZRN4YkD9/bZgaojyaZKjBzwr+SdRqwEoScaZubHdY7jeWIimF/k1v68ZkQ9XbcrTSWrmEaWcc
0rrJT1VtR2+MbvD2sEbL115dLfCUcAvgNsbrdH21dJaNjxwgcDwxzP5oT6o4WqWV/VDyKHsz4oPY
7OT4NzYGlz85GoLzy0xqlZRmUIX1cijCy+y0MshxqAhqAtNex/LmMstUaFHw34p3daCrM+xiydDI
PYOs7r2D1+De7iIO4tujbv6yhkbc2VNuBLkdlfdDPf3kcGZBNNvF3Vjp/aFrymHnWNxIyelbo1BH
tQEIYZ04MlPCwmaO3EtrV1gXRF4Msr9Wj53jlk/mZFtnMtg9bM2N/cSiYMIX29wtMzYkhM8ZQOxL
T5c5CNEOOQ1zBCygV5ydQLndTjSxl0EIScwiXr58ln8S42l2kRW0Kv2iRVHW+3Ekw+RLo0KdHou4
TX6UY7inCbF9OrYTU3lmBYxb6e09XzIq4OLKdtAuiRzdoEE38xjq4N3Tot4L0ADa18eFRSim+Hd5
yA1+pELOeXJrZkqpObj1Ecdo+6SrUWgfuhjRBn+SlfOfKDBjP4msS11fNXPHPRllWKUH1Pydzzrj
vCig+ZeEgRwjOKVghST3bOmUvjD0tg7iHhtznGhL/TGBXi/xVS7J8JAHNsVJaUfrnddgOHzOiql7
yoBs/9FSkX+xvCnSzx7dee+iRrgJvDEIWeYhZxjNhepJ/bfdNVZ7wkFj/OYgDjjdVagCOceQTuD3
AvOfBN5y1s6nzsiy06yNA9PAprScy8Iar06al05uYA+IgdwrfUuqEiG2YwaWmSXeQVXGHqEKXGDC
Y1xKoMIa2eFTDmm4xCUjr1NfhzxgBYmrdLrfmF7zsW0hPJNquMAZEPdztEMZ9jQXkIU3HNS/hyb2
SavK0Fc8e9J9M4uE9l3mpV0Cgm8ziCrCSH9aSZOEB7IA8StiGmaeisTzvimVC4fFi4rsvtW8sDk3
ZDrlITPtNj718O1/ilwLs1Nvye6DJqo+xfcgKaVfQErL/NLojTfjPI/zvVF5cfTgCcUdDiF4rm/W
mNjksbGD/HTuifk+VqcxC1zkXLrDoDZ4l5t9WP7u8KPFzq9EIjDQklAo8LSN6o3rZWI4IDAzmX4q
I+PPnOX5k+g64x5vlXI86lkkW99x0qi+S0Wr3mG6qXZ+7+VgQMZC+a3bSB+6WmM9TaOn3IlBz372
TVt/awrcGeA+fEA7p+zDxLzLQsP7OAljSo9tRH56XKIhzGU7Tws/ntPhDx+9fkiNftbeIfJv20dX
H/rsPe5XmJgOsB+boNaV6dOQSNhGeTYMZyWdEuNohnmHLkOVeI/IPCk1/PMxYYZiz90xd/U0vhS9
EZYHUp7qKcsgRftm0ljdqfVmVdw5dmj+KWXl1QFVowKqLSbzCbJ+hsEqhRWeajWqioPemX0SFG0f
sQVURTaTP2qy/RBC41+8v0ujfqNGFA5+V7SWE4xqaAgfu0FI53JWujt7yGbvjtEEwo0SA9jHWolN
ToM9fpjL0HtoS1P9OMXMNu+qqMsSPx/s7DMzuGzia5pRc6w7143OrWO0T9BaIHZV0BmHH5E+j1qQ
e7VG5SEmqz7HCcSAPGkb4c9dXcaHWHOrMXCrIb+TiVY1AUFY/9BpsTW/9RTZfm9K2/vp4Eeg3OMG
r3b3cRxRXihRUt6PsR27x6hLR+A+0sg0HzJE99gII4PLCI1cOU8Kilrwi0PvM6ZrcvyInBSvUk/Z
4ZxPgvxjSQrRfUQMNGnfz3rRRoc+o7a98lV0IPVz9zVEqcw6m8VcfarKpp6Dl7PBzbVHzrmgiRjV
Ab/ZZINujlI3DDMG/nVykNAdEWPtzWOWNHDz59Y+DuWr+TPLkkQTkMaLTNeaXOaUzAbBMACzz8fx
1CXYZFRtEwf0J5qLMztJMJjptFOqb7KOZVHQhYtgJ4O9dZJYVOVfUWpIgbINv/S6MN9T3O1pkG1u
vL+rLPa8QDVo761uvEEzEqyNIygTss4PDEO1AxT8+kNvlnuCX0tW+yw9/LsUDdZF8wuFp9V9TrlD
HxwZ5SvXypD4Y19hdtIIoIuILIR+hy8Q2KYyOwkjib79D5vm78iKuTjdj9XaZUIbr+2BUGGe5Rza
qnPor5vymDkdogoyEcqBi0B9ennVGy8X7CITSsYl9FvWwK08j9HbGBcVjCpx32SYZPu1o6RPCKDu
NfRvLcWMhA+IHREfc9V5g/rbFXJ5ufNsisMwobStGXkR9FhSvLZhSRsYFVT0D8g5tyMnww1bU2aY
XOiF9piQ+d43CC/sJN2b5I/kCDjPcug8pD63NR+Y5GIRbkNvDaJWpKbD0bWYxSR1YfoepfxOLbF9
gTSY1UX6gEk63dhVLTGqMU7zHQz9KGVHdIpq3CO8Oh8imM47L/DGsy21Mi+P1HarpuwMoQIjFn+7
PKrzu1oU4thkXXeuS7U6IE6yO7fd9PyW5jmBiwqaYhO48vO0FnSFZXfJKK5ml2RTUKPtqOBUbWTv
cyWdmz+6JsiNYkMfGcuKeHpXSFyfhnjSNH+aUqRvLDbXXe8sLs0vH5FtlCOEQ9bibC7CyOugEJpx
PsQmVsJK5rYYWWnh+zbs+w//yyog5PnADN7Wej6e0dAOES5Nz16vAgWd7bdkLMPvl1fZbiEOxoLb
WqTCGD2tgozVQXTj9kDkoY1DXBPDyEfTO/7U9bLZgf3fWgp/RAIpLX1ku1ZLhQK/AgF14hp2evow
ycx6H+bzKP1OyDHZORrbb7TYpNLjYcIMAHUNMIEFa3jRiNKpbgv1MBpxcjK0Zo+acuORuH8W1TNu
InSHV02RyRZzSRc/xVFXeRJtkQdSyfULGqTjzm7YroQz6YKIZPyK0sK6qT/0tdVXBYpxplXOb8J6
+p05E4btifFqo+xlx8HwXe5vxlfr6byZjnOLRKlAqh0S8VDQoYXLpvh6XO3BYjYD5WUpHoZmHIjk
DR6lA9OlIgfN7Vqizxj1jfPdg3F6ylDZ/FqWtv2ZRx4uVRJBvlWAoe1U61siyvIDACzSq2OgjYXv
8yAzDI5VlhU30NQ5tTznRWJ7vlGrXnV0qrAIfYM5nfO+wW3xj9tVmgg6j2kD1p4hEgWZcNG06WLb
8SNNsV7N6+bHMVsBr0MA2JpgIHblGa1Fo9KMUu1azbZ5piGvnEsMPnci2q38lPaIzlAWETY29PP3
gLLTRFrHh8B5F25vrmVv7cIW/jgCAfHjkClA2c57kIxbnx/AKMiTZV66YRd3uAUgt45sPj7p1hGZ
BSL5WNtng3r83DGV+4zm9XwQY3zW4j3bpu2FRkqHwwgtMmDGmyDuGCOefxV5Tq1Y5Wc80xQ/QsrS
D3NDCB/3HHWnq3nrHYNmhtsF/IT+3/I2/mkN4VuohkoHv0FaVvhliCPlgGNO6ItuzB/6Kp2Xvke1
k5BvwwZP+f8XJaF7vijkfEJkmpBiIVV+ttAHvx/rhUle7yqj34i4QB6ARy6BFw7xag+BAa57F2bv
dZA6zRB6u49qKPYukeWvrBPyxUtjEetcdDSXz/rPWzTiHp50yAMxINM/YHSbn9rBKg5oZ5maX8rc
Pqfx+E3R2r25wY3dik4ROBtuSSCym4KqBklZT1N0rYU+/IxQvppZr9GY6+vgdX00w7z6fVU4zi9j
KtTmHgnTdA8YfOMl6zBT6I0v5rMbcQttMGqo00WEB7g9gduMo5OplHu8xxurQEVZgEUEIG2TV3Zz
Kcl06fWnKBTce6OMrYOTVu7e7ry5Dm1EdIO8xStgtWVAZMjORtsOtnSiYaebRY8ZjMCdM3BjywB4
xJSIHr+9zGSebxnNFbY+5opy0fu8ODCj9bD11mZ6RrX+1q1S/RCjKf8uAjn2+oyH6tD+y7gBirG+
tHUrVocEceNrEoVI1VlKeESZ3Q36aI53osuNV0lLlsOO+AjOrmvYSWQMo07wxjIX4YJ3zehoPyDH
pTur3IhhdDH4iSz1l5z9/FXOSZ30Sh9G19LFT/Ko1ZH+xxK2h9qPzBr3BGGlkpcyotbZqa1uBLL/
x8ZizgVEao09y4qhKV0dlEY30i3zYtEEyTRXgSyU+PLqlJg82CW4oCsLfmgVYkatTTJwbMjIVwl2
p9QPBRjFKDnhb6T/D4/FhbAM1YB9bfrpYhBInYdOhJph1OOsksX23QQHlbFyUox7Bp23XiJDF8op
MMiQ3pdN9E/wHBvLa5SkTa6i5nJ30GcKxjq0AjdR9gY9t/bjUpSC1XPIWNc9GlfXOjfTZ2rhIowe
aC9OZ8UY/3v5S21h1TjAA2QmYwFUw/Bo9UCl11ijTdZ2pTqqjqkhmvcoRmG93ozGUaZdHTDrxYU0
VexjmIwWypzTq4Ew/IZFGAE9N+R3iM7PX2qcOH2qhmTmo5rXl8yotbMxoqZeR+20s1tuvVRO96LF
p3EBbHamknhqWiCmKrK4u3NlOp2lcJMdVunNtwoPGfQYsyzUW1ZPREORCSgMgqtaaXoQl7pzKud8
9h1o8Ide7bNgRFDsUCJC4zdTn7+vQ/PV5KXlrcIGAWyPbNsGCplM05BFapVApS3LU0IDBMBlOfqA
XrKdt3rrVFDHEzvhwwO8Xp33GBfsqm8b/NxlhF1YPzl+I2XzNLW7CIebS8HyBjJHbbXJXmrHiE0L
jvkV0n161FFFCwyZwINOjFfDVlFXAWTJ4aB5ADdl1T9ZxMUML9NyOPZ98xHgjPMFYRLEEjw7tneK
0+UNrZKyBU7BcszQ0dFY3bAKp9sxCyRdlKwbTqqq9v68ULD1JlXOalG5P18+9zdeI+ux3F8M2ubY
q0qfRrqKZk5fzXmM+LDevTEox94B1wp3dseNKw/xmGWpBTi+IegOZjXCWVgoj4zJ08Ai1wtQSPAK
hBNEzn8wRXpG4Nb5+PIz3sha4KdwI4CHgbi67n+pVmlUiMeSuevlfGz0KiG+qdmjMbQqGrdpy2Cq
Vx+LLB9fn7XQyES8FcLK0qlZnQeZ5wqnxPo/zs6rV2okDcO/yJJzuLU7HjhwyAw3FgyMcy6n+vX7
mCvabbXF7kirkWaG6ipX+MIbkEAQ43Swojg+4I2YH6di1x9466phj2KDuIgzkj2srprOnlHyynEV
p8NrNr6T2NOx1rXplJa2DXvf0JtTb1fOk64AvDpUU9PbrxrP6L/89WovoSElRwqq989VrVhJlOsK
9gZh3z7HStYF1N7o9Wbhr0zHzVfFueYwTbDMHg+8caUzsA0xZtE9v9vKONMbc22TNcWF7j1DFTef
RZ0mx8ejbBwYit/c6Gg88XS4yyb/4+Evo7zhjaJ6q9OY+aip/XjSo3nR0tgVOd2c0B9Dre4CvEIH
Z6L9+CSm2j54mswPjtrvVY42TsfiTGySkS36wr85hX9MCIRrXHdLMp2NY/Ed2m70SYe+c66JOa5m
WiYpDEKrpG9r9+Wnx4u5cdvdjL06H7oxD61KavtkZkV5RJbLof1E8ZTbQ/MT1nZni9xz6Re+PuUZ
ijNLaL9GrFVN2s2dgqgUwM8oBkQQ5ddUZO4Xile4AI49clZ+B+TnoM5hxMy93HhtRZV8RjWw2AOB
bO2lRbKA0jwaxAil3O6l1JR8fSz5nnj60ep36Ko+22AZat80xv7j3681FHc47oYFaOj3/fHHd6YQ
OBkesAZ0hepvJT22U5wirAzJMTnk2vTXSCFWGqWS5V3hqr/rX3ooGIFOnamGJ179FJtmF6SOqRzi
yLZ2ao9bO5iMlKiRBNu5s9fW4yYcYwM3XaMFXQFcNIzfjUqFZnrcA3kZnYgWRpvY4XQAaZT9/R4m
+liKrlwL9zEPeIR5spATfFITaQPVaX6pM1I3ll7371InzXe28MaeQZAFOxfeUO6g9ZOijYY75yCP
n4Z2EC+oRpn/NdHY/FMPSr93o26OtTBLKSjb9xAz16Ib1NsI6QjHml6XoW1dNaBo196CXvl4d24N
BdeDgNyiAXD3UpahSu9B41qNxRC/kcooT3ZUDB9TpdHPj4fauFaJcbm54bFQMV+Hc1k52moV0qfJ
Jyt9mQAGXwB8/B/fibCUldNhTm18p5Cmc+OqS8+pif+ZO9EEAsDO89B3xs6E9I0DQIOP55Z0BkrM
+mgrSMilISoPT6MrHQXwcu20RzzRTe80AbFJAqMt0j6AawbOSi8d+0dYmgj8pq2hfhMSY2ZSk2oG
r2lp2ceumPhPYjHamKMoQ4eObx7x98KaLeicI4GwUxQuolY92mH418/pEHixpyQH3IbY8FFVGL/w
sx7Tk2qFGBAkwgW58/grbmwYGitL7A8Jamm73d6doLl6byogMiCj2hxhdM1HD8HJt3E3vjweaWt1
MYwEDoiSBonU8s//uDgVNwu7Fjlz9Fd0lI3BY57dyc7OeDRUeLQVRWD00YQXHxZ4j0feeB6BCfNR
6esvHMjVHHtHtGGhV3iKDWlxTFkPv8my8ZyKSPhFqQ47M904GSBcabebvEj3mBN63TOmTWCge9uM
jlUVyq8g672dcHzry/3miy8F/A1YhB7HEgxj8hRK+HnpoI/vlRFhMoR39yL/raFofuNfBIKUPH/9
6agTWlGkUlBo7erQJFF7giOS+xlk/Z1vtcR9q8SNruKCgodnxWO+rO2fu2SGdK/qIe4sZqqMZ1sY
zVddQcQq8KowORVTWryDZlpH/8c5WLAE6IERwN31tptRc2SUuowbAwyELzX9U4TTmz50mvePd+Pm
YvLqAEsigrirI9CXBRBrWcmTo0QpSnORGaA2agazVu0F2Vsbf9mC1LKpWNw9cmL83f6YE7R/5iKw
4cp+z8NcDSwvml87DQWUx1P7bYq0/npo+xMYwadmu6xOGl5iNthOFICcMba+0nTQvzQgZ9+poFq/
WHURf5zyBnOexGnjASX2UP+vAjvxwYVYowZq7yhzQLyDR6czNOUVLYJ+9t0Ov7wRA1Rx6lNn+D5Y
nVvT9mwmaE6T1RSHVq+sV6YszT0jvY0OC7UDJoKeEf+3Lk/yVgwmijHpU9m7A41upfhZk/f+qJy0
HQJTmi71n1afDpIO0SdjdDu58yht3SXIAC1lp4U5uj4PneVOTts4MPulVX0xbJBlVRZNO1iarVMH
6oneNl9uUYC+PXWQhMRgLcgOpZ1LgIpJd56S4pPnTc0FsHAbeNglXx5vlq1zQNF1wYnTwbpLtCWZ
ZxeagC8GR/kB5Uh7rrM0vui56HcKJlvHwF34xIRgFJ/W+YGMKFAQcIGOkaryzVVM7bvR5VmErpms
Xo9duac1tvXUecBxfgMOYQiuljP28OuwrcWxO27rtxyJOfASvKZqxTV9tR7FZ6NT5mOes3cfL+r9
hzQoZkG0BPK/AYrqDIgqVcVNLbwxP+LAPAKadqeji7VsMPX4WTaFFe/snvvpMih5PHRIlNzuAHqy
IYJJUzw7lVCUF10xf4x2Zga5jHSMjnLrbRdW1kHH+nKnLrSBlmBkTuYiVk3PYn063Nky2mTEUsSs
6uwrDdfc8sdESliI2AocoSTDd07bDPEB4Skj947lfQ67rnrT4Omk+x0hrB50Qx7vXb33Aj30vaAj
LEwIYwOShf65rpMUks9YqfMZLEcJjgkZ9fBgaUP5C4OxyoJdoKRvu1mUP4pIEhCZQjf+yQCNSp/O
YZHvPHL3lwm/CX0byL5klVTUbo+5Vk2VkvcE02rRi4sxIG9qt3ASH+/B+4NNWQH0FvIEW+KMTpnS
+q4It7ywsJ4GJXPjoM4TRfd70yv2XGW2Nh8pHIg8ihGL6tbtnHqtSNxe4YrO4kR5VeSW6ntqPh1J
JtVzoRrzqY8q85WJvM9OqLI5T5Ip8MkIl96Z50A7gfnYA7UCkwIdYAA53TY8Y4qG5tLjJd2a5KKn
DeURdN9dvaUxurSASUmsF8XFNYYAkgRl6Cnmwc2VEje4OXQ/N2FXv0olkq072+b+/qT1QriCqt+C
x1nHz1Ea2anJF3xqjLkL5jzJ3jmRE/uyGtOzqWfxzpvnbN1idFWpbiOOsijz3H5TIE9z0lSLR/Vg
pM+JLsYKDnBdCogWLfLv2DIWLR8XZkUgKxdyak7H8ruTeZ17dNx+qq5QNOb2PeJuMEak4cKejcdk
fDMYUrhfhmRUxJGaWVo8S0evuBV7UDYH8jtLubR2NoVnnIeTzO/CWfMOsYn93WlqvM44FgMYV6Rc
w7LzKVX0BqSCoXke7SEVeEWFNqpfuha+KrIBqkHlSvsL3Wg38tW4KRe6TGU+h3UfqwG42KGG1C+q
97mToCo6TopRHdFfKpJjK+FH+E7eUjOLeBdxtDDzYQEhGeiMDTT+FCadVJBuANFjudXPxoRukz38
sEDd6ofRmhw6nO2Qc8gTd3aCspNYyeqWaOG5dUo5HqTaCVgZ05DZfi2tQT/kXWi7J71PYs3Pa7WY
OL+xWT8pKW7wpx4x/OZCHGd8Kspa7Z8L6B71oZkG9UWlw5/4fWgP8UGKUTPePz4CG5uQtAD1zqUM
wJ5Y9swficFU45Gi17ypGZZmfkGvJZib0XyT8rt/2pEzfHw83sYexATBWkqcno4cwwocVWiVFEqT
pE951etKYHqvCxQtcz9UI+PnUKrd+2Jw652XdOtKWaRJF0E3OtXrjd8jYMHzDKZgTiPjQO0K60Vi
4HMzCrETKWwOtXizcGmi67Q+1IKOfJPYOZgCTxYnbuk2QFQmfNVhkP54JTe+HOIxJCEIMywvw/Iq
/fHlLBj6skgGmrcoWRh+39rpezIt+ywmV/ywGnUPxb/8gbdZCGojlIMpZFLKuYsshSMHgFENTOfC
KS1fCaMG20qF+2LnWt6aGdxzCuELifNOFEu1e5teCebhUk3bYKTnfOi1RviUHQcymHlPLW3rm9F/
g8tCkZvYYnUvTqGJWLqLVZChyvqMZ1RzqLKhe9/TwD0+/mibQ6H4ReqILwaloduPFvGaDmoZp0+2
2g+vIjTQn7Ta6I7zbJv/x04kCyDJMSDDamvHiHIGSpmnE6tYluZR6TLTb6K4PcYmlIW/n9VS6aL/
ai8lhtWshG1PRlyjFj0XE1qDyjilF7TSwpAkEzX3x4Nt3CBwbpHYowb0W3XrdgkTU5tR1Vic/Qw3
Cwzpub0PbLn3kaGozwKV7DfUMfbAH/cpKz1DmEgG4Fmy1vW9VecVsqoq8VAxmckP2lLNMTO1xvVb
a8I/nO5FSD/GhmoFzdWzP0VK7+0Gv/ekXDBZ/OeoJNO1QJ/yduqO2vLu8H4+wTJzKEmVjfJG8Uak
Vuu4yV8jNuMW7yMIyy3i/qDzA2x86k+FqhbEFwmiNDufYuOggopfTKKWAi9N7NvfM2mFPthJhUr4
VKH2h8Kk36aV7ltxmx1tEe7xMTYaZIstBLRyNhm1F3W1AB4vEzg8QqZYT3VfzN50aXrp+mkdO4fM
arKL7VT1yYxkdMykTCk29+GTdDFEfbwJN+5CnOspfgLWX4hwqx+iDZaaFC7PZprn/cUJreSdV5jh
6fEom/OljEzziLY5aoqrg9XS7kT5GYOU1F3wFm7hnTCuNnF4RwamG9zy6ng1/H3yoKC10E+JOoA8
JgX28+NfsnFvAcCirEYHhJ+yni96fVXloNXwNM1TdEDOkMvEymSAi/hetWtz0kBWWF66IEvP93ZX
FV0SJgU0uyczbIzBV6vOtWC66u1PYsT6LQzK9FOV9NbFiufXI8r4pHqlfu3ibk/mf+OqWdqETJu7
GuD6en/rNsGJrJm11Slwa+N8eEV3q3+x+6Q/k4y3n6k6THs398awCBjALeM5gtO5Lo9FQlCho6J6
1coJQ8JKurEWGKiYnlroSmUAkx35oK52kW98/Jk3RoY/R7dwqY3xZ61QGrUTdfYgMu9qWsI56XVZ
Xr3Rmc6KCUU3ResHc5lyT5dr4ywBmV1sVxZmyF010EBvxIlLBk3wcTiBkcmP9kCN4/HUNnYwbl+0
ZKhOUHtcs6wAqLv0CVGOToGuHpQmjQ6taZw6KNR/fzfg0kcZmruI4tg6nIikjIEqciHWoC78yWj1
FxGl+s4oG4gaJIGZzQJGZKB1ho4FqyUwVUHjFbOyMRhFo7xPNbcjYhqjRPFlX9vmswpyfmFE1Q3C
s3FXRa8bCjvp34c1fDpuKA+xCDbtat+gLRs6oSqip5Bk8VShWvBpzBzLjx25Jy24Me+FdQwqmQdg
CQSWpP6PuJeoNwfzBsrbLjFXLb1Qzrxzmvaj0wvZBKnmNeJY1zL8kCzaEEGZdsNbT7TGz8cbavuH
EC3yIMEuuetrus0QDz039BMaDSFmUlUS4HprJD6FshAGY6edurieAz3R50ORTLqvh6b96/GvuN/W
rAZKHb8Zm6gdLYfrz9VoKqvG+Fq59mqNvjO/B6Eo10Z02Cp2TtDmhNlo3BC8wGw5/XasuirMeIgs
5ZotRmWBETWp4SeVgStsDnrigqyALs5VrCqp74SDFZ8KK2qf0ECG1/h42huPBGBH5kthFOIfmqi3
v4XhvExYVkTvrIuBbVe1/SFF5+1NEdXDv6liJDg4SfP9nLfzta+QuT5iDmoafiljNLoe/5r74PD2
x6wXRlNJniWMEb1Uy/ex5aDoNWqz87pJ6zHIZ81FcAgKmedGLzW6YH9/FRAKAWzlBKKfiLjR7WI0
XW30A8p3Tyh6o8BgEuH/Rkb/wLyB0C/Pau/NPFThCS2/ReBO8Z5YC6XcuQXuL/IFak40BK3QWbzW
bn9GarIZI7uPnjLLEZfCsmclkHnS9Tvj3Ied/Nmk8QtukdbK+ttXwvFiZdRgk5gTZC4nBZdpVf1J
WnbsI4qmvHv8ebfO2OInQmnZM3mVVzWLGKU0aXoTt1tRK4duqqdzK4feR2rE2+FdbA218PIAzzA9
8vvbJSzdISrdkTsltZTEj2jqHSJXItBXIs6xE71vjgUmE6Tg4t/yW4zxj6vDSa2yKMssehJp3EEG
BhRpdeoEtszaa7dtDrXQA1wyUpooq1uqzAAQTLGN3m2uxu8QkzE/FfY4vMHsy/v6+GNtbcIFD+0s
eB2bcvztCnahgvu6ncLeMofxaNahcnKyvNiJzN2tYRZ2DFBSgglqIrfDGEVkVeE4h1cv6afk5CSm
Kp5nSOnRi7C0/kvSZrkWFI6k+zzUjfiewNxJzyjqlVkQV15lBTwQcwKGz0s/FvPUpadooFbsN2JW
f04tT6dfh1PVIQ7UJhm+LyI3zy2RhTwMcqZy2cV29F9ipm3t8xbhQhMbyZQGVZs7w0F0ChxH6VhJ
HOgUW/4rIdqTGljW9II90RT6VIjy6W0TVmxnFT1MEYyeXpIzpq3jXCJXbcxgiGO75EnNjROaG0WD
tF1vt4dBTJN3JOfPBrwYwBI9q7p0P6VaNhWvsfEVCFWjiHmczRSbxQ6PrEvulAX4EKeO04vMbOOb
nWMG4IdlH4XHbBoKeXbyUemOmqhQ7KzVOndfE+7PlyhCq9NftF/eGEoFJnoelf5z6+ZFeI2Ntv1J
euvFR0Wts2e9EQ0qS2OBcA50SNEfBRhydJ/CBHXIFkmDyu/ULvpAwoT+RBzhOet3OlZvfllqM+JR
XUvdLFHM6ju1/yTdeSg2zgFooKVpqmoWFdBV7BImtIN19G+uqTnmr3jXcfPNIyAfkmpzvHO+77sb
5MKLMQxPNbIb3vJj/jjfYdtWRlS2yZNnR8mRfsLkoxcuD4VUxRGFgUNZ5GgJOvHewPdZBMgZKhBL
Lc2CQLl6B3q96o3WceMnU82yzynOC19GbUzRYdddccVVmLdY1JG9M9+NVxg3NosizaLHDlXndr6u
EYd9k5lUeeOqe+uyKBdU59+OpitfpZ75L21N5dxOA4X4qm92Lu6NninlPMrLEIOAFaALcju6Z0nN
LESfPCEjWnroaw31GV8m6lK9gIPYteZQPaEOqXc+giTFN3BG/UtveCSTyLVm/qS1xjmJ+/Hy+D7c
2HJUKpZGk8v7dQegdoqokEmrgpqqcNHk6SR/TPvpMNEU29ndW98dV0MuXbIAnpXVhkuQX9Nl2sYo
ESU2lFLZB7lX/FKNqPLT3vOO9Iz3OvNb0+MKNjUYKQu8afVgxulc5KMLURHmvn7iAtGuIaJkr1NF
2xP83hoKOVGSSLLzRTPh9gtnAvgZARbbWqPdatH7OQytNmCJXc7nxx9tI8IhH6aTvMiXLtYvt0OF
o+cCTjF5xNI5NPwq96LXY18NgrZ7Ks4J1DB15/RsDEk7culHLr6UFIxvh4xwacFxz41wGavjIx4D
1kf6T9HJixFFy6xJ2TkwG5tlafLSvICQdV/aqlJjpIKBRHbi6TzR/fShbPPqG7hsO5Bck741zvP/
cTMBTmZlF7IUNNPVzZQDB3fsySN3TJo+aAfdfqvMJcnz1OUBussimOr6r80b+YqaTa0aDSuU4u3V
oDYShu5gE9NNVoVQYkRJ0glCDoTzf3zCJRohRiUnBQZ3+wm1qKtQepPK1cCU2qehEQdGWrmHRUfu
XCW5cny8SzdiIIriUHoWJDF14NV4YRYWqSMm5dpmbf3Nccs+cDNrb6Msf8pt22lhIlN5p5tGVWx9
7JRkkKmTuco170r9PM59GVSydIOuaq2/P3Z0COHn2GxKUvrVCZ+n2etzj6FMPaqeRwXCR2F4X9O0
cY94e+6pOm0duT+GWxNKUzDMNv1hcvfYS/w4trTzbJTiYMW5fgSdtleu31pJwGg8jhbFf2etMyaM
uJudcPKusylHH2G66gndUjPoB0XsYHW3hlrYx5CdFx38dXFqrqFxaAhfXrs5W+ZS1ReznljFHjb5
4134u5G12iDskAWARn/3vg7TtZytzInxhCv18mIjNd4DKkjHq0vz/nlSQ+K6MWu97IiNdfqzNft2
9EdKzwCV+pkTaRqzKy+iNFDzzkme7Q9q4knxEd1eUxxNfGTUAGn6sDkUlVStF0zT9LNbZtaX1BTV
GFhgc17FeWl/cCppfUENldjdtmVuvKEo54QnnvnqZ50bBaKagyueQ3Kh6IdL4Dn78D5w9komgGXB
pGtxcnDAsKv+qISu59cmEHkfmX/h/ujkINQjLNboW4JZyezn1qiaV7ct1TEIE3X4munp2J8RwrE+
U4/jkSJDQSXfiBGvMxUtyvzB6WawB7OT/ldQOqdz9PhjbMSclCH4a8lfeUiWffFHzCltO7WTGkXn
WM/sV/mYhYdZQ2l9aRCRfJA0K4BEfuVQfHfO7saOo+gKcwiCPVIz62ui0wigVJx48cOwqtPIv3HI
4456z2xN7x9PcqsQtsAICHFR0mS85W37Y5aiVgQ4M0O5Kpj3XWZyWyhiSjYTX7MDlXxWfB6vMWhj
23xrlsZ3tG+ad49/xP18MXMBn057wqQpsy78FTgh9lYJJLEQtRfYwHiDsHXkR0Nkcuepvr/nF/Ge
pcmHuDJkqdW1WBRm6UQ2reqRxtCF6Fa55FnT//d4QlujuIgzuQyxUWWxJBieuiR8x9RRe13No3lF
xVbfw3xp97cuckso8wA+sReA7CrQEVODFhE4K9B6bv9OA+LyPRsmaQfIyOVDAMSaEjrKGOIt2az4
hLuAPM8JtNhEavZ3yKvJv+nYeoCV1fjjjI3AZWQ7f3q8GL/RG7eXGmVWWk6o8BHc3tU3KdfkuluO
8RMC1t1TRa1m9tU+Lv4bFDe6kFYgNKhDDXw9l9FA3lvIj4XMxmOdKs7BGhz1NDi9/XaIbXl9/NM2
Nh7dGqQ5aNfQ47BWuyHuZTLhC4OQutsNZxwG24sVYm9T2lp++PuhYA0A+dXJlxEquz1nruLSBsuR
VRFKrx7UvMdzoWzCY25kuzJyG9sPODpMDJ4RsJzrBn9JWAAijng0gvT9faCEWvgVZcbsHBr9+N1G
f7EOepLXyG+ssH8L/GUYfNA+4rtNWUO8FhHSF5PZDSaQMKo9h0l6+o8aiBfuyy5kGR8ZVjmd4kgV
lPaUqsn8ZjC6j7g3Jl/cthhj36DNe5n1Kc0PaRRqS+mlmr55FmDcg2r1/Uu9YLEPhi0RVe8UDVXU
opjQKdMiq7YgT6nGd0EPhvJvXlmtP/CG/DeNVez6AmF9m4bEnDaBjndISDW6Sj40sfT28DsbO2SB
VJJhU42mJbT88z+uR4WOV9bF6KoUbjIE+iTLow5s+91kVHvQnWWzrY7J0oTHFYGOA9Ygq83Ye7ll
hB7pnyzTb1pvxGepWCJwC6M96G6nvniwIQ640at+Uop5Z3/e5zDwASk40O5DjIcG5u1ENRAHbp9T
GG6NTD0UrScO0JCbIPI8jIXhhQBrbPakebambBDhL+6tCB+uD0U0OkWmIA/+NKmpe2zpv1yF3S1Y
un4M35dhOANKCYvwHNcVdYWmb4EIPz6XW3foQlpa4mT6DdRAbyeOVM44e6EeonotMvadlxdX2kCh
99+Mc4P2r0ehqfcHGh9XAWoyuWDuxKMoaaMrx7Y09ZcxS93Puiyt/8yxGpFTdAaK93JU9pALW8tF
MwLoPrWhjbpMY4LictrwWtjSbUBOgCdDpDohBqwpXtm+SBLdgbsjp/ZS21GsftKSznR3lmzjegFL
zU4FLgOuWl2FDGWikhllLeGJ4c3BqNv5i1mK+q8pGSRIbEcYAwtTdZ2RiSxzOvTaletcJ+p4sBQv
fj9FKIIG1Vy1+gl97frj472w8Zyy+R3ISZBp7qsiUU6MmXUivBoZrp+HVqntc1cMs3cEp+N9cGnu
f3o84sb1AlyV/b+gb6BFrTZfp4VAz7sovLZciA1B9VEY1AumPCt2ame/67Gr64VYHkUxZEyXZtPq
AbKyJsySWSjXcbKVZzP2cscnGZVqkNTT9IMNJzEOAIsEArkui/mapVryY6R2Ux6Usm6/o9FvND5s
O+9XaKMf7ZuKrT1b2Wi94A8yjX6nNakWSE2dEL4sFLU7tYNSWk+zXlM1czoq6L+0Dj2XQI/GiRgg
rCMPN4Opfd+PCV6m+jyFwN4yvf5kJR1FVZKkuMBMhVTyOAzNAAQh7MUP2i1IJemTYn4cNElzqa29
8kWhU3r1qGeRsAjF9N4TlaivMC/TtIM5mHb1zPU9iXd0qkBZu31ayEOo5eC+B7OR70xCbiVwSy+D
hluUSntJshIde7dstPig6K2JvRquimcPOmr+jtAfQI9ezWhFtK43WQEeAY4Ikl5Xe9yv6/5to4q2
oHrq0DyNc/VTD5fkQ4+sU+srsTI8J3lTR4jOcCUHcgLdWBWe+8EwSKgAbg/OGwMs2GdX6yoX4Ayi
04ekchrzFNM1Becu00keSimnxi/agWYX5pZRGwjWZfBlhCOT35Rh7B7c2Ha5j4ow7w/Y0aT9ATaE
miPIIj0IJlOVwzvRI0X1nawu/4EpgS8Tkqrp58eb/f6JwfMTirsL0w351HXOPrTCcun9WVeVYvJR
KHryNUed+aQWA4qSkzWdsCfYi7s2EpzFaZRdTx4Hp3j9xsSCZMayWvs6oy6GSpLZmOhcmdVs0ZME
4O/bRhv9ylsDrzOqky6fRI/bOX8FYSnrdpbg/rzf/pjlav0jnECGiI+jOLD7syI6lNgRHiu70Y+T
uuuot7HaYJyha1PXosW8Jlo6dsHBGnXzqnFzBsD71afequIC90rpnSQH5VkYqIs9/sYbEwRXShDD
JbM0TJYr9o8JwswTSV8MxnXg2jyHttockDaAmzHuKc1vjERiDlSA/zHLtfxrImxUylMsZHqw24dG
WOl7ocbqq6a34q+PJ3X3LvxW1QOoYy0wNt6H1aRGJakHPfKuta68lyzrkzZ2H70uQUNQGtHeo7A1
nE5jjQeBGd61fbXSrIAlpVic4lFzlLEwA4IJLfDS0AjMQu7Zb96t5NJZWzIT4k4QkWuRV5xCYitU
JRi90Ck+hYMIwVcpWJzWpVT25CfuYphlMAp2SCLwGt0VWjEIjKwcWcGrlSVJeCnBEVlBXurFsdHt
rg/k3OC3N+DOEXFLxvnbrpfljljc1gIT7/1mQVo8vKvvKXXaEdiaOleXtvVzNJtOfh5AmzbE9nn5
quYK3Yksfmv73Ly+TJtwxkBjn4zzLiUzub0LgD3eNc5cu7s0WpfLg0EPDWIwNIUBUBWeIaWWWHDg
vL40DpoYwp9dOepX4fSQl2M3iz7VSTyCb6i7rINan4u9mtddaMfPpABDWxeELLX+1fFVXMnzo2AE
2wBj/Kij2vzLGYy/ViBfRkH6EKoY0E+i7tvz5Omw1fDZwO+1bKZvdTHbYKxmevwRCkmfHp/drRkt
NDEgfZQf7g5TZXhjKOlnXFE7mY7ExP2rpE70w+NRto4QQicefJtFZmh9hIjuioJkhV2djlmQ4YVz
pr5a+6FHTfXxUFsHiKQeXAi0FV7SVRxnjx2OiwDYr51WqpHvWIPxtebdftf3RfglB5UQY3cUtYSu
4QSCz6ZtMu9kAFsHCKAeymMLjZ9J335ADVMrjLJm9zqDD1zsQCkbQAbrhpRCbqmoV8xI9+a98SEp
pXFqSQnMRfH7dswZUXNCc92+ktK4h7IsmouB6P/18er+hlyuDioZFnEKlxMX4rqtZraaq6QqZm8R
BKu6O1SyG9sj8UX6oUBQQBxTEln3oHVNJ7COspHwxHMrb19QMAVCIxOragIcUBTrW4sx0ksfYoTi
AxGPokDVpJjfeMjixG9CJ66+isoSyivZI4wVzJ4T/RxMsyDGVkp5Qm7X6wLVwh7MDBVMtnr8KzC7
6jQjv9ZjFX4WpZP+dPss+4ALtuEeUPaZ3Ytu4hMUjG0zfFOdGYzJZI7jv6Mwqz10+8amXwSQgX4s
gg7UDG6/iDoOrpONGJc5btueNTXqTuVgKKdKZOXp8We5C2aoh9Ca45VH1ZCHcTVUmc9xayuYcM/E
2gFgEM/vzDg9QAqRZ0svSJmQETs+HvS+cLmMSsWSXif9+DsUBiXcrLaQTbwi0aOcyMtL0gH6Nx8q
TdOeEkLJKCjp6T1PQ2O9lV1WPCsUNN4KO0uv9uDBIRGmbn/zkOONd/K5jeNgsero1UDj59etrgEe
LkumNbUAXbGrf0PFku/maGr+n3UnnYCjopMQr4Pn1OgckTSud1UqNOpSBIKqIMxjs33tQGjor6nS
Vf82aYag+OO137jlCEWWB4KEYCFP3+6tVs/buk2H8AowmVaPJ7yDnLwwmO20PI5ppT6JKfeOQoum
9xj1/jUKli9P+YHgkg1u3u03fHnnDGV9j+DS6q+18JJASfPikrd9jZqVlr9uvaI/dv2on+rc0ne6
FFuzB5BHP8YjJIMQeTv7WbPTXGsSIkDXbT8vcg5vLaNSWXoHtT6tKw+Nlnc+CeQYTI66i47euN+x
hOQ5W0Rh+AXLyf8jime+sxuWeXg1F/Yucnld+ZK6eaodRC/1l0nqSkmG2Da/UjnGbLzM+aexYvMV
iI5RQzRZGtNF0Mj8FoYmQUppJtHLBDu63tkmW1eQB+d84fX/FgW6/aFzm2FwPRC6lknbfJv01AEs
kM7k4aMRjTuP/MaRA+sGuZ2u45LDro6cE02T0kakATqoVjqlwvrPntT+n8c7f2PtyZ8ACADTpViz
Xvsy1nJVUSoeoEzaF5S3tE/xLMRJDU1FDUTz1/QviL30wxZEB4q7d9F/Zoi2HtvYu45ZGZ47hMTT
o1P0bbGTGd7LXTAQGFNDB7xFa+K3Tecfm0rqSHGEKYFLqQlcM3Jttl1qEL3xDU8tpfrghfPwo9NN
xHF5CMR3PU9MHFw8k9qzUyb1U+rUyfD3G+jmR+m3GwhfTweny8bFLLOdT2jFh+90DIOPjRrKncDt
vhKxLABoBV4y0FAEF7djNUbptFWtutfJDPvzGIN7SiDn+k7l1ZeC2yaAaGH4HJkEZ9KJIlVf5tnO
Jt44MVxsJlX+pSrCw3b7I+q0kZlSd0T4PLfPpq3AR2ur8AnV3j03v62hFrYZHUp0iO/C/LKX7WwV
7KzKFNF/nRj6I1bl4rNjVx8fn5mNk8nGBau/EMi5sVfhgWZRSUvAzl07qzOPRRhV72UXOztaMhsn
kzEWQCTY5fvysHRpXFotUS9SVPKzGov0MuLX9JKw1FGQeb394/G0Np6BhYK08Px5CilJ334rkRbC
idTSvVYdMGXfGZvkWz456fQ11gogV2blxd9lm/fvpxyKbjCgobp3QLZ27UKKxdEHIQB0+VY/AtFm
p2vK0bmi/Dl+ozcXnlvMiTvfHYwy9UNSgNiHzFdKGhJt+wqMgHyaXaxOds7PHR6DRGMpLfEeL12q
9fU7yxDtq161rl5M+TPqXcPXrDE7phoqx0Wdi3dzL5XAQkpo5zn+/d6ukgLYEpzZRd8EhcDVoXGw
3HHGqLGvrlM78mhOnXlq8Eh1fX3QjeE1Ipd16xuIQVwqzwg/xsIJP6aeI9/MXRbuHeGNYBivmgWR
zCWykBtvt0VIihXneWj9j7Pzam4cSdP1X5noe8zCmxM7cwGApCBDqVRGVXWDUDl4IAEk7K8/D2pm
zrZIhXh6o02EghITJs1nXhPpVddjdMT78SeID6GNLMpeE53YuVW3Pr89GV9ZY0gkOigJAgw+J0iz
oQOSbys7qgb7a7u29Q1chPRCZeaVLQNFaTDPcKKxHDrtgZJWlhC8uTWZYXFfqXOLbvgyLN/wq7Pb
3dt39OpggDTovgDwxmjl5DnmyeawvVCPzqsmqpFuud4MYkOvn8y/Hq1TgQanSUt76/ecvLJOrey4
tGcroooDOqMScr+oVnFhhbw6TwlaYZNzLCJSeBI1z2plTPGSW9Fqzm2xc9W6QvmnKvPHuNVyGbSr
lt8OWZMXAY6Q6XEQQJv8ep5wRK7VCkXmv/6EoXtvfqN0z89a2p7T9H25FMxUvUlvRgpLjT/BuytC
dXTN4cLR9toMhb0CvALA23lpkVqlOa9ub0cK7b1A0ksK8AEuL6REr80aSLcAbiEWc5SevEoTl6Gx
bhiFNj5kPcOagsJslz3om+F/8fggqHOebbgopC5fTlCkDIUlaoaCD1D4pTfNkZfPXhgnnXZhqNee
HVOTHfQ3aPo06kyzTlkFBNFIdZTqemQ8kI7zJcu2Vw4T9Fa24h/9ARwaT0sGHqUSFz44Sy6rvB8S
K+04iFcpJ3+1F6SONaCpP4iRbDSOqrXErLupi9AwJ4pab0/N88OcK9nAfZuMLNH2ybPtEzrmbqZZ
kQOI6m4sihFkpbSTEZNop7rVF6lfyh9eG3KDP20rYasvncwcG8RqlhAiRjpMtSt4S5siDJSrfYIF
2PVsDJequedTlfIAsHRe6m9bhpOjmyL6WBlu5kQQCMYwr7pkTz3J2tUdiMK3H+erQ1GQQDhuKx6f
dpeNWTVASFp2VCp2BWtaxbMNydJ92+fqBYro9pheHsbcFT0fommHGPZUSIIIjEYzhmqRITpnp8bz
uF/k+Kxls7krcoeSaOrGSGe1GDQs+WXQ3UaHOxuf/G/j99s2aO6Xq1LNDSUF/uNEM85EYCCS7j2O
WdqNOsZ4AbfadFiNrhn8AuelzDfqdDoiW3MJq/DaA2evoxoGZOU8TRyhyuWWmTiR2mvVXodcEZjG
Ul5pOv36t9/tK3WwDVzI2+Vs2Tiq27X8OXNrQBjD+bYjQNcIqCIApn8v83QhaXGVDyUIhoNiVd77
rpvtaJ5r7O4HaJq3a6lON51rtIchG/NHZyjmX29fmuno52+D6Y2ADHKCCA+frmMzd7l1MJ9RXCTe
+Ez4Jcx3k1VqSmAohtPuzdVGwcxBtEy/hdUjQUovyrL4m8Katp9TDDyFX1stcl1ZARrQfieEUvfi
1ipMq3gg4u+zXVvx9f7YzU3mj07R/gLL5jY/l9qWyb7VQLDeSrXO9dvWo7v7wcrICPwBY3f3Wm/G
BLjQojbrl7T0+jqwexPdOMXyFux0bCPJnwH9tFM4GstgHBTHqLQr6WrSCDwR22aAvvcQ/3Kw2apA
HMyIsQV0spP8rh+nDolS6OlzOKIZz3FkNsNzaad5sQeRD4YrrRCmCxIFfZGgdodKhsS39CR65HWX
+zTXRwr3iteXft/l7fWwZFPsZ3ASZh8ZfwTskEPSH9ysoYPS9S3iM0WxaFWgG1lP7Ak82gVpNI/f
OqsZ7SDT0yEN1XbgL7ssTh+QzmuH6yJrtfgqiVtV3+FiB267T7yp/1QMRqXboUNx3Hlep05L9rXZ
O/FOGAC7d7ObLVhDgKFdyyfgGa64nfNMq2+m3FqafVeSEnybmmpWA+Dt9hjUs242u6weEIhqkP3s
3qmlUEp0Rtfla9datRnC9CjfS1TolW/4djfHpCkMNYRVX1tT1K+9JqQ/2Ilq3pULXjVBaxrz7caN
Ak0xSuubM+hW/KDZPdVuFO7aJ8tuxyJEXhjwmCZTUFgwq3XVRykN1V90R9QRw6tY/wStP/2pGYNH
xKXP823VQtY82ILp8wgBt3qmxeG0PtX6IvWRh9E+L7Gu9PeQtWbN7zRcum/p8xhHa7TXCbUoM/8x
IF8qPqVJWS4H6s3TLbpRTfWwciSkuyyx9NzPx2LpfWnZ8zUmOWO8n9Zm/IQUjO6Fi65Mj1psWTeq
WiifvIV/0CxeFs7gzKmCYUnjLw1pneWrXVyM4SSXFUUET6sdzx8yJ10DaCbNc0UvNwlMUxgPHUWO
8cZGfg9Bw4V79I1qMJZAGC3WWyn7y0dnquWz7N1BD70qp3OhgtcZboq4q4xDoWTGcJWNQ/0TqpWY
whqz8G+VNxStX3hWZ/iCdHS/Sjt7zpAN+Vo5+Nj6tloioZUok/cx61NVo+9VaIOfjMP8ThEKsWCe
i6z3PYvmnD+0dqbtTYCd3h6ZQzxfFNLwcI5jeqzp6GjkeFlVRxKP8uWqMCoRc5Fmdpfj+PpDTq7W
hpom5o9DsthpiEOP+2CjH1ePod3NhvNu1uLKDIwsHqw93XXoCp0pUkl2Nmjqk9EjrBeVpZ00Nx2M
iFgJOls6S2hAmwbYl1ogrWqx4RE70yG/nvrUi5HEmCwiv8EwlEfHFJVzQ71Nfqwkfb5ndylKDD37
IU7vtC7X7E9zvhRXBKvA6bMm7UHqtuU8yZu5SIz43tGzrLvLLeE0AQqT3g2dcpnvEsVb7oSnzt/G
fKUGBnEA04Fca813Ii2k+rAi0+SxFaINw05amt81WiBFAF/Vm68NtzfHA43I/namEGD7JU5aid+g
+4KKJFBu+ZDlM0jKeGxxRFwhifixoY0gz7q8fprwaoTwYA7rBL2c2tzDIPryqKDrHl+NsSjG3UBF
KWHSVYuF/FvWPIqm1sAdLzyx1lrb931bNNMnLR3icpewvdyvg8wd6C6K+tUWbnuPoK40kbfsVQ1u
dyNhtVKWWnzUrVfHd6V0HhyE0Uz4PiiT3WoClY13MPjk57VTWB9G4nZ3nc3c3qecB4BFu8INVBue
ToAaeLsEtoH7Vlgja7g8YX9VLPvEAM5206xahg9MMmfNU6r0UjuYMNTfp8NSO3veresdOeyXIcDt
bLwXcZPMAZjAaboTiwMUDVUYR4ZG1q0FUhEoAPpltvSVb7ZqWgZOU47tvix0O9mLmnCaI04byp2h
I4hPQKI1e6vC3SzIkhH011jo1vfBnKXm14NeIgBPFudTyGPyLtiG+c5SNo8zyJdvmjJkPx2nMx7K
Cu0Y6Ix1/iPru+mHWjh2Hoox6R1/glmghtOwmO+plOcgU7VVhSTD/HviQO6r0Bua5YuntfH70Z77
m2aul1+za890jctl+DiSd7NP1LOUPu6H7dOkryWmuaWydvuy0uqPjtGLLyLWsvfUklMMb4pS7FC+
1DDEyEb3q1VQM8bgts6KsEa655ft0he4jtV0bCJtqJs0nMZUvW9cpWgj9J2z4zq4kx0UIMpjX474
zAUISqUfEd4WDkkJszrIVacSkQT+mYf0ve3lVja29ZQCCYoxhxgc1UfEe/41uXRsUNLCOMqFTHjX
IYBs+lZnoTJc2lZya5a1KHxYLSk67Yvswnjs2c+swlkpBUvZ88qAB76r6LfQ5ZTJvAZKnWffVxGv
5o6kAi8hU5r91zFpNPE0z271id7ipEBFahDlqa2UnRZnJcWJhkWkkYvTRMO+YXhfp3ER301cbMwd
W1GlflnGubX2cRdreDWki2ruZCvqo+5U3RcD9T0O+UmXd4PS6Z+pJ8g1sIx+mH1jJH/xG53vO4hm
yeyw7WdgL74sV+FeO3ClDbhh/dj5RVdmyEIg+4aoud3U76Y1mS1K31U5BHGvxhGhpPPZJtkrAkps
8Qe3Rsg2cJe27x4IIXXOlzITsHa93GvCRVHW77UzqpbfDJishB0QBXJHx16M61nqbh7C1V+03ayU
s3rQR6u76jXpWKHS5GN6W+rO+tiNTWse8JBkjgN7mj91JXjKYJC6MwSp6xUlb6Ql4S46oLlAkSzM
8ogXxBEjt3W5slAPJedP4vWjTFLu0gNX+1g12aQFpj2hnTgvRqWkcHLj1f5Ry77tnt4Oe89LoWBN
tvoYMp+bPutJ8jqOrAYzLbSociozKpR8mEKpFoAZjYUUyE/UOLnpkYS+zQdHay8kYK+kHshEIZBF
lAlC7TSJhy2ulpxoWuSV3hakJdkDbODKF3Z+SZvklaEAL1LrRSGdbthprseGXJWKZC9GuHoKE+Ko
wInj/mqR4i8r/nBDCOJT1DE1qsunGWxjqEmTTq0V1b1h7WK01ffJVCXv3n5zr9QANkE1Crc6Vaqz
zm4jq0EdmsmKwBArqw8RRnya2ZPeG/HU7W2kg7+/PeBrTxBgK+kbRHEI1SfZ6mh2TTWVHoBM4sqd
Nkr9dqodlLzK4pKu6CuzchN0h8+BdQEuVif11HmEKIjtoMnW02jtbkVTeheLJa6vZKz0B9T4XHyO
5FRzNgotveTEcf5ot/bENiOpDKDdcHKnVdFnddI0AEJlYu4dNYtv9BJsremNaoiY3nKhpkv6+0ru
iQky1UCUUADNnSzDijB/HV1dR2IwVZ4FAocx3g1chW+vnVEGXTeoRSDrcRwDu3LV1S/6vr9tY0MF
l1XjArhbEmi3uJhgDs115+6z3uOB5Of0OHLfTNSxDTuVM5WjwmiwImpV73kxuhV9tk2iKiydIsHQ
1tTlk5mMyvw01a1eBMKsrc+jWphsVEpWAGxehY1wc0zQpqIqnuPAXsGoWTspiJtGRGVIBkSm7Ard
k/E13xKvN8Lcdnoie60LU0FnpkAEd3LvY3Any2PfOm62U8ZKuIe5LdOHTqiL+bXTjNnAyEpHJ52A
UksCQcEPRZiUAy4JS+Epla9CUIsPdtJNJEex1j96Xt9s+tKbW9Yxr7RhvgJqoSPwkdUzbZa2UuxA
VWU8hGZmIKjp5qqiHSgjz0U4Koll7zNv1uqQIKgeEGqx2+aqnR1C7kTXc3EcbQ0hD9gMbf7RQWdO
8V00VrMbeMut2DnCFIgOYROONZcB/eOjSQp/v85g7IPclsYQiCFf1yAxUJD37R58AzWfRX2YK3cs
74BzW+9Xy8ubIPVgre7GNNGqneYlDXbfCL8DKqc5YF6JsVmf53nVPsUo+3AUV0Ikt4rm9LVPf4uz
x6yaCl2VrMq6Azi+9mHwNugWiiSVR5ykz9svosS407HCgeNJsTv1l1hZXbqAiVB2cuwyGThIRlGr
GKy8D2rh9e8Uw604GTjH5F6RLc8gKJrF+FALuxwSv/LsSfqyGMr2WMVZ2/3K165+stXMJn2wzMW9
yTQ3uUVGFNtIcqliCEDuxNdtV2Dz6tWKiwKlWjb9bTXpvXW1KDaJC1Tt6pNXl60NjUO3WAeAAJ7G
abCvhZh179AvWg65ukqWa1laXeOLzIrHw1Tl2hpK2y0/DxmsP4QIRzP1y7kw3g+W8L6Q5uTvZ6/V
bxIakUowpFZV3goXlKzfNbXiXcGQH+5Kc4FuORWrk18hl9/HQV/QKNjLMidwqAAjNyGem4PwWaoq
ekut7h6LFE0jQMk1WmJ9m9QisMeqeTZN3PJYgqX33UyqdGLdrMLcEWyp9COTBHoKugTaGugQYSxU
E5vxcVBrs7hVSyQa4DEu8ZNZVWuFCr+bfSZGdMrALq31g0dZ/Ne4tuq6a5Ny/lCssxgOCnRziSy5
sX1nPmfFvuhG+zFZ5cbYUB1JIai26qMYy7ah8WkZP0gBVuVumbzh/VSj7OqPUJzVXelmbQGNZ3Gc
Q+wOGeWeCmuKfQNW46dS2mKB4QJQ0B+NyqgwFbCWRyTv2jpIqTHqvoGNQRV5ou4OWV95XiBR5G4C
dfESNSCEr+qbOQOohu6WmvGyBgnxePUGo/FTxYh3WSFiz1cVuy32ZHQG2R1u0rxUxdobUzrQ3dDi
+WbQxyEPaDzMFYxgQUvbaeT0Ycw6lxanp/cf8q5x9BBYgW0HmkX2ReepxLkZ06jPSZ+Y+sFqkzmM
81EgP0YXJw1k0qtR0RnzuKu6ThmCYgHdFM16ghuBNsb5Azm3/bXSh7S7cEScd1UQ9YNbT6UaKBen
xMvCaanBMkeYxYjWrYRCK7gP9THxLtVnt695WZFmGABbHHrU3s+kYDSnJilpczMCGTvk/mT1/b1X
53XHep7qn3TV6/ulr61DkSIu6nt2LuyNQ6ojnWjkX94OOM6jAMCziJmqSP4Rmp7es7tiMO1QA4mw
OGpuvZj8VNH14Zq6n/OOEl+OjqI3+K5ZFYe3R34tAAAy9xtx8kpnTpZtrzt9b0R9p7vv5mHWyDGW
am8Obn2ctFi50DN79U43D2hgWqiInoZWZoq64SRaI9pCPb/xZBO6rZHty7j5GnuV/ZkUqaJW2Y37
t2/0PKZDOp2AbgOaQ7U5DcCVfISUaNh6ZJfJigSWNYSzXrhUtdTlwlDnIQ5DUb5CAA3eBnaFL2cw
pY0iz63EiIA7rGFZ9cmdZDO7R5w73xcGLc/Rduzg7ft7ZdlsVpNEq9T1gexvD/5P/YbRXvpmWHM1
kmbbRt4Qf7cW9ZJ9wSuzBRoKjw8bRtyXTvu4YkybDIF9NZo1abeBO0zVN2x25R1a7167693MusBo
feW1MVug7vAfGKJTTGtmDwigJ8YaLQU7qGqlGTJKdbYfFLe6gFg575Ftxs0gNTziYIq9J68N60V9
bKxBi/AGWXdrZ+vfNmmxA5w287pDkSEgv+sQHxjI8pFPvbAjvfJskYmyUb9A9QF8xcnwWVqUTkm7
JhpRgdt1IxDews5jwtI1D4bJ/F8sCHApWxj+W3DjFJ9TFXTCKqmu0ah3aiDWokEGMhsjyxrLCyCw
c3E8wANMzg16wwNmW385OTvLnmprsNWoihtWtqo4/fMmX9/62pR2370SrxyEsYxa+HnuKXlAyjdL
mKKddhxkW0B1dNQRm+TZq/9ycsmlkVUiHLi12E8fg9nK3h6IvZAmzazHzjCWb9o450U4ucL8LjQK
JxdW6ivbAzs9uCiEz3A4Oe0MtiUsP9spIGWAtohGtZ/DZTUwZLTEcL2ZHwYDtNW3d4fzZURlcyOR
bXmehVLeyxfQePWsWetqRFbcyJ021fSUJtoMHqKAf30oRgJZTLUFJ+PTHR4cpZ3FJSeKVlsx3bVp
KA+oxdjLrhgQCrjwMM+3PbY8qG9k62xM8NJe3hi66hjBKa4erSN4emqH9t0qTevC1nD+ykCxgUGF
gwbQCjDby1FyTDnbsk1UZI3U7K6ziHEzvbJvrQU68aiqIliMUnt++529dmsQ/sAQYtqF1uzJoOhI
xo6ZqWqEQWB105ttETXecEk07rVbY3WCUaTCsgG7Xt6aC41GN3GNjCARufc6MAeabLJ/KIrE/NC2
nhr7SwpS9UIc8NqwbHIAdJghDpYeL4eVbD3Zmg1qpBlCfadkOYI1pZXtR5pgZqAV0BOIDvKxvTDu
K2gaSCk8UBYD4mRMmpcDM5F0c4THFFG+djYKTEdntuzc9QlFfTA17dRZcdgTgu5FNiMLpsmqCou6
dy7ZuZyvSa4Ecg79+c2L/vS8UST8E61qiUCXtdjHFLQjXe2tndb2lzBErwyFUAlVui0yOD/aakfK
rNraM2YrjnHmymOhSRRLakXf/dVJ+/tIsUFgYR7I0fLy8UI365seI5NIpy/Qhkps0Q+zmkq7sCLP
Fwek281CdgO1sNmcTFt9Tsuswtglsua8uQXrX4fLqKsX9rJXolWCAYiQkNpAsJ7eDbXMWrGEqUb2
zEEAmwZ6zX5e8lzfu3krxsCSQ/5toYJGK7mvi0uL8zec8iRLwVpnqw7q7ANncwRyhjkk9qIR1VGG
9HvkkmGvFDU5P53HUpDRLpPqA0nXHxGwoE0OT9T8jkac99mzhfFdLebpc4wtOtY89FqPQ0vJPpjT
TU58onv5tTAmfXzWtYF6Ukf73lcHYLSRgcDBvUFC9FykrvVF6FnahhitK33g9M7wtbPy9cboC6mg
XQfHIxQLFZsLi/WVkAjQ7nZgbULGZ/Y3Vu42fQHYLzIwNqDWNiNOriT0fUm1A3hmw9Xbk/d0mUAJ
c7cGgcpL3+Bf2+d/iqH7ytBr14acN4xpR+OMTr2plCJQqlREF4bS+a4/v9nf/FqgwQAIQamz6bwc
C0GxyqUoObMP5XT8egp6x1JxZv24FgDpA6+b5Q2KC5gVKEmWfgE9OQ3XcMdQ05O0vPUgn5qu+Zyb
8eIcWyDAQQcW+XmOMYP/0Vmld6tOsldn321T26ZQNFkIGI6WVoQIV1jpfZ/OFl3yTgxNMG+eWkFS
2nECvdxRv6yLt+JeiGqo3M+lijKqLtpuDpXeLvtA2dhWPv5iUKrVtWuTq2FW5ydL0VNQspXNDcnK
dZMwzSdRP0zT1O+tWY7L0YwrChc90q7elTl5mfHQ6knOcZqMBRonBKUioqSXJYeGeoh9BS5nwa3P
pcz78e03cHoC8QI4BzR6MbjTntMjkVQpFdbBEGWucBF8QF3tYMTxUN6MdNvHK6qM+mevSefkEhP4
7Axi6A2JvlHbiZAAh71895il6Kai2GNkuF1SBG4qcFFKpyb5qjaFMwYpjiHKtS1RlI40qWifWJ0o
mlflCjr+Lz8FAjWWlkorByjrtgT/NOWdIQcFT7U96vt4DBskFPxcy+3vngmCwRaVCEynTy5s3r9v
8GTy084BGQdGDmz3KXIWowAKfaIZoglc3EhKbnv3WkUdDpG3CVGz3Jyp/qZL3Kh31ZxAnGiTVtqh
kosejI6W5JdkAU+XvoOe0Hae0M8iCOL/L59DWmd5hlrlEpl1490ng5JHrjoZ4dr2xYVd7fToYiie
9jYByAD0MzxvCWuUZHdaafkM+ZUpq/JaALc7vP1iXxsFvRhg7ehzIf99Ug+oCm+NFX1Uo7UcqjBd
C9jGXXmJX/LKVDaoW/324uHhnYH0LUSeJrdgi84wQN+UxVV0Ad1+57SDFurFZk0PvabJ2htPae2j
VtfThU37fB1zBdTMqBaij0GH9+Wba6YenI65qNEwlfEVCLvsqoWAu8+c2IkKo1uCxk7WC4HBWUa7
vUTqLKxg1E5JH0/iHGNE4K6cEFfExhI8jh472NIqcJrT/VDPajSKojXpUVDe1fSlR4rPVNsb8HWp
ROWPXkzqJIoDLhKdlAvXdkbH/31tKCtAauBsOTvGysRDqyOVa1RqpX7T5JO9NY/c9puz4lIDiGWs
ZtThaNSE/dakAAPkrXWkjp2ZBkCskzoABYok1CKmOvPhMlX6VSeJLgJFYpXp24h8dYEhyUuCOJ3s
J8Po7dnvBNIz4aC3/YNNUj0HKqCNL3gK9wJd7XakYUIl/3li9d/PVZp3fryFL34n26r21USdfmFj
kVH7lE6e+ZakPeCX4OofTFTsv6iDFJeMq04DvO1RwRNAMYbXdC4GatoizjzZr1FnafFRtWrntsoT
XDTMtfB+1KDwfuFhPHR7p+nsD2+v0Fd2QcrO1GCQA6D0ehYrwyDTe9bPGgHWzZqds+jWryJBm8I3
i8qZN3BVfN/mQ14GPZtjHW5Bw1MpZ7wbNFNSHX/7grZc+eWubOgoVFCb3QIgcrOXK0mBSGB6UqqR
qJom27eoOYzIYeHHphkIR/syLegFaSC8qnAxjQy0LpPoQtb7ykaM/jwBN5sXdfnTo2E2lTqJl26K
RNPlQBjUZacqRfyewE9c2CJf2TlQ/CT+ophPcHxK6zT7OCa4X+dopSdz38qC1nLVimBKhHpds/OH
VZGX/3rI//V9/j/Jz+bhX8+z/+d/8/P3Rixdxko7+fGf9+PPTg7dz7/dPYv+b2wIP55l1tT/vX3J
//ujl1/xz7vsO9CZ5pc8/a0Xf8RI/76S8Fk+v/hhV8tMLu+Gn93y+LMfSvl7AK55+83/3w//9vP3
t3xYxM9//PG9GWq5fVvCxf/x74+iH//4Y0Mx/Nefv/7fnx2fK/4saDBL/ZYxL/71Zf/5i5/PvfzH
H4pt/90lrWPzcoCUICLByTb9/P2Rq/0dZhQ0LWMTz6CKxUd108n0H39o1t/RSGPibBkuk1flIwre
20eK+Xfop3yEDS6yKxyF9h//ubgX7+t/3t/f6qF6aOjm9NzMyxn6WzoLWhEFWoATrBTzxPoHP+9u
8dKm2vc7U95Wn5pHeWt9Th61/bqPDxTzgnVfHLXMn2+7yD2IaA3Ffji2X7tHqIfjr+JDq/tVcD3u
gK/vlvDjFL6/FQG43oPqCz/1+ygLsjD2Z19t/GrdsxHvix9/euT/vqs/38XvfsD/LPb/3MWmYL3d
xZlZx4TfldOAA9/TLN6JsIv6Ayqxs+rrD/oQzJ/sPbjWMI2qG/PxwtAv07p/Dw1UDCrIllWfpj5I
gC2JBkN9rx/W/fwlN4Lys3tXodp3KG6KoKLzB7AtXOtjfQGF9crIYG8Zl3gXZt0pXilzYe25Q1/t
2QD3tVvcTrNz0NL5WI7ahbs8GwrZA/QOkAnHK4RZeRJQxr1h0B2nouW4Bfa8iu8BrVXzq6Zzd28/
T2b2n7ZtHufJSCchvD2pmbl2W+3MeJzM9+X88e3v117uk9sA5CsogKOuvunI/FaD/VOOQHs0k3SB
i73Z5Gn7tPRkn3tZM3ue3EKp2iMM88baW8oat79Atsz2e5uujYiKvuznT4KQ3nZ8rLCW/kZUChLH
zTw4TmAu0hw/VV5tGDtz7OLhL5kQ/L5udhCqwuwG7PLOSQiszo0irKXK99n4cakebKT+a3EhlTl/
+KyfDWdnQ/dmYp3Un0tQ5NXYM8Ywsmqsa6u5pOpyEmL/vg32QZv+CV3xDSr28lgeHJkjwhln+9iS
P4RW7wwt94sNcBSPHznIfcglfmvGQBUuzOGXAcF/Rt70VBiZvvR283968WpnO8moMrJ9lzwud/GD
vM4e5sP0dGGCna+VrRMMYZNtHZXL02Vp9X2NbbSHT6n/tfXFreGrwRSQjgbebj0kH7xDF9QXGgea
frZsGBTJGrYCuiJwp1/eXO05MYjhElTXoYyao3Ulr+L9ep0f7Ssl0qK3b/G3UMeL7RbjFyp4yDqQ
MbimdZKlKEph1QA2s/0U2AfzWrlvjl1kBrP/U+6m/bgbd2sw72LfCDo/3V3qkhjb158Pj9wD4kAQ
Dk+51A7V5VjP9GyfRgC6uNn5Jo7gyIbyarwCwHbnPFqPFgEdqpM+AGo3yH/mP5UfxoN7tI9O5EVJ
6IXqjRNZF57M7+f8xqWdHqfIwqjT2vNk5mSXpruE+d1TdT+4ZSBA3Hd+1WATB0bQr947ud9f8mQz
XnIT/zXLIUZS80ccgDLjNlH+NMuduplzkKTZvvKTK2PvhcoeBlowXbm74qh8Vj5nNxL4HswA33yI
7829fqNE4KNumw/NQ3dtXi3+JRLz+a6Cecq2bW3SkjSDT5e8aISDdXm6p5pep3e0ETu8fRGxuCAd
cD4OZyB2k/QENhCqerIGGqWMIV8V7JDNMJfhUuoU59jvsvnCGbV90cuXzEZkoYbByauDwz65oakH
jDhNLQMl5ne7GtxgZK0Ew7o6F9b12V5CpZiWEnU9CK8ekn8v3yalPqV2xaLsklY5ACjZ6d411IbA
qC+d8PrZxNmGQuqKdifxIFCil0OhJ9LHsh+UHYLAj8tR3ivf5Hvrprsvrr2de1881Lv2fv04z379
Vf3mXrjRE4Yp89bZWhOb+TP4a52Y5uXw8I08RZ9wdZJ7EXVRfJ0GsKoIn+hcHatQBD/e3sNOJwv8
c51/kWMgstmUY16Op9kZjMBtnaAbhe58gHNR+PYIp++OEQzDop3pbb1W6isvR4AGqddDumR7ajaB
+1BeNRdqRWe3AEwdWhnIY1Ml3T99ZInuGK2zKMUumVHyTq3V8005iQuT/XQUGtFba5HYViPAPWup
KoWNvMxSaVAvVgzN2za9KSDC/MV7oWrNmycP4eg0yWtOisgId4N/NIpyp7eKuMsdLX7ESfKSrc7Z
vWzQG04t5PzoRQMgePlKvHJCRmdpqp3XI3U+oL0etG53CZ7w2iiUHtC5pktJb/Zkaol2HedO1tVu
jhHRDbue9R3oEg2CC4vmdB/inEdqlLahuzk18ppe3o6cPC+J9a7a1WPj+KjX1sFqVlOQbV3ntycz
7YTT0bbGFQuFwBBtZxbrSQDqFGPWlx68KiiS5REzTmDH93aPEYWbhW0lUDqntApntBcm89EqkrUP
ZwsdeEpg+fShXNEzA0DWqeq+sFSYdoh39iONHiOB9OVM9i9YucY9ISr9+7qU6iFBk/ebkTZOulOX
RH3IbUM0IcXGyg0XGg17V3VW6ed4MSW+2ZLK+mVjNkkgBx3B8yw1BknhfbQ+2F0KFzTvXO0KC0ns
SgHJQo72JBTtnY1xVkUQOvQxpNFMXW+cinJWWKcIxIR6qbbzpxz4mx1UmCTP7w1KsGAIUiiGMsiN
DajvYuyC7wL+JQMXUozveoCWergCNn8oC8qHBw3XZZiI2fTBLRYuVNBLqPx0NrnEeezK53ZIoO/0
btkB2Yfi8oj5tHXXxqrsdyUsHycYhaNBLx3KXjvwMFHyzuwyvkf2FTgvb68WIfJPmgilMi4D3VQx
/jASYTi+p07O0RbDiIr+ZOY4mteZ/W4U+YqydL6q1d5KtbGkCTY2x5qLEgGSiPrT/2XuPLbjVrYt
+0W4A950YTLpSYmkjsgOhg4lwgdswMTX14TurXHFlB5Z57WqewyRMOH2XmsuEI8D+v88g7dE+6Iv
wmKYuuVQrAMS9ZyELC8yJjDckfKKRcQz8NurVinnjjbUgnZ4m1QfKsYiymjbhLQP3VR0F1uNYhmA
fZbhaJB6Z9GdcQWW3WDpnnuiywrzzNg8fcDIVHuvJhqVLvIQBLah9OSkR3M5YoagNowRCyeUtkVV
OWiYxwstvavUlE5JTk5GUZyTHxxk5XFAp/mtNLcGHj8JAUXiYXPto8208LIaaluv8R/4Y7z0VFBD
6SPYj2XptF5CakGgxcEwr095pYQWlqDzh7gMLLZwftmi9bJkuyZ5V+GZN3XiTOJOLNMWlYXY0tBs
muEx6+aiwwEgLXU1kyQ8hjj6u+KMAMfUT5xlXuskF3yBYd9X3cExWvO4NWLx8VtQeyDJDYU62mqR
9YwmZf3l0Xz4Qkut/m76jfPNa3Wvi7GyNlY0OS1nKo+552yxCuOeMa2cs8G1SiMp+a+/NeTlDpGG
TOdFFiB6Qsyb8yvfloLVLlJMoKoNSHNuqmkhmcccdVzTtFe980nYfo2X1QIaV67koYZo+cot3rzR
4Hktev8UOO3K541FWGsw043+I6p/hlc/OU0W9V2lizMTWBuARsnshkMcilaco7C47Op0w27nzuQn
bAROqGtrFt1tiXbTD+n/1usxI/4xP6eJtpMDOaG8jGVTZIne19q9Tg2fehNUPQ03vudQ2ldlSuCc
yn0r6l20atEUlHV9LKyy6qK0Jc4vxEJhFElZ+voTbTzT5Lms3qO5FPNT55RdFmearScaWNc5ajKr
Pgqtlje+B72Jwdo4V07jlDKC4zs9SsucP/s0IA2eo4vGuQdgNR57u5wuR62rVYhQU/9hrhJs54L0
4KbsOOzHFvwFiXUd2ft9vkotc2Mjpat93uemX0TlVpSvFdteneBje0ljvjdWrd4M5i3GOt0MiSOd
zYzbNWsABRR45cJtaO0yDnTZd3HaQJeZzPXeEYb2yYQa0cRzQf5CMrea8yPTBOGGHWnDw5kfTK6F
l2EsJrRghi2SejLrNXYFvq4Qf75JWQ+K1I05Fl0eBSIQc7iKkbynyurFbvJZuzGkZyicWNYDXzrZ
f+kA4mboVeK3XZMdqZhlZjyVpNtFI2k6IhyIO9YSO+9Kee7lKRjKrKuAjYJi3CIrD4pnHE+EHga2
ppqbzKua+5oRVdFo7jc86ssglwiB1cRk2mKcify5M5iV1LhmUQmf5Fsmpe0ka2PX1iVUg9Y8s3ti
3KO8y/0fC/J6hlo5DjImINMtMaAOEkWM1YPMmQtX/RWMXWCgFQj6PCIlo7uCT2vCZG78miv7dU2m
B16C5Xqh7VMl/Wp04LUy38Ci0chZi6VvdcjPqqAYuXXT/prhunYia5HFa19quZsw0lM03CBtKzq3
M4qD0h+Y2hclQViQ6AobckNi+aMDka/CXlOtFqLaw5Wdlxr0otRmRCIxLNywZHf7Xe7ZxRFnmXnA
xoG9PHbzzDdBiPhMraKQGcseBhLFYPZwwJibruVhO9YdjT49wFKC1aN9cr1yssLcMtYZn1FGN0uT
jtmFM27aSyaUmQ+ja4AjhJpfGT3+m2II5idMx2ublChDWAiccpJxl/ZutWedFl9BRDPxpEvWfk+l
ygTLWtMZF/nq+lhdUJF4Z7RIzRILcm1/ailIPahgZyAqDoDfy0DIy8AnIiiki97grXItzWQlaJbb
2e+aPOrMxfquukp1R5RBeh+V6RbMsVEMaR6ujSwe+lnvy1BDJItR3RoXfNlLZn9raJv92LwgXbl0
Lj22Mxl2tmAe2EB4+Ur4bL//44UsDeTiykdYou/bkhEzmIG3m1BXIMXdxqfVjIaR1C1D92wVincc
We6sPU2eodKwG43KOuRYap611iPR3USz3UV8ceXXycYXh2G6Z89ho9N6nlc4oVHfgyEE90JDY3Zx
TxExpU+o+mqbLLIe489Pi7j+6s7m2IfeYg9mNFIEBcyhq+kJuEYjY01DGhRygJZfapP4u6jxIYnE
TmkM9yULrZG4ejnfp6sM9CS1IapFrmKe8zgjf7OLdB8cBDPZDAbgA99LfYV0M5JYj5s68DG43wzF
vPpHVt92PEjqNN8GGLYqshhS53IopRMxsTp/1ZVdEKo9Tfl1PzVwFbwhUJ83LxOgDBZjN07ny0vh
LOYQOdU0iGgqnfRzW68p33e6eA+F62yxnkG4OhTkl00HGweoeaZSUrLQoBTUeuHx5PJ57nkgn4TU
vVdFRSBPRsttzLhekGYfx3nGE9OmizUeFXOFlbSLZV8Ffc9+EDm50+w8jkIlOmWFxwDAijpaGA6/
VnLiOKy3Y54f6KimDtyYmhawlSmA+2Bs1rt6tn0RVbCoXrJtVFPcaWtXxw5MndceMRDf4oCeOcE1
TsKdXpbzlTSckqzUraH+utQOU1xvBdNlzYUv+dhnUu7dsqcHr7rAOixZNQWJU1vla+p3g3vIpUiT
tpi67VDbbIaAUrGJ2Yyt+YJbRxp3xVZq0MfSbRn616kvtO2RKra1lREbIyJigjYg6k3r/fFQWJ1T
fVbWNC+xYvO/HDXTVfKsb9fRfeKc07k3edp3y/UsdL+7sZosrT7Nk3SnszGfzOVYkdRkhWOfLl/z
gpI8rgqSj8KpHYgZ7yFDTXFZMQKjsu7pv+dLuZKeUFRe8cnXBvaOIHF0nXaDsQVhCYOpiU0ry18o
5fo/cFGyMmVrm0Oc7pvK/jJ5As5L49n6k83PzSANC6VfWz3nvQvK94U9gtnHArmDdk2+ADml/XpV
pNUaOFHDon2lKCyxMa/LZib1ay40241Lw6mMgZmVBMKkcovt79lcAytRwLCfpyGzv1iU0zvINRNN
ZqAUvXZdlsy3Z8G0pDDelHQMICgGq/0KoGAyKbIUMDWO9g45ueq6zVjOsWJ17CaXTJX3rLAaxSuY
vNnR7FST3WIhtpYzzVbM2ez0vSYZpOMqlGjFvFxAPOvnsMpELy5scAPi6HVpxhRkp0HN3JoGD5NP
2OVXkYntq2ZRWDim2MDVxUpaw0uwlQUhUqW+LGduOttZNGLFnAkaIW3XOZYq04vzntYNgpBGGW0y
Qu4zPlH1IqQKi3AfJLOpMZfo0wCy2fPnrI49URv257LRuzacxxRSQRgAo/phZpVYQciy27kQ5O7V
Fzg9AXgIwRJ9axNUah6xT5rOfe94w83q1Kv/SYObYwPm1IgbC7uqAinps090nwoommy3FrriYcqW
dLoedclE3FsSrNOwrJIQ4lXTie2CE2ImVAeC3YwievdQm8LO7hCK5jvsSsklqUsdGxVEo7VK9EWQ
klyCOs8SIVsriyiLb4woa2zrCPn+MPJkIRJw+utEGg3lthHfxqPKni2Ep0Fokh82fla+rcSV40+F
f6EPqjEit9FaO3Yt4d0L/snnOZD+3SpHqz0iNxxenMZT8gLtRFV/2rPl/+ozGWhHJokAg2owtDWY
n2YyrqXeznrSeys8GA2JyfJkLpudnVWz2S6JaCQZOpmdGsbnqSrEc9OahQH4gmhDo1BdjUGDY9PN
qPPuYo/3q194FVaAwzIMmXE7e0OFo6YZwNwyvkcUwbQGYcPEWpfzsKbJERM2dum38cJObcUUmtWv
Rl1o7UXfpThHQ0A+3QL3Riu0GIxDxwZRn1l9s40ayY1rDVMNNnfk65vaPMtwc/i5c9vWyOIuxzJX
K4QbarDkQRa4j6mdt/vOR08NSGiFamR6YZm1b39pbZ0Vs+7S+W87ddmbIOH6kmrkicVF786PaNG9
+V4rW4HfaSO1GbCarEnB6scXU/NxpOdiUxfYZLXqiEJX3bfd3PWRXebZj0m3lyHGMF9b35uxndMv
w1I2X7c+J+FaqaK7DgplQoRH8Eg3a1g4wNhUFb7727SW540uildzVKTLibxz2q9mq1sydvzME5dt
M2hPGlus4BwOJZ4hR3XNzBGlkO6lkGvGEDdk9WiLKfCjajGX4Y6CEIAaB+7ehVF5dXUOYafUwgYz
/F89Wo+/5i6d5gMn1x6hi6P3aYxUBuTcjKhV40xtr0vozgv7UdftELzuU1ZzO80uS68JDR7xG54t
znWruV7VDfNJmJekk8JR6wLubaxmRL2iNR7zhiki0vjj95WesQXIK2ecrm1jdcX9Ok6iuNODQZgX
eOen8WrWOKMASnb7ILvqNLv9G3OeR5Fl6mY3aQQniThrOtWGKLuVOLSmm39qOEZMofAwqx/sQpVO
RE28KaPZGUjg7PvF76kEYYgMR8Au5jV+i824LDLOsC9s26rgbOvR74Jj6ebpasPtfSfr3J8jotZd
DnhAfuwqlNsgXsYhc+9c1yRxtJxWSFzeYBqvlGPQkrMiTsPR9ss8D0v0AHqsZOAwo7D6TswElqjD
bk9vjJreWvNruHdzl+RW2mtnEztRzOsu25gw25a5jH0v3RkQHEjvNqxh6qqWuY4Katbw1z95edY9
bDmkqjPggZy5SLmvnHDbHH288LIpXcJN67IlrM0Nez6bePJ7Sa5jDK5m2vWxV2Z45vfO9fM4+RjS
Bo3tRrhW0vqy5KV6cmvT/LrgG89gWpcGmCJ9Y4BphF4sZ2WWZ0UEfkzVd9sqbEYA5J94dpQNt98m
hxlVV5kFEQ99q+MUdpoi+GdBoZlxuLLCder9F1CMjN+sb7Jrs5CwI8ZUGFsiexNw+jZXzl06aN5z
qvL0M+bANL20c63Cu01v5aiIK6ZHJStGXmVVvh9yxBnFceBIf4GOcZ0uEOzndwUqxSp0ZqEu8izo
tDh3BS+Iswen6I5nbSM1HqnyrVIND4DKWrZmvdBzttfj+JyJ0bm3Z0/dE8+l+OHG6o+RGRDBznlw
mb91drf+bUF3gIBB6XIGB1SM5/BH7ZqkSwZRYqRt/9h5mv5kpby7ZDQdZLYdcCX+Yw8Lf1hs8+Qe
BkjB85U/1OMSoiBEMWj6m3FneaL3EQP3LJMjKIr7pW/9T0OWN7eroLQfDoB9vgabhfp9hGwFD2TM
R6TqOKruOqsUZGJaXvZ56D2vjEl53r6L2oXnKJbMva6kziHAwy5nR55w3ZuiJt/6iDMp1w5jKTUA
Bw2Ciyhwh+FucWYWd5jbtCbVqr0WWcMRy8+tTEsIkTLNGNx/nYdGhYg+LH0aHOfpAHsmIVEa4qOR
UzfglJRRsBk7o1sjjlfBcsHwQavJH2dmGYXtFRE1KPvKkaOXxRWIRjSdwwZB3XcLYAODCHKOF31W
+keTbUTJNBXk6DPy5RnUppFHvWizM1th+Ivwetv3bep6z3JGBRQDHuPl+u7Sv6JKZdIrhRJT3Jgp
tQhzmrIf5WyPL8HQg0lvZF68ula7Ubw2luYR5MD61Od6cxuAyusO2uJMt6sp5nxfn8YfOMq0p1ku
sBSqttxqatiu86mlFfDodBM0fGgXWKIHU6qOlVqTTA/u4mBqqZd8u3TTjcwnCrF6XBi1flFUaQ+1
v045jptp6r/0WGMpshaFunT7HrFNUHTBRW2Njoawdd9CTUJtdsKCze5DWRJnjNdS0PUheD7vXNH9
SCuMlf3JHpRkV7Iyojob2pdxq8QWsRkzmCkwVmwhSVUbYFTX7Q3e5Qbg0ltngU8Y0wjs27mMXJ/p
OgJmV6eJ2oT4tBV6MzC6W/bOAwfwIp6zhU012x2ZRwu0ufwiaOfm3vQoa8jSZcGHTec9lJm9PEhp
Nls4ZKWTSDabBqniQJc4MzeBRn25nr/nkHtjrfeAPvKGv+EdoETIrq+8N5rUxK7c2xcuESwHsjRy
GRYzjaMwa4PUIjDVXf7y2NKlnHzL8hbLRvBEkmHz2qXLeGaamiUTCs4T7g/d03DlEutr5ofMdaUb
WUG33LYc1B5UjmWY8lt6NTmbcEKSW+dnXIVqPMB9bS4AmHnfHb2oQQ8XttVe2mXHJKPaUj0M/qRf
ZsI3rrVF76ZI02r1XQP5XoVUbsevmVrlUysXn5qZVm7fgmrd0FsPHk2SwnbKK075NSorCs/wPSwc
21EZqPEbhk6bQetZ6+se381fK+X6iM/YQjBDx0tGutKDv+1pZuAx7gY0ykyRKlbd2D7bWlGryFjS
XbzOngXIX79495bkbMuq1slrYGWKPJ+azUSoz55bs7n27YFaVNuf18Do2FvPQ/Pd13vvCyl7ASoB
0AYPhT6KR3OizIGGd23G2NtWD1F2AVY2WiE/5LGwJ50uSVWkN9M2jE4IZ2eHgtQieA7yXHgUjVLK
HJYy+s+Wl3d/Z+yfYK0O5V690ErxA5ry+uhtwfDVWVbByLTzH5QvmeKQXAOFmwPiqEpdiZeGtq4I
ceila2gLmMClMZd9EvSieCzzEZqr3preZzsrOR4XKp1aPj6kbXGm+7VxcDxt92W7i+eFwl+sLul6
WPNUytgjRLKz7e9bZsLB87qg+a6ogjBWF0+ZUdWVGau5nwvoJUNuMZTSanzBPrya/L65vYaoYqBH
pLqvEYiqMpAlpgHrsk8LZDsajNchKe1AsMOpWMs1tzQZc6453y29wa6omgyD0T80wSfiYppHpXe9
HTKI0r9XSbsx9NkIS7pdHngiZIr6LZnJzpNt7psyljPpojYxFidcaL+O5gqGHzlbu+JGinxObf3e
OsuzEHMzY9ayKfElhiFTlSwmbLd4JaFZD1vKC9xzWjhNXPMQ4TQKCXk6qEbTgvOazi60o23nGM5d
XiS0IlN5NoHpHQGJchy5ZvZ3P4pwN097k7u+06MVjgIqgHd+6i7OaHo5uE/rpPP8ZK2OECvOVX8L
XPNitB9dozyCcz/Q7k9a249JtI80Z0ykcUmd7sYwSdOybyyqgbSnYyeTB2c+nyl5DvZ63vjXSvso
p+FPLeKAxrpl7CR4sqTedm7nuqYCotGIzk2nf9TogN3UApLH+03b368CAoJWLai53Zpln+hUen+a
jUBOdaLaPv26A+JvbE/TDu9f5VTngPmHxFBsRsj+TSor+7v5RXFUjhh1DeWUiQP+8UFfhvma6gTR
qmwwE79yln8o8/l5PU7aPipFHU39aR96om7DPqtMOmugaLCVbF0RxIX/i7tCb8n/iSQGufXbu5L0
e1EA2WUiJn1nomndme2wbbWp0px16GHj9693Kkulj09koAtVHruWAX/j7fU2AmYcr4KE3Ozz2mrb
N/risoHn4MChW7sl8CX74BZPBw2XBKjI3flMQzYWibeXLAuzziV9vRh/RHrWag317Wl0YksXHwHk
f78U3yG6W5yoju/a7okkQhvV5rqrhMJpBiKyd7PxAHebxnf90Ys7/eh93SQNDqkKIbv40U4vxeTl
bhO3i1s7pxiXD74bD73BIen9F/an68BpgG2zf5BkQr19euCG2yxICzuuFss6IwtuitrVMz/Qxfz+
WewBueQdMXujJzpljXTbSF8cnVFM48H6zLTusXnTzOZQ5Xn1LGtBt8TCrvrBp/H7zQGhoMODP8Eg
zPSnWuvXMV37Rrps1KiE23YHajSAkp0u/2Dm+NNVQAuhZdaRGAXuySMsSpYaD4NwnPvDfOEUNsLI
Zfin88VPQds+BYJrob16GvLjrFVu1pjI4hnNDud5fY7qcliP738Op7MgV9k5pSBX+MIR4VpvP4di
4uiEpcuK3UGtNExSAxzhJkKq1U7c6EV/9/71/vDsMDrY+DYAeJiYT99ez1l6Z6HySUp0bcjDoAXz
Z69d1x/vX+X3zw/zya4GJF9iX2H3X/HLd6BaxOBUOC1qua55W+AAP0qnHx9S4Wl3qqIDlZOJ6n7w
9f0+W+zKVaYKDwk1E/zJswykCrK5zi3mQpz+QUZ1NrWBl4u5+497+R8ZmP5HM9IbA9P/o83p/0MD
k8u3+j8bmJIX+e17O/zqX9r/h//4lzznX/v0s6+CiHjB4jJG/+NfCsx/sYDsWy6mJuq++7/6v/6l
f7GM4bBA04fGH1/4f+1Lzr90zHBMaIBndl7JP/Aunbp+dtSTzq/CyLHjM34zXmtrK/PKVFoC7ukg
veqB5ms0NK8CzGa9kjoojrL+hk6m9q58b044EofT2p73moRXah5zc0j0dftAA34yE/CrmAj2SBbO
ZGx9TnVydYuihxCQIEHeQv4UfItoGenRjajREvLZPoTQ7RueX+TIOJA54XkEsvEkWPXME+0kYPBy
Zjy5CY7KkTKBK5zmZnKVm4ZzXnWoOSx7GMJFAKqKXF2WeUgHRrsH4Aau3UjHWYRr1tc3Um0FCvWM
GGnAGc4ISFAftU9Gn09/9dWaDgn509QkLBpBHNA4YX7tVjqmZCzk6q+8nJxnTXprdkyDbev2+XYp
78VI5lPSmI4Caot1Oj3sd4LYoZajESKucXIaG/pA7TQY6JAQEsHbrEtRzZTCzelzOuKWjtqtVodu
NWbnWCg/O2ouKWdxrcnapo2Ty0PeZLobtp2FJaCtxXIseqd3wlWK8q/MaSwL9VVuAB4uRUmtcl7k
Uw9phPSUEZtzBy9yb9CZ9QjolnzKuKhsFI3CWQOqT0HK8h5k2PZR/TVKR2rSCtrNhFk4EcwK9eLT
R8xDYId9cFFlHWzVomFCDQlQbkHRZ8t2O9J+7RIXkQWHYKvklKW0unXD2feaKcmIgUhDkRPUEklN
c9xQ12vnUaoe0/fa+u6XFRonfM16MaazTO/KGwNL/EeR3vuZ4ORjgqDgW+x5EeOytLyd8TVa5vXa
bHiYCms8J1MjuHFpzXZhqyGzI394BYSvlehM6loiVyD4aPoIKfH7Bw3GzdhdTgxqdqcnu8XRzDpO
466RtINHmEK9H/WjnbNcXihPQMjttKVx6PYhzAxXj9LX4ZcZ8O7ft/vGT7ivML88BQe9/X6gwUjI
bhKZ9ckvUAQEDVJVerIUi/VA8Mh4R/lgiTfZDFdoUQTk80wcyCEIIsxM/pW20FHx0gYFbp3jNJyn
j8S+pwu+t+uwTX4R+ZNYmJx92vllKfY0tys2nQDm3Ejrayoe8pZS0PD4/p3/8SqYTtEEsqlgm/z2
KtmamWUpC2gH1iout0LUSZ0qK3n/Kr+5wMgWhG7GS0bpz77JO1nhkfcQAJxyMzS8/btg9p3P1DDs
H4aNipB+6Q0xNF+Zmu24s7MxApqXfzBLn3xjzukvOLlRPH66QmtgxMtqvHo20tl2hKZbwi5p3R55
D77tsOw38QE98GR8/Xbdfe/zy2skm7G1oQIY8UwH9UJ1rnZR9vZznyP/Daeu7w5Ukrbvm3CLPGr0
dvtg33iyOv28PuJ03YAyZVgM9LfX1wQSkszWCDyq+uyQ2k0a5bkj70j4ri88mKJ/f/Cq99XnzVDi
Ve9YADphBp/UKXWq4FyZmsrVYzMYKtg3uRePemc+5rWrR6ZHe9SpqwAtsjbfKMNZf2xu493T2wSZ
+P5P+f3btgIA8ewp2ZRw+ycjqNWZnDfUY7CBkeUyxszPxDZWn96/yumWmQ+LEQrgaqcxUBPZP4Bf
XvDit4ZF69iIaUOUD1OwqXNRrd6Dk+PPAItPTzzL6/QDsujv9wbpgNOHifUJ1cWpJUkiZiYJhc+Z
LgTrLDzlRM3FHL1/b6cbcw43O6SMkWvuKcv2Pqh+ube2zZyN16nHYHTyw9qs/ZFa/3DVGGX99P6l
fv9OKUiAnd0XItxsp7kPip6ThV+JHms+L9ciWNov2irI1KNpnLRdVn5gff3TrXmoPPFsUhDBYv/2
1rQVECuSSz1ui7Y/OrNG1axayljC9vjgUj8txr8MCaZlJj1zp1L83FifmgRzzx06vcrcZOrHWSWZ
IVzU+ggD/ra2tJ9BvJjVrjbqZ/K2AJGfQdJrQcJlfbddNV4HEnzK+vVuoQ8sk6pDnnC9FhA3wmzR
WJPffxMnT4Zfy84aogTWnx0vdWqakdlkE+hVmgmdwzW28M9Qiy7Xg24Rc/D+pcx9XX37ZLjWjiPY
ewhMUicfmKGkkqLazES6Un9egLrsqlZnfByEDIZo3ATqVVXl8MMBtaHIqTLfvsBLuGwRcY100UY0
oaiVCxV8a9Dm+we7SqlwN6tlPxBFq4vQbUfTjpW38zxTY6O08f5N/OF5sW2ixgUMINjPAm+/pKoi
hQCor5UYm+VfmbXlXyhz2C69uZKf37/UyVyzvxpmM/b2P+k9dK3eXkr0+VgNLsuzPSGBU4atPjkq
HdlYlsOYGEJPHxyQKx/McD9LWydvycPZti/cFKfYiL29bCt9nU+xsdBrFOPnsu9TJI6A1Q/GkAIb
ngZjRiPtUTyfqtVY6LSZxi7ARRqOSJxmEg2BwfBCgNLuReGWqj1K5D1HZwBJH81jUIgLYzFr53LN
ak8csVr1CCam2a/Dyij9JX7/MZ5Mnj8fo4vvkFeGZ472w9v7Ef60jIvOKcUcsuk6kF2AYkx9hJLd
Z5DTp+ZSUKPGu2do/dwT/TJ50ohcmm71EQRPor5yZ+l+b93SzZJi8vMLpAM9tqhFXQlpBw+ShemD
JeIP1wcO5xh4LLGuggd6e5fI8MyxJTE0aTNxNQzWZWfagJv6G5LwfjTSlrS8vC/IGF/ef7onM/n+
dCmfU3hDBgAgNTgZDz1YzkJQq0qazpqTSg3juQ5FIXLnvkgmXCgfvM3f75Na6e5+hoO3O9ZOvk6k
tm6Qaa2ZVPTFroLWqu/tJhfnO3uRpDRMYQlWU+1ok5YYeYXt5h/MYicoJBBVLkd/xobN6QFoxmkt
ENcR2SFezx3nS3rveY0/RBvxcSjFgwlfTQt+kyqEayx12Fb4cuhKFjIIXewuj+QCEij9/iv4/QOn
dgMcZa8C8HBOHdj0I5HHD5ad8G8RT/XilXivj2z5P2/rvx84mzyaWVRidsKCjqH3lArgOdo0EjSi
J3pVpiqk8ei8QLgz1tinXmgfGib3u0IYDmfHCURwPFYI2Y6LLvJXF1X0E1A/lI2eXFUXag2dvhBX
03iZB6oYDxZuKpMSTgvh1gbW+NdYVao5yyofPwK9BDQfBTmQH3W3fpa6T+6KhgWv0QVXHkD9fjts
cFi2nShsrDI1kJwMKqtZuktoyMZ9UataybAwau25oPGNA2Tu5XFqy3X3lOE7HwnZjOxCOJ9sAuce
33+rbxcanjeBQ9hYCSDmx9kEEZ/8Mo2XvVWDh5Ss6GOylTDZmZRwPvmZ4Xz5h9eC8A3Hz6bJStGN
ht7ba0m59CM9EC/2WJnjwc8apNOqj1YPVdI/vRSHBVc3OYQDFP2tsRLkNhGjm/Rj6knkna6Ll1C5
mY/Q+bwPDkOn4DtY1FyLCibAMngWKF3e3lZNkqOuOq5FSOWN4lcxIWH7kY3hvQTEOiZEF5M0Nyt5
0GVgXuRkioZBXxGzJsvugNXF/uB8+NtL3bfvLOqsrPupyT/ZAZnYHCxj9Lh7zd4OI+ZKCnoLcIth
m//xg357qX0i/WVB8uxBN0XNpYq8HZKNqkbkjTUT5aSyDyagtxsVPlUgV0wLNAF5pRT3T+/KL5sg
lXTiFGG4dzNary8t4qzPat38T/OYGXFVC+uDBe/3obtflRWXLxenGsvP2xscNgGYdSb6c8uQu1Q6
EtlgtctzFDXmWVanPq5jCDdWvrWJS2bsFXN6e5e7xfB9NgY0+nPgzJ8VEWL//CVzrHHRiFImps92
MpqUmMtKVJMXL/4aHLp+UvGKge2Ac09P/uloAlUJolO3gMPgkzxZfcGwtvbSuMSfqlY/s7LRvaZ/
Wt3sxNjH9y/1dpX5+ZK51F7v39cZikdvH7cyur5lZHOpEVuwUzMj68i8P/hq90/lzXwMjIC/TtuQ
UxrXObmKqzlDZ1upR0fUQzhj4s14IluV+CFiUFQ4m4G8JWhSXfqksX/wGZ+s7P++RXLGeZg2Mivg
qm9vccTBjkZGgvNyLXlBJV0eMtCYt26T4r1u8uCYkcP3hbJGfWi8vj5n5198y7yl/wj9/naX859f
QkcYvKZHycE5+bZ1uIJIFYVHnXqrr0eVVi+j2683DfLVM0sQA+O1ZkfQsi4fulGKD0QYfxjQsI0Y
U8z5P5f8tw+iIugV1r5GbLKjrZeNpltfcLKnh1JOD+z8UdBUMv/6/vf1x1t2UBGYBgvQbyuxS6Kt
5q+NF68tcrYqMKnZcfg9x8Cp/c3yul0q22i+LOO2HsvGXR/ev/z+RE8/PEpH7k7coAjrnsxh6Cir
Mlh7L07Jfj5gKZZEv1Xp9WSa8vv7l/pJ6XnvWidTs961y+ADSEZxjdySI7hz0Zajhf1Z9pfkTQ9n
XuWRsVqr+ZNDauqNTjLmk7Ba91pWW/6/mEOoizC29R0t/ZM59MtCsdlbBreAb43EY2JGMasysNtX
NkP/jKzzn6/6lyudToxaJkSlcSVBsGiUUmhLhFEYtGv0Pv7gGe9/6/dn/N+7Mt9+wjXKOXRYoxcb
nbvcKrfJEqwt5i2Z0mHn9mXi48yL6t5LIZYW1nw9LMuBxO6PzoV//K72EwO1Ser6P7VtvzxdSaHS
ZjnwYmvehljtEQPmMlmH1Sj8D+75T5eyyPVhI7eXgE/VJDlhWEY9Mn1ZIB6O9TA5B7NfrbimvHP2
/uN9e+r795vke9ljGn4K8k6+4KDufM1d2ZwugvYijgHxHOiDvIRh2hxU4f0f9s5st3Ijy6JfFAbn
4ZW8g+ZMzUq9EJKV4jwzGCS/vhdvudwppUqCu1+rgDIM2GleTsE4++yz9vAFDNH64G7y7WFBxBJG
VNW7JyeeJQWCrLmbLbQVSVcqZJh/+uID8NESRG4BiwDanc2G+O0zA4WjNFqdoyyL3p+0ahEXZoJW
J7QOt2CVk0s+pOZ5aZnVhanUV/S8j1bdXw//7pGdzN51u3Fd9G10+6JPPNK+nXLPjJ4GAGOwQ4Si
bP/5nfzwymJSpM/vobm+F7RBq2igtVj3VAVQABBFQXxV9RXh+8NHkyFJtr1s/FF8315ZHMplY7mc
Wgaff+9VhERreGRdl6naz8/nw8WVdwqBALUccfPdoXLQJU5OnUOkNGGajBmggzjpMB0VudxUUUqi
MdlZu8U6IgyzeWhtd3mimQ67t0HP/eKJ+vA9AYm8njRn/f7tb6zOHbqeq8tQgrHF/tSeW6Xpn/eZ
2W6kGuTx52f/4d385XjvKh4tmauJZj8nz+R52BKUC6CEUcV/fhSkQbIgPEyafPDf3s2oZM7L1Fhb
+0KUV3oHTEWoRPs/nMuvR1mfqV9WzqFS5TrGyDtP0OhexrW765vlq2Sbj955NupkUKOeUQa/O5ee
cVS9YkJ/kxZtd8J4eioCYi7Uj3GmfRbUZtqi3lEzBy4+Q31fGKPcfn45P3g5Vs6ii9OQ9ZGQobcn
invNjMay8jaTiuWpTCRsXqaeQgYNrLvPD/XBEoP/FD8PuULo7+97747GOM8kILKQjln9GIsOyACa
Ud/XzWPHJ2xX1JG2+/yYHzyTHNNeY8so06j5355eP5HqXswcM07bhZSNTD/RbAYI/g9HwYKq0SGD
xv3+4+eOzrLMXeFtZI+/1TPqV7M1/wJi4wT7mKf84eXDMsD/MFDwjX17KiSFydnRuVOpWQIZF5qX
b6HEuT8WVxrf0JfzS5Xp5j9/3ZAv1rYuS7RBoff2qOzETScZOWqLNnGO3mqd5smXndz16/Juw4QN
EAo/2oxBZf1u6eiBRciSoGIcr1jsc+l298PEBIOXlAuznMNwky3msme2DriQpox93hjzcU/OuB2I
tv1KkvrwUtvgzjHGrmvMu0s9Mj9VY7ul3Ewq5lEUMdEkyRrtvmAsgaW7VOezBafhi2v9wXKwmiH/
Pux6lX5ZdJI0cQWbJndjz6rfGs0Y/VxE427BMJBIE7fZHLhm5wfKI9aHEdL0i+N/oFnhxkQegsJG
g5Q39e0PSCHaDEUde5uumvI7PnAkOOqdzbhC4fXukzfa6mXpHebt4kHTb2pm3J8YQyKCbCB4uN42
i01kryxdujGfv2GHfLrfnhCUDSQeoIr0Ut/+tMEZEnOC37Zh/4pxRK6TSsZQCOa8pcfkodAfJmnt
s34oQsZbiDq2JfNg0plvFmVZP/su+uG6RRSKjHgvRoSznZZ62bfUSYmyZjRs/EIi+mjloUVHX4Kl
a7UovP3Bs12QvImhd4PbBQZZ7CbH2jqM9Pl1+ehJ9SG90/Olu6m/n/Zok6ql45lxx8h/IN5aiSkA
2Kt2uhlPe7+aGR2Pa7HYXxz3988G7l1MyVioVgO5+e7LVVVxlrk+VYSnN3GYYO7Zdm5S7LIBrNXn
p7h+gd7eeQ5l0ljCmESF8f7Oq6wR0sfwtgGaUH7vlSRaPoNqNmFX8sxym5tadiYHzS0fAQlOXznG
3keLsfPnkTNWIisnis9kfWt/eStVA6Ky9OJokxNwYUEQafOfuZDsoXAbWhdZYfhQiaRGyiEDs8vW
GdS10Epapb3ZNynDYsDsttCyIAta3ZKpwBBrakXvkIoQwqrO4r3WjtZTSi43o21LFA07vpDGhTfH
eRYYbtqpbexq3RVbc+NyFSaf+ngUzN0tRV3vyqrvrKAu2+lbNQCv+2KH8PuDvEItUcZWMu06GfP2
/H26zEaVUW4BaVfbvnazqw6V8x/rlhxl9WXwrvDRer8PaaSdksWWo711kq5Otfg7exl/goyYvvBI
fPQ8GZwNy9val30v3XrYDEGicSQ8q82xm5nGrSYXc2c2HSKfAKD2ykTXVgnb/Kon8OGl9FbfOUn0
mF3evTXGkJPrYqMaU9TpdaDAmW35rqZ7U5vdB4hV7d51miaIoSCBBuNT2NGrPmVRA6/HeCt0nejS
Zub08vNX7IO6ZS1vqRJW5xZ/824XyGgO37hiRICae9uk7dQb1w520Bv6QBaYlAYyzJLrxZ9zbIqR
sXEP8+Ti8RKGZNrFLTPXcv7HOiC/CdI5pbBnrL3lt88dNKjEd/zZ3fBU1hdFNkSBlOPyols1k9jt
shQw8OKvHDQfLWwO5lSamivH9b3FujMSXkLGB8iQAXcaGzZTk537ok+AQr646OsJvFnYbLYWhsOj
wKYYV+i7E+xIsvN9lM5Ny4ToiYdfOWhAC1yx3Miz1GOGJRCJMh6LgSAGgJFyX1eehRbcZlfGUjZ/
ekyrvjSToX13BICPoGBG+4vF97ctyfobeTCwQ/GukAny9iZEcSwSYCX8RlA53yVUjD+jLoqe+tyB
jtpXaaLtGyeZXiU/7WE2ln7/+VX67ZV59wPebcU6VQFtsSoYd7LAbp74t8sI/fzzg/y2JKwHoQBj
Yw3BH7/G27PMBheGHN8ZoHjijFbeSV6YVTgJ86yzx9PBsq/svvtif/Dh3ccFS82FrkSX9e0xVQuw
xlnRNR68hAo0Uxmz7Dkd1Wy7T6tYPHx+ju+Mschm60kyh8QumyqM2by3B7QFDkZXkJjsajLaxBBg
N1nvA4FgzLF7ncayfSbSzcbcB/9mbvEROuVXxftvb9f6G9gwrH4Nw+WBevsbJp6zJLZrsUlxyQJY
BDkKZci+kI1srj8/3w8fnF8O9W7/RY8zxjDDg1NVk3WSuckVeKTi6PODfHQTCcNz+P/B4PfuILNr
jVMsMqCgDDxG22ppFliPrafto7LX7iec7q+fH/G3DR/VLFeJhMrVLsk4w9srKEiExIXV+qhJUX+q
e8V8DuyzuCymmInxhQysXbUwQf3/O+q7pSqPBqam5s5n3tyvGWGWzqvRrqiEHvAhw7vNmZj76IvP
5e93kK8LpsB1QMjGI/Hu4rb5sjhTYkQbK0vdU0uDoKYDgTr+/NR+f/c5Ct4UtjjQ4TnO2wu6MqG8
xRijTeHrsGWTEd99YtGxTRXBnphsgYqW+Qx7r86K9Ivn5/eKy16PTuKFj3b+e/RKDoNgKmqClGff
yC76tcwKx2pobxyzPyMLQA+rom2O5z5xr902958o0bSdQy//ZIbZeWy1XvGPF0MKrHWymxYI/WPv
3X63Se20qzq4ThkUDpx+dX40MaZ9F3X6EIWWUUOOrhwwr5WxfBVkizGCy/3+o8iUiM0qgZX1N0uo
0suZEY2RiAsTKGG8utpCMHyL3GZuo2lU/+x+arexv2WxPvUB1enEqEiqCo0XzyBtNYbu1wW53Tr2
HrJxajIooxX3fO2Texqw3+vIBJ/b0PyxtkmfwEVKcrOqQh/WDm3lGrDXFr6k9ZBI6Sf7yayJv/br
vvsOGwwoRiV0dQn3VPsmIVincBLKTsJhJBZuxYkU+abtvdEJaJvhl4aajCmpYdhSCwBfmS9MW0yv
Fe77M3/Je5h/bpfdT4NdQU2ly4vOPi3WtdnM9V2HBYbzAcl6Z+eudh6N7lQFbQEZN2CGnL9W0UIz
a67coggrDO9/LsNkJAytD4L4xKxxoBIA651OXG0kFnmIOtiheq2aCTEc0r5fFi2Dqwsw1yCBHROf
CduYsbFrXftMTlgcb5x2IVeYavp+wiSdbRlEBXzmNF6dXAoFe6H0sty7yUFw5uO2VQC9QrQkbwRx
64kjrY19PBiV7HTivZayc41bnV4RhZHL+ZXtxsMuALPYLpvoNo1NWhypp9U3OjhZT9+T6lOUNAYV
Sc6VmUDIJRlXkbSX5L4ZapGbOxvbkSAU4yKhUyJazX0aJiaYu5HmV5jBmi3AzMAaZYjGs9l1w30C
DW5P1P2wAfM+1N10+jmCfL5saEj/TFTuDvAaSq0ICwGveOMxwbDcgWSO1Q66X5Qf9Y4FgmlZtKEJ
ponG0KbRhZOGnfTYtrVEP13rfYWUoxeIWZumt6lajbyFQFQAplu2LjNqEBJFDOwIkRvwUXOAIPkH
IFIa67iBhpWTNK/EpOkAT2JgpfuO0gJSCWBeBOj7gFrKDtilyhydC+8AYyoOYKaktgE8NfRw6gOz
iWyt+YV2ACSneYU6tQe+k76inkbsjD0UopUAFR1oUMIu84f5wIgaO6P4xvbSuxxWhBSmBGhSS1s3
yJ1GpX+fD7wpsB8dofDmyqFqI0KYd+rAp9IxEwD6hmSaB9w5GFa+PWk/jBVshdID48o2UHTCJXa6
47TTtDGAUGN1YDOAY9FwHp/MAzGLbiAzhrCyIWkxBLFc21GsXdP4NB7tA3MrO/C3Zrl0N9WByoWI
Cj44B67vbAyZQgOSzQwqDbkk/TmY0XwC1RnAV1+kyffIWrFfpg7OOj/AwHq++l5Q28nUbbQDMIyN
WUabPMYE3tIljM+83pquxMoZW1bimN27Q3LkZAkDjEWUM5sdecbKWAVSZols5Q1Wrvunkn5s8vyt
RDNxoJvhDYSC4gER9sKSfuaCLp5AQ5OaCRltrkzrJ6GL8NJAEsFOiyEyw9I8MNUKajozcI2pTo+T
Lq9+tEZT/QAxZN71Byqb1nYQ2twV1uYduG3zgeHmH3huZUk0VjCkeTWEKI0w3+rBZk/WmcleZaa6
cabcOOrtRDDGCXEtaJYTmRfp8zRjJgPVVWQPCbyiOYBQ37EA23b3XI7w5WKs8no4eM7wQPy6ox85
tju768IAEAlwVHIL0c+5NTKZ9zu4d1O/mVVaTj9QzcxpM06WnW/nNDEupzQaJ7CJAmCmn5qa/DPt
2gIg84yjGq5o2rvw+GYxHEeW7pg7gH4ZiRX9RLPbJ3emBj1NWEbYCAxK2zkucgLgEglmUxsm7QQE
g1YEDvK5QHfOtcfGysHQzlYN7nwsBBgqT6fKAcs3avPG7S2gdJMEdRU4qcEURcWovAMfb3AhKffx
nWWDBA+WHtJ42IySEbN50gSQncwptOMacGUMQRpL1RHZpWrvZcStwV7McnmkF455Z4hRRvumdrry
uHdH0Nkadic/wDgU8VcVx+5OalGZnhrOJPZJ0muvRrcOFFqTlsuzwi4VsLOMHXUoe5Dut2TP99V3
ED5zvYejMow8L7HDP2XGNAuakcbdpvBy9SBd26uC2U5zP9QB2+pHVcN43K3JEGz5MuSZUhtS69Iq
KJ2+OdUl1N7YSZ1brfWXB4sdqLllBbWWIDWj9B4CJxO9mWI04gLEkFlvYQlW2XME7LINdNJFXnEk
+DRGNVmg1Zr6rAVQtSW4ZjcRT6PowQUrgTSxKYCJTpvFSNJH/H7TxVISB3HFo60I7Ygb/SjTU/Fn
Z1lSHpsyqp80eiV5yKQx0KaBtHbWDn/wF/MklQUfgboSg87C6ytrpzD42FtMmLgJmDUY8q09O/N9
Wg76nSDpvAnjNGedEOxDnrwUuiQcpc4IKsh9wOWswbqJnUg8tL01UrKbE/WA6EeTSABUUgBVXZ7c
A2TV47DOgVqV2IiMTVuP+qtox+GnMpf5B/PSihcPnv+pGwHtYoMyA+TwFwvoVSK05nTpUJJ3FdEC
8b5w0+LYtntnBpBfWd8RUopHw02Mi86uDKI157oebs0uS8+Bupndxq+X9qLn34oCmrONs9VIoH9O
4N0lYZpVpR0CmGU753jZ+NOApbfArYqcs6zRmkdZd1IQeannw3acBwaQYbfZp0Pl98MxPLl22FtN
ThaaXlQGPhOJXzm0RvgN/P7F7nYM3liXVlJN11EF/X7vNmTJX4yLpcDGK2RQtnHSd+kq8FwHjIDU
LV9SbO0BVVCVbOBq6lHoED3ylA8VIFMzK0UfjlyXcwGbwg/cmplxRs2LGpR5Np2QXUMMgln+NMdk
AjfZWuK8MJMs3yy0bWzlMN2c8gjxtUFDGvfJUOenhde03k7zVfaj5n0cwhE4PhygrpELMHFLPJCY
wUtoD0n/1M3zZIcjFby9JefZO6lqk9yQTmhMV+rY554qSOWaWZAlMvJ7g7I0jH1Wd1r/XE5urAGw
Kow0tLwyom8x+etEKho0rGjg4CkffwjKZqZqDU6wUKedkMkF3rEq32iDa10V4AeRGZc6hKDEWRPB
y/aYpBo+JcpoCiYCx5rqvo6WesADKxTgrKmp2i10menUI5UCEKnAOLB1VQyAnpV/yjcwydxtW9bt
EDpJ2r5YxM68erDZoKTGTnnuM2pjB3E3YsMv5swhVmYAcRtSNnVk8hlLRx7rxAB2EEUIdYHeAr0K
GdUkFYOdL8uZT/Oe+Xbbrvotwckk3FBkGV+p1oe2wNtCgkEYGjD8dRUR37tTQd/aK31ZbJhJSRgR
oo4hmq6rm1PQ6H4QObN5Yo5RRqeEmG3PHdR3e/HazVSk0XXq1AJotrsc+TJ2r8rFtxGm0+i06kY7
sOFl72uSg4GBWQTgVdBWYQ5gXl8ULNG8hzHbtLef16kf6DfMlzLUzHyNBpzi/fg8SPRFRYMWbVbf
/l4HLHtsAbcOm8ayz0kEycJCj7ILNtgJeYmMbl300km+8EL9LuAwPE9BT322Xtz3QrE7+aojUMbf
WEZBzIqWySvWGrbj1dz+88L8zaHe1aFCDG1bZygdfSWSoyTX+2sRQ9KrKCL2xcygxNK0Nxbb4/vP
r/QHugMDPsxSgYchZOtQov7S8IEeCoJ5yH3qig4uZJ63WwFq44sy+8MriZ2ZChv3o/deWV20KveK
LPM3TIiV96Xpej2cPSi0qG5fTul8fDDKaRRAF/bBO5GDaC2m+knOQEqZiA2raZKy87zyZ+qmzy/e
7/U7Dwhixr+PtP7zXy4eyOkE9zl3jYbYdJS4UX3kzSst0nZx7saNCgGrJDefH3T9+e/edWRN3APM
kPKyH9obvxzUlipKmkL6m5nhv81suPkm1S6S5kyPiOT4/FjrY/fbsRhBoo0DCowzfXuCXRXXQ++W
/iZqDeun8ntbbUx7gBM7DdqG5JjqJqnM4gFMq76fatu4+/z4HzydSKf22jCAz0Sv5u3xlROx7TbQ
jU1DuXdtwVgjOZTjv9px/4UX/ZKlfhiO+M/0or2cn6qnX+FFhz/wF73Idv4A48EUPko6DT3wRX/T
ixz9D1qifHwgg1EkmjaP0F/0Iu8PRNsVWLD22ujZr47Hv9LX9T/4AwZGJToQPF7M5/wTgBGj5W+e
U+CCDMyRVsr3Aszaan58+5zYpOw5OXDhMEHa14OUJ7lCNqjJX+smh10MLfzlcWSy93ZpEh2ms+dn
aWgvIHnoTA7jtWIOmpQMomQesYMCWzc6NAcsB+Jmpgp/UUvjM2kXVycIY82VKuJVsxCTAgVL3tSp
SQazBiFojK9qyms3FNWSX0o52Ge6FbmUc1Nn3005uTkUlsRkr2EHCjnKmi3oxyz4/GDiIa5VrPkk
CEVZ/NBrcrhIkxQJqleRPuw0bIbkt0FEfSAYKlIbqzLLdmtMyECdJeNLwgJgniYwwn/GfUL539Ux
lSw+ow5NUbGZEV3Pdk5LJoKQujKGDeT0nrUXVeWetkZkx5vSEEO8aYrSYYNncbCtbtSezt5Vj38M
fSzPx4HCMiDDY7aCMS7ny0Rnsm/vJKo/KTVPyE2JcfEbSVNWsWP/A9nIaNd8q9yVgMhKaO+UktCQ
4fTEWWkfN4vGIFHsuM2FihNKqtie3B+6PUQk7rgxvaqoz/3kWCiQTIF0x8zm2ivm5uN0TBGIWlDe
+wHh+YhdJZEWprKvc/IFrkRmxXKvsJPB8y0G/UqUCZEaLV+Oc4vfF2OxcW0yw4Dn38Zd5FqBoyXe
MYJYREKd23oZBUk0z4GwElKUuIZNFRSl8J+dbjLJR3Ls4VmfbCgbZq43I4yB0r62h5T5VE8U443K
Sc4LdKufd00syRGYEmpgQ9onaZUDhVUpgJRa+s35WCobFBNZcQntOFd/9YRJnkI0r0KobPW+52qj
tVAX+yILlsKwWqJ8OodKnU1aA9tJaN8yac0vZl/XP0doIa+oydo3p5uXdh9VhglMW8MCGTaqSNpt
nhc+s46WIFOqbOf0OXHUoKBuLzMbXq8fqfKj5pEw5CQOZ7mqJRUA/aPCYd8QLLY6XzA5plvoxZ0I
FdvsgcnJrnvMFH2AwFEQ4GtjTHe6lQ/WtmX+8oR8N3ZULjIFyk+cMJlQtiX6imPUTfc8i6i4oE4u
5HZJ3P5YprHLhWRm1NrOeP7tvWuM5L9pjjRIO+jtUz2DlruNm6a5sbTS9ELatAPBAoZDjCeZLpVG
4ldeLvu6y8bLjhZHdgwPECWZkAZTDz2xeM9NBYI+7KxUN0io0mvnYhKGhIudLeqbrrfUOrioi5dB
9/rutPPd5KxxCuZELW2a1v1pg44+mAt5oc3CvVjLkeZVK6sEU0cRPaR9vTwR2ZCQwyUc50eFasm9
06zmR5GIRgR1nBFtpqlZYyYks8ssaBc/LcM5SqYbzxjtLFS5MV4AA04Y0110+WgTUP2kcmsG1Z8B
DQtKVeXfqmURT65kqnhDF99/cftYuEC1o/6GJr87HJssfwm9gKG9rmi5XPKMmT1Xv2nscKEwzLZR
j1RIcJsvoF+bTnrnkbBAaFTJg0vRrhkxkDgwYduKyShJx7jx9RPQu2q6GK10coNBuaTtRdMohxOn
9rkcVouMFZb2WoFL4itLMq+WzrmhCZGbIOEbMlNs9msZixykRERHYn3UqdK0Or+wmz51tx3aD5R0
4s7m80wlDIzqkMqeRUY9FEQ0JL19UcB5DpdU0zO2s2RKfWtxU2RHrQkm5Ky2uxX+4TQ2qRViHi7r
pdeW0KKvHyEEM3l/ZekiMU465hi1E9GmU3TSydKG/7akji6NwBrb2ZkCF14DI5Cdnvbbfpbarbso
etlM2wqSSSxmxTCJCZ7vJDEreWF48dzdQegaip95ka94MwalEde5r6gLrefN+zyWKMdQNKx7bKDe
955nkbBIgz+/KSdDf14byc/g3UHUdxH3Cqk3VVDnvHK4UVwbEmFJY/B3Wdu7044cEWfa9HOSXNha
rk56eicPKblPEqSmn50vMEv1fUTfog6y2RNtqFTd/BkP8fInoQvdt7rNs8cGe+Zpkjj6fcQL/afe
qGQJ1eAT48aig9Kv8sV9cZWStyZCoBbwupUDodqRzOCaw42lF0T03qbrIzb8ZC569+Y4+fWpg44M
jmoph2nb4tvfGl67lHwlWHKkWgi+iJya1YaunUmo3rzUejj6GhFqzJRkZ6mbymvUAWs+Un1j39UK
+06YTXK+RQzg2RvzIiZMrY2tMTCVIk4xHfC/7vKyK5dNDVCQceBuidsTPUUIIOAyypOdPhIdF+QM
RLJxj1p5x67eMgmytKwosHVJJkCx4AEMpDKz29RVvReCCWcmcWCWkxwHwkLg4PlRfrb4eESJFtGc
rbDjhccsrY1HQwJtB1ug007xirwYd+h79qMDV4+MBR/8B92LptthuMt+VHU93TGGYtO/izTnmby0
4QYoAQkhpTUVDP8bvc9XfBrgo9fCh7Tt9y9eOuff/VbWLBjWCJG7s1dhkeC14nKu0qye9nxt/Uo7
rehB3cmMAIOwj4cWjvog/Ne8LufXUYtJNrIajdWptC5ScwGhXOZd/82uRHnUkL5w3pfT8FB5bZFs
TH2ob9LebvNgmTOtDSTRx2hleuMeeWLE9l5FXndWDAj6pGpW5rB1tcqQGyx9w1EUuQAd9YXxiTDx
ZtR33K/ai6OmZd5MDb2Bo9lGJtyYGf1wbRp9yImZYdwwOWjdVDXxKTsDHNhKWcwimqZQA8/0KfNu
BnJSnJC4S1plbsPsQWiqUnugtz4++Fo1mFv6MDQ1q94004CBmuWCiUVdbnop+2PMsp4VpE2RXUgr
LsaLEhkWMBQa2i1fFC0/zvxcv3Pd1lChOfXRLunXuBAysgZrMyeeEW9NV5K1Y0wVgexV1Tm3AyOl
pOOxc3pYLaRwgJh7uiGQtyGUWaVxOGpC69H28uKMRT15GnxrfCllHr+wm52fC5nVjx7ce1YhItfI
9CQwiV/pcqtD3nnYCXrDnGroONHwPXWj5LafCi8KY8l2LFDErWphJPL8RmUyynF16s6PWWbLaRWn
druzTcKwTxp30J2gQ4HRj/s0ogWm0YC+a8ux/k4aUF0e1U0xvUC3SvoNMF/k8UiqZNORFbASqWWC
3yVq3eNBZqMRDDqTCGpZsmJj9plzslRkR4cyNclRIIKFWEWe4ZyPpjFqJlOaTbT3zJG1caEw3C5A
MuIdzXHY/HE96Q/sEUqCaYBo4Z1s/f4+GVBLwz6SNH+auCNeqx/8cgrMNCX3B5ZkmpGsFEFdqLrF
v5pJ/iDm2nPVjZW1yX1NZgV6XVlFHVK5kdxXYlY/CfMp4k2Vs3Ui6RjFNsxrkZ5iakwuZduLFkiU
cm/KJqMVzjc+vkg7ryPSRWuIAPSZDiITt5j4016T+BeLq9MwyHjNKlOKBxOIqHlEXDuaVi1VdSJU
Trt3tGf7OG8d6zYbs4YFFuEVkJ7dR99G0+A3EKXmE1k4k/saKFOZeegTd/SXN/+/BfGvBbFHkfif
C+JryUL0VP58UxKvf+TfJbH5B2AtEBPw8xFcMT//XRLb3h84HFgpePKxJx/q3r9KYgdqL24T/u3V
wI6pCUHl75L4X4Zr9CR89HhA/0lFbB7mi/5XuaEixveGYoOZCFw3dN93yk1sGJ2TYcdBN1zz3hpj
QYeG/Fl3AEfJ19h5etEw4K9FdVjKSd2XTjWd2nGkjKDPsyw6sjI9vktyj49nn/bVQsJtkRuo/Xq5
K8ty/dt1j73NKHZ22UiAGR63Quyw05AYTMs3e8zE0jbERrnS3HukfIyB5ZLkTDCVXZ7OoGueLLiy
1KDsymVgLi5RNLnRMSPWR5FhkHRKERf6EK9oQKWy+ebPuCXCuQHGsOVT1uF5ETQA67SPM7b8y9Bu
BodiiAZv6bph4XXWM5ucadioekn0nXScvDmOe5cWDx3Ogj14tdbpVgToLBhiey63nkdCZ2DWmU+N
bjokAtZFQifb85K7Sii17LRuKAkGSib/0oqn6JU+XHwb2Qq8mllzOr4Xm/edjJMrYzImIhSJE99K
02BvNPI9TLY4m6tvWeVBpO27ETyux+aaxDjav95xE7vTU+dn2X2NjfYxTasGmFdGom8ofIdIMlLJ
UzKAfYYrN7m5mKEOZfXcX5TxvS7i6EoZk3tfU67Qjs/y4oY9T1JutD6VN3x81g8pAwAXbRJTs5mD
5z+khTZeEk/d0jqLx3LfNJqeHlWlw7ILOY79Tm3Ik45EHbZoPpagTZS3cmJl1h3GLD0BPD81O4h5
vR8TW8mmqbv2dHjAZCuP1VOUeQYGr2yAcxAXlGosnb71mjHYkGzaqfJMGoR4R3E9WUS7rovr2nwW
jRVgcLCm3WzH1aVJPtjRyM0sQ3oCtDWzkUQXpoVdNw89s0l/0kpLHwr2YNl+ntOS74cTC1KKimQA
CjUUmFWiooIU3Pdjk4cL4SwtDefKiXa8R2CacX3hFq16rYvZDaHiniYdlDY+xzqf4kqXIj2J03p6
LT1rEseNcGMgkd5SlZdx0TRiNzqFfzm3HSNBbNT0jbRE9zAVQxGf6FahZccOhuLrYZTUYxta2JNx
61mx3T73PgyzUyzFWGkaRfxgZdlYA9zUceJQt0UzHbWdiK5lmcdDKAXqCc3YguhnpimL5ko4FHfs
gAQ7slAD26eOEtuIL8aopaBnCgr7gNUXbrKvKJizM2Uoda6T4SM3FFmrLyQeiB0yZK0TDt7Ey/A9
0kRD8huOFXa2Wr+OYFhsMGbAf4mVh2mfZdUOiAHKAuEhujwZY9usjzRRIxzlZWWR16bbGADGPB7P
iPqknIxEK1vCG0nawgpzKDmdnvKTXb12qddJe535Wp5s29yyh2NhT/2Ncyhgh3LwXyoFCWbDrks8
FWut66fAM5gF4V5wMamGLTcbH9W/SuQpVhdoBRTO01pDN4dyWmtrSmuMVItgp7CW3MlUU343Rtv8
oCcPicnweudHdCjVW9uen4q1fsd3Ev9sMeO/FpMjmT0CkWKFxqHsr4daafv2IAf0qzJgF03XnXpm
lL/AHCTZMzuoCNg/JE+SUzoX7UFoAK6C6OCu+oN9kCLM2PXmsOqLIjuO2d1etr6TL3s/00stNO0U
QaM8iBv10BleKGo0D8DhZIoxKH+aD2sjexzdfMFCtUol/ZIW1nY4SCjzqqb4B2EFN1N5YR/kluIg
vdAjZJ/lx/QFg4RJ8XLbWrl7onLZudskqUexZXEL04Ooo6/6DlsP/l2SrYjinA8S0IwYlB9koayP
tSMySlaxyIsQjuSqIeWrmiTrCs6Xs3QEoBer3hSR2Co3CB7IUPVBkpqIQS/ZPq1S1Qw3uN17XUe6
GuTM9h7wHrKWUy0v1Sp1maW5rjkHBWw+qGHaRNAVO8hVJYNdgGLGTAXqGcpcjGyX9vqrrWwS1uRB
a4u4XZc0ZO1HmJwzRah5AifRC5n+RKZNmELZqXly2KWO83hDdAKinsQNd20cpD7tIPsNWi2fCRk1
ktUX6T+nB4kwOsiFxJkyPygwiKPXHSTFOW29Yxy4BEWiz+V340F+NA9SZLOqkuxtEShVV1LhCtNw
g+ggYYLqKR+ciPM77ledM9fnIdkLHLzInwcpdDjIorjMkhsxj9r96IhVFKrYBoTp4iTepZVJLRDl
3FzFVQlIMEKPsWjYO4Rj13XZMOWCTfMvG/x/N5NvNpM0If/zZvL7U/cUy6f57WaSP/LvzaT1B2bs
NecBCx8AupV0+1c6hGP84TAp5jg+WzqH0UeM4X9tJoXu/2GsJD3SgP76h3/vJoXh/uFoBJHzH8X6
Bzfyn3VY3vRXHL41K+Htf9g7bybJkTRN/5eTB2vgRDglEJwlpwosizQ4czgAd/z6faJnxq6mdmza
Vj+lha6qRAYCcPfvpRisyXC/lTndeMJfOEeOYaE9+yke7LR6aix7JGORcZ1q7L9KnfyNvP3HlTCr
mfhv8L7+dm51p9K3DHJckAprfe1G07ufqbbZ0JTe/gW5+e8udaOmbOgjrvu71w/OcZS25EOZmXWf
VUMeG5b32IvkL9x+vxG2f34kBw+7DflNxZF3Izl/uXkQZD3dBVFBkKZNAP+gYC8YM61TF0LIeEVa
vv3ycHGG02nb/Bq7f7tH/+/s//dv62a7YzghN+bvbNkvF5zoiMyxESDtakR1F7UheHwhLogNXfqO
KM7w6D39K4MXZVe/X5YURXhpEj+g+f8+9vz6OTGB9EY0ONkGLje4R79U/Ww6nWxQXGZ7h0bKp0l1
81WXOtg4cuj2DCbVEQdacE1ArNeecCpyt8v6LQJZ3RapmI8TBP/9gjo6dmvhnTM9ikPEwWRvwRY9
FdPCdGwpFClkEifxUkeEHNVtJ0/dVIVHX7XlR2V79QadCFhZSd3pEIuyk2tzEgkAXQWekCyTpF+1
DD4mpIY7yoKluxrmwbhDUht+T8zE/XT56hBxL4JxRpSKiPlR6jNbpfwK2upHVlLyybB4nYagOOV2
hDCrKyP61B1ZcD/oQVS5Z8V97aBGEqLaM375q1LmxpvlZuHVC3oKcOtJbn1/pMpUgeK+NhxKd7kW
+V05h2ipUbgfXBHJvWfWX2bb2/ukv5FgPcl/YJWt9SVI13rqmGNAbFDkj6ta6+8m9iNOi3NITbc3
jzugkDCFw0LPafijBxydd9zgigPKnQd8RxV5r6pvEuNEnEi/P2eICIt4GE3KWmsOtFM1lI+cZ+dn
aiatQ3hrELGNxceg0NjfEOMY5P+TED2AKTlreh2MMykYdPPmNHaIORy/p0SQrZIssZ4Np2MWC9vE
y2Mt6+Lst6LcT3WVHGgxMTf20qfrREQDrcRIl4pKpPey6pODFcgFxJz/uR9r07Dioq4q1B7a25Z5
4VK0STlrnJMicuymQT7p2ut9dGnNbAE61cFRFl72kWLFtFZLyBS8TJUfL1lJ+sFiOkfUF82XnVJk
jU64sL+zZXN+K+th3M8kYWMhkMIHgxUhrd85sHw/CDqZR/T/bt1OO6Jo75DrLkPcL+MPyRJwrFU0
9lBXYNYrxxHWozSl+Dma5nAqktQ/+CY3dyHcZ5sPMNMxyD1pA03P2auzAc+KSvbvvT+lB38qnFVu
M0rSZ08TgINXFDlG06xoVV7Wjp7m/S0++xUysb23ieHaZGlTxmSwJm+hXApm98J/N9zaPIZ1Vr56
5oSZq++rT7Lh0MRhOtkVS/hTWg2H/CYP3iHFAD99qZ/zqE4fm8nzCV92oxf6nu15lfrhjoNfeoxk
1lxM3j4FeWWZL86S3cwjXXK1COJC/7agjMwoHKX4d05+5Hma3ZEZX8SLDspThA/4gU7J4Z2JLpAP
LtRQtUG+2gzfjQwX4cbWUV3sZaPNdksmFjKUgFMLOl+dkZr9KMrB6XfpZPf9PlS+qh8m0y4YM0fM
Ej+aqJqrLdgiqmP63cNml3hhTnNu5LTtJWM63hOsHRUvZUnkJA3jlflj4IwabDViZL1Jc+C9uA/b
EpW7h5EGClOVYZxo6X7SS+/LtQJpCbbIZUe5NpLSnclE6gIYtjS8N2W9D6ga9Qi3cZnIRNS58xo0
GJiy8fhlv8JAj5Rrt2659jiLBRukDe4lDJcBvF+79XzMvDlpjyR1TG8c4twJ8tFRX/WEOmPVu4Dw
cW8P6vtISueyG4G2X+eRc+6xDDL5R90N+snSdeY8F/jcAOZr30BTU9tLdqAEng45upE7dcoKQH3E
d071SEswdeY5fpWkFDsTyfgKpycVNoM8eyYyK7Yryl4HzJajFMl2mmDtoUg7hvr5mAI19fBBMaK5
5NWZcuxDdVH84WZ6iWEzcWT2UVeBfPqKv9iFwco1WrljljwK5gf085F5Mkaf9YL7cTAm42fhBfgu
XKO7l4BbsVmNTHmIj+heRPfJw/9U8ni10qR9xCr3JtfbWYojuMyi52Ec7oTv75OmDulFN0JziwZ1
16X+kbhJHDrN2GA1cq0729Wv6DfihlAkdqBN2IsTysmTnxmHugtOtDm/znP/7rWY2lWiv3u99eVM
/aqQ7s4S0xla+CU0s+mFfWgHc7g3fRgM+sE9pp98hEaS0Pv2jIwhHWnZaneL7QFM+ctriXcDWhNL
Es1+X1UuaDQuL+ySqBzEH0Nr7VrHvXPdbl1X3VPbVw+NEzXITd3d7BPqD5L2ObI2rGrC6tZUxR6C
Cfy/bAb3OjXJH5k7P+dC3gUWD0nU4AUar11Aj1ebRW/iVn4QQfKsNBrlbToMD2HHczQt+8DsT1mF
lkDTr7AU2XdlRjGhEas0+onhBDeQF61JlX5lNpU02aMRxzcBHpBTMpwAVfXN2fPUR+4He0y8hNSr
mLTFGL/9pkI37Er5JSZ+48U6Z6W+Q54IHzv0K0NbnDe7hb/RbwcyIoIiuJPDXKOa9q9pa7PvO+PF
Iwn7iZ6FDW7SXT+pZ1xMJaJh0V76MNkDhfEc2fXeG62t7iJ4oUp/JOArMY6F4zxL+ppIx7cxlbBY
GuhdJ4qR59ZwdyO2oHWqDH+lASJiaxYInMMeXb2ngcVE3IaVsbIDe3frhoZWFfdGxtBqUQEdd44r
7sY8uHcmF1lwgtHuXC0jndU9GplpzI9uPkVr6AgcUmB2ucfR0CybC0xpuiPUdzsu+cFcwpM3ZF9V
W/5oHLN/xGCx0UGmV65tH8nA543CNw5z9RTV4Un3qXNX4LqMw9mI9lyAD180myDR60445jaQBmSj
Ct90on+62DziHntZDLWSsZyOGJUG9E2+tIIHOyi6K3gLdcU0s61MU1y7rpY4ZYzxAWMYTeet9870
zS0b9CkKimR784BA65q7tJPycRLkmrZtP29rI9lHiz1/2YbKLn2wBMdRz/dJ3uw1NcexiwDlUhre
oQ+Ndo819SDSQa1VYHw67PV7awQ/qCkHZ4J+aNRc7oWdEgWDfuCjNMMYRcW1yqLhPWNCimeBW3Ic
7J1O5semHsq1HPN3GfnDVqjsXftcceYCsQrVwzDlr601PwLwnaJ5oPHZbql5izCpzLZ9tQLjMsP4
xhnBJ5wLsielzavlTAen7h4iRx/HfDhPllBqhb1draOMBjXsZBeozmUTmvVn1acn3xX7VtGT3pO4
oEf77HogVNr6o8znfeD0j32WvALTPzqec01LcQ6q7L6MxmlLgjZ9GIu5qmiKjwlL/+6jitDa2Lhl
eIik2A9zsVt6lyYtVP9uqLeY0S7odwiVKIttGOZXvBjfHFVjXch3k0TTkWuWIMsIPy23f0w1wfAQ
F3dAxxskd1uwjjsxVGVM6Mzayhbj7JvNs1zMb42FIp4kjXVmqHzdVi3aFY4sx8HRNUdB/DIhXK1W
CsywwvKZ4UbEv+kL9qXl3CvrvBS864MQrIUtwE2ee85j0MurxR8CL40W+VMguEqE0arroAtlNwar
iNojY7AOTRt2G1Mswao2J33A3mLHhrB/mCFfYgnTHhkuOH1pfO8q10SQO/pHjF54U7PhhZbupyYb
DaoLJnJn5qZeDbYXIZmjDvnBE/0S38LPVjAphOS2hOOP4fR9StskbqbuMvqzcSSBaLPwavOoRO9E
fn8q0ayDoVieFkhXAi4EHh/iFuKBjPdtN0fWVk7VmycnzY+cP3RtXeqK/SbwLe5thzPFsHEiucvQ
rqUaih/2FHwj+WmnB+OkRft1s5RslJ3csUxtiNcsV1VayW1HEOOq961lW2Sg9uJPfUM6PUGlsLl0
/oHPz0fxm2uRdz8poj9hiMjYaZSOzd7JQXMRSdppmZ1U5HJ+KzCoeDUtiNKuhlMyDe62lUDeC05O
cHKrbfD+lc2uXfzCxNPUFZxZ057UUAcip9U/62XsMGJM2Y3vzFkyu2ZjV32/o2rHawCaiw7fmqle
l0qrIxiv9x3vbPlcRuI6DDSh0+NePy04imGwjGY9Z4l9rks6AbCy+UgzsBiBt3E+Jn1o/tYAiKax
XWdUJDpt+JTbJieAlJnv9i7y1KUA0WAs7U9LZcvZwPj9Cl4dIbvAECNnhygpvy66tc7xboTIuqNN
SONifCtQfYTL979Ks1J74TqXxUmy7Uwi3bXSdv6zGKHW1vg2/U+DVsoYzN9je+BYjSUqKQkO6aMD
wR7KXiFh0od8RE+2KpQd7pamYWhKrdo+Z4kqjhLeJXbnvl83uVzuk9Cftv7sqasoW/kk5eDdOUFZ
X0QZfbQLqR05ErKfSWVZySrJ6cWAsvHjtOQZbSPZngWr4M5F1HXuROk/Cd0UG9MZvatsDCA/u1Lk
H4p+3UG4xLRVTnfoOP1XPZGDTTnEyBClu+Hiz1NwGnJrGCE7huShi6gtKK0W+ihBhLSa+vEt15l9
ghqyHgAHuoJsAae8ENySP+Mh5fibmObcx6WXlFue2OA7Uisi1NhA3xRP4R9BMIrNVMz2N6yX1dks
Fyx7vu5OWS1y0F+v4GwR0R0IpZTORHV4vPvHcp7TnZ1Owb53E3nxEjraq9z8OeL83aKjlWs3ycLn
goqjuz6y+qd5sY21HmaOZ7V1yCj5WZVT+GMSFhJCFpLjQN9RCS0j1pnZtRpCdBkfBbWXoBpBQU/X
UNh9s0b9buVH5KMGFkWCWjg12feVyXOrz2ZtY4H4oxmoLWo3ocfjcB9kttbjxXT73JrXPaRisQ5q
STOlXGm0YM6GnppCxNWc+PVGVUHVgngZ1mUQXuLe+2VovUm3Rm97U/0BHbtt+li7+mx5LosrJruD
maUTuuG8LXcweRBImmwjuSApcZO5rlliCOfnt+cgmjk464S9tayqP3ehnZHaH96M35O5aXU/bjyS
NjZWXyc72jm8LQGl834a8Wbhy9kIR/cxP2ONs75BUdUEQDCFG5M7IdfghOGZTuJwRYr5fT9zWrJU
hPZLR2rXsvEvcVHYlKgGfF1lN2Huq9QRYVi3Y+R/0hP1j3zB4SHROY2est8Uck4vxaA+3HD56eeq
QFWF13typLGZjMw5ZshFiBp7DKEsSrymx5SGoDhqIZ1UquW6Wixvq5TINlM3jkeJBPvSyXCm03ap
Thny62NeQCQa2nHek8j/rnifdykhKGsX3eMWSRZ9s8moN23jPtPBtw+0N2xRg9FoKm3ouE5F9DTJ
xD9JG/bA8wxCrukX2yZdIw6y9ajGIcyMvRKP+xUu2J9Da6sk0TBBB7fhecu3SGQ8eVCCRAw4/lZb
PS+WtskkrDP/wXPdk8CoSY/Gcub38WKPDA0sWGXRr9qIjKguNA9L3gZnXmVyqgSp5gaickR3mXsn
uu5KwmR0yHxTblNXRcc+mkkAAcQq3oa2RqI54Ig+jKL61uFnX/sVzlDU9tNmCMt2p3Tvbtwh9eLU
dOp1Pg9fuV4a0tubNm7z0NhmSYopG0/ZXd+Oj3Cw/joQ6etkIk4J9FxuRK8/leyJfTInCCu7jfa8
78E+VT7MSx+xW0/mtq2BIabGct513fTbZMoEpa0Uus6hcwXq1PDWVMsyVdZrRozx5JWIAp2hNDgS
QddtUQyt6O/WcW3xYKZmmSBZxWFIS0ZyYlD7Mu3yD+E3pyxkaZ6XuroWlGdc8ii5Cz1UdZ6wpw8H
oeUh0qjkiexxkMLZSb/qrbF58SZWwapOHzpp5ufQaFjUFifaTmaR7ZF9mB8WC/OhK02xlk0fXFji
i9jraRNgjKk2bATYZsOgilWR2xstAu9gDt64qWxLvS/Aq5uBOpozOHh9V6hZM+gUzTcjIQkE1aiH
zCHyig9PNuWmo13+kPDhNwM04Ka3pTuvgPCTwwjjf7TJWduaQpqPUecVN70/Os+UjoGXkJLMGHaJ
quO6GZ+axnBOzOId+RlB/4brf44tkkbR2TbRwUhw7K/cpQDYxGjNcFREdO52dZhcMTlaqO/7Vz2W
y0EnpRNPTsDT6YhuTQ5YDdNffdm5xT5M1ggBIf3r4jpXK+3MO6zjFEkFEaeyoG8KhXtixoFa6ih4
tQujIpXMTncqEsaR0vvq1vJbA0K0LyUif2ShVpu0WRAnNIFyWER6O2O8WGvlhCvLW955HIr9IBYY
0Lmw0WW2kbWyJ46gpBxwupl4UlwOyoP1WWPe3DvSAnR2kATwPt37ahpIyqzD7ViC1xdEcMRR2Pn3
Ey6kqyucq+hIXlgtKOqw6pv+wWjzF1lZL1aIcneggHg1tR7nP91TsdsIVgkeiVBgFnWmEuGF/9rf
lNeNi+m9XrYLU+JcUog7NhtXdR9BEe6LxLl3dPhZq+kbRymPI24x7fo5lKTrqx9ut7jbwh3qTeIG
jB3D8C1LKRYoO33oc4MhrzflwRKzd887Jy5LW8qzYIvf14U1rLu80vusT9XG75xym+aBYd6Xdlse
SSe4eLl+c3r9ZaBZY2Kb9VOzmMOjOwNwEHed0icsan9jS/uuIwQVQZ3CD1rP1kw32HwabXpYGmJb
3gjLV2+e0zFHOaFxaUcOz1XuosjEM5GG5IiQV/LkT+ErCYYn9AfVtqpLTPAeO5xI0SGq/oPOin5t
J/Oum8h3CbI9h4Y1gO5ZB2742Wv20TIzCW5r9lMwPs0COb4K1wRoPPpd1ZF6Emy9AigkN9tLuCBK
hEbGyoZjvRF5/jCLYQ0Avhb8o9bjWSzG/jA3+SFQ3jXIo/dImKcCv07n2rslLY5p7+7DpX5Wrkl4
PEp9Mx/3Y8t6GeUPgzE+T1l3a1uMRRvuwVS3mUIDBBwS1dMxHfJ1lZEaklg/JQTBQBiw9of7huzS
T2yxa4HQtLLYbJcOUUZv0DUnSKPUy1sR1PsF776XeXE13aLUAwRdxkn0vL1NdHICa1sn0xyDOmyV
ofDPDPeUyW0jr37tED9nufigx2c1gMbMt9FmSY+YhhFsddvSMrcu0viPqfa3oiQWsR9WnbDxtuDw
OurIf0kQI9HqsanckadoWUdlv9UlCtEiSwjsNWLfZn9De0UlT7JK6x+10/VXVUfDfrZpA9fLEe1J
9z47zrH2xC6b5oObsavniTqkqbPOWpLUXboAAHfPkup5BlOe1cQ5N3I+ABjEKsMNz29apu1HV4g1
uQMx+8e6brp72ND3wGAZDFM2bWJKa695bAYAJATaQCs0nxIgQ6eLBStg8WWMcRH4ZxUMu8yfYjCP
e8fpnDgtshjt8yaQ4daIyubMrbxEXvIsCaMq7e/ObJ+HPN+qvLx3Z/dEO2RJSDtylaS61yEym0Xx
Q0CfGXYie9qOaXpOoxaiKa+fErO/VBr0ix3dkfZ66etprXyzWzWz85BmaGSW6FPXBrUZNOOweYCP
GntlF4RgLzbiXnVGjX0Zwo71IrwYY3eqhn5debzLRntoEsb+kXcsUhB/q24eKfRs64euSs/OVHzO
w3iv0yaHQpBHu1jiDCf8I8C65hhQrdtklBvfowNlRMRjGDcAU6DmaCf14JQ2sDaCAZRaxT0b/kPl
ywvNeNvFLAEQbKA1Pn05KQ77kTxNTfbY5924EsF06qphk40AsRWKmTyjssm16BuiMGuYI8TvaXaP
wevsOnVFiPD8iBz2iY7fdVDYJ0Jnp7hxhnkzOpTcy4jVNDEwY2WtM25lbu7zLGH25Llitt34hfvp
hEkIIjF+tO74KlyWTgS5y7okRMW1ydpMK/HDnEd2l/EPlakDTuiD20Zr1eQfUxY8wBi9kIkZgryP
n5UznZYyjA5wEc8uq1YHNwjHeZFR9k1P+phN0TYp/HsdFfs0TFguIXsoNkcWnUTbwBKPsweoYM9R
Hlu5OvWudfDKepdE3ku4GHeUxg54CRd8C6n7NObNECdCxkjPL/NU/yxaZ6V6e9cp4y7ys68IRVYM
7kISDIPfbZRr+eiz0d4xm6wdszx5VXZKIvVY+v3jSC9FnHnDsemGK/vfZ5tHbkwY6UuVZmpX25Lz
UxBuUljBuF6au0CUZ2GP5S4xljcY7NVc009EJ1SVIQWVS2Kew8XMn6yUOZy2e1JKFlg5aptTThqT
PT4tef1cFrOKswSYpDSNVGOLEoxdbmIdgohcAsss9Xm2TNRA0XLtBCFd4cB7wftRHQbdB7tUueG1
Yg3Zyz6wXvSNFzTTDITeCqVeBbaMDpXCB2ePDYBPKBrCfDjOvhuFLhYeumg55dRsXdBDybiUQ9Vv
297INpYQtyNQ6G8hkiGR+6rcl7LKnuolKb6Vjl3cV7oH9Skj3eMhoayZalX7cdK5d+8EmcmHIR1l
Xyel+XMiKZDIFGseWYgS1OZpstBqZ2bfqkwlYp/ktH0RqZeOH+Qqka7nzu18b/UjDnEVhSOblU32
ED/721gldpzUjXjoYQ/3bWkHT04eLW8UdoV3XT2FVyOiOiUGNxKbKE+X9TC55iYTRJYCHTofiZGZ
nzNI8h5FFboqr0q6rY9rNS6g4apNnt4C1gNZb5Mgnx8p4TM2muPNJulwEeH1nDbNkOZfUR84IBbL
uPaVVDGsusN5XLP6FBKl8KicLXQCKuA2iR69pKrgmAfmxorDBYkehu1sLVASFnaKp7Gi5JdQez7f
UWPPr1WTqDhhcj9O3hx+ZXXE/myDgqbl6K7CcKSx2a3UCw5YVI2I7+inHNatRj61kjMbAAHO3X6w
m/EYjsxEcz78KLLsM5CevMtBDzYWgvrnsXbNceW2w3SOVNke9DKWT8IDWO3mHFAGXHWNi96Kg9aj
excqxURoyJ2oUkhJAFQ6S75RB4VdN4ui+aCModp1xK6vpLkE2yDsu1PfioYXiKWtT2n0bq1rC+a+
VcBuj5G5lKdcejuECQ9QQ84jGf+cg3vBXzdR9axV2DSbidP2mxrUcqgcshfsQTYD4STs/15K+tOc
62kjgVDX1AnI9USY4X2PVPiStIFx1W2GpDWYEDKuvJwALwR71Z2tZyizxk1PrlAze8ec3HYTFBer
GR/qNcfzQmKQVZwSgpEeqLH77IXdb8F/BrrY/IocyCXC++QRUmO2bOy0Z8mrOQVtzhMwQDaVkVce
R6+Mngj2jRDJje3wY7GI07u5TeptH8zjXdiZNeOaT7DNuNjjbpojjFGUSChG/MDdLe4gJMcCRHwr
QVwq7xrwySUR5JgOYSqPbtlVeKb6hfgfn+StaVsrVexHCNCbXLlIOPvbwn1G4UeRmaccnCWRCQKA
ly26I10YC22nDc2JUeqrKkdYLdSw79Zg1ftyyjOq17CuKCm9Cwaalp9p+NcuoXTFw23HPdU1Ho6i
tVd/W6g49rrRAkqIbI0RM0xNO2G9Thgl2iqx3iO/8LN38iII3lEZzBaBocp0Dn+TGbl5PVTkJp0Q
WEFv0C4KNyZ78+r3wSB3fytJtRl8B6CiKyL4rCznWrHmGVdx0ensNU0cZuI/tUL/X533izqPEvFf
BFTrL/n1jz+8YvD4v//nBSn+b+K8P//FP8V5DnYOMmCII2Ji5diDAu8f4jycHi5RAkhBUJG5vhkh
ifqnOM8x/4vgX4eiRhuPiOf9YvUwHPe/+DckA//zh/r/G7PH/9CxBbfuS+eWgoAjxf69UA+59eS6
s2FvlroxP4bqBk5hbXyWpgI9+eXO/Btp2b8GLSAtu13LMl2HTxwgR7z9Lr9Iy3CP5fT0lM6Giili
3hI/v59oh9o6pTvuRmr1nsqiZUIQ2fIXar3/oS67XZlrkhhBFmf4e7FVqBwOyTYeqjIFPm89LGAd
5MB//nj/9lbS8klONalDxJX/68er3VE6ZctFci98GkJIPKoyymX9n6/ye/3l3+/iL5e53eVf7qI1
tQPkM5eZxZRfxwaBxdwL47lzDeyIrD2kn6sAZDerWK68qnzLF1IW1Jj+hTTxz4T3f5EK3u4q4k5y
llzX8wOe7V9/k7my5iyc+T7nGIn5eojbixFDC8bezuK/lohp14jtFdB0LNfhA3NlXH+D0DpCnR/+
KiX+337Hv/w2tz//5b40ZEv5rlE5m2lOW4Z572wQr/W//I4Dk1cVWWTEF4ziNvxdYerqeU7Gxtng
W/S2hl1V147dcJU5qv2LxOPfPw85zhZ5lgh4PYrDCTv518/j0qfKybpYNibiv1Vf2nyjkqad//w4
OX/mYP/6LXKdgBAii2f21h0Q/SbPNUcDjgyXwaYUqkgQtehs2dvtqAcaA7Ok2bnTmGU74oHdbw4D
CKXifuJ0nwgF6bBdBWYoJ2SVZsJpcZ7pm1VhlnQ71JCoscqpx0e9glBz7+h5oZsvJ+yE9Fe4bdg3
d7DI07NtCsZFlcNZMmlWHPOazm8f8DEjoHG1JnayJbO0wu5Q2eGl1tyZQ1GSOVDmrb6Gt2kr8s5Y
uFKmw97M85VBgOzNUKQsdF7B5K4RDuqXYJbIRcTUu1RrEVxR7fPbf3ddmQ/RPhOqK54cu+mAdeYe
HWfYU6a7Zk6MXnF0JwlStDGN0LxYHnyc9iYkG8TaFd/rZnHRCcyd9YEtPTF490gN2KSI5CWi+c54
DWmkIYAxQoog0mYodtJ1c4GEKkyHLdF/mR2TjuzuBlL6iBAtMs4AnVVbW0cNIbxVljjvKrPmfO2E
uTyomjijfboYhPUtQVvCCMvwh9uqzrqLKqJCyHBMpb1SU4J8M6usHGJmNI1L7lphv5sxVOjN7Ffh
j8gsAD13QaQIkTY0nzcKNH5kwwl7E9WxrL6cwgFjFvW06G2TK/Q9JYABGacCBx/0UUNmaJJa97aw
82Tl+zq87xuCNGFGgwdhlf43j3ekjSu8TI/RlFnTas4iNCp5ifMK/Zu/TGuHXPQ/MuWIce15ObnT
QmEUXHVuNj+XZAUpuK558aDfA9ISORAJUkc7u/rO/gm+O1tT/5G7jazjIbMzpDsGCZ3sou53A3bh
mrrwRyteWJwlWZehIu6CNOUoLtPqw42aylqNDiHD8WyE3R8loScXkP/ke5p2wz3n7oUhNlepiO1g
nO5m3TVv6PtYYNMuTe9yxzEyAKIyfBjQ4i8rp8ElhjrAmJ4URNSPmX4bwsmTWbVQuoZwV5VvZG9L
r5JiXZtDi6c/J4ph5VqiuqJMkyUDeyjPI6o3BG7+MD3Yo1NhV3T0fHVSh6xGdyLJQNgIgdepbQ4v
pAJEB4qc8ATaVeCneNpNj33BNIhw1DW+KyOfzAed1aO3WgrRIXFNG3RExH4QZkKab3NnGyJfSOUN
CKQ2KoAbF6v1iKvTIpDbcifz1EY1WZIQap925/TWjscsvJv7qYHQknLGYBZU5qcfNYSBm6iWOnzR
nfsYJRPvZdJhg4Kc9L/komFWIqw5NxmIVdw1SadfeKQQRKfEjKyRTM6Kt6zoEMWxUF5xkXObCgCA
x4E1xAJF4mtgaNY3DRjE0yXxapcIa9+R73oKa5g6MjhpVg/Cx7pBK45STNQ/CcdGvCcKp+S51QhF
uDlmx77VkIq+d/uiPnmWu4g4dIuK8FmblxvKmIBXBlwyk1DLBBADWhBHFwNVw2rkqIozEgl0OcZ2
1rWfZAgFrAKWN90rfDKK2Niw/2maBjJg37FRjWrDUmdvbCrvnJe9HFZVxqi2DfJgKbeET0TuZvbg
Bja9n3hkqU+Yrla4Gj310BVdU1Kk1Gp4obojgN5uBy88JgPeMZJ1ejERgaGQ87kLQRVni8CMVyan
kXwTMo+essE1gdkGx8ziJJ8cVJ/kF1QbnHViudysbfcLWSY2kSIWVSJ2M9whfym6jWehLAe1gP+9
gcseyEky9sXe1JpccpA15exd1L98YaYkfCT13W6g/cYi3RaaM3qa+gKtCvEsgC6N2Zj+zgc3YxkU
vkGOTW2paUdJFKIcl9hpWmV0i210Tu1MblQ4kktZE22zrIbgv9k7rx65sTRN/5XG3LNAHnpgdoAN
H5GRNlIZkm6IlKP3nr9+H2Z1T2Uw1MmtBfZuAKEKgqQ85OExn3lNJtPhpBUnA6bP4mxDA9ds16Ev
1zmlGAt2fqibi770ovbJKDKfApajC/VmEMwzHcq+A8vfeJG1SzTaTyt16PSHTrRFtszMTtXXnox5
3XJIfAAVSsrDb2I9FdINUi56gZpyCmgacWvpNlCK7BMBpqutLa9p7iBxS8YaP6rIWsN4AGWZop4o
r6OKegRkMop6S7JhJV8acmCIow4/Buikq0cUMWUPz7YMJ+Dq2aCg3q64ONWz3iGmsqNH0tmQNR0m
DMmtvNt4Qi46xF3xOVqwv/QUxWsFBVZIjE6D/JGvSmuwUaq8ALKYlAvFroJbjtXAptgFsEdDTXQn
Q9g8KQjNguVvHP0E1EsDXeyIhKAROupKr7FcXaAUj4wuYsTIRh8RrW9/ZWVoApqPgzxbxtzn5NJD
Qi6KC5dWHiLF9jRy83hsUfFu6KMlpjiTpUf3fSiMz1UFweMoeVKZcpJJmTKS1dRjrpYAIDXMicNN
AQT661u88z8p67uUVUHp8N/zyf53/LPwv78m/zi9xulEte+/SWWQ+/9QNEydyAlHFYJRNO+feSvi
eySnEHU0YZi6aY2B6b/yVoU/0kxrdEBCR1ZGOuAvUpmiIelnQSpSCaE1ndz27+Stl7wonYiVp6P2
qjOSSVVnEogXlY0RnN6YJzEoYgXu0CD6xIwMtKu8d4Kq3L+bo9/krqpKuP1XmMx7GgaxP8YnmNBq
yDKMf/4uvaDhbefxkDbPpt2rzspvKipLheJZhwGTtJUFfvCIiI27kXNN3aW25m7LHgL7StFc7xA4
DXDX2qcFr0IM2uMM0UNwqr/Elk4/zVQU7alAMP2rK6nh1nUU6R5xKrizahn7e8R/g9dOC7GMBDwn
r0YAKTBLLTnoKcpDzotZW0hnyfkg1lmXx18+fvfLxPbPV9cJFbC9xXrUfstI3726IpzY6aEXPVNP
1pY+mJ8VyjSfqX3qM9nIJflsHAkpSAitClkuJ9tY9ng/yXYlRwXN7fg5MX3UCyOXWn/uIRlgVjR+
NDdLb2pugz/LWP/WL3bcH5Nva4J1QusLqiLC+lPjQuhlGDrQY30uclXZCB9z9gio/EpTeyxCdBGC
BhyR4JV3xDvkO93W7vnjKRZjNne5vEy4FmNaj+asyp67fHOQLn2hiTh+VnP8DN28gBVgoTwAfOwO
HKbYwFVq1xmFv40nD4+yV9Y09FmIchjCdyx1sQbt2m6NqAi/hBpKHb1m+vtA2MPBsL+gUCU2pdcC
ACr6OZv56foYLbxHS2Q4asiTsCkvnx2UG1QP25dOgXw2sNFMpYPA1OHjGZpu+HEQxEMZQGewqw3f
uITNvhtKJ8OLtwa2FHG25RTYdsHL20D/P26I7GdygmT1s7p9zf5zHOB7msGoc73qvy5/W/75e+yL
xwLixW/WSeVX/WP9s+iffpZIYf/Xf/65cMe/+X/7h/88/J/7jJLk97ROqvGnoSaRvGcN65zG//5e
WKZp+I99Gb0mP8rpv/pnNVPRzT9UXKbGOiFFyYtbwdD/4LtY+FChaKbAOv7rVrD+QOVGgUoMRVkY
MhfHX7eCUP6AcY7vKxxhtv5YRPrXBPzzVGbu/u1OHmsVF7sI9jNFDAXVWFtYQp1UGE2900l/HPWp
lAQKEiH5mual5pZc06GxgOzpYkwqlGE4vZuqfz7Ie9asdj2wyRliapC9OL4UZvr9wRWjAKiXbqE9
oV+XrlKT/iSq9N7MJTT+lIvXU2xVoY483q1UUfXJHaQnTVBDDZMfydeQ889/ck/gSiABgmx/uFqQ
HDBPWn/8ZtN9hyjuxZjjm787/NMyKrIukOXHEowG8gLmVimRNshk98HKipnBrs5/BhsJrTJHsaYi
vz0ZTAJ9QnNefoT5ADKKdt6a3mrPbbsYTrHcepuPX25STB2jF/yGoVYT+nPbWFOf0aYu1cKpTPGI
KfiTcLTyWDj5PgnDPejcZ25kae8jXwNex6nv9ApR3JkHmJ6do+awrqOOzK1HSDTVG09VDhTQ1uKR
odRjrYk7306zbS6BbmyBOy0yo7SXcpOKleEl1Snc0B5P4DMkwRl1n720r8qm+luOi8yKEFRUmBVL
tgSh2kQ528XkXKFxZj4M6AIv/BIF2yoq8Y6ATwYxkrrQ350FBoRqbgoc+yyhT797QX3DQMTRAMFh
IxZr+adCIdUit91kQd8upUoMzxGyaHgESUvUoZYIR0K5z/psLxId36E4Pbk1yKGPH+zqPOG5aLOM
Xt/ChIs1WY+y6ELw4oP5kMr5uon0vVY5X9EYzdf4byugfuQj0njBro+UYsbUVblaGYxt0xfC3I1T
0dImm72IXLOEmWs+mG55RJ/nF01L9ZPidqCxzO4M9PEevleyxTYEeK2quXtbabapqaZgBIGS250j
/uYdPK4Lek8c/Rx1Nvf95faU6LGjzCL4TFACHkgSkMByazyetS9JaYmZVTidfOQqWA3qeNYJGkbm
JBhE29jRQHrpT5ZdAygQ+2IUSZLy564TX72h+oRiKDDZwZlbjdPDHG8Q5NS4xsYwgzL/5Ku3vpdl
TjUoT5p98lFJCi0XWjbcuIOr3zXSMcfchVQe78iI3m3gU5Ntvny88N4ujPdH/dszIFAquEvIOsxx
dbw/dt1C1RDlUp5A/Vm3ALI99ZsmNrVxpxdL1sIv0wA/tjOkpZsss3Tp7bEZCebaHVeLcPoY4+3w
7jGiwu8jV+Ix3F+Gtim+K/VOAZPU0Ns/GMkSzFSQL6NXBGxN5aBJM+vtzU72o1mYLIEqdWNH7hm+
BdCr7FxgLv4KKmpi3gNLcD+B3aVLWQyfgDf4n5PoAYqH93PmU0yzg+kcTJZDHcQ49mqy8lQbkNvy
Lw1dj9pCSLH7nsiPGQsEYehl2Wszh4+Y3oZvA49NIBV9fCSEJ1dvIxNq9ogQPGl4t2PnJy+hnAC+
NrptMzw5QKJ0dcfVsAjbkeSAOsLXIb1LNCC4mzZ6Nl2AduquUU8eOsAZjJN9HC5d41bMJQBvcdXV
d2K/ICUouMbGlvnFMtGlukhDVXkKi01nb9FWuAdiC4s/rVcjchIb6gzdt3VyapA0+N78Kvd6spa2
HXFZtMmSbV7fwaIQaO33C4peG/0FEtsotUQlUEGmcodw7cef9a3nO31mWt8cMkSLFkYDl8+ceZYT
S2ojnmCiwQLtXwtxdJuFlHwxNXBIlMYXJv0hHn6dB2vQNoP7OLSfOpgjcHhuvZnTTvvdMnv/PJOv
3aFglqRSzfP0yFFAOluad1Zzi8TM4G8Mc41uSBDelu5eLVdeB+/8U6DuFBggVn3vgkJfBNFjLN/o
8k6m/4WQhXz2kWNP4UcAel43BUBTjTbeFuxy9JlOReTsjGIh49kzs23HDfHRzE7OrhEsW0sVM+sP
Xyt7BzorAqlovdb9izrrFD8mlxeD0bDSqM3QuBxtRrTJtGmSR6kp0ZQnGx+mR3WDvOwWhvCt/dU8
5DMdb338YR8NNnkzZK410zNZ53W7ylR+Lapi7Rv2IjbXZnrAX8BODqG31cIboJCqA7gRKM/wBDM3
7fGoum/qOxzqweqGx9xbx/TnH+XjEK5hLqEH3UYLmgnKyT+FaMDQKfoMcxKgj3EbgBfKUgks4XOp
guG+9YJ1gN5Cf1TdFf/Y/z52F6UnkczYGF3fAG/za+syYSAp3/TOJ9rUJC3plad+ayMMg4E9nK7v
6mdY7KXYOP6WJkiDCbx3zMMl/aKPd6l+tSvG4bmE+d+bHOrk8JXaSLODjBm33S2yJUDubXTqOIH1
ZAG2V8EY6y7Rt2m7BjWn7xDChNpgwPhZVQqg49s2h120aVHfFsELTH1plBJYOPFj0uDM9IRS8lC+
WOlCO4mdD7MCrtHPHPpJ/NlOn1yJetvGy5GDeR6UG0CDmJCnq6SdO+l/u4iJqMiABfACZXJ+lhna
fwNFzKfIQ3hviYS9eJU5PV9o4nmQGZXb3N2I7pDglHhXw2Q2EDxddlBODLQ56SXPTPtUAXYEdjDt
fz3Q5OJ1qkaJS+xan9AU9HOIxS+BdmzDlUdZctlEt3l13/j3jXGogxvFOCTDCiEecaIzAnaHWmw4
VuvgTaHFiq04qQsIdUD5C/fewmclXdbfyhfzO4zZJ+9Rf0Uk3zyxupxhD2V11dPvxyzgydo4nw2x
UF9whIXKof3iarH0RfsS3xED2Pf2AyjdPN60zVJAJ+VfiVV2kH58vATfio5Xm57yLxkaUpLUKS4v
CiGjuSZLrfIknex7/XvwAztd/VssMC/Yy8rGkDYQ7fpjcdB/FriPIOZzz7vHrwTi9mdk7NNXRE/j
u+oJz8eX+Dnf67+KO5Yc/KXkc20tkZ+RvvtPyRHTtGEhPZbHcp/OZRPjCrp6CXTRBHEteB15DLbf
BXICUmjVQdt7YnJpDzYq+PBFfCdlq6LYZvoCqRM+m/mTvnMOQHpLv+bjaRRX4TxLakzyAGIJcu63
JffuCdrSljC19cST94NWcfnJG7FCYb2ytS3tK6oyUbuJ7A2HJpx3+bNYWDflc/LEB61RTFkltMw1
Mpvb6lPr0WlamdL24yd8Q9RM50jHXpUCEgkXWdTlHNmxSVPMYo6KDQhtUCfdM/e//rjG7ad8qD7Z
M/fk7ICTw60AwyEZ48pKClKJhUFHYJWNfc1V0S+GWw3+O1FdMnPazA47WQtJiKJ+PK4F59PwHZBI
e1f/tJ6Vx+C1ebVfopn4+bff/a9ZnSrlSQbmvm+juS8OFkLq0noVP3TkytH9rf+fFtm7wa5K0ZXh
lTqpGwJBcrdXMefp79MUphxA/C797JkxCsPY2JrrNNr4I2NpmVkb5O4657kGMi8e7AGPgjtZd2Fz
viBnoLHcGjIv/d7JsS4LZx75qgQ1HrXvVt2IEH2/M71AwrHB56jNkeLCwfNTku5S1Nt9xIi41+kY
JcHcwhvjlA9WujGJfZMWp2GoG6wAvoOy6Pu1ZG+S8kSMKTlr9ZOE2j08XGA6C/0BMNfMRvvddUdd
BVHDse5Lh/HylaGI0nQfYvHk/JJf3f7gfLGVdfINJwBtIQHBj2di67cy3tX7/jXg1AoOln+CSHIu
nmDICrBfITS0Tdw/07PuQY03bHe/2ibixiTOCmVjA9vs43cez46PnmCyMBtE6DTV5JWbZ/yKSIug
oRCn9+Hzx+Ncxd5j+EBxhtbrWNF8i6fenbIeuodd7zjyqe3IGdFrrw99vmlijMM8gbfZl4+Hu65T
TMabvldYJyZ2n/IphLxhoaa3ruDl5zASl4O8HA3p45XIHyMT9b+l/ql5LHFrQtVx5gvPvfZkE7WQ
p5224TEs5WAhqdYu4/KA5RjWQ7H190+ZyUtPto8epIj+eYwmWcC2lnm3SsvNqCaC32uElNC6Me7j
W6tdOpCiur2MZdNCdW/RE9I8cM8LfrnypvdXuIoUBugbSpqU8ZfZXGfzrUh4sewmT6pd7jQ9dBor
S3nSqMaXd+lmR09dD80WOlt655V7N73J3C2aDCWYNRTx2RAd/Fa9/55rdxoEOWekv6fxSs0oJhS3
Le3u/C5EbgO7dRSuuohz9OgNiEW62xo8EXJWg4EDGRy8HDEo/LKlXQrjSCZRzc1T3PyYWYDjXF+9
oQEMGZFUSoWgCi6OTx2ZrNoXvGGT3H/N7BazHDxd9wUMDPWLGu5tUvvhIeqWlTF3j17lJuPkvht6
Gi/gcC17MkN72tq0t0HLJCxR7gPgU7IVBOiouSGvTs7JkJOIIUnQ0f7ze0bHVN7Ly645QB2UjR+m
x4a7Ve01bNSPp9j43aBoX8j0pS0dfMc4D+/PFIyagSr1yokqXJXvNQTLwSLDAIJ2BWgI/SWE+F6k
ke62Ev4hCDdIxStU4toNNPmm4tbcx9HWqccqUIC6Gfp/5hrC9Kg48NR+sW9lNDsAan7tv7isRZcf
Xa1Q9yM/1iBbPxXqRnO2MtLet5YPQnlVKgSsY6CKw7pnHW0oopV2BthauQcL2HlMArGZmYXfLTRM
henvob4PVmBy0kV2UKPXIckn8JEjJbVcusfml4HC38Z07iFEysg3oZgDHutbjRqfv2L7FOfu0KEd
tLCepacwxRePCbglwNO8tWztVNgW1s7/4j6HtzH7Eu31tW8hxrn1+pu63HTWwsDwoEZ14JMNlkv7
VUuHCLB9umzrDS7kvrVAm8xFTW+lnT2DcvxPJ9lb5GhUhYOZUOUqkmPxvZ+BySGLQxRIF1ySTqV4
rEBQNltf2hn71zxGNEHafzzf4ipGmYw2fo+LVTfaORnMN0WWffHd5FNbmNxjLveaupxkCC0tpJ8Q
B3NMgpItqjvFgRyTvOo7HoKYEnB4fQvnKkC/OW2oykO+UWh/2G+h9buHwnxFhiAYKKdCXaG/0LhY
ts3M8nWwMr44woMYR4O/MqcVlyQPIyUuOuVkoieGD5CNpsSi+hF9c8UicJYVop/AgKF7uzv3PDPp
4yecnqbvx57cF2qngtqLGRsZCu3FPMs/gcqyBPVzc24DYI+LkThLOv6Fak+pLN2zQ01lFzLX7kK+
+/hpfnepv3+YSbXNteUUzHWrnAB1D/EyhVO9lEvw88u5VtN1SjSZ88ktktjY78XFoJzKPtlZIcU8
duNKrpeWcjS51SUSl40k3/b1zLEyO/LkEgnjHjqww0sipUWBK0fJpF237bIkQ8E0ECFUa6FXKyxp
P57c2WU2uUrgCwJv0hnY+ArB/QtrzHhFPydIFtKL9NOTlwBfo5HTMTfwbw/Sd+t7Ev3rZRxY+Ewo
J/T6VASPm5Wbb+U7Akj1vn/VftbdNsP2TR5mltOEr0RQ/PaRx3Y7VBeaupMT3I7MSm1aWaEfskT6
AQ6r1IMx3SI1sOq/GlazqL3nIv2cwOnWgu++e+o/DdmhUL/kCgqhygMYsMGhF0sr0FEXMWxmSDkq
NA5VlHRY1h9/od8v/78ed3LcQqJRoA4oyglmTTF6g25w4XCUF9qPdT5X5v3tHT8Wt+DmAcFQJ6uh
iqSozbRMOSXVGi1AeL6IH2LLO0INjh4uJ46/ybzDbOnzDah5deK8G3iyGnIJLbZaT3lLwnZ0eiBC
dEug9pFYW8ZSxsWnWSFwMZxphIRiUyESUq/CEKMdKsELWV3XCpZ7ay9ZeeG+724wI9GqrRZsVCSm
zcdGO7mjw9S+aQ96fTt0W6ecObB/ey3+9QZvjZ13d4KV+IpUxjnLSltCxUc3AB86CQOSL1W3G0Y1
13D18cq4LkmOKxlOqY5FA77aU4AG6i5a2lZEZJ65VyHFAMkulZr8I1lp0R5zxNLdmPU2l5eFtuvL
eNORA6KBa8SbqNhEyYse30ZIQ+A0VK10/74bbi2xxNFGha2X7fP21iRrMtNzIX/x69sSLZnoc6Tt
i2QvrF2EcG04HLM4whY5XycoHwpBTUV58pyjX55mXvZqH1CJVoGioBgGdQO54ctAAM0E3zMwRjxh
c5wS2mlWjVg0ZWZrG78U9t6sHoPsnt0axzcQw8xgM0S0ZR915GcQIQyXELrgTdk/K3uJHFe/Rv4r
FKuaWI0gjODhTpLWKLV7cOlRYdsiKJ1v0CLoCvyn9+1ncYM3N+VIYswIhefHj19v4nww4iguX29y
AUj60FdNyetp3dquyRCXZb5MX7HoOWDLibTS6HmERMMjVWRTMPFrFwkSnYLURis2lNQy3g0FPR12
yhrlYbv9FUgrGBqY49TqFm4MHi6lhDHXlneP42W305IT4qJQZdpyVyGJai1lb6XfxeZSCZZMTWGt
dBclj40Rvsb1uhKIiCyRHarFio4t9KIav8V84XcYri2qr12+yL6SvqIKGCGybCD/aG0K/ZzZx4/n
6vrOGucK+LUGvJy6kT45EjHNVUDauIRG8G/EZvSeGqqHxMWZGkiQtk01nAYecGYdxti7OxjVz4+f
YPwYF6fV5AHGu+3dXi8a0WJqQPxnBTsr/5RVdyYuTOKmdWa2uHJ1S05GmkZima6CiSLYRo+mIrXs
+8+KgZLyHlO8Oj3YiM2jKI5ybroq56inytWRNhl8EnnJsQoxbVyTSHvSjjailc1i6A6ytG2TY9ns
dW+DXJDjHPxiqwR3brE1CoyXFrj7xnOlsyt49tsOeffVJwcALm6J4gSecoqTmwpXWLoT9Vo7pT/A
7eXAB8q5mGxu7idbEkQPmpCC1wfgmPQ/8mYPTRPe1lmOn5J+lZePdfyZWSd0wVRp//ESu058wH1A
bVCBWuFhQ7YxWWMlejxQzsITqloIaGfwGLUqRubFHr44GIasUIPWSC7rr25uezfhmH6VeK+uSpNs
KNF1fdsXzh0uUMnInv1libRfKIr0s6iMr8R8/VaN+++eix50a95yYz0PZVHMBFvj8rzYKLwEtAxE
gNAxMLC5vHyJsVVvqr4SnopkBFVgCoIyKXrxH8/VdfGcdByKNDIKOrhbgLeXw1RQtaTANb1Tbhlf
OgQg16qPf56C6wacRUdZA1U+IkFIQUbQOa1pqqvN3LteH0tvTwF8dKRHGAgpXD4FCtOp6zq9dzI6
Wplh6WIti3BjUpdwrAr4X8CmbE1t12TocbqTpCNaqiczVz7VrT/MrN5xN7yb+ZGxA36NrqQNagg0
/iSSy7surzzHcU/QqcUq96OThyHMQq7cX21RSDPBj5jslXE4iCFUwejo6YBFJ8Nh8anLg53y7o16
NFBr3Chq5S3zSnxyIpxiMs3fVUIt1lkSv8KPAcMgp9IN7umf04ZbPGsgSmpGlq/dKP5OA9Sta32X
NyrZ5mig7XOwKHobIj+qRzNR7xQDND782IWwWDuEvTK+qRfHed+nMBpAPuC1SetjQNd0WSiJtsGF
e48e8K0umSiFu2gN5lLsrSwEMDduQQ8JMiji/Ub60mN2vvBlsReZ5W5V68bwemkVmB26nXW9bnR1
7vuK6w/8BrMCikk/Vzf1ScTc9k6NHbErnzpDufNiGfkHLYDg7pc3Q+A8S34oPYp4cOm6wxqMPMSz
kVqSt4HV3ukB9kZdR7EQeOkRn8t+X0P9zRz0a8B1L9Do8JCOdiG21gNRgKE3d55ct3e+JGOTgWjf
8uMdPD3t+AQGACyETixa7Ca/Lj8BctyB7etyeWoCO98GHrPvStgl+V2CgQmCd0s/+IyyR70RJbGR
4wKkMTGyXOL149IcrbuDJLVUo+gsJ2HpIFJOCc4djA3M1mVaVPljJcyUIKiPN1WTWcikFTBmO7Lr
j19l2gsBKg1Y1JYN9p8NCX2qhyFDz2zsOLOfgqxIbyS//SQINWPDvEPV11ymBmTYCKVHfaBWqnZ6
exd7AFpU6LHQJcN13UrBQY3QMDArpIRUJVgJlev+7TH/h9/yHyPb8N/zWzZ+4L/ntYx/+1+8FtP6
g+0PoWXE2f7JcwQn8QcKHCqnOmo7whoLN/9NcxR/IK9lW8Sh4JLlkcr4jzKtK+9//QdY2D8IUbkE
QEyNmRkH5oTA8hGh5ao8RJgLz4MLboRNQAubHK+5FfmVzsp/6dFTPUBKKD83niZ9SxD3vvfUZLhH
67eHIGfVd7D71X2IGOGyzQVKkmid+XNrfFon4Hl0pG3gqeFQDQllsl25bD1XbuGTayJQ95WWIlEf
BemNNmB30NgWchdSmlCaFhZq6pELFDFDk64K45lK7DTA4EFGqgBE0LHrA2Pw8txwBqE6iV0rL8jj
Ql13MZPH96bcvVsiD39em+95PVcYXOAqvDCi43xKks9pP7VHpsGpsNx8kbjNlpquhisrlge8vkxQ
Tk5lbTujuuFgQJyxHNqfXVZ4K8fRzT0WBwF4siLaxEpeb7vYBQeVDO7eah1nlyACtq1KP1o5cdPd
GJHUbcIs1zYK1L5PcZXFWKBB1F5rWGKvXRUx45k3G2P4d3EClD0knyC+jGQuoV2FTnpfibihhfwC
l/wGHzXqAMVdqvjHPCHHM5OdotGq7fVVlqbL3POXeCOttJpOeZfvPBRSNdnZcD6hD2Ae4jjdBIG5
69LmVOnkpJKzlQSZgzTT6L3+7ONTQ5GESWyA253c2ILzX22rynrxhJHvJAvrij7DgunjyfntKECA
NKAksGHkSf4Td05qWH5ivfQ6cukoiA5ICZjdTKR2ha18w0IR6RMmU+qHIna5hl01Tz0RCe/cRL3/
WOPq525hWwEdDd2ofCxKLZc3qhX4L32R1VwJoi1uPUsuzKURakm+rgrRot2NLUy9yPCITdex3Q/B
zHP+ZjYEFh+k3boGC3OK4AkjBAfBLjgvATbVa1sC0S36Up85Wn631ViHGhOOoyY0vsmObrMCcc5K
cl4ghSi7JvWRRxQ4pskJ6puBggNiVgblGlm9EvOLzsLyLxcnOw+TL7rw+5VEJLpEQ8Xf9Gnyw/eQ
9GlJpB6CysB1zMOnsa8NlWZhCWJvQL4hyAyMnOo4WaFtLT/G/dAhaCvSv1u1GD8zomCA3sD6jBHn
5WdOYl8I4C7Oi+xE7aHoeRP0Zb5xA4VbxA0TPJMiRH474MQB5sG3iZnmeOpG2pMUAK6sZXCouo+4
18eLfLw6Lg4AgCJwrQRNXSJgedpn0juXSlpQuWcXP7mbzlcICiVZvbGcPMUvhh4jx1pxW+JauPp4
5EkEixMxIwPYpnRJSQ+m3+WEVOpQG74XuOfYio8JDhEnUwp+FokDmy0w5txFxytp+p5koHTqBbBD
xrscTW9hJoDz9852FFKkSE3AqqiCYtGFaXmWZxRB/VyduTimFRRekdwXXS3YrsQO6jgF7wpFbkqw
Yae29eLAWL3zcPFDf1hLlkJL0s/QQ811ryVntR6Grd60zcyOvTrbGZ3zBNIIWbbNLXk5eqAMYVn5
GeeX2+gI4kRfPTlNllEfznVzrkrR44vC1EIKwhr9hKfxe64hhhUh2PQi4dE1wM8rja2bKO03jF28
Xa62R7O1zJ3S5t8sumyPDr5MeHjrSGWavxo5zlfw39IH1Rdf8foedlKufSGuMjeDJGpMLMIGPHAi
bSIt/BVqtn+natDOlCTUcV3DZiP1nQJBWfU8yL2Mojl+cX1PE0CpJfPGL1N/3aN1cjMo1NHEYKw1
s37II7vYYygC1wR9mdc+1e1lJWManxatu+nKTFrZRYBOrDaoYMx7eWbn/WZFmiPpRFMJIgV408vP
U5oojTZZZ75AXbQ3oqGIHqMFTE01Hg6DATa4ieM5oOFvViSwMBSv5FE4A2Ln5aCB7sqZmhk2HIwU
0fLGUFeKmUg7BJu7PeK42HMMIN8BK5ogHdt6ZkP8ZklaHDWEUGRGVCYmu7DS5V6tEKh6wXYFqTSk
7R4y1X1U4jSdiQyv6oX8fEuMAcIICeIiGQ++d3sPz5/AwH/DfjH8IXmwarleobchr0oDG2jh6e0m
NIsWkfleXYbIKWJS1/YzpYWrytT4ECpePYTKAA/NaWmhw1iqlfRUeonSWFsVlZke40zJtyhQdQvH
VIuDGCL1KHq/x8aksjc1RkC7Us69mUrcbw5bPjrIay5wtFumlTg/bLQO9SrzpSuVaKsRmuKFlKZ3
Qa8/VYOsrD8+23+ztsF4Y1lNZEmLdVoLg62rYSWrWi+FD+Q/gw+/CaxUPkpqb2yjoBd3rW38+HjM
qwCF19LIwrjMgE1AXb784G3U4tShtNZLKXvGuveT1wJj1ZlL66oiT0IPT4xLZBRLHWUGLkepTJL7
sGr9cypRl02HHF3lUO33bWsYT45ZlDtFtbuDG+fcZ0Xpbz1FSIfMt6u7OIfJ3lCmmFvqV+nYeIXq
3JAjeZ27ZhIOR3KSVIh/EVrUSEEbSt8cg6ZFiTt0ol2l9zKO1Gq/dvzcpxRotYcSj40tBcJ+5rP/
Zr0LXRn9whGBIHabhsxpqmBsk6b+2URfjSPbq3YQ2Zt70lbnq6mLZu13Jp5vFBN3uheHh6QBeZwn
XrX9eDFchzVUnuGwUx7jWUjSLz8Taoay6JzcP6PAjOlmX4XKc664pMIlguoIOBPwoW8Vu965supU
nStoXZ+zKBcAaybgA9tM7ng5vtaludvYTXN2QhT700ygj5qCWLI0+npEp+2ulZzmTGGWhnc4wH10
7BzcamKdA0frjvhTll91w87uQ024p7qXaYlXUYG9GHchQOb4wS/RM0+wkl3UhmMumr4rdnk0+nHE
urINcIFZJKGMI2hUYA2BAOPM/XV9pAAU4EQhVqcRR5358hVxBPf6VJHjc5463SorIrG1AmGs0txu
tmUnupk5vd7fJNYEqghRoFaKhvDleHoRDWUGNPusxw2iS8lQbtFb1GZuqOt0DHoPJQWb/T1mluZk
GCOPkmjAzPncI2G5cHP9IGIbekQ6dGs16NVVPnQ1HeNEuo91zOMQ2f/R+kL+jtulv7eqONokVum/
CF11Zp5tPMEuY1gydGhwHOJkP1dRVhpHUhWLJDwjHaiuEjdFkqhI1Uc5g9P2d/cPPVbiZOIERoN0
dznZhVpnnUhFch76JHloizT7Vvc4hVlx1m690vIfFVHVG2wFzLkT9vo0A7FOYQLkOpQqhBcuh27B
O5SDKKMzDr/i5OocEKoJ4VaujB4t0zb9hmK7uiRyTH9UjoM+uiUh61KCzvl4Dq4X+JiswToEZYE2
nzwuyHcRRN7qnoa8WHKWFClcKo0TI2uaAsKys0UpIzr58XDTIjgJ0ZiJUeobsYWj6NrleLqIoyAR
cXL20SE8V/oQQKuUq5tKRRJXt8zmMVdaNnpcYNYgAmorXZwv5CAXR7OLhp3soApge2THiRdjLZp1
RDZBqyL/7Ls4vYiaPoqhb/XY6lcBnPqF3dfdjWpkxWOWo6Tx8ftcxwCc4kwdomFjIXyaybtpJDvw
B71z2bXRcxmYEKo011o1eWFvG1EWq0EPrLmIa5ykyz1C1UBHLoN55L9TUEyc4k/rOVFw5rIMHzC2
NA+p09D30L9axrdCTop1jLPHTTDEzV2QmHMMt+tTCuoYRUK08d5qv5PVW1ZCbu0gjs7cj5hH9lkJ
fwbR0Y/n9vokYBRQIyxOMDEIDl0ulT6WzQHN//CsYZhBXa5rbsIgM7eI7s2p8fx2KCJXGck+vqY8
PQk8w+zaOorOUZpicGs6+Qop4E8BUuBz0cP41JffziA3R0Vc4fwdgfyXb4V4GBYlfRifscQ0Nwq1
gY1U5+XObFXsmELJ2NZl/Vky4Wr1iLo+1CG+wErdeuvC0Py1ndjtTAp9/TUNcN6cAqCOCK6mkjR+
2KHSG8Q8kVPa25gaHrZK0lyifr1ToKwj8U8OjXgU8liX720qjtJnShufoWn4xwZrC+hoXbIpUy/e
2Vqtr6QOlPzfXEIWsiYmcEhq5wjtTftUBYsqGjyrP0um+rNGbn/TlKFAYKCsnj4e6ToVYyhVh3ZK
5kejftq+QNbOquQwHc51HPnrzrAbLAkF5W83Tw7u4OKcOQDp89SuPiYYD1CZ0eL9xw9x9SXRkOEk
Z1MaVCqunkGMcamFu9+5NeEcoAYObCkJ5tggV19yBCSN72nLlPtoj0y+pCbyRJbU7NyIwt/jMK0f
5a5vVyAhho0b4B9f5Vkws28u7ykiTBpNzKsM8oH6sTyd3lDR2qK27PKTqxtHpQ4eMfCGheIpL34S
//p4GsXlPP45mCWjR2ObfFCe+/INe62vYoxS6k8xkkPRwsTNBGBHEW7hTJjLKrX7bWRVBoBlzge7
ULR7Ny6TdWhixs4lgwOWATJCDhxjgYBdv1S8ptyGcVVA0YKAWdR986SY0f/h7LyW40a2Lv0qf8x9
noA3ETM3VShDb1WUdINQS2oACe/N088H9jlxWCCDGM2VQt0UASQSmTvXXsbdcnaSBycbnUNp1ua2
rOthZa9YmG3wLFjuGrwqkqt4byxw588S8cmJyZ/a01iI9DIVsdgRu0V0TFKm2L4TrumOcN4IdEyx
5gUlgetSYz5DS8QwE/vU2FpEBo9RkMkpO5iq7KGk2cYnxU6yQ1v21S1T2rlMBtPZNXUfPwkK2B2G
8rY3GUivJd7gV/Qw/h4k4bZl5usvmrQRNygwjx1I+DDthzIH6LLjSwPbqSsnoN89haa6ixKlgNHZ
256lgit+/prfvWVGBhrLPLXmKnipdk+aXh1Lx25PfS3DnbQafVP0XOrzqyxq7fkFUOUxaTlPKzRy
3iky/TB1G8NXyIt2iBXORtzFhszw2i7vvuKj3W3SKTL3BFuYJGARPERiV0TZg+mqxvnjuk4JCcLr
HOa2bhcrd/d+DAxgYuoIJi7eU7P57dvyz/FFNaZWz825GG0bKjmlNLzclY/39YP576b3zxjMfokw
ddj26DOdXyYjkRpfflM5OX2AnI41DDJ8WyGnMpI7SkaeVSWCmti+ptgyLuV3hdAxokxHxHymkmP1
3Vpbv3BUfEPM+JY2Q78yEueH2fkWgc9miAHrTWDspVDYCDGMJ6FXPZFjanqczKClRj26BJzNIbhk
w9EvzfDQiuCXQw7AH516/rk6xRSNMRrfc+/pfIAKIlpFbgXaKXEIOG9teDhRAEaZ4v618jLeraTg
VdSs+MiAjaoce84v5TfFVBVJpp84TKR7o1V9jzI22+qFFtyklOUrA7to7L8+G0doijjs1FwAnMUF
dbq+Azu9DkTvG9+wydYvlEov7tyZhmOCIniS7Ki5sa9fCDEZW61K/T0RZPF9TFLHSknw0eODKcCj
wRvCZqM8f3zMzkXE4OinqC9GDwDc3AwcgDZ63Bhe1trZyvVMft/51OfAwzHTtekpzsbC59fTMDAN
iOjQTyzw/hV1IXMoH9Rbwybxa2Wpmb/W5bXmFpzyqmsAej6/lum3Ttq1zOG2zu27CWDY63rxYPWB
tZuM3obgVCgvii3tvZ4k6rF0K23LKXUEqKmeNUiFnvxLP9S50+2EqaaI8dS1DenDe+QbU1V4n9gA
L/YjK0nDYvIN9dR3mvFo6Nlw0xOFshuLNsDb3sj2OM7bHqbz8v7z4ZlH+t3owN+zkRKY9HEWb0Jw
YgqMzFVZ6zRt38dav6+cqbr446sAYGAQDJmJP5x5Prw5UJOEZ8QTtv8nhyyzjXQAULHmX9VFvH+W
2YUYsgZ9ZAxbFt+UPYTSDYME8zCwyp2RZ8+V0a3hwB9MXYN63QGHAf0CBTt/FFVUuer0o3lSrdC6
CIimPBptnl1ZEje4Px81rOV0PksWJizPzy+FTT6Y2MSlmiz0IVDSqiR/ol3Z8T+Ye2C2swkqLuNz
M/j8Khy9QqutBuNEGIggn9i2D2kuzYee5PWrMS8GlMZ0qvXKVdY+zdd1ZTH7LMvA9AjuHHXs8twn
yR+THYz/k9oSELFTfDH6O5k2wY8kYdYTIUm8+FaoBfnhUSe/VI1wHkGuyksrjZyflMTlTZFY7ouK
80G2nTrV/yGyWjwEulncNUXi1Di62fvGUOipy9KO/G2WyOkvZHcSjZmpxD+mZszUnQUZ0tlqsQUu
QLe2uHYJEN/rZSfZBHo1LjaycKofWA8DQQoivq6yzjF3uFbNMTMmx9Gx9YvQa6ZiqMg1acyf5MfY
f+FTX+mbetJxAgrMZtSvwzDStnoGlEnmblvkO9WurZIAJCB03NUr5Yehd/YvYTSFuRumoT9GMhUE
kKoEjXpBGNdPo9FET7rRFgY9vNy/J8f9JszjnJwtfcQAv2oM++fsNos4pCD1loKxjw5yCoCMSe+O
C1wIcnlFBmPvbnw3wovFytTmOi59hBMlYHm1HZTM/kYQ5KxmqjQyqNE5Qf4ZiU3Z+UlXT7uavI/a
K3M9uS2pxA5F1VPClDXpvpvWNquXJnbAoEo64OG+L3u2U3Pwsx8TUTyHhvZYcJH1GuPn66P+qxsa
wC7KOhbfOrNuyXWBypEULfHnbdpjvJK7Us6E4BwFijmFSnTUlNZ/6hh+1Edx1p2CTlh/uy2eA5Eu
87v5iIKwnB39oguy6pfuzzx+PS0ITBpEpymb2vLbL1oih8zjXNJ8Kcqpjw+N2rRfncExj1IbTBWb
xcr+FYfJdE0aE+63RWE31GaEUsnN1GQxZXs0hjgYwsRB+mWWybYwMLMyuqmgHY192n2VEowxDkQc
j5LDNrE6vp7CcK7Gr10pNJv0p0C9TAI9H/CpMeGwazIYyLbV/PKbxnzkjKziBz+lKrErtqiqCDVu
Uf/d5wN4mopNZLNRlEl/cfBmxddlmjCPhwt73QSKEnvdKO3YM6zBudMagn8U1Q6/qmmqE0vgdATZ
Nplst8DXtXmRT1P+9+cr2fnp+LXaYaefc7EQ9M6Ng/M1Rkyd6IAxodGxt3wZ8hF6m1sORDINTH5k
RH6wazMj2n9+2Q9KbAjSOlg+HTL6d8tTeWLXxUDwi3/C18m8Ife0fHEzgUivM6u/y8r0YYG0xGrS
yPOKvi29LjH8I8FrxoNjRqSpIk6kLc/Zj0/SuYxzPVrZGZcjQy+RVdymc2lY7L7Ls0ZL0IqeZ3Fz
ik3i/OKgTnZOJ+2tMdVoueLZ2LDS1gDnjy5K4IEKfACOCLp3/jowa4eE1aYd1a4tt1KzFfKzNaLm
wt1I3HSX/fr8PSzLy/khQQXpUc4vwVxSjbpCa8dBlN3Jn8pD5XCyHySuBW2uVkeoQCsbmnaOBEMk
nysNtjL6f8CeAIvnj1camTXqndmd+qnr94Y1NV4Cm/UuzKPuSJhZsa1RIe90N6rwp5H+MeSMhyGa
rpGVKkuvoXW9tcPE3XHjCBxpNW4F5PddGMn6xvXt0ZvacVzZDT94KZAW5urltam2pC0YSV27oRn1
J6L+LCx7DOdeDTXihUWmHjXy53Zhr69x+z54M2SJ6qgI2PhdONDnQwXy0hMjm/Unt6zK4+gIcexg
+G1gnfaebLp0pfD/4Hozh3CO4YT9Qjjg+fVI8WtqPayHUxBYj5HUSnqgAUF+hXsZGGO1crX57t+W
F0wEfNwcAKj5FM8R7/xqKYbtPQjVcKorgUY4DJENuNXaCeODZ+J5AJOo3gH/lgLgToeWHRPRdMoa
YrDInU8vm956ZDtorjiir328H17O5l1hyDkHRC5mN+WaYgeRNpyIcEvxOcLpyYQEfTGK4hfAU77y
NX0whoBk8Gmo0gD+luzFfOiIvJyy8YTJUriHopzvCSRRv/zxCsHuQBouA6nODfTzN4XRh+NnqTme
lMb8YSbtvat1v4Nx+G0PXbb7/Fqv/afFtIDaq7Mc0VUmfGJxGglCxx4KOCOn1B5bT4tlukGFNO06
WRuH0S7CY0/FtRFOF110HZmGfqYPnh1mwbZOIn1bKGboZdQIn9/X8mQB4IYOhgMq8Dxz9XVZe3NI
cqNEVDitticRdN2+cKTu4TfjHJWcLf/zS72DH+ZrYS0yUzFR4MClPx9vWnJmRAp4e2opwclFHMUz
GZPyui+sYqfXOVQFIk23hovFCZFA4+Vg1MWBZPrkoqESP/z/3A7rAkg9bSB6oOe3k2B+rORG2IEH
iPJi0th6IWjMAhmD4McJ7Knuch3qPUw9zR9wvm2n0ptDzY5Rm/UrlKl3UPfr6JgmrtusUBQPi9Ep
ujwN7EYAD8OvvlI6FBbmQCnrQkPwLA33USNMs4MyJg5BwlF3O0S+eygdzDP8sUd1j3DUnpr04NLB
3Toi1u7qiTw4szDFbVtnyeWUaGjxkaZtIf4NWF0jZW6SvF8hCM03ej7T9XlhB1KYYyYQS5yPa+um
XScggZ60ZEK/lbv6bWxwxArDRtk4oetvE1oIV4Y0Tp+/0YUl+LwHE18NZ4F1ir0FPPD8ykqnV+zQ
eXdi6cD7W4zTM6RUyuPBxtIHsZdXV6jYe7McDzU5C4cxdb9F0tce2qkoXnJT2jtBSbg1AiXCTckU
GzdWzV3V0+p2dCHQIrjMXNOovbYKjb1Vdj4aKzyYJzfMCcNsHTw7dPpaVlRt1LBqr1QYhxvdDqdd
YRmEvFdjci80rT6URFys1HXvl00DQhbJ3gA6UPyXZJI4bKDLkuh4Mp0RRwI97zl4RubK+32/ZMyx
OQCks1CBGmtxdh+rXOnTyJpOgUlytqg6ewP5KLsom16sLBkfPBCCexgRtPHmEn7BUUBvyom5UZRT
C48Tl+IOkwQnXdO9f/RAWENqM1mb5dmcN783a2BAU5aTeKyeILxgfIPqaTMV7r2Tqu3u8xn6fhuF
Hw371rZ4UXTQFt94rNsV/Y8S9L1Tj0o85zGq6UMxmpcYb6x5+b//Dmltk15Fzx6tMNXI+WO5ILtq
5df6KbZieyOCUdmSGVTdKCr4nt9I5TjmSv6SKNMaxvLBY0LHg0MNPZLG+nJAJ1G1nOFD/eT2gf1c
B8YPNVSUX4KIXY/ciX5lJf/g/VGUQDSm0wpwvwzIro3MaYpg1E9KqqgeCQb2IXKwCNeE1X75/AUy
Ixi189WNMG7KIMAjnEFoo5+PqmoNQTVK3z6FTnBVl0Xm7KKqCa6bHLAKPYhhPw+yqeOtEQvnKW9g
jXi92sXOduqt7NLVfDjl+UgR2jYEQW84A5k6+ICDxZo75FnIuV6R34Brgy+VjUDjWBtqpXq6wfl1
K90CW+KWOM1NWTkdHhTZgCseqVx4o0dW1sudISgr2ERR3ZO42RqXdh/bj9Af2bu0wt3UdBpPTRNB
UxyDHLSXUhVKujgWtZ0/2n7atIgTQhOpStk9Fn2Cm0fQM/AbDVyq9qwp1L5auaoPF/Ywql9Do3zs
zSGuNibR4QmEIZF8k0Ys24OD1KDZBGylCW6VIxz6IuLegqEWF7OMHOfuhCBhIn44DrdK82BKqPhg
LmOnHQ22sOeWQv0X7Whx3w/phDWWXfhfxjF2Xc7vSofmG8LWpVLmlFNh2OHBCb3fxkW3gpNfQe53
tyGYlsqWkzTGpsxdfKeHyGyBUmIg121s9cPDWCoAc+YUFTOGE8RXbTI7ucd5/E1tR/EXqwMAHDIw
UrqTxDqq8cS6rxVWXxPSG4fDxtVk+h1+EFjMjHua23ycxLcMCij5fgZWZZYVadkmYeeEEVRN9Rfg
2x7mO9SpJ0UZgqtGBMmhGoPmqVbIOVZt0VeHmoTTgkEyKkA3o5+sgwPVU2KrOTbDjoDm0PiSTVHp
35mEpPsb4JvwVsjOWrPh+2AtQTsDn4I+Lbvssp+hgj0XKGimUxbV28a2iiN5Vc6+CXWxH/nONjSu
sIpR5Mqn/X4DMEHvZ1YtKiaFk/z511ZGZp4MoXBPWAxUx1GJiVLXV7UR79erWe4K8Dp3RKG2Lb7p
wph80eWNOFGeNZc4D9QHrc8F/jZzYIJJcPDnq8j7BYvrUf8i85wPcMvokj73QztyOnEqHHjLfo6p
TVfrtzUiw/3nV/qg5uZStLsQPLnzVjA/+pu9TfURhw6VLU5RbYdXoatOOxVE01PshtZOqQsvkG7w
KAkMvGuMJvubbPHUc81e96RViDVZ2jnbcq7Q5tshrgW6HP3VZeeHTl9LmaCJUzVZo9eEZXRfV/54
iSbA3pS6X+759AkHNwLzssKgYeswu7fNRCLz5wPz0cSC+MkuzCmTvs2iiFEzEUeBFgQvvRCx1xoT
QCUeBytX+eBFswdz6IEBhBJiKQMDpa6i3m6skxaG6Hv0JNzVo6YdrAKbrj9+IIwMyEDE/WSWSy92
e9+0RpH7rXuSSWtcaEEWewXhbSsPtCBXvb5Aa4ZRLBhzdDdn7frb+YSpeux0MYoeQyObj6z1+opw
53rPEjzuNJfGhZWFJHUHvbqp88nEEGIU958/6oL3/3oTM2OEUAGqXfpi8x79ZlLLsopjPajCFz/s
4PLXduZfc8rBbCGNjDyAvDBvk0TICroibfFlQkiLp54tnC+aK5CIfH4/8yJ0XhLMQhdkJwj0SYBc
lt3YciiBH+aIGm0sfLboq4Jyr02FOcej+BERDEnbKJdzwHrwx5emScde7gAlcvJZSuMDzRmGjHXz
JFQs6iJ6Vluo6u62jtNvca3/HnJD7D5/2hkVOX9ajAaITERmCGEZIfFi8EWrWNOsTi+HUf+dQAWe
lQ11eQqNRMBg8PFRoYVAwODWMiMt3uYZLLGVFfT954t8Ge4izFcIjBAmz2/Cyls3ihoNebCCvbXR
yJokMNQHnz/qB6DN+WUWCNFkQTyRKZcp3YJOlWUXG5ul48ouNfXeFmlyFw9O9SVN4MFqOMt4nFjs
TRJH4W1RWQj/2rG8G0vprBzBFrqg+QtgJWVrpOmssV8tX0Jb++rURgqumZqV7/mx5MbAEgcaXlhc
J9bk7mIkSV4UpQTdB20CoDsN34VWDmiRpfTUoA9WDp8fDRaw97zOwfLEkGgxMarS9aegG2aJi94f
YiQpO3+uc0Uy4oU0drRcMtICG6f/DYPYvSuM3vKoE1nzB0x3DKdONo3r9H+8MHJ+e+0Csee6LF7n
UyX3A82iw0QbqNP7DXBp6hVI8Va+ild8f/FZcHKcixUOBpBMFhtKmKJuHKICHYFI5bMoJ/G3FmnF
uItKNVHgyGMIFdJK9oJWnzJMdbP2oCuSrKYi1KW70YzavXdp9z4I2CK2VxcRCSlyUDDh8gd7BW36
6HYxGmBg0LeAVpuLdVwNfdvKYke+6GPs3E4T7TkxxsEtqztOChMEGd0W9SMBrNGlOVIwhGOXXhoK
PryxZdT7vFSKg2KhYTbbSmKLGREaOEBUWPnQP5pVYM64ftBNw45xaYE92kBdoTY4p2LEglgkKRlQ
iVZiFF+Lv4LB736FQ2V8y4OkwaK7oXY3a2IIgKWq2SsDsa6Zg+OAF/0ZVX3+BllwIVLRtgLust+J
ribZCkMO7qmJkVKaWZ95gSFIS8rdcGUOL8Qa/1yLIu4VqcX2c1lIREIvQ7ed/FOhOOlFrOFHXBh1
v0VHYe3KFrNimZO3UIXjdKgDMz20iR/cwRvoUSxbzkG3cVEdVKy4lA6VYJ2F4WUKGvFYttjJJlQw
X7rSabCl7RUYEQq/OXDkzrVbwh6DNDl9vrC+X75plRF6ToqRDgljibwXXZgr2KfELzHkiWNvk2iv
5vmPzy8yT+HzL3ImelFr2vDOoZYuprhh+OogeiV+CQdC/sIgNT1wz9arVGdcK7Pfb4qQf2iLMA1Y
BCDhni8ymoyyUQR+/FKoobUpW0XzhMyq6yrNm53Ct3EU1FTXeVFVntAH5dL2hw5IsSVMkuVrF0yp
dYfUUt05qVV7diCDXa27+ATTHnsKlGlVQz8X/ovRAe+HnkbMGp4BS1MToNskKLJJvlA2WhCe/Sj5
muLjpm3cvuvjmW5S3sGtKF7Mlq14o7hxctFV9QBBxhhbxD1GsS+GPLzu/dF/NnvbJzrIlOkj68gA
AmpO8akLffehT4v4RgysQ5tpBLTYZVoRPqKrUJDuxySsb7RW96+l65cp2WcNnjdBXUc/wDfTEPJl
xDRpAN1Vxtjy3DQatja/4tKJs7ThuN2lT5XhlITY4U5bba1mIBvArTV0U3y8qoDx0DV3mZq035Qy
IGQqSvDkWlmnPhpOSjDWf0ijcyF+PgFq3LYStkX5YmZqSFpuWnkFqNRffZyHO679pyz8mTwHKR43
KJCXmVZ+fj0xu7GphpAIfyzL00sMWR2ckbaGUbk7bRyGlYP4B4U/Lc25AYiyghVoyV7PB2FPhSob
nDtqDeBmdNyXsLXH567vwnJn0/C/QdCP8DdNEgHlR4nw7umyxF+z/1s4hc6LoQu4jakJbX06DO7i
w+Y34p5diu4FYKW6yAzFeM6d3t0XfXFpIR66pP4w75ENKJvcCX6WIdxtYjOKvdJW1cWkmsFOGfnU
3EHtqZnz+gAsSrZhP33n1LMWBPRuGYLgyPYAG4GzmWouw0IciOVDIhs8EFKqR8K98nja9Om/K+I/
sli7K35nT031+3dz86P43/M//ZmT5R1hYfPqB/bfv91EP6u8zv9ulj919o9wDfv39b0fzY+zv+wy
EIHxof1djY+/a/Cw/xiOzT/5//o//+f36295Hovf/+d//cxbGLj8NsDK7K1p2tyY+8Rirfqd/Qz/
5561LfvNqrD8l/+xW9ONf3FeRPKEBgDnRZ367B/TNQFE/i+azExt+DAq9oZ82/9xXbP/hbKO2c6n
hk/gzJR947pm/2vuv0Ni5bvnT1iZ/xmE+W6CPPvMdW1pRQQoOJtawsq34BKiF1980Y0c1CaS/XjT
R62/L4u4vmp62d45HWascdV3N+3Q9DtVpUdBdTNdtlkOWUiJE6+vcMeWZjF4elJzKjdCZS/QqG3a
KUkvS0shhyyM2ucotfCJzKZTNbRfyjH60cuhfWZPNA6KiU2pEMDPb17Gvx/zrZnZYt2AwI85AhAI
qPyMG7Lnny9UPYdejCDgFmPT7Fwg1la+F125oRMuDq83qtg9630U3htWNF4WZb6m5H4FJ/+71XEL
3AHkXEq8uQ54J1+0IsuV9EKUmyns9l+dcszus3KQ+bGDVpg51bBXBx836gDt+9fZ9Rflg+M3L8qk
5g+yz8i9yK0RSRx6o+mYxnDWNzS5CVKkY/gTsUV6J/W4vez12gY2Vkx5MegIFkQ4yQvLrI3rqipz
glhydqVN08qh3pQ42G1ULXEp8hsB9yp21tKGF6Xz63Mje9JxkZsP6++yB6oybEe1rIYbOtj6YxI0
5cTx1RXtJjfq8m81CjVr0yVkIKKDJ/hv6H3jEu7hXaiV7kbtp7pmx07lN3BdvVtBLhZH2Pnu+J74
HGGAg8dQCZ5PDBlH0k16VbuRWHX+yJIQI2Eb/9wD3VmDFKXeHHdxpQd3MiiGywSGUIk5lBg2Fvy6
fCscJ8k3ZR/7f+b2xn3NokhmCalDsxnbAkiro9q14qrub6pIfm/oNDAZCG/7/LNYiMHmp591Hxy9
ZktxQGfWuLcQVuebQWVySrxRMkJXq6pvXg8PG1geT3FZNpewtqbfcLHELpwUC2kSRI19WjTpc5rk
QYQVKXl6jMVMByXMo/PQssSEzOrioDdT99zoWUnj2bXlrVVL4uLVsdlBJ3EeUk5pGf627o/RzEGk
hnBUcC5WI+PJGJz0u51W3yOzmwKoZ5iPbPx6RliIi+zpJWM8S+tQ82qbaJYptspfTLzYUwwNpu3n
Y/TB/J0LG2hO6HMxfFgKNqqp13IZDiRMtXnzVYtHY+7O4l/EzeoCdlxU732r2xs1rmpbe2rtJyss
yRuvOTS6Xv8Mi7qSya+V25on5vlygm6W2UEj16JrvJSR1XXdxH3hjjdZQbK4wBXyJh6t1INUSWpo
j1Ej5rD9xZR3/QlWK/CGNO3jmMTp15U7YfNZ3gnbBo1rEPW5o7wohEhkCGRWEBEj6Ap5jZ+YgYd9
FC8JUhGt1lq39jLIiRJVc2X8Dh5Ptk9eM4DxbM+ziy2+pQ00Scv7/M7Oq2FcuZjauCpAqyGY3USB
cT67Gz1pOI/73YMdZz8KjWFyzDCG+k4cHYeDFeRprq3fvhCuhvIf5IVlhAPYsh4UgwkC0FvKQz3o
5TdjSEKUK1W2cgZ/t5NpiJRc4iNnNwx698sznhCaGbdloD6MSq3TsEnEri7T8GryFccb4XGRrqt/
L2xMtWrXjb7LtM/WqvDzYnIeWIYUZ3PQZkRckJbOB3ZyqTvqrKUwG5Bwwlkv9r2h1DtbYxaGtnPb
ufaNU1vyaPsamXpu5xOrEd+i4Kfw9F273Cg6zHvf8P/t8UsRGfzOP9rp5yXr/DU45PzO7TNeBy27
5b3J2my1xE8eXKzYOIYZLDopmU7hqEabSRIMYsVlvivCxnyMamiEgdqauzjxnU0nx2ZlCp6fyOeR
4m6YDw5lG03LV0TlTY/ACLJhSBU9eVBTLKgwIiMOETcqz/Fum8CwnszUGLaYpihrr2i5PCwvPH8b
by+sZa2uSSV5GPq02uhFrewGRadfn2blF0zO0DNkBRmgNqT+tkD0EOnZ3qEJtzZf332EICzMU3pC
FKfaO/xjQKk9ZIMIH2z8YTc+VbFXDFlz9Fs9f8hklqPrgKeQCT/DNv4bAoBvdWbuhwpNQl9P9j0h
h/qNNQ3Tvg+TauX9vP+cuD11nsycl9kAX5s8b8apFa7e+LaMHvSgJaobM6uHXp+O5mAFV6rsWeQr
pb2VnJyurI7gEZXO5Mo9zDPybMZyC1h36LDEqeKpvM9fFW6rMoQkFT0ohn9bjqbyaARjvqPt5V/U
jaqSmeqHt05pFysdrI9ezcwFnRtokOFfx+bNs2v85yCdfC6M2nyvt0wP7KmirSvscG8lQbIyF16x
yHdPih6R/R4TTLjX5086JuibjErKB9NN6m3ny/6itMhxCcrUuogashWLmviWtMU+v7eGZltNTnTo
FbzxW1GKy0Hpv5dStvuxKrMd7pHEPKhBibI+N7y+8MfvdZhaEBabk1UV6j6w9GAFsv5wzCgXaXXN
HZ93FVMUqVMVtdGD1rbRTsTIY6NEfpX0YzZqaqyxp+YReTdiKKXZx1Ajo4Q7HzFnUPxWTIl8KEP7
2a/j7lCkTrhXpvCvXLrXsBrX9LALfTpLFo63Csb0c1cNkeor7vFmVphxNCWh4kYP0kRsm/jaV6Wq
/Ys+CkEUa2JnIrvZV3H+6Dq3rpnfRn3UXOdNe6iAIHbaphaM/B9u5NwSqCbnXHQibLOLLyQL7A45
NGuIWmN+a+T2SdO6hwlBpTf5+Rp1fiGd+WcEnFdnOcq9GTE5H/SpK+KmHZvoIROTmWyrXtIYEmaA
aqoapuoXoSz34GL4dEbUOIlGrHEUCqcmoi+cDh2BAdgEm8cuGM0vjm8mPxhuc1ypSxdSj9e7xBSM
Ho9pga65S+Cfwjsto36SD3SY9btuUKcvTdeHF6GbtAQnQZQhMCrJE0RssLok5yqsJuCv03lSLak/
9WbX3qpukvx0ghLfNOhh5JjWVmt4Wp3pN1ljlteBJcaHLDG1r5+/0VczhfOJzYJHIwXUcBafLxkh
tuPn1PpZ8JBk47TxS6fcJTB1j+QRaqSjq7pHKa9tUxJuvSCOD5CL9asRsupXy1fd49hr5KPl8bEq
yWDSWhl6ikr4RqEM9Ppte6M5cX+pib5E7tZs61olc5311B183zMqYknzzjS2HH1/B1kvLs3qET/i
+Mk33cIzDHjJZSKehrjRbsOsGnAzhwLXkzezLzMrwX/ZJfcCPA1yGSeQlbF5983TZgILx5gcWxXF
nAvNNx8gwLUS2MMk7kcsRzZaWsO1gxW2YgTyLkxjJuhyoKGrBQ+GCnlx8nUxD8tVvNkfarscPcMs
7AstI2MnZi/yqlalJRgTuFcLdXqSYEWEc0XtXV70z6GfTTeQWPPLxE1IIzOKH5qdfmljGobss8/W
OHzz+zSEf5HulLrEdlFr/IOvAe4YHa+krKAB/vGgsWzNZ2WgbxtnmPNBQ9MFI7hWxb1ex2IzVaQA
uFMof35+lQ/KBdYh4n3oVc4mVMvF0RcFKJNiYUQY8WH5nU1RG+DTRh7BnVE3dxJO1b73s2L2yr8x
KzNd2X8WLdP5s5/7OzR5LQoWjQr3/EGVBtOKYTTT+7Kzn6PiYJu3wieZ9C9JplvZ2Lvajq/gV7k9
CY/jcK2X7qEf2psi/DvQCIiW7gpSsQDC/31H0E4gQVBJ4TV0fkdTCRQeKEN6PwWNftR90Cd1jDSS
EOacNdojV04eKc9dWaYsOjUZVo01bRW/yz0Fb5OdPuDuiNWg/CXq2r8cU5FugsBsd4UaSAquVT/T
+QM6X3vmzYTDC1Y+eF4sV06ov0YJ7zK97zTd3I09HczIhTn6+Vx5d0jiRQHlvgZhIDFfOhQlBGQ3
dCLSe+fV7aftg22iohr2R+j5n1/qfVFCU2Qur5EQwYlazomwI6U6x4HtHoZa4GljAxPST9NNhO3T
NtaVtTf+waP993pYASw2SM2QsuqsKL6XiXMBhZA1QG+u6tid5YS7Qg9vMqe4THQCclNrA6m37LJD
PzOBu/IyWAsTeHfGQqQ5kypmOB3T46VZW5A2TTWMVXJfxDT/ChNUyZDhoc+78KghjiYXnXAOynx8
s8Xg7z4f+w+mvw2uBGgwy3dYrRcog1nRXSrNQd5HhjEdLLuqnvyxtG9svb8MBQ0oNEb6TW+IdjaP
ad2jPqLuyURwnWE+NtHizMbLMa7UY6DU7ibzteEoijG4cRsZXTeq//z5Db8/bsD5R9KGuZ0Bk3YJ
HOWF5es6INp9PY3Y7qNk2FqdNL3MsJRtkBDqXdviLndQin9+4Q8WT6ALuB54C83YwdLUAX+onvnh
h/cAeOMe9cZj5xjTl67TfilOML00Ks1SvVJ0COaz9Cwx05VbeD9xuYN5psykCdzhF0sVxCO4XN0U
3rt1/ZgVlXZf1Vqx6bMsWxnld8AyymY2VoocnpYj5tLlZpSyL0mu4FJDfpR20YMVx/pNK/L6yk7r
2yJzrduwa72C1nNbQFmr3AS/Be22JZtr5bk/eOfoQee8ExY+pDkzaPKmpNB625pafYzudZz8NmTS
1LeOFZsPmjN9jbBvrqwsfVKw4vz++St/v9JSxAB9zIUemoiluQ5EpbK0tVreqz7ZfAL34i3qxjWC
3Pvlj7c5wwugYrjlLgVXeY3jQKxn4b2shu7ClUG/BecrdpNlPNXquMIe/mAOsbLDYSbynKV2aehi
lFbcN1ku70XpPidZFe8J38EPztX7FUTx/eGPY7KDkToGfirmAYtlttLKfqjjRN53vforx0Bjp/pa
dQqc5GcyNsovmDprdpQfPRwX/YflTr9qUUblZZRqvRTRvSp1cW3p9SlwLXFMLOX35zPjg3c2J5/B
fABXn10gz2dkiLh2qtmb79CBoPhMGutoRcPvVuuLq1HBevbzy31wWprBaeYGJQojunS5UovEB2vS
1LspzOwbKKXV3gmj6ZbuEoCHiUc4bnbHMLana7pkzmVJr+grrF2vikr7ogp97VgF5kQvo7KDn23T
DIe2GP7WwyF+lCXxZukURyv8yg/eP0vVPMmoUVAVLV6GFpaObxm5fldhXOkVXSEfRG5cNzbFZvZ/
OTuv3caRbQ0/EQHmcEtlWTZld+4boiNzLsan3x99blqUYWIOMJiAHqBEsmrVCn+opWY7OMWaZcib
LwpdNobUtCtpny4+zOhHJfzeSvWMJD+McnAWzcek/atJ6h8SqqMIUeYYfVfHTlfuoCHGGF1ZxVn3
gXNlLlIOn+xJQlpFmBugT8e4b1diyv1bIZjQEYHbyTEEeH27czIfHGrM9XlVC/nats5L08vaU6Xa
F12us5c+r8KV9Oo+is116ozxoLigmbtIucuymaSq8oMrjbQYXhBkK9Sy2sP7W3SBJ5/z6Jtllm2H
nIy/L0wruJrgtmuxTZz03BkOdoq28tVMp68T0LgskC61PvwEkr42Lln9AYs3a4wobEedE1zZHXup
10wXdxPZpSjct6W67xwAVKnzNfPPvhngtwQT6v1XcB8USEvY7chAE7tgptx+2t6vEr3TCqIP7ilu
H7PW2P5VAr3YZs2X99da2q/Pr5sSePaqQC4L5vkiuqZCw+1WlYOrVsUvskISlpZG4I55pnYblEn2
+hjXf6lccAiiGf1NkSv7QehmftQbQnGi4G9OmuNcmjGQ/8aiNLGgTSVIT6Vd/Skbnx47VO3P9Bcg
aEFFPkhWgma9rg/Zg+RAe976KQKOFu3nHSwQDFKHdHyM4SbvVRSBn1Q7Lfd+l5k/EeNE36gc/a9g
y/yLzUdaCTVvfXtOlD0HY94K3dnbV+9rVeskZRRdW5wekZia/tgMhs++Ku21Tm3PhtXRgJ8iOlsW
fD0Gx8onTFVWOsT3eQrTTMpqSmxnHt3N19M/eYqQdRq+tRJeDbbhpo+Tv85URYeu7pMLVU61RZ7o
d5YK+e/7m+GNdUkgwN5A2gaMuISHqMYwBXnTBdegNEcUSnXtuWjt4AXk+FUmiTsN4CGPeSysh/cX
fqPbyhhPn6kMM5WZGertExcSzrwVM4WrrDK6w2Tir/CzeJtpalqCfo0i7sbePzul9FnGK+V5VEf1
oBCMvFiE4c5oInA4pe7FtvW88tM0lr4tk+krEl9phQLwRxH69qdFUl7PPSLHix31R0kvZFN+URnD
fzXp1DNATT6YIrkgf2W6vZohUpn8aSATPwLgXuO2vBGB544LrU6w/Q50i9ufUtRNUJtG7HgRkiY/
nGJKXMTAk5VdcJ/8MDfkaiGVpPetLGdBRRrR9J1828uK1uuwzMCs2KkPfVebaw5kb1xiM2QbSB4C
SAC353f/z0ZX80mLTLX3vYx22y5xungfgAp1K8vstpVWdJu0VNe0/d/oHXHAeXtgVsmUoazcrppX
agTEMHQ8OUuAE8HnNDZNgUdcoUffkrG23Kwzw0PajoRfZPn9bT/5z9pkhyhyV9j9itqC1SNK6Ywy
MzzY0pb/Nu2agsJbwQiIHL0ZTiIchiUwe+oRTJrkzPZg/GbHQq1MvNhRcRC12n4hgPzIFa28DGKU
z/wq+2RXcr2J2/DXygm47yygyMLpnF16aZYuk1QnkSRFIAx3bae8/IILc3qigIxJxep+OzLb3ZoU
a0fV9D9J+tjjeQzzG0+STSkhq5ZBu1CH2Lj00oim8ZRG+6EMCzdHEOohTcM1mYK723PmjlJZk7Xh
voTk2O3XVUBIawXB5CpXQ7uRh5rOv4g/OeihbYbJ+c9bmOXQfidOk4yRWM8/558tnFAq+L2vBZTQ
bQxccMr2g2RXW7vO070ZwtHm0k1X4uVdIJgXnUlmqCjNyuaLZ6zZwpB+WLSnE7OhN526tcjGlWto
QXQgFdNQw+UVzqo/jmwtPeyoW81ClkvHS5r4QJuEtnYOYjZ22/bkRBZ22No2Cw59+yftHgrpNCSy
13Wf1KJgzlI+SEOyDdzq1xD1B4jSe6P85DvIKUcd/1w1b3njnXCmyXoJXmC+l5zLOrfkqcoKyRMM
DnZW1r1YUx0f5jroI3i15IjzsrQda+fFwrvy3GXJnKj4zK5klA5p9cvWMXJsc6V6vY82iEjwufha
1Mv48S0SLCrypB9g919bpumYh/vRMaBIOtVd7eJWlRz1kmkwJUPwZMtxfHAUTpXeh+1BgFcKXGHb
LXKSvDQEsP8ETCOfgV1NK2n33amBX893poPIeJGGzfx2/9nGelDWQgkV9WVkNL/P8p+BeG5mblQa
9WtyWfdNIWoqEg0OKMMvnQbRYrEEIZgxoI4rJdv06kL3rGjo3eqVKx+U1jk0G/Vhznf1wo5xVFfQ
qsnkn1oL9Vhi3rh/P8LdV3uouHLRqdTFwNgJtbc/yJ5ahxREda4txK/D0DYTDlZyQJMS7NBLO/XR
Y9053/AOUg+9DXkJg04Vw1xD4xtWQ3aoDHRFfaNqPqKC3f4qAcRPruwLrHu1NvDd0bH/gg5W1ijA
d5+NH04LcRb2YA5/V6bqSTlNGBvqV3TOdtMQWRtJLZ4Z0HFdMAB6/zW9tRgQSXpZJCHzgrdvCThW
oKe1oV+zJBkvpoFxqZ8zbRTY3x2RrlvzU7870TwczRcd3SJOKXvldj1oJgxv+5aHwyTMLVUn3Vqd
vBbl3lyFXYhCCjsRfNztKlkGs93GROSKnOCw6coKAI6jraoMzFvoJo0kAtAB5BpFtG3W3LpdBlxy
DBVjsK6ZonYXWRLtpyIJ+m3b9MaLreUyXc+MCiO2JsltGnw6BdhGa9dLIGN2rdIqjgtUqrsWJCez
D8Do/7XEaH21x8b/0Lc1KhpBLs9aXiSsmzSkfUMVJ/e52w21vVOtIniykiz5BLAajE80NE3tDpT0
xzEYENwA3QpobixQ3icryU5xbQ9uIPHfGyCT5Q8n7I6lTBt34/i1Wm+mQA1LtzI7RdrEXapuGZD4
XIBgHZPS5IQoktihZ6LsfT0FZF4G0RC4nZX6W4hgRrByhu82JzeVSgSbQarciMvcmKplCtvSka96
lEfQtaAWibLR+VWoTGsMGlYOg3aXFQFgRwoJ4/G5D4PJ0e0HFZmRdCIdJk/p5LNtfVM67bto7UsU
puCBazeIz5X9vQjHlz5NXAVAdRWnR21Au8TZ0DDdqZo4qj2iTRacjr+p/oehMLNilblw5JZVuhdM
lSNf2qbqM/q4bhKHDyWDpJymXSZ9srtRbBjHPLdYiBZKvpNTaSv6lfn4XTEwPyXzP8xFYBqBkb59
ypbkvZf7cvIw56DSV+vmMgRV+juauo/vR5c3V4KT8H+DEUa7tyv1gRZ2dqhPHuKn4xeG3A/s7Pw0
CZHu3l/pvtrkoWgoU+TC8gD5vghkIAIV33SqySuMAfSj/qtJ02fbBAhYdOjJITTn4nXyN6r9Q2g0
bhqn155LOQn7bWnTwJfXnKPusTbzL+JSJI9E+Y+S6Pbh0fmOcK8NJy9sLISeW1U/FWoXupbQ/cAF
LlfuanUwD1mq2Bg8ZsxqzHOD2Z+nDVK+tRS6JZ1Z2k+WVsKy7dN6ZeB+FyURslBQ0iW15jcSl29/
YCFT/FmFpXjS5MQnw67IAJPmuvJh7hoQrEJeO38Z5iTIgt+u0vWOgO2gyl5C3bdX1B7u4+ikxqkn
F3VF6Nvf2sK5aoWjHs0U7qE/yWDkYIIcZj/pkCPfWo8QHX/34YyIiqKQT5koyP1KerayjV4RKDch
nWyTb8XlSzwn316cjSTWS0UPpdazTG7Bzomjg6XjWZIpE0x7eWjSs4MQxmOEl7sLQ1g+UMGH1yGv
w89+oNXXFEYhzlK1SZQCS6cMeRK4de2gVle34yYsGweGXJttOgbsbhFZwaFrLclyNRRF3K7QaZvJ
KWa6eoHSoDbtnTxrfiVqo7NnUMY+VYYfoFM5ikPupDjXKD28m9GK9rQR1BP7vN+FIq63w6hGZ4aP
f7Ixag9dqYkP0djbeykKn+1RcdiIpRJ97wfZQVO9KPYM9Ied3xlP3NqXBsr8oZWyNZuqhQoj9QcC
vjCSGWbPxScZ2u12KJM6khNNDJ5ZqFxvjiGCZ5Sa3T7wJxD2lbwdmhEJ49h/YvpueZGujw/AB6Nr
PVW2p5VUnW1mRQdc0rCM15ziQbQh3IkmGJ5K8CUPo59Yf3Ql07Y0/GW3ksrmiOZyt7Kx7+8KBgkk
//wF8od2x+2DIEaQGGMY9l5t9AoqvhQibN/uUOeK/Ifd9asSkZ+5YuzEPhlqZQ2pMJ+bxU6ddfuQ
npiFKqjhb9fPKmYcjZx1nhrH1mdFasA9W4N9HnoyUhKQ8aDEUfWpNYLmeyNRpbRDvW0Uv3eD1o62
75/y15by4tfAgAJyBU1/Bt4ugt0YaGrXlsLyoMvFJ3QLwLnak2FdzGF8mbBr7vh1SJElcafRao+b
H1lbtL+UNh1fGDg0H7UOC6mM5PAxrmXnGc0X/Oq13HqSmizzQt1J9lCx8HEqMRNhNh3vxYRJE2px
lDbOmHG9NiFT9UyvjZMaCfM7APDwQ16WSLK9/7B3acmM1gSFTnZOL+1u9FtoAS3P2m49TSnrfZw1
sQfmJj6AAFY2dYX05vvr3fF0kGpjxkwbEjQ1uJulGEkPtr5U1Nz2FF9q9has8u8UEMFj5JSN1ya1
vI1rpd2z+7uDPkzIvKZ697sNreIHKLx6R0RVN+oIO+39H3Z3gdBAYADOXBq40X2lMnZarOfIW3ll
xZCzSwrzVKr9mgTPfA3dbC2mJnOxzayYMgVZg9uNril5LKvR5HiOKh67Am0rofZnSIPKz/cf5+2F
qBRpIIKkWA5S4yw00i40HQ9nmfzRtHDqgnPfHMpGXZNdu69OeSjAfPO0/bVJPr/af2pz9JK10VZT
25O6Mfud57H2TA0qfzNR+vGceAov6Rh91aS02uIYNieImYNMwWi4zpQ13yVJikHmluZxzMaMq0WK
kQyUumNPEd65Gi1FN4PF/ef9N3R3l78ycRltqxDxmRgufvXYpnZcdML25BxLiUFWsFmPNPTEBiQN
Lok9Oo+SkY+fpioJV27mu7YyS8+Q7ZnCNCvgLHZBVxghhV7ieGgexju5f7HQnN32NpocwgzdZPTX
uk9vPSyal/Q06Lvei/jXRhBpCRqTHqcz2WJ2YG67Mg+e+KyIykCDCy82syXhmuGw1mF6BUAsNj19
KQ4941mGN8vScqgxvUmKxvZENCofsDntXS1sxXaq7eIx6VplHzW+sx/tWpRuYNvT1kBveZNrTbCP
hoq0Iai6S2/UjOqqUf4+xTNNBlHZCuXlNqOMRBnarSeoh20i5MtkIOVlxGG3VVJurdAfpXprhAZu
SjAmj0KE1isjIdixCQQeqGOKwWQ9epIYNgHNnGbTxJLAQr2s8x0SlTouJY4DET/Jo2MtR9EZ94oS
DUhourrtn/y8Kk9x0InH2EnQ+K16XXNpcEQYBw7jxmxl7eP7m/dVa//2nUI+n5FC5CDwUYxFVyCu
Qxw12kTzCkkz3D7qIA1WWfMYZRN+KIZASkvwah/I6T9VIlU2sTCjbWmAvCFX/IAcFmYBSt5BGG3B
CfhZ3zxaPk6lOCuugRXuYxG/FYwC2Ecaa4q++K1KZ7ZSE6VMv9JG+eHb+U7DuuZrMEUv77+V+8uM
IQQqffI8HuJfFxf3gCYnuB+hecp0JVkFpNpb1lGo5cfRVFZSpvv7ggVm4Ch3JmC1ZYC1CtRMtNTQ
PNBy3ZPSCGODY5q0/c9PxOXMR6KVDgRnCfQxBxU1N13SvGpUyb+6Vt7hxPUz1FFztXyQB+8v98ZD
gWVntE8oB4GztNaulKytbJ055ST1zDmt1mek5vftyne6hxjSpOW5EIazuZxQiL69Mcai7luT+sCT
g+C70eJd6I4+xL9GFrErm+VDNA5oUg9pvYubTH9Ww+TD+0/6mmcsDhAjEWAiZPDgmuTFpkwHMfVK
NWmemJJkp2Vpf5zyyL4Kw38GTjF+g5HHlWDURfpZKU3El+naDw4U6zYetcdaDb9Extg/wmBoH6qx
H/aSkNFOspNi75R+cw2UInDDSe9OftrTuOuahzHVXRHUEKIbtdzYXfYQJ1BzUgDbxc4CR+PWUIW3
dRCF5zhXirXca+7hLZ4Za3aGJtzTVMvLIhnBJ/ytnVb3oqw13cmyhktakGJpSap6gWVXX2rJudKR
IuIxKQDWoFjdt/df/F2pQTYAf49UiyIacurivRthQFMat2LPhpx0ag2jpS+d6Q9FZrfbLBc/hCHy
PWhlz6xG7fD+4m9EIs3A6ZfrHhgBM/PbfVcoaC/1Vql5aWhc1E6oqYvg4GOr10CS31/qjaNE5Y2E
HEISEPiXzWjFisZRigvbK/ox+hk4+feqC+WVXfzWQeIzkkdywdKYsOaI+E/qJZmlLEkaq2ijCcEm
7TGFcLj9mIjOI6QmvliI1eJll1t4q/t/qgTezvsPep9aYEQPKIXDrJJqGovaLYklzW61zPGQ776o
+vikjln2bM56rGNVZBcn5krMym4lh3rj/UJimPs95NOzEsvtk0+iQVMqI8EtskTZl06g7IJSWsvX
31wFX2hiPZsVjPDtKpmSdejy+44nQTy9ppF80ZQhfX7/Db5RE0EP43zPPPh5XrJ4hUYbOE07mLZX
ptqVKWHgKhB4zlpYlheMAKoXrdDHR93qPqPZLD8jz23s/cZq9qme96fECsS5NcTKBXd/UFVaqjCB
0ZxAu38J162UkZkRuCyv08fvUteIh7iCPug7RYcjkyySjWb2sMNjQtBZ8nV75S6631fcrg7L45TE
912yCWtbDpREoarQfTGe+7wvto2oIhw/n6tmW0t5vqVpuQZtmj/obYiEI0BiNc9bUCNY3kxpGMn2
WCmWZ03F1zTpgJshHFH08Quj2x+a1P1HZxGaSHTpqYUZvCL5NfuL3G6xpEuUAPefySM3aw9jbUSH
EoXEGb5ZPypmsLfsWsEAAw12uArZzm4NZduDY9gwuG/XOjFvPD/0FOoE4haUs2VVJEtlT4FKeG7L
3NjJMZeUa0folSdMVh4arDI8kdvKb9kJJOQL2s2IGLKDFNy4gUCufdZltGxUf8p2lS6H11JDNBp8
MlTL98/M/cHEGAF+L9M37CXQML59azFapXKlklMqemReTSd/TNs2XDkC9wgXZKfZ4jPfG/FGrqzb
VQAdt7HCtMwLMFlNEY1vwk0ciWGfjeIhxE97a4hp3OVI+O0drf3QTLix4azn/H3/ae+H9A5VqiYD
t2N2RDq4qBhxJ2lJYyXF60clOQXxVJxK3aAAooUUd64jlfp3H9XNrZm3ySFtrPEaadWphT74rQlK
+9EpkZuk5qspa8a8yk6BmmVnp12rqu+jBqmFDMdsdhWhlbcImCYD30aKFdObVGn6EzQIFRWdss19
3R016xgO8adUaabvBRpTK1vitXlye3ZZm/4hR2oeOC+RNVI7aXHvDKbnOLFLT+QiKq10EwfpKuk8
Tb/q7HfVDb+K2HYBqJ1ysz3bNCTcfCLPg87i2KchfrRE43b2Q2wiKiBCtzG6P5JjnN7/oPeJCHsX
sQUgtIhd0Te53VhhWIANDEL9KbT1v3kXlU8ZCotbR+/ClZXua6K5eoABP6c78C4XB0UO4kbKyl57
KpVR31dapu371Cp2DYCLHX0KeyUduB9esRYSUmBvyDJnh53bRzNkwUBEpNpT3SPWgUSefpDSCE5v
lJq/1NzBvqTKQ7ef830jsfmbH+5oiegfUzOUvqMkau3rroo2RWyuJQ136l6collaj5b9DOKWl8hV
iehejJowvcB/AhRQ1uWuGMNfof5VypRthMAReuUPXZ5fCiMdNgjfYB3xUxjTsxk0D410NG20hT5K
yGxKmN068lOtPkb2s9mBuA1TCnFtWzvMxpFbGkDhDs1RFIdOstY2+xuZH09CFm1piDoj1jAHyH8y
P4r7KTf5iwZb+DmsjWQrTXXtirgtnwPfTrYY0/pfW1NpcE6EgNqs6vPfXxVUEuhRMTB4rRUXOwu1
LdUJYlP1zD5SLmUqPWeas2t7/VFBHvaEcd+n9w/Na22wPODsKoDPzFvQF1hku4EizDocAqphA3lh
o97hmr0NUU5PmmaXtC82aH9dApIuR/tpzDdtCDTSLE5ZVXwOZHNTTS+DXW5k4xz6l0LHAkMqvXHY
iQQjFaEeU20Dl3yj5OLl/V/+xkXCu4I3RRhB8p0C+/ZrVXJh5WGiqR5l9fAUZkXygvp17Fllo2y4
y7jgrS7YGeiSH5pGN3Z+pEbbZgKI/v4veTUUXbxDGjwcAw4ote/yShtwLrO7MNPRbZvAHegPsS1t
yky9JlG/c5IXJX7O2nhrS+GxGsWJQwRSYMRXvNrRM7o64V4NpWtXfh6kM8hJo/4cS4caw5fO/hXJ
Twb6deVVS4qPZlDhVJ4j2Kt+jvKTKUv8L4Fnxc0ulp/amu5czmAlCAFCiOSXrxqHSp2e4dR/SPOK
Bp5gDjJJ1ue8dR5n5QBKlzUO/yzkuEj38Hik6Y+mCx0WyMa332V2pjGUspO9Gm0mXSLsY4xiJl+k
od+0pD6RdR3jjzT8GoaNuexqkdcpl3D4i4/toCmboPPopg09voMBrHmY1AXuxq2tfUcLz3StPH1G
z8Gb8r0QnwpkhWTj+P4HfaN4QFwCZgQlJqENqdPbR0A3BvW2up08PTSmSyipSB5QLV6z0s/20aSm
h7gp+se28OODLNU+YPQkwwy6b9qtZMjpg9Wl7SkMulXd+fscDQADmSSRFuE6c2nI1XeJhmHQOHmD
iM5xgyNxZPbGUbExpZs0S6K5m4nvJKLjniSu+yVwp9kbUyy7jlN8LPxs+IqG8EoQeStwMvSFWwuK
gcHF0nG3H1Rfj1MobeRCyrnRVUzdsvAUM6V/7rIwOphmLe20WgWjRqf5bIXampzh/e1P6wNRv5mJ
zKsxF7d/JzmxUWjgOwItOSrIBIARgLH1MIXhWqJxz3ue2yw09ahpbMgBS8aI4SPb1wl/9Bp77M6o
bV0mvUrPBrS1xyBBia7qocnUuRx+CwDTClBAGRu2C6cHbuFsm8cpt2KpRe2j06nKD0cKrCOS4uaz
PE7Woxb58gpz836sTiuBLQ12iTCPcO/i9bRKEtlV5QxeK2dnaBWDFwkG324oq/QDI8NNidCuOVj6
cyOP4YMcMTjHJHw4iy4JzggRohJth+NTU2eDp2Sx/dQbFvpZlrjUCfrDVFCHIGjQL8ir5NoKtOFN
hFlWQu1bmRfGPYg2gQ8AibG4rTCA1AGxtdoTLqhbRBL8LTAer5u0duOU+spi92eNrIs6mTkWkCfc
Nm6jANA9OzSqSnsapFbZVJI2+5zXf96PNff7FtYP42JiClUPF9rtIkk8xiVQ1NTz9TD3Krt5GSPH
eJyS8j/X/vNCjEhnc0guzUWfDua73+lqk3pWIOVHHOp/16lzjvso3uB0f8nJ/d06yf6zjBNw9dkn
YzbUJLFZBqyu8BMnlrPCiywn+KxNxjd1DD/qZQKYxbHbYxIW/v79V3r/3eYl4QFosGaoBxYXkA8r
28omUXhSYJsXZH/UizDWwFH3mdqMAKR+pdqAL2qpt99N7rUuQ+WDXAfoxy4Wo03PtYh3lpmp7qCq
A1YJXbJyjO8rQZMuKwo50NUoBpeAR8vOAz+arNLLR6M/cAVLL02pt091bP9wav3CeFyhB62Nl8Kn
xbFyHu65AXzLf5eff94/+XFkxdIUJ03pTXKNzdyznz5KoLL6ztlpfbulqfjRz7qjDty9aH8Wdkcz
De2gOv9QxYJB2aeK3D0Rh6m6YL3r0lb/bpf11UGQetMqL6GzJtf41k6g3kLNjaE9BKr5z//5wY6c
56U9RhUNY6Sahe+oO9spkpX38tZWYOJC/cMVSHBdnCxZhiJthHKJDE4SnNIo5OUk+efRxu9+jNv6
ak36GmnxjTWRLoI9Tji3ebjFp1Cr0WwmfE+9ebxvgn7VjebFkLJthAB8XPmbGhHltvuJuMRTXH7I
HPul6KQNl/dZ7bOrroWHvF87E/fRGVzCjDZiawLkW3Z2h6kY2zJRci8u+i/CtAo6IrJ5mvQMVY2q
XC2L718CCDyiM+kQMxgC2+3nLdUafzopa7200/MvSZoG+7qyp8/RqAK5UiO46ake909Jo/onoTsv
OQf6Ux5VZEMWOoO1D8bMdcxAe8lEHp3i0pp+ZI4Rfnw/IL1RqswAegIv+RHiSUu/rCIyAILVJVri
JC/HxlL9i+g1s9noZvJ1cMTVz5t9XdDicxXJzD9VE+bPBfXGyh1w/4EobGcvlxn1rtOLvH1hsY3t
UNqAXpRrxEk1qZf2beNUh6I0mBYqxZpS232/mfVIOuZQyYx6OZgCcVjFBZQsL+qCBD2vqtwZwo4f
s1rfC3tQLkWPrkAbDfF25Y3P+cxtSQYGhYEoGLx5gqIvzqRqTRpO3lbrJZFs7KK8UQ/daEhnv4Hh
kWGU+xwGA5ShUiCRBqX3W8SfgpHArHfyy2bbZ86aXM4bu5X6ECAUoCg2wWvd9E8wSrR6kDOGNl4m
VPNIJuufDaPKt0zpim+AbZ1dlw7f3n8P9wGQuwJMzNx4NpDMWhQyYgz6CnfDjkY4JamtJNZmUtA8
e3+V+xwGpNIrSQS5U+aPi0QprgwprtO68hDLaMAPZs3BVkr5eQqdaGXe+tYDzfwh2LkABPjGtzu4
FGk12rZfekNE3uCDaaEnVE8r9+zrSOJ2+8zUX+AVBFfe21LBCj4o5Uwu+09xwxTaHNP8RAJ1waze
3KhNVO3KwvhZjvrw0KEj98cRUNo1iwo7rROYG0wRdjglNRiwTT8GMqN9r/qRC4VeQ0sgRQ66NLPd
KHX6r//6JdhXlCUQhsF+0jO8fT21KawRAIX/1IUtfZoE3l5h5s2hr2nfvr/UG0UfScicUMp8e0L+
4lM0GWq+wGEqD6rHD0GV9xLVnb/rkyDABtB23JTIfdRkieG9Pc1ajKJZ2XjzEv9+Jryz5tTLpGuH
w7KyfFyMZqw6N4R4ot8p7Xs7CnaRM9qfOzuNjji/RMfOaBqvC7VL0aXBmvjY3QgBE+DZ04LeOII4
M83n9nVHY2RFpd1bTy2Szw+9rVanqAr2gz9LvcnxLo851aGmT9TmybeoNf2T1EH/E9QbL6XUqZsk
rcL9GKpfBz/vj0W06ni9jDqImYKGY+w2dzO4lOcD9U/UcYIAzsioR9fOqX6HfW/Qc7Hrk2wkhafV
AGa1KG+/rmyNOfm9+S4sSiOVHJWEk38sFg1yRM/hlMfXTNODD33gwC8yYhRkUkae9gD3GjnV8Chp
qtjgRZxf0CrPsALGstENjXKtIFhee/M7oJNDz2TOTqi2bt9BC5QASJ4dXXvJ+Rmr4mumGYfU5kTm
VdGt7Mn52e6e/Z/FFkeQmjmiXW9FV72N7Ac/ET5IAbRy33/F948EcXEe5ZLckpTf3axKF2Ay1EVX
VTjZRzv1qUH4ypt6GLBHpqJcOe3LEE+bQwG4SBrDSUOZZxHiVfo5kZ/zVH1g/JwMPTkZiSg3eIuu
XZNvrjTPbyhRubmWER6/TOq3doiuuHTYhpuj3eWmQ6dNLsXjmo3lXaB/fS6yXlC985UiL56rT2By
EuJhDyhiU2rxXrPn6VWEhGA/DNNm8tuXMgF1RDscJo61M4LxKGfTvsySx3Ea4VfQFE8pYEhsXGRV
9oEWXFCTOUdBspL0L7Op+bfOhHN9BuRxny9+KzJ6lh+bTnQNy1GFAJLbL5NQ813ZoUNRyFG/LUbD
3+nlsFZ3vvVNGHQZSDlSzTIHvD1A+BTWdd6zcoQZs4ubqPYQpb7vBrKe/0fS0fyQTIbn5wSJwhV/
u5SELbFRR8hwhZGVbXqsETaS06+6r90d0jkkAMljm5ElLseafphIIu6C+FrCa2RYkJCGwSTc//dD
ytVAecbWQsBkPsT/xF4TkUMoin109R3/KQ38zqvpyZ4rqR+eInTUTv+f5WaeLkoXOKgsLmSAO7iL
lJxRaB4IkZp/STGrnSPZP9VUHXbvL3Z/r/AG6Y8zJ8NxgEzs9tmQW1XLGHPMqz5gWDnE4Z9KrpDq
auP+kGb2NVab/5jbkDQhtcCLfO0wg3q9XbGbcK1r9Z4xuG6CK06Heo/0Z+t2WtWvRNe7Tse8FsQd
mh0E2BlmfbtW0hkQqnLVALKh7dXG3w90QbcDDqlbqxdnqcdH1A7tn0bxQQ3U4xA9pvq1GD6F2bWp
gRzqZwUMsxrSDk2nfSQN6qa28k/KzAtXerG3Uw0lqWLlZ9/Vmfxs+nv0KmeZPgA+8930z4bry8gc
HMpLL8GRxo0zrd+iU07uGsb2NqmM8kuMYqBrCmE+KXLXnTsFlZfYctZsz+8DBj+EQRhO2LxBMtHb
H2LUojbjBHFuTMyUh3k0fxykCE4r4O2Vh56f6fa+tWYHAWAKBCfKkEW3Dxl/o3IyafDyMECxCdXA
/SDX+Zf3t/v9fXu7yuKBiqAszdoPRtqYNth0TcXAwVYOicZQyw/Kw/urvU4Mlw81+51BTbcQS3jN
vf/5kIqE8I5dN6MX5MpeavyPpa36m6SBVBjiCXCu+m9SHFxa5ZLHV7M/x9VLFH8eY8/wL+rwK7A9
I76qSe5m46atuk1pXoHJeWn5o0l+NvU5638HIthMMgI8e1X9bU8/pxYpezwGnB0tF7f1v/XIi4/O
2bHRcxGIf38V5TUYMPL72TsaJgU1jOtjLOE9q3zQjGdp+ijLOypbqX8WDnph8cGo/jrdqVc+I5vf
0Y7EfMO1wr+SsymMDM+RoznrDP3MA0zgEzePfzFPT0IoLM0PK/qT538zGPK2r5NmnMfmrKhfSufJ
bkFAqdscKWEJ/LaVnrA9cd9//3e1DckyqLFZxZi+PO2DxflHDCEaQmop0IMtI8rWUT4jw2/8Es4Q
PFRqGCAPnykn6BL6pQDW56K7izf1+7/iNU1e7ALKihktSOaOwvfiws+SwYbM5feeqEvMB+RzXB5H
Q/zAQoJGUZj+YQiYbqfU+KXY8UZWfsQjnb7cbQHiVHjWaecumi5p89Uefk/KH0c5pjZ8Dump1X9I
ICuKqXxMiodB7OPC+qIX6rOR/fgfZWfaGzeSrem/Uqjv7Mt9GdxuYLjkoi0lS3bZ/kKoXCru+85f
Pw/VPXOdTCE5RqHQcKusIIMRJ06c8y7GSPcYZQyHst3GeXiZwAAR5m5Ks4Mj94Lqq4lhaAx6qpzk
CP61Er4IVE6dCJLOTs21/BbNfluxKm1j2It2rvLepgMPuriwAXJYpeRSlSNxpo3TqVP5SLHRVPtx
Rvwy1fx2r8Yg8tAe7qWvkeLv2yxPn5NO0e6jIi0fk6JX79uu8x0daOwvH9iUZfDlMxecKhCfVegq
kkQL0zgQTw2CtAXi1Tu1z02HmpldLUC068vpMlAuLsmLnCp0+wUBeh6T8S0OxCkqGA3J291UdjkE
2HELDHHRHGWyOaUJ/YuEJoLHq61jQM+VpVKG1p4JR5+I3B6BMttp+txnGWuwD2mlaXgPCYETB6Az
Z+lPzLh/6EWp2HndPKM1uq+T1OlHOPfKbGzZRl+G8oVZx6lO3YKL0/o2GMX8uJ2QNyhLbUDiSxFe
NEuIHB8vo2daLMrf1+f98izkFzL1SJmCRAbWfT7vCG9UOqVx8SQLMLNbK2x2fVCMnqJv5c4f7C9Y
+hxUGo3Ehd5yPtKcqXMoBMAWDOTO3CAC1gjtt7P9cL4Lwj1FNf/HoHWfr7/fZRWEL07OAYoIsDUA
sGXCfzqslKwAWxSm82mAHf4lA6R4S+urQHBfmrD9FfRTmFcDpjfc8VVB+FG0AtpV0VQ6rRIApeCe
t+9hpB51GPC2mNY9dlFD8v36Y14mrPjWLkQFaiELrn+12SLcPeKp0dHuUPwCYlcjPeVVoz+U6hw5
Q6TFntJ3W93PD749RRAQyOCuuc2skQI5Um61P0h8EW7M8yiZVLvxgwAK0G+ssguMIPsOpjkISKg3
XJ/WQo6TMAHTMi0wK3Ksu1Iv6o9pPX9Oy2QGcWm16tvUoNFllekTHQBbx5fyW2lp415FV/FbPSYv
StDXu75VlF/O0OCl6NzleDyqFWsKmZxmddiMZX2itRGgjYQbfDmW2UZ4+2gZLp2+97Nl+c6rZZhW
JcAZrapPUTODKkrD6dZEwM+WoA7et4qg7uKx8kS5jXYkIrobGQNS4Hl9QitC8QBl5buiE79BO5ud
dHFgwTd43HrIyyC8KGDRBoBjwQ5dY8GNVkaaW6vLUwgN7LOqDeXDbMYYf0fWV60Ok/tYN14lK2vx
5+7Vh8aIOgCeTf+EOPUfcVTTo6jEdOtouFDnUhblPEoKNDH5QJQLz7ew2XZAw/WuOLXd1wgdshvZ
r+sbNdWGr3kOkicPLLiZ/qTdzXgEPbaYwnhiVoZfO3G4GbIt58mPZonlAjcPfB86kavH6VrMb7qG
jmoahOVL1BThrs+T2bseET4ahbsrdR+oGHCH5fOX7sBwtxUw+5NhZuFdN0eo/uqT6V4fZVl250kc
yLCFm0WjdpF5WcWdNAXlIFZFBRGf+xBkysqrTG12dSEEZD/Gv9ggWb4kY1GLJnHEpXv1UoNmlvNY
ysUJd7H2VuxEEsDB2OgjXoY14gxNXvKWxYplvdXkVgy4eeslIh1BALG8eSpGKf1hocB4ffI+WpiU
nZYWFvtlkT07/0ayNIdGKljNiYMMEY9O8g+yEe/1uJn2BZoQf5W1fIjadvrej1PkAHPtnE5WEpSi
lZcYm/qNDXyBl2V+lxgLSZh5hsewSm/KFgxGjIHrqQmHQ6dqthmXyHRh6usvruKJ6BTZoDyH7Bi3
sERPbAfLncWu+wPfxYX5qVoFzfpisK0Q3RoL9d07/q5pJ1nbY4GOIC5no9Z/N7O4s5GWxOC9tcRj
U+BUKKZtPduhEgGfSzPlz+uTvaQHZyuVbg7pyQLnpmfKxz2f67IbZ9Q+J/EkNsBX1HCOkAIsrJtO
Qicky8zo2IPGfCmkMjpGojA714e//NbEReTSaJTjbq9eFOXMNKytOU6lUzpmyYtvWocynseDnyo7
kJag3fvG3yP39T0v48TRil53Dewc5Bm7vGke8o0m4MUi53EWxhJtdqwILlxsAklvaS5l0onmfXqT
ykF4N0H/e60yf+u+eRGJlqHoN0K6Y30hf3M+834XtpNmFRLVhWJ+FDSjcUaZHvn1Cb5IDxnFxKWV
mgxMCZgk56NALUhD5O3F00IOdlK5zQ5KIQ3ojU3jia1VP1ea1nsVgusbu+aCI8CRR1GXG+xSw2Po
1QsCFq9602qbE9bJ2MplSfNVwCXEHbNBvq1aaToYofZHLgJEjIsA7CRWf6epC83nycBSlmZyj3VI
4D+niI0fyh5f3aKuvoNZf+SWLtpSYrU3kzVmJyFsOMcpy/ytpgvfBIFE+VAim7VTRlxZh1LYlSAk
3DTXhG+0TeTdhGXrxlK+yDV5XaqwkFX5l2bJKhFPi8jqcZem81jVyKJSv3KNGb/PeJIwClCsDl0r
I9kqGi2h/Xz/MurSogFKiCvQhZumMZtJ1qvNCZW/PagOo/miUQEUyh6ItNeRW1dq4sjFPqtf0MWx
h+GmhYwh5F+DGGx49hQ0jbuE2VJVqXU++QOCEXK56J8dhBgvK+u1HORd0sZuWjy0oYADwg755rCj
+yFlh9JXsLJEaCdqHVNNvEBm+kN0D+/hnAeJ5ght4Yb9sIuNeAcT72CkgwcP10UNLwOeENZIfubh
YVRzr4lTd0kUU0QRU/6aj1HteGjVAMAncBXwxaanaPUuNzGe5n+DQcRu2dypaeT6whH09j41JCcJ
/hR5mlHdd7K8b/xpn1EjQUCq7sOYgxFq/PU9dnn9pcBBf8zgXrnUjdct6VxvRHpVtXjyu9kuhbm3
E0wG0W6z7gRlCk4Ts7UfQTO5sp7WcF+aGQHKpLqZdONvQamKY6rlhuvTonAwhg48AcaB29Smcs/1
bUtU+ELzAjQ5sl+UulgzhP610YaVmL4kpDIlJq0tDnkZVXeotEoUDQfhVp0D6SEU08gOgXRLg6l6
Yt36XpMq0i0e09+AOJxygxb5IiZTOXMSDztfsfJHJZu3Tt7LGAnGgBY/ZV66DvQhz6OXPqut0kxg
pUqqBe6UjcFuko3q6fr3+2iUhbRAs4bEk9b1+ShWKWo9xMAOqp+JlViBEK4uotB2fZQPjjqyGRBr
SCMtJbF1Ulh3eeiLStM9YoNk3NAJ+ybjhWDXmfw2ivD5FDXD97HfU5dzkrpBwMaIZ8vOgiS6ZX6l
jRz1snHA5RSEAC1lrk9ws1dZTZHVWh0ISflYW7niKEUynMwc1e48CrRdVIWveBT33gDAz8kLUi8M
7A0nStrn6/NyOfsLjIP5QOQa+vl6WrQoGGN8X/LH2TJeLTXGUS0Qi41j8GIQFSg87hfIONFjvmiS
5FYTYPYRC6cZ0c07+IhU/5qx2IjGF8nUMgqyhix+CEpcAM4XUhyxTBVpEk6CWsxem/al1+lFf7BK
cBCmGca7Lhr0ozCZxh58oLCRob9rIZwdBniWAQxd5Mkpz1D3PB9fkedcibVBe9CGCDF27FltacSt
pirCwOWKp8LQok5oWxEVfHNCPS3K/pqsXrGjJH1UGqTKGjmZHARx/oj7HiBRIPTYK9aG/DhasXEw
aTvfJk0/2BOG7971hXBxgHL7g9OFsBeeM4sO8PnTF2OWtW2rJackqySX6lMOnyqmYDS0+1qKjnrU
iVt78uL4RHCGs3rRkuWT8eXOx6zVsWYaafFkuCg5LXYmj0OMdIgxFuoPI1Ki41hQm5bmWbvHDwOf
S18vj80cmfsJeUfn+gxcZJ/UJtkEi2YpamPUds6fxkJj3y+juYRrYeK2okXKHxWCwn8Lk6Bu7P7L
DUHjDMo8TGjOkosbajhqqp8IwBUqIU92lB2AKyGjuDHKRfbJrIHShYWyfFXaKucv1MFvmKhdxCff
6PJdHOKDmiBftkPmPPhSZUP0R1L44a6m7bUx8mV0QxAM41Bct+A5LrfI86GTcfDVTm/LUze0mjuG
YnePA0OM/2C8K9Qx2QXwOu06DYujgcdBj1ijE+dq/+f1T3oZEhZxIw5cADQU4ddoMd8YVHo1TXbS
NHAiSIq0+1YzHCmehqcyniYbefTyUKgDEst+I2/MwuWW4lKFRD7gyXeRj1VOOsi4RMzikJ2g1oR2
DmFqr3Za77IDP8V9Ynq5FG95ql3W5AA/EH9MkVsNNZZ1RRo51BmRL1N+4OBSPRLU0iPTKzO3TdTg
WyCI2SEUZwj+BZKnNmWf0C7GDjn2QE/u8zKRnaKdS5qPivhdKzs2fVImyq2Sitav7reFWY0kBuxq
Gq7Ays/XSDznvVmOo/igCvJnuuQ9FScV7R6/3zh+Lr4D+AwuQcBbKNPC6V5240/VciEDL1EWDDQL
JyPLvhnYTuYF0hN1nXzxM3+rl7z8vrODYBmPzsNSgHqvPZ6PN9dqXtPqFx+gnrZ2aIyRowdpuvFW
F+FqGQXJaO46lJ+pvp6Pkiepj1jcID4IQoYONt5wR5mIbVNmnzcqXJfJE2OpUFneuWwEklVoLMdI
yrK5ER9CXX5WFmAt5i6Jo4KIelO7sd/3jXjvl/JzpDe2DM6+spM6sPZBRrc0H82/rm/rd5Xq9Qyr
4BxIKWgukDqev7vSmXU0WpX4YAbl5OZ66HtIgcQ3UqF0dir61j4Ww+Qw+2L8d6njjGnDSQ6/W/Ks
oNzeZpaHoVazrwOjtbEez3c+rYq9bqbVAaXJv0Y9DQ/AJ4W9mGhvfpKUblXLE2FKUG61IckeorkI
Xyvdn77WaLcf0kLWbrtI1U9V3koO8Rz7VbWv7jjIrBcp7zbddZbYfT4DNDEB55BvwGDDP/58Bgyj
iONOLmEXSp3u6gPU8aGXnpJYdqxi0GAl8383Q41un2IGTlUL1UbCcNkrp6yAVxNZF8igpdx6/gi+
bsRykMMFkXPhRtGEu04JGq+qjfE2Q6vvpgnT12Hu49tcREMQg8kS3kGs4LWRZNFdmjKhSjBLe5xp
+7/1NlVdv6kxaE6h38dlcKhJcvYxR7ZXkf14gzSKd42ZlTdVpLSOKCC978wTjMp5UvT73I9U2ywy
4U5SpAq/xZxYb6DZFOWP11ffByEWYRDq5IueD6Lt63hSjUIZd1UCw2ZShJ2KEr2vKw1CG5FUES6j
trvLBKt262Q+pMP83FapmypY34p9ox2zmB4sSWDrP9P/tFyKGqfOHJSN6HoZ9HhIOCBcq8gxOAjO
v44ZgKOqzUYAK65WN80UIpmYwlyKTTAqUR2PdtMr4saJdxn5qNTSdKLkZXHwrZX3YqyIyoWPcaqC
YH5GM6y+F8N4q8W3rO2ztb+QjxQwmYseCAJoq3MV/eaKl0BAQWT9y5M6eMU4JF47xBWA0k0Pgsvo
R1GB5hFpFPV9IA3LW/90fpg6kVZLJ+kUJyX63mWjUxPpxuZrMaiCV/k1zgRK9DA1knyMlVBzkgLd
eFkYG1eO0/EZ2NtWanfxdZdHQsyL3ILARkPl/JHyBg0QY0JJB/m5r/ybOWlWZj+yAphKoIrR58nf
EmK/+LbvQ4JoR7yHe867fu5Ps4BB9KhPhS+dpkgLnBbZUzcei+FXS8CoINGzXEReaRJRFD9/MVFE
tjqhIXpSaynYmXNqfu2Qbj9kQqE8X9/HF8khmRnD0IliAmGKrXZIXA4xssPI6Il10j1EyW1n1RgB
WpaQOogLKaJDi92TUXu/gSS8MfglQgaTr3fxSKpBtFvWmIg5wc8s0tvsNCB/t0d60T8kmlFTkJAk
iJvYW4neUIkvohmWXt+kEi4FRe9lFMXtctB8Jwj0aSOkX6bty0MBO2ZeFkrhmrNuJr3AwR5mp0hR
myNFbdEtisLaJ0Gt2QlNo2Mvyp9CbXQSMUa1KUoOvpxulVUvsWA8BtWRRd6GawQXifNFoACpxOBn
SE95Jd1PYhTco7WpeGTZAJmkqnBTOB2u1YmJO+aYe6dJvpFcXe4vsgquDlweqCZc2GRkc5BwtPRw
xDv1WVWF4NjGqGYJYdm6aHl5qVJtbekP3hqcFgBpODoiJjnqkvD9tMFS5DrbJivS01TmNTKspfW9
DgXc6NqE0uVgisA7qBzEVMxYpE3lNaNFkeD6prjc5ecPscorMmpESV136UlIImFX6ULspUUcfP7l
USD30+OhQQsJfw0Py1pLEpIsDk/yEIKxEyXBHXJITNdHeWejnh8UlGFoGULbRgSQmuv5jEaTqFbt
lIenwBpcDnM7S76kSuTCVdqN2ldLfoy1m1b5og65Y8SqDYjWttLOnQSshrsHw5/QY47wKRTtNnqV
5+RByW809a0LVAzjn+Xwsz/iKpEAvewGx2yAmlTpgcx8Z+bDZ4hQd2bQfynr7wUeaV5d/ona8a9/
LwiAnIGACDgI1qxkSD9d0EVycMJT5dbMBBmviGYz41mu6+uJNAERIiW4kATW+TYasyMZShWeEoTr
D6U2GY4PQ+8wWcUuFIzAw6KjdgYzthwDLN0hT2XJBuDQbHzRD1bnwvoC3wx2lsvc6nRoEPWwOvRF
TkMfKzQ3MBsUlwrp9XVzufnhlrFulgiAXO06Cpad1QeRkQenfK5fBnG2nqvGaF8EAhUuKJHBFYcF
/OmXByWdBg5CXg94a53Qhw0gqtBEWmgWm/Q4YxRxC7Ac/xV/3KWJ0LtkoltOp5cvypWYieSqip02
5Pbz/dGoY0hXuM1RVQEfqOmx9kU059Y181FyWUbBbVRl6f76i77bcJwvJkYFnATQBDwOKhXno1oZ
fbRqqvNTa53mwnekEH9DLUVxLLMLGAbzsOvgaOcvIxhccXhJBW5zqucPx9I/lNSq9OSh7Y4It9iG
+dRH39XKcvRpOiTTQVJwp4H+BTcrK3bKENqx8ixl90r4YFiUgQOtedJnaTeJYNabFI3Hxo44Vq0o
2/lttm+Qyuyl1m2RyzSa5DUD+OxNKZhZswawGLa4BQ31cLg+JctN6ecZoSRBhQ63WWNB3gCQPJ8R
Y2Zvi0M0fMo5HA6ViC9ahRnkQShEhd4cGgqt0Rte1qlbIfI9azsbGq3bRTdqEalBJXWNFDOtLJw5
lNJPCGXKdosA7XOXao+13AZH/FtooQXMtW9mvqfEbG+9G9RD3IIkz/QJuaw+k3Hl1aMb9H9UhyA0
7SpCpoF56/OcYbs1+l+uT9ZFvw9pCW7+5iI7yCq6sHocxyAJ1VoXnrh6HxBRKW8KQ4hOZZg2nlBq
9UHoGjfVxNIVBhKYaRRNz1cF6TE2I+swtjgcd5TU9UnGbryXlOfJ7Gu3LYLkMZNjeWO5XyR6C2IH
Qj7mJERQmh+rTVYIVtUZfa08+VLARUFWmx1EguIrCPPvgt+hQoaIgSPKfnEfzKZmV7rVOUnUd67Z
GMkOS6XewT08/sUjGNgenb3lGrswOKgUn6+5pJiFwipG+ckvgtCLdaFxuyD0NypH64D9PgoUGezN
4ODTpT0fZSzTMB/mxUpjisod9ntsu6pqj9eXxLsKy8+rGIAfwCug3SD8SOnX50KfSanUpoL2FEtW
tdNrdXJKlF7hQ4uvKAPcDImSeImZvuiLRsfUdF7ex6U3jYj+WmZbe0U2Jgcrt6QbxFb+qHHxsbvw
OQyjEKlk83OsiaPbK3lxQ51dJzpwA0JZpXLkQAq9XDWqO8vPtEMYlrkjzUKyozirOaqYGSh3tqi+
4VPt5JWqvpiJnjpqYlTox5npxsl1sZ2ZCGaBjgLBlTz0fTH+lENG5TBbLTaBT+Q6nrZD792ZnP4Y
eZT5b0enuA9dKH6n8nv7Fj37G0fYsmRWX2FB1wPcWcqR3BLPPzZCy60c1q38BODzAItTrQ1XV/cS
14Xr3/uCLPb+mqAuEKSCiA7S+3wkrBfNjN0vP5V35l7fJw/jrjxKO5jWduBJtrjLHGVffuk940nb
Gzeim+8DN7SF3fXnWJ+f68eQzx9j1Lsu6sVKfkIl2NaQgku170q5r2Ud+ObGGl/vJHJlcC1L7kVm
gpTI6pVVZammhKitjVKu3Rtm8KXJLWvj9v3xIGCnKetxMK91b0moqtpPM8DTEW6KRRRHHgZy0car
LAf82TpBlwQIBL3+RbqO4+d82rQhRMp1LvOT3gW4N8O1Rg66CBZmvu8ilvGd1kD2WIGZc4Rk3lo8
l++4YAn/Xc2hrL1m7FEcnuChMnolJjrsyalYblhbxpWrUQB7LSgD/HeX9jolPOX8HbOUyk+G8MSJ
Cm7W2TOw40PKhfrp+gpcgyP/PQ41cDRAqIWx58/HQWPEZzeo2WkU4/EY5uNAp7ZwiiIxOM6lFnPR
tqyd2tdq10zQdAUMP780mujvpR5PujbrC5uVUHiSUve3UziF9pxA/a7qTt8H5XjswkPSR38OeP05
rVTfmmXyDC083hdy+WPS/WSjj75Khv79RvSF6GEtCOi1fMIEa9xvcyU7VVbwNKmUe2u+kwYR1EbF
J7LVAI3KUhLNX9vM7+OqdIiI4GRUtGfPZ3ICCGmgYU5BppG0z2mWRjdlx5WuVbPATivjj6bcsoP+
YJGASAGhTEGN110jFhKVg2SoovTUGmp48KfZdFIFatT7GvmvH+P/Ct6Kx3/vrOZf/82ffxTlRPM2
bFd//NepfMuf2/rtrb1/Lf97+av/7z/91/kf+Zv/+c3ua/t69gcvhzs6PXVv9fTprcFU6H1MnmH5
L/9/f/jb2/tveZnKt3/+/qPo8nb5beiN5b//50fHv/75+2Lq8V8///r//OzhNeOv7eq3/Ef423PR
teFbnf/2mv/12//GVKP+0UY/frvjj836l729Nu0/fzeMf9A1ItUlf2TmATX9/tvwtvxEsf6x1ACX
6LoQud+bhHlRt+E/f+de9w9qFWxj/h6B991QplnG5meq9Q8wA3DJ6OTTivv9/z7z2Wf5n8/0W95l
j0WUtw0PwwL7n7C46IpxaC6sNEhcxKc1IijGLaYt5iB0FC1sXhLFSHB1kfTXXlT9Xar0QPswXfd+
mrj/PMTPg76j485GpXFDmYsjm+GJIqs8kCK1n3LFiJ006dyqe5C0u9T4s7bu5viTGudOXz818qeq
jb1ssdu1UleKX6r8WY0Stx++ddpgF4Z4zOo/6fDssCm2k/6A+FdqjMeMpoPePUGm2PU+oodq4ETx
nWy9VBLN7yaxSYRtC5aB2ozO1OX7PpTsUiQ1Kvcy/r0t9dDrr7tC3zHJq9ddnT1KjXUbChixYzyb
99FDZXd2Zs+usCuc+lR6ylP6pU5tyZFta+PUO49rlyMvP/8pNRswgRZ9cDw0i7rOBi578uuvgRR7
VR793Y3aUW3+3njZ5dtd+7bLQfzTkIWmg+pRGBLQjLervF3r0pi105229w/FEXfH3fP1IS/W8Pn0
rqmIU1EMtBEYMSTnTE+zo+6GjSvFh0OQtC98CwoI6/uU1PWz1MoUQkfjx2ySoGiPQYV2W/Eli79d
f5sVpOs/3+ynsVarJdVqo+qXomvwkNP4+cvcV5/rw3hb7GHpPARvwY18UjmSbvOncB+0tvIyxvbw
x/WnWFXl359iMR2DLkRlZMnNzj+jmjZdHcdp4jQo+kouYkuc0YbdT16p22FgR5Itb+ElP1g6Z2Ou
Vmsm1bqI/RpjcnPqsavNW/wFgpFOU5HMu403vByNFIOal0aRlsxs7UpN+UnIBPRwHaMQVCeQ0/Ep
sOAoJ1Oou3mhKAcube0un8vsXsVi0wV+Yb7iA9UdmkqpMOxuuhPXcPkkRGbyNiW6+murjvBIKkLr
j2CJli8KteffQNIEifgXIaGphUszW6T/YEX+rSJMgPl8AQw0PZKNkHGeHyDnuLgcAhKGU8Q/QFjO
BxWlzEolOdORgNcaOzODekfeEx2uz/4SBX6KEuDWeSdKqlQplpNxXQlIJ4qpkdlMIKOx5QCtrneU
v/Vce6lFCGFjMRm3dKXA/Ce1bkRUXPWtm+Oqxcq5tyTJ9KnJvUAcY9xy/qZSCQxSjqHLy7TFPE1K
LUqBpMwq0k6YeGUFlu3l91CvcyeqrPo2DiknJJE0OZbQ+jd9R03w+qyswsw7ghQhDfJAOqwAdFdz
PxdWmweYjuxaRZ/Brc3VbVxW1VGtzTcFIuMBFGu8cRi/899++hTLoJzDy7UIyhP/rKahUIq4FfKQ
Qacxey6zTtxFnZV8NuQ4OYSKUmf4M0yzq+KNQE6MhdtoR0APJseEJKjaiE5vMZxXbamlpgI+mbXI
lRAgm7SWGO1lMSyGaq52IRJJCPdMya1v9AoVytrfib75VzJQRCm4dEgB1i2tVekbl5zLaQHQRp/f
hMiKoTFVyvPVoc1+Bf+rQhaQJRI6tGskVkXaiwXoqiL8lOuxPAD5UNNpT4onfvXDuno10EDWMese
ZqLkWPl/Xl8gK/ovE/POxoMAgkgX/6yvsWowNEJfyT3+3QqShRRx508xEO5DDuLwk6G1UWWLal9S
Sg+m8QdGAJrppoYyIRhc1/GjmWWZZA+yIWCbV83z50hWgsjdeMpVaF2OSdQbzUXDitoBUgTnc4dS
XWsMRq4fiAH+HV6E2VdpSHwbEUV0nvpJ2iUKDoGmEVDCgGZ3pBWNr4rZWg6irp2j4onlzK2GOlSZ
gBJsu4373sXXXZ6Q2h30DZJokNOrq3IyKY3R0TE45P5kpLaa65InVZA0pLqUbVpPw00h+QpSfdDU
seTNvDgwJSdUofABghg2DqNlY/+8B5fH4ePCNaQ0jmTVarGVldK2YOD1Q0xZj+MvzLzELwf2lrSl
ZvjBUAsuleDOFZDy6KqmI7ZaF2UtSvRwEt/Ems7LoNTU+SkubOW9yySevxV8W2qOcCgRWLmQ15Sa
qhorLfEPUx3/mKwoRnZDCmkqYXEfpbn6Qgm3eu2UprD1NqlxBa9rBy1Z0xlGfEUMRE03dvWqVrmI
ZtHwgPe4IDCw6dFXEXZQCGJw0PyD37bxX2OqqE9Wpx3FIBWcGO+NPUG+uE3D1trlQi1/liakp4Z4
bnfjEKFF7wvdbaP3OkyN3my9emjzm2Rusn0LNu5TxXHsSf1cH69vqMtvxlODAuKyx71JXDcHU44v
Ez1S/9D1xnwXRYi/jF0lHlJfnLb27vL9Vx+NGgiyjovdI4iAJT/4KX/XksDSx0izDkWpdi9mHQdQ
vxa3uAWjr9md1eI7ambNW4hU6k6OpeRQTBTWdnUea1vaz+tkePleS/DEwGsRVSbunT/NgKCtZfSy
f2i7ugLc5SdP6kg/rQxHJXFT0OY4ymtYfDktjJ6/crYWzDS1VL3ZFHFJxx0e9xCt1MxjPwgowsRV
OCJoqKQ4yfdtr9x1fR2/ZlqsFQcjo4EDbU7iClhDSt043S9OteVl4B6Aj6O+uPCOzl+mRR8DgWRe
xocXuMu6paM9+O0BYF/naVma77LSiL2G3pwHAzh1A9no9r+8lLhwA9ODCARGYb0B9CYGnt2wAazR
6HdRmc57v0/120xOttCAS3q6WkmL/A/FrSXQokVz/rqx2OvokovCIUx9ze2UPnQpNeBhM42mO6Il
gtoi/h1tYZTO9ZdcwuXFyEjIMTCgSUDE5yOnICGmOKmEQz7lzUEQo9cCnx4H3xCifFLmrpDlopdV
cAUwqi424t4Hu3XJ3lCpoDyKR8lqzUZ1mSbmHAfHsgi0O7+bxMectWcL0EA2XnSdMLKizoZahbOx
DTPRRIn3yJY1aeJigtKJerqbyOrcXvM7t5DSZCNEfPh+0CwWdt67h9X57GZKz/HRoYHfBmbvtY3w
h8HWxxRsKDdG+vD1AHfizIE6F9fQ85H6UJZbs5B4PW4lLvwVG2hd9M2Ye/9GyXz1WRPn79eXzuXL
EfoAHGFoBOpQWUu5oCOfTgFTekxSq9wZqVXvGrELdoOYWRt3oMv9sQzFHsRPAN70mg4uKDT1lZZ1
0sRxkdmiXnDdj2ZkPwZNyT2zxsIqM+EDFsDIr7/l5cQi67h47C44ao2xzyd2nNPYIpwHRyU086Ng
AhFK5X58qI0lc4xK3xXHOdtKui6PFjYE4lRLWg9c96LYGJupJE1mcCxCOBiMKIN9mmv8nuxqHrIj
1G8KG2YZ1P0RITzpJp0soaL2lwffijHcqgCs6OpLMkDRFS808nwwd0B7zmeBED3mc2JZh8pEpHFQ
G2gqNemnHlZo9hNBnCavNVemyXu0mni6SULuZnog4OVqiBVAhNR/yhLEINpQKiCdN91NFQ/T18yI
kc3LxcbLRkW/jfy4fMTuvjsaeZIc03waoVbH7RHh9uxRGn3lvp2U9EZUIjAkQ18BbKBNG5mtsZFI
XH53wiHMn+VKRQtAW4WmQY2KGugFiIQudGv5Ya5p2Ghf8+oh6reYvB+MtSQrJLXcA2gfrsL/CKm1
zmp6klFkhPdVZ32l1SHeoomOKEaZvjTzJp/wgxMWfBaAaSyidHKldcUkQu1gDgCU4POJZoikBAe9
DUecwzHFRp2jOaCti2K5ZSWu2SrGnV9M/sYUX959eAQiPxc16D/kUOeLqogwQZllwJuJiXu0pFuv
QlcFrj7NsqcPyZa08WW8QrqCyaUHDkAaLM/5cHkOAbTED/No5lN3IwlRdT+Pcn+XTlO7IUx8eaou
3QKdlh+5s2WspbXQF++mIczD42jqN0Hh12jsZYarqnD1G2aT/N33nwEV6W6lDvHGFWldkWS3LmUp
whYAHO5s2mpiIT4pQj8LEccqJIx8isxjFSihV1hK7bDe50MzZcKfTZ9KnonJxikvhD8Q4jWsjfP9
cmGDXSFwc1+DTI2s3/mUm2msZSOeB8cc5QM9rUZXyoT5W5cOyn0dKmLvxNOW79myMc8zmmVM9Dx0
YIiUI5Zv81NW7tfxgBGMASVWSSPPl+LwnpR12Fi7l4sJmV+J/jG4LLqDa7h9h4aRkFcowAw5UhKp
XMkHpUbTH0Zhu1Hb/GAxLTO4MEWwISdCnL+QVSuDOhhpfEyLBoFaX3tJRT25RQBGPEhcoxy1L9K7
uBTRvM6x8L5+/l1uUl6U3FDmKki98/3a8dN0llLRJb5Zxkco4ak3+lWxq3ytssdCOc690WzsnFXH
fDlpGI8VCmtKZcx1XFLbdkDlASnoWFRCd9CN0evVKfAmPwwOcW4KD34XNTdiUMc7TqvEkcw2PIQt
lsNVV2OBKHYI/XZR9KfY1RNkpsI4TK3mu6S0PihFLb6V5l51OkhC/MdxsKdFP977s4BfFfXXV61v
nxS9aT9fn8cPAi4vRpylT/kuE7XaC0EihU2XN/GRtmdsdyZ+FyauRXbo5wGKw/VtFTbizTC2IMtG
fjiCj95IEj+cXLwhONe4Kf4f7s5jOW4k//Ov0i+ADnhzXADFKpKiEauKEnVBkJKY8N4//f8Ddu8s
CTJYodnLxh7mMNPTzMpEmp/5GoTNVtF+Iw2dAtQrOR8DpdqMVLf9Uh012y0a5R4YanwjVXCSqccV
+g7ETPtFzQ37u6L001bu7XCnFtVDN2TzpgmRbmpMc4A7aRg7W9LAIuq4C1vE1xe5QrLZVwYNSEnS
cwKV4VHj72aWlm+RHDzl5vfRPYNQGzE+tw3h9upqr7IyikNsn5HW1eOztlTyzVxNIZYjQvNRq8aH
pMynx8+/6EdXAPAYbjU4jvDjl3/+6mToSiz1WG3E55XZGa5cjAVl3kHzndooTiQvHxxCqu8LIZcq
rwVc8e1QkWg6JW5r9o5UKMgTyeKyE2BkVW0ct2iMnAKqfXCHIn3B4ePR1Tn266pkUS9qOuxVpVFM
X9NrBE8QEjyxHd9H9TpD8EYhYkIFeX21SDNmQ5KY4/NgMPsdJZHQA9g7eE1Kvt3KuXMtqUPhc26C
E/H1h/NbSHBsGZOe/mo9WxH3Zaza8Xmj2FDfFam4x5mzvv18g3z01ehFvWjMLnfZKqybEDqluCFx
lY2OsimEHFxNUy/tJEtKvppBc0oe+ePxgAmQrVA+MVY3DComWT10rGcfxRsQOcWZCoTLozEG9bI9
1YL86OsRZNDwJKRaDPje7skEyKdwLEazGiW7RCEg8aHqzrsxmb1ama7MavwuJFFs/otFpQvGKacv
9Q5L6tDvqYPciM/DUoV/GlvVmVDSzhXBJF1ZkWx8/S/GgwO2DIdR1br91la57mR9iL1HqQBIn9P8
SxDz6QaHUmZfDKdo9x+89sDSFtTv8ugSH79dVi1PCzuqyH2oc0regLXEbmwIG1voJeeSDBLMwZeM
GqsT7gZZCk8EGx9casTjCxN/Kfm+03hDScjk+TWT85K5uUFnjNdjXP8YUYvYfb6wH4/E1llURgjK
V6cjpHPtJFWYngN0CzYicupdHdErR9PjFGbto7f3xQBg0fJAlnf9PoAoHJWGuvN5KLfhE/i56nya
KgssfIxBkdmV52LM7auhmAOPYKj5bvTNKQWXDxopIJcQ2yZqpBILO/ntly3hW+SBMsXnsgQ/UDZR
DSJOB7ifOTN14x7ampUpO/Y+OtB5WHjC1EK2QVDukPPvt58vP1omjPc2UIZhSV8XKTo4dIAb3/4e
XYIJrFaztIviSlHc1gqL56zVlRursMJ5C6xp0ndtmei/0joNqq2pB8OXsRqMh6YtR4rLprI387G+
ascasofSjeq3GJHWC2PotXt4v4nsTviT3c72GAlXThbwotoLKhbJQ9/mdxQ1Ovwk5s4+o8GZ/Q6i
fBg3sOaNB/zXG5trJPZJHFF2L+c7tVPS67yFRQAqX7rLdL28lbQwjt18yNrJTQx5ShF0IzD1q8BM
QjcS+LgimJ23fo8jZPxFDwVuC4MEd+aspj2bugEGAtsurkpiHgPKm5vEjc2gRpv+LNDKvc+yiBc3
G7vhyS6n9MpGMvCbjilLiP5OSNPZHLTA7TqL1jxCZpnqY/drfpFrpbwaKxVlOC0es+9qw21Y12IE
tDnRsUEiSHSJO+lhs8EYw3mspqK5z2aUDn3FyDAQiZpW2rf8bLSKE5Ep/hxlykMm52LfjUWE1n9r
JpZbyW20l4yiRAzBmuzRnTvwl6kSG18Gu/yNme29sCTL2Ixprnyv2igfd+pEz/WaAvvwVAFy3yQy
BHmX4nCs+CK2tN2y3tYNErzN5A5II17a1HVyL+uIwbxo1K1moyFX/Q1CavJkhWrfbkxemge9sAaB
N4I5PThKa1oXNLx1ZOv6yLou5yl8NJIocM5ryVLOpbrWchw5+u4aZ9oG3aVsyDMXA8s62OZGgdH7
gvpHtrgA4COZXXDljGa9D5KB3koN7EHZjFIw227U5RZPnYSWoC9FzrzP9IiWaRcUNqwCqDmoF4d9
fsy0ElEr8J7tTg+L4m4AuHo+w5b10UWUr/AILu/wiKXIHXQVDQer7/uvZT5XsVc3TtK66dwpBzng
NtnVaRd/meVavkUjONPdJBjh7ZuSlIzuZA5yuC0jWew6s9ImL8imzvaVxrwqJnP8mVcIPHmtbgW9
K4aqrfxClVNkEI1M/hXOQQJiaZ5l21cR5P2uDmX/JJokdoDewd5zm1ouHzQjKn47etruNWPuHmc5
UkY286j5Okru/BIxxDdxKybDaybDeDLaoZa9YKzkErs+WxrYhiHQv9Go92gl2NQSA1CIXt4Z5mPT
hFMGxzosHpM4GeKNBBj9u5ogMxtRfNRczY7KzBPR8nfSOMUZAXCQfi4PhfJkUCxNtsEw2rc0l4Tq
5kmhx15CSuNDtdDvIxTXLvJqitExjBR8BCSR97i2q3r+wxmorSITEWFgUUaTiDaaijFMyPNR0OGt
Jo0NkmjGRudV/m5NWRi6oVNykvSIFpXXyWEtzrq8m6ZNGkYdrhzTnNL3is0U67W8uYUsO+WuNlrC
5xqofxbNmH2TtFg/zwpHjV05BNO5mB80584wavdzkve/UL0CZBxFoheeEiVB4zWJYkd4YUkSgLIw
7R7qQXYSDx3a5oeIEVt01WG2qzNEC1CYj7v2fphSc/Igl1W6K7QU8xJ+d5j5IWBTnUKyPlXnThe3
8AbC7DodqiBz7aoeAXVmrXEXy7NG0l1CH3GrvB5vQ1SREIIuBz5ox9Y96xatvLCejV9yQPKDYpWY
busYjjI4grjNkUzsDbZ6VEa3XOCi92ZDQ41RnyfxOFBumz22Hrymom+TL32cjE99kIdP1qQMqiv3
YExctBQcBJKS2bmbGkxP/KaggXS5CL4d0g4lHXcaBBXywWxkZcPJG+HjTV3i0axPv2Zy1f40yviy
naNv8mzo3VmJUAQUvwDK7nli1aXslxIqqBmo08EPQLkNbtqPZe2zF4rwtgx1yCNKZeW7Qp17cdFI
oWX5dKykr92smfEmiuf6rom68M6xe4xZWMwD9ptfMsP5RuoYx77Z8dggtM/NkfR59wUJixmHYDbw
Q9n1ZYR0KntLTgV6vqZAv8LL8iyYN3bSqdGmS6LoEKeaeEiUKrznz+NuRDWK7zQnU3AxC8RT3Uji
sLiUdIrnQg/UzlVaKTtm4CGPXZNWDZNKR9NVJrRKfEeScuEGObGIGzbGhCvgrBl39oQuZopy9Ze0
SiCZdaOER0zetVK9sQenFlhiBAGbKUzQo0TYBkNLh+bIgPVmsoHAWbaQXoiv5qzpLXeswjak6pGh
tgPRAJkC2R6d87YplIe+FzhiiqG3XVMpM8UrhDRcspmha1paafWYywxl6ZtFO1puqhUtDE8HgPCU
m8VDVlXNTUmA2Hmq5ow4G4YUnD0VCrnsDiU2gxu16pXvUmjYV4hxO/+6PP1/jaCHV/AqXlsQ+m8g
9Ei78sBnj81f500KYP41Xv7lX/0HMI+W2N9AVJZ6En0K5LeJ8f4BzC//BI0IypPgdhDhWTjh/wHM
y39TH9ag+RKLwhlfoFP/GzCvyIDpUcwFW7ckkstf/APM/Euf/lWMadLcxYADjwOU9LGuW8P0HA2l
Buigyq4qG+0CLYp6cCsps0K/LA0fVeBq5rLNIpCTsVad6Q7g7lqG2Ntrw5esru3CVRr5CX3c8jw0
xS1xIZjCXr1zUp2woG/j+roKgaz3Iph/9tWoeORpGCRSCM3P9aC5KvrhX+zhH+23/9U1bf2YRo/5
X25X/37s/iqe/9q3jxQoIDk0b0kb/09yOKB7frYDr38Pf3mP6e9fRR5RGPuHFrJwP17+vX+3n6X+
TS5DQxD0LcyIxcH53+1n2H8vO2zx+bDpNC9Mjv9sP/tvuogogyFoTvuJPsn/2X6q+vci1wy/n0o3
BWeQpn+w/VYpJkod9F7gbCDDxjZEruZthlPYViuoSQZ3Wfk0cPPL38LiBCVvVXn8ZwjmyS8mW34n
9CWhxTGF+hjcaZEML+J76+A87zwq4tD2+oluyrqv8zIYFbMFkbIcpnUbPIicYYFgSncDZWNvunao
4VZbm5w58jJ9l29V68SQH01vadAtQkb0Ctd9aDlulVLHgfSuey5+FEd9D5795CCrutXLtBbMAsko
aiPgi99+JiKCwdZyI7grY9vtLYGqb+3pRnw2i+jP58PrDtaEGjHtsbX9dwDGQIDyDe4oL3qSfizT
72ZZuqrTuCa1h1cH5vafa+4Needtgr3MC/4DqFiqOFy1a5NQiySlLEi59iHgD7PGXfhUXXi9wak6
s7uR41lqYZylZWVflaCHNoFSGE5iXwbyF0QlZWH4UjdsPp/HqtIH2vLtKKuSlF6pdj+JWeyDfhNI
rql9C27Ms96uXevPfE6ohjIUiAcgzZxcBMRWE1IagfODI8J9U/a1lyRnlaEmJ4rpL6vy6lH6ZxBe
P8jYWLNDWHy7auOgaXlM9r6vf9kJAgTeVALJOx+finP1Ca83Si/h6KrfkKcAeTX8mQnqv3ME5kkx
SkOab+3loqKBlrdqEe779Djp1T4cil2hJD+Hqjzx4dZ1r39m+mqoZf+82h88VZAmhyrc4zeN6ZF1
R/R8U52pX8ar7EThcFVSfzfU6sstyYWVIYy9V8z+vA5nT7R/CJNYhiDYgYSCIhs0m3UDXzYRU3TS
mtnIKEZPxqURIY2AcF+rKLswP3X3vT9cy/cBhvhC8cCCY7V4jaGVk6aK/RiquEJyubY+Kc/nZ+uj
QZZKK9hqEIAgmt8OggIt1dGaO6IIk2dJ3UHdPUZ/6O67bDkwsYtPCwtHA3Lt7hvbOTz9UA33VWvE
B11BSj+0Ain8wwvvZRigQkQEsDLePYbyONUa3gjh3s7IBOfK9hSrOEUQ/2jFFpLoQoNnlDUqu3FS
1LdNwa061JsuvQ5TrNzD+ER59P12pkKLih5mJwucYC1NnFWzORsohe+V1FP6RPFqXTolZLSOjpfP
8maQ1cdv6VsipcYg/tXNQdupuut862+o4Xhi93R3O3uTj8KbX17ol/Xo4qx7OblfP99/H85zQXlD
7wLmvsZ/QhkqwlBqor1Gr2bpll+LvN38342xum/DJo2cQK74Ynq6s6cRLPif9fP+WchXs1j1EqYY
SbCwLaP90Nr1JjQ6v4XCceKofrxU8Pzwy6Qlunb1Gxo6IjY+XPs8qXcx1Z8wP9ESOTXC6qFtAYJl
49QzAhdcIwsvzE8s1Eqa4+UmWLBB/5nE8ta/ehEsq3PiIRqjfX2mbmHsbGc/cg+ZZ/vR76DkhYiO
tz+t7eBfT+70NMhucGd7+gl494fzhLJHAQRpeVQE3/4IIxz6tpbnaN8l3bmYE19Ip5DFJ4ZYN1tE
VAEFjaZo79zYdrRt8lPiIi/otLdRBIcXjR4otTLX9zq11SsA6MGgcXifKHFvcXs5a7bFVXJlXAcH
a/Pz4WJn+XxH8y69Ss7UXXFWb8PN5P76Lw7Xq5+xenfDLG5ElCjR3jb3ebeEsaeUD19cVz+b6Wpb
gkTFSyqxoj2l7G1wMf1uEjyRYB2h5mJ5povE8ybdlFuk+RaDZdAkN+LsFHrvww9KaQIE8Evktprn
3MZSNA5GtBdmtR26KnuU1Cr4/fliLn/k3Uzhj9AjxO/rXUuspSJLHG9G+6i4DjRI99Ll1GleMZ5q
nn84m1cDLY/cq2Oo5JIzFD1LChrH0+ySDtOpIT7coKAO4KXwH0SeVpfiGObpDJMg3l89ZRfpmXKp
fBOj2++sTeXPnuZlfu7hJr3pLoWfeh1U+6/DLryQL3f/xRtDQI/RKMgVfs1qsl0eERPMWbzXi+Za
i7PrUTmFCnjxy3r75RaFtkUmlqAN5NjqXjOLLkIgJMEsN++t380s9XslHtvahZ0MpMTQh/Ghx0P4
uRyH9Ps0YxrdJFp6LPU+vjK1Ub2LUOS/qHEkwm5ukuhNFXEf/LTRw+J2nJcmTxa31VUXxPLzKJTp
Z29mcuSaaGhdDTIEAiIeRQP7YHMvuGHdS3j8qo1+SCu1gNWfSvlXWLvylWoG/HcDtKDjNRkWGm6S
lnZCK2/Sx0U6dGzQn1by6wCJbTwAtFm/m6ssvEIu2oScONqjthnxAilcO62RSFeHnmZBVKtD5OtJ
WKWug2BBgDRKMMNINZTi+2TL6G2pnC+ZnhukaNfGZPb589Oz3ANvvoECbkGBvgYHFHjQmvqf5XqZ
R1Hc76EyXk/lXaEbz066tBCveQv+9A2BUUEyAK1CXd7iNbR0jqIkHEYhM5jsWgq68fWJy0Bf4pI3
84F0wK5lXxGZ6wAT3x5SudRVkRV6dLCRB6fY3ablg4nQ5i+g0G3j2Xou30laLfWuMWq1AsDVsC7q
OIyfsygRt51TEVKpbQL2NZemtD52om/ilwbqfdAGZJqo7BS/AlvNbqVxLJ/bzpR/qc3c/ZhwN3Xc
IOi1CNT5iP5G1tklZq1zl5cYwxvJnVk5IOqQ1FcmBBVxYReGmn1FRGg82qGtQQqMK/wKjRBIyQaM
o5q7NYSeK1HTRHfTTEmM7UgfL3RpSUDj/nwvrNEONgJSMnBRA9lLajpU9N4uniVVTdhWfXSQ6Jtf
yTb0Z1npag9NqaJwoyFtf5hWI13YQQEpIBDancjFT/qhwyZ0zFPmQy+00LffklgeJj2JyWJL8O7n
lIXTVVWRHBI5wT4jU4Q/BoG9kya53BStIi4B3wImhZKxr8vScrtJK46aDDTCHfWu2TSV3V/XRjBe
ANySvblIpb1TivDMQeycMtxg7YMgPZOGqbjSaPmcyWOlnKWTMV1wIxWI/XfzVZ9ajh8OOl23uNU2
ny/5C1f47RxRx6Fah7kwOR5J8tslHzAhrZ1WkQ+OlS6XQKG3z70Nj84tC0W9jBBveMjKfj7XlFpC
FyZt9a+D9tLOllEZFSS7h9ye6sfOnKdbOp/hPe+KcmimEr/yCf/HyZuKobxts4xXcSIk0HoPoJBy
oJtbfTWihDjOyrrkygQAEblzBUbZ6xxh/wZ1Pn4P64ZuGeWP6HeP61LpmXbYyV4oVRWKxmbSV14k
SyMwqwbGbRkUzjeJxvctwFkzceW4V1u3z6zku9pH1U+aZ8HgKmUp31dUMPeDFLdXatJ1utubjuQH
aWJBkvl8kd/VYNnQjkXRBuCbikjquqY8WWZUBf3gHLrGwdG0NeOiuWocrIncJu36QzclU+RXYVPG
YDGoz3ld1dj6dgZu0CHLG3T3n/+id6EE3R3kiGjjUDqDqLiKzuZEL1HB7pND08XOjofC8Nvcsk5g
GVc6mSQOCzUZ5DCVe4oI77IfWSiRZERZfgiCUnGroTPBwaF7Cxd7l3Ry6uHakU3C3Abq4nY4tzho
ZgF6EM2EKlg4GLcNZ/Dsj+eOMMYC4sRVcknX3+74ohWhkWlDfsgH2z6r28LYzHN2yqzzfSS1sJ4g
yyxerAT6azoH5pxKSGO0OKRZ3VyGphxc25Iwd/aSLpdTsm+LKvuiCEvfDCmIgBnJgU0mjMzrMFPa
wLkd3QockjdCFHCHAJMfRZY0f86SO7sBddANY7YzMSjedbT/d73Ul5etgWyOHSeNN8NB3vDGR14T
aKegvkvw9ebSWObGi00nkH4N18bbJRS2MCqrqYrDgCmE35iADhtdprSbGOH286+1gjbSBwQkjVIO
bM9FG2it993ObFO9mouDbbbxpRPE5sYqkf0eY9xL+xQDvaxPk4OjoC1VoqR2/vnw7w7KMjyKhhZU
I2pUayED00yLYDLb8kBIKHmjOQbXMhiREw2hF9TyekFpLCyRCcwX+mJvF7QE+NMA06gOANtCj248
NOtkbudNUpnhVs2i9gyHM/lOZIHJC69c1VqMJ42iSzs1TacLyM6ZW44JnL52VEEVRNZzJKHZlMzV
6ObEryGvdxZ5tizUs7HMR//zdXoXxpHTstGpri0CAEgev50AWj+5lEd9dXDGDpUHY0EPyzgvGI2x
b0sDDB+8gM+HfNdheBkSluwyrG2tzZJCLQh5t+fqkEiGhnkRptZ2O2sb1CVYI6mzXO5XEs0kVU40
Az6aLEriSHYi3kkBbPW1WpVmsqjm+uAkqH3YQWsjTz3P6UYHQOEnst7tC1s9xbr+YCuytpTbaHsx
27WgklxnutwoWn2ImwKr5jEKIFGGxom36v3RJpEl8XM4eUSxa7aHAqimLdlcB0wkY1z7wqcWYr3X
oS/yx1tGw/4czj6PEBnYmizZiaYvzdDQDiLnaDkOgF7e+nk7SagjmYAMfEPSxIlNs1YlYlZsUUow
9J1x6ABc+3ajqsKGwT0U0iGORizEoZ42PRBOJ0CDvMXK17EvlbA7LMJ3bWCDnuqNuzbQSzdIToF7
339Q8lrK0epydIgyl1TiVT5fa40e4YshHcKWlhK+cc9j1P2Lc3kjFPm6n7jsxbc3C1Zai5EyqHsg
/uvGUarJGeacuD3UVuVsTLXAJU5FkkYr7GwDiFpsPz+V72N4Yp2XZjx5HaDld846k25LstFahyYy
fxSVthVBnbixHn4dgz1GWyBTc9C3uLLniQKAFivkpDpxQN9PepGEtEGJ08TnuCwr/2plKQiRcqLu
c9Byx8B9eZovUAa3qMcX0+IGK594JT4M8GAXLBnfYpG0BvxnOc8Xr6V9CCMZRCn66+pDDorhtlHn
uHdrmil3+jRjWZ1qozF7kloM4VkQpfqvlnf/VCHzfQ+Pj4D6GnVSYAbs9eWUv1oALN5TKOCxc0jM
qT1DKAYTL+ItzZUqR7rqaku/oRAmXWZhPF81Gmk+5t7Ot8+3wvv9Tb/0BWgEIx0iyeqoZVU69pZR
OgfYXY4rC0laMJ/Pnw9iLKfk7Qanmb2QZheIvkGE8HaqUy3XaRTo2TEKyp66QZ+xu+243ZX1rMye
kfbtuTyFir5t9U4fvKSypsTNmryglwrGE3ceu3+SS1xrPB0+mPBtfXBSr4xUel0k0DdyWqBCrdXJ
9znDpM01upIad6gYAmlqM7BvSRHzb2VYD+Mip1Y7/qDiEzUZY4I+/VTf4CJby36bTh1puBT152oX
h+D5kkC6J5FXcy+OGuchAl0Pd1uxEBxH5xF/RwmRDSS3Z/VYODNoUnyFZcltYP/xy4KyE34ux0Zz
1sSRNrklXPubSa3i0eMmwGUmLIu7VK7kX58v+Qe7HQ14XBdB5i0yVGuqcKj1ZtNXbXkUjtGdVQ74
YGfWpBT5CFvzdICvnhGkCL7E8YXRT/2ZiMvkWAXtqbbe+x2Glg6ooKVPCW9zrU5eVGVmlUoZH3E7
EJeTKTCX0M361JW2ZARvtxjDkCnBO0dDBJHrt1tMNhpZqZMgPg7CindVJNuXwjIzKkhoGCy2r7vA
jppN1EnhndINlstGa/zPF/39lbbg6kDTAE0CabeWwy+C1NTnwoyOMo5WVzSzx+Mw1vI1COSDNo31
KVXVD8ajZg5LC+13nqd14FviH46fwBgdswQnHykU/W5Wl/fQkMczQ4SnunHvARZEAy8eZFzYC4xr
dVtQaEC3Fr/nI3qU7W5qFmR2o4vNIvCBUERVUSodOHxOYbqj6aRnRWBjeh/02DLaReiNVpTvYcI2
5yF8fT8mdTnRB3sfcC6/kNeEfI7scb0kWAKEHfW5+GgrfAKjdoBTMTx8qxHOy6JqPvZddcyjk2X5
D/b5Aq8E6UTKvvgUrjZghWoX2OP4SOEMBheh7hn1zeHEq/nB021bIMVUlDm4SN9pU5qhPOq9bQIm
sCimIRaKqQqOumcGBYstlkTaWdlbmpskZv1lMrrkwoD54eehrPkDyI0TO3754KtTR80E8AblfzA3
1upir5SxqqU8T45R5tyMyfRs2sXBDMQDHu/XTdE/fX7A3ge+RKNwmiA1UdJ+17zHw2GyIjTWj8Ns
lJemJIw7yZ6/U0hVTkzsfUoL/JEEGjF04GuEDG+/ZisCI8saNT8as/MjEXJ760DVv44HLC5qpRk2
KOMN51mrNH5kR+bmj+dJ3kJFwkYnEF7Yai/ZHUyJhE7n0Zot+SKrKUSWslltUOc6hT2EgvjuGzpw
xSjsLzKAqMKtQlyzVIt4doL6WHJEy53cR5ov27AZUMVssk2pS0npFbk2/JiNSZO3gbRYWVZdXDzm
RRp3l1aQptl2QD4FdTikYhNXLQtjr9iVuJ0UaRYbU5vVM80sUloV0YC5E3TnTS93obaBRZ5emxFf
wlfRvn1U+kF/jlHL2vVKWesXJmTbxzEJ2tLFepHM2sIAB/dYrLUDzjIRgS9qO3pwim7qttYA9m8g
N3+yVaxlXRtz2Nuxm/SnXCRO5CH1jqC2qSGy16bW8EUrc2dYAo3pLgj5/7k9hYY7J4+hPZDs4BcK
Qe7YCHlyc46jHy44tgu5zHEqM5haAy/N6JGVNsrW9PohtfZNYVRXltEZ9lmId12PTJ2Kuo1Z5Znk
wgBLd1PJZ3CXRgf1M0K8c6vr1AtBvfVQVFLwTBqeDHQTOhkXk0rqv89KR89pNpJ00xWdPIOfs8bM
i/KC/0UGMjNAIVqgBTImXfI2URbyiCjasPNkxPtKd26nkDC3GKytI9Fs4ivQpEC3bppvapFID5Xd
yq2X60rfASCqNMel0TTZ/lDEKv0eQ8N2j35bqLpEjJj7UAhLNia+7d9mIzCxaupJc/HJSwPzFoNY
ujZlE6twhBy5g/fjQAfxkXQ0Az8JzRRGU1/n37ip28Lv1DG1XBsF83ZTUBGz3XaopkvEE5yniLLy
U9DrGfxqEcr8obowNwbEogqHqmyGn5XjTeB3uhGdR04nATOFJHbkjVAzt0/tgqzR6rVrh+Ayd620
IENmY+QPUL7QEyiomcvj2Gy4AowLgdXUYYbg5gkjGn111rGbGcNgnrABHK9fpPFuzCapNdeiH5H7
UWEltTdndXTn0NLbI9kat9giz+IixErjCqjT9BhTyDU9dR4zGyp8N8tuI1lYsosODdBGybPftpEF
sTtS5T/UTuDwGW0Rfm05eA9IdFiwV+zqVmqn9HfXpemXWjcjYMJCLy5HTFAcXzIb8VS1jfhGy1Iy
fbvM5dsZUHPhNk101Ac92SppVWD1pQHl88j+snur0LvLypzCrV2VYefq6hDaVEjkKPOqppzui4ma
AkuUzKZXhzqkEKFirzo5kLPckbjmG2zp6q5IVPlH1dROzdsf1XdVXVuNWzcE6e4c9MaV00Z168X2
HJ6Vuinlm7jVN/XUJsdJ1fvrUokGyYUogxBdpMwoaBhAyxjBHKIfuWSbN2LOxVMOmZezL6H9cpFi
kciHdm763Da/B3TDa0IeCU6pJc3jD7qoVA7gpsLlNoUW+3Wamg4FNaWo/EBKenPR055+VbbTXvZj
rO7sZmAZpir0EiiZ/tBH8pdkkM1fYW2jPx4WnfZN1ubhhs/BzhOU/uBdSlCJ3UIU2n3EP2t8Ry4Q
t4tSszvMI2H+IRlmBdGD1pl/jUqi4DbspL+E6hSSm5pluXdEakE7bOYnyxh1+n4QOrw279PtJPD2
E7qWUyiuyvm5x4KuyaTrPnbOHTnDcg0GxC+T7omvZwm9SNAA34SemJXHxlYLV2tt7UoSZDbgx4Pq
IsPzQia9ixB8aG1lKtxR9Lg5q/YkP6t9FdwSrQ17EUjTPTSs6cLJidZdaQiwFB+pElLMCqvpd2w7
M8tXdejQjQa3flmoo+TBYVH5ZEGKF7Qoqkp2iV9i4esze487DqNEBLz7+GtuJ9EXeYgLxefb5XA8
7RbvecUIphNFpPeAKBIOirRE5ABKSYBWsaqu48ntdEp9VNUSIm88mV+HVn/MkEq6NvAw3xR1kaOH
mEfbWBtav86y0RsyC+vZIuY7mFZLh6fVvuhDz/WdTumubBBSAseuXsOl6LclwO1t38XqZtBn+7wd
RXlH9UJc6FRZT8Qj7yOfpWKB4QzIcwu5uiVeeVUsiLllx8kx6mM/Q8NLpgKZ4FDqvC4zjRMh5hLa
vI3pXg/1LshyVNzvhGTVx6kLxUaLcDV3ZiT4/jTEwUaZehqtJzTIQXa8ndAo6+GEwlJ+DKTyceid
7kbYduVpkmQ8fz7SB/MBoAKKnk7XIh612gglsOxORGZxrBeS20iR0zVgL2//eBQiqCUgJ5ii8rmK
hNG3sysTf6NjOHLFtinChYmJsv7no7xPbxxsxggNKWm/8GzerlqLTLlSJVN1DMwmuxCNoXqFbac+
FxLiSKnk+N3QT7tOGKdyzbVSIEVZth7dUeqFi4TTGnhXj6aWiCntjgklI9w0CCZ3oZ6LDfRJY/Dl
wrIz2h4tBlbjNBGo4fM8DZ6kZaWX5k1z0wRycqXqsQqNFNryhZxY8yMRXHM+WQ3CMPmg4O9K36KG
HpkZ7Y1D8GH5LEgHWGaoo2Mq2hyqrUpW1ShYZbk0lPCqD5FVwsgWs2ZU9Ec6NFhRKuJrZ6Zmf2L9
13sJjSUTXTCTCgU3GGvxdv0nWQromffVfcJL4RWdHnllCwzk86/8AjF8fQQZgc2q461HwwlCy2rL
zkVrtJMa9PeF+wPrkMad3cKzvNJ9xvXOOwnpWF8u6+FWe9c0ywhDXYaTPcOFK+43XrSRNtzljBVv
LmQ3Ovt8hksCs54gbQWgG+aLcd4KIE0gALoHJfd7s3RuWo3IXCvjJ6xwfktNcaLw+/6bUQZ4NdYq
vwliJ21UXerv++yLbvyM4sPnc3lBBnw2mSXBenU3qwoSzcnI8l06buU6but3m94/f9K91LVdxbsL
vS1Py/+wdx7LcSNtur6Xsz7ogDdboAytaEQj1gZBihK8SSBhr/48YPd/mlXksEKzm4jZ9EZqZSGR
+PIzr1npG+R+V6p/hKBx2BKgelvEU+HBLfuJiPrBaYEKUtmlboz3mShVDbJ3NdHmmxCCCepMb8+Q
+wVSVpepVNdZleg1YLLJiQE3qbm5pmawrnK1ncsjReybUNC7fXn7XcR3cmHGpQ5tsf19UZskDpVK
TPfwQMcfnSY7pBAoZR0lnk87YYYBFiPhrVMlBrMkDy3QSg/9SGmHq6ms7Q2+8M2VEP3NoLX5hZwa
uZqEGq0SM8tuv36HB2fk7aciOrTMuRBO+eB8PlNfktXZ4703O8qqmwQYl5HS8utVDk49n7JGY5I4
irw9+lhvwi3vDkpr9oaCLoZzj4ake5MUihpkdYvrKG23k9Ae/tGN+iM+62Xys6na6rc8ZK7ueZH9
T/Mp0xZ2yH9tVPYt6X7tU1v5639TWxWgf3/RQFo8LBcaNBO3/3Bb3/6IDAu1/gV5yBpkWe/IrR6S
NLBilzeISxhh5P9zq72/FilFBhy0uaFDM7D8A3LrASyby526kLYT3G9y1wWtvP/dzFbuRLmn1Peq
sjRT+lht4vVoGGc5yhMMOWdHfJMJwD+/0CdaMV1vo5XT6NqWWcA8+FMypgCuijm6GBov6ikPiuF1
ykwHQ46UDEUVA9aEbt1e1q0av4Csyf4Wl/zfk/d/tEUz74uT99w13d7RW/7+P6xq2/6LME2PmPkQ
zH2He/gfVvXyJ8wkieD01RfG578HD94+5wqjO/4PiI1cZMT3/5w8/pC8bMlrTUiviMJCrPzvHz1O
HT1AfgTJB/wNFK0Ojh5JD+oqogqvgVaYKz1mLtq2Lxg+TSe1ixJqpivAVhchODeil/OrUcSdos7Y
zziQBWRBmaqMzoOG5GacjKcJGqOBGjpR0PU/lVl/edva/z1lnDKSiC9OGRz+3a/nDwISy//1nzDn
2ASlNxTKEpHIWv89bNZfjN0hJ9LiBmKxVM7/iXK6B7t/8WcAdUirjYHwv2fN0v9C7QGErU0UdKBP
/tFRO8halpEV1R85Lv8WiTQqA/tRTge3PvXkJE84FrpMq6LpcdA0gzylRtjGlvoPu5WltrLzvL8M
w8S5JWOMnwdpIWpkeVn39G4Hr//OS96DMHjqdynp8ntAdTE6IrlniEcqsP97kjkOtaFNzCet6N3z
IUnE2WzIPBgz/RjxZnm0fxMjlqLdjn4BTQmo0Kx3kP3iXTLhUD2muzrcugU6Lq6PmibNauZn43qE
TZ4nx+CAn67JkPBNOIEhykEWLC1vKiEYpLuWcqLawnIL0jVaSZuvd/Fg7vzPs71b5yAZtpy+H7po
SnfYxazKTXQWrcXps+orq2NYq4Np5MellqTuXTolGAfnRsJSjs/A3bepkHBHWCXBT7E6GXzDp1V8
JIN7I6G+f3XMdUlFcQ0iVC6GYQfbmFP7I0Sd6i9YA6otcn6ujtB6Y6KhU9KN2jpqU0crB6E3FKpr
pQ6EXVXRqqdh5OFajnhnAJoomoPaqChrG72sw6C3Gtx0Sgc0duC1Ki4kkT4U+iZsh1wEaYzahR8r
WXZlOCWS44xY3RdXDlHptyBILN+YtKJERy5ShN/Ulv0UFr19wuioL305evXsjxRi2zaZ8Q/r+ICE
n4d6Nm8VLNn1dT462s+6anNk24xWvrZVYsNUhWTUrEc3DTOgQGF6V49qFQIyy6fRb4kvd+MEdhaI
a4mcYDknmQstxi5q34DN5W2T0Ji9oKjDGmRR3RUeE4ku8+jhty1IKlmm7bkhtBr3xkJLL1pPNlEg
FRNFtR5BqTGg7VtbfmEnc+XP7aRfotbFI5PcFNX5XIR6GzC3a7CI6WRxOzES/jNqGnM35rlEyKWv
Q0hEy3L/gHkxVoNW0cwvsTbLbaOV80XfTcqRztFh4AEaSTsF3ebFAXcRB91fZTIcmdVqqL7UDuJr
ZHtopjlZFXgNelJ/+HW+rUWMw+SOByN12F8LfZ60Sdpce1EHYiCL1Ubn971Wqr5o1TxfS1sU35Mx
Tu5s6YW/8jptdB9R9GyHbYBmrr/+PZ88+jJcpX9M0s3lcvBzWoQTCckTj15G9oaB2rAJNVmfNJMz
HwEG7Me/JWvnEuQ1Ymqy1MkfVEndMI30riyeuDJzLAxbJehSNwumKYkwW8Mm17FHOh408S/oVBX3
f/Kky/LLwiR+JpcyffyDkD9PTddqWmE8AbMpfdReILCBRFhboLGPhODDWpalYIuQQRjLnJykcf8d
u8PkximJ5pNAJ+96yGZz4/aiC75+IBKBd3fY2wPBj2VHUcmnkjUPrss2MvTJkbX9VIkY6pNjN5f4
h4dBOCfTucfs6vHr9XCEPlyR9wZIkurKoykNjm//uWTt4uzOKPIZFeTspdBmF4l3C3Ccn8imLy9M
oGIIf6Io6folLd8M/6u01AN0ymrPL+fYENvCFmiqVZpTNJt+cKoXXSiK4eNjluKiYKGfcNrhn8Hd
hWDuy8iIPlsNdSp6OIKT8WrlzWQzQMH6/dJEZuF0aE0u70gjYm7J2dPXORJhhypeJPBGcACkbePJ
0iYGpFLuwiTFjsO1uBnW2MYpiHoaw/hQh3kqtokXO4NvN0r4De5+mC02XZm7mRHY8+6K3jEvdUav
gGuyiLnTXNpDSqfVUIYaXaJOewV8UtakE4XTn5ZGX0l/qkZ5xQS3xsSlGax6O6iTpW48Bo/eCn8L
42E0a/cewg5/Oe30vApQdkM/MIL7eNJ7M0wGblhtRDE+StJgQs/UvKxQo/SQYI1stDkq3ZkvOzec
0xOjJMu7RmA0yk5yrVBtoJNWf8VR7HO8l/FgOhFmE5/RHqdhagxzGm+T1igsvoE2rwNXi3OVNqDa
hKtRrQdrW0ctTiUeXD1emY7M6bVXJss4ORVhs3XaehhpL4/Ma2dmX+hh816mVWEOQ7SOHTf63ToV
wzHqbW5dU2jN2ovVyONDtzWuVbUQw8K+UweA77qUq8TKoChFCIZfZKEZPcx25N5mWVGg4lvqbgSo
kHEiY1Dbu5stmpdFhTJtUDqNdcO0ejFIrLwi96vBYsQtQ8d87GfgACuj9dLVlM7YiKroiwog2xo8
tbzpxMYQfZPfaGg6GkFph057msde2q9mJy8HH+pt0W1Tu4gfOuGJx2aeo5/Z5EXGmTBScT6MZhau
s7yt3HXfDcprPy56pXBS6LOpSeXdz40e/x4LyIvrUNDBD7yxNTjOSh1zraZG/FAj3qnRDOwiB3CF
nl0rjonkXwfSadMVMWP5LhHI2xrt/GCbUqLcJruKoKmNMF9qVU82nTRAuk+mA4a0im273WR9O/an
OT/1Zghb/YwZog6lzKmGJFBA99RBOw3aNZPqZl6DngiD1m5sc2NUyLLe5TG16Y5Uyk1eMzIf95vM
o/gq6krl3mpbjTtLnbLhotT1NL1QYdbK88QawHbip5vmfjl56nmkNOjOOqM+ZpvCc4Z+PcuwTgOs
Goa7yM7VdO3J0bwsBtW9B1vuPdVKSvoCeTT7UTUepzQzkO9FGzxUbrFkrEhepJpfJZOmtQxqS/cm
pff7C5kR77eRSu2xZZA/+pbVRDpiuHjZsq21nZ5EA3X1KoPscTtnuZX7gHvNG41/ElvnqBzXXVmN
Q2CgIEmyNXmjWKMvhN6vN5j1lRU17aU5RmXGBgoIelGei1cm+YOFSo6VU4F33uQbbW+viWb9jdF0
IZCOsIB4Ezb6jQUZ/aEXRXc3zUYFZcmJ+lsFPeRdLAeLR4k9qFzgyZAu4mUhsJy74EVd5INRTM60
2Z86p790laU/qyiDgghMn7FVXdk36Jj2ZvuzH8AE+mhz4laiZpbzUmc0cX3avwq0PYyOcn8K2/a3
4/TDSkgkNVeoIueXwlbk9wT+ELrLWCJfh+h1tj4xA6heZpXlddzFDLSz1OFNlLnW3hjVFEOCNbIE
/ywrB6hUKn30Oll5yljbKB0PEcaOxDmSkSo4x7lxLSziGqYjivojUhdVXNi05lYpMrujwFPNHCXh
sZi+OZHQuhNg/lro47cGOacII/3EGsj7LrxibElRdS0dViBwvOGMkKUbq9IxKqQ7Db76IBRpXa8R
Ae0svxwr+9EeLWn5A5P1K0ESkKwLo+jqQMnyGXxCUuZPWaab9+h4I63UKk2ONFau4TUMx9d7ksDP
27XXokQXtKkHdloOdlf6ZuR6IjBHZSY0wmW+EvMyDW7bMRoCjJ8Q6ExEBB0Ydei4X/UwKMdVpIUT
Ua5oW6Awc+2ApYZZCOhhjFWmE4AVzlIDkeH1UOvp/ZTy764BzSuvuVZxs2MyUsjA7gqgNXM0dJyj
CjrgytSl1rB/dlIGfWV3bRDPXlH5KvKqVtDbXWesMVlUAVtJ8TSWyjz5rjUVp0M3YeQSAsbSN3ns
1O6pURU9QdNLY+mro8ahLmkBSN+sMSzdjOhH1fh9u7SZxq5BFjVVbC8M7H6yb0GpRT+LcqTkCetY
nutpndyW2ZjcoR8eA4dKwuaCpkZtBVPXLTkYuB3ULEiNRt9sWoFsbpy1YCmUNLzpequ9MrK8Svis
NOc3zYpZRVcudHZ6xohq3WNO+dzDw5k3QzGN31Mr6u/dsa8V31WaqcN+RURXTmLaryVpROsbEdSD
VQNB+SaLW/tnO4fz7wKH4o2rhMTA3BaCwYzEPmalR5JKLmKueacWQ6Rtu0hQdFmt1yMfM0x1u9b1
Jh9OI6FMQH57dzdVKbWYqWbDXZ6Afl7zFBbjPKDZbdCE+XyNrLD5M6LnHPoCzEzpT/nQvqQYvF/J
sgIprfQJbmSoV4QvoxgntsxCVjownRKZ2HISEspnE70qTi5fMVXOY5/6KftNBjudR3lqrmV1U5o5
jNFKhG65gRxrPbaDgjKoPjuptZW6M+bB3CtwStLKdi6tIonjtQXaCTAakemic2lK+wpS5woxAkUh
38gs+6UqEQUHKtI5J1lrh8KvPBMF8wXEu8sAW9wP8VBkq8KZ2tuW2S22dKFayRU3ZrwDxZQ9paK1
OZGZXTyTLKU/i17H4JSCdGTcKbv0GnVeVNoE2OJsU0EF0Nn+3nvUUpCfRjGOWM44ZmqCyjPG0yJu
h4tZTx4g6ldXVRkliDu7mukPlZybjVM1DrL5oWHuRF5mfSCiyos3pTp0t1OJ9+5qJOsMkQZRhpK/
5xIJIr6T2Ne0cQSpJBopAyNNk0sUoL3CL0xtKNZizEREUCNMJVrCgN3VDKCTPZauZ2Yr9GlNx3+k
0zLWqVxzakd5EiuqflJMaRdwEsPLGaVGaH5pLb/roiSNtEaLKJiYAzYbcenPmpXu+qrvuKS1YjQR
YO5H9CZye3w0+U4RwtbpDvNtEoH1dEovMJFVv2ez1NxVZKeDHtRWnkhfjBEmR/YoI3GWNlG+CWGN
aYGQeRFeoZpRPNdqZQPoG3tMimIvd1GinkO2IB5CMTIJLiP6DsWgjzhCel1S4jeoGUW/1jsnNcgY
lJro33feI46y1TWSjfIy05JIBqYLEMD3MqXXd1HUuojRtrZ9UZrQUDuYFlB6Rn0Y7rJmrvVAqVCh
9zW3gadukl/4dCDSkyWu5KTEdcoWyWoot2EKgTXtxdJRySQIhU4XhA8Vwf02yOvGGuh4a8O8UZXJ
eSmnKb+WnZEQorjaT5XERQmdIbV6Y8+IPpypTe/eh6Elo9NJFG296uYyMc91PAeKaR3VaR2mq9qB
YX6DoGXW+lFtmtFGUSr6OFlREae0oQ5/JlmnJAGFuXEFGjID0NV0aXuiS/y78ibT5ampEzb9yFRp
nZQCuGugmZM+ryeliWNIUPZYImUxtde0pnp14wDSOG/aSftRVIX3U60JBxjMV2qxbgwta/xOJQcJ
IpBQczDkhaFtHLMEYtomWX8Ja5trIWwTUHO6PSdXwnMyHzH/ctiMJa6Awdw09bSyXcphwLCVciWl
Oo/wU5i4cZO4/aubortOAkABtmBYle4EUjGOJR5ojtOybjNG7HQZ8QmdEJbXGuDBYaTWpxY1nL0R
vUhv3aibAUnNCeFSUr9ci75f/AT6yUgCx5ucX94bXTAvy/SRyi+8Io1ZvBv0ujkx05LJR9eARcmJ
WMThyFBfvCqaAO422a3gU1sDOCfPwY7QvuVQuC84NlzMSbxSoZCNnDI/dW33nio2R1ppaPrhnMu4
e9ZLvct9C0bCldsobefbYawkq7zOqwedkIaPkESrPQlMRGZMP4wHqNu6KqOHqNWS5qKviwRIVr88
2GjnbQypuNOv3DB2qnPsAHrgKOi0PCm021AZoUJW2QYrPovAiNYrAlD1ipw8wR82MyIjSj8kIANo
wyOlP0Ze6Dex1T/G9DFe9HQ0SZ+pYS24Mp11liTx9MhBgNaeISFubnu9gqCv0T1axXEKei6G0EEo
y1osQT2Y53YtsFGFOOCco6kAnjCUTXEzJ2r+naq02KnmAMQ5tHPlsVRLvkMZZc0DxXn8oFR1ubOE
2SFVlg8PfSgNrL6oji9wFq6r697t+oittJVG0F3VuysYGfOd2ffFy8SHM/gkBdZTPzmd3HhhbDe8
fomO/aJC2r5EY1v+nELHw0RX10P1XFV0YwD0Z8I+q7w0+8GPaB5xZ7G/p2M93lrRRCBykLK4yAwF
mZ/SmTxQzrFN094Jp+qmgKLHWylit1npiGTYp7GTxNsCyXVqGwmfza0GY/Q9c55+Vj02dhGfP2IW
Rnre0WsmNyjdedWlRBO/dBOKmUlCP/Wndrbum7qjm5pUkbdBCMRJwAg7sYexne6Uqzou8DmJqklF
dDsbImr82Gh/tLRo6PIPUWVe2glCB1ska2J5YbqRU69xgKDzNYze+Jg6Rqfc661blACtaydftROG
7uexbtf2GsiF5azdrulvnREJFR/M4dCe9oXR64/RHAPZxTQkAp3rDqWNuXTZ/07K3jA3qYoG9SZW
nMQGPtrOaVBD3RlOrRDshxnSXIV1qaI+7DIJuo7YtBMrKuvm1Fs+L9RbXYT+56ZzzpUEgzuox015
hiVKp52oZQVNlZu3zzaxsMvOn6sxrMmU3NoJKJq5/Aw9HaxNpadWstFmc5Rn0WjM6XoQ6MSS0oxq
eRYJ08t2M5aPTZAW5oTMrh01gMldMSJhV2iFOIcIEGbfaUCUmFxMFl1xNmTx2pwtZ9jkyvLGQ4QA
uN9SPb6W0kDbYUQkSAtGtejvavStflAfYSWAUFX+EBu6SZKnApXbhDUljpeS+AR9QYdwlZmmeZkD
jwz5N1tRbJ14zLWVFyHUG+RkfUtmUVXfs1imjz3HKg0620kZf4Ct4VOok6o9ASFDnR02A4mVBlhX
wAlIpvvS0mjA42zf36QgGEsfgIF41HITM7Ew51CcO5631JdGVljneh7WxsIEtn64kOaHYOit6q7I
J3wx6eej0v5/6bnrFs4DxlNn29Wv2ktAHiVqYrx+3fz70NJ00BdD7XsZjy9t3KUZ+W7SM8+jmOQ8
Qb/M7WG9uFOvq1w7ssiHjubbIvRpAYYsUqoHfdMst2nQ0FF9GjunXfWuEZ5UFvKcjl6Rr3bpeKT5
vXRI/x0l0UFlPTJknW7Hwlc87KDChZMSjdDwafZa8H3k5xR3iXpJC7TcwFl7iN1k2ijjnB6ZAnx8
UB0a7mKSx/20+JHt72YDDDqxZYYriyPLbTKFzblCjhE0xRyurKyTN3/49rjrdORWHeAsiHQcYpct
oWkd0JUUFxjsp8bMdQI1a8WR7Vx+9d527q2CJMj+UzmVNUyRYdDTKJTqXK+47+xYojceK/URxN2H
48j4nBNCOqJqBsdl6VS/O45KL0m6najcQSDxSFJzcTVZZXf39bZ9fCC48VDQgBaxiuYevCb6PzLE
pbzcqQqfakyRSHkYv3S0YY/08j97nvcrHXxe44jimKeW5U5xI3lq0LRbGV79++vH+XDqFswBOJaF
Aqwzmzh4P2LATyDph3KXD1G2afCXuYoiXTxNojW+De6snH693qGwEV8V6FmcKXhPGmP2QwIAPJ28
kbNodxNSEk+RUpdF0KBD8h2+Tr7oO9Un5RjdhaixXKttNG6UxkBdC6iEfTPb0vatcBA/RlOqR0ZR
n7zYhbbLjwNUrUPd3T8+2hQ1fc0Ht7OImtsWZqrftZZyOtfdz6/34JMXC+6SLw+IPaWdfXCEGoYW
XJej2AGfLgKn0jOYW9iafb3KZ88Ds38RVF6gHId+czlWAvVgFnKX5p5O86d4nXOlwDWN6vbrlQ5A
I8RMREgoBZCNgDewaF7vb91IyYYTWdvucqUP11je6Cf01ssrig3tRBHhcCLyOb5sYfk85E0DekQO
9eWstfovq4+iI3HgUHxu+TmU9QsggGBOZNMPfk5tzh2m48MOIDxaP6GDsVLgxam9zUkOALNT/ujr
UBfOSSKYQqzsFgmhTcp3dj30lfnDDqUAwm8CUkYVwRu7tUfJHzKz8Ca8tVMTrXy71FDIybvopBZG
cak4ZfSaG4Vy5VpDPa9mZADvkbWsXN9raJUGE7qSNz3h/0rJQtQVvn4FH47UckvCcV7eAWjZw9gX
FlmVoqHtPiVFol1U6ag9GnQmNl+v8uFuXDaWWxiYDHhcUvD9jUVmqfPCwWFkVsdJYNObDDoyx41k
7VWM6ugPFpXPDMrmIyt/cpg5YzqyHHwzC2p8f2WnElgDx1q3M2gs7MhuxWVva8XGFNYxuYBPloLH
AaBQNQBdaW+n6901guZb4WZzKHc5Wme+opIlF075mArcrr/ezg+jU9AFyxHVUOFgxUPDilqxIujk
5bwbGmc9K7a7Ju8d15k2/LLTJEXn7Zic3odnAywLJh1J7YWqTpqxv41JByWqcg25iyRFo5Vr38mq
Vb/J4/b718/22Up8gu7ycKAo3hA773axd3WlzEXU79yOhlKYZMMGvq8WuLpzTA3pY/jhqZY0FGE6
htBgKPafypnoFYa12+3MMJ6vFAlQUmutMcgLfQ6quY/XtVCWWkM+jZS1P5S8606UJLZWajLaD18/
+FtCupfx8GvggkET0YAkIxey/2umvKhVJan7XUph6feeY59Ap+k3TEwZE4+aexumU4hYSWPfOn2t
rinzrQd4bir9Fm+b6q369PVP+uxdLDgZZHuW7FI92B/FaQemBEa/6zo1uYCaqK7jzhJnNLSPHbBD
OTZAr3hsQFhfhLC4GA6tD0q7HvpB78ad4thYqzHYh4dNf8vIQAs50xWYWQout9PHB9dDnBTDScvb
YuENACCXxfANits4+60+MUhw+hwEluq05W8T3wEamPQQzujlUdw2bNSLTZPkQRsU5SFPY/Xu6237
EFOXR1mMvogEC0HtICHQxz6c88QYd8Ncllt0O2HqumF55LY6ZBW97RjvRgXORJn9IQrkTGa1qSin
HS7uzVoRjv1trmdEU426uI2Rxg9EIR0/xujxm5MmzTW6fuzYNMr11LrRxpFFdw7IDQf5uhhPvt6D
5bAeHGYLKWuqEZ0xDv7I+4dZ05tMovQ87UYNj0gypGIdi+hJhHxjcT8cM9j5bMtNBx9mdgLNrUOJ
MY9RxgIjmHbMK5h3hmO6rqOxPhJ3P3ko4DE0uLjLEO04jLuNIUMVvs28U2x1abkm7baaEsOv1Fm5
1Fvtv/FUZEfGoj/CMSIs7G+i3ikATLxq2g22qpwhYMWsHo2Y9dev6pO9A8COfaXOV4fZzsHlXNQR
1JWomXZimnk5ea+8FFWlH0k03rDm+ydiIcFBHAKPwVoLT+N9lTVa+uAKL9V2Yeo0Z52wRvQls5CW
rskYqaBrt5VNV5xqwgZ10Jrhrlqkue3WyC8SqxR0u8gYJppll/iaGoHiJiT7nnbeZYw7yyEtjxzh
j/tCEuwsUnEqsl4gBvd/sF1YdRkqmrarsyjZ1KJA/6Az/9DIm6+YVfgvonSLPfubWPC7+65RXKOz
kZfcpaUXbtNeLVZTE4qVJwfjyAN9PL6A5ghN5nLN8Eku4f7dUqlq4D2p19bOtejwTw4+sr3T2Jee
KcYz5vHG6uuD9SFN4cyylGrzwRAKDjnBE6J+wJlUb7fY0m8RKu1RDE5tG1GtWWg05ZNpW9OV+vH1
sp9cpNBsqCZoLXGZoFS1/5w6+mN61UhlBxxLPyEqSOVbLdARPa843d+UPotw+M3q7sYFJtsyvY6t
H6FeYCA824q3a02m4QFkVPqvX/+0j0dq+WVLowZxYkqrg2w0HmwP91or3EkAK9/5tOP7wkmyI6t8
su8ml+iiXKTRjH9Le96951Cv9VDBh2GX4au9VtGyXdmRJhgKxo34lthJskWLNzrygX+yKkeLN8n1
DUzxEPeqCSNEx4PxDRWMchohCPkrg7P/lOYy3mpdaeHNlGdHZAE+HmlAkfYiHUTKzdMebGg7idnL
0Wl7bkh+T710BMucN3To2yrepur0hyLOfKfAyxDfhdwD2J8XuX+0hK6ofSrG8pkzRorIvXaZAOk7
crV/PCYeF8zS63Ash6v9INtm3Cj0Rtr1s23Nr16KsJnaFscus8PkjvoeThyKCsi4AZQ4fF9MrfQa
HJX1XIfOJYHJPnfi2fBjq7K2f3bq8a1ftHwhqMBXQPR8edx357E0qCpr8tTnQrriHMKcGYxRFF59
vYq+7Mr7C2ZZhtNHoUeYo0N5EN4cTQGU1nEW5mQoQGQOnj6c1nqfJhfCUawLtOrSS2YTeKwNOfzk
Ve0CnYGQ3luNrzABAIkv9c1cagbKPjhlG8BtYm87elpab0vkgiV6+EDnV0ql9Tfe7HoPjapoJJpF
k+uU62p5jBRxeL7fnolzzdeCJNxHgHefVR21NVs3aGtlyKv1VAziTM7mFdiEY1Ykh+fuYLVDg0cg
mV5YeqzWSS1fGVJi/eqEx3z9Phy85T0t1xA5B/oXh7UkuYbUCtMpnkWaKUGeG8ite6LZ5EP/6+sj
8XElMs8FH75wnOjLH2Q2yNFH84wOzHOU8+4GxaagQ58YP3D9T4t/kjNTpUCGYvDGOj4440UpQMTm
Iz606qif59XABAsTtzOiu30kvH8oW5e1llQNUXud0HcYHoaUqrsvzey5lOj4N7UpVxWYfsDFEmNu
y0wUSh+3Vn28dcNfvYHytNHg0xtPcdX7KdOkI4nFx3Oz/4MOHl6JWjtrHeyAQfYwDtQK5STCOf3P
jyfz2iVW0XReKOjLDfQujjSaW/RNbWTPSROpq8Yr1GvXGKqXrw/Nkh3shxHbRsh2cQ8geaD2PVil
SgCpDbJ6Vnt1RMtU7S7oioznQOK9R1kY1JiGF6/nqZ7XXRinR6YrH7940mOaAARKFTX/wxrDMcHo
Agysnpm9OReVXjmn6SIK0yVpBQgCc+Ujx+mTl7e34EG2FOqxAPbnVs8y64qtjbPHtnP7/sgR+ZCU
cWjpqUI45JmIZ4caeJaNmVASVvVznNXxj0oJUe6KBPJQk9atayR6T9GLZaDPGe220SKlmuLGWPlA
SeZgJubTUbO89dfv+pPNdiAEoTH6xo58E7p9d6JQ9S4j5NyaZxPQ90WuONaDuyhWGIwjLzsZHdPi
+WS9RX8bj5olM0Xqc/9sZXnnJCll4zMoyPlqhCFwLYQz+hHGj5e1mRzzXTjgni8GI/CSUd8m2Yen
TPG1v6BRi8oxgKE+hw6qTJu0KCzdxxobOJTs3finkg3ugzeryqvMxh5AwixO4rZFwQ2tqOJbM3JS
V4I789QiPbb9xB48dSXgaal+V2UWdkb85U1Tl+iEmqPr/LYlgJDg69f0yRFl+ENDkK8fluXhmMBE
DSzXZNs+e3mngYBx2/NKC8PNn65CbQrITidTYWRsHbRtumRgxBHP8tkq2nEdKYl6gvbVMcmfj8/C
Kii9o/KBVjfMrf03kuSDLU2wfM/23GJZ6WbZCoyz8acfNQxhHeary6TPXBQI9ldpCfdJYmTzc0Gp
t1GTOVwDmE2OfD4fQqXBl8x9R8BcqryFk/w+IC9MjkaNve6Z8Y3SruPYhMNi5Km2DiPZXKbGqJ4C
0RvyNTwBhPIcLz+SKX/4oPgFIEBhRy35EQd8/xcU80SdY6j9s4wV83zqhwn4cw/IqhgBdCzI9q/P
yH6Rw53LfAhDU6xt6YMvfa399bSy61pk2WaGkPUjIM+q9u1uHtFqsowTywKNEidTdYycdaAt/vey
xAzasDAKP3bTgMLIrra0eSdxO7otnEoaEFt6ULnZYteN84iTnDlOhAKJacS9empDwiaDSxHTO/KV
7OdUbz/FcggnyxQSVd63iPMuZOoJwDIMxPgpM46+dl9iPZHQCMMhtfujwerbUjwrZTxsViTFDj9I
CVA3Lxsb5ggMmm0F0wUkUByeAC89VpgfBMq3tagOOM1UkzisHjojGKFS5Gg+qjuvTiInsOYpu67S
ECQtaXmfrAc9au76FJzbilxvUbiXfbR4K+XiAi3B0FxVoNtOQA/CVzGiWjXOFVmKq9LyQuXai7Lo
DNyScqdoDP39ktN155qivf/6eO5/kH8/BXEFFj4K9KSIB8FlSuxmZGzC8bS11oG+IbUrU2tlIMZh
up3HQb2AMyNeCqPsL6fUKY/UYJ8cjgUasvRHiT7M2/Y/j2RqlRxx2HnXa3a7ahXgbQnJEsyPpvrz
c8h3yHyIxiWv7TC378dSSkUKdWcmsLU7V5lPvTAHa9bCDPl6V5eP+t+M8O9dffvewfUsZLKDXTVy
fTJKNJt2BbDSFc5X9a82zPSgVd2mxBQwu5BC8c5i5EL/qL3xz8rwiNEuxvqH593fz6pOnb6CULIb
c9H8TLk50N41zaULGp/OeZsem8h/9gLpahhLWUGD+8PooipjK58VPjn4lSsoSu7Z/2PvPJYjx7Ys
+ytlNcczaDHoCQDXdCfpFEFyAnOSQWit8fW9EK+6mnRG0y1r3JNnli8y8jrUFefsvTYwTdMNNKm6
8HV/nbrna5ttuyzqJqgG2j7n70ongZAMS+VFTZlSnVgNo6VileUTpnNsU2GQBb9+fo5nMIN/Dwk5
g8IKO/w5kOLr7cRj2nhdOIkvZlR1xrIzVaL68FoFx96q+5dsKFBVg/GNbztVKa6Yc7MrA+C2U/Jf
vLCSfH+pZJYr4H80izjCna/QaDk79ntz3RcJR0gtImJjNo2YK2Wgmpgwo+Q+rAaEnVkhv/18I77u
Qf7ch7lcxto5UzK+CZ4mIZ98vVGUF1KlOjBEXuKKFnrkn0f5/i6h1KGhRyGSzxTozde7DXxjCrA2
Wi+yQMK4OFiyS9rmyYcVe+FV+j4SwhveWWZvtvN0Eb+OJA91T4hME53o8kquFKnpUquE1jWFsLl0
jvl+79jyiqQCIRRRZ1ft17ECuvJlazXxqfCt7DkeaKkh1ZQXvo/UuOr8fC/heVtg4VUfhV5XmfYb
0fHSDFEpthbHaBEeh0J5aSf0l3tAwBqYn9nFDUVo/vNP6/IklIVJAFNy6k1ChKw6bJ18rP2VHNIV
/fnB/u0W0EEA9jlnuTHffB0KYfMQaJqfnrJ6SFfilOWLPFClzc+jfN9qEcwFJgkIEucYJE9fR2m8
GrhBVhenbkiUq4oaD31dscePoxFcNw3GMzKHxv150L9cGsG0iK1ZP1WQJGf7O+CPyYDrp2DfTMpA
o6rZZsyif76HmqlgM8KA75//Pbs0IyA8cRijkjNA4gF+hcYtCoK8zAi8uLBB/tNo/bp4gagikYb2
PZtk5r6vt1FHyNVWpJGeQAH5mKysRn8zfSHYKV48XPOmlzTbdQ3KZiRpABQSlDihbY6GoTu9Gehr
jsF6jNEjAdJMiY6g06SY8Juy+8WdA1dYsntlqu/lIajipRjp0lYLRUKZdaEPC8zFRq3Y7UAwCfvR
QfzIMFiY9jAk2sNAyaGwS+YeXGLzechuQGn/ahAeP+Ve2pKCqfEbkUO0TgWD6x6JbffetpBGcZJF
BH9ZMm2HDeJQ4XUSU7JL06JQl6LY+aVDOaHDowxjDaSeyGWGaIBSG415P5H728i72sCvTtfAi96N
rpQx5GTKcNP3GbWz3KvywTVrCUsmmNIpI/6u0oRdgytJdNI8FgOMQiLYrAgvs+DIcSMTixolR8IO
h49cw1pN78XDXD8Q83nSJhN4QdWI5mumwP12ELvne5jJg2SnTZxSEzeaKHO7JMLxmk1KiqVvmDRY
41gj8NyhCmkWqTkTPjD8mY/dUKWXqph/2Qbz0htMbDRqqemdb+CSQe54LbLqpOO4C+wCpcUuVsbf
YeoXN4U1m5pDYViHUosWQ64Ffopa3FcqmTQwMAK3lJp4ObZavlGZ/zdTHZiLOqPmQOTCsOUAiDmz
SOQN5AX1wiLwl0+XcrIozzAm6XvQcIDrcJBDUlGzvio4kFWIvvVcWvw8QfxlmqWogtwaxBXihnNq
RZeUvT4OdXIqW2yuo9Vb7jh1OAP8UfsfDMUKSuYPcC860WebP19VevzpCjM6FMt1qvu6KyWNtYFA
NF4osPxlrv1DVNa4eeI8/32dJDwFu2AH//skBDLeVlobrB4EEO86YSoDu2o869gUw3j85zfzz2lr
JiRyojwfNonAERledmq1SnbJNsvpcXiKM4VmcGEz8n23SUGX7SavB51oVBxfr1BSssgadCs7ESqZ
YJfGWhUEQbzu1Vawlb6Klj9f2l+O7DAlJcqdiDcQBqtn865QtEmvJgllZDp8i7KkGh5HBH/XckfR
jOiLX0JCvF3FpmBL1TtcqHShLyzU346DlAtIu+M1BY05h6R9vWilHQePOhaPNcK11NDR2ita4x1S
QQqvQWZ6y5SfSIj5GC/KUflnAZVsMzm2cwc4nvEC04w+25KoRuTDD0klKulS/cRL/FtS1XyJjyfa
FMi51lZf5xee8/dLZq2D5UW7kf011byvl5xNmRWxDsonv57ybYmxuLQLMYUqleX1TZz0OOnrNt0b
ZVUvzKm+pHT9NgtxzewduPGMPquzvo7f60mAnUCRT6o38201dbiKJu3SLvSP0vvzqs4e9w+bnPbE
7Cc4/3L6OcOATAztRCW2lmw/myMUsMdau7zwk3bmZgiJqyKRe1JrDG4AQnwwKiLH89wJ8rg5BGQx
PDeWALwgTyucSqky5jJuok4jPK/vxSPUEXPX5kq77zLPWzTYTGpHTrCf5nRLZyeR90GuW/7mZRPV
awjmkSvxtilOXY5R4ALqkdZYsgvdRsyHHcZXuulZkHs5wFvu4fseymB6U+DVIJdN5Kl0dGBgD6ZX
YZLwZCtZQ64yN9LY1eJKgsbeORkLMoEatTV2tujlkmZr2J9K9EK4zheNGmhXSuh3c6RbVVzneSqr
dpVl4kFoNX79EA3K1tfU9G2IQxUCGS+uk2YBLtcpT0tCYEy5e6nxn60sg7zmlTekwnhpapjnmq8P
D58Q0+xM5WSpPU/oGXzsxeUwqKep8rwRoFGXEgGTqzobMUnfsBNBvCj1eXjj1bHVbbCNYjMtBTZ5
TlMFaeiOvhzewtY3HguCaiu7Hwz1OBLZc5C4J+02gzd74cNCYXz+s1X8KxT+NJWzHL2W+c8/nTBA
Bkh9XGB7VfBUY/dtcaZWWVxZZBCbkRtllEdwwM5oA1kpLSLkPUm8DyaChdRoSEybhlruubrhe+oq
aYr6qvHr5jUJIhLaW0GrtkMmw4iQlLbS7JAIll0jDM0EVloMjVXXdkBMEs+M3nCD65NNmsNUErSL
q7BrevlVT7DT2hWwDY+oEmPwlkPSxwhg+g7fN0QbcGy5nGEGswARactpmqLQkZK6eIPqI1RunAvp
vd53w7hCAq2S5Wx5RKkbQkH4Ba9bbN1B6cpGSj4mAC4vaJI72GKD5oRVn19z5PL3ESLw1pbqfHq2
vGHcyWaYeqQC1v6+jRtIJdYoYBARq3i6NcI2Flw/LoR12+v5sADCEu19sR28OQEgy2EkABZxpbi1
nvS8le7CBij+ImxG8zXx82mfYkiUl+CyhNruqLGfskoVrwdo88/UJ8ELdKLGjBePnfFbjVuMb0zA
3m0Wk7+I9iuPrV2T5P5LXgNqsiN5ggAEgoM9dhz0AE6UKrJ1tamOWp4WliPWVY5eL2m1N8JQSo+b
n2vFAnOpAKQoBMVekksj7tMGfoIbWfIQrQortSa3LzMyQhIv7YXHESJ47Qai5JduVDbDuE/KCa/7
hBLjNBR5MR4sLRaiW8zJXvSiF54moB4r2x7HLOnm9VERvcSEaRD5ebRup27oAhvfhp7s+0BEFYEy
U9DXBm1iwckrP3+IMP3VhDUKsepGfiySaFNQlbDzNGlXNOxhbXAeIB8Kl3Hx29Cb5pfZTfwVSQvG
HrmIXN97ChwkvSAuaDl5Xn2VCkIg4s+NZI4GNFG3HOYkolZJlAJzOHbsMNJStqLD6A0q5PiilvpV
3sQlxKo2ate9UheN08dV0S3I4ApSR2yFMd6lppj8psygX41qpEU4xWQNwE0v6XuqaNWbqtRq6dAQ
0Hfg1SJchoMHXXAo4I0ABQKxhTolHAD7iCmg3rE1h9Ws+uT/QdARLEBeK9OGrl0mbls1GoUFZRr5
yqiHQHVToYTeqrboPzdQkcqjP3RCtgEFXMRXnU5G9nXVKwbqfwoaG6mt8y3O1awMnUiYkrcg8IyD
6Zk6N1vphQL7i+JXtkRm5J7rVKalMGbMV16nlweImcJH2xRossdQUCA1DakHdyGJvD05M9q4HXLJ
99fIiK21FLBHcnjpk9oRGyWX3VjpW3K1+yHMDmqhJ6SuS16dLqW8g4pAFxLKQETirrEpg6BV1sjS
QJF5oo/xdur5hlD41yAXcn64nRMv9GZAcECbKNP5W8o86CcLS3HjmH7SgX2TQ//YiU1a2iUF0mfa
yp62kARS8hZx4HmbBrgIMZSekbx1Uok8Xw6CSXRT0lILHrOcLWSL3+EWlh/utJDfB+1MmjPDjDJ4
U+pQI7eX82OJYrvQb/0YntkWOma+o5kAN6AySSuCKWX1GqulMAL9VCdjnijl5MHwOHPbNaiq+4ll
9qNs46qx4Qr6iK9h4pBi4I3hi1ebEM5wEFsFXneiJldmK/m/hqlCViB3Zq0zPzWS7Chewvk/Sxp1
34rQK+2qmkLVLSlVFDMYLNA4kCu6uNTbkR5YAwQ1tKFdcXrwoHD5HFTl6R6BDxFKpVc2j6OaFx9m
nSkvzOUwq3LFV3/F0Vi+FmXD9kwXwog7qxhBvhqrwjjxcKfCKRpjYNHLg/heKEKJeNYwbWXQcGH3
riaxQe4vF8kuvpGkhRJWoFDVMCAqSgtCIhEoFCSdzdIihW7W9ZRYJTALzhQlubho8BGOttFaCVzU
lA6zO/Wmssp9zmROWYneg5zrdUbvRIgecH9rD6PelDk1ijqUFw3Iomeqbj5Bd4MVX/dDyo0giUi6
qhSC1yG3yXdRluknwwPBbQMYaa/ISGp8R8qF8JWJQ02d2oI1YCsKFYSV4U3qQUh7CAjeOAJ7YidJ
caUxC5CGaJxJEguhClHY8HJjrY+0JVzVEyPWPEUMBGhaemPaPRF5yzgpOKVnOZOsPRap+KyGifVI
SzgNcF+VrcYGLDLWjRJorA6FJH+QbacnTiXG4VseDk0KZyBKdmpD/hScpFyEfDLkvewCsBqeq7oL
evbReRkt8wwSPZAI+FMALuawqiwOlVu2dgDFCkv3nyYhTNptTDcc8kRe+rI9Vlai2sUkdMWCmYao
ObY4fFh1NkEkE5WgfSkzIX0rQ9IG16DBxFU0hiAdMauPW6VLyZiHN4hZV06T5lFT/ealgF5CqKMU
lOtWbVWf5ceQ79XMLI5Io4qbLA0Q2vL6siNMOHYvM0/ORRtbf3ytm8KbXipNRhciZUbtB6GNkP6E
HU87GkxpMUiWAHErl6xhQyWahLIM2O6OnQkxfXrYhe/g+lIIXJRN/ZXXyhlhhVGhKg/M3gQXhuUk
Q6KgjcDhs1GyG4OatQJsYJzUVT2SPsMi0/ZMF3qo/M7iJpGvE1/x9mEj9jQG1AFIXo2l7IFZnVVm
qCMVqGATS8fRTK0Q/WKkPVD5EI1daJoZCXFwSxKbPqNn3mVMtb0DmqQfn3v2/QQcDqPRrtoaVtCS
Ym5NNHhAT3A1TCpLfj9C2ehBVzYrNhx8TTlEE0LEokn0XlQqUNMmDqQif81EHQKfOJVTu2xNXz9V
phCNtj5MwVFRSxl6UV9rybrlBPiLzivA4QGFu7DVwYw+BollUG1DcmuLwdgRfmYO+YsVSgmIM3Bl
/QLAhYyDJjf5GwEHIYd+UZTeDtIY9IfEqwrtg+fXis+xh4oJxGYoituSacZfNFYlJ1cBkwbQ5kZW
jmlZ9ela0KK02irJEPjLvogb/bGA23oFvFy/DyW1VZY0/6UPgBBj5eqp38Ruw6tYu2mPv2hZt0ob
u0OSqwVNpLaccKgpBO/RipVJwmOr0TErvwBiKVpXpCIVujj4iEWU21ylqGYJ5XMnTfKA2lHshr0s
JZNxM6pdPKzySa4G1wjN3ndMPmDiqz3y7Ji45LF1FEIkfxN7ZggO2rH8JZVI2tqMacUmotKRbtr0
ehQsCmqavimNPrJWjGUcL9Uxif0riBzhPsqoZrqSx0kOOgA0pqXRUVd1vDbHN0QxU7xBqNuzUzeN
+rFrgr7ccIwB5cMVp+9FIRqHYuwEYSlgzR/tumrIbuoyKZQdjYnoRtPAUK7A2HXGovYbXbHHuKp/
c1IW7yH3NCemaCFf5iTXLS21T320Rbq8Ie6YHNYu6ZRfgkcKJ7ecw8SyClvxKuKwyowxBkQ9mt0c
Rsh/sb4dxKjkzJGWQrECdFMd9KokJXmQOLG5CkEaNfl1sejtCuIzr1L0GVAKej9p8PdPsryQoiTd
JykKfFssdfl1CEpW784AUOR4XSkt/FpAxZ6D6F6q/iSqdtN2YfbMDixamEOdO9jIgA4XGgYOaElA
vxzLL1nT5HFkzY2qyXfqDuUeeXlx7fplmlcoJSyldDqoahwr9NgnTG9MpxA0I3CIFQa3vlqJtSyu
jATWz1WRM+nEYSWRX0gA5E1qtaXmqJUfpXY7dzg57YgkRCZ1G70Mmjg8iRIJIjBdB/S7eVVblZsT
TzkAZRM0z9E6QzRgSk3tVavzD3Ye0lHio1L7t7iW1Q/LnKzjqPVStEkEHTieEEQRp7nUexLLdrpO
I0EN7b4RtVMHlFKF9SqY+ZLpdkCQGaVScygqT6sOcjFMb5pX5tW2GntY3143E5oB5nIeZ8H56JVK
7xbdaBWi06Qz0Y/sQvUuyYZI4aqQcC/6ehxBnWsjEYUyLGDryoSwNbldW/a92/d9ekha3LF44HsW
Pgn50UCIapSHa93IgieBDfur4flT44D5FHGwA7biq1cEmoSRnAa/oeOmyn0z0D7AZ1T3e1SzY7f2
5rTEFaXQ4aOE9cbGNBu0V2hoVuHmYKc1t9B9Cwz6zNiK7ASp6z1RpKyteUFzilmLjAPuLSdOLjas
TnkUmwHHFTnMaD/Ew7sFgRx+VwTEf9EKrXrNgdEYOSBTm2DdUY17HPAmXgZZ9kEMUR1tCGXkZMsS
UoJ7hTEYHSCCGsIG3EEKdRE4pbStpHSEQ6t0FNwVIWgfwn5mNqp6amBD9uJ0qUT0nOeeDF0W/H/4
rnwtrBxNBZizFqQuUxZyT6sW53IKtBGiXnhTF9V8DypNehyGkN4JC2J7GoJ+PNA/7q/DKB29jQqX
oGTDVQgHiCf+6KhK3j3j/OlotgxDvhfjkaRRhDUlwpRBUd66IKy9LVmEKC9Ho9bXZWqUvycPtupC
xrYp2O2kBqlr9Wl+D3qx2gUKhSk716GE2UmZVHcAe1scsU0zUsoULLFeJ1pUa9fAPgxYn32echZH
T7Du5IGNL91cdYfxDA6qp4Dad9JqhOKotmK0HydJPQ2VYZCvE0ssnYCpAtWRA06RtjFodW+3etc8
T1MOhyA3jJSjZBCauwFoiLeTFZW6R8uOSrSHQK/v56iIhwlC+5WlFH2wqHNiBVwtMoxrL1D1QxQW
03taC43q8N8qP4Ik1t/7km2zbXG/XkAZ1vBvQ0M+YSONZYYMhsj28kR5oozn38Ud3CdO56HcEXOs
VeTulVZxU0KWxc2VC0wuBYp0g6kHpPeiEdVBvE/5nFS4xhAoKWi0HvNIwYLMfqDOrnQkzWAMiQSo
V4peNU/VEIUfF+ric835S/EL3YVMbRLtP7oWurZfq0hFzExHOmz2zoxkt/5HmppLmK+TeZ/lHGMz
5uNsk0evcXiUYNVdGP28PIt+58voZzUsKSss0SBr+p1D1J59Z/GW36n75km/ZXosJCdsV4XhNquf
hz0vSp+PetZ8yBSz8FWBURMFl82kvcHC3AoCMbcVdF1toY+q09bdhQb6tzLj2bXOv+pTvS7WIWV5
Tc+1QnQzDO7vIxCdhNvewIT1LiWPzw/u//1gqRB+HQ6gqijGHhepD7JLgrhDFK1gxMAXgwuNsZ8v
jBb115F6oe09ueuydzJ7r2khMBKJc2bHoQamVrOUrfufn9/Pbw0v79cBiQdX2HPwzhYxPXDuZhbe
/DzCeVvx6xvyTQ2kZQURrWOdvVNXs2f/mvDWDxfG+Fa/nd8H1DhIZRGuoA78ehU04zWafFL2nm3q
leoaK2HzzxI2YF6cDXF2o4ap1hpzkLN3dOSLKn2fU7p/vlFnPoLvQ5w1eLAQSnCUuArOvayypKbV
dvJYutVi2lq3/s3kBP+Tr/fTfZvfjk/fkYZbtobxn70HZrtSw1XZUnNcqXm2Svx1JvzCtXXhIv/6
vn0a8axxJldjXRkxI+rYiLxq6deXGr5//Vg/jXA2C1M7Zj9A5fJdFMSlKqgbHQq0523j+oL+5Fsf
9PyVOJtxPVy/odGO2Ttuig2KUGc0KnY0idtWe4DdjijVyyj7XUkXgVF/nSZQaMGcmRXE2tn7TqF+
KmgGZ+/GHUKObfoYbnNSHex4pd5RkIndaA/8/m68Gu1LsUl/nfA/DX32HdCUGfVQNrP3zjq1wwPn
P7+vXFN5F/2DQMStqrz8/Fn8df74NODZV4GwOVPGysjeU744q3nE1O+I4MV/HuXvD/PTMGefAsmC
0DzBlzGFSMvjzQ3YbRek0YVh/vr6fxrl7PXHoxEoLaWy99QgQYIdbXgpr/bSq3H2+sujKiCh53YV
MHObBYUhaeZTOANpWpf8VX+ddj9dzdkHIBDjLhUSY+WmYyy1F+MFZHJ64ZZJ30Yh+5JmMO+5RCi2
pp89mXLKfVWeBuld1of+BtEXoNpO9zG0R5M7BrO2tmz8Pc1IhZilLHHYl8evEckAbjuoaNajOh3s
1NJVt8qFzpHQx6EMLcxLP3R+E79tE2YRxkycmt0MX2dTo6Txm84rnRmtAZ9rua2f6mf/wbqlhroJ
8gPBLZcWjW8352wnJH8dM43SJpQUNgypGbGjf5m869H8QCpGy/xSpNgZp+6/FqhPG9yzTxHJNlyh
lH1QegoP4Ta+NTf6DTI3gwLEFRlhPoDp3+mFafav3/+nQc8evyd1tYaagi3ReDdZv4rCgT3288f/
1znt0xBnX+WY11FKy5VFCRGaLUi3Ago4obmJq+5ZpaietScrePt5TPnb22IBDdPUWb+CmALT/dcn
p8htMbMlvVf0xWhkKEQMsWMQhRY4ND/C0G1KhSc5F5jsoo0ApOBYIVWnU2rjVhosBeSxNmU7a/Sm
1xgfCSqcXukbwtzlptiiCTII8zEtmiytEPh2OgtW7E6eTJziCgxpT8YU+eei/n/M5X/CZfz0fN1T
c/qP31lDK+1wSn//r//cn6o6OCXJf9BdPGXv9Zdc1fmv/leuqiH9y8LmZxBZKuOC1flc/0+uqvgv
CzgYx3fEXLOc67+jLiX1X4gjMCSBDSWfhePlfyddqv/ScHdCsOLbRLXA5PhPMlW/7pyALyJ5Rjc/
O/jmifac9thLaZL2Ypgeq0GkoFdK9iSad11PrTMYqEF/ukE3/54XP6dYfl2o/j0aLmRM8phddZRi
X99/PfL7IRHgORkhUqX0Vp78657Qolxp9rkSkPKiGuH6H4+pIk7GbSaiusaF/HXMNPICXvohPkLb
vh5CK18PzbAq6nAhdrmxCuV4F1qS8/Ogf7mtyErmbxwFJ0GlZ5u1Tu8s5AlJcpQnbVp3jblpBuzW
grlLQv2SiBMRGtfwf1ch7qtsws7TGXC+r5Tgv14jRtkMg4WoH61rrVuaZDqFrhm/i4MtQf2uo/eQ
wm2WPbX+nRRdR+3BbK6VbK3FduU5ZJZTj5ukkzXZkee2wbvpv5v5w1D+Ctobsds03Yeibsxo0TZu
EyyT6F6tr/Vgl9AM1RZh5xgB9feVWT9PREGSi0ghwJHv22pTB656hfIhWBBPNub3ancXZIckuJ6M
Z11YTSSCmStPOyqGW8i3ono0UQjMkqhSlu2+IF1AWMWBS7JGuBrkteAHrgCfVzma3kZZGVulIHoy
tXPj2nqcTnrgplrjDMk2fKZy/UqMUyzcUJ+A97kPddqvNHXzG5S8jpr+NsXn0bzTTLgNHoFBLeqP
W7l8pcnrUtyyC/l3B9gG2mVm2X67rJVNx0rOFsNWyidvuvUytw6IWMDzTerXUGmOMD4ZbD0kyv7h
rhq2OqqeOUcHqJNYbAmarG+y0KElqKPj8AnLsJa8C37hVvEOoLbRP7eCo6sr4kXCfGNcsuqebXf/
/Zb8gfLNWBGko2cljTLyK7pQln7swxRxmk7NRIXq744k1/IieCTx1aFylfXky49EJ+eN2v3T74KP
QWTSQTGGmhHj8NcXdTSaJo4Jwzw25qkZm8Bp+npy9KKn9wmr0f2HX+H86TFB8tkr80c4L8efj7rk
ptEKgi+YtNaDFxSBbegIBLMuuhqq4JLZ4tvkNqei47FgRL77b/Zhrzc6oVWG5H6gYEgJsnTVxngw
CrQUfbrTrfBhrOij/nyJZztlHiqjYk/EhY9zBUft2ZZihFIkqrER31ej9twY64B84AcCJBCGmnFJ
Y6imAhPow6KO+zUEbN7lIrgP0+5W7zPTrltT2SDYzxdIJV0Ei8eff58x3+MvUxNmP2SBOIwhl8zm
l6/PIJQ1jsWyb91lxZ4eLU/bUJzGXGuyayl0kGxVXI/xWloOG7FfEMhAHycoFsJvpCQjnVRETPTZ
7xoKb060TPfVTtqWG0gkK4Ka2srlmGPtaQFXgcO/iGSPvyeR4dXZkkOoDupomq1L1GAqzgxbeBeu
6m0OItDWDwQt3AVbeVe9JFt/Gay8RbmQDScTbEShUuR6R+3557vxZyL+fjdwW4nYAZEmnS2AGGlN
jTYmyrsHvN3KG74OVBzU+UiAoDyPAnWXP9DVk2+SHTdioIohukUFERM+gV09IlITSqe8K/b9Lvqd
v3IdRmHTtfn5d/4hd/30O+cjyKcvByBJ3wMMte6QNl+po92bTrCplvkuXwvrjGn0Q+LePsWHaend
dk/SdXY1btsFcRneIZZXXuB4+2BjrX3PkY8KAApnDJdhvrZa0PiuULoEznFYneIrUotMSgqBC5+o
R0OLaLV2WME6044XyDKMtbHzNv2NdDscR+LdDbtI+RddgoVJNCnbVaLbynQN0WTSlrW3t/Kb0TuJ
+XPTHLPSUSpbfUoOnp0v1XWxim6LfX4tx05+h6F/dbFQMq/r5/cNQx1FXALvgaOdrfsxdcoU74F5
Fz6KW+la2kzXhAcf0gNZe2vhl/pY2+ktmRwVYp7YphmmNfBAnc5aEscQoZ97SYdFkjlm7tTDpupv
qmqVCE4mOVXt8PeSCprJwgiXk7YKygWWIbOnyk9848rUHBp0LQIfdSEFTn0V7bTYzcD9EX2xEIJt
WfDRLZOX8k7YthvzF1rEX9K+O6RL4YaFR8EydRvRREJ0w+Rx14q2pt7Nel3N5Xso87WigopaCtGq
n1yrWyDdFOk/B3a0//nt+0PQ+n4XZ7Yi93L2ln19+8aIPU7KnufO2yMZeWy3yiZ4oKHhJldlgPVy
IWBoypcBadUArUmg2uubdpnssh3lTNe6zTfDQl5inCLn59fY2Mk+X//8E7GtnD1p/IJzrixTGsxv
IB5n826h5kM5oQ6+TcxVmK5oVwLJNqulzvcILYj5fxcXnl1bi9Tf+P62CDeJcauTbZFtRGur97u6
eFatB7PZ1vXC8Pfa6IiKO3prVLzlW2Eu/c5u8m3zMV4Hnkt3RbnNGrsSSYC01fc5Z+jk3xQfsr5o
8wd/fDKra2lY8OcKcXejHQXO2DsmGb6GM3cZJaD2bijfTblbl+7Yb/PooBCblKCBWiXBMvTXjZGx
twkcic/OUq6TfNuJDwYyoDE6TPG+KFdk6c6zcU2T1CDk9TArL1rDcuXsQVcOluXyYXbtb3582awM
cREdzdpuX5H0K/pd3O4ieZnjRhZW+vg6slfUM6K5a7fV0dsayiImYavSLARNXCI/Rs2xZVXsBCMc
p1jquAeawyuaBbEtRtO6mVNPXZ0aVx9IpFZepcPRCG66dl+bIX7ox5DOc0YdCC2e1f/DrQxmqfkQ
z6euYEnEevz1JfVSudanKRCPGYpiNFbRBnW1sijn5O+pNC6sHOcHCg3wLBhCylQw52ab5dfRxDRS
9TyMq6Nvmu91xdZNAUeI2ANZYFDIF9TxZ1UfkyIFR1UNNMh8PIR5eVaAaUJRr3GD+HeEu5Z2K8E1
JzXrDaTNvM/fBpEqkqq8ybpOuaIh6xLr46qTX62twthWufIPO53zDwJ8CayWHwVbVDqHYAp4G0Ix
GMSjZHq/SI7Rlmwc0ZrqVz72QzvwvVWjsKgK6S1y+kNYGreaTuRn5ou3xqgm//Agy89hW6MB/wO3
xGH8bGfJ3DT4qShPR6/qVyqiwkClCqOX5dKaJMGdUmLouMWXHFDzpPJ5YtQ0DYY42wdAh9CDzh1Q
Q6g0hpm34rENKTZSSiIkXaICNxS8eT/PcOe7WU2DwQynb2bcc+PPjbaCn6g4WdL22JSNgH0UhShi
JW0ilo24dZJMdDeW1OXPg7JV/naFRGdjokPEyLyPtenrez5UcqGQ4iSTbLylwpxGm0B9txLFifPD
lDik37UWOainLO1sBcUkscW2Ih5Mca8hYSnyZ628V5ujVzxm4s0w7LLhbiwex/qVcD8qGndBctU3
r6GOFvSK3XKc7eJpbY7rrEQysUY4Q4o8scMc4mpkiqnzlNI/Tzsn2hjlOkYOqmLrlczrqVqE0xpx
4VBgfOCrv8navaavEaeKyMdLVTiU01od97HwkXPmmGTNqWUCvoSlwdJLtoJ/bK2jkT+WBiehtcEP
Ma8Ffykrb8StaeMiHw617/b6mjWuM24TcWNpuyp1pezDQg1S1XDcrk2Di0ZGnKxIL7G7ZMvMPwkL
S/hlRg/ydJCDIydsYxaIwJHmLgpbWf3ttSu8CVJ+yJTbsLxPON7qzTaSVkGP6H7cRNwrgYW2cg3h
KmyIC03NBcxvV9H2I/qotyAXHDM7SRL3VHupCUFAzVuQKyE5QY176Tb73+ydV3PcaJue/8rUHhtj
5FC13iojdSCbbHaTFDknKFEikXPGr/cFzXxrsTkWPQd74CpLLAWGBhrA+7xPuMNMsbNtYqfUdpUJ
/mVH/awb90N/H63AXxQyGuXMHHAyH3vLl8DpKFt6FHFA4bzG6rbycB4btU9YtR92bdIylBpV+q9Q
fogq7x8vXGvH0MDg6xTFYUbBrudOVZkdtioA9mdYM1AyKuOfZtMaOg6sWRWRVZXDXuYK0Q8/2kJU
Tgt+q7hbN6scv7dyuM3yKq3fWuFGTNEbYzMN7xSMwJR9UGyk4KDWjx0UAMFtp2fB9DMDisxBzm9i
GZyzdmdSCmh3MxrU+F2DQKafQNLY7FGoAi7T6Ps5ObbqSlTnys77uvQHyx32snFd2LnyQFa3HAMc
aq07a+g9vDdHxdVCfwA1GkDhd1pzv6xWhuIecsXUvoaAB8Fao3/1PdA3QND4inU3pIebBZTbiJv6
UznDYcuwEotzW+qv8frAVds2mkcDphqKbM1tpvhIxBXxJyODP42a3gdH/F1A6a+IGMSPLsWzzLbG
prxQ5FOs7FNsORp7uM522jHwMmd8G4CwHRa4gE+q4UqgImemJXYy67ix3okL5Izaxohbgbd+qKLr
TH1Z/xMylo/zxwDvi8HFmHCpAMDa5eRYZOzn+aZc9olxiIrDLSQAifEvHp30/3cqezM882novFR5
6k0uQclf1+W0y6XKB/NmZUCDv87JwaLng1UePIH4HMWePG2Fl+ootQdDcKXwCvmfQn8M5gcIY3A3
aluev4bqnVINFEoHddkI+m2l2DANbFHKAYkREJrbef5q9tcWiPDOOAlxTx19PaDpBNHmJAr07EpH
gFeHr2kNDlyzh8Vt9E2k2Hl432qlF/QvUjy6iZDaWgP4a14v2Uw92Kdb6EZac5AprhNq+NhmLFen
k60b7vwoXffyoVY28mjr4o0an5qvI87OxzFzqgUep3DIdOD19a0W3AQYVcfDRmu+K8S2CDdZmPjd
gCOldl00x1Z7lMJgm4aU49Vt3XlftTRytP6lnLTrvot3TFVtc4IPO70k8D2NVxGeYQ1Mv10iaDOb
omkRLfWN7puEr2YeENd9xYCTHe2DZjMvsqc3xMyUebl6n1f7YN5NqVv19PX6/hgCCM71lyr7rin3
st0MrjBttHSDR3aTbZMZPih7AWm+j7XNAzdzU/zxKL8IlY+LWB4g2uAmJ+GhF13pe5j4JsVL7Suj
Z4EKS71mOqQRYib2cNfdTAslsD+wyl02mmwT7ebED4wNPEEoXV6d7ufMrR46rE8dCrjMXjw4d+DY
lXAnulhObkZHC6G3gPI9xL0XGb6+tVwIwbUTPaehXf4RXll+eZN+FY7w33PJHk64uu/GbU93+Lan
l6rv4MBGp+gPJIMmBFe39Rl72OEOKFcNpHZXXSVf4PkFznwH7k/9UnxS80kfE1yEmpD5U6CSwjFf
Bx4/dxxKcvk8tQr5lDSJ6Q0xBL4J12sKRJycFTV2e8nyEhHRiQnynAcr2EV8/CrTaezEtX6DYssD
2ODrVkw/2TPWlONdXKF/yGwXeN/q1oWP0vszQ8s3j4Wgn05JlPXYTsuli4lk/E8zSt46IEKUeODQ
omJ0sTMpXRzUZjKLJ6wt6D5r/aMYiUdVHCjyl6/Y0B7HxPokZiL08PG9aTQtUXxdrzwzhPfvDXF3
Afr6LJ1ynBEXRzTcXNzSiIoXIoFfFy7970nxdGlbyDeJsIl4TpfHjBhLF77ama8wkV4IP6D2aVn0
2ZUhncKkdCbh2YDaMw03sUbMuJqj114/LuOrlD8Z7ZWYvQz9sU7QpHvEj3MxfVDnQ+Lg1I4WSg1U
tnPTxO01h5xTogtvG7XPM5DgUz07zQw/0CvJpJJ93OwKw51GV+4dOHOsmBErY7D8ICGyvUlb2Qcx
vJWvaGhsSUTuWo9i0qFf6NK62kj+7NTe4LdeeGPe4dHwFjykb9VT6aEVfcUche9jauTXnu4Nz+mX
/EV6rq+knfzHfCfwt3YcUbzBKVpkjILBtstHEW4XyU+X0yBs52KnGNfTeFdsTGVb5S9D+m3OD2gq
i4MvDAcxue3GnYDlvcT0K662g3ZOkOArn3K3qK9Z4Ivsx/VeSq8smjjhLou3heJb6QZpeDbsAiIv
NPKQBS3e189pZefPM23u0jHod0pENkKgnWET+Ry//DpXp9D9+PCg+o8+wdoB+ViNzB0GcmbWL6dI
cpV6O+nbJLlGzk2a/MDySCr5vKq7crxjBGdDG+TBVv+wALep3lDdF8ZLX97QizeXFblEl1GVNhhR
V5EXLT4k0ZDyLcFb2mlP2bPwtPKdb1qH5JoOQWbr5y7wRqDvuSffBuf5CcJXOvvMzLU79Wl4lN6i
U/EIhVq5C6+rLSe0rw+Rn/ICFi5/LvY75XVw2/uGxznuisfqq/aILqOfFlDsnPRMuH/TGtvggYPz
qbux5PaVHXOC2+jW2GaVLSIZ5cJd21UNIP97/Vb3q330R1E68MEyr911b3QC2Tglu33WDvAOtYNy
0DzLEbx8k250t/XDa+zTXOBNfuNRwQhfExo0LKjEUf6g1yKeg+vgXhzpd9D1Eb/LuxAjABs9IjOx
60O5H2+U7bDVv7dEa6/05Rf5S3I1x1yEgtbnfT3arDiMdysP5Az08XHea/RQJW8ptiIzq+F7ZdzN
w25WzoAFNtp0jRl8AisVdpIKysPGeN04ic/Fl/SgP/fAxrklh/wBdDwfOPXyARFVF7Z6CV/FkTq7
1Z0odeoSmqg3jlurRXflyhwO5SjSrXtq5/1ID5P4/jJsjQ2ym91C194bo02suMMd3GnpYfyuvQ4H
GYl60254JRNVIWdJPTpIwrBtdLizIIL8Kt202kbubtLsIJqYfQP3ccrUKVQ7eo1UPMVtPUEnwTVn
V+z9QNsHFswOqMa+JvmBAivYN8t9NN6ltFjDrd6/qTH51FlhRDxgi7dpVfgnjtLejpQm4M47l0/2
BgToTVm63Uiosxcel8Chsc0QcWRqwfiOSeQnVcTHnoy+6vjKdJuQQUGVcq1tfurJq1qTm0aQL6e8
N3rbGFnhQTwhoj0w74hSY9+lJ6m51uX+iISZqeWyK/DLyUWNFq+SfrJjf9iwOR22DRQ7UBi2GHi9
P51GaWBQ9pF0kp6swpo9UQOmU5WMNSbzk32KUd+HUIMAMJmBhQAw4jqX3QiEp5QB5tNymtx8W+/7
m+l6fISi5lveeGRpxLW9IH0R7fvpvkqdBkYULeIH+ajez1AXj3TJk+GYpA6Cp6ZAPUIl7McWFE1H
hqkE3/7b8jCLtqN9zXMHT3HEwFCNzkqUDP2WZ/soG17e3QIMGgfPgGfQ4YXtTSU8Zp95jXhM3taF
fjs/98NWSe5D9WYePIXwfJyP1ZX83GzDXX7dAesNN/HGOqUbweuu5qPqpht6q1/4vlvC+2Pxdbyu
bmR/JC4pN6pi18mNwSMZuG3iaRD0mv0cYx50WLrjlB6gbfSJqx6nxKHjqyJBkHsBGteDJ4AYYsuB
xGlwb5zxKDyssfEgHjl9NBJIwx/EI/M18Ul5E4iR2RV9YgMbdEghLnMYCiJijH5UTrqru6Uj2YhM
XJPf+io4SdnFW+KtyWzRsoWH4sXCPruFJWOnDyPrzrTrVy70Gmq2y15/ik5AVeP78p5SSNhXdysv
/HUo1l3T+m4dR8HBFE8Y4cHY7QuCJzmjJChJst2/lV5xqG/jJ9ome/Om31tbbO1fQ/bncd9cZ/fa
t3kvH9IXS6FxbBtHmsL8LUz75EFRGCtDiKGEtjvpSlPWpbro19lw1wZXZnuD3pXgp+U+G7bzdD0N
d313REklVP248XvdFSC4S35sEnQID7ANNla7sRRX6LdLvIkjfzQcuhhq5eh/0LDWEQpI3Lx1tISn
xU6/WIW9IgvgY3lzd6z6gyxv596X55OsHtLWiXRo/o5QXAv9Ievw7AucVDtY8WMV7oPWNj7p6/7N
mmVSAQgJVUlDh8Hwfs2aPVreARokJ6Cv1S1CnUhi5dKEgMGkevg7zP84RmBCKkGQoveBz9jlcDop
9TkZRyE9BTSUnS42iZhNvS/F9Ptsoon/64zkh3Lt+0ydw61CjpaEATLB8v3bQz1CGfrITE9JG1Tu
Mucvmlz0R8VIG2fuvsEeD7Ah8MKoKz0gdC4UpMLBOJ0tVWe76nJUJditdERNNt0Qw6exYA5bYfvt
1yd6eRu48nSD1u66qGsqLoHvzxPvdjHpkjw+VYtVMtrpeUx1vXMpdtBykPvdrw8nXfZy1+Mh5cJM
coVBYIz6/ngpoiVL1WbxyYyX8Sqr5+spCUw/baMWMPLyrdapqOYEROJsLgxaItPwaQ0XWL9mzdXQ
UDPyfnCVSdRgqyOyRFuvMq4rgMa/PtMfdKmf7yCYN/AToCjYVbg22sWVaRHsCNJGWc7yHz3Hk1ZO
RHYv3Kob7RxsQL175R3z0ugc7stX5QuhnqFo/EeWOnirka80sa8nR1S5chKwgmjiSf0NXkNK7Aux
jzg9KYm2WjWEthSz/5979UYdttYpT65C6aqAVFpfkeXVmZNAip8ZOPloPgwLlNPBjrKd1Pl9QxLh
M/q0RvJrt84PhUzz9k4ITiPpfuLFtUdPgERkvuKfuO/ELxjd3NU5Qy57AHkA6Re0gkKLxMHMsSWX
Yz/60hH9wFgZDlIaUeI2JIGaU42fXOIfoJfLS4xVDWMdfoGsvogBwLdXE5dMPC9Vc130OYL98AGd
LGKjRGZBRmVE/woJGgRqSnaVi0huB2+JlZY7hiLHT244T977k9EwLBVXRTmUk/8Uafopp6EUjnSW
bHGW5VhiipPdquo4bIL4m4T3kV08zEO5TUYYnL8+7mUfGJkxRmlYv/IYY8Dyo7T56bgFnpKW3sbF
ebAEHw1M+JFTstixDmFQjmWaWXr7yUDlw6LnkNgfkrnRSQDWftFGEFQsHySlzs+org9eY1zNih5Q
5JHNJ/lnum1/c7B1IaHPgNg2kvkX3QQ4kxr8KI3rmtRPaE+TYCvmayn1D3MWf5aZXiZnvDxNBKAN
pIPrtnKRCSq1ItLcDsdzsKS03IqWXFtmZPPrW/Zjs7h4VlCXxmaE5wRY7A9420/3LFFhdUq1PpzN
A003Wq/2dB+h7gDncGH5k/Q5JkVvvDWzI27Iobii8TUArcVDH+/K4iqJToJ1W01XleYlAQr8GuRk
P9M8OXerzusnd0TGp7mvWjcLXamF+e9a6rZFMyH2tQCtVM+gULSuQtWDdtosWyvwLI0RtSu9UU4y
tZ5IlTpHh+Nxn99Lj8bkiDpCLk51Q+7F17PHFKU3bGAiT6qdkOxzcPrOKRkZZjel4nXxdspvEsMf
fxTxkO5NwRmA3tR+rXihsUmuunwrBpt03AyHYvOZNcOHnYI9gt+r+DRYMJB673cKVRTQFcEj6Cym
i2Ppwy0zPnux5MkZuuYJIdTbiHb+r2/sB1wiKnCY3TFq1uivrb2o9wctjGgsMk0Xz8wkE8rAyZ0h
GnuKpoHtGlrVRcCNltCABIzQhV5dVp+Nlz++bayREA5HW9KCYfVjW/rp0RLDJYxGbSrOmaA+ZniH
O40aBU5SF7XXJbLsJuVbb2BY9Ot3/nGVEoJlA2sDVCXx9FLev/G2R04iHqrmPOtNu+/MjQAWD91M
J5dC4ZP+4t9cZZMcALaRjoj5atn4/mBCJ/bB2JQcbDTPtSht2yJLGAm8ReOxFIqVA9FnqJYxQsqq
8pNE8G+ODvIU7VfSD1IzPBXfHx2SuxwVyNmehUK0mFmge1CEB6XXaleL48N8PdZJwhAwfGQy9/RP
LzN28pDhZbxG8AK4NDyQ1bgKMRdpzm3eXtWtTF0jWsSLXrcnq/00TvFO3ocpjkZbDGnBFdV/2ci2
RrEB4qe1Z6AV3ZZG1tjtkBAJ7V7WHxVUtBy5qFZZQMi3v36fH7CgQMB5l6vpD6IuYFPk9xc54t2g
7scELM9nQG4NcoXgoYv+3HfCVdEorGKZkfTUGYJtsSE4IERNT413Oo4eW6nKRL9bRN8YVf3cMmf/
5PTWe/zuytDehybPbs9gH5+LiwZGUmXCqswlnua6M51wmt+ioUaErqxaRAqY7pMMGEDXGWVa6URk
7iii6+hLF6MJgMql6ndmX3q5TrpXKSeMUXtYuSDequSTU/2wMIGrQtXRVyMDDKcuzxQXmFGf8PA+
WzhQA9BjYmJVteQEcvotqkGU/frKfNhAiQGQ3Vgd4KJJzS7igNX2rVSERnmejUkBUg5uJQv67JM1
qK2Z3fvrv5o8Qzj5ofjMrXj/eIxao5Qt0iPnGrBaDDtOflak6dRGyy6q4/JaV0GrhfPCEFitqysd
lUTbEjLlgAnLLUpz1rEMrNQPFuA9k6HtBz0dbyotVq5SeJS2vjypJqy7okn0WytCj7Bfeslf5G8Y
blFUBC8WumA7ToNuKU1htOlvrFqj211YqpM1M2gDLGrTTsUcOg3Kk5UXbqJ03IAFWanKENs7OFFu
0JnD3WJ4GZqqJ2AFs9aVR6OGttPFn6SnHysnfIWBIcKPYXtic7q4M20Mlatvs+S8dHmCtCkj4UGs
SxeZ+BKhKFp+cdIFezTcjwTze8g/o92J1qvYiYdUDjxlUocvuB8iOE8foJGtxleBBn+SGl3onJu8
LKfJKbK+DCq9S8eIWsb3zTKL+KzhEbVRxkG5lbpS8MKhQ2yo43HqgxI0QYVKC6JKadr127aOeKDV
rnQaGgHHsECePsv3ixVf58bQ7VK138RZ216rQnjVBZK8/fVD/2HPlS3gEGRzXF5IAfpFsa70RSNE
2jisiC5ro/BQXDNbQ1kd6Lpp4b+WmVPv/vNjEiDXfAMzBoLkxQqQNRC6yC6d5KT7huHMax5lX7Ig
3eVmwCbI3AsWoP/rY0oXPi3r3SHf52Arls5aI8r7oyIV18g6wjanIsYc7aCrZ8NCyGV6LNDPQfsl
lJ60/AAPqav3uQ5mB2wmngVIXyLO74x17cVxiCbdd3FGVRNORmy2rkKl1iK2h8yeHS5AMeQXowP+
+6JPJXyqq4aGH9wfebgd5JSG2BZznTk/ydMNMnyUdttgPnaZC1+wSKk1KYQe2wwxp+ohl17G2msZ
3/XaTrV8K3oD9ptFdAb1TUBHPVcf9HJrfil0dyyeFOVqhGiD7P/gtEfN9PqZSRiAH8akuqf3joXm
Uj+9CdUppTue124x7VID9c9bo3kI6N/pX9RM9cz0NuSEm9NMz6z0YXw3E53Ym7lyZ9MWnom6DLxi
bRcYvrHCTHkp3GQgV7CdA4TcoHr66zv3cReAH8yykkXa7uRoF/ESVSuU43SZCKkgc4XsqUL/6CYE
VluOQ/rJo0kM/hCeORwrwWI3wEf2UgQ71vJcXLWrTr3qj/JdqdvBctsipYfnnKPBLc5oFGhPhvnV
qg4BN7EMzlH3FPX7VnlW1FccqqeRFld1DKvXTDhEAdKenpp+WfoNmLe+vApEZjAPkvmwanqpCY5v
mIL0lo0uMMZWd6GQOB2SpROgigHMyJjugv40RodS3oTmU4/K5lx9l9vGWRT6F9yhtkdxGCOTrsYZ
Y/piBfs5amwNNs+Ix+eM+o1JJ2Vqu90QCR4u3c7sjADo1LGndTLSlKOxnCIsPgCPYJZmocxkJKgU
Ij4UIFKmM//r89AWlFdJ+x4LlV1IR+tpophCONoWAPKj8heET3WZbwZOfaaf3fBVGQrTGIj0Vx9B
xdhijBoV5shJyoAbGac/oA5gP7E0dvI4AFZaXYrumuqUpN9VhsepbNEP2JkRYvLhvRXexc1zqZ9E
EDN4fYLd0ZHIo9KFUATQLU9OASejWjur3PTVM/ApYMwTwlWgJ3hi+42guSa4dDrR9c6U7eWxZM9D
cNm2LIc+C3O0/kF+k85T5DIBl1TAXem1DFNhFVNy88jrqzvhjqng8KJcTblDfz7elAXSaR4WPHSi
VGAc9GtAryGsBJKPTVJ0U/NllB8FyyvRL5V5GXcY3T718HmrI1fvN0ayzYqNRW0c7GNgjOMfVktL
ciejMTv7SeOPKxtvRtdHQPV9/fQ033YNIHT4ce30BZVD5nHPffk8MccFhTtGrvE4fl8MVN683txA
LmRA28j3VroPsAiR92H3FJq7bPnDGL4uPJlQrweTdGOdVfeRlxLHeE6YilqbsvcQszKnK/DwhEI+
iuG6Ec4pyKh0R002yfs0AzhwnfdeUt3oAEWK9iVd58mTnba7QrpTOXmh+j5Id0N2DqZzwrCx1TzI
Imaz09nRy/ShiA5FcKNIGzncRPleRe8yuU77fZLt634t75VlCzqyWG6l4gqptUL1cw118i8Q+ZTh
oc/8fNeXMPA3k+pX8X2TQg08Sf2xZ/AffJFZHsu0w+vVMq8BsufaVi62FiNSYFB7nYFk+UmjSV3T
/Pd5HrRgtrkVBSeR7l3k2UNRdiUs5uG0MACMwZZmSWcbRTf7sySekyQbd0utj7dqV6t2m4fXBU4j
bmAF0SYS6aLUPX7S6LpZLAQQc3VK+msMCppteg6OAQFwJOx6a7g3k+K+C9b5rVx6mSGCfliBYAVg
rS6Ppk09hXRghkr0h5ZtKrPE1NGiL1anSHaFShho2QHeienpdefEmQ7ecyk36QA069eR/GP5SU4E
43CtAzG8hxT4fgtG8rxNpEjIznIgjkc9GtxaKVxZDQYbuxM24wEyixm+TH3b2oig9p9V3x/uCSew
8gNX7uNafV90XbVeGlDK0rIzxZt6HVZHugGzX3XqG7qzk911PRpwDc3hZsaVpkiX75DGmTlVPOi/
vhbr3X/3dKxnolpMSUQKVEA/7y/FuGACnyVDfl4y8TnUEHpMZyquVTtxo8s3mkVc//URP6an6yF1
BScvILeUfxfFf5ErWbvIKq1PnM1csyxGp0uNbwquGcdcDSFO9PJOb3AzMss28AK1uW0m+V5hM0T+
dAbRp+cPodzwY+bckAIVg9M1KeIIrwZqxg7s5+mTq/QD1fX+MsEyMMlOSfrBpF2m1FjMxukc1ykw
OJ6PQSqizTCJsjMG/eBKCG7j8owWoBxSLumgdRMrD4/IOaYh48a+yAZ0Ni1pM4tiv5F71dZqlL3S
PpT8MGh1Hzl8a2MaKwcmx2B2abt200qVvp1LUFdRFH+bkfa/nqV8M86y+Mm7Uz88A4hm0aoFBK1C
4zAuMtJ2rhBZV5f0LEOqsEezvZ/FZPvJXf+Qz6zKXD8d5OKuB6GG3G0aAKRpRQYdi5H7sdRU4Gj4
QzVh/Bmh7Ot6Ris202NPb62nur8tpqzyE0Ns/IyKWxrl2wnxHHscgHwxdXJEoAzuksyrHiA7wwR3
KddVyH2Cua3UEFpCJRi+5XJ3lc9S+Y+reG2my3SxcOkEPX6xiqvY1CMtWoST3gFsQsJw8Wq0gHEm
DRF7qShadPKCPrzWprW9G4ZIcfMzALRG85Nb+KOFf/GAMrnQAUuuIwyq1PfruLPUAL+mUjj1dbbR
OmXY1B1XUVjUXanJkBTkavYXUHlozzuyNCu3FurLzJSAn4YaSZiWM2lJjM+AjH97YnjlgB1kuSuI
VLw/saIaC+yqGuFUWyh8duF4UpZ6R36QucQ2yL9F9zz0gTsF3MM8Eq5E+giOMYOSGgRMcZH6PJf5
9PTJ43iJVgMkymqWWcncN4r5i9qvQe82mcMqPOO5UdygP7vVlX6D88J4tRTBDjHjxkUQL3QmdcJ3
mO9y9LbSr/Cr8RIBXcxrhSmpKhbCFp+PnFxBfyusaPbruRCdCV7EjxP+/7oq/0Yl/NO9+6Crcv4a
F91v29fstfj63377n+2316KNy+I3NFZ+u2/itvta/Pb9629OX0Rff9Zc+fGyf2quCOrveIwx+6Kc
AqKEmBQr+U/RFRyJVwEVyn+6JSJP6Ip5Lcqmi/7HvwnG78xDISBBo6d7KjN0/0/ZFUEVf8cmBRli
Rug0krV/orpykY+AZTI1eZ0CSqQk6854ERuXKZ/ivIz2YhoNmd8aJQMzt4BPWmybQhryByZ7CJKH
qTpBIo0QbCT1l5CjJ+E2InD6P13g459R42ddFul9YGPaA6+QdcGbhqSy9pHer1lEwufUtOCXZtFK
zsAPhtx9SKq8QYoSJ6X4mzC0JuIfpZYPwBXaRbPa7dQuCr5MOCAEheBN+iJTszbWZ6iViwaKzsAC
ZVVRRApHFmkYqRdnF1o50uoDcP+SYQxo+QrlJpL/zoiyzUyiKwCxiZjYgOxdgSgEHQ1LmyN24ZPl
o9m7QqHC0BQ/QdNcVOzAE1ZlAxBp9LPFtUOwXtWfxkYyk89C0ON9U2gIynuL2OOPJaRWz/AYm3ik
SiDhyKvadi+mRf1I9FMH5MGt2DAdaUgC3XTwFZkXUJZWUa9o2blN7nMpM76QkWbT4KZNEoPHbgZU
G+0qkGYx+zM7+y+IM/dlzse/r6/8DduaJgYo8x///u5/hxjzybZ86y6/690Ptf/x48vha7ku/nf/
8X4ILN31r818em377M8D/PWd/7df/Eum6X6ukGn6VvZFt74aBpTFu3ihsbr/+4838Nfrv5N3+oK0
U9z+iDp+3+Eo+uFn/4o1uDP+TntPZrB0IfAkgLX5HfPwNais2+C/woyk/C5Lq0XgSh1esVjs3W3Z
/whBhKd1eoO+E8OAdYAv/aNAsy6N/50lYG2PcboBoEZn9cDOvaTSh6PRx7Ekdg9Jn9BMaZQ8u5mK
GCVCbZqwBWNahRVGGKbeMsvDC+seDrYptqTaip4+4HVS32STkp948pZNayiN99NF/ZvQwzW/PEF0
oEiyCcg0sS8hYiPJndiYevdQJwDkQH3sQWma5NF5re5+faj3We+Pa4F+FKAP+nlMWS47zt1gjCSl
S/cwCzNkhbEJvRCT80/oIj/ym/eXHNEnlOUoHVZzhUuq8khtLTTUv48D+NiNpFNk58xYJ6ykHPrp
NQOeHlhP1wXpvZTN5s1SC4e0ya6aCKslXQpRo+zTxYNcrp1zkysuSBbynvOc+kZwSg1mMymxeZuE
lQLoMgo2EUL6SDJY4mdl6/ticb1kpHCot+APJq4D8oukaQ5UpZnzNno0DCH6jtK0chwjcJ6WrBe+
HlcW7S1pP6mwZHt1rjZDtjjhnGL8AWejaACUZ23eMIK819QhwREsjP+8qf8F4eu2ei3OXfP62h2+
Vv9PxCeygv9zfDp/zcuLmMT3/2dMkn6HS4TftIyQJhNhtqZ/5T+G/DsKAuiCg7VjtPk+Lqkq7RGL
hIBUB8rTu7hECCFtUkmrAGNAnf1X6PxrlRPV2QsIpX+z6tW1Onm3SHCApaxG3IOTwH72ogIFDLY0
xTAp91Vc18IzkyDrNp5ClBRybEJ2aTZgB7HgpVoMaQVeJq81v2GyyJA4WKrvVRzAEuk0zS7laBZx
nKibzDElfgKlGTldpQnEekRyBrVr1P8tCD44LCx2m+n6UaWGQ+dHVNrUCdNZNvBPmMsz1vV/NJgz
Jsgwj+WLqCxwA2EGt6PHzFM4MfZfkFBUIyxP5WyYK68Xteh7rlcQ/ceCJADVjQYyU95l1TFW8G2v
u3GonVEePtWv/BDMAI4yRgetArIBHNtFKdpwY+OlzqT7TIwDqOV94+Q5Jjo/PVJ/c58+RGeOAkQO
cULI+HAPLjKcrMm6vsZ05j4v1NYrorLxJ6XtfQEcg4dz0WcCOn/zXPBWgJCtwgoMwte8/eeUqpdz
vKIBUNzrYjVf4XI6PE+KKSh+IunzW8qGmlLMJtamJnRzlyVjzO1WqZhcTaXqKVUX4O2kFuq3vBC7
V2yfLQTaAC9iu2WMTELDuVTPaoxcniNX6vzQGzNa+RP+L6UXV7SginnES7UHH9iv/kdp6S6LNOt2
2o9Lh/WhUeg2WITktpVauEyqUs2Qm9A9EizG3a6uVsD9A6M+pcs4fRV04H6OgNHOVy3Wmzc1TxM0
n1Tan7Y6BAio/sMbBnwLoAtEwpVEyUV8f/1GIHJdP+nTfRcWb8FSXoUC12aRrS0j9b90h/9/7P03
DJHIvcC/obeBEArg1F/G4oci7l6//3buvnav7W+HmETvt9u+y2a8H/5OHvRvX/6v0G1ov4v07QGi
/RWDuYX/0gvVf9fJGZEbIQr/2Vn5K6WUzTWjXHVlaewSWUWi+r8ySvF3elX0XUWRXNAEYgdz6CJU
/yp0X/CQwMVQt65ipaxSyLAUVO8fMRmbrXCI9fC5HsATDE2knaQ2uana5Uqo69exAqS9LOdgxng0
NVUe9tzrzLqx6aSOXlMo33/9yL/PUf46H8APpslkn5h4sZWMDYCReR7C5zytaqyc8CT78UcKpdIV
UiTv8l788utjXhTwa4dgxQpCB14R6/Qa1sD5U+nXKjKOaUKs3M+6cKVJjYf/VPMYzlFt42mbeU09
qU5RQyaqi+hRh+Tx6xPg8ftp/1TX+TAYBmbFoDXX5PniJuSY/3BJJ/O0aDOO12DTa+YJKuJ3urBj
9yf7ipUbOsfL7p8emAADykwRV1EYfr9/400bRiCBFeUk6wK0TwM860jhZSvBcLba0W/BjmlSta1L
9fnXR4Y28u5N8wRzgxlYcJ+VdcJ1OdhKBlXDSCvK71I7tWEa2YfDH7td7hhOuBns4Fq7sTztptua
rr7TdzGk9uYKYvuN4CFa41qO5aG1wOfX76u2zbbYdvax2Xb80/LknXzsbER8+MZvg/PtqLswJJ+b
K8vDXYIvJy/j84wu37KZ0KLTDuGu8qSb5Sa8th6mO0CUGH8e5R0GjQ7jNmewDa/xvh150W/fOv45
Ob3LdXJi905zewc6rx9ARUaky8Mweqt7jStuxE3piZvBb/z8LdmBPnVHx9paW81NNuUWpStYRst3
8UbazafpdroVrpCW9Ixr+SBsxQ3MSujM0DN4NQm9vvX1TU/bCb5iW9v/Rd15LceNpG36ivAHkPCn
ZVAsGtHIdp8g2kjw3iSAq98n2b0xLBT/quWcbcSMYtSjVjINMj/zmuXJ+mQe1d+EDcP2180dNo4b
VNx36o/5u+amucNxaPu52AA02KK5doAOcYRaf/C/dDdyc02QVIWabw7xv/sJz8NHR4k2hLc6Swns
mrCxtfw52D1+QbbxrtlWh+h5/DMB+dFvYg/U3R4mB9p+N9EeeP7e2IChDpabZF8d+KN7ntLg5+HT
7byh5b79PG/kTbQjBNzwD/bpPtsRwG1zlrxU/32Yja3cPMcQWXD9gl3gP0EUTfj9Tt5gXRyUW/Xv
3txcPriWypLeBLvq3KLM64JxAv/zT1j99rKorUIS1Jo4/eV+BKZFerfT2KTgBcqDTCDhVHOq5Ei8
P3u9b+7/+QUyYzwU8fH1d90sfyujsTs0BYwRJFWGfVLO6NpPNfqJYwU0wzEa/RgactuKqbp9/cUA
5RQL+nnuwBcKVhWHNZergc/IAs0uH8My1W9DNuoWktO/v5SVA+IujNzdf/7Z65+DtuRducXs02vs
9QRQdVRZCgwlyrSrcCVcMEibETx4RvPrVrO0e6uMX9I+vveKn/j7fjZCGwvB7JOpGQ/CXj7jTBeo
ZkLk0zJrtgL5Ff3vKEa01pJf3LT8o6r858ZNIMz7d0PRfx/Qagk7mW/KPxNL/kbh/qYCZmHPLQy/
4ZNfOYfE+Ebi4O3J5J8gVRwazN6A3sQHBxVldB/upz4LkB/bSyvcV/GjnQ3QgOt9CA2gwla2d8ab
HMI7FcydZfV3qZ08mjmUqSZ/Mcvys0TFT6JDevlQrV6g16XzsGEEocTSceGuUvMi9QZfiCJ+1jOe
mj51cfoSMDP1X3qPxELSHwz7CYBNMEX+eGVw9aS+OdDsGBvGC6iUOnweg9Xr4yHRMk+9Ee6hmEzb
xpcYJi+y3lhQt/Z21/cvtUV+0KXulQOzOi8qKuPtQz6Y0Iy8ZB3e2rL1ugmUwGPaiZ9Z4aOaOjZF
sERIAESdvUl7uLuLj9Czn3bG4cqSn45OpY5yCNJritFoKRG+Vc5VWwNqu4Otf2mMDB6nFb2khZfd
GQPgGz3U8gANO0Qb7eqhqqsjnsjDQ2YjumQUdzENM5B/5R+WtZS7qMekOZrqv+q07r4UbnutCPX+
T0rhHGUGKuZiFROVnp5UeETqXwYj+Q2wOpQCHTXMxHTvaLb8NmQkzgmN5nzJr7KBTm91qvOAHGwL
QzgOJYjvdUXPkEXrCYSXn/Ny2OVShvt6XI4BbYKarlkLKWcQkXUssgVh1CRGssKF51XmA+megm01
g3/vVtz4SDTfjZbxw5tL+dxL0R7aFs7s62+dCvlT24JtXs60MHudTC6itmna+qPXWOmz29fhV6v/
tBRyvk+jW9+Nx8+VEbekcOiuptas7+LJTredLMfbpSwxXiy7/sWNwk+6M9q7aDa/vp6fD6VL/w81
9P/v6lSKt/K/16legMwkp4Uq9S/830KV4/0PqByK3UhD6yARuMb+zXb8/1GdO1p4MJEo2aq3499s
xzP+hyou7AoqkzoYDYtn499sxzIouMMopD5lAy7mBvxIrkNR6+1FR+uQ6waMBF0xelAQlFaXbGji
OY0c7QI1UrcicB14Fm+jIW2HH5PV1znCWSm2u0HV5Ev7pOv94ryEnpemN37a+vNTywNtYotqUgEr
dtLMivEGx17kTnLkU1AXCFv9Oav86lscJbDX2iInEihlltg8NU7oPFuxHYaBVhUaX4pRll5LXmFr
1dQFXQY7Avxf6sh23zRieLGXURfAYjT9Cb5L95ev9xryA5qf3op6MpYt1S2q0PTzkJnH3xVBjtAa
7B/GYPZwMFI/Kna65OveZFOdP9gyRE0nSxKEtSQqp+amHIgYcIh2Y2yuEjt70SILvVM9Hes80MVo
OEfdSJfcCpxuZqlyzW/w8sW9OAJy+uYYPf3z3LxtWr63N9SkSQe44hRAn717k4I1Gk7CrJmbbrQK
g9oNdRsUv8al9u+KzGiT3eXhVl1IdRbojHLWjNf/IMFxOl6Y8MBYRo/9daqliwW0OgInlzqRJf/U
RSHazdInTXxXldWc/7X4nfFlrGX3Y5YdR2BOeLiurMDpLc9PhLC9Aln4RE8qIVr9RF2kLWkU4VcM
h5goe4cNlNiheK/hX5yacgHhKWNkwHK/Q+KmwVR1XxZudO3HEOrd+084YNGXVcGAz4tMdMsHu3pt
HKccFi0PER6KwSUDjEnCSjxmOKcDIYx7iSdbqIVI11H7y+6myDF/6kbe7IxJo2OcZbVY/jCJbv1v
HHkPBCadz7gpN5k34Cpq9Gbovli9KePPMlzm8C97xOPW3uqil/a1pERFnKdz4UO31bWiU31ER+B0
l/XUi+ekt4H2JsgV/L7ADin2TmzClbt8nk5Lq2rRbAahTqc4gFRxV8fXLs2Q0xGinx27U++gxOPl
xoOFUwmULeABIKXtAsGxy6OuPxpG5ZNBywkygqI6riK3wpOQQJw4RHpSkeDjDJCQiZE5ojh+eyXv
OZshOEu6nHwuQB8xKljVSCJgD7nIchqKoYPtOogsKDE3/VyO3i0UMFvc9YOcgJlenuJplYCFJTRF
/QGhHKCW1llphkzLM4suciJg0YuznYwueyrCtAEk4IfdN2Nuu6CnaP/H5WHPVpZhoVapRit+YHT/
Tg/OIgg0KhzCGFZflmZr2HJ6GDyvHjaJUVl/XR7tNAJXk7Rws6FzYjEs791qbV2s5MdlcTGAWnCM
v2nb2j2Eg2ketDD3nzpX6PDkzAVlI3yBLw8NHGT9jajeEPKpcIRJaAGwnE41DLNGYF3P+enCqS6j
beZbXfnSteWS/ZFTnO58VCH5uQ+evbgk8liDoxRjjFoOxCSrUc8PEU/sHXTqq6x15id3SkfSc3yu
nK1eDrl4bCbNUSSgTPQpqhzDUi3Psuqm6hCywcVztZRtHzjSmON4A7O1mV/qXsdxRYSO5jwv4Zgs
v8ykqW15o3dOptBl0tWXr00yauPPSG+WCKUaOXqICM9emj1YMhHWp6TUjea59Atn2kYiqpCPkrkZ
uXeZDkQN/KchPVQQJYAP9HkrapsTIpTtHERLIpZhOxhlggQXhnzOePStqLAQ5U9dP/8aL7mZoEEc
Lca0q90YQY3UXKYFXVCR5LtotEtS86yOHAshviHWvGOd5xLGd6Sb8acWCmuKcHpVWDf8HZG/BLE2
VeG4zRg5/TMv4z68J7JG0h2RB5+ro9Md/Mw/xW7qpcWRk+silFdP9uTv+mWEaQxiX9OQJRtcEdr7
vBHFZD4hCNPM1q8Sr0nZ3jR1kWvJrjLReBL7UrOa2N0OZjhbcLXmEYG7KMFD8aevYef+FYxuRpvG
AagZbaYqdus/NXShxBYNAghFiTl1GBT6htS6n0Q2bg8BaYnTn76f5+WtZobEJJsSvXZxr01l7SDu
ES0xfDtDn+Q+s/oU2wRLdkO1FalX5nDrFkOCsjEqeSsGp/BvZCQL0A1R3WNdUI6a9snR54jXRwOt
1+E/lMzlE7FL/atIa89/iVpNIsMz1LaR/egsF4+hFHmMEYW5bJr1B6LCREBKIt25G6e5qwJzELPH
wXUS+9broS+jDVfa0fR1rtvpJvLdMAvqypr5uYwsR8+jLlKUjGO3bL8keoGOZYWPMcT+XIsGZ/nT
K7VwIsJky9BUzb3Kyg7S6Myyv+8aERvOoS4TI6+xDs/iZd54EZDEReuhLkNqWe4kZsHmYeqKLD/K
mndlQruqTwYvuvUizXabvZv6VvrFdc1i+LagBjEP26ZN9fhIM0+LObqeUUxBJsy8hhGg64B1SWOl
2XwnkbP022qMRgcjOYhCSwWdIbcrhOCskrrXZpC94+wwhC4wzzRnKz2a01hTA61rB2nYSct08eQ5
Myu7qepmsf4UbWSgKOo0+LxYodGDFojaTNyKzCYg1SVa+r9PIkXPzW6qZvhUC7q498vsGfODg583
nKPE1OirZkI27g08n3G6nyvXiA+edI3owbC9KPnm5kmUDQ9jWtRehxBdXOEiyeGwpmOd6H3o/Zm3
YLG/hkmfIfmx0FyeKBvSJUSj2ZtCP/7ajVaS3MCLreVwW4BjcY4jXjtmFHgToCPx2M65FrYbvejd
6rnyvKnTdnlnclNQQjOs/LdZSkEVSis85B0XzdC/Fe6gD3euXqAFrLVmHz5oYdy/WJO0rL/m3nbz
aw/i6XVNBkXPiMuW/IUmLnHiKjwLSzvONA/aXIOr07Yq4cZ0RYWFituAB57cj5k8qfGESYcI0VQF
1oPtffo8pMqyeRhnP8hCGd/QNO5uKhfRC8/kkl4WPBwuP0inb+HreCokV3QG1RmwVmVkLXTGsZee
jxogkvGcximY4nHZWn3Y3XuDZ6CiG3o7zTGrKzHcKid4HRqYs7IC4fIUgChPpzpUxBW5WEjQhriL
bzOuimk7T3l4p+tx851CwnzM0atCyKfFISxKC1kEaZOiKeJUpXEFenQWuxJUUpcCSOU4aGKscZJG
ZGqJJ9PwVzwjIZ4OhjjabnINLHp6nAg9aP7pNlISFHpcSoEqEHqTd4XaAPp+yttfGQ9uvZG1pncg
+IkrIfx4bRn4qN9fVYbiLz0Jy3E8IIKk3wQ1nzxstccO3cS6cvvwV8NXNqKvWZbZoRV6OgXk6BLE
SJIhngY7bSE/Def+6IWpPv+4fNLOp646UICDlYqP/Y8pzJupT7bThJ4Zq8AnDknIDvUUoUCA9LJn
tg8N+WFUbECFQhe9PPD6iDsg/GEtu9xcQGCRLjpdc3QxZiEaWA4mndd0E8bT3B88MRgvJbdjfKgQ
7d4ssLWUyhqM/JvLw5/GtuqYg3RVelEoidFmdczT4TUROYNlJ24wo5pwk5uiuY2EjD+FJYHSlfD9
nbEo7IA9UnUc4Narnc5Fv5gpaWpAjO3fw7bNNxMwjKfaSaf9R6cFOkodJ86y4sutVjUf9FHOdqOh
thO5tAinNL+LKo0ipG729RW08Gla8npV8MAqf0ZIMdS6VpnXjKwU1fIoOnRp6x3TNvMxDUGjVdQD
+qJeqTubKtXMK1fCO6OCX1C9UtxEwbOvdi7yOoJf09KQOcr750oIeXScedgJuEyfQShnW0MbUbm9
vLCr5gSTBQmLnDcAVtAKwlor23ilSxgifFiq7pLphyLFUZR8fUZCRxiFE/h6pGFaYCzVsOzzvC7w
u5p1F98hvU2ja/oaZ0eK0ghYTKWSQBp61rOOhjGMaoeoakgNTW7rAVzTt3HAIw6llqT/6JK/XlQk
vNh/eey0+pbfXBJpGxs9IIkGb8t2pM0EknULhEBurTkrdp5bdH8PTuL9i+P+XyF1p3cTSw6rkASU
W4m3iNxsNaw1NjS2mrA7yGyC5WkK+aKXnQToOgwa2lMG+siXd/m0/PQ6It0FhRAl2eYyXJ1oPTM0
cyD8O0TS2Iu2iB5LLXUPJVbE3znUP4SVli9FH033EeHc8+XB1zci20jRi8+JkhyX01qyib6nnjdO
2B/miqQzyzGKz5Kq+5JbiMXIsjMCqdUog6fZdGV/VwAYNW84RLywhFKUu1BOP91gekAYkY7TeBiH
aDkkHvLF/lT4f7XLOB3nBNeYRfbZ1jfqZJ+Pg7xxMsc5ZOAu6WUiiiqGcdwNoQBHe3lNzs45xwi9
GrbSpBTn2Kurs6odHoe+nQ9aM41b3x7qg9Ytf4wF3LnLI52tPiOBCsb8iOK9BQDldAnspCmGqlvm
Q55AGJ5Kod8uMTT/LLW133ot7u5ReXQ2mhv113T03pukkpmjNM/gkEpPh66sqGytxZ8PVNWI8eyx
BwuSR3/4rO3fl2e5JnigNKfUf2hlUWgB0L3eaUvrJgVaMg6sAJjAHKlUvW+xlqDtd2xyp9tWAmK7
8Jro0+TPxqHvUgcwaqt/rpfZCZa8+W4V+NBGJGr4PhjFQ5Fl8U9YI9dundMdUSZNuEkyZURV+Pgp
RJ8uS18UDQN5KXJaQMduc22ylt81Lde4AKIwe3Rrt3spRt2p7K0/S/1DB4KrHkoxgCiFB6N4yjV0
OnwmvWnMXXsJZOWOx1Kry2e7Gf8AgzUeqCDk2y6W/m2pJX1weY9OH7h/BwbwBlsXXx+0c04Htotu
ypwpRrXKMsq/cy2TxS52Wx0jQ9OtEVewnPFbQrvo6+VxT69bNa5KqOhX+T7CTfSpTsc1RFZFbjvr
wZB44kDRXezKahJY6SHMABAqP/4X47HHfNgkV1T9TsfD4Gui2EMp3Q7p7ruLJx+0lC5Ou6R/xsak
X7le35ueEj6h2U7rizDpdDjNrNschJkeOFblP5ZIR9nbPh5serdVTdlNmQd/fIJwWSlqcqsr7vXp
iFVv+omh5MekhSO17jfiMFM23AMsSzfFZFVXRMVP75F/NpB9wxMDbg5aRKt7JLdgtE21YEEtpa4T
o5cg+Se70Zmv6Ze/NxRccsFghELea5fxTUSAZDHhswiXAHh6vO/mWaP9Xk3ePgunUPvQI/DPvLgd
0a3h+nL0V3rKm8GA9USz5SVGkEqMcjo79u6dpkU5hWrdy+UtO5+XKgTz6RHX8hC6qzNZSByuZWrr
gRh9d+/HPraMdth8zbrmGgfw/DNHlRLzPxJ9nRRsHWv0vl3UQMD1IIOUS+N/QOk/SnGllWT7oPAr
vGLRJvv4/BSolp1ji/6xXX+zlIMTS330eh2LgMT1N31oVV8mCyzPkbiouPawrW9wDiPIEpMLhUid
C2n1yQl/yMZ4TPD7cLWheTQqt5k3UGU91DumtjOVaa4IkTaxUEH4AvlnQtX48oTfWWXucSqazBfQ
/7pyA2EfMuKIaJtYtI72XIHXZg0dv6EQgMqe6+ytJc0/lBipA+uoTI/LBnAGzn+rl8td8kLYkkEb
Byc9VQI4Rrx2mFi4xr4xZ3tXDHP74a9fkVkE3E31asJxOr1tWNwBrBdqe0nq/Bj1XAbGXFpbu/C6
x4+vqQqUOL70S9x121jrkmkwtQpdP5NgXIBzOZI3ESPm2XIYNfQCTORJdpcHfefLRO0TW1LfAy1F
9n46vQT8QGovncnrNMe73qmK7dAs2Q0SX/b+8lBqpf5TmXndPpJ+Ggo2hEbGW10CiUkhV3NmVPKL
QmzjRDM/STeR9+GkxS+5KLIr470zNU4ocZ+LfTzGeqvQs3CqETdQxhNVZO6MpZ+erLjAEHfqby7P
TC3SemZ8/koMF7w1UjqrRWxqmWXDvAQ1ygk/sHZD0l/Py/TKy34+DJUHqnZ00gCIAiw/HcZHXnJq
S4RBOj3GBIdX3jO3ohLm98vTOb9fqKuAqCFIoojE23A6judrk9allhHoOeIbaPD4AT6lzd96XNTb
MRxBKNvOGKRoMl55ks6PiILqQGUVNJ0pIq0SRc/qkyJaJiMgLzH2oyW1oGzMX3MdTw9x7lyrFb43
HKVJOpToIWKWsrpQShIHI6IlFEgQFDu+8jrfozppbIQfDccmmd1ud3lp1yOq8rqSrKeqQ4mOiPB0
aUNU6ytm2NMf81FG842fg3BvJwfuPn3oa87D6y+A0XjXqYyBegEXtSZglEYx4uzno1itjfqxISg8
aBjO5psiR5Hpg2HZ62CEuiDu0czghJ5OzSZXreKewepB4FhX+wiLQb+/XcYIceu6cq58dKdFBVVa
ZnJczAoRRplZrF5BL4FKNY5Wv5+M3j6WUT0/D34ODHge0OhnvO4hXNrwKDrH/sH/aj54vajxDYI0
zg8GtGdntcuInWSqoWAV5dOWgmoazDR4kSVtlyun5mwfwWBAr1PgDwAZ4DJOl3byxxAAhFnvZefM
v41pXsdPdTN06S3M2uzp8hF9bzAYI7x4lMD4FFdfvwlkzTQSizipLtO70MtKrAhpkfZ+V398XtQb
VS3C5nDC1ljNywwHq3Gser8YMbQfMO+jvtHCCvZCJZvy9w9PjJda+UWAphF876ejZYMTggTj24vo
qQekSd63rPHTXR+X1ufLQ63DI6oqPAegZzgXZNtrNGDqIljQhG6/L8K+v3U650huYe0d4pvNMOPJ
VdfLNTW3Vz2ut68Qg1K5JPClxMZxWd8tiWfSoc4rPOJrv3zSbI7JJnZapKUlDd4wM4w7VwxhAAQO
e0ZqdfM+mSwMkdApKsDgWnT78ipertwL76wFVrqKoemhhsLFcLrsk5/1kC9p5qM2XgbltPj5trFQ
wYjArtw4BU4cLXJM12DvZ8Py1yHLTHwMtlhQyTgdtk+tyAQqIpG2hfg00sneWK1tbgFtLUe9b6k6
GP2VB/rs01FjKpwhO0EqsHbNCaNJm+KskntrzrNfiYlhcUfAcKxqvfvoYVZDoRbhs+vUdNYhh5kO
VWzPiYRrYGubvMBFIR3z5gjIObsSl6qw4uRcMRTJPR8p3EAuITXrN8lNsiwNSgWO3HeWZmE50NZb
XQ/lRz8ZNQrNQkTvyBHPaMpJvsRJY7swqDszPEwia4IpcfOAPICUFITaXduLJfjgd6oGVT0PvlEg
Sq+skzdTM+1+MBtQ3nvRCHPn21ggNsB2nmNo47j0SifIB2xeLw/6zilRJWlVeOXOI/JYrWeYTYaR
DgzqoA2mI6/2iXto3huiaD4+P9o53Al8BAprv/oIEPbqof9R1JViNv8G3o8maGpiXjPVSf+lsvTp
EJKg/vnxCSpAJMgzVWg760HGeozpGxTOxB5/mUOF1y8oFsps1vz834yk+LcubxVzPF1KqygpcNuY
5VqJjpmmo3G1+J2/K+ikX7nG1kExVyooz/8MtVpKN4y10ILyvfe8rL5P3QwjhLEOu62TwUBL5zB+
0sYIBndbySuRzgpGR6ijxlYK2MonU30ep9PE5xZKxLDIfd9jJaQTFx/9KIqfcneagBcX2VjB4uzs
l8px/GXjIKP+pI/h9Kh3bXfXCO2byLvoZkxmTI/DmlY4OS1OGZc34517gp477x0POVoS620PySJ9
i3Lj3uj7X0aZz19GLAiuXBPqtVhdRtRwSYMAcaD9sBazW5D0p37Djnejm93W3MKB14bmvTfG5t6Y
ZuNKzeEsymTpaZCgiaOSBBTIT5cebBVa5/nIeI0lgq6ntW0OVhLQAjB2SvId/ekJfWMJ8j+vp/Jw
eU3fecUYnjRWcXjZ+NXwA9KLA96Nct84U/5gNMaoHzrHmx7cCv0IVDDz4bG3e9u6YgHw7jKTYb7a
G1DpWd35i5HLadQ5cbmJfzKprXfX9a7YOUXe7sbMu9YVeOeIo5KF9Zt6rk3yotXnhWaYSBbHGPd1
0+QImXVO+pOSp/0FWgQWg2PeWgH69M7fYyrHXY3kVLPTdKv5Wc1GhhJrXKNzPYZ5vx/1Kak2AKUr
nLcn74/LG3J+eXMYSBapQbEf4GdW56EaC4rS47gXI4lpvWQYpJIxVghQUmcJr8Ti59ug4gmaiFSE
cOB65cW+eZ/42EynBue2NzN93IBfWX6DqMElE/Yxs9WMD9+nBBU0K10VuNKyWCUaGHssaJV6455O
nkCNh5Lc9DPvl0XbeuxQ9fHhlDCAGor4EETW6WL2Fl11HO6GfYdD3GGhw/Zdj8BbhyJK0+3ljTu/
nZAlobBAvsgEOWWnYwGimz000eZ9HA/dTzGi0Z5nrvx+eZTzIJzQ5e0wqxXsLNlKJ1nm/Qgeate5
ffzDaPUUa2Vi5F+Nie/Kg2FWBrBmbRy+gxA1dyUY3H2VdeZBt3Aaa5IuvOZncHZsiXPgTau1pixO
afR09jlpnlkRJQRGiOF1AfrpporxT5hJOPeXl+DszFLeR1WEfJXyNLKjqysraqIlzLLWDqoE626w
ZdY+KoB/6TMmSZs5G6Yrz+M7Ayp9IFqwyAnASl7dVbHMEExD8CHwOru819n8b6YHt8fzY/shHlxt
uvLQnb0J5OF01viFapzByp4uJglc3pczBsMTqjGPIomcF93MzF+RBRtlU4APpTin00a5jQZfL266
RLuWVJ1FI2p0D44GDSnVyF0dM0I938yzUQRRGTe/lTQzP+nUCH7oXV/N22xKo1036A5kDdFcOeLn
R4m1xKjilXHHh7SKufDgGqzQmUVAa0Vxm9B33NumPRyjYrb8K4fp7P1jnhj5woim/EFbbHVua9PN
bWupRTBOWrlLACG/sKK/ijlKdjb0uptcGh//VugccN/iQ8WbC2hztb3+qJExsLa2LbOHbNY6uWvy
zoX9toj5moPQO4cJOCgSoq8d1LMC/GT6GuzU3gxIYpOdJWY0DBqv3lWGWX82a9kGeoRn9ahIf7ku
qp+Xv9aza5GDAiYVKha9DYK21ccTpUu4DHWO+46TFbfh4IbHxU/7K9u4gnmxjIQQHFa2kX4RwLbV
paCT6hTIeFmBNunh92Yq5RHLnPBHV+QIMfcDnGgIYF0e7/PFnupthcbg71SfXevKT/LOfG34oIqL
Yqj61uoHQfTG7mp6ZMGURfa3BtTZccy75krKfH4lKcARtwMUFmVWuVpVB72VviQvC/I2+WUJSEYb
3WdnQY4X96EHQv7Du8gbSrqomOdEnqvPxMycaCQ3wVZAl3/FiBvvbM271r9RP/RJ6M3GERLAaOfy
IxZdXXudxoux9J0VWLMdbSvc9ZC3KrsbX/TZ4fJ8ztaPQgPMXCVXoyC0awfzvmxJ7OArBokEs43g
BRAhp/TKJ6OrnsM0G3eXxzubGuMpwQBQ4TwjNItOP3ki26R3l56+wxSHX3Ul/AD8H58Rq23N8Mpm
nd1pDOaixYPApOK9rVtumltYVZemRjCLcv68+H33tcgX4MnmEt+SnNGQRxbpSvjzzqCqhAznnvgO
aevVCSkGrYXRwAwBedb39ejrd07l2geuV7x3fJw4extq7OVlXW2j6r3RrEICndhOITzF6bKiZGv5
tRbnDzNwjTtRed8Nq6PtoS33sqizz5dHW03xn9GI7UghIGZCWVyNlmqCqnZfPDg6zAxUE2SFp9VY
1OgK0ObZdnVk3VLJMq89GOcDU4GjxvIqTUJeuppmE4d5gv5y8ZCGMW9+Wn0d6KFCky5C4wZ7jOQR
R7sPRj3Mlo4qZSSOEDW5M5VyAFp1CEq4fIg8by42VW76XZAnsEN2pR2aAaU0jNQ/usKMKQCocJPT
oX4Vh36TjoxNFMK2ScoH6M9GgFeDf6ObCVJ5ZpI+dTO4UV2Dind50NW3+TpRJcdOsQxGChzu020F
QIlsOjCxh2YGWgdZTwWU0bA8pG3oXQNGrp4HQ4WRYKfIEUhBkeBZ33FNEoZzhAdLZJTSpIkrUAnM
C326ZkG+/jQYiKCGkegeQcJYw1Qa0wjzscBGD3pAtockZ71IvwNnHCftY+/11ZU6xrvjUcDiCqcy
Q0XpdBVlKgA0166/T6vaDbqSk4lgpbuXppy2mulfGW69aa/TYyVJNSgYkw6cDmd0ve/FmvD3uVc3
vyda3+xrTAcOcZ42VywY39kyWLzMC3Fg1ZBbxaNGZ9dd2BJ50qO2d1UkYEWLvrgCA1kF3BwMhetE
75zghchwHcDYDWwZs5z8/dRH6SayKhAuse4BUi+LwNHSLKh8ePQWCNf95fN/Pj9GVg1VKgBKlVj9
ZG8+unjMCpiqo78fU9MPHEMOuw4Zmytf2bVRVgdfRHS8m6FHwmwqjDtbGk4QO8M1yNn5KVRzUedP
AfdIlE/nkkmC2tJs/X056NGWiqa1jSqcETy7R6eqhw388bUjJQQoRTwGomZ1DMmIm9ZKK3/fwYAO
kgXRPSFzEVwe5b1ZkTu/Eubpta9HwYewbvsi8jB6pqOVoeKPxpgo3f1S0WNznKa7FkKc7RZgBXIw
lFapblOVXM1LdxfkpnojC5bRqx56Z24eKE9fEx44+4g9oVo+FGm5qjjyq92KMsPpzSxKg2YRzVZ3
eEPBn6R7j0x+d3kJV74CJHmMxXXLa0aeoOS9T0+G5tSa1ok4C7qoSb/maAYdbH/QFhyOhfu7VQz9
E/d/glSUB427r+zwsaev+jMqugEhPUMT17wy16+6+okA0eqoqyuM2/qs1kvuZX4oM2wNu+JYmF15
O9VxiWM5xQzfWYzb2QqvWd++t+RvB1VH7c3HniVR1dZYLASoYLRBb7ThLtTqHocFgA6Xl/zdoeCm
6SjIM7s1TthuWV0tZigrrsC1JqEPTqNBdOFmBBxS/xejkf4RmVFPx3FjdUsPYTbAAckzijQJbnmt
4FPZgj/C4QgobJNdeRTOPkk2D/IfZUwCT4WCPl3HscKWoC/KLGgqLfmkl5aBCWvZbdMiroIidT+I
tHk9vvSYmRmFTJ5Y9cG+2bfITsPRErwCs9UIBKzkhJm7W+6aiKjs8r6dvUSKVgfPjrmBaTsrmorY
ElEJImRvYYvkfR3BahQ3dobi8tHKaZhs86kLxbAhdNTc/djI5Zpw1zsnB2oa/WdUwVWNZBVo6+is
RG46aHuBvNvfYeukxm4qzPoptJPqGnP2nZ0E1cA0qV5invCqA/1mZXFcl7xLOpFEVk0OtqhJNe16
t8Y+Mh2kRFfeapf6o6897R7cGqir8XEQ1q9mWOZZX7lelwezLNytKJZ+V0sxYFHs2U+c2WHXIzq2
pfofXbkI17sLaeifrwTcFpTZNWSrD9HiGBZzuCvwOloOIhXV74lvdp8SD4rwjoZQ528dUbR3aRZf
LSuud5bRKbgRtwGdQMR77TbTpm7khmE83OkFnLTtgijTX52XmHugvh+zP3dBSDAWgEaQU7DfqJqf
fjJJ4ncZhgHjXdSNIt63Y2EZuyycmyPqF6Lf+U2Wpi8eqLhjn2J6fU/I4EeHyx/T+pLnhwCuppTl
QZEp0sTpD2Hi9JdlfirvRt2tbkJfRM8+Ih8vad35z8uk9YFdYB59edD1kWYkahvkb+pw4SCvduHN
ke75aRa37qa7uNGn9mdXZT6G6n5umP1eSwGq/lFyjcQf6yWx3qejrq5EL4tNTNZCeSfbdMm+GQul
1R2+tZ393XI6bkTSavnl8kzPzxO2SfSvSKi4K0hUT2eqa5U9ii6f70roZd6+NBMIbUoOzNh4SSev
FebfWVh6wwoWTwBB73I13FijNlFKf74zm9I5jHYffc3Qm7kdZxHX22FOk2sh0vn5UcQykPDgVpVZ
yDpsMaCfeHGy3BkLN8XGNnrELZuuN456pGvOzchz8KkXjn+NWqgO5ptinNpNAjJFICXtgfK+OkNR
MbR2mMwSzRdD+0oLHFvIpAAIv2uX8gmemXtjjEUqnsIuBJmI55HxlXaqmx8BRvX2j8v7fH5rEbmp
lgQIedWrVP//mxPtA8OsyjGe7pp0iH5r3Sy6zSr954Dr3Gc+KvfRdMMUxUSv2VweWK3vahkIGQG7
8THRBvFWF/WSDkXXaI28C6dyCkRiRjvkhJxvtd0b92Ucp8/o9uQPFuCERw0w/bUK17sTh/5gwfGE
x7suVAJANVrbZRuoa42fl9ZBaPT/cHZmzW0ibRv+RVSxL6eALMnyGmccJydUJpmwQ7M00Pz67yL1
HYwVlVXzHscVRNP99LPcy9BNCBGlU++uEWJ91WtnddU/GDa1rx+//IXNBxkCKAsZOqAI62wPZMua
ymTh5SsQfLtlsMv7PlhML5RqQg7aGYeXVOj9ldL+4lMp4hjVb8Di80x98QJ3KJQ3n7I2y3eotaiT
V/plbOql6JHuGJs9MbP86+N3PZ8gbBsefABcUJaZK8o4O2mloWfOCBLi5Cf6+lUFix47XZG32Epn
AbJdS76b2iW9cUrnUdsyP2OqrpmzXnx18GlcWdSxFEbvtzmQfKKmL+eTliXT96CwvmVgnYrQ7WsN
a+e8+wSjNbj5+M231PF8i0OadLY6BPHHc4KdjsjcaoybvXHZu3sNbDl4uDFLfn78mEvvtoGZwe+Y
tPmDs/UNDIum+1QtJ2NYeqKXp0rsnTRdRHj+eohRD6XxqBYNG9iPH3zhjtjaiWByKfxQ8DxbVKCS
S1LmNbvYE+ImwdXlae76z81QN1d27qXDynNo9JOp/8kApUTUpTlMy0msvf956JT6y2xL/6CllTnf
eJ6Sj6nZB9Re+JtcCdgX3pK7HhFGj0/JzPjsLRmyJSY9W3Uy/SxAhZGQYU5F299aq2FMh4+X9EJU
pDtLQAAhRc/KO7vqrazy1zQf1MnoJ5MaRFhxZo/mkRJb7qe8/rlRrH65S/HZtgrx4+OHX9hIpLDB
xvkGtvQHS8uliF8nw1tPuJao5IacEjHUMBcdMg6LkkF21+AZr8fenK/iynVw4QsjvgzhB5D3pmFx
FhGlVQyFXy5cx7Y0tbCjIb/e2avKT/7o01voCxCCIGj0LizyqbmGgDtzNN1yWtJ38qStqobCeb7w
0kbIqOo1vnLgTzypCRzU4i1nGu4b8E1NhIcfEOuoM02vidLVS/VjsxoFNre8jxnVRYFasV1WmvdN
b6q8O5V51cbSnD3wPx9/pwtxBcCEDXyBfc+ZP1srhsxBnVvmctL7Wb35doKHvN79V1rI7yXB/pA0
kHNHHniWYU+oiThGVqsTrYXC2xmrXu9skNE4C7h10ewXR+pXqrcL2x+m4OY9AtqHRsC2S/6VjYxl
Kgp8mtZTQFsIQkE/TQ8rRsEPjV23j+OIcVpI8Wx1xzJz5+95r8OG/3hxLxx38BFwouEp04E4nyMw
Fw00Bmo6P2FCf1cvZf45MVUH2N6ZqupKt+PS04ic5L1MFJHDOQsuhQpGv9dr/VS5rboXllyRkd1Q
6tBi6vo/Mmx/f1FSHvf/n/b7EPxreREKyKsE9cMThIN5X/j28imf7PJVt6R+QONwCmVQqivVy6Vv
ujnyEbipY6gq3n9TbsylNepMPxVrXUZDH9i3g0BH1hAmwopu1nBNac2z5ufiMbG69MolfCmobQql
Wwt+a16fPT6bvUwvEhgUNCG9H7VcMdJIiuy2EobRRmTYSA+6Ci3IK/to+3/PLn+arzR8NhWRPxu9
PvZZUNsn4+QKa07ysG3WSj703NTDDVJl2mhHpvDy5NfH2/dSHAU6y+1BYOCmPDu0i6WjTalxMDOt
hDppZdYL4LkeCaDMxZHbKHb9wnTRqpbqCnLiUp7H6I1D+5sC+8cU19GZdhQzFkET7as8wg9V5gN9
gd7wPldBKRFVntC/+jrKes7uUvi5Eb4GphHWVmL0V27tM9m23wF9GwQy8oHUBv7aer/tsAfjAE1i
PWVNX4ZzCfMXGl0WKl3MMTrSIzYKU7+fZzs4IvZdx7il6+FgZdmVjXD5l4AF3VCn0CTOgTpto2Cx
O/ySBkHD70oCk1zKRYuGIc0PuVqs2NPcVgt92dNFX3PV3gYjbRRY/pzIj7fHhdMA441CG/FckAzn
ok0ZN2DhzybfqFbjwaEztyParHOsWZN4MEu93WsNwLQrh/DCroSHQpTbpMW2bOr9x6gylPCYrquT
CrRBj4y+xdikpLOT7lrXbzB8Q83ncfCRmo2hr9I1vPLeF+IsPUjQDAyjoW+cV/uWRn9bwh86ZUoH
a5NAF+n9uXnza+8a7vziu9IWo3eyNXvP8Rp2u/Rw/EvuME9LT5j9LiefE7mp6Jn1vTm0hgwHVZT1
s0DMt9t//IEvnkIwBb/94cBvnGtsaE1rD5pu8IWNKY8mED8PhlEiAOunIr9dNEQhXdMVjw7+ds/z
Qm89RIITgcuPf8elBd8klKj3AM2gTHn2xfW2M8BrseltxFubRuUxPE8T3ftcu/LKF9IhWjk0UxiP
o91+zrGwZLZKjIf0E8WW+dy51bAzc+MawPrCNfbuKWfxJO16YBkjTxndyvgyov/41kCcuzF6f9wl
hvRfvCapjh5CHLHV1erLx+t5fnDBdbNFNyYeeEPe8yyukwnmzuKv6lT2SXDve1X3Bh2++KKrOi+4
ScygCeVg2Vfyk/O3Bm8HcYXJyGbXCP7gbPiDVALiT1bmnaysXgvELUEGhEguY/tWj0LGChorjVbR
vXSjP/VxVdL9usJoON9K22/Y0s+NR8v3PY9ZgTEPgSoN74SE8+TH28zUjo2+AOVRlYN3jVr+50oz
zYTlbYEaoJN/zs8D7b0USEB62Cqq6q8aoeKoRsP95K7B/Iy6qrlDheqa19t5trC949blZa35zIAB
3x+X1JeFQO/SP5Xgj6JA+MoJx3H0XhAK7h9WhDyuSZFceE2XNjbtp23wRWr4/omdGPh0mfBPKlFl
pMtRPmeL3p8ciZxF3GtD+2IEc/MfeXtk9sinE5ZwE8D+mozw/WNL6bSOXWX+KS1M52hYcsEtbbKD
Z5lJM64hQUYq8ZZr4eg8RmyP3QiQFLYbH+gcRNNalatPecAeEq4sw8LLArhmCB9dM0q4sFl5EOMB
BuNgLc/rWLuXyZimlX+qPRowDUbxN13imMc6WK+FhIuP2tiPqKtAhbTPzubQdnYezIV/claZ3Q+9
Y+KN1IloRtJ893H0ufQo7rPNGgOmj3t+fQ5QTL2iy4KTkE53b2xaKsCgnC/z5BVX0sgLJ4F32ea/
Gz6CAc/7DUJRGKxaXmPtpaXTY796HD8zSE74emdPg1iC48evdmlnbFD8zVIAUs65FulitE0BM9Y4
FajLvg3jWv5IzGy6soCXThswSoa+NKDA4Z6db4MmTp2S1Z18r0UAG7/tAaSJh/yBgK6U7C0nafaT
lfvX4BkXAjhKbXSTwJv8btO9X04vGbAwkaV1EuZorGHGNry113w+DI5m4ByoanNfu7q6k6rOtChx
6uxaQD1PiLazx7SO+wNBQZbg7OpqG/ZOkLrmaZadPYSr7bVxX7XVTV8vEyaJbiXIEoq8Qt22Yr70
8fe9tPJQSxA6o/dLeXIWcGbCAaK6qXXCz8a4QyikP0wNByTXsv5F5ZofDna6XMn5L22qLbJuL62D
MD17KNgbZFj8zDhZ1ljHmN+tf+dj2339+NX+yPVYWegOtJbRVkJT7Y8hXdP6uKnk5gmN3uK2YUiz
c8dh3tvaaO6YsXtA2zTx0KU4kFSjWtt4yAP/9eNfcWGBEcvEbhSQ3abatcWOfzUVTKfxzbUOjNMC
u85Od7VmDXbUl11tRHgN4HWyg+/mpGbUTg1nJPr48Rd2l/dbOYHhN/y+8+oqtyY5uYNun+Scpvd5
7Ruf03b0brJWVmOk1qX+x/IabWN8XutKXwhV9BS25j5RcfsQ79+c+6QdVNnZpzy3hvaQy1Y60VCa
wZs1LNjL7Dp8ccz0Sii5EIs9GqRA3Ul1/5Rexz4h0GdztE8LJIZdggTUJ5NvE/qJ9R+FWrbLmjqG
Wsbe9B5pvr9/QWS7UjELYZ405JrbG9TwZzee+lTYDgDbqW6ijILCeZxtrclfOpgMx2YWwTWxkQun
yeOYQt8khqGMeLbOtV/3ZEeBeaLQQDl/zO1q53sCadCPt9KF74nZLl8SKWEE4c6Pk69m0x/s3DqN
eZD+amlI4ffkdPjKDz5eCNk0XGlSXDg6pCI0PH3GcbzA2Yut/kocNBtMJ2Z9/V4hRXXfD+tzPgl/
D7p4vluLoL7Sjrv0kpyXzatne/A53gnpXOnAQLdO1eAGB3+ebPBGYGINR9o7CuNrIPCLz2PAyw6i
AKf/8X4PFXZF9jr11inHXzP2EnuJcr1vos6qqz0JjDx+/BEvxAOaG86W722d5HPRkpKboJCrcE9V
MpltG9IzDpavWaZ8ufP8wljSQ4K0Rw+bvsJc5Wau9PoayPNCYKbrD74KhhadcwD/7196LL1WZNhk
nfAp9IWIjNrIxF9zLT1SjD7v9DunKKbJ3I1B0RSfAY4oKaLBbNE6qZKlvJb+/rkolE32pk4HyZIM
ePtI/4rRSyC8UrWde2rosFe7tB3kLTq+U5RadvmM3cX47A9l8Opbzf9w/fNs4N0MlOiIAJg/e7Zc
0Sljc53mCvHkiLvEL8NUtqUXaXorprvZH/Mpov1moLkP1v2fjzfEn/GSzY5AHjcTc288Bd8/fzXH
1shRgDhN+dTa4drU836qVyT2O92qrlz823/2764vUAIeBq+TEdJmx7H9mH8t9FiY3IR245w8PGh2
fpE1NyVuOgdrHl5IQJLXANe2x8bKmv0qp+Kas9nFx7PGtDs3ltL5mDuXuYBbOdgnnqfuQKQxSaud
5NOcGSoWKhEPmQQOG88eigfYM1EBX0m3Lq6281usl90Gdvv9AgS9nXsefPCTdOr6M7TtT4M5Y5S6
LNcO+qUnYY5H5gN0hez9bE/3a1t0bubbONJnB7iIyY80t7Ghm5bsP06ft49KmYXEPr1LvuxZCOO6
7RrN6h2gKihpPeHY23jzDaiBenmqM5nOWYy3TfAGnlNPT+si69f/voVJMqgnoYEBOTo7QrlVFpXT
uc6pXGfr1FfD8gnrEYkhvHdN8P3Pu3Yb+IHo3rh0SAVs//6vDVyqEtmXKXBOWjq4OMmQ0OfoPVnN
l49f6c9rwWYlqRu5/7ZPeH4qNXsUtui8E/VydmP4y/M0JHCwy0S3wjZZrzWyLu0WemdoyxL+aLac
7ctUcBd2kucl9qSWcBgsqiEsmpqDOzX/zQeCTJANQ7OMQQgyq5ueyPtF1DrhYYLkeafWr9xXNw1m
LOZXV9Y/0Zmz++8m+rJT2Cdjax//+7ISYNBI2wbptPrfP9lHbM7Ry8Q99QjIFKEPmTQSreNEGq6j
ZWi05d//wwNpqXP+mLQQXt8/sLc6029T3z3ZUJ/Hg4/qSB/aY5U+Tn0doH6CCtaVNG17h/MYC6KI
7UPaDZzp7FNOHeZ/k9JcMn7RPXVTMx0yr3MfHUwfDmue6kNU+Xnz38tYoGIIiACPIKv4wxKAuFk2
Y80O8npbRCOoSArWvqzuilwUseGMSu3mRFtfFqnXV175wmmB88yAeFPiJ5E6a/WgFKpZeZb7pwZr
ngiXOW2X11l+M3ebHpxnNVe20YXTAn0C+XOEEpEwOo940tTbwdB5Hk1d5whAz7+bZFt/m9GjvdLd
vfRqAP03McENeHLe+fQWili7U3TmXGHt8GTTdwBubLRzjQl2EZrM/3nDAnbcePuwilxGUu83LFJr
iYskFEs5Tt1xmbXgYXVr8feqK7yqy+kaLPzSUtJLhraO1CV7dnv/fwXU3Ju8xNCUC8CyaeJhGbmN
sSj5a7E2ifCP3+2PUSPpHXcUdz9D543Ce3Y08NQRA1qMwSmZOgcHzFz7XPvFuhuaTt0UTt9HtmaV
RFlPTbFR0ZMKvcQxvtCUveZK82fKyU/ZJn5sHy7Nc2Cpm5NjMwcJuK60PIJ8lH1plINM0JqP1dE1
lPVq213a3vRJ2Xy/sg7bjfw+RGykLlD41uZPg4ra+0U3ez818R8MTtVq6lBsm2YIZy8Yvg96juvf
YtfT0Q5quUOyUpOhg6EBY7BgtKtY2ZP/pemz5tHT/GvnmDB1tt8RcyMZpjTZzhYzq/N6KO0EFma9
Nu1awwQg1DplaUW0x8YxwkOztkK3TvQqnpTynnuHQj/E7WNheihbbUBMeu4bJALwYcSlwbF2MgMH
EAUoWy2RVbVOH7tGb6MZaeH2uDp5YUUojSVfMg2TlhjeiVpftznPAcUgTYtmJyksFRUkrssYFUXg
SjuqbbMyZLQkckplOK81ds/YSk958lCselN+YdrVT99T3ezym8YlRzjAXymyIRSF6ySvmjRR/AsT
3BmWOfIrDc2PENuwfv5nardFPrhqmjU3TMZ6nj/bdp/m90s++/ImW7nUvtJaaNWjyNsmP1rC1oI3
Z848/5Dg8ihUOHAFGFMYdBNWOC3cwB42J26Z9S2OBpMMsUx106Oro00ZDZOfGE+O34F4LYWcBPLV
6YKHqAMvS7x1gEMs2CDl+o/MdVXJ0ED+XBxVb8LdCpTf5/shnbv6Tvlish+zFNfUkwKxm+9Ne6h8
HD/M2ltDqM41RpqBXh0bGKfLX0AzkOxrjKpPdmagXPttKHtVHnKfVu/Okgnalrh+Os6N1g+Jvxtr
y6gjxj/IY/Vuag7PM+Zu68+EhpJ1r82OsdxDA65w6w4cVfcP2gK1LkS73q2epOtm609H60v0zYoi
z+5HiWUnUhmaPj57aVOt+9L12G9Q+Tc2lVFDIjiBbkPi9wj8dQ2ivqoW/21s03b5h7H2YrghUbsc
byt3rIcfKxKsrYjncVYYl89Dl9soSZQBJ8uw1q6qQj9r0qwOQWehjRQtzNhSP8xbOFt/mXJMmOlw
PY7tfVApkcRpRtk3hpXVploRBlpm+3er2zBew/h8nA+Ybyz82VrlrcgjJkJuliMLPHr9PaI8NI0j
4SLnY8Q57uPrYWGeVRm8BOf+IbW2gXtkjahrZJGYa7f7otrFqG6LxbWTmwZpNLvcrVIr0oOztMgd
7MilewPbSTvwxzk0VDdnMxzhFWRdXPcc0jpshkS4t03gQSZeGZK0x1KWQ/CECZCFJ4whjSp/wIcq
HX6myVrm0aIXxWDsMhwthyGa1wHQjx10bvnmaolGYArmmSWOmEtk+RwZbca8LpbOajQ7p8A3FrFp
EKnhIrXA+67hD7/hE432vp9U0YaJUY5BuNGN6tdy0Ba5w5BzEPcBdS4N7roX5Ss9GV9D4CcZxc3a
MdwzI8vMXPPBY8S5xsk02OaddNzOOSrfo5SKqxYAyd5USd19S2qGBLdN7frry1xN3ZJFmhqkERbz
WqY/Rd5LYD26keQB+WzR6ase4UzvDnvo9w2oJ81rNVzr1lVPiFW+TMWh0DtPHqGGFdX9og+mehoc
NWxKPWmaBKelT501rNvCs3+WrTmka6gjHFeEOXo7Gxx18vTkZ2LXmvpuiVb0r0aaLeK2L8es/JSi
LqdvVJxU++bRdbLpu9d0v7tgtYOnpNelfpvBqFxPheYOpnnMWuUlIhxahgexmY4eYNPaccFLdFiW
ud8yq9PSH7mcegeEEKPLXWbKQu5LIfTuxpSTmd7ycXvxQyA10d+7i6Mp7AntEs31UCRZNv8t06bE
GMSSfoFDsnSm6YCdlr9dM/5o/KC/r2M32C+Brj5hNcofWX6elIfeVK53U9KtSx/F0MnpAbFlbTrq
Ajn5VzaI50bWvHQycnt7EPvJxdb3kJmTnh3UKLbt3vTL9De+qV6xosKaMnpyp8oojuPYzskpV7mY
CFJCYyBkpn1ufJ8AMAzHwu8aebOMerJ8bwQXSuQDRkKnz239cVp36BUXC1IguK4Or2uAPtkYJZ0N
c0NPM1v/Bi1UOLdNppQab6qlTqc3E11Rezf7XAqotjtJLfeBQCF2COk8w7jOIFyMXiTWomijIpln
ceAO7LrPCGO0wxtIOV21O1cmQ/dtUWwfLotlaDyKHPBL4tE0ckcdSywh5wfPzehtQr9PkgNz36XB
h29M3fZY6zLXjjzbc1/WWc35X1nKqT7qVKjLQWhmDsTccVqVh5Ud5HfTiP0YlengV98dPKfnk2QO
UhexPZbKeWUCUFZvqhKza8ZcBCo51A5QhZZLsxyMfdk5Ss6hoqftYkwHZOITPWYbr2OraelN9sIR
rgiBqVGtBB1AwSdFX7vZNYUP8CCsnbr1Q2PGmuSpEGTR911Rr/WunHwN6VIQy4hp1VCutajRfHeQ
4biQhoYSYZH2kCnZc1l0wHcjvq2JBEed2+4hxcNiDWUJLPUUNHqb7UpNtdlXx20DdWu5S2/Pu8Wq
PeyWa7yzv8ph0vJP6RSYcufC2u4tzMi9JAiXYYRRFGLSJswu1jmnzYNnz9lfUgcxfCdXO9H209rk
ebYDMZx7IlzxxVu/l8Msql9D3+n8wpZOd/Ck0r5bX9sis0tEtqmY10jZdULuuGAJPT9YcgiWx3UM
LHVTDZLp0t+Wtk6dHXFPLslLgmwBZgdaNwIvG5Zs38BLNB9SzDHaE7MzCK4xnI8kjwJjW5EKBOVP
olKz7Ma2rmJ0DSBlKnPt+7BZcfV6KjqNT4U5ZYP9FwvlhJoInF9VVuYvXt9nEze3hWyMlNNAfpYu
8oSbdPIDFUCm8JogbdipzNNEhOyg89UpfD9/EKLxy301YKK6l01JAq6jgQHPOTW7G4idTn0jRWLS
D+1EFvBbMRt/mPvE8XgacGe88IbECMU0Tj9zX+LW5GOE/A2to/S1t5QOrDH1ps2pQ1YvlpUmzuNS
4eCzAwQiUdUpR70N9pBd7PJGKq+Td0tZ9+nB0CTIzS7nGr2tq2Z+WSxMpp+6zteCr0lTGjmu67P7
yaaBrH3ScAqbf3R17b4goDlZEWlf8qRWh8+5WJNj4I1by58lBLgSI1dhv6BuZz31xrraYdCYQXdS
c1vGaiMCHfVWR5lDeMtYxLUxumTCHWJf+9ZMaRirVBntnmibOgdhDosdwooYXgRTAPyWLZbpn761
uz7yDLWq2HcTmcatLbIXXKXmJjI8rX7J2078LH1/TPaY8LTq21p7VvVTrZtvGcLbLrs5E4a+xK4D
+genISaX30gwZfCslV07v47m4Iwgd9OlPqzI5jSRXmtFfUeeJOhkDyXJTM9l3pGvJ533zPWW67cz
w0k7Dnxly7BHW0xHF0saKw6yaeH9SsBuUZwFlIf7FOyK2HcF2XI0qzYpwQRMtnwye0aId9IQ8/xm
a4ytQtEiyrxzUz8NDmXL0IAkasV0tJBuihkGHnEu28exFm832pl3ay8KJa7AIAzeTZPU871hp5qb
k94FLsbwk6N/qspq+afQm3pCnM+xP5eWhh8EV5htIko8TepxTZSBkc1skyY0xDcV5PGKuIGInKrr
yrhU05TdMl6uMVfvjCGPND/1xKGFXx585fqsnV3BLaXtGaYtaxKuut5r8dxCCGNW7dfNvrT8IXnI
esy3v5Re7zW7Gfl1a1/Mtt5GKnOc/gbVmny+H1QvmSiJZmi/0zWR1U7zSq641CKcfe2KtTWPGwYw
h6QwL8EhtWar/WLZk7vvEtED/aktzCbCulzKbBeg+zk/UVl4c0zO6BdANTtjPZoC4ijV4oQqJm7P
rV+kHGur8G6JIEBdQ6f3ezcqyk4iza+CKXbnAJ1mkoKR2be51ElsV9XsRVDtsm6/QtQaQ9tPy/pL
2+vWdFPrllhjTy5SxaXfJlOogrLQj8tKdb8zq15UcSFK6IhW6aTq8zr3nv6G6h9SkU3rVI3OESLF
Sg/UVWoZP690UQFSgNAOZqC9gzHWMsRELq3yk5MsntE9aRPuxmSbWUMFSmPeZR5RTb5+642VYcdJ
1w3+QkmMXy4JLFTwu26dDPS4CEV51NiL+Ac3dauDMGiqza0dYbsHaufG/jvji9axXPyM/TYZIzVc
avOoIWiAmRqLdF9UAvo0LqSkCEKxrXrzAclz9nrNelO2lS9Ho0sqhjVmNltHI5VjfyvwRnajzFdl
E+b6ELxgIuX8VVqu+uaQy+rh0k3VGDZSCR9uiqGqHafY6qPSVan/vWo8HeFdycwFRmq1htUgSuto
rZX9jM1JSqNkMILuqBqta/ed0VguKsa18hErbocxzBctDeLExwA01ha1+FEr2ulRbsaHOyNbQDZU
RWKOp7K1FfEAihiq4ppbxMqw+ixsXU13DktepngYtMJ+o+MR5Iis+qMVpbVouqhDWkfsilWA4bI2
7cQQ84WsCRu/dtXe1GquubWGJzsMm4mwbY7+r2Aa0q9NZup66NmZ+0vvg/Rvd/XWOpoLpKisoBcG
/5Soe0fbkAl65UweOUdQaDsRbL4Npkidt5mB8K9swUE0yizZqcgNpvpb6VU2pVNOGIgBjbdUP6Jo
kJgsdInXbQuC2LSq3AHxSUclHu2cbN8LUtsILbQW/nYWbcZRhSHzEnYoXHx2e4qTEO90t9gtZeVp
IOS8qoxm2KNwbmdZiljTxkEjlnryuZnrPogSuhh3GgqiMpxqaQy7zlZpc1xJMrXQGpTMeEGVSDw6
+zpHwFU2RpRTnGTR3PaBF+KRmT02i6760O3kghsXNcijW2Yb5DxxlukGcj0+AeQF453hFbBvF1uu
bxCBqfvmpFvpDnRYs4UpMiGfpVm0bTR7dvmD8qyFJaz1qj8s29m7m7q+QEy6y/MpTKYAJnGgBuPJ
t9YSeQQ9mJ402y5lnCvl4icOXOpuRo3mHtpEJbByrZ2Z4DuIX+ZQuPou6WUlkFbS2v1YE6Nj0FLF
EHllpXNZLkmWhlVKWRxqS8DkdA2aZgwHtzd/aXlj1ZExIKMSscuqPprKdvxk88uMHVivNNuNulrW
OMsVknolTQsPZ11ZfxaNucyhv+AyyxEgoY9TNzd+1NgPYGfbYn4QFzQe+S1p4XI1A6R6ktZSEBdc
LfvemmOD27RbolBPQQva3ZHVHJNRjunNSnFyD9SKLigG9g4F3QLjYYd4lTvFVlZCGfG90f0y43F7
O/pos1P3uuMrc/LGCS1nRRvTwjh8QStPB185F0ADk2VAqiwYRj5wMfgkOP6aURMY2GwkrPGWwZlL
amdxO7o/PW2jqNamyiOz9Lp/xKw4N7rxioCpv1W2zt8CM9hvS+nPcdCrzf4oaYoHOdFsIZok/ucu
VZvtieVy4WYgfrCdAHdDD6RdrbcxCYwKKoUjKMvpHRw4Zo1FoOyMOhzmYbHCwupsL27MVaX833O9
Q5xJwPK3UKoLAS5lc2ysKR7a+cI1EQ6LgeC01tc2nN5GueSgntc6G6DencOkKyd4qKkxdaEnCjNF
QLCt69hofP3BzYdR53LWzS4EMh2YUeoWwU/bajfjGALfW25mTh66uN00oddP7TP5D067nlXjtKzc
FpKnSTYwPwNeTAAIbNbeHSe3o7NiVQ1i1Eoj6RGimyMvrxb70U1A9LIiSDrD7qfDZdS4ReJX2+R/
kzGYMG86qf2c26F0dkvVuy8Nl3IdtTLDHy/R/eyXXowtjjOLob7VZivbuJZUbeGYwUyLVlRAhxeA
y2n9mHnjMjy0utXdepObv+RF78uwzYziXnJJNzerD8z3tho7fmQjPaNluiATsUubOvm1evNYRAW+
YQ7JvcXk0SaPP5Q0E72orHJ4eBDC3SRkb61tVNOQyG6As1XtjU3fSd3QP6Road1KD0U3rNzr7ZRk
kW1r5RilDhzeHclFX5wq+sz5TmeiEnzWpzWhr+nOFYViXbypWcv9XYfeJTW/GDHSM1FVf3ZzzdaP
JidmjiDGNvJHpekgo1u09OWd0dHiPyYSDsIhyTFrPAbkAiJOyIpehLUWtF1QaQJk0ZgdXWGq5DHq
FIrmUSJM+14xTTfCpUHjAay165j7dBlcFatJZvzJ6NnpkVxk0SO/1lbskC0UMiIGpsyaDNSzs4NY
UIiL/NwZdT6Mzb9Wcp7ETWXNqr7XtLUZ48m2OcEmjl76QS8AAea9cMt9q49FwRgEzFEE5VEPIiry
KQ8ZsGfDvu5kQ/kV9LPz5jmFN914A/2gqBplUYe0Q8fxh8gXh4GCRu0ZFanv1XHjO2hohqvf5D4b
QG+xgVvT30mTXD+v1DTls7+a8yvwtVzg4OTyqGYcs+E+++2l3aRSexnp8Jph12NrxARqar02mlbN
gIzVJu4v2xRccA3qL3XY5QElcINNLuceaI+2m6mKcBIzB/MogrHr9g2wi9cUzGUdTSl07s502vUm
cWT/2pf4KoWKnVbEFfVejfYIA50dNz0tQ6sdMm9ne7X3WGse/Ronm3EnLd2KaEe4Fzsv+D+Kzms3
bhwKw09EQL3cSprqHsd2nBvByTpUlyiRak+/39wsFlgka89I5Dl/LUWdQi1sPxwlol+WFFF1jeRu
7GdHqZb5xmF4O+BOnsaEW0W5DzfUVmVOue37JUSQ9aPEszFly1QgGa1bXsqjvc95kPJKmyWNC3bf
CyaU/FlZWqqDGXz7B3duLLO8tbpf02J8ley32Ja70jK+d+g8xeoTL677owEtLZPB7sSfOuxUl6DN
9XMM1GYAjigl/1EOheOmJvDUxatw2KfSa80/vnvxbUxMP0vNPPCPvEuWm66v9iaxRm+Fi1CyvOVG
wSEc46qR1UHXcywPVbf0UdqEU/O3d/dhOgwknnD/7tv82Gvf/ePdFp9k2lkfTiwDLZUz2LOvXcSu
nW0RpavZMszms2z74CuAD/yX22X/JWNBImCeC5oFrd1z1gOXC1NVNbWAYVNLIMt97bfboR3mqc9q
8AB+Z7a6ZPDr7amZp7FNdbX5L3y34cbL7HXvngr7msST4pZsW8z+e8uyY6fRsBuP8TUITcrP1vZH
WVN6dtyniOsrJ6SjS2gcKtaD4YR+uL2VbwRg5WMa4TZrDzlUxn4MAHpe1RreUhL85W2M1nLNyrrd
1XlzVvOKjqUrMm/U+7OauOEOUdeb/a4EFN4OrFl8XSUBDnHazgIqyCnrTvKxz16VBiQhjKnOlbuk
AxBJdxgp0tJJbFCSJf7aFKxqUb3zORddUKa7ph+pNTe5V8vsS6vtQvEkUMFUhlk4qiirqGcZILxk
dARLcOTRs6b1r82dHhzk1srLTExYnXUr5AjE3EQmzpIXoB+V1xdH43V8gh25tX3Sq7J4NX0Aps6z
2/3q7XVlVlqCpU5bQh6HRJu+e95VqVRGrU71BtVulSks9/6dzyxGmWyakQbcuoxe116p8ER3Vv47
7kVzXcSozb0MvOJS+sUUMN7by1vlL9pJK5QVK9QSvQIZvqJqOemyqC71rsL4GOV1uKc+zJFgs9PF
Faxl0YkPdXtVHhrxxBn3cUlnayruEJXUY9oETj5kNRfNlW1YkTgQjq7O2mloVTpuCE5SNQ7FDXWj
IRIPAbgmEOrcQ+XW0uCpVbt8mwhqUgcf3ol5jEmsymop9CvzdD8nszvTs7IUtYPhG8v5PzePsAjX
Tr8/8IvvxYPvi2K5ltvMqu+0vvyKyGESyTgDQqcej9RD1KNNTU3s9J/DFoGgR+WaR0mlGvNrHzeR
J1sbqTw1YBPbUWKee7dWPJ4WrNxnXgTizZNW/kXfxRQx99Rg1dtOufQC/FonOIR76zq6sl9Sxy78
O5eZdE5db+ve9lHm/1ZO4C1hia6fPHykbgLu35tkJWjVTqVli89qFfQf1jErYIqMeq8OInY7+D2X
CvekzbuoScnWvgn0akpLknqIyTiaAx7EbJlxER48vZeMetvgE2FuBtJ5+liGZYaF3ExZ5EaQiazG
vB9rNS4wI8Lv2gTLk5qzZfTZBayx2Nyrb5Sw09lMIESDN3fPobvcHLerVlFCjFj7X7XGHZqkvF1/
hfOwyOPmx2LOwIvm/CLk2DmPAvFoc5QBYC/XdRneE4y9OEA4bfnLNmQYMvg6fQtawJ6Y9Kva5qPt
NTbWrsDiphxmm3cjVJti7tzW8sMdePyOYVFolfR7V3xHKtp3GC9d8tfKsPAyAV3Kn2+dJTqXbDTR
0fgFCNpql+4p9oqmOIkGcuE0Dt0wP2rcpGHidAsgILzHzJ48MskecA6pKGWarUr2N87oI7qvfDnn
tjaKOcSxf1ZrWOwnsGsG2amlFyQLya5Zn0oMwbw5TQtse3vQf+B0GrvD3CyjzSUhi6bhhVeFAAmM
92WhijVYhlOpJ+fQFp7Sx34wnko3Ew11AoIQW+fAa/wPzlQezggggKevoU49cQNDHV+3M5RgSx+3
u6EeNQjlIvSWCBCrMtGwfOD0slqpnpQ6itPFCkqVOlXB/BizLDdJ3sWE7vUg0x8Ob2ueraMT3L4Q
E1fUAK38U0m7vrbVFL/uveB1RvIG+jh3+83A5a3V1waFw1TTIVs4FHJz7HNlj9vOVOfnX24bE0rr
ro3ZMysUxTUkfedDFwUqZjsa2RNQl9BKUwWLHhjrkVygc7MI4K7nuRQpzIL/jjm3mlPiC+o9M8bx
fnVKroTbKDd6IKCRwd2yl/Ee/qKXJ0hDu71GoZ/XD6LdJvkTl5kSZ8QmXPn27s0Q/4O9fcalUXBi
LZELd74qK/3BEzE5yehrgjMqJgew+dxZqrSLghnCz23d6lAWA6XjvFhzdJRLDsklfPdHPOaFc1jX
js6krg5Ki2ho2TOgW7hRH24Cu+1xAYBp33kNi7ZO8nhxtoems6v2deHOf8+l026vxAfykROJFbUH
l6yHP97oTu2RH2stMOWRt/40aRx9n1T7afWQI+s2p8UppkM0M92f+67lShx2eqppofSC32vvamKk
W166c0/iunu2lqGzXj3kC3u2ba03HaYoGDmUyY3ZOAb1/mJRnL2d0QLBGyW7PRb+qQO4shPVQejc
bwPIQ+IxsuqXvl35Zw3yvbOUE/vkXxwY9fBXEyJIwbEUz+vzsGq+0FVFjgYvrfz+tZoKQeH47Krq
bq7YaI6DK8L4eZ+DWRyp1JqHAymKbX9XRNY+Jq4DhXr2986aoZrdUqd95y39fVE2uF5vH9Jy18W7
H/xciKpfH22eMMksA5nnv+7+tNj+AenjqCoa/FiMGSb3tn2o12H7220t99bMtXMeIyd/X8CdsB7N
K1wYzHsUJsqM45zltRz/mBna7wA3Vv/eEQgVB8pUmjibg63Db6yL5nH2g629SGFMChw0p8oqXlio
R860+on75j0PojyNg3H80yxmvHCi+b/KEL94lg9L+XvHcyce7cVj2Z1wAPDGRF81Qbnv4eJ/1KR0
ED3WDG9yjsqER0Qlbms4uDKv7rtTOcrm3darFxytodFABcX6O/TWOOauanLzX+Pa9WNgjYB5NRMI
ZaVK7eJq4jLqU3Q5YKHVOBJco2c//t6NhqrATV6epfLjR9QWAFd5LsO/yvWkd+T2j70ffbhRnVMw
ra1ZW8ma6EWrDhJ/LgPnLH1nP0Gau3fgXeB6Xt/+uJVWH8E3oi4RZTH/9RzSzSekEZw3Hq0wYzRU
83Hpek1dRRk7+1PVkhtU+ESEHGD8u4PlF0SyYR+jT5utBCInrPyvqiuAASJzO16k3PI/0NjDV1Rt
TwjN4y6rQ4oiEjPGNETNDva6ZBIdCjOhnPAwSg04OpX5ZrJ90fNp8ipvTANttfrkNNxRCS1PpZXx
6MR9wuk6NgySrBZ63SkUJpqSZYHCCfMy5wsltyUOX5amuP7NgNA+onS1WMGC0T+PPJMu25hx0WYO
so6OTVMW/0jrCoC62eY+afuNbdazaPvbS5Se6ZIP5XdY8KX4/l7oF/ymYYJ8ri4g30z3WPkrLaZ0
Y4/uL7VF3fcyrDVgs6VBpkNdbB8k50rWg/0GAPm2Je7rNh7jXxsKIPeRts75V7GPpgNpbFdxzhvT
VAhzxnjhWEG9kuy+WMKsVYK3P9IOfOGImvjk5nuYH5UVluODEs0SQPcV/ncR9dZ/SGLllODGt6wf
G1MR9h2XMuvXrbGwTrbRHH2LPefNydeqPnTdOhUnfwlhXkeGsHskVfUVjZVN3olEzeHxXQl4jHU6
aL/uhx88giyAQ7vWlMhra1rSMqjUeFgYflWGKanX33oozIwWx+GyEZz/9tnGxwSkqQDZMhe2ZL7f
xlXZ/O9UjHycC1qeyipyC8DhhQK8our86VjYPsXpCIS6uEsbJCB1loc2nQpNvDLCj3vATxXkbH9N
iOzsaOLNY9dm5xhupuppyvaiHkRqV/bwETSIaJKl9Az5ImqvomQ2MkfcELugoy5BFzHDjcdlEIki
nJIRrT9isCWoy6sc7XhN1mHwv4Weu+lxEzPDnbeTEokUhUbSmljSv64wuk8nb1x1JnaJfGaJEK1m
W6cbkeRbNZhrs+8UbN02A8Avi6coWEDcE25dLz/ojdsridewBJwZdnWAdkD5EeuKclCCz0oGRwGQ
knYmQPFSoS5ikd4UVMbQTMV4DegRDM4hnj9N68sot0sja684lPwyPk1bHgWAEV1qBZ07FRVqa9W8
DMU6frDQ5Czcwup+yNz2L9w12sri3Sg20b27QfWmEZex3WWb4LTuq0Nejt2PDRr3T7Vu8aM3uMPC
HEMtkmakBHCGge1TaSD0Abr32TmHm8vshbztqbK2+dsSZT0nK+I5N2lV3N5VfaUvCqCRBBa4rttk
ao+J1TbON0t7i/DQddqffdjWVTYqG+qtnmRjJ6i4rDC1I71+NkW7Xrjv97sQhB5u0ytkk3E6vcjd
4t+gThYs1cKOsiZqNmKYl4IPPswt5GyB3S9+Av2xxQcdeePVqZrl3SMl3k/7PO/XQ7lszXWFmeuv
JI42HoncwlBRv6jq2ZFLPd/Nhn2ppCFuT3Dlk03rQIC5yebZ4/vm9MFxwuWDmsAhWfPYMVHfgq7K
itVEqCkEMqnzJtE7VWiJs5bDmx9V7TfnIQKQWjbFsxVZNGlx1e9ZZNwo/46QBB6jKIdorWyfYvBW
5eN7TgoGZCyDcUTafu43Wd1S0gW8XBJS6BQIiHhpGo8Lbd24I1ZvXAy1DbhjEWPI5Tij2b+P95X7
BbS6mVLSjvfygMQD2lj0s25+1JXdfXotCEW6eHbrXmqr0c192MsWVssxw7BlZeEUkGjoKw9wP7o5
TfyeSE6177cJaFPXwd/zGB/8sSiHrAmUB7/gViwN604K9kmxRnSPOjbWcskBiyBJlTkptVU/Jujy
+qALWTWvTV7jZ6r4cZkdWn5FyokgQKTEjnXWZa5rvgjSLq900fQ69ffaA18UqBTuJ8mqlHH/Sfu0
EzvHtu0vAslC2zngfTQPW+ca0T27/0ZiTaod4nISXTWdyZpQ6//WupY5P3TUNAdgfuS6huXnTxD2
hZNBEftFGjfCtdLGysMv318JY1ghrrNVKsz2fR0Xx7ANwvvGW8a/fKri2xq2YTgollDr7HZhCHWG
hBJ2KpcMoWHljAaFYdVPf5BYs7EjIHceaDzbf068Tn1a5mK+25jF14PdVdYfcs2X+428reK0CCv6
sWA2oeGvacx4DszONOu3unZSXpSqwbRLWmHqtjPBWBoVKUiWynsGhZ6YJhaEPHzf/Q3YRjuzG5+9
IR/y56nxZHnZEHQEaejNS0tqVeiaVNSl7xxLMVhcAMY2JlM7ubqw5k1snbaA2t90tJvpcScuSKU1
NZY9TyjqfD/JrXCBLhjjeD55+brm58UZUTzpqmeDGCIGkrqKKvfCEoSVzfC2+yln5SIwsgP/Hfem
ch/JDUUgYjtDaWfWtAOuAsaaMJH+ag3M4t1afBRlGYnfOwuUPPWAYk3KE9rPdgL7QqMdF6Q/Z2hU
wfNWpEdhthQ9imyPbKrwaEIwz3RZ/GA5L+T9tDRHOztXNio5yTM9cJ30QWt9xYhavytfOw0/Qj75
J5slJLz9Se7mauN1fIVLrUw6ijziTyo6INHLuNYPmigXBMpYoKrEE3Arazi1v6ocbdkDsbmyOLpL
t37UtR7LdCmrwD167GbQNF3H+2LMuHIExGFtXybBfX2qSxJ37z2wL3Fk/wp14kBnhSdmLFDMChDP
OuNhESJTyzzeudpQ6tBRik3JWs3HK4T6b26CwJyiUuceE0hZ7xw4whvvg5UvL21VOb/oFjUnuJA/
ukk83mT2Alq3O/r5XsmnvXF1nAXG9cwx4I4I/znhEL5jic3X4wqHGV6rOJr+uLzX4B+tAyI3BJRj
JRaALTl5rUStso9dmzI8jQ/2YFV3lU2RXS3m5SEeCptwAa6Ex54mgzckklNw2BssDYgCo8l9QOAL
TSZG130ZQm+X6ajILr3mavF++qOKn1pPbXUG199Sfj373SsmQLe9k8g/ZrDlwoIfi3JxNrECVgnW
3rEOIZQjO41XvW9G6v2trfqgPtPGWD1iCa0JcgsQxJxE7Qz3+IGQuqgZh8RNJ1Iprm2culzqAe2J
qDwXmdAh6THr7j6LcehO2M2FRzQHykSvhUmKcw2KRhRqSiiq/EdCZLydQjxHW1bF+/gXVSxa4AJs
W0NtePtxwYt9sMsivxKHq4fD7K7l2zYFPGs3NvPHtkn2dkjVm3xcFtpK9VyWn6sA9k0C7mGErvnv
pp3Ce4jq9QUpyvYfnqgQnwEwNwgNIlfSS4q67e/n0kP30i2zdzClX72bwQaGWbgJMwvR7ZYMMDs/
0MmYv+uMcpLFoAqf3aCY86QriCi7YfrDnZFrdJ2KPv7ZQxk/0gzTfE+xYZuaCk9fK1X7z6Uzz0/9
aJtf1uDGDB3xvDwpfjiA/sFvPirFUL9r36yJHkbvu915U5FtkfVGY2R716rdYu7Chpd5sbU+qNaC
SuQuaf2wW0lfb4P9r20A3of5Js7XfvtLR2w/W9Uw1zRQXo4MrFRF3nq4AceH0gTqWK/dcNrtsPse
1sa96NwPLpOxurfJnuw76U0CGtVjJfK7ocjiHqrPn5wHBJTmwB69vCA9/a/oZsnnwQ/TVSQTicZm
siCZCSVLm+/npoi/8N8R8VHd+KdBnaxw0E/o4IK32wt9qh0oPbHyYy+7V547V+pT1EX3cgAAd7zN
S4jyhWD2VfOJkDd+hPs9xnHz0jWUQxNwdVO1xN6xmrfpTpL10FnmNwqF79YsSBG67a5HopjwX1dg
rGC9n4ap/5mPBGem5YASZ3krB8F6RdqnSXU0zHR4r23wFt06sA5+OLlpx6754BdBiEZ80ON/QbDT
AV/bTfiwT426LFNA26ZpR4USPuoRj5TzI751nm4wA9TeUUdp+97PvTkUVb0RZjPYYRpEtf9LO7t4
2TGAvo8RppCil+NTLzr534JenNGKFIevoPWsD8NC8VuMwvvZidZ+gs3un62paa9KimXKrKJ2j5K7
4t6mL/wQA0TfweozJZvNaf/1yCwR2tAymUTeEBwMyiH4dyd+3LR/UxrN+gDO2vy2a7RRNEfb1bWB
Lz5FaKQhzEhbfw+6LfrS3PpXB7r0X9yiOAofbXgShZbfgFkz56gjSon1gdTK7k3amik+UuoOqAzb
eiv34dXJtfXl4zw5MAZA3s4KvC7enU8xekhF99o5mGn03iLelXO9zCV0xgyQWdavknv72aa8npdx
DJ0/ZXwzXay+RO/nb1fO3Ab20OkmpO5xSadlt4TvsdzpP+3XnjcaVfqzXXvNB5dzCHWXO1dLEPqJ
CGLLezrpSuu0LlFzZ3UosxEOiQ56xW7XP64nipc1wJfTlJV4DLt6/bFXo7Mm7qSoCh6c8reYc/ez
XEa1YrgYtwvDmpixjnj5K9kB7edKnA+iYdsrv8cid/n7ZV4CjajZ+Q0goH9gSBpQq2wBz9zaN/w9
FQT5MwpwSgSYsWV8sVtPgEXGGJg4Rgit2SKJbWBeeN9kjz9m6NrysPTKfUBMOdxp5JF3DgKORIfd
/rSSG1akyPNskflLhxAyKjjqGvbIA1Bh/xwP9QajD4L4lsupfKkhvZGWWmIFbpa9/G22vDP4rZAQ
6V30/xVmovcZaVyUBNqPWRr8klYKuyo2hWLQ8x9ixsjHQWhsSQH+r7/wKigQXS/a3/ouxtMf4/DC
OBbcnFhXKYTzh/GqpWELtai+7IOX34iV3SnUmaHE9l5cbZXOlW0MpGiPhTDffasWKwFjs97dQk0B
snEc7Z/5jBj+XCu5tH9n44XmpPEf1r/rZmstFr4oHw/sLbufRkbUP1FC+g3ilLqz2wM6k6XK1NQM
O8tUF9gkEe3DiC1n3bva7/nlltq5Yveotwu7hkbId2vlxPMD2ECCksKWNeC0HUQb/RjV1ug3ERTo
7VIY/HI/lqHKw2cd5ZHzIFvE0Qffl9EFT8z+H/HYZZsWW2uKc8Eu0D93LUPDEV3QulrHYrTbaH/s
RaDC4TixZ1TyNIVgdWUSqXmYMePFw1a+KoUud+be03v02UE9BAe/LHv907jtTe7RuMO24Vrw0S1P
J3dE1VHiottpEu03uIcDQtkIGYPec4VrWCClsO6bHhUjzXNQMmy3vVU504DGG3JJpStSu1Vm7hIU
9mMH0xSdqSLWOZ8nZI76yyHnAKYuu7JnfXFyKjs+2mmfxQkpWqlNEs1oeV0G+NxQm2VFU7RNVJGx
M1vHMCoX+dOIkIs5MsROPiKLGQ2YxuRaNeWgWAjeArsx3WXGaRdCijB3Xz0kAzEr7bosqSednPzz
BmHmoUT1V98XXqjzjN+7nCxYNCdaf/GNFMjwg2X9MhhurZ/byEn5ewqtdmU/2Cqgv0ROsrU+Cch2
SJ7ZmVzrl8Boe3wcYHSdC1bq3jmRoDGilPdGyBmehHrAGLU2bfkYDHB6iCInyz14UDfhqenzTv8L
gq6eYGpQIL/iasi7j941Njz04jggJO6qmFfncrDLx7XFBQtwTseMk5YYkfLTvgYrLBtLGleHawnN
4NuiPs1kRNzRnYVyI9/xe0RueRSOW7q/Cl2G4gHGc+PrHScxbY85FFf0E2cLBgOrK3rybvc+rp4b
pMMhOsjOzc+4KcM8IV1+2y/thkHvaYrLKYftD132i13wP6WWfuV0OovIbOuWlmBlXncEze3LF9J6
/OqJNg8O5D2ykFR0weCDAdFgNo5PopiBQhIpVC3jVMNb+P6JXzAOz7YV1iiVcSab5oKV3cAehyNU
ehIsvZQEO7FB+7+sJjL2l1cFOSaRReNZOeAsHnIoT8xQt+igfIzNqZcMQYeBn9Cxs0ZPnj65Gx2b
7oWzPWLKNuUIVtQ5g+v+HizBIxJOtXBEelPMM/wKvFtqJjsrZ37FZ+Ov9/kMcptw0ok+y/k6Q4P6
7waGpK7oBvQYQPK5/V5ZvauefRRD1VNuR/DiCpBi/Ifms5VXL+Kvwa1UIN1OXDAUeR10sMwnNIxL
/kUi9zL+G1XvT5fOAbA9oPItcp5ZuamTCc3S3pO0IOJTGAFcnGXY71SIdHmeZ3aIIDSNF8/1fuM6
9aoDMfrL8lyhZxLHCUQQT2uHDTvZwgiIDDcyDHbRsZSDBkq1H4R0hoCH1CF1J7PqYnEyu2p49o8R
iLf8YGbUqoP/FqtrXf1YlWY5cr04EAhjGZbibhMtGlddWmKE2K5JWef6CDr07Qw969Kw23VmvPO8
OR4gXSddeZkKPbFp0BK92a9ihX6AZWIpfw12fCKIb213fhD11oUnv4ETelvWlsY2jA389xs9jK5g
HfF93S3IhOabLHmrUkoClfrEbVwtF9nbrs8ph6u1J5nOrzA3xIOuDhsfitnOuU+O7Sst5NALjtt7
1V2fDxY6YVdaMACHCFRYPemwqqrfg11JXlV2fWdvsj7EKpsfGYBaRx9NZffDcOmwGbXjib52OJP3
QIPXf1p4V5wNkJbX/rmP/KkJ3pzcxd+cFJQzBJldmqhko5Kqia7dILt/MydJnIpmruKjL/WMgRlt
vrWf8tWtl3siyrHC7mxU83OIlxRnK7k0L+Ey2yxEbt2u6dIQ68ObMbnO9Kcned3GrehDMgTHsqdD
5MnE/Vi3KYioqO5DvxbeZ7j3dIFScmS6Yzf4FDokA0dxYWFXx4J3UYEX5/dtGNhgEg2Vet5V4L1u
Di7nJQctusb4boMA6C9IFwwEtnK6/kE5Q11fQ+5ZyJwFsqNPkBEsMQ/TvtjHoAOZPTfuStMi/hh3
lB+uqGV/BqOMhXOe7W1w7bdx5rz9W4RuX3x0NUleLnpUHLQ6gXfcJ9RMdFd1yTzVAeqgSqMRWmlo
KA7+DL7gsEYuk75ObgxQdVhocxruO21juCEjqQ6ndCIjtXzpIojqLmmitUd0DCXYJJsYy/hrJDRw
koDzoigLwgPJzD56Y+UtzoHA/sCdnyLfdPsFh/XQ/cEfAeHBb+GKl4Eu9u3ejhBTF9kgJPtau6wm
/4FxW1M4sIBa5AleYQTOvUM39h3Pl1tDGe3Sl5hFc7GeRibY//w9UPrq6ZwwCjEHBsYkVPHwultF
PP4qBLICj3OtjocrhJAWQJIQZP2I+8PL2XNqPqciK6IFupOBRwXpKqO6PrGsD9ggGr9t/jYEiRXP
AaEX7T9Uk6r45y63Ts9k0sSTo3BHzLYxp5WWwrilfDyceAjdTDiy9YFjy1m+43FoqotBpto/BegR
ipfGxnd13Csv7C7LVmkGoZ0EqObilr3PyhziKsTiGe2+BYWM1O5r7jR3ElF7msFnXqahnY/NoEWF
d1zH23wqfMuWfVbNcAVnbJyQ8vmtte3OMnXQHVQ72t9b1zT1CzJ9f5rRqPLuXVv0XNfKAShlVMcO
/Ks3cZT/RaVuFpE0BkV1plCFhVEW5EM4/LHWOt+38yZlaN79jjyLLikcgp0SSWoJGS9wOgD50Sxr
nyhfP2LfWp01CDPVynk+DlCv6rMdAdtxR1r2+oHkYu4wW3D/2D9dJDbcTMIr+zHrPORnj4OzRbBe
m23Jk0U4GGoYb1gEWJJd50cufw7WGfActipSAopx1rCfx8apbsIxKFIXQt1anYvtrGN1ypmXzLkP
GfcrJsCqFp87UAfK1rK04g/P9AQ4pMCTuV4TE3pV8x8jvkS4S/wsW4sPH5vfb64OFSkdgK0/oICM
m1Zotxm44FC7Z4kAa3uXaMDIrBBc11kficD7y/2irNOCx4yo1bwE0J4LAgHKxFV+ro5lXDrqEdul
KA+R3gbvvzy0wnlKPav1lmNFelfFSIJ+eeUHlMH4BXhFabBH8lWV2sIDEUpw3uHF3fzGQectS0Ge
gIlgNIQ1a4Llpm4eKKHOu8m/zcxyeBPhvCK6901ZtUc96rD4p3OOMxSjcm2Wn9ivo+3EGU+uOQvQ
KgkcZz60bx4yjI2IBdlLHHtwuz/b3uWLlQ3NzCxhxpkXJOjmLfxJ7v1S3SO2wdVdzTd9wBiasj2X
vbHQoNC1QVqDnmp3++npePZuVEUw3GErZqUSYbVVKzMkPq7fZIuM40n5+NDOOl6bXvMkD2J9JWIC
Bu84bBPAzObPuIxOHVNPkdGq6tjbUSwojE91JFl4+aoX/9T6JkBNiZDJcfGVTWuOQL7fJEa7JXca
/57Pfd8ezVq4w9HT8xz/wZPKiZVZkdZ0o8jS2X4OtN9+ogbzPgfPXrnFBsRF5X1lfMDAAzJTkhl8
x9jFne10AgMYz3k1oh/RYFAZxUXNfq+L0Zk+mD4n9eEs2LHpDOaqWu4bxgd5ZhALx2wzmMebC897
N0XZxlSFq3YOuUAFe9Sso59WjdciOilRG4l6NK92iqmajszwaIjX6ajqadOvjtvqZUFcuhSdB/kw
oN6kswet0XSecIlVmtii3fRPdsib3QHzTzuP8DBWxfqKBl8Uzzvr8/a7RqEivnyS5tY/taSw8dJz
sJY7SlPLjr/4WPvttI0BeijMk2slM6sd9IrcTkWs1Nbsbfvf/zk6r+a2dS2M/iLOsIHlVV2yXGM7
dl44tpPDBhaABQR//V26b2fOTBJbYsH+ytrwy6g6cVibQ587NU7JiGOGFaUTbMQ4IgBwHarZURsY
GKGT4j6S0ubtzQs3UtcVhPGg98iNcdeSbxjmKNiFcCOa6hTOQV+9sVuhI1lO2kEsf9M11/YHScAd
fzDuIv9losEa/1dMtfH/uYsa5nqDKRpK/16SpDbDPnPbuT0qtxy4vweTznHCSyo3o9h5SwdRYhsr
3dNuke5YyqNE7wfL4NNpP+G2l+FxmfM2ee5yuCh3IE7V+FK3fSIetHKy9kVjsVYfqiPadSjMmvYP
Lm5ctAmcsGIHD/N9+SUQ/7OzID7Ne4S3qLebWaJdbt0iZDWjhwUUvq3o/9GLazmzQj8J2tvfgMd9
XWabBPoWobQs7NK8QjA8u2AOm7ssd1f5Wwgp0hc6bfT3GZNrv915PU/kU5pVkXdSKFzhPu54At2N
XBfqCPwpIOnTu0CEk4L9FDu70Dm/2FK55gYZWJlBBFiGhYeSVWHwRC5nDU+RB/Kp5EMJpmk86iQl
N4PtbVaaPMLG5WXmAouiHSWCuDljSyl/hUMdouxM+Vo6+wbzRoy8c0mTqR3bOwriX51IHP0NL6aR
09ZQnoTOb5WzhHe98drF2a34WP+f1BbqyOR9K3qYtIFXUdkNac3A+WcCjiM9uyWjbDkSozTlg1BU
b1hzvQbFIZdDLk5jiHRVgKFgtrgMy0rJi556N93iqRFF7Hu+NdcyFHtNTyTA5Mo/08Ruw0O7Os3I
4aNZgQB0NNiSe85grfc005qzek8dH7iEz5N1uh8rFbWHQi2T6EmSpG70xVG9gCtGC5iRbGiiljmT
jAx+Nakr55MBQixc0YSXlm0YEm0fdkQvc+jdJUWOubqmS1G2zOZtPQafDlpV+KxqHljnYsHiuGvJ
AlMS5J01QyqpPW83tFFSoCVWeVtdJpzSCmbRysMMMItC4wYXo4rDyh9Mn+cisvo4gLwaXjUBktvz
rQvi6L2xTO//ACck/dsUtZIyV+YvMfW7Fgv1nUKNC8kkIkv7PndpoA+K8bn7JDJgM3J40ErKH9O7
c/9M8NHhIEdFkduY9IU/PzsWkjE+mlesO+KWsnlOmukWYfGUx/FfJxONyTmSxok3aacyFV2LThKu
1zmxjsM6VvN0tGBeyn0I9ELAaNDkL651HtMCTsNlaX51Ydinj3294j6aceJ3NQmnN2/HUrfJfJiC
j7fn7CN49h6bCpnpItHG673gs0/Tbb3kaXjM40R/DjcYAB3P1BIlmQPPfCXTCM3xgtaH4cQsB9WF
8zRLBK9xTxPwT5aEJdo8M17Pmd/Hd6jeV+gEhhMb4dmag31EopPcWkaRkKxE73xK2KbjK9bU2L7h
GeOPbrppKMw9SQSz3v5hJNTOpDRP/HZE0S69tLX60St0Xsd7m3YeInQ2BqwKIc5Kp2Vu3YBOu/JH
+8B7s8OUckb6HcQtu3qYC8z2ImQmqGoxNOSHA2IEFbpW+ZCloXK2FEJH/bXYYe1P5La7cpuXEQCE
hOMOSaMyNwBB2T0zCZFsEAUkRotKk0Xfh0Ug07el71JSvWGfuOGGx1ehmD98WD0bpLFF0IVJFD9y
Qst0V9KBS97WlqY9Vcsy47G2L72KTUpadCN18k7FDgUzkXvtuuvcTCbhQ+75nDzOdajY3Rypzrf9
ExmcqRAvDFYBu6vZyhqHr1XqBua8aAmAGsUWETpvbBqjM1VlcACS5/rPsmnL8VlYFPC3EXaC9+Em
mKCHDFCJvKNLDM91ducuyTZRIbIItELcJw9mGuvmUpdDR0U0L0O2uhwLGxqWKeoA8n5FRNcWJG27
28ZSvHG/ahjtRSur8U+XTj0fRuF5F5OkTvlII65nFNQdR5ldSymkPTpzj0G8IZxIyW8HdIkgAM5d
AaegIYVRUPKodczYSq0g0+seBxgNNSHDzxzmlFGo9zCd5vQRZbcpTzxtcKTQ+xw/+ex6Tr0fVisf
1ZBPj9w/RUQUMVrAXvg2OZbj8oYaO9EucIyIy1hCscuPzOhVnWfKp+Gu4j2lqm2Zt+iZMUuY/BeZ
kVQat3Fb5evnCAoDMBw7ojryCoS+My6tIGyneZ8qMqYEA4vK8/fAgkjNNe6cDE8rrhT6P6GVlAia
M8G9jG1O2BwyhSxPfjmOTXF/w97ovdSrJck0MIa1jzWigFuep9u5rOQgQSmw3U3z2JFRIrsZTUl+
QaRi9nvoTUpdgcS9GKf/mIRpS25xfW7Jqzaq5PJLGw8k2IGN7F57x9Rv3X/roFIVsMpPF75z8MOl
nlgYNHV8ouuKB7Gjr5vZZ9kXbvMC4CWJzDleg7CXF1onY/VAQac6dAzf9T9U9DlBIKoJ4Y3UUIGJ
+N706ploYnztR/OzUBDjfZmv5gVdIomPbteVf4ucPOpmXcQUxKiu7uA0m5XHV3BwpnT9HXJT/M1m
kE1sEAIvtmGkDO7qcNHmP4733lMetiWG5lSk3k5M1JUoQCn/cRnQqA7SyYr67CR+e2ikLQKamsvw
PHu3WAfB5Tn+4yGpdpBGDEgZkkMEKw2F5eqXhjjYPhS8hevvmV6n6zGVp8WM6OQPgXnjORsnwcaN
usi+69lywtgwKnny0CHN3WKp/rQ+DD39RBqLq563nvYGBp9wvk0EYSfY3kwfiDRtoQgv+Qsdc3LX
xOYPA6940BhxPsTPvHjcbykLEuCUfoKLEXHRHUk7M5jPoMF8rtGOiXY71T4N+IIOWIbYU2KtB41d
/R2eXftv9lsY+DExqVeCOwFBBzCo/sfQJKzZkB25s5OYelVfqqQNPOjnaePv22GopmtJklE9C1ai
Bb8J4I7h77wJJ/8xSxAz7hx2nOq7ktABlBgZNb7+jYQZijN8LHnpB7Ugt0dtmpK9AfN6TLMCkC6/
rFOfK5llI6HUvIuCb5J6rXa3ugIMdyaTE1eHIljpbkWemzoPQylnxO7GMvFssHyT9b2oRWPuCRIB
hTD/p8XD2S6eQqKiECfkmK6XtHGi8dPhbZmMHBcRNVFV2oJ/g/033kTkDd7WTAQFqw5LYVY5VyD3
ynPtorWunB3GsmwRYdMmXvZ8cUvaUJEgNYG918kmrbciXGviX+DYUEiJ6Wbt/DtAMA1JnyXI9149
OOEdx6jIvcvJ4k13DnWokJxo3dXT71AI5VzclJQ+8rtYfFJw6TDrk4+GL76cVIGDY4GCMOexrmmd
9mlXPxI6XVpOXEFc7z2hOTBwrjE8VRKzRjBegMjUZN6jlOdU6fE3M9UQUK6aJez3iWyX6CCrFNaO
DwSREmFFwbXfkRMZvxiaF7NLmMIplFbG/lqcqkJB9U0AbCknKvngK7N2t5JG9MQq8nneyybPzX7A
gqyeTGbSYOfyRi8erLS3MoKp/pT0dR5yook08jziz/tICvuiKjLW18AByHW38IjE06q1f5F0mTgi
c+hAKl9jKlPPiHS0OSE2ucFR+TSnCZ6jmD/poM7Okkce1aSJlPwj755y2CQ8yJLTLf4SbsBN9B5X
QkJxLJyiiIJTXJrxkfBsHfwY+BI5zdGQdT8OyVarKXXNaiB0DCqtUICKQ0m4RG9TZmyBJtZz6mVB
yVBpa/Zs72VBQe4y7vNkNCFQ2m2l3XGGZOE4KefrzvuP56kknKQo0TXtJS8Js4ZHimTFtPNQw9b9
sNg8RNb0m+9ksX4/bJdEdZ8wPSkSl/HUJLddh6OTcpGiYNAWo+jaE2zsi/nCEkbJl575oFOOq2jj
CJJ7VzjdaV1caZ+BeNCmYrYe7JstiBhDpmmr0D52XR38p4Kg+0cn1BXHVCT5Q5BxxNxX5cSpym2Z
URiVGQmJhw9sWKYVVo4fghjrfMg5bJ3jvIQgPWaOBECxlgE/G1SFm2bdRGN9yMiwvBCLryhv0SK+
ghDsaI+T2fYO/B7BC1Wv9svz/Lo8VXw5zUFqLdAUIDTaTcwhxbnwly+HyonX8lcvlv9XujiOXTKX
hbA7kAckghhauXHRlSLMClP8BDKaX2OecD+OHyb2Wqox1g9j56o3fqMh/Mybepi+RYEEhKg91u3J
K2fdnQupMUZV1+fZHhMZPkqeDvQSPEsZHlekq/c9tAki6EXZTM8+kXZ7cpCmQZl4ss6vXFrtN+uQ
ZXRYdZm9TEiBwa4POV3vG4JRM1cB1UvkAlEkO3CoRKtzNoyQZtGD67Zfth5FvuXi5lRUMhqqvc86
hvq7biVQKYStbJAUpFvhV/7OdbAJN0lKrpLGmZJzdAJNnAPgSCqOhbQJem4ku2fTWNdvcWJUs1tm
NPI/Thn2y9lXIEOeXDfP7I0SxYJVoty9jIE2KI8D5qoItG4qd8CB26T07qr9VJcOCTSwcOIhd4fx
H3qdI/5OkE0/9OCV1S9sYJIgMW7zA/4g4NhkNf4Zr4y3fK5c65xQOZO/SE/ykjoQu2hlhEW/D+M4
fiYjPlaHaDDAWeh/erCXwQM3AARYJr2VGowdoBbK1ORo6Ws8BrRckQEzVQIfqFeHFp8Ye387Y/Wr
N7qj+pgheluOWDV4DSCFvfuQwc2pzl0qCBhnQb6Ki0q5/bHhveQxd+e2244L/soFxXCWnKh6MH1z
5xFz7HnR7Kh5jj0wAmsefNKZ87YDAeYRm0riX4ZxrD9oLpj/HGCqNxJBZ5lRyaa6h7TOmuxYDIl7
bnqpwiuSJf3Kob5hXxititcayQfmH9OCvwXCmhwtBiPyvpAeDXCHFYb3qo3Vo8uCZLllHVj713Dh
4MnOLBGPUPFYHIG/7rC0pMG43Xhl60UoIoRBdnUb1+wxntMhPnESwBidTe0SOcM+YreVWfULTwPC
vGtZDMsOltFK1hLjOUiPdlTrQxuL/mnMTCiP0c0QjzBt4mO09APE1pRuQHnXsbIrDA4tX1R9wgbJ
GZKZtby9cgYR60vSI7t4717viFHtKRcWRAFomjR/zBR51bUeqO8eObU1IwtYo+yvxWG7yyYv6Y+j
qaDdBRQPPgpy4RilzMzvEVwPRj+OT+zIiHhPOKcFqPD4NUuqNEdOmmu7yyvBoxBZnkp4Xkc+txhn
5/Auh2Po7leELvsFCgVP/9uqrqVK7WZNIQEO9pnLWlRquUlORkIldy5/Mm5ecd563jSx4pFBPoQn
ePnsTbbBzvSK0svJEnVFtlhLjjnPm3c5pOupG7wp/5DumoFV9AEkzYdS21bTtCCpu5tMBJBi8D0v
2PjBnD5A2J1wkxQpkQMxXDwjx3HACiUe9xspbM02JRqnNWVpXl8r8fplnD5K8LULlKBuqXcBwLB0
j+8PtVcbH3wOV8jFpY6pTzO7Kx8SW8bLLm7szEKZYp5K74VVJHP9d1FK4SBkSQ/EB9iMF/wmRMUK
hL3PaNSdfR2DmhrbLv1UOC/pHkkOFbyUvT+d+makJp5k+XShiCaSn8SCffjgGW+LK9AJvVtScuO4
KdNyLvkoEUaaBF408Yzyr19HLJ7mLSos/oMyj8zwS/sqYc79N0z0/+gl9xL8gC9WHpNDO9TNTpWG
TDENIZtfQ6KgyDmVAfnhN4R0zj5QebgnZWPl0dTpIg6209L+Kn0WhmKkpkl/UXBNC1JCfqaOiW4E
TdseWXdTrURq0YLhv9ZIkjgap94UC3msBLhETpS+OpDXYdqMzSKfIyzxfleOft0flsKfAKLImndn
nqRmul/6qr/0XOt0zeLVOTb9bZne1Cr3OVOVk+yrQEzXVa0eOfCVO/tOkiylMd2p6VwFVPF3uT/V
FABsSSw0yzws0A2r3HuChmM8XBdK6ExQq6Ovba7o0LUzB7ZX7fBmPPozg8wmtqISf5qRxtWmRvD/
yys2f0oGGvhHqmPVs2OcEA7CzSxCd9aLJtGEB+9s4HjgTRlvEX/i6NZY4VphcqdlCG1F0TTdWU8V
TxpAAX9+nvPfA8vkzI5ehSf/oLNPwYZg4PoA1WjMt6hHMXlTlDu4XFIQIU9jPyTUO1IxOngUsvtt
YmfnTzQ440KR0WOEmyqQbtTux+/FzhS2brgGAkkRO9zYIDc/wLJnVvbYEvi2dPEIBMQLiFpBMTZ/
IpTV8lFWbj5RWXaAG/LIbPT41GntU3qnd1QdCzfiHDs5M3UEFnu1+Agrq0b0MlAjWFJA0tTtmvKo
u6Cf7hUn3emkapN/zxUPYZRVd3nN7WyC/WRXcE4l7p3aIQhxpoGm7aqtZCPMCXD4jFpfVNNrmpci
OjSBMdPBVEb9FCkH7dtQPL60lSMAVE+E8yDuRAFkHWK0hi7xGv6WhPzlvq5tUG+WouIiDiUv/g2T
vPlI8z5ud7Jtg2oH9GHG6+r95NiuXUkhsC+vTW7l2whygpBk29Z/CBrm8q6Hhfvu+XB07sAXBc/4
/PIdxM6Km+fnwyVJ5omGOUEcwm+rNZQps2UN5APxtOQfjmoen0Owb+ZCyK5TD2kk2vM09GRKAUak
bxSvgarPklo1wauqtw9hk1OxL2ssuGKeq2CPqTDtyRVa+mFqkkg6LIHqb9iujHAvIKP0XzTPjTWH
kHl+PlS9wHnIfHjch56FBdkWCEV6qTOCLDt6irU51XMQnQEkjkcQhiPlA1OkJLcNh5MHupWNuy87
69Dq7tllQRmOULpP3PZYBgWbc0aidkx+q6159tSxGx0Ak61vXlb5zn3RYVbdEOiaTiKkAG7gDFy2
GctP/FeXS9b2cxo/yKjKnBesKdyjZBF6vLiRCobzonKpDyVBcGdTOWn6Z1EZKArJiQ/47uJTx4qG
JXdPtCOZftMWQ+RV1YnAdHeWWHxQNq8S3h4DgQm3htq8G6bYyzoi5LZCIApsjG+4xm3b7PoMsjbQ
8XycPj0/ZdzYZEMxvs3sBEP79Ua9m0YnLl/kLSy8GdvUUY+1ZofUcZQsKzxTCXXscazcGEzYrAju
rKpmnh0GtIvtSs6OwZF9V/o6zUnb/gwQDx7NyNR9zTTIWCKo5PQRYkIw4ZtxqKL2isIPWAzO3axI
Tbg8/I2lAbnr1rV6rsNY/mT8jr+GimGHjj8fJKLlPL+CBx01gqNc8X9jC3Qf5jn2QC/Igwd9GyOF
533d7sp4TfpTZMls8VirU++i4zS+LIMN3kVSNg+sLwas4xFpey9cHyJXGPuQShExl1+W4xP8Fwrm
wz2hSTzzfCHASSl98rqdVzht/LUatmVc2D6YFMdyYCZnykQb3vXw6ygRO1ARwaLwuKlGqhlbP4Tt
uonB4bzh3fIFV7bNeC4U8zIeOF3KZFeLOQBs3DnVxyAi8wbGHA2xB/n2TlYiq6+stnOGzyiPWZbn
zoU+oFlI9wEAs7hvA+wGnMqy+rFu3l4LLXX1b/ADV7OjBVmag34C7ZQlD5hWnIeBV86zHXG4TLiq
D0M1jipLw/d2IrpfvY0sTajfxnFV9wnub/OViFCoJ/JQ5r8Ral+1ld7q/eE01bcXGNW6IQth6u9e
OPVTM7g1Ab3IhyxnazcluO6N1tz7wqVLxESDcjKmrtbPaSEwG2O+7audq/JnCjLX+XapylJYjLWN
D1wWGbMM45fceX5MLwiLMDwtA1LAGdrNHD7jw8XuS7NyEuHh23RiuZNu4SfPMb35YEeif6kvXteM
f2cvdfvjZFLZ3bEwUmLllAJ7sjXkzjYqUcuMeGcHd2f8CHVpMwpnVb9kHzbpE/lbf+GfbN1/XV2m
4cUXie9+0GedXrpRZuYylM0cU4nwvAHeK9ncJ2YTmb329BOy7Uxufdlr8LAvC3HADsthGs5pheb+
qwPQy66NYBLHuh3ggXO+h7hEPaEiGfFJTC0S9wnk3XIzJ+Q92SrG0oVTnZK8pHlXpfVhcBNCYSn2
zDaEE70HOs5KzqkMneBJG7YMXjPrj0SvVD0tW1wwZMXGpMtzYXOWenF0H+etDUrxWS/a6/Jtl3uN
2TR91pDPFnDvyKiogqYPhwKQiDoL/oUdksG9S/LqN8S9yj1mGBMxFCF/fBGGl9QuKjp/ZblIX41/
BXA0rL4UZQY2LR/2vuF7JlwzlB7Syjp0YldW2MzXQiHs+aKZwo94VFPwnXD6PA8sSEAGZEtN/ROE
Nhi2HHQ6agbcEcQhsjG9IDV4jPVr01/LkZWTO2pxGZzVjqlqW7j4WRuoefqzDb0Cv77TQtAkjtV3
WrdAIvQa6hJHaiT8D853/etkARMEWOjw79rQ1rjPzWQxuZI6wwPoGGnUMPmMaozC3YaNHhzXIPGS
Gpi1dJha2xk6HRjOmGtJhnJ4ZNcKgg3GbR5vRW0sJNOBPY+a8LmGlFSzZ4Qxq7tBBwlDnYhDZIhi
E4kJr4S/h/XUR8OW3bWtQsHx/DdO7BEk/qCFLFbXkFmCQkwbn9fSf54lVA4dV3c/LAzIWVrBSMGj
OEOn27hzNj7R+px4e/OCLABHJubVEDP5AfkOrSEtZ2MZHVz4YPSeSToLK5aTx+F42aDD0PZUcJue
B+KrZAUlDJWNIjEU7GBCTp9FvcIUrVGuWLUSNlF1X64x6IyYpgKxXjF3H+uA4X6LF8XApUzzIlc7
HbliAPLAPHCeFZmZjANbpS5BmrrUKoXjQwuup/C/IHWRNZwgkIfS1s438XpSXkKn1eO09DzkMlBe
Peqv1O8kLQDExhW7yNBC/WFb9zfN2KPscKuLwA/dpcHiv/d+4f4amrlr9xjS5K/rqfH5JuZ5+YtQ
0rwJioACJBdWzcZvgokNPCgndCcg7zVg4CJBTbVZP7taye818gtoopg0LMtrQlpt2ThmKHd1FKGg
o61uvCBpXgoTk0KShsAtv9oc/ViYqie+tMhuCygeih5cWToHt4h69oPbW9i2qYv+STW9n1PwLBEc
iLqNxTawKSBeNsaucusxnr1ObaSeeHVKAIWCJzp9xpbF9hGp6/fGNWTml6Jbf09NRAiQO7MptvEc
JY+lN3NQYNKeKEb6jpWbyfMJiULa7ODtZJTsDhnNl2TLTufGY0KoUMDJ/vfv8+CvXzAEqpjCJunp
HMMQuLyYi/9u8zHI+tVdfsVxLcC5EbbiGMfnzZktR/u0LWs+wm5y6LlZesouGzUelR8vsHbh9Sab
W9zyyNqZNqVjqym3V6gh5bbifj7Dt0vUxUrs4E0B14K+bJGQbzX0Xj6NXxtC8CBgn+fax1eSbZb8
SMq0MEwiir+HuI+Sd882COeSM+wLGif/SZL1tsCmHLgxnXHq4/3axbA+Bqh7695PMvlc5l7x1U83
8iCNO+fQ8toptrofuLqg4WQPkdfQJ+b0gFnIB8Hb2GYph+k4T5duu5S3UaRpW05J0o+6fN/NwYDo
V5WKMAW7w95Il+K2U4S5VbFtqs+zRzRkNxI0+OesTv6PTUDax8lP/HMWNevvmefgtE0HGX8si6ML
TKeyfKMcbD5kI/yEGlg4PSbAktxtFxjYe7PLW2tTMsr+SgcvQ8CNJthBWNgM/UFFZB0hghgivapa
XKp46H6nFlXrkvHh/RAjhCMCTI4Rf62L+BITYy0PsoOOQAhgnPbtlMWPkbDOtB9EU1z9ZuGRHCxZ
VcDqEP3jPLTJjy25XQ4UMlJnww4lv9kDj8RgnLEp0KFxf1lHEDGHrv2C6TSJxQQ7ITSQVcwo769X
xB6JvnARw6mchuy5bgKwGDMB/2K3wC7utl03GqhUunRDuTGB73OxuCa80DhzvlLkp5Qz+FI/8Fni
Ww+shDxjffEb0ALKp0PLNidmrGHp77oKvXuXpIHl/yD1/woyzDS1weLxODMC6qfsTpGafgoCUONd
g8LJACn0MLd+V6Sj4kMyAOunCoRmop+kJhq7YaMSd2+7KqATuMx5cpeLMvl2fU3oO+i0+s/MJA9Y
EdKZkcWfI2DPn9WDjBJuGq/XycONDkAajcuqI/SGRB2Q5CfR0fpHA9t7+pB0ADRlZDYsLJCJSC6x
XyYrT2Sre7QEQgzzyCZYl6PuRywsGv3BMkWKE7hULE0cNfjDONm8clSRLCf8ZkpX3aztqWIxAmfD
uC5Y3pXSyRZFoL5KHelknxSeBLKsouK758H0RWWClV3d2KUFE3aBbLe0I41VjT75N037aM22TaHi
sbusOgiSM0JwT982JVbLx6+FnsLrzIuo+cd6HstUOw5+e1sJpW+jDBi3hpGiT6f0T+wRGNshyuaC
khmWzNHv2+IaNMSOt7fDHMR+uVBHs5QAaHRKPVTbtURzmGTh0fkPMvOFJx0SPfD6drlaAOcp6Hif
3fJ8uF1jiA3BbJ3Vi6BloSKaPTG7PkqO7hSZczSa87Rq/Va7FX+OdRS2fywXBJFNLJ3kK82gWnEq
o2Owaclc108mrwc2stRZ/R0juaanKR6TN0cnxpI3jKjTBE03/adsSEesgR7JF+OA5mVLNFP9Hk5f
oo/poLpXYotabCaOvWAr2rhhV06ul/htZMPhq4HdTZggSAd78pYArnXOUh17TClW93vRtW6zG+Mx
eMDzmUYeBeiuyYa+Vq3ujKfL8TvHZnX/OeTVfd4Sg4S3Q/H7aIIlesoNiuvvvjTYzlXg9ubc1UlD
IRx0Wie3iFml/JrwO8dh1xb0jTlT2Jw67saj9edcGW64uUhJx3/naQQByK/iyGvZrkEKmGUQ2MlZ
pcTdkBDBZKlSmVWbMRQ9q6WgOg3+Y5LdjoE9CwBWgJxFRBIuqOuKCIgxdovtVgDnIhrSLPvelZmG
2u3XgXnk0VI0/wRGtz6FCLcs/phQ9TdQhPL2F/32zr54VWRfLBFWpKplTrjBuwh6IddqaaDCr5X/
a0V9L3iNp3PxBts5XX4XQzV3V9cbff++YBU4j7uqCoEp0BfI7iayfKw3aqjD7eOIehLt4/r/BlSl
H1ESKohHfVXrXc8qb46qAodlg9aeDY/JpK09KdnpO17vvGro25n5L5IY640E+SNCBzYjYDa1vn7L
bdXG96YWqdi5Ez/xbzlVXfhBq9SLn2PYrnzaRJKRXSFlER5iM9b0yEO842jdw6bb4xVl7sFMU37k
NF7GW2l8jHYuv6nbNCR5hy8y4QihcI7IPGbWIN4B7QEimctlVm+0pQBh5InOpgcsgU7suwmN/XNa
uUck3xkc3wOZBlk+wxvDIQmjSb4TmlTRZlTWPBaDgXDUrvNKRBSea3wKpOiXO0xd5b93Q7/OO0do
1kBu8L3pdJvM9ar/MAuW4KzpXIxPAwvw+vcuiLhM0FKQPQSJbC76vwZflzxR3BDHWL0hhiY6kbVn
TaYhrsNQ0rJeARh9SHUG+6i/YyJl7GpI+oTPbKfQyVsArIvmK1GM7DPxo8J9gW04g/9iyr0ApdHx
w0QCZbhK7Noj2kfbksInvHCmWgLEZ/VQJb+BcQrcHILPvnMuZyeqXjkwEpQHzC+1O2+biiLLaxLr
NnylBBaAE0SHo8JHENLZDgAsKAxSSXZhncMQeC3JQkRHjvvuiWiETF4x/9jJ5ZGrLHd9ZP0n05SF
PQngB1djcu81S2sKiA5tgX09teVFtC7aG55FDl6lbDgspSOX/nYJZnld1K1REk14Z8+Ng5d+Genf
0OqlLkLXYLbQeYgVjs55JRNZ0GJ0YRM+BkPO5shgHYx9wEYiqsmG7zL4U3u4tp/cU5XYE/Qk8sGk
IniFT5IM5x82xxO8jJEU2OUmYz03LK23KBYccmNaEZs45N188RG51H3b4d7TDMvGe5U6KYlAFwhf
TCMtpZ6qse9pIICVLlL84JGw1H0QpOqVkFP7xQwbZ18pv+bXFA8omrXv1zgp5dr+R89NJ+hl0sdD
WpalKM5LlxfPpLDXfDeCPxi2E5hX6CXYB/eovRpjjm+plFvlV7fHkaDNtVVO4+9EFarmJbP94B3C
tWFOHReyq+BTzGrZ/+XGjyJpRHKo0xahQCQFTkQ7L+A8skaluxBTiauuLE23m3kfO+8CSTf6GEfn
LadxQ5mic45hzKsibPmENyyG8JN7NrysM9JN0PFa1xSMfI6sae9UD124rJSMx7rEntQKRy2x8XId
fdZUc0wDZc4SjrSZ+pX6QtLdd9LVb1bp/oZzWz33qUItdu41iPTwCXJ+HR4n7nZ9TCx33Hvnc7za
jB68OaBz6Vwfq1Gkn0WRxP8SIsQcCNZ0/ls3UcOyh2HqQRIAdP+lx6hh+Sa7d1riOO3yzlxLpsOW
s3cNW6JSbPgyBYcRRVXrlKFg0rxmXUlx9noBXIiEBDXStWT7wrGkgvEVE1ywv26MA/uYEjoFdaow
dfeNLfNyG5EsrI7SVSWrPhv1I1PpdszZTk9w0klNcMo5rHV7Qcj/qlJs/R3KumsQFXvfgFil7U3O
uZaPs1UCBwlSivsOEQcqHbRqRsA5bvz1uqwVsF4vSPvp1ERDrw7WRXQnnKN8uWXrq+ecarrbDOj/
4+jMluTEtSj6RUSAAAGvOQ81z/YLUWW7mSeBkODr78r71tHRbldlgnSGvdf2SxhdQqLw3BLN6DIR
jHA57VLWYM8hdSREUdjH44h4VRc8h4vTLp/B/9NmysEWWG0FsW/3SOztmUooyO+F6PovOtNmPApP
hkARRg2gPRP5uMOm1ePKgaB28GVrDk5ESMiGLN3FHpoxUcW5KdC8Q0LxEiaevDRM+aSJ7DFlv9Q8
eFQI6zUM5RzupzQSt5yPYi67kwjz4CnVc9D/CgtipAkPWUZ9ZJsbfaSEiEFjq9l34sqOgbIBlieu
oBDOZGiXhIBxEFFRBXKQlNtJnsn+OVi8+hzIunDA3PrjevAYjvVPcl7Hfwm6V1YYyxJ7zXXssmWn
xY2FzXRp3c0Ow/or01rWG06HweFpBs9P8A2Gi6daxH1x8Cg4bkkmXRl8DYjmMZ/bwvn2fBd/G5ue
oNmjxtN+sZ2BT9Qn1g/ryyqyIbFHgR0poMDGoi/4OozPZt5fHeeKpAl9SNOklJqZdNjDwtTD9qmq
8sBx4jyhYOy9bTdhtU5I96tks49lEM3bNmelgLpa+XSmutW/lzGurqFFqLVNmL0nR6l9OUBPgu0j
KSUjKtzt0kjFDY4dIDrTTHsWbb/kIjAtuGJWIivYgZV9pswTtK+ttJXzmaNBvCpdR3Yr4eUsB5IE
CUIdHHQDVJRUwoCN1ulzxRTUHJDigUieNIgi9MPdMwec+0pESLo+qyGiwGO32bXUShbPWd3fGMxh
2DiAEOrpi+A6RB0eOiIUsW36nqKE+80yUZR8h5YBBuIo4Z+6Jm4evSHovrv2Rg9ZB5jJQ5Is/l3p
jFz+0yosXKWyc69N7y36p3GLpH92MTAeKJh7evollO2b1zdhdolYdNcXl0HZMSh8haTCtsJ97lkf
ovnwpPgOvNuTUsTCkPvXhR0cFD/G5rkAPzR7STRJSmWiPYbfnpf1u7XPoHwTFEl4EDsEP39d7JwG
uwY5RLSzfAvV/sZSDTjiifI80EEtLTf9pMoXtbizeww0AZwbOBgMWdirAdKYhYtRh5m5dtIjy2TJ
4nDM0ig8pnOvb8uQ0V9fglzZvyRdyH8DJdEdVMgcgYIgvfo4qmhe3xGTU22Enk3/Kt1n073ynPSJ
AwdCFsLlCayYD7p1409U+ef/Z4R8uWbhgkQDr1LxZ4oysp/dAUPJHlI5J2fT563z7Yw4e4VQVfxY
5UX4gdmjc3+xXG3jF9NyTiKl5Cp0CVJe+3Drhe46/fLt7DpsjW7Sh12eD3GKGgTr8sbQAaCQb/Je
nQvAvNEbGp0ANBZLUefXuAbBFdTVogAIlh52qaTSUMh16MNPd/kX4FRDzDpQrNqL8aLM7AJKnjuk
fmN2z1dU/8LSWRG6MfbRTNxDN97rEaQnjNt+nq+TlxMqt8n9JuOF5itvvzPmQvIr6MdR0Di0FRFd
jFzRqtMT8bVovl8qPJBaAWdPQw533EzOHeY/sDETRpbfsA6SmDPATeezUrFtT3WEXvcQRBy4l5wK
Lzy5fpje13SS61PQr4g+xmi1GYEhucjOdMGosTcui8r0MtyyuJ/QFKzr0S3C3n3UPhDyBlgaUgCv
gWul6kFTpbb8tvgfq0SEz61fqcvNJLvuu9uCAFiG/yQBWf0TC7O03YxKCrUwueI7HIDeBVuwZAnX
xVk2vlWzGec/k9OM7YTwS0XLSxfntbNXxt4edCEkrQOV1FsmKpKhN4YH6ZuNnCN+3RQO/h4aYuo/
eabQyTnpadbumyaSl5Voi/AOdSVTwZhXfPpkiKnrY1L7jt3mYzJBg1nUuAOdUk/7kaEFt2l8s8Fu
axlI+72k6QifmMfXTus2iVbz7gDy9h9DsF6sn8mXZty/6xcHE/ytZ7tH1a6GB2aJcjx0NBWoMPKa
xh1BY2W/p6XVDBZVb/6Upk+Xp3C2A+btaU4IzuG8xdoWmnB+ZpLieejvbvoqrpz8AQZm1DCBY6DG
Mp9Qra0IF9M+E9g51sd8ZqG4NWSIXNxmkuRdmIlTtCrKvtuB74seb5Zc2iXyGYONtF7jPLVkki2b
0B+JWpkG+IsH12AHhwBGIPzOhE72SgaI8C4ofCN+DZ3NzUGBEXizA4D9LQT1iPwUO+es3+wcZdGh
KTznQpISmhVRQuXZswqlmuqn2Bu2JdGeuHBKpE0EdJSl1yxQhDNX7VYwOvLgM3X7cZNySVlHJOMD
46CbOBMa7S7Djb3yaVh4fRg/qEBMrsGDMbBo2gMDGFbsUMZv5DNBjuQ2mmCN+0NvFUk0fm92DHW7
p6zEj70d0pFOAYW7IhfhlhC8eADntvHkzC5bvSn8E/WN7t4nnN/ikZWvK7aDzDyknwAL79EdVlcF
bXHdriXGMlLSmtJcCNor/3mggbJDBvrs6keqyOAe+IN9b8vBQd48Jc61JFVJ3hWuvyaXogi7GmBW
YP8lotfFJ0fZ/NwkRdRd2NXild1ELMiey8SzN1Kxa5gkxjMaUp9QS4LMbU9zYViZMojyKHM8PeGg
Jcd62qdd3n1hQlzrR77Ntr3goSOobSnAoZ3ZIWIq4DH3l78lJQ93hpZjs8XXJ0gqEIywd1w07Oed
PjXEdLdEElFQp3VI+kiFrr3Hfx9vPI23Kgac6yKyLbpLDUwahA/TsFM0EEEBS5Bh1k6jhSIBnYXp
y4oyMDqxJZT2vZ4iTCgj5IaTClSVbZGy3zIoCcLpXqYM/Y5MTOO8xhZrJccby74nxgfBs9MxF3jK
+ISIS89TRjwBBtZj5JSIVHs2Xt9dQ+TwpjdKoy2IAnt0lqa4Z28vgmPJCXIxrjU50hBgnA9JEGqS
UziASx/vaxi3jxhn3aMk1QZkZdeq8bDkCPpfWVdmbwSptv2prWLnaJqJNBJ3iNWlipk3PlvWneU3
NnkN5y6Wa/FXlQ6BqHBBefBZkPrD54xk4xI5g0tmpsW1Pg9O1tyZFVfuxqrKh3McYazfxrie+8ui
oWOzBUvC+hBpx0LaWYhv4N8YyDoev+fOIeOBqcTMNo1clTB7nEHg2QskH4DsObTP/4AfarRM7PVe
+P5zfr84KqJ95YMiQE8w1fqzrtMOP3XEzlCQUcwEkn1Lu+c6VMFx4tbBmUOwk7dRSw2IFKuFvmta
dlVPrsIFxewC/zCJqEW3N0MJd5AFyEr5C8aXVEszpus+NQZ0bshIJroLoJk+5TMZdts+z6vPqYlL
/xATO1+Qrr6Gj0vrTeken9IQ4la8QbhXVjnPiGhYcDDT9ZFDlF7yGxMSwBtAItPw0DEUjzboavrf
MOlyJk/pjXRYUsqxGJtx0DiyLgnsK2nxNuECJuE5MS5aQuGW/XNHVeaeaBTEZzhqj/VwGZsT+aPt
+mRd1Flo0NBi46Ze3SuqI4LHrOrj5CWPmljtV1EqxsKT+I+JqKG948n7S0ltLghFUSC7nMWgUWbl
/ncTP5NASayifxlkr59jeEbh1nEM8h/UafhGF4K/bnTsgYwiXdV/vbFAwb6lsosPIFuC9E3HY37x
QFzW//Av+fDnsL8KlHzFOAAkNEzmCez2rTsfNfwJ+xHQzLp/U88filOM3omhIAZmkPle+zanIfqZ
NSgy/L/ZQBbojnXZPF0BYsSQ5bET7Vdo/FgV2mB5HQGBUGkl+ZL8IgswgrAjAANCNmnzB0IWFl7p
xUd8lDuRKMBW2oIkxgIt6TWNi/K/MZJozCT4s4mhTFx6mBRuWZuY1ymKolllr1at851ZWBZvO0Jp
0607NQuRiRjNHgV3zfgWtnHabcZhaotjOzsBSIjEZg+s1PjFhdKE67VeJ67JBBNwo9IVz4BBwco5
hdjlhwpbZ/zFAXP3jdJkIJ6iGtrHSY/OcOwCXPpHYgpulaHDov08NEN1sgqF/3apoxVTX+apK2BZ
+4O6p6kJkKDSelgKHaS7fOxi2MUa/fsOGGKIHVUCO0BkT4TDyVXxkhFHEKRk83lNlf7HuIgjA1aI
TnZ0zM43umi6x7xzQTmmQaCbj2pJV9ZMIdb1V/p60KlORMu4RSGBdkyUkTgRoaeXg1w72V9MnYfd
HaWe5T8UTvgfjL0JYtUoomOaxDEBh7JBf5thpx/O5AnimltgjaWM0vnAPuKp8N/ArsdsiCW+Krg0
mYC3USIUXHFhqBPTjX76yuI+iuTVp0xefrWrVc7ZEsV5P8oGKxKTxuBDImKR22IMiNqCYbASwmCc
bkQCKPMeUSBZmIAA3ETJI+9PHhxNUsHuKxHtvI2KeLITCPQcHp0qtbhFGwQQYd2RgR6LOpp2MVe0
hl6iKwezg9U325Ab7wM1LI+ghESAOjYZb30Xduq9KP10PsA4ICcGBT5c7m52Y7UhXBYmKReuviPO
8ga0Qp1Lb7JYB0iTX6471gha7RKzqM/ZkOlEDYMgbc8EC/dBHAn9Dkt3IneSNuCXVh3L5B4xMcc6
pDUXIT+xVZuUdiYhYnmcXkBakU1BT+pgW3NFf1GjkerOpRm+0RanyBw9tx0eeE3z9bpUc/C7dCq6
dlI6xvWuKhf3eySYqN+max+9j6Zq6crx8pNMykmab/FPNwsLftqBPQxH+U5znJGjUPrOQMKImzzY
yp3i+7E2XNBgM7z33AzJA5PqquDOy2vm5K0xd63oCIeCmzIf1Aoa7b4yRfFoPRNn26FTZO05pW7z
CxdP9djQthIF6UVJfG8Zs2LV9if/vxL6xtGLlgq9PgzJA1MQR14gYloOC5HmT1xmrtmwyJbe3qwF
Gsy8AzYnUMLwOA2D84WdX/yJ64F4TZzKw5E4oPpfL5zup50IT0OElDKIp5MtyxbqbOY9heRXQhgK
hIMUE74ezbBYmFJsR29Ch556I2vd1J9Ibu2Y3t7NhLmJLS81FKipX5HzbSIe3mWXrUuot30AtWfn
Gac6dAzy/G3TF37wzBa90ntLlNNtBT+rdL+uoL5RqzpNf0/RQOrfZibR8JUHpiX5kOklXZSfTh+y
6ijF3JJYKSzfCapRb+al2LcxovQd9AOc4iMu33+BmOP3irKWdGab9z/QJVGLCGsWfd+bTgyfPhu/
faRqHTIydFicwHCfPon0ANAk0TI+un2Oap2sZhQ7oLU+G7Kgki3WC8gRBad9yKZqni5hE1t3Vwmf
BUlFjvPTEjDsPo3lZKezGYv4BaQBc4OAqUXCj65JHC74zMlbAqezIaCCLr9NUjIUcYTm8Skewggp
j8B1eSYqHDEyEDJB1B8Rkh8+PYTzg8Y4hctllLq3ocmyZ3+O0FQzt/tC6IPgJwyxVe6ZPOUs2bM6
aMfPsEuT9Uy3pmf4ol0CWj1OV/ek+KSZf5MG6N6oSWH9QhLH8rjoiDYlx3B2xuOWNYeexMzugVVX
fIXEG/LQSUw7IBc6uNMruTX1tQHN5h1T9X8+u41j8KQdMPyJjKx9sqaBOhYBWI/fqPTFo7EUhTuP
SAy9FQpyF9XXAmxjiwAkJ6zEmj6q1aaHOFAd8QnOGCFDxxNcXoFXk0Pgr8+z8COmv5UZnxv4bUyM
pxAP10fokgvw3YCokNcEziwwsSTKtNc/xXmApnrH39YuDtd15TG6YObpswzlQjQwkOKa6OMVzgAP
djEz2/cQ17yCVDDdwVgTP1NYBt1+Wm177cfanXehF+Bd71YKki/aojw7sjWYGYVXYrwkPtS8HcWG
n+zrSY7v7aJpD/rcNVCHliI8dREz571QQv7FJKw5HDXXx6ZvW/FZziK+gp4sv+KOkIsNES2avDwl
h+9OuXTUQ0fcAlG4KGY2IQsyOhxvCp8Qc6ak5UXdGO8nNbYdpseuOvuIbPRp6TobHBnPkBxECcni
1lYorY8kNnS/VjI8nS/XXchad6Di1fQz6XwivdQ+JZh8EVg4Q9V9Ow4y3W0C9oAaVnZICQnhcxh9
5Krxf8OyXavzRKDA/QhgxW5Eukz/QbUo5W4NfOyyq8TRfSKHwsg907OuucxmvVkXADAhWyUFLmG9
h5EdrVs4/om8LPzJ+wGrd+xM9Yq9jvjnfG7xSuBSrfNz3nrOM+52hSktRnJxRz5D6l6pz1Ok0IsY
THjsCNHKzoT01rtGp8g1tpCP0uaUJABJrsZfwNDAI0DIFjDQ3tLRNPmVze3ynBY8pCfsnAt3s8xJ
/FQhVyiSPjg6Byp75HFrZIbwFVscsZ1NpnN/j/0IGwFCVWNAYwQkMUFWo3MpRubnENF9nRf7aKol
6RlwihZ7ayHwl4ApUetXMmsTnh23Hos/VVVhUXQaJQhfAcePlm9D/bhS2fPn4Owd2LBWytuVGDr8
PTFR5O/JLqChbWjnVkAQ2ANJjuJ/vMNYhWQfQMS0p9pP/mlkpBPy44FFUBfQLmxC2n7mOKrOPjO/
ZaT5KFnDpK/kxeGzBNKYYNzkJUEIc13qsff/UYWs5WHmgvrXkYXzq58I0T4n8QDNyrCgWRE2CLYm
PIFtcsFeoS6kEmTppR9G73VKZMNrybbCO9T4qcyF7Aj7H6nM7p+WKVB9e2HqeI/5RrIEneJ+3SkX
QjdaQmd8ANdmnHcxY4VKl4IpA/PGyqdRzgokW0zHKv3WAJhx79OMWfbfviIu4LggSeQzBWMVfPEA
Yr7YjpCe0lPOly9+lJxc77wUqPmYb/XWqU9R5LsV5lUR/EcTPSDgt3xFl9RKkmR3jhdM6CMDpnB/
nbCkAI959whLSEflniFgYSh2kPKmJ2/hobykuF2xdAjEo5xIAhp9GrpBH5Hkitx6K1NGuXonLLRY
0ClwTtjE+U7INaZ9LiE3zR153wNmhjeaUPTsswT4+h7shpQvnjewd8buMhcHd+YnfkAdjTjLjKE6
S8eR/nmNwpqZXCCxas2Qunx6GSccDtkQ1Q88pykJZzNTeqDHFQCaaGrkvoCOFfCRsky2FzdHhMeM
OIyj9waPA6C4WkU+C+JOf7lFL74HtDPJ24g7ETA+C8JLYkZN2q4soxfOeYeEs8UwaoVN0N7NfUAQ
57A2aPUh2CSnkSUVufbe5F812GB7pMSk2e6dOGa6iK+l2YWxDcIDEoOo/vRLVh/n3FCSvyU5CJON
nrJc3hM1gQgarrQsUBeUjcxfGcmGNO8VgwJ5nAYo3ox2mxuYIgnhs4JOj9jd7NbMoWfdRAOppq8I
rILmYYVTVRyYpKU/bQekFM8icrRDM5GRuW08w0KKFokcPxv19stZZ/uVR0Y6pz7so+CemRpePqSU
1U4BKfnb6j5AzihLH57r6HnOpsHbbdAWSgZNK1qFarPMLp75Umtr9g3BNwm5VkHfniaHHMt9qGIy
XV0gLM65k7PSF24mbz7FPt3XC06a+eYtbGh1pwwme5GwrN+sOA0IJQtc4nZiNw1/UzxwoowtldhR
LAwsNimCBqS1NXFGxyYJiJnH4AnqVEyheUJ7HdfvEWO7W4SwFld+gcXnZEQusqvSBMKm78PoTep+
qX8lGNUXCAN9MTsvcmyRuRQayAouX/QaHwB7JShBnDso7g3yALlXuhyLa0qmMyJcJ8ir69KboP21
SnL7vvmhVPrdh2KIvO92ZHd6wo2eJYfOH/2HKaZ/wfKdZ852roBaXLhvVuiTlID8nZ5snZcSVhXj
mbUf1unVdG5Xof7WEAcuGj6ZPOiQEdiFzYRevnNRzV83kimoGbPOzB3T1N2BacgDRjZek+VnXNSR
AwG4j1CBTtnsXh3lynhrSR/s72Q9k6yYMIJjgFwEWWsIP+PsBGMBeS7fepWKH25bF1RLZdFAltQA
vTYIe6NrKdKMDHGINsjeSQ+nJ0YMBeD11r108xqVRxs3ZbAn/YaXR45AXiAn8iC8MmeOYQstCWc7
+BLHbG2GZg2taxJwi3VTlv7BwjInz73i5r2r7Cr5fCR/NnkspV7GN7LwVPks0efc1DnaS6kayMnB
vcwy89zCvQLFB5kPb325FBKiFabkQ2QTQbsAub5H1lek6bGTObD+jWf5nLBQFFBU111jfSUICI+C
9pNG1z670m89QLQFPgQGZPLiskhyaOKdAGF8VIlX0rdXsrpMDbhjj3WxiXeCYxVHTdF3Ry2HIXoP
koKukmXkesCGjcthgPkzIftmU8P2ybDFLyIRvXO8ogbHOSx5n1SkiUOEtPV7nCPxNwcnh66IoxIO
acK4CJmF637mDF6JpEQxSDS524e/bVGRWk0pQjI8XSZBk2lPEA9sE67LJ1RAJHn5Xus/DosMSVSD
Nk692I0R59hmSCH4YDtX8B5ElRTufkHWdAs9kaF7XAG0vrFoZo/SoqmujpKRBjKw7P+RyED7cIVo
JdxLYEVSQp+XhAiohkqGBeFEQumkbPAbFQq0EjZmeAyXmLk8pNUhrK9Jo8KDz5CCWJehlnZH6Sg4
WcmiQ1kuS8vSTWuEXpw/PVx23BEMn7me0y1UjexfMbkDgYvdDFo6Wf2/uiCFL6vT4oceCKwFGsS/
0GPJdvDwiJ/9hlHZhgDy0vnhHEbKn448hHuKRKI/a8eLkJTV0Afvui6ARxf4emhPhUUViwgOUPlD
Trv9u2FWVe4iFZVvbh88Wm2T+lGVVtxFka7sdlGhT0bMEoFxTBbH9U+DtAGoD9aBzMTBPhQcEWg1
X+nTJ3lgt7qSZrBqypy6Xkoq0WakvoLyt5oW+2VD/wilCAEgBPu2eo56MRf3WqzVH2/tAm/fNFgb
NL+ZQ9uzpX9ff6oFDeGxWf3eblGnEr2daXrCi8fob9y2kVf2G6eSHZKHtnE/1VyZz8EbouHQxMZL
9qr0HP/aZUn6xTMxD0c4pmH2OdcAubeRMzIgj6JF3jcLPcUuRu9HTLTtM2KehlQs3LCpeEtiQzhd
n0zr/KEGA4LTJKF715Fw0uwAlZAMyuDLt7vOC/KPdnFxXvkVmAysRuwXk51N0NttXTuOzT3eko6K
tm1R7Sze4l7dJSSsusd5ChwjzrSL2q1sqP3eXJx/7suMBau4EpDWt78Zm09woVWOVWrhSbRp/ULn
m32B32O4hhWLmZaO0izYhpnr4EXMGtS+zW4kZgCRXSfhyG1V3jnT3dpGut8u9D3F6xwOikPMRmGy
S5CYYSScGfOBNcOTYpEZqyGtAw517eKNGx3Nz3jTmGBKYcAKCooHfPbG7Nh2I+7Xvm76BGY6bKae
NcaQlczOyh7/ztAbhpNtITVCX+PEHvJwbHg0FfXoe517zAk0Mes9ruOchezgYLdXT6IvBu9A59V3
H0vrriR3+X4/JYeqSEd85DLHozxKPM4vTR9oPljIckAnEBlr3JYss5PlolZkjAdLXE5zP8StlHdl
MXE+Xr0s6EhWQakdz+DsOOcCuAd9qI+s5bX+YQ9lw6+UDWn5ofIGLTMRKLAStt5IqO2uVP3a3rkM
61GTNUxwwYTF6QQuaohwx8+M0Ouj1/LHX/MavxOINVYVCHV7HTqXUjOnPq5ukxdPQ41Wc0PDP/Af
NcbkQOwy8gLQvM/qbvJsbX+VWScIYHOWgJgGt263SR+MV7JogvXVhTPnX/q5Bg7leMscnTWNsN0U
lKDEh5JHwYyhlQvlbjCAYToa1gd/6H8M3oAq8hCZUUSipOKSbqEAZWCD6KSgh14UK1W9TbUvVvpj
kNo7D8InJATpmnY3dWiId4lwdP3ilmT+qc0gCc+9VwsXF3KvCWDTPesHqV9K4Y/tPYXUMn6Ehu6X
2WaVZbvQsbgGfYS4sEtkN/2ZQn/NH3DNi7vW0+oNmbfbnPxBQAeTmEFcBgYdcTaLTyVYt4JZUOe1
LpugYpjuSqvhINcmtWhNhvlGBOsARf1qS9Sx2ICq+Kfi/TJ7wKKyJpKFknMz5YDEkKK6CQR0vpgg
OvpDgqq7AMUrT0uyjqzbSMystyi2CEMF1YwbKaEMJEA2AtrHqt2Y/t52gja9HYBJE7Vr0Q5WhK4k
52oKdPzlMbb97FD+onlBhHOf12WxPjjz7Da/QYyo4qnFcAlpB0zMihxc1Un0qunThh2sBfPdjQ4l
exdSmZzQw6dfaIP7M7QyVPfo4lxeetqpu7kZUDFOt0KNWEcmTm8sHIboClAXX4GL+NLbmsF69qTR
FYj90HiTfMp5eDGE1RA+HhxNpsPOcu39xAo5/VHIUOc4IBkubpQXy3LntX2dXHiiSaeA8HfLZzD9
LzYjtdqFkl4Aksi4XCzft7s1IYPluwFdAaoN2LPTVfV9tupTqFev+buG8eJc+Bui5rXwBvtE8qt1
7xzhhp9UhkFTk95sS3Cb0BnQlmz7coy9T9sEdqmOfBdVxiIa+2DIZJGI09997uv0UPtR+VGwSiVm
reLlw7Z3A6i/srBMctbfSTu9p2WWKSz2QmGiBIVXe4eQCq2+Z/2cpr95eVcfGC4LfbQLQ565OzrM
m29/agxxyfibVNSAARBl+T1VADtvZyUdUBkKcWOdVGEkdiKuGezpOh3RUOqiCIZXwz/W5yrkFOYM
ZfIcvHXrZC95UoJgGLhbSLcpOyzKvYQZDyQ4vD1qVSm/acOC8bPBWHrhCTOo6OcYZ5boJY0gieoB
lN8MCPEPPqwwOEVxSUZ9Dtm+/6zZnPQkTvGtY+ZfPIRmA4jBg0Al/hkSF/+AlIGoQFhXozmQNCYm
RBZpbxmFRM3EiCoOPkBESiLb6tnx39HoB93RIDzyztWNAEQ5RYbRiwzx82gzzfWpBn6e78vQ6/F9
Io67mrzPEqKUcFnsfQ/nH6WLk57d3uIxGtey+uElV78NNndostL1v9gfkUu3QEVMjrkUhDazReu/
2ij1iLCdx+xjHRr9BGaKyXWH2wF5G8HSODy6YG5/qMoS869yfO6XPiQWc5dpVdgL5pLmpU10/F8O
fsSQyS5MjBg2hoxV5lNbbZGG2/UjsoE4jwteya3js7XcTkxke1Y4XEVHFqopUuBWQ0kp2jB47WK1
VLitIFIpr75VTL3X+CwubpHqaM5Ly7iQmNFzPM3Iapp+bppDMVmpdobKjChIiOwkCiM0Ju/X9qyN
8yTrkMiogtkleErEjNRmniKhRIuDJqbc2VdhGN6LytFoPla/fOR6YRM/J0LAkldRyOK+s3KItoXD
6XQgRcXGx9RGNzY4cO1y+kyrG22oVnGm0O24GDHHzIzflVeAXYsBCGH4JQ1hxn8wMjcVfvPWIszh
PaeQCzYGowrUWOzRYnwxOkEOsEFrv4r7GSvxf2sBKnyrTOBU22ZhlgMRgSycBqpb9uoJH2cVz/zy
wWaPChoGIN04c4gRPmnhdUh4I+P8G8uhuAZNl1SXbs36/OTIrL1vK4KzMf0N8yw2tlh9srsDpjq7
GUPZL4tDLrsUEiLfB5VDedWuasubhTbp7g3JEe6fJRQkT+HTTUHuOEJ98djA5c4wKQxb5scheCNZ
Zh++h7nmODQCpeUZsHdjf814A5Cv2jCpj5rJ2QuEwPjvjIwPHf7ceMEvk07a3hPzQ5Qn+liAzbD4
O0LAJkz4mzgXPZtGr/2DyyK+JyoXAYOPy+M1MoL8YTQTgfsYOwy9hrO3uiv7TQAs+qH1woncGFc1
3lO42sI/htxGCVJwJ6hUf9BzVZsBETqpCRp4GAJCKvg2jN3lmlD5RSDJvCiYNxChK4dmhRU+68LB
jf/iiooDfgjyn0/oceaIuGOkuZumGBk/4Gc04HDcccEuXXgjIPt2kVCkArolHHcNbhcqT3uX9CRz
HwLjxhfIEunPHIHU3Ona8/sv6si5JNOes+JbAMn4AGOiiQXJ2n+Rms2xDaz/gSUj+pdzIxN14dER
4BEnmYug84cEbYHZiQEWHsYU2/1Hfz0vJ+uW4Pp6AkA+0GRz6GOo4zYeUpdNSDQIpjS5kWF6BRO8
/kaVsn5jy/R/gzXmlxExax0meFjqDhESoluUDqa7gjCX9bRqSoYtfhKsSwml4BcR0d7KJ58k9kQS
h745BWnOH5kbl/IJ9VTrInOh4hruw0LI9Q5aobPscAtG+MmJUIH95924W6qlS+LdjgADKnRVzc/Q
SzOeewBNsA0iv6yvKTwrByAzsSgvocufKjcpqkyGwWjtOT5BRnj3AFwrbIWzil7WfiJlA5l+QYK1
xtfG20AicsEV+u73rvMXI7znnyL4ZO6zzaeU2xs1AaEp+NK6nfKbpny4qdvfeUvIkxnLetmCwSkF
q9ilOglvqEBWVynxXH/wsiD+nFIRnDSxKCxIy8DeyaQcg3NJKCdMNmp+aPZYjkhXKRLW9t2HU5cN
jVhB10yWLYb4vT83hO0EehYT3LXc9L+tEira+YM3rUcWt9VyiZlrsXuHuNz+RUec8EGUvN/dr0YC
EjziK/DN4RYOtHyElTNP27K6sT+BW5AmwlprSJMXv+Q9p3INJJ4x7P1AlmIwBqrqSavdlGhVNm7n
kJ2bZZRTF5k04wCIF815erhd58BgapK0RDDd1K2+J95a1mU5W9BlbLc+QetiuxLQOb/WVPL5AY6W
+9JloDc37u1bZrDZTMURe0+VMOLoOFHrbDIoiUzj3rlu3JyInSSrghZpHU6AexAKlJT2v8olwsyQ
cNKeZlSu/L7Iz54A0sj0B/ZYgXcmkwMlT6rIA2S9tNyzvyC5Is1DB/blHELqijly341YEN3pwGNf
aqWvIDVOzrJ3hT/4T/kyr9w2OPkRA6GffptyseBEXIvhfna5nhPRm+SQBx6TKRay7YrStw7Iu0Xz
oV7oJxQmXnxE/+Jm8IcrGQOGrAJb6Dve+yZCl+v2bwgzCP5Gz0H/opzKpAAJF53vdReGjyV7wv9x
dB7NkSJrFP1DjwhMJiTboqy8N70hJLUabxNI4Ne/w2xmMd0zIVVB5mfuPXeFn4lhNOu79bvhfU/o
rka4xozlpYNrk0UfIBSYtjHUBJyvRBUEZzw37MABycDc62j/kFx5oZufPE6d+qLpwqZDD2m5Ho8s
TzL3wPfqYHZPjWK3VI7eeuiY74R63zdsWvwTqo6B89HOQFI6T26R0+V1vbSs09B4S3+SruZTcDN2
CTyKCfqQ3Frs11FIU9JsWSgRWpuZ097Osjj4neG7xKRAkdqB0KwDnFfDwUZjZWbNK8ZktXxCuLgs
d3mLvYpnGYxtM04tlylJCbcsQ0cGoiOn2wlAgvxiyeEihKWvHk5dDXL+gmQShVVWQFSIJE6Nl80I
lnI/Wx02iXrSt7lFgUu248Jux5rdgdlwMlA1DqWL2I+QgwSnEHqG4cpYXBh7TDAcneSt1cmVT/4t
sHqtknum6jCADD4dcwiUWOfXKR/ITKFsSMHTJaRSfqjCLm/DBI4Bicw4ZzBsIwUfPBExLOU4j61O
fQsEJRDxOjS8e828nBFDnY6Pa6JJOGHyoK5I3iB9sS3i5NopLBW+dfY4nksyQIqdryakESSBLajJ
GMtv2gDTr8KuTzA7XXPD9jUNnoAfQfBlSq/uKscmqKrBm/a7knI57BFQGhHZm03h7FfpDNNIhnTh
FtJVg67KE+c2XaC4jpK0AQqgWqkj9cto7ltSkQ4lDXpwSABxeDdahX136AkyEbtpBEdwLHKXimsi
Ty2/zGDRfrtkRmGHHRHQJrmA//qV/Lhz6gdgvSG2kKhyZvmUrZduMgAJs5yCnTdZEKwOJqtPTgOb
G1a6QccVfdeiJwk8vg3dTuei0PqPzudBomgi73lL+QbnwL3djzprb/DOdmo6+6Tx6avCdksHHQ/X
6YfTtbgPKgNzCElWV/HVGHdms9nhWYwQugNw7GljvrqgLSYUB0u3TAgzwbt8xnbZnMCJVfabQAxe
PMHviPu7GRDWyrlPbWFmmIv+FpSaxdjsXFbPzBZXSAvo1fAM7zoGbfmzXwWoDwJytRWL+5SKOKd2
x6dUJNq/wzNBDhAbgI3RshIutESNq9kyFMWkN99KVZBplxUMFJ1Q+o9LRu7AOUgVZ9bOL5mdk2Q3
EHWDSpfjn814ubCajQ+iVDVtFE+liPOjmxJyCZ9lBDf8VFS2E24AFkvPTyESfWQWnWyrYVcQYbkk
RxqMUnT7dWnCP9Iqi3TfOdaqX1uS24p9iSL5DsvZ/JxZcW52+F0Z9Mx08SrSkItvawaST1VPocxu
UpsrT3moNCXG/afESjK6GUNI+5HQzPwSIJpeTi2kWvFp0a3nZLSg/smjycoT8H5rVsKl1JNeP1dh
EOJGvNwlIF3bNS3qWThk30M2Vlv+VWj87s5jvMV9yAAUDbuSRRmzLkVSugy7Km7Rs9hBBo9NpIyI
78YAecm1giLHRrCK0UfuueukOJLRbSnSLIgnb+44AGOBqDOR7B8x0gPWinqOJUG+eJBAlgFMBQ10
T//WjO7OZeEIuR0dW1b+KA8VGqcl5zI6fLK2AKgVRDciSaQOSK0bq5vd5XasE9n+ZRg4M72JHdvH
vN64mXOqwR+h0isxtGOQh/y8quGA/L5IvhpHhe5BzOmcXLugVkaSLZ05jdePmevqb4oabqaM0nb5
SLgLfoR9i0JkptjVpXOXZ+HmnaL5fesrfHpP7B098dF6gwXEwxWTk9009trLwzyDczkgFy7GX0EP
IWKWqilsjH7i8pV37G1lhZaxieHYUul46b0iHt1B0ZTlPWa7cpn6O9ycU3HgHCzrewBRAi0hiLvk
JpNINx56hwb7O5413KeDo8UcszxG1pnilWdJ4/9Iygl3k/7G5YfHzYbHY2SKdRXaMJc/Fqx5SOAr
3doZe7eGXZExrPbavYtpOzxQ5MO+4f8IbvgrnMfVT14E9gaWiqxYsuDUsFqevrVQTo8zN22to2l6
3zmpbqBmXsECppCIAjI29hpFWEj4lYqNjWm6osSKXIsMFfbcadDcoAIPE8LVslWwcEHVMiUX7fTS
htvV+Wb5bogNDk6T8FmRQuTFmfxZ5NTNCC/dNNlPomkXxJUmrG7monMbctNTOugphgHy7RgJx8Yw
ihoQPnAJxPcwP7gd8Ow5rLLC1Ia6W7cT9lOdgbIMphaoC2Bm1bqnNV/7+Q4GbSCYuEHIQfBjz+Hr
zMijPOgqXILTiMdGH1u02fkcVXKoSLyHdGM/kx1EsibDKbe/2F6ryRXORFFy5mHp8QCYNPHE4BnU
pBWQHD7Tm2GmWN0MkCBiIDT5IfUNNFx4DEeogl1dnCsgD6LBgMFhSHraFDi8tUQH5fZuYTfefhbD
MPgvfodQlryl3ieWyASkXkZNblJPYyWno2V/zCQsbPdBjrWEf8m24rsel6KOcNtps5uT2BafhUr7
PL3mvQk8bNEFuvwGLwHI/B1xIZzSjIRtMvwSu4+hlvkg4nYq73womL0gr4F12AzgCV4R3gI65pZf
pufi/piZfXg37CsK+9evUdYjxZ0t8MWIpYUiTKJgGgq1mDRz30Y2D7YxEGevTUYPieHCSuGq8pm0
no1Q2eZ2tD1OdaJCyLzCPIMGb2DmH0mkHH9K6rjpL/oGxn5EGLlqJA2lg5IiILRorjxjrKeBEAy6
KmF46IXT+b6P/5u9+m0Aelw8KA+CzghTF6ATTtAmHZ9Gyq8uvGKarQHFRbg+M/A7NXbfMrsLIAaZ
/A44YWPUsQGy1nUHfL9uBWKxtgNbRWDz8UkvZB8Y1OsqX6djUedB+RlTB0zXiidvOJm6J5uiSsLM
sEavdXieZmcwp9Z2SOCztABXxNgCo6txloV0pY0yemHcP0zIgFN0nL2uXPBgRikS1RNoX4dq9OdL
SW+FGpQPqdpX6NVYJKNWYGCWl9kTStmOOb+cCpKNOtqGaMEH0e7rmpp/b5lwoDRifkG3ltak06Gc
dnfaW4b0zMBGLueAzZ+9Z6Vlv7g8QOHZJlT5m1OeIWOV++Km8QZCbN1+fe9K2x0PdlXUBlu4xr0l
MIswU5IxKgLcBsxF2zmdLkRExb+68YhTbmWs9C/yECm/aG2clq8EBVzkI2ORZ8KVO/OIeo7Ym3H2
oCs0ua6CI3M9GMhFp62oIVqNdZ83WRPLPE4kvW/x9BmMJqsS34UyzTXakBygXrHSRTlU7RREpZwx
eSQuZjYFkhTDeFdk11r3TXgNdGFqcDOX6NgSQuzdA6spSrUgSYgsCfKMByuwmhz1ZjPLlUMRciNS
XpV+WEOTrecKZKPm2Xbq+JpTAJnUMKnhJ2Xr+GKX9szKF8cZSnmnoR6uBfIPZlPUCQzFadh2qlCN
3M3Y5YBKLD7vgAXylHil0A//OEAC5MPiUYgcqG58BCg0KOkV6TLBdI9UPM8uOpSDfR3M5SIPJEOk
r3oSSqH+pQe8hV/eveUKceWXXydM5WoJTmsfS/YCx7ZwrD+JkuXvgKO85ttw9OtorQuWKjL/qsig
9PoGFoPFnxxeVghtvOVvTr7dPWFJrtzLSnLbT5n4bQPKCcI4er52zUgMTIzLmi831xr65u8woQGD
RhqG6yO5Wel9A/FpOcVVJbuIDe8WXtPYQXMISHMmZKYP6jMq41TsnbYJO2agiBwfB5dd03HoiaW6
Xwcm+89sq0jh4PNJG45b4pF2LAzkiRYJWl6qizcQCt4/2WT5GUk1mHuMW9mL6Maku8p9D/QFOTtw
0X1l2XdLMuH8JVq0eppsMTXHyl8cRcJSKIjSA3Xb7YSf6eeunguG0xxGxxxxc31SWZPcK8Fq+zx5
TLuI3SlDbKkTUZEHS3c+8CiRxvbOCxhA36d1ZXxQ46PA3KAHxUAmya3IdzIsCGQAiODCjGW+BJaD
03s0gaBNqBPMPWRAd3dweYnbsfwAx6mDeIiQWqwxxFCEvnWq+5hUjAKlQMH0WfRE9fQZe2iCRa2H
Rs1ACeHa5N4OUVqCKhOn03ZaY2o7dj6v8VecYGTbB7Eln9AdAa0fa5M8dpWd/xVWbt/UjMkZxP0H
6bJCiWy/WNftQMR7jyixWgYY7EPOKA0cb30jwVSgDxu0vemk5zgkAwmcWbFBC4drWAMBcjO9ctv4
RWV+HIcaOCDJAMpG0GSXiSiCbc6E+w8p4CTI5rLWatjbftst12jbk/YGcRqWiDlPP6n6Fp8QrzZ5
GfF6yCsjUxKvcDYU77U1tN854fF/cyibztWW5Pxi9UguI7aM9VXHr5TtU6zkjGsc8jZeGkeHbwnn
6JOci7ZE/8Xha6PB7+2XCqRueyGNZzqy9+NTVnFAEKHXShMFiM81xQ3g2Bn4c/zN2MpDzgGlrDzZ
Mvfcs92p7Ge17fWvYrlE4uK45qcQgi2uPKu01ZlSb2FNGfLbk1BtJ1hVeXVCmlzbBPsK8QfRXonU
NwMgQcF2nCeFuUkjIXeKgpkZCUzrlRmnAP4WQvtbpFZDcuEb9IA2O2if97UtCxYdbUhHN1tFDKR7
KLVzPeBhzHajN+Or4uat75Y+MxP2BONAJXKdeu+t0HVu1rXv3kZVjB/4HMHphJYqikOQUEdG4+Bs
HWKWtH86hkEwTzKGbJ+1Nem//WpjvA8HQxgSYpHcV9elW/vTN847xrPAh/3vxCy8lKMrunnHcs/+
JfZ0+WXTWo833Rojx9z5dZz8OEh4Cjh1q/bOKiPpe9cA3OE0RQ3vHpGRq/p27JSsj5q2zou8oJP9
s6hiFuHE2oVH5IEjGR9EuW4vbT+8mAQKy4E16oYSRERBQBJ1Owlq8F/odvM69XAcIXSLzCAwTCRp
6n76rIPljSYNbH6pcU8DtfHSitheREuYna0JrI8XW85FjWFJnEvRUxb7Qyzra2RlZIQCnGh+cmtl
Gp1R2D+rRhQfOMmS7xgOnjnUC3c3ao6QznSYApztmejv45YqMUrSCWp6M/TJJ2ht7Edgm3xWc03c
MQxKWOIhepSAfdA1jnsZeGRhEVRVVlEhcPkTcB9soYTCEk+If1g4+hlBzDPx3OqhcnzvL8CACdC5
6L2vMkVPcsZuQUfsNYh9CPtagoNPnFF972EbKbi/M7u4c2yMencm6+VGQYV/gIlK4S7fl1KtF6jr
M4jCagaZaFdh6+2z2cHv0ppCC6r5bgSNib5wOHdTMwM2g6bhnJwQhSA/VUV40QCKZJ9iK7Z3uDvU
+Gh6Wp6d6rGqXjVa5ud6pEu4Xrq0AxDeMwHYrTRA8pBaYx4cObuXCy2FQAxMlKtv3RmBDSM42zFN
zwGDqTe9MxZN7fuqZY/wD1sNPu3DGLTARo8TYuosuWX5R4j0iUWDp4dDHuAppf9wJ5nzORfJszXb
MgPGFMZjf1OP0nvlEA+Cg0zTXEdLUCafGseE/rsu+KvFgVnu4ES+wbtNYLfwqq8uLf3rccA+gL0E
KUFFCBQa432xiLG7RYi36ONolgZBIZIYa95LKrGYp921cEF2MaO7J3a8OCIkrNxuVyylG8JoCNz+
3Yfz2pxw4bbN3YIz1MI2GcN7jkBw1ekDyV+Zy+R7ZWiD6mZBPMziFKoD/nIScaCO+WVUWGI114aD
MTuvHNDovIgNTPAgIzK6oB8ZaCZFMG1BA37IoYHlrYxWac+v6Rr2ArevrvojsiKnOjgoEp9kgsls
H1TkBzFOscrXnIQA9zZufYpXBhLITZns9+KVqdz4G/ICUysrOREJOPtcy3h/fJttIMG1EU/NdvwH
TVed/FZOwbl1GC2z1QJhc2a54yZ/ifdCDAmuUPjHpk0RegcYfNMzCTqLx+Jc9HZ9LdNxGP9ywbvZ
LVAIPq8cw94G0WnEs7vV608oIZL4GcrUtlFcVgGcoFx4rI+bYzw9mhXUF3dcotyzkAmiS6rY8T1Y
0iU7JQmm/12nZ0xldORI1unlbQYrqUPz4lMyQqbxS1VFuaLmjWoUSs6TpKlnt1ARpZ7fpwqDKjcA
CKlihexMUQT1EXiDUlIBJmqXB6oel1wABRXqFrij/NUAOpYbxhhKv0yOTegbM/EOAVFgBZeqAJL0
aDJK348Wx4R/9hKGQ0ioaoP1PF2n3ZJIa3xPU6maq8YgqI2YrLY28VZdH957zaztA4NKm7uBeMrm
n+uwEjwiX5MwTtM6ZQTqwfF8Rt8+lZcpNYzMmMeESJ8SpJ3i0UOA+jniB/Nue1KLh6MTU2DAUHCx
+ywFX9dxIrl9o0X0s+kizH0pCdp9j+jkhwkJvm9SAsQNYsDZARZPlAGyVCtu05e2UssXdcUyPXYh
Ac5EFBlHnlDAuViGrFaoaofWvG5vk6TW+TVpDUF+1zYsf/YhAENW1ng9aoY7QLs9DJvYAAHwux50
VQbgCg4Teqy2C4kKwK2mbxqUL0P/OFcyzl/GYsrQ9/O1cGgtOct4rpkwth4y3wn6/oVOwxA9mjhJ
xQbKWgeCKDoRD/57i0FlBmIx4lnnT5QXvg8qXPTfPKSNPmOEGuV5UtLJ3rnyHOuBibmJn0SSd/pM
GUOyoJkDD8+453ClVFKL+mFGm50etp2Pc7YlnreDn6Hcoqdmnc2uySaDJBbYzeNKUpxS5mhiZiFd
WD2iI3FkNm2osF3CjNRVm2C4Ofgy09UPQAK4FnMaZB+dMMllFthYGCi55GIhGpleXZ9JB6K5zswX
Z8rxhInE+D8xees66hlMkz5UWFyiQTi5d4zCiSIpcp7V/XaD+dvU1X8PXdBCDLzhRLEAbMDSIBMC
vllrpz+vkz1utKoOQ5UdIvdkZbMULVABBYq0r9V6FQdYmZh5zTAju0nZHYBAQx6PZi6URMWAQKUv
1fzHqrPycUnDNMU4lUoUm0ixITfDxHufW+5HLJF98mqnMF+Yzhvr1sLkgFNJ80JFCPKo5hGtiWmL
4M3e0FsP/zLTokaykOCzUW4zyX8CIYOBupWBLKcA/IvxGguyRE0cs0PG67eX8YgVEvk30uTarOq9
8Iu82XfI7T/Q9bPcy/zZkDOLz/ATTY1LYBBZKhdfEl93mBiMvw3rtuPRbrXc9TyktzANGWyWRaPG
d7Ci5de6unpDqpnYitJg9B5BBZkn48bDJ5mV9T9Xi+I7Jm/2ynXNCMSxRZi/m7nMsbkhLfpiOIry
ql+6vj30cBisQ1iV+Uc41iDwHPTPnxk+tWcLbXyKvBn5yd5gWbyrUgKzdmHfoL8C4tb/6IJqhT27
WzxipfXeQttz/xVZ9l9a0zgG0aqqHnX26Hc25EunIBoQ9THbu6R29r7jci7OSE+LPVvk6lqhzIR8
RMxxt0PBCFPZgCutOfQ6/IuL6Egvwh7JIiOPOddIRWFxVCkfk5Arcs7bNV+wUXQp4rWd0jYdAd2e
VeLoE82/XrTaj0jT7H+ps5rs4Jo6yChgaqidee0G1wOiQxsnlWATrpqW37Uj3CajrQjC8sr3ygFj
EefVSFgUwlVlo1FBr5jH04nDoPo1Uye+LcN5uwHBK+tqbP3uJ2DFF6Lhq2qSX0MG8ofEgnx1GFfR
3Q2eo565cxL/TBIf8Q0LullgGDWf027kXKV7s7Kgv/SMQMH7TUn53HeaUEqX+5pE34al7cFh5fJP
6NF6MSiCz2vXuvcwlTe6Dlgmzc6sSBGccLVHJszd6pTFCSa0JS3VdV+u4WsNBWOMRjgOqBubBttI
5lKkoALB3huyEXywEM10F1Mp92mahvSxix3uwkQQoAV0IJnvHD3VgDmQknu7FDjZNaa+9dueqM6j
1CPreufPdOFsWB0ctWKa5zdjL3AyaUbZe7Kz7lFnezUz4TSsLhKx0xSNvRweWat1L3myNLd5TTzW
Ds0MgzOpA/1YQn1kTJME8z+nyNGOsAnzT14xlM1xsMknP1oWCfQRunMCLFU3r3+wT3XPqp8SRCT2
5g0eJqeujtRNJJrz3jdTZFuUU4daZquJTKbAWyGms3fM+IqHvLDTb2xPATMi08hsj4cxfwppbAOq
xrj6Gj0r+AnzYcr3PAlkZLW0ZE8htB9+DAcfz4ElQncdbjaFaE0qi0nb2havfbigU6ksI2+S1qnd
Y0jl1O0CnXOAJj2DJGKDOFd3IXCyj36eA8zHPt8/VUPMo8GFhkCIswE2+9hmzgNZiJxTALmcr4Q9
EQ9VM4qTXobyQ45u+QG4pf4cBg9hpWMv4oaFQ/4S1z4s6KFmXH+Zqrw6lTO0v/3MXvsTGQ4dUhx0
SPnNigiK2iGn7A3cBvKmi9o8PUN5YDmusbdOF1HTPqsYwTd4p4U9V8/LCJ6pbSkHCLZBZOUENjRj
ekfyJIs1+CHLvTdgzGT/UdFtPnu+RegyBhCFHajzHhfcQvPBwon1p0zT6d4oTHqU166kaJsqsW5C
LKZgIOXKV8tG6bXDOmqjiUyS0OyZ9uj8YCMCQsipmQPv9Bhu+HW2LUxzmsB5U7y/LNT9ugA9bmh2
d0mfjEPEcGhq2YujBDggnID3TK5x8S4J/rJ3a2GINS96rcDKTSnJEJ2OacESsGHiWHFU3qlgTa4R
xrTzHv59nnzmOvX+ZUid/B0aLs14vRwwYVRp85WBari2M7PB/40DnZiuI1EEqyz1O9xfZ7lnWNtD
/0CxdZvOs1tdnHyGZAK0owJV5HaQPXMal+Zc9/kmvIRBAfep6+3kYIFenq5BVbJMFD0KT4YVjryb
usr6HRFjn+T2o8NrTQzWORJNf/ylclC/j5uA3ZvkJnktepiEYd52z8VcBd9hrw23KGcgPlVYIIfF
dgVUJUahN2IUYDZp0ED1KKBp5YnUQ7hx3JOd2fWuW81EHwCQQx6KjRCOTleeSCxucAh1SZyeZdtA
GlGG6v2Qwh+THOrS/PNIMEoODq3QwBZbW5spodUXrJzOB4B1drizz00UZcyr2edaYNCBkU5BzcDD
lvGOG43VCLAvtg9jpsInpGpc3djWklt2wqyxbHuit7MdU7+XhOPm0PWb+A2hPrbOODHeqR1YXPLl
4Cd3yCXcMjNntfmra3o3t60++7Kq02sKCHHP99+hCm/z9BsLcvNaqYrxcxuLpLpKIGwwmLdsJgQZ
qyR97CfVPMck5FA+F4m8FbicwO/MvvlMkoFbmh2H6Pep4ybBYfLJsd/ZbtWi62FivTdsutRuynFI
ItTX/b1H44s3X1rdN286eRi+Hzf/Zlw/5MkisUCoKsb8S4U4qL2RTvJY2ykcKJx5w2NI3BCjxryp
LwjY24n5U0Ds2FZ0MuwIZve9BDLPPoRd8eZlJoYGXKWqL2WSbuN/XaAXHDEJk1fA/pXbqEtR23re
zFNKwEx9NwPc/kngFBF2s3ZZF6VDkbxp5KQzL2493Kmmmi2WGLysO7cYca+UXj+QcBDGvzzgjHMg
DdcM13P7mZOxek7Wuq/3ctDLHwfrxSMLh0FGjNc7UN/wsO7iddieGDLr3oNgMReSaoUdrTq0Nx5V
DDzDSaYiAUwyrx8OUudb3IAYK+wRkAYfn83YLZBTi06fsGkDVTSF8ciHQbe/zA7sLpvFKkVLYclm
X4aWd+tQgJHVklXqmvRvrEp8nW6z93qP1eEyexRjAwGTdmSZ3mWHTXWCFchZQ3PoC8vvD4i0+fQ5
hoK3UmTMbFPEPcw9utY78/zzq7WV0737rqJ9q+aJOcaA4PlxqTarFMWt2tfg9fNt0IMttqOkxTdU
CtqyEdPAucd1Q2BLNk2vhBrWzzTe0/ec5gW2Ik1MjsWooY1qZpbVLiVS3I6StXJO7kDYIfXqZt7t
vbp4Q7Lev2nIezmX4+ZkyKyFjXUIzBseQ06glzdlwT8OFRXs8Z7k6mDKwXylULHe15b96873mOIe
iIvL/HOnMJadEmrWe61GWi/U4TnaL1Nmb57AvQCKk2D6q1Rb9RO6whStDgZ5fFpxPX+mLbVWlNZM
KvewGp0LJxcNvUaEUu4t5ALmjJUgucPMxVbLY/IBlTHj2iGZrJJ5hNfQD/HgZwl3AKtuIOlJY76r
ko3PEWeUPjhEB7Al7BDbMO7se2vPFn9Kn5gvJ5RbbWPtZ5yQ9t0w5868D+sSndmiWNNeBhJGX/Dz
6jPAQJv14IrckXUtK1ZW2G4+HvJxjUEv8Eh4e0g83udoDXAjexIoh0uqMLMft8dF8vHyFh3YZsPc
oAGFVolusCeTywr87mhhe6aBIg58gSVI6vjcdJRXpRKwIZQg3ACRErmvbFa1DQIxbMxJOaYbI4pP
rg5syt1TQFZZcuwcf/6js3kjvvQuhmFWrgIFA3IPYruGsfli1irAFrjYUHYWcuPXHKANlBiHDL1d
VyO+3IuigMVj2xnikB6iNpi6rHG+hhbIdMQR7t6v8IaQyUhDdtSEZosg1kEsLPPDDSur08KsF2fO
M32sK798V8uSyl0LZQsBBvVCeR50G5IijZMvPpHVRRvC9BBUaU9r8y8fczyQ7oCa61JZgYZWSCnD
7FEYEZ8TRiVY22fyr+ENlbfrMgmL6yWZ6hc/IP5kj20iDu9yzuc/Y2pSdkVNp5x9V8eG9pU8328G
A7BGxlm3DJXY5XmPsGHafo/fMn/Iit4zyBr4wz2G5ZX3AisJmduKImfvSSv9WEWF6jvJvOShnGpv
OJDuJE5TYJOpNMtivKXem7OTS0uZ7QQXkc3bP0LT0Vbh/AB4yr+cEdZL1LdW3b/AaVePlT2yWTSr
29snOaIMRbfc09yxQ8jgd0OgYsbjdvkXttP6F3O500SlHePZIHrSWQ+W8FMLRxfuDo71zGKmQp8C
aY/iLiX1ctpzYfZUMpC9PqZCAerrx8H/Ev6qerwxnoMQM0m3dGp/nM7xKAVCSCLs6qOi4v31GEAm
+xwdOQUmtpYH7EJcuLJhbYcJa/hVjGh6RhJuAEwJV1x8mmxc92ApZPWGYojVXasHcWCggiKEiR6N
XAlp4YV5W3vTMZTDY1X2tXmpABoGOwQ5bFvQ5pCqjIzZZSyZB/mG6yd6NKlkdta2rAKe4moBes+4
dfy7oqzKD7pHYrF30Gt8FJzuf2uOo+cFBG0W1dJfD4qWEz5+k8g3b8zra1uTZLIXjccW3ZPNnyrw
kNHAkGofAJul96unBEaDsVz+MaWdf23sLJ+Uk+2VYt6a71sQf1CrxFAdSmijbylf8BNLKpRCxcho
P0sbwPVdWAs05dU2aQvbUc8scSpipzDzFHe8YTCNqHUn04J8J9p5/EvxxQyVl7LNy0dEM6mPRlU1
k8soguN576TLyCFiu3IKn0O8aPVxSCc/2LnOYgrsNr0dxNOuUuyhx2h15mW4yQq3Yb+M0Er/IQeA
jyko2DEz4NaZ7V0SOP0jq5tm6VAeMVZmz16vLhOvyLEqNsAZz+cWozF42WkgLnBm173YvCmdk4SF
4NZDC3vZMB0eqe8d+JChCL35wUU2g5dCcoJ1D7EbuCxvYAv45K/lfjkmb67v2JWKRr5zHKBdLgH/
w8gCY/mcEwoNJN+0wXhNdF0ojmJccnnyCTSsf/C0ugG8CLfVBgZj2/gHwA5AEq+8EDIr9X/ijEDn
09LxcfEy9JyH21SNga7PKiRzyb/Gr88C4pClKuMDmb0W4s5BF7gjxAEU4QxGJSW3bmcz37e37oEO
H0/fTKkWWutDCae/OiH5ZnUHwpNDshIDFz43lA6ucvIDrWh26obUCcROBK5itNpYYAZQe076+Aow
h2TgKE2xrINccDl+cP+k73kIYWyX9+hSqSyy2sFD60uP/pxaby+ILL2TSOvJu++RipSa82mH/9r6
0zNw++cL0b8xy+11lIMaoKCqCGqJhiyW7yy1SfAZG9dBgycJPd9nDQaavZ2o0oumye//bZJhMgCM
yDfsSS/x4SNlJ+u88ECOAiAXtGPz8k/5GK0Jwq5mNkLI+ql8sDQUB3xY9hlJoSsZQbT9bTtactlB
+w6/g9IsR0jvTOeJ1BhQHo0DU7RAeKjizDhknzMS/T8JQXnZYa69mrkTzRqJY+zF5Jmfg927omlY
zximqPIBBFOUtXMHwj1Z5Sj4p6VuRdUC/qavCxABrQOOw9mnWo0ggMb9AeIRAfGNJFUkm+rwg8k6
8hWssJV/5bPCR1KpCwSQ4VBZT7YvmM9IL+/+pQxhl6hapRyvVd67z9R8KLeSkMJ4t9okhx6MQPOy
kxKwkrBtL7+QfYKfpK1ZqESYH1EfZa4iw90TVtBdDdsjss+xzVgn28xrBkHKQbwbx3mQRASY5SA/
nFW9+nS0LFPRUbhk500uRjC0n2SJdAVp6mZBHzazxqKGcxn6tC0GcI4H8s9oghF4QyOoCQ4Z0175
Z93Xw1Ue68TfZ5NrpkjJmGEE+BX+NlwducvrJv5GSaTfQ1ShFKmYLH6l03l/AYRNPCb+wpPdugOw
+Blu7S4bgJfusbaJ99Bm+nusmVI/IhhjvsTvVpxHNPaPIJbmb1l77a3rE2h7zNjhxAeiakR40ISw
cWN6G9rI69lb74WL8TiSHV8w+Qx+X0akajBVg+Ua2jtIWzAL1BQvLEvz/G9d1mSz1rq27oA6lbDf
Aru/qosavnLgq+5UZQQ4XkIs99f20BcfQcqBTEYoIME9vAM0iKib0S85gy+CXbxm1TsaDwefHzCu
7zQrlh8DwZj+GrWJ3sklybIdg2F6H9phoLN8HNz8mpnoq5+65tNdh+YhlnxRzBdrBhG1BbeeCDEP
XO5i7K+8kjVr+jF7KpxtwppV3jIBWVc8b4LMOex3M1Mbuj1MBBSvGAKCxORfdgO01SmyCc+CBcgB
39OavYeLE/j7FC1heGxZULc7CgI2BUCVJSY9h8sawLlJAUUQsIXzF/scyW2B+aH5W4hJ7ubhmu8R
21DuxNnWdTGN240cRcAsW1eqjakQfMpQbLbktYJGQ+9VI4cjj+KeFmumY7cyOZ6ZTPZdNPqOfADj
M3/hX+y/cjqWH3a5yUjDt84fJd7iJ/afwwfY7v55hlEOZSh1wOs4ns9vDASSD+J/ON9QX/6ftPPa
lRvJ1vSrNPp6iGEwaA/mzEUa5rbSNpIypRtCKlXRe8+nn49qDGYnN5EJaRqovigVtDKCYVas9Rsy
/X2JPmlxU6pWgLBG5XR4cLUFjaC7EFw/9lQmPAJt/+9//c///b/+Gv7L/zt/ypORNvu/sjZ9ysOs
qf/73/q//0VXYf63tz//+9+WNFRVN3QHVKVFwRMMKn/+1/eXMPP5j8X/CNQwqKuaRnMh0+axQwq/
8ILu6XIQ6zyIwQNBdXTHFppuONI07fMgkx0aNmIR8anO1fGJ0wjHTqX0nyvP1rdynMDvowsTHC5H
nf/WN0P7T1RT4twiaUEJuYjK072zW2RLT45lNc+JEZmvUmaKsscbLITRNQLasxNTPZA7wqS+HNxc
C25JlJk1i6+iL+YVUAkFCNCkp6iuxoeZX2Y/k1Z5Dyi3etltUVU9VKbLMVen2dZ4zqA0b0lr/k1v
vqVI8fk1GzU54aEFVXqi/veTlmr4tZsgpo2B6N2sF9jfXA67Ms9CJSTO06rjYM9+HrYDaFYYZRif
zHJ4ST0Ky50dg9Ih46ODP/AmPcZihiEBp02c7eXgi/U7f2SC2zQ1bYh6Qorz4KM20mbM6viUaCWJ
aA7D5Q4IdtLeXI6zMrdC1U24IZbGQE3nPI5Z8dwkDINU8LhRlIBznQuJwkrfNV96FB4PGZYLXy9H
NfhbF0tYAPkkWTMtXYeJcR7Vpts8eJkVnVjks+wopMwR64AiAnaYN0XweDnc6mSyXViyOtwMa/45
bxYQJAcMepQiPoEcovspIuMYyADtq8thVvaGUB3VBGlum6ZlLBeMmOoBRYvk5OUDfE/8dCoM1emd
WVw34KfKQPPcyyHXPp9QWZ6g9UHcGvOfvxkZjvfSwFo1PoW9roUvvR2TzSlEGvd+X+j5N7v01Q4F
Tx7Hd5dDr00qLktsEI5YC+TEeWi/RokeYWxGW4zU6SNkd0ukbv3uD1bo2ziLFWp38WSL0IAhAuAO
gnfpvwJ5K/f4n0E1CEL0dXM//PEHg6PYpZlILGvcIOeDE4U9US2Wycly8qb7GMel1j2bQJl2fxJH
OiaIVZt5XEwiDDwrHSD+ngaeXwh/1+rkv+QV+McrC2X1a5mC7oYtEUpbDojePKCiNktPAJBn03tj
8PcImmK/eHlAqwvS0VQaoaqwbG3xtZLE8Ci3BdnJhEX1mQQiEHupSgcdvqi2eOEZshag6CKy1cuR
13YfZJr/G1mq55+MMww+Bpi4E+Lh6kdhJWgrcvQISCcIA/+oG+pclyOujVVTNcR7QK9rbIPziAha
RXhI1tkpagH1eqQcj001pM8qwsYIN+Y0MykZxVeirp2dGkuS5r9pwgZeRA1LfSr6OstOWKo4NFjU
qfiBBmFxsvBt+OvyCNfm9G2sxfKktZsPkNz4mqFsvjhKM4tqlTgTDxCInzv45i//fwEXy8cBSq/K
LspOqZ1UDE4xw2wPt6h4FbWmfy0zGK1/sG44vRAhpmDBw3IxnwEeklqB1d0p7xP9QOvMaB7tCGO7
7ZTYBuppVmSW95eHubYbNVvoXLuaMPTlLgEaDv21apMTzeC63FYe5rL7geb1lelcXaH/L85yTxhZ
VIrIThJ0SYPvdGJHaA6BfA7t2LA/YQHbh7dY+FrXErbVJfom7OL0bND6CDqrTk4dWlWC6knqgUsq
afod8KTXwytn21o4rj/bdiyh8SkXiyZokNSYwjAFvKd6bgxP6pbM0EdgOg0/Xf5waxMqBbvdMG1T
xQDkfMtzHRY+NFfSX00f/pq5B3eZBHqwSWz/wGv1hnd2e+Ujrm1CjhdDNfifBjbiPKaZUsA3Ai7A
nm6QtUX8qLiF5WTd49XlU0DMyurh8ijFfFYu8zMp4SqCYdEczdbOQ47IFTamonMt2U3w3QJ3UHXd
rdLlgDJAUs3lIYir1IMGuoaKXTSu0c/Gmpd/xup3NQFtoZnpWLYx//mb5GZymspIpR2dFB9ZjA3y
Ge096jpQsXlxUHO9HG3109okw4agpce3PY9mRAqGhGMQnTygybeQggvA9ZCMX8yUCmCRlPZxcFT9
ygm7dhJIFEXn/E2XEKzPo+pIps3V2DkTDlTIBGNX72oqicPu8ujW5pJEhgzYhhFliMXCTWB5gzPp
4pOOGdB9O3hF6w7xVAqQCaV35XhbD2awG21Nm9Ph80F1eY/dhTNGJ9RM9e/IQCt3au6bSLWq7f7y
uNY2hy5NlXc+HQBHX4Rq5AjGSpF8NaHaeMjT+NkOQTk+4fcBnB6CYHnli62tE8pZuoHKga1KdbEd
yzRXUwt67qltKsSag3zof4y1SZmllZCJMfCrhupAPQZN5stjXZtWtgPMep2nt6ouMhy79kouREGy
T8Uen8+wEPspM2S/s1F7uBJMrEYzNCy4MXlmhS7GyY3oZSPIrxPw1mpbUCT/pAkLjQ+rlAcFMtWO
Q6CF8W2O/auOiDIqkIFpP9WQBO/pGxooHmGxRmuLWu+XWCnN28vTIeZfsDylyDPnIgwFHlLo82WG
82qeYHianODPA9T2TLzTlGr6O4agDn5NxIB2DfncOfhVov4pGixKePdpboAbxuXfsraNeT47FpvL
pD62+DRN36sCBfPolOTYOCIoqCJMkvdqHfzBXfc20PKrRNpQx0XOUzZV629TgUrLTuuEELdtDvL8
yu6aT5/lDFssXQvQgmZAqz+fYbU2wGjaJVUI+kL5FqCsAvaoMi3aPui9UZzD1hOQdvgBIaJ6e3lO
14IjHzRfefPzVps34pvj35RUSPCZso8W2lEgpyP46U+4O+jKK9K6Y3Qo6XhGj2iuxs2nwALUdrj8
A1Z2AOk965/aE+wYsRh9W/RBVfO7joaGQhWqs0lr3uiNkX0BQhXI3x8uxz/NfW46yiLL93TSoe9A
Cc2Bi9NWr4heIr0mShRGXAPEf7izshqFm8zvqwelAq33B/efZpFjkGjQoaVAfj7d2gCBMC515yhA
2dtzxZqjlQJ+6TyPAs8aTwfF/GLg8pdduZvWjhrUaDTdtEDx0ORabOQZHVZGdD6OZmfSZ+taTXDE
+JPzVKSAjF1qxn72AnsIzKHt9MqR7BnKhIpx3l7xHES7ZdP1w4OPYg9OI8XYysdxgMtwurwg1n+o
PZ++7HNOu8WSlLQK4Zhq3tFBcSk/UKHDm1o1uvEJPQ8VeZORppjobDpodjNM7a2nztCPIAwHOudF
Z3gHv+S6wsTaia0Dq8E+iESNruRvawuXapDD7auxe43FfFYQE3uvUO1jr8DaxOm+fQixoPgLAZV2
+v20SSMV5ov8OoOXtbUYRUxfxUn7KDskkGmDTfQMi7IX90qX+SXKonUf6NuiFU748fLnmIexOJ3m
3WmwM6XOQ3gxTMwaBo0MxDmCZ0dVoW3wm+gTwYtfz8DAfKwrI/8Htn/yrS5E8jKgOx7dXP4JK8kA
xSGDuYZcg6DB4jjGkt6AIO45R9Bt9GjRjIFbXOT659aboMVoXWR/Q7c7Nm4vx11Je8iKkbQypGTT
LJNVnLNbKH7CO8KN6cGacOdms4Qc2tf+FIcHxILD7MpY5+NuOd0oDQvBVWDTeVikWpMeo/ZSeN4x
RlY5vCs6emxRnGsOjn/QYWE1thX9JTjUKLAF3dfLI15b09jp0QRwqFILYxEdbbRMwBFTjlGqaOMO
hl0CoFazSxnddHpTjVeuPjH/hYvhIuPDLJvS5EC0F3u971g9mK17lIprUYMksK3byYtz8cWPBvWl
K/PxNWrGWa4/LEHVDVp0YysZ8ocpZsJMTZare8X21CvF7LW0h4yHErMqpHx/KeNUgulUIZWjgebG
F7+auseYuaG1inxjtOvqLkWirzERJMwSSKa0vZ2nJEC/CWmjebouf5iVpchFrFrz40VQnVncG55F
mQonSuWYeLQMeBQakf73lIRg5ahKVTsS90G7svxXliKvcCHRmKEFBT30/K5KLVPFgdF3jm1pybsc
23isbTG5tneOWcbA1LC6qg8UP3wP4GeYeF8uj3kl3WO41FGpfKtC1+fF+iY1EQnOdQAyrKPSxylu
pE4B53jswEtdjrM2t3QtDKSq6ItLbXG8CJB7JdQI55iEKbipbBTqgxV0+HLUSKMi/Z933fPlkCsn
muRMoXpDXGrfi6ENonPyAEeDI1iq+j7qZR8cmlCLgcNhOLgFPEWLOfd7Tp3LgVfH+qt3ArOf02X+
5m/m1GiBsDh97xxrRKbv0sIrgUVpKBZbqmV97oSP9MAfRKT0znEmhTDtxSrqaF+PaFp4R7SPnTsl
1Pyv0Ghh0FC0RYsY01PhXo64cohxU/EEn/teXBqL71m1OaBdr3GOMYep6yM6fR9r4ae4GtrPlyOt
rVAySU4utqRm/Mpk3swm/fmyIYOzj2OlhzuYSPiKKP04aX/w1aCpgvFV6VS+OyWR8aTOnir2US/r
5qA2ehls4RaYL1JBp9XNckV8uzyytTlkQwCK+NWUXV655iDaEPYA62RWxoPsQw9xqwCzgsHWYSj1
+7UMaQiHaaS+OFeizpflEARhhLk2xR9AbYAp8wkkUdAjcKLaUFIuj23tq3Gjm+AxyDJJKM6DRcg1
o4MdOkebxbg3aNLM4CPEKP/gq72No53HkV05yKSbnCNqTv1L4mB55+YSAgoSPbN+gq016c/LQ1v5
bHO3xXYM5lGQs52HFKPdYTsi7aOiad91L3aOk5yOVVyaz5cDrRUviWRbvEK5uVHIP4+UZgMyHsh0
Hx0bK8m0qdRH3J98C13fKjsgjoLdq+FAtM2V0D4aPbh6rS6Svy//jJXjTKcaQLZikIRay2JNw1MO
r6eBddMgRy8jU3zucXPcEi/9IPA/vTLslfnlkUyhlEqNCptvcZjl2KKGrecoRxT1ScAn23+OvUAg
Z6M57e8v0znvNAwe4PjyqYtYTlx6aabp3lGZMpTUsf8accwN54rpb0+igR2doNBGwkkd4vxTIuKH
+VgklKNu16BvUZQH01mlhlLfYKuX1Z9FBPz6yrNiJbngyJi3uwQtQGvvPChkH8+vmsmnIYRB1WuQ
+fZeaANeJUaPYv0O2xIteCwCP8SfeiivLZy1/I74FqgPmsJAgRfrF8dNsyoHzz9BeBGdq7GQHLgB
3WxFANbvWRi+dktZIgSLmWEGFA9J9hUSNLLS0MKxePj9b8BPoXHskCiq+mLjmqBDtMxS/BO0ExiD
Av1YmqoZ6hMx2PnImMSnywG1la0D/gWkMtkA16Q+//mbuwv4W4GalMUHsBWUgKmLGKeUR1B5M/Yi
sBAdxFLSfwLCKfESL4pIP3VJ103YpuGw5Kpob0Y3Pl4qKBLYkwg/oHCKCG1PN6xyHVNHvEmkuo+y
/8Tt3x8HbtDHyK4V8dGuZ7oVN4saA91MemCpXqFb+wJIh/+AIFhT/bg82rXVRilLpXKA0gU39flg
feSv6l5vlSO25J4Vg8gsneFjKsbs09Bl1nMqrPR2SEzrocMoaX85+NqhwfMGnUN0/Vhwi6VW1qDN
QyfyT8jA11+8EPEeLN2yehNT5bwSa/67Fu8pkEwWqZ1FhYvHy/lAEYGAxW+M3hERCZ6IKC14FVIU
KBchwNw/4lYIzd2AHlwjDt6r/QY5eD26sphXsls6vJxanF4a5fhFnVZqdVuNzfyoQ6QMB1esrvxX
LwvUFw7ypN+1kNIfx8YY0n9+f6a50+cGDBNAOfF89L6Vws6xGu/oofK2N2sItNi6wkVTA2M6XI61
dgMalgMWicI9uONlYaQsDeDFsGbI4YMJqYYi9R5UBfAkgjvR8CRynKBc2240NMYMKFGYFIJbhiVZ
DcWVUtTaM9qwqZDQcqI5+w4UlWGUKnDq4t1u2uFDiz3bk1Y45sEeBc6EnpK9Whg0YKlhouySGvKL
mWBJWlfKxNZDW2sTDn7uXLlX1pYBH8OkakB/k0Ty/Gu0DgWDtrO9Y6GlCGSbAJ7VmxzbdnWDrUIh
Nio6iGjqWNYfrD9bdwwK8uSw+hK84VtOKQoMl49hYkPfs+qh/agGs0ebT/l+OymgrfY4T2PjfHlN
rJ2pNgg4A0dZA+zI4iYNgt7w0Qd0jjJG2dFGlmijtkn4MYvELfLq/ZXPvhoOxVHysFm+Z/n8UKcc
lnMTsNydKv1sDhRAN0WkaNvBQsHkjpsv7D5cHuHa+cIBSuZMExfg1mJro7LQF07U8k07rJs3oWfi
kooyRPyhoBUHo67UU8hgcZt8rvQ6c/WgsV8v/4S145TRoptLroJy95zev7m4cghZdTWYzjHE8uGm
I0lqkDK1frZR0OVXUvi1e2O+LkgQqA8Yy7JLGFNJNweGa6CLcgOND14Ol+DwM1WBsQh8r5Vnc2rQ
pLYLUJ5/cMSYFH0MkxoBGGRz8YIYlRyN85abo6+o7gRY4r6YvqlHex3HQX1vxj17pxm90yht1w8A
wbtGDrbz9rdnnIIkmA+qkiaX2GIj1wKAQoUq+bGZqWGDVljlweib751SluGVGV/5urw6VUpO1B8p
/yy+bhpPSGNhG3Ca0iq8jdHCQXESq03XMPS+vHJCrWyguctA5kHXjWrr/OdvllLbqQO2NmF46qDe
P88QtM3opcljBzMOY6/8Wh99Zff8aqSCtoBd8w7xAR8ugo9ZhqdWxhKicxQOKFJXTZU8mP74S01v
NH+o6aTfwQIIgvtBbTG0/f2vORdj5poFGvHv0JD4hsd4cIAbUObWOuC3/FMP4POk16q8ckL96mct
8hHzbbDF0mk6qEHtoIUnVPWcv0IwyeohjUR7qEZk80m1UX/YkEogIGLwBn9t8g7l+M0AuQumBbwc
qs/SML/bSj5pWyi6Y3VlDawtOPo38zUFaMMx5fkakLEOrD/gF46qPiCzVAW2fkhlg244RXBUlC7P
/uqSA+uucoLShpSLcPjjGQDtHMJVUKPdRMN+yh2QpEY1EqBP8KCb7Y/LIdc/gmMizm3RQCHlPx+i
FwS+DwrFP2WaA7JqA1vMfMEUZ0RXAHnq/KZTkfG5bZAZeshSx8Qax7FiK9i0iLfequQulLXKGDAS
vlXFT7vVe3EF57z2FajFzBcnRTsKhec/MWP8WK+CVQ8QXoiQ5NJxc8B14EapEOe58g1Wg839X5Cd
MxJpMR9IPltpbSrhSeDP6X+sJ6Vp3Am70+YwIen2z+Xpn0+s5RaYGwhyzoSBmC2SgrIzRgujgeiU
llmQ7IwavOILanHT1etCW4vEIgZKYghwM4tIoNINZFVSlD5LBQ3OmFL3d0Qb4I9pGB+XWxBPqD5o
gGYpNkfDrSejYg+eNceQ0ShvEJTv3MtjX1vtBqBrbk6qRTy3zz9r0hRtIHs1OtnforDq7oxMKT8I
Lwg9DCL0+tp5vpaTc1cCYvtPPGNR3q712pfoVIQnXY9Ed4vfVpu6rRxgfatmcF9SZfGe8Lfwt6bZ
4A/ECwgmehqUefAHp6wJ9pQyP0g3vv/5yOe7hAwKgTItS8txg41ttJuyTv40aKBuf3+WuTR1k9Kp
Si64WM9T0zsTRNEI6o6B/H89WCk+kS2wvo3alRgWkJqpV3KTlcyIAiq3iKRoNB8t5+MbMOHSRJ6G
p5S3bfboeEPcHASSh4/opPqxG5a9Px7aAtFL7FKGDO35y4Neu0vZwFQf6Qo7mHef/4ACBWBSAnIj
pW7makXaFcgj0eDZNlKBKqoG/Oz9QNHxM0Ys4cZSMv0PILjw0Rg9dVCKoHI+aN7kD4pitp7K7j7J
XOm+9MWISXPicE+lXXq6PNy1M4sSDPmmQSoqlr3oiuweJGEdnAL0wKI7Exm+PR4S0k2zvFVvLgdb
q44BjuEdAwONasKvffZmYP1QtNCvKAni0oCTQpWK7xV1B3kQac6tkUl1uguaBGEFhFZC50dL9oIO
dOQ0/JuaQVzJI9bOEda3hBQMJg8vkfOJDmWbWbk3+sj9KdadP5EltaVuhftiRPxjRx8mfbo8BfP6
XZ7alGvYTWS+hF4sL2Oo9SiS3Jmp16BWrHlap9+hqGnm+0Ix/G2p2B3aCCiM+ldOjvXINAf/E/lX
4e7N3KterGIUapMB23Yr93R2je4FIrMDhH1QrMfUSQFqOSRE2f4PxmxbBmk3GCmQLeezrOP6onC5
+KcRItMziEPvzq5R3/ze8UebDtyPfWdNavn374f9hfGcExTNshYfV4BcpBDZBKBzReN2qIFtQo7x
mwAVjC9d0Q8NwgpRPP3BaG1ahOwnWHna8m2H1q3RDj4l1xzl/1cPB5vXGoe9u1JFF82NU/yPNn6i
4Jd3ebhrxRoOC275+cgG5jRv9TcfGDUjg9s3VI4tMl3jvY3w+C0iD0jb+Gpj4dYIGT6xw8q6B2KL
hbFl7ZSSxbAVVTshEKAW2ucGaLX/BzkYnRxa4ax7jRfn+e+SqBjN+DD/1AwBTDq8I/pvSBA2P+24
8b5enoS1DU15UFqgeeZDZhHLRMKFVaz7Jz9BLG6bd9bQ7coK9pDViXaXILj0J59bZ11TNYCEbc5p
2ptZp+gFb0lNwtPsgfMyTNjP2mEx/KOlcYeIL1WFnapc7TWujlOnIgu4cj6+F2sbXYUQzeogOEVT
OJ3o57TqU++UcnrxgDVVOx1J2Wsd93n9LI8uslvqQRQuuBoXc4vgEALCRheekBipv1ZRPatNTnax
tWRqt1eu4WXKpUICp65OOxX8Kht4yVVuMGW0Jgpcrogr/0lg+bjVaQzuYAGhABAoVNrSCQcOgQ1R
C5LrbpbIvfIjFiP+9RtMqp8SMRSgBvrisFZBQ3EXF8JV0gDPErXrHmpjQo0j8OIry2heJm8m91co
eJgzOGrm84rF5KLWoXlV5Qs6Rk782A+jf4+wZnhlQPPf8i7KXDwHMTFX0hcZnTI4mY23vXBJTHWX
dHl+ElWBCxtOv/fNVL/3UPp0L+/JtVnkTcrDgfbxLIB1vkNM9BtCbOSEO/Clt22SJXcaSg+IOaT9
lTNwsS1+zeJMuQbgz7NbW9bwbC9VnbqVLBovUhEalsoWO0REnYoyfFB8pMEuD21tPsnTYLjy2oN4
svhq0psmoBWqcKs81j5qDQ7SSSZgYceDs5W0ndBJjaM/mU/etHOezElvLa7TVBsxjB4dHLuwHMRF
IUYCBq/avcp9dyXUynwimMK1TX6r8grQzj/dWCJt1lWA7o1EwbOmSGLcPjjina+T1eg737CqK/3b
lRklIuHoONCAX5YmUcWfUBQvNLf3/WHnc3IfAPNah9QIKmwlg28jdIkraenKAmVZEgvKC9yQ5TYP
rHIy0c1gm6P+uDWpFLm9hc2DGaX14fKCmb/NYgPOPVHebjAWmdHFBizUQddix1NdOdDOjJFP2mW0
SHYSG9YtrZ7JrfHc3HtIp11ZqmuD5Bw1eMZDXqQUev4p9coesxDvTMyOvHSHJnGzwcFN3/uOPf3B
qqHzTVWCer5JD+E8lNPajUmnQnWjwlddm4fFNmq79KMW8DLXlKb/g+83P2BmuDRyessNEZtUW1Co
Ei7tXs2dexfg3b30JtDHn5c/39ok8jScdR1mdMoSOxFRrbLUOGNQwZhpP/sxbc1noQSqwFfIn06X
o73ffeD45uYbh9lcKF9c8hjXaDJ2OKhpYquuAup8H2qhj2xxmNypydTsL8d7PzrQkJxl4LM4W8hp
zr9bM5jFhEU2OvmBatzoiSncQJvKb6btBS+XQ61c73MsIGesxbm3uDhZWpNyioUcrmsOVmFgHddT
ja/R+LOq8tANdeS7RtP02Qez0uI43QZYqmKvWMncx1OHApt/e/kXvT94yGvmdiJPbgkNdbFoi27C
J1mJTdf2PQ8xV27E2P8xmPqU7oyR9v3eDq0Qd+gujMWV2Csfmue+Rn3JAIQLK+p84im6FVhOdYbr
x2mDYn5ma3dZoNkuknzl1jKH4Epl5/0x9OuERZrE4JlHzfg8IPjenhQkc1z032K3HUnqPCBet14T
qAgGKvVjKj1kgb0uv3K+L18pXNGkAeSsdH04Ag17MdbAamSaUa7HALdQvQ3mUM2WZ/ZAVbwtvk+d
HO5Tih3Yl2fmA7bu6nPZFfj+TkP/SbfKYZ860Dovf/v38w/72CAfmturM4PnfDqwP8tlaOakRXoe
3OO13e5j5PTvA/qSHwrDfv79cDA8qO7QHaI1MO/DN08G+BBcc62uuQov8ddSS2INw5QO7wyBFdu+
THQnuXLvvN/aVPDo9rG1+eKQ7s5D8jFtvJ986eLBC0Ikxc4n39SBmbudcLA7ujxAMe/e82tuFjgw
QFnjCwaWYRFumhufus+NWtchjxG7GDZm3WovAwwDDK06vCEm2NCATNMfnJ4nx6utLRrQ+NjkUHMu
/xp95cdwolEydUhBAbCcjx3ZOfzneQ65hU8lHpOGMd5GfoMT3+U471fRLB8Dgo8J5usuk2u11rou
CUbNDbMx+JTianwPvja9T/NO2RiJ/eNyuJVhSUQPLLB8/KOJxUZCSTrzAxRl3XhgjgPMkT/gBqo+
XY6ysnAYDVcCRbsZAbJYqwVmWMWUqZqbJ5H+iRd8gsdp3Pf3UJLbay/M92fwrNdC+/AXhJzJPP9S
+Ewj3i08zdXrIPgeYNv33bYQbLwNu1ap99wTg3LAJgpblN8eJe90jkPudNLAd49NqLFztjY/iaYW
FyW9QuO9bkt4AYr6+XKslWVCLIdtCDCSTHexHG2R4w+td7prjEF6F3BY7iJZzM68TrAPrDi4goFe
jcdNC+VNZfMvb/XaNgfUN5HeN+PJu0lQlLizSFZuYYbiYTb2+v4Pxse7nQxw5vosiZektJVZNSOO
3Tix7h1tFG4ee9Y2nh9io2c2126Ud4fNjMCjHTLzagA6LgmIMh4DaZe27pbVZFVukTXWq4JxW7kp
vareq3ZtiU1kVTp9xqLGHNRKaueAIiD4rUxUWwn6/MqR827X8JPmOgmUdtgfYMHPF/KEnX1lKIXh
Zjz/7vnV4z4b0tJFIje+cta++7yEYtSz/teMD1reXUFUTSGQId0FDld88It2OATTEOybqC72HapT
V5bTu2OHeDTeuLXoaRN1/hpvLi8j9DwlT6XuNlqFe02dyqxAxBEBx83ldfRuDjkFeCNRQZUmanVL
ukWsp2SGuEYe2JoRSlx6dBidSttzkh8vR3o3JKSbOHf4UFDloQMujp3BVmoTJd78IEXvv7JojDsj
1oIrZdD3Ufir0W6aDxjIVssEM8SiJksbbPhErsh0j0Kshmy4NyRDbf/21HEs8go3uZBgAzuLV+Yk
E70Z8sY+0NqI/wITYt4gB1DsRKz2v6nAw2FtU9ZFooBIAhjAIm9OLAHVTpb2IYzprdNjaHaeqcgH
Tzb3iap4V4Bi72eRNyzkMZu3HpnrclV0cYtaelXYB90ch72U03Tvlbpyc3lF/Gqev01gAPeRK/wS
9aJahl/T+SpH1ZkOb47NXa/0An1XrJOy6rbu89bcwbTQ/G7TtYbVo6lqMaUoQGfewZS0uu9CBQss
kA6xhlR+XVsJ8O8sabZJjI7Ixh/qsXJF5otvJZ3Uv/Gjql57OiAfYW/KJ8OLdbx+y2T8XCCPe+/F
pvaKpl+jbvw2szFdZCGHCIL7xl/R0BTtFn1V9XFAvfR70GtgEUstG++biFreztJGvNvTSnOmO2pY
nH+xXjS02awRUXHTqtRnJJsQ6HW0RMlRAeia7sErLOwE8yTG0UvWeoodO+IRXpX032Hy4xLWWRRH
Hvxax1uHw6dsbjwUrD7kddc3bptaClazKC9OOyrJae5amHrgYBWrEf6bveaLJ8wv6599i/L+oaUG
tPcmT4hNZwxT/1MCk8aqfmA37ntdhn27HSsjTvUtrPk42SV6NKTFHV6/Nkmc2WB8gZ8Dhp4HARZW
yg12j1jF7zQnbtOPGeI7wR7PGsP7W+pDi90NFHB9G+KtlN42BdX6rR2kpcAZRVeqkinUW6oHpKNh
iRNk76TORrXzwFPc2RpwuM2zZhj+TosSmGtPManjOELO89jBpIwx4EYTzjnUuH7ruysrkgV3tiCp
b7DToFLQ38ehfpE1NFk1iSLo/H3oR/khAoa6S0UuMC/39QkoAiJ+fj6Ftxl+K/uqsb0r8ZfXDOQB
EkC2BUcKFZZlc6mb6nxE7Dbae2g+3jVW/d3rEEA3Afm7eB41n64MdxmPxz8nF5eaSY0ATNlivHjO
B8mEN9CdL2ETur2jYb85DRXOqLi0SoixQRr2t7qGRu6tVZd2s6/R174fJrV1DtaAMMXB0qNwcjuv
VL19WVYqppuljmGaX6Oh9Q3ILlAkAB+D+kirO/Zeof71+VZmpLYfxsFX7/pGynKTCof/V9gLzylp
eHdsfATP91rZa83OtGLKFoaMcW6varNBbjzthfcx7fIcc2VfA2nWWz6ZEG2MrPpadwm6kmGsBFhU
xh0Gjxqa6x9jr9UfBPZ6+Wa+dH+oXdjp+6qMouyDUwUoKvSNGogbLdLif4QexdiZqSVPLLwZZeQ8
9ZZWvNRR5yOrWuM3KLppeozwEOkeLUOZ9n2PFfJrX6exes9vHcIfoOIMHTY0Sg0PzTTW8uDJ0soP
fo9Ajr3NYqHFN2Zcm7eDqOv+KRwQcD2MuIMmWyce5KOTizH8KScnO/Ce9Vok2nMSor2hhXO3vtVG
yhamEZs19Zqoqkb0JatUO0FtLIfipsfYqbixSzyyDlYU+eLTUPiO1WzC3pyMO423qbLrMC/yn+QY
qcOrKSfxsyGtE/cUzYR/KIbC8dmeWpLuPXpf+FZUpt2dLq/E/yiFvN16dEroQ81lASSOqPTPicqb
jKcOwl7jyMvv/AhLmXpbUsux3LyZN3yg5LmPaS3bvnJxJzA/JYM3/AOgt2qfiszjao/zpsVjpcJy
YAObzG9vJisLf6h2Fnzwcy7yfdrpXreFM12AvWBDYClWaRj8AuQcQEWkIRLoH1njfbSFIqNhdTZO
ouF7qXn+1Cl+XzxPCFOk7qzVlu9VtTdwXiix8sOVpoe68NBBRsLKfATajeQ6wusDLrS4yz4qaRSG
+6xMZ2u/eoA8fNTHWp++mspkGyetSvIfWO5Ka9vqoq1v7dDHIKlFzWXEg2sUWvLBGbHT/TscPafg
IMKtevzQmEku7kb4XvsUO4PIdei5V9gROBKBeCuRCeo3sBfRHijwz+mCwkEbfQqAbnKeQTMBLjtD
gMOpQ8VfBJHvuRF1wA+6ljv1hzDLMu+raaYdvpK6Opa3YWvloxv57O5HL8HpYs/cUFjyQhndefAR
Wu5PwAfjc4+ASQt/ZZgs1wg7dRMbVGKeq77PbpC+HOItbeVWvR3x6/LuFVL8Z8XA6zHGs3noa65K
rRqxmgRYEH2OkVY9TVXqtWjzVey+fFsrZVDt0gSFn50qYV3t8LmPjR36joaC0XEx87BrjbsOtEuu
I/lvS8wBi13eFV2/MYM8VD+qWeBZf1kTgCPcf2We7pugaqGtCuHgTUHiAly6hNv1icrzhAI8OoF3
RmT7f1VYo74UeBWJW6ZfHXelNUSnhv3j38BS5yNHMFxKZecZk3aQahRhBGbm0tgWgy9PXi1DYxN4
bbjj6pTlIcSMe/yehZ0jPmKrZI3fC6eWfCahDcmHIQ5AQCWlN3zyW9uKtpra9LssrGnMQo/O4HFp
IODQyfdZx14YGLDebC8CH9obWfIZxQ3vm64UjfwYwhbhg0dYGrtmXaQ3Rq+M2icLF8vwoe5th7pR
0eXhJ0/WaaQd+sQKrVtgRD7mUVXYyKrcUf+J0/2k99n4CfsN4288Wlsl2eiTRWMO20V2PUZtGKUe
Mp9r7sYvReCZexrbtb6NomKKvqM1L/Rj7yFURHKOfN9wD6E+0u+CKbAxBRaxfKgwyelvxgIW8GMA
/VbeT56Sih1yS/+HsvPajRvJwvATEWAOt2QndSu1ZNmybwiPbDNnFovk0+9H743FNtTwArNYzMya
oYtV5/znD/XAWJooKj+e3RF+ZEW44A8GaIN34s+yKFZDQ5CW6DTOHu+tCAOoKIlHA9WUksxBhZTP
842s6+pvg9YY+bbrbP1NDZkEvA11TTJNTLJCdFaE0X42NSRZZF6PxrSfpG5WgVfHyUmIMZvuWnhA
IwAUp8s27zXlBkxDofgjYBAZpmjIeSElAA3iTm3qaBxB4Iv4VeWLJlpSFuKFBDJd+UUNZpS+0YRV
fUQVLjU41Kr2I1LjVLkCwlwc+bg7s9Ey/zY4+/FFfr/PpqYgkLXp1KOCKDLfa3M4EeHhMJsb/dTq
NHJvRKsoz9f291VlhXUAZ4S2MFTAD+Dtv79sNEEyiMfaOmaUi+XZbWfSJwOAkfbNIL/ZJvNjmEM/
SyAdbBXRFuO+jgt2M3NUrPmRqCk+Gayb51/WhJ496KpyIAEitDB52M9K2P2H3cKQSb+Xktg9YkXc
W7zvG31TDEIM2RVw+fc4/d1xxURlGYEby266kOzeP49JR5aNDNiPrtZF/VYYlchvdBx82k3ZYrQb
pFWXfM/Lyn0xS6spiFxxaufRNSeDTmBk+nGrlFGiLq2NRpRdxQQ6fKLJSmNUXRFpOlTuiBkVhU3+
S5f16dEkH9Z6Ls3M/OJaPWmBWuLl4sYmBNq9ZqCyFH7vHw910ILTQ3WHRLim4no9SsgQM8SjxMCy
3uWlqt4Jm0667tvyIZ3UzNv2pkgT34vGMN4oKlyVqayMzYTt/FFxp68ms52fql7lhI8X0/BiiuGH
G0rdvtJFLrjB+lY11NyLjAoOrb5qIk0mri36OHmU9jTV0l+i2UhiS2uG0f7IguqgCqXqvaOSbrmz
YLHn/zhYYkbpwbcEcYBGAyKwfHJ/lC6miJmDhrZ67ME8XxhikYpWDfB3RcqRg0EBtevHn9Nv1en7
h0aFQp8DVozc+AJ74FH7Gicd+wjRI1WhX9RVtXEHmouTUxupe69TRuG2FSXuUdGBQia/nXRnDkgN
ykLdxz/Nc87Z0M0FIUl5PnxKER+mu6i0SgKS5ZKSQAWb39v8r/q+zZlRXXmGiyUGuMUwDmuRBfIG
BXj/1jBmdTLLGN1j1LnypqYgegCH924Rdjs/RSuVgH+hvAakXF4VEBZMGHrsIrxbf7eeQZyfjuvA
qc4d0pbaFEOVQyWdwX2M8imPPxHs1Lu32Knr1wbNv1fiux+NqZfHRXkMWkt1zQ0tscMBG6qLEwk8
3q0L95XI4MzgoEkYiz6ix5K1nzaG2flaV1v6Q5w1nbUzowlH56wN1eHAj5fcT2k6tKVPmLaV78dC
x4M20nOxQRCgpERa1eWvjmc0dnVGsNQVb5HlfHj/ELjfAUJhKkYbr60pVFHXxUJXS+Xo2IRSe0n0
XVr99JOzxHrkLIy2kxaLh6qzrJ+TNYdX4L3fFjery8MdWbT/TM6xGF6BbvqQ1OVMgPdpmI1G28TY
Yd/mfWOD1lB6FBsyoUi5GI3YbJ4d4NKGk9/qHvVhtsYgrLPC+Qq9roq2mANQ3wbDXITFfy4pYHdk
KbvVLptpOYNqrJxu9GPIaco2Z49uSR0UeH7A/4ut20lPTEIgTTNUtjiqoxXwy7g2f5gWeVM+vDJ7
xLpGs/tt0hhxdGJi5eknQbaV60+YUypf655WOb0xDUnQMJCVp8a+pfVYbqhx2F3j+18QAYAN0VrC
DqXgYtax3iTRP3oAY2p6knaEEbvhTf1R62Z5D4Je7cEB0pPHbNxXtehHPZI/beSi//7xprVeORyS
eG9AfADKhOW0huu9qk6i0BbDqWyZBN0QZ0lmI9+4lh6Z6YFtGliAqBtTayURk1alJiczIVV598+3
wUQcWyrouzBJ1ytonGepuXncnzJnao2ttJ0xELWqEYSlx4VGzmjSb60oU+6GschJrcurK4v4N6zy
5yLmTTiQSYBd4CEueRjvt76W5CkNq8jmJMM5cvdxT0iT3w1u697MvSD5OAnHobmlxWr/M5ve1beF
bVb3WT8u0XgKqpBjk0eRDOqhJ7pXtMnQblpMMbLe71V96g/uoIp0lw55d1vNajl+D/mNPey+K/dU
miEBnwSl1MfOi1qipdy2qdFoilnZh0omrjHT1zMGHpcp/PKgHK6wPFetvUScihGhU50U134bVVcZ
NoRff4mbvjavVLcXM/HlWuAHEAz4fZn7ra6Vpr2bJ/R3JxLj3kZSmk0/zFGbbIdmSva1ABtFQWc4
1Y6ksOJFIq/bkIclvoLIDTeQ4q5+e+uCm42eAAQmVZg/QstfmzFhlz3KdkrbkwL1NQl6BAl+WWZN
H6gWEGagd8l8Tbz/m5n8foUxLeAlLPkHbB7rcpvtxFbHphenZKEOnPDpILF3qPRuOMis1wcyZBq0
P6dOJR/lebKLvH5oiJ7bZFDG89c5BqB69QA6HpLYU6Jt6eXtic5Od4BGW038MEtdjjvHnvNwn4Le
9/5sR06yKbMstb8OFmm1NDRlIq37FjRNntHFcOjS1/avilklSrprikKviOVjqwa4MUf3XrVIet9+
/Ln/noSuXgVEK0R18JUWHudqRdQyVMwyGqoTLob9PZmtJJJnBAbnB40Jpev34ZIU2Fpdgx2f6Ou3
GaNCd6elqZwCt2ORHnVmj5sEwkcS1Kkdf85rsiQP46wpxGSSbHiDaynGjldufGkhVjeOvpc2A3uk
ZTS3apn6EgJALKv25Dis4Ieu4mS/I0Us3Wo4leanJiNEXZ1bHFMVPbfiB2Uwsy4QBq4zu7HMEufL
lTtarri6Iyati4cznzFK1FXvSIjr5GLoP7J1GvVptBFthWSdP2pa9SAaN37Emy58pMbXb1o0iYTp
1qNRL1TW8UvUQpq88or+8mnhNob6ZPEah723+mnHuAglDv/GqQNIBu+ZSfh1tHLemw3z/lllDH3l
ihcHKXTLhTfLrJTdBXPJVd9H4myuhYranww5RG0ga6ccA6Mn4H3Dj1nUpd+aUu+etJR/aevijwRy
BGYE5ybLDevKL3L5Anh8boIoJdK3Lu5GOmYYqXgXnKzOsZObfGYIRtylOdj/YU6c1JuuKkzlSruz
vNU/VgFlAoQjWMPLF4U2ci2CHnSHMMfCZkRgT9UQaJOYPylT01uUFQm2Eh8vur9cjVGMwwidPpvC
ZSno/2iuSPcr2RqcRRhARPB2zmeVzFwMu45Gkae/Pr7Yau7Jo2kIImCYM9Plo/t9uvxxsWyyB6vO
ZnM793MLdshshLGkYlxBuy+fiaUDCYZGZDHjWI9das8anRB6/TYpsOS4G7TOjr9IwVD7MJluGF4B
X37X5H/8YsuMh84Do66llcegb2mh/3isSR1iERKCdy75jrQ0qGavI503EqFLs8fOJ/eSAInoptAo
xNqg1CeSlT0R5v8pC+Vly6QnJrmTNMth2Bbm3M3Npi2jmSGqWZO1aadpU6e+OyiEr+4//k3Wckbu
noH+4hiPxTh+m2vX7WkAw3bM2T53nl08MpbyUsBEk3BKwJI7bFSKb4pA6j+HKQmgxJHmT0Vdy9fa
1NNriV7Lanv/JllqpBmSRKGCiqzZZ2IiJbnCyPqpjJxO8yMzssngHbVvso2d53hcnL8cL7/CBll9
5ryBRdPBf/jimI6sZyNliputkPiYurIMf4QiLj6RjjnP/yll01WbfDDldEWz+Ze3vtgQ4q+Bjwdt
3prxUhawa4Do1fPEb+Pd1KjKyhNxaaVb+GWY6y7of5HZe7JWi6rbeqOd118VTvp5M3kyakl36tUh
vLIbrHqI5U3AH1tcLRdLrkvd8GyG+Th041lFUdg7+WQHLI4bqaemFYy1WR4Jz2EnAgUvjUMMEaq9
VmEuHeYfS4DdT11SO9h3+UKXXur9x5Q5PdZQU6idS7xzSS+vh8TeE3k+K6+GDNXHuS9luUUv3w6E
xk9d/IImVBbHEkmCmh2NGH9kH3I5uUkRrlDqtRn27yH1+xtkowDeZYJMn86Nvr/BtmoxSVN7G9pB
oy1qY2F7HVZaTVxPviSZR7k122kYb8DaiSHzNTE7WpC2tmefVVd6w66FDMDgCTKVyRFXGnn5TDxw
1J1C4rxv5opT91cLK8RM/EYB/ofAJ4tuV6SRDP1WiFQD8ytDPRwx/Wj752LEbJtR/kSI1Cav0an2
Gz1StINWTJbcjRpJsw+hV9bZjnxyMoJF7Q7T2W1aG0RE6eN+2w7UQtuUmB/lWIWJ1QZCzPKTNfSJ
sc3JjxV6EBOZ3t8zpdfNc52RVDP5uZJK+7HsxsnalFMDAGbH5Loc9DFR98qcqcoTd5W/Ajwx25f8
oMTy5jKhTFazqTiKZryHrW8Wj2FV2riv/dvexmKCmE9fpC4JIgSXrCqYWqkgx5m9dpaNHG5LLywA
HaapDMq01shHNtNc32R5lkgcgkS40UeJH0EUL2M11Zuu8AFWUCp3gzaOyQuV3WILsBZ29ZU0I4Fl
7FM/hw+yG+ODB/wcSCyyRz767JdrluFBG8Lqym7z1wuDAwKM8Ymzn7xfsoo0az0r6/Zp9Mz4wLys
8MlywKQa87HH1J2U146OofBbOysOV36Cpdl+/7nAj+eRF1Egdqhrln5c56yFcYqfaunE3qZrhtQD
RIYmS0CBnQU2lg/Gp2TQnGBWawIkEcZ+yT3Sqz++kct3AMOQX0CH0QjCtqbsK0xLCaNVxJNwWOlm
qOm+lhfTbTFM7V41m+R7igtGkJM69fnjK68ONX52oJDfJDYAdEjOqx0tr3Wmq0WlnF0tHNNdbg3x
dEs6empu4A5OiEH7QfOrmqjjK8+s/X6q92+fZ7UX9R6VPNDQqp5WE4h5rdflTxidOA2ItdHkS/cy
qVoONrPQHis356yfvVElosYzy/l5HK3FR3/yjDTeJMqYEm2jDEwWaIZkeNbZ7sZfI1ymKf05IVaU
dxP8FMaZabFYdUe6VwWjJ8P8FquEGH1tnOmTb9fjGDNSbDUm1VnZnioZVcUm7/gKt/3ArKZwUx1r
Y1UdUTwy5YeSRtI96TJ4RLZ34Ryb2Q7Ithp24CoKHkikEYnuE4VZ9WgTdvwtZAcMz5jmN/Z+hPFR
bqFcE2RJ6512+85JzCaYe5vI9dgWqvM296gYgghSUnjEZyxnc+hbyf/XiFP7MXSj4rZMmb7up8Kz
uqDSFV3wqnhh/bHtm87Z1CCmYuMM+NAFRafb0AOYXTXPMNnT7rEM3b44ydFKDZxjNZeRamUNoVYG
cVkkjITHYsx2Tju6T4hEnMp34rAlwyEdaUK7dB6/WnZhfVv6eRfemege4d2U9l4kAyYmNkURmiI5
yBYeqyoPblEq8rM0p/aQJWMKmco2WuVWSko8363lFG/tlNkvx1Q5wOUIPA0jhx+tZLS6GZYchXIf
TY3ZfHNl5NiPi2hpfoTxrODQV8UW9oCT50TbjorICKjijJnYAVmqdyk7cNrsZjm35qYtBMfb7Ex8
0mNVG/3X1tZkdYsMNAfkgA34E82Z+1jKQn7Wq2l0fR0WQ7mJyqr2NnoB80Edcj3fzHnkHSAl0SQF
asEoMvDiGOICsjH3GDdJOGG15lbfKiJSdV+6c/qFtjLHkltZuDw22dBNoM8RbIc9tD2sdiqjS719
Pdf1RFZKA7GurdzOQ7lixWHQTlKmYmuZrZffTMaYqzeuVg7/NXlB+g7i+aqe2DQH96Wj8TRuRYS3
HvKyWGkIXOoHpzg0eaqnARvCcMI21TGf+0nDSEydAO6SjYmB1PTAQsiL751OmXMfjnolbxTLmy3c
oZW03jtC6Qt4h/j6n0AZeusTKpRouJ0b1er8YYz1t3meMj4uWXvqSeIfaWUMbJMm9gkYL/LtWJn1
vnCkqX3CGwGbrp1NFvkNrKeS4POlqKGiKhz1ZVRql+Gihu8rQprQqnZ40OpjcV9UhayVrRUD4QZz
mnXnwazS/FGfxWT5IiuU8AoB/nKTRN3C4JwiHBAPSO/9EQXRFyqInfRI/yN9AwvO3aZYEtxOahW/
VEJkx5rBxb8eyHx0S1+PhHWBUM3lzPijcQOhhsKBgOspy5m2FEWefHJTt3rznA6kuuJ71k7A2eFD
2XvtNTLi5YFkWWhZ6TgYMoL2rFDqwlU7QkoM68xinjXNF+4ojMInXc1Yko5sk6TKqRjuoQ4i6CKS
L0vifz+cLSLNIUTiKrboQVcvwO6KOV2sMZ/KUaU0avMoe+gYTt2YRPI9G4NqHixjSg549ztnAqy7
rdInypUOdNV+cT7yUXocUDDXOZu9VZGGnd2Ye9glPeVWoeE+lfXJRJTlzPCSCOmFx2RprX3NB/Vv
V7XR8JGEAJT9f8LcH799XgDgmvlcPzmqGp8rzYl/9iGemRDs8wcVHzLj34tR/CGxiFm0sDS3a0+V
oUY31hhl9dQ5UVkelHLMxi2cLxNj0KpyNpqIXfd+auTnMlLSPcPlDmYs1dxdi5jn8eOi5HL14S9u
o/SCf64Dyizf4x+PTwrd7NWaVj/JtiKdqK+bWzzmrEAyUz9lTHHGoIjYFSTpu1e+ur986tQkaP+B
FZB9XdRDDqd0Tq7vkyG69H4QpE6P0hLfR8Blf8otetu0T58+ft7Lnxt/EeAnHA5Y6he5BrnW4F8y
1enTICBj1knKKUgcLWFZY1LvmBdBM/z4ir+fY1V7GdiOLVmebC8XH7i0W6oFjLzPWTLDcS2VygDN
sN14OEScrBoSaCvfzUbNPK5vTIwW/TCMvf4Lu4FS39Zus5zHfVQ1R2HmRnoPRsGhHIb6/Mydw6Bn
cynm2FcqbHV/TE4h4Olm00hOnhbiLdb5Immp5TYfP9jF0sFiAHYEmzSBMNhtme+XDjqTCjLDkD4X
TprPG6/DHo90XzQh9aAeHC+pOt8BIoI7iHXhlbe6QihYrAumx65FRcGQz1h+5z/WbZb20ijGOn82
rVjuOkVlyVApIbLNm6Bsh+xQKpnxYEBLJE8l1Z4/fvb1AGy5/gKV8d/MxxcD5/fXd0jqgLLcqk98
LdIIlDT3CFuEGvJz9IbkDG5l+s2sOkv2j11+EnVMCBdBSs4LLIOC8WFhff74li4+J/Yuh7MPNGJR
UZmrEj9n5t4oOXLiNEvyJwPtwkF1jTmE221ahzQbwtthbq85MVx8TzqBuLwGonlJJgH/fP8eZtjk
IUi4+dSESuiepsEobkOSSWELNl52kLBV3z5+zhWqy5sn5W15vcwfYQGtx5yxQk2AJ9X0JEal+NQ1
SvXkJFq6j3Oq648vdflKwfrh32NywcHM/OT9w0VRDJNYetFzHdftl0rqX2Xi2qeS9r7A91NkW1up
r0XmXX5WiwYOCpOKnhz7nNXv2DLkg+rWhE9JZ0QnejY3ULWmoswLrXu7cZxTQxpq7vNlD1cA0MtX
y5VR7DPdBRBjdb9/3lkfqzHLRfxcgc0c0FtBiNWGNnoI2+sOTAx0+OPebYz43rNcoVgxQ17W7vvL
VSxmeqjEeaL8aNoz7AnMi6tuzgqJ1LIwu5+qg2r/02y4aoz8QCuAHSnBU9+uxAjdeTlkY7/rew3x
hl4rP9ymIc2oI4H7UbqkZ+wMyCCtPytpAssXlCk+Nm7WGbmvqU7v+p3oCa8C8wqbTe9gB4UvE9qM
Gym1SjxSjWviTUtcL7/PLLdR6bIyUxsfcKtyUUUpKF0PQnZlwkjGaT5jt1i8NGke51DhEpxg53CI
5m0k1OZNY0PINpWdtlEwpZ0x+Da79H3XCtQtFNYqjKK4bH+6nTkV/iS6ur+z+k75mkJ0FvewILvP
cVspr24purd81ox0i/xqfrStIjSDaIit/lY1hPVkjsX8BmuY5rNoS83PBqDlAKVPlfsJMVbCz6co
vpOGjsGoVPMpPfZFWj2JUBP9DZELs7WpmEwEGPBCa4sYPpW+6JfoadNzZbFV7XGODs40qYHiIk39
3Iya4u1F1NW/iMQmgM/O0aruc1eV8XNJ5678bHVS6h5hcacbyspq3FleWqmnEJjlNkqNXPEBdvtf
/AV/nSJTvnn2II2t2Yuk9AFthhcyoxr9S9XW5bHtOBeOKLUMd5vIUKSbKdbEV4Mzvdoi48IUAACv
G+A8Q/DG7n1KKJz5+/ZGF60FV1jPqsq+n/JoZnqqMud6dOmWxp2rVlN7a4JdJC9WlxbNJqTbG4NO
i4z8MGLSCWYQlwPh52ZlHdqqLEiVt9Eu+KISqbm3iEcTd80EdhJgeq4Nnx2ryfAIxGpVH7azHiYE
g9JvefW3QoeQ41tNVH4WqNiyDb7XYj9Mbmw8j9XCqTD0vIVfQikaYwBN8+jHukeDir/WPG6SqnJf
Ae89+61poclusBjpX5qI9N+g11MnPeGRWVabqdcm8xZbs6K6gYyffBeRodi7KkoUWvnBEFjCD7VM
3yKOqS8R3L1vRV4Wra+odbmDieVZ92kSuXd9i9pj24QydF6Bv6t6A3Q3Of6s18jUHNZ/7CcoqxIk
ZML6webfd2dhyfFeKDBEN1CNGRoINjdBaEvPVCzBqf41R/umPmb9bC8+14ltP7khoD+EswLEqR08
9UAzyC4CJpDJRviYxTXTtsuSJnnAx20cd15PVstLNYym1/tYVcbS51YnNd3YBSOkwIqV0tiNg8wr
P+xgRx3qhMXGd5MV49ZxOu4Igohh3aVx27+2pRRvC/PtR66xuAPJTzvedoPXfSsxwkpuy3BIq5tx
KmvMHybb9k3cCgmI6QqruFHHUBmoxsrk1RJlV/wIW7c3gQSEbge6SPW3BklreMhqQZptXlB5b/BF
hdZBPkXT3kDFzi3ADVmYZyj5tY1LcSv7t5Bgv+w4YEM+P6fCyrVD2Uw4VzHPUrJ9k42F5et9jZyC
9YgIwuW0OGByNTJerNoMp4x4yPAxSpI6UKHJDxv4U8bI3uBE8UYlhcK8UWKs9I+OE5b4/Tk6AU5u
WughCF6eaJs+bM17Zx6dKd2klZUkO8pVG6DQzOtX5MIJWSlWiLCU2Ar8+zDWMo1pq6R6vCuXVJ+X
3giFuBtC4LSg0NyyhVhpi8o3I93+LMMGJVhotu2d4K0Ka9NM0P9PRh1r804fACl8k+TUYjdaVr1N
O50xQmYiRA4guqf2k2dDj8hRRcSmHYxNhu+UVmVK55fo/bb8AXqztxHC/symRP6c07p8MTStE4fB
4we6D/vJGdFRqDMhm0mlAMY7Vve9HmC53qN/cQZqKcJOg8mojfg49aqChw4Wr6OzQQVW6XsFFZl7
juux/VVJL1Vw5a+Unwpq/QElg2c128YInWsGOGuaMiURpqDQoykAFxm7Zbw/SJ267iHMDM2zG8Xx
eNPJ0r2JGzwGNhnOJH3uW3Vn/4oycm8BuxQFHSJfo1aqLeMnAQeQlARUeEGesJK2VmMWPzWnXaLK
Ce/tA8vroWvhTS1vnSkpvH+uslBvLOUjxQ5UhzVNL7IdWEJa3D4XGI3VnFfC24655vqKjeX61rTj
YUOIRJtfacQvWwgKVijlgPIMGS+GQl6rKry4vn42kBZytHttVex74cKknzGZZ8fte6kHyTDJV5mJ
RvpyzqLxyl1cFtCUzvpCpFsiNBA4vv/tGoDYXFZa9TwjCvmv4bqwn2KJRi2ulABtlXrzr0Utqmq6
fZAL5t3U0O8vaBrS5G1OxhNsgOi2i6203qimWz6O1tQ9DTATUThXQv7zc3JZ6DM2UBvaX3XVMM1t
V+hdJI0nSTSY6hPcsONIce+zfC7ubbt6/venpBcCEsaI6rLphuM6lYbeGU+QIbtv45RavppGIhgh
D02BsMru0DRq/q9oCjN822K64zCxwelqheVVNbSldIjzZ0vQjviR1+AcUhXDAyLdHgX9RCZvz3QN
8WDnXrPsuVzPsNhwQ4KjBdRwQT9JCrUEORvcJyFrpFRQWeFpE28TtIYVdxuRmcmhmwEXgxo50hcp
Q/0atvWXW4AKiS0ETeFiqbGG8JgmjIPIyud+zBR/khk+i1IrDcePSKZlRD6XfqRK57X0FG/ARcC6
lr1z+TmxFTLWIxIXG1tz3T2B5KpD1jjdM22OsWeoKHvcmjTzaEZp+dTpbfny8UK7uKC3EE+Jn8Ev
1wNWWv3kjdqlCpxu/VkTZnLXSGSKMjGtI5Od5ohEZLiCuqypcZRzC1URr7MFssPmZ9VxOxXerogw
w2erKtuGCZLdc1B5EEd8QQJ6tZNVYr/I2XU+mbaA764bsnogfsi85p5yCYIst8Jzs4nwXaNTeL+V
OBZixyYdwmezFBKLHLO8d92mxpKAuGfGqmWy07VS2chIDb/mOp7+idYa3+JJaE+1O+Mp8fFv8Zcb
Iq6Ps4TDcKHyOKuOcjIYA7nsb580bBJuVUYhXwUG2ZgkWAimMMrCqLqByQQ8ps/TMYo0GpLM42uw
9Fr9rx/qa15lF18E3kjWYlD7+7diAvv+FZGS6DWtFudMYNR29DtHcb/3XS6/mfFs3bJZvE5WZxzQ
7Ks3WVJZ9ZVXsl6euBFCmGX0viwVRHSrn8ib9NDKRd6elSap4yO6ljZ/dOrSJbfS0zGuxbAQWeDH
v8MaN+GifBXo9tA/MldZm+SWUZkUae66jxkuGz/6nq553/F39b2ucgZs7bFoxc6QRdNe2fbX4An7
H95WcMYwYQShX29AKpl6pqkA5ENj8f4L+8K+q6tZM7cpCXfe1ppT5WuOz4MZdHY3xTcfP/eazYXh
IVorHL8QXkIAhNzx/teGsde2yKyjc1U24/dRV9DjlnNRB0aXZ1+RYvV7zyQOy6swux0x+3ghQ2D2
XQrwa9jVxT7BvSzGlzhtwpteoO7396I0IVlFTOfPWpFMx8Uxb0sXlR5CnKVOBiHWti88LwrxJOmK
fejO2eehnUPjcOWdLNf5E+Xh8oC0v/NNeC0XxPA00QwhAYvP06CWN+00FfdmOzr0gVCU3loM7b47
5tg9G6Wr/ASgjBAdW1c26ctlYYNrwSRmzwScW+dgeBlS/zQfrLMYGHEGdinSCnGEqb60BEVPm9gU
pQjISihtH/d9oW8/fgmXHwSHIQpPvBTQBEDqff9bCOxN07FRxzMeHMU508ZiNzvCC0hUrfa5IZUb
XtG1uno5bN+/eBiUeFMuMXDo4Nb4fKhYxlAXkTh3/Uxuqx2WXu3L3FJuQHbS/cdPeLHPcBneLcWP
iskJzirvnzCBNdA2haadXTUXkY+rBFhF0YW/klENdxH5tle6hvXGujyXCaUDxpjB+GGdHdMVYydT
9Llnc569wzjM5Z0dj8l0D+1iuGEdZ5+ZZFtbMFyHL2zO438NMlzugF2dQge2Ooqb1QdmVpNWtWqj
nme8r8IdmNcw3UcC2/OwTDTtJmeEl18Zj18s5OWaJtpGlC4EMqwXUgK/pOiyST1bkUiwZ+nn7gC0
IsxAdQfHuAVFKl5BBMMiMKsw/vHxj/yXd76cJWzpgC0U1qsntvuGb4bQ1DNnWtX7aO7aL/Vi55v1
OA0dOL3SfRmDUiEZcIIQpduVDfZiSRsLdY4pmkfBAUFgeT1/TH0YNtTqRGz3eWb+02/MpFbMm0zD
uq31wii5ssTW8p6lmqMngxKv89iLpu795bq4xH8Klea5TLH+2zTNYKEz6CtT3kJF6Ku96DIsP4ow
7g0kkTa0zMrKRuU/yCSGAWI9DMZBlPDMosRL8Kb1hjw3/MGMIS8FjVl3xanvJrV2sAq14h2zstQK
qtSiS6od4fq13sVbZN1Y2vizDaM1D2hVYeMOXQwkntT1gAHH6CbWZrSWor8nT/QhGcb0Wvi8Zqx3
E94FNTUmu0tBQ3uzehdD0ldMk+wzCWxATkN1TnGhMtH1YM5Vkfc9BHGSOyeRkCrbjb3cm7Vdfhdu
PL3iIDPs4Y6qV+YVl2ccOpmFubGsRmOxNnt/U7GpD1aMdc1ZKwG794kStd4t6QOF0EgHKZU9L7wG
ZcR+wtvWvV4o+4hdLHlKyT2/ZvlwsclzM1jhwQemIViiGd/fDNy3uJ3Haj7r+pJh5uC0tUmmcRoC
R6utLVpnSRJQaFxpCP52WeTOS0IANY+7rjkQSTmYvlTa2cFtxbpR7NaGq17FoNZNUw/KbQctatc1
fX+FTfqXj5HzjF1gOdHoOJd//sfHOLYIOeH1qWfIaNkvu3XnTdwq+gB5yFObK0+5FnMu3yLsRS5I
f0tlvz7NwI1Kb54H9RyiGfkawRESgaAvKwH68ngDU2BOT9D35SYWtaNvm0gysNDKtL3R4Bjfuq0z
DY+Y5Nivg07qm98os+34Y9Sqm9bu02kra6YRzwKCdhxgUZM4GwyNmkOCpHnwq6wuvQ2B3TnikXZY
uO/a1Cc+dp1ecU3+dCFh50ABorEWmggNFu38+1erp1nUSKPuT6XEk/KOgHCQ8XlIsdlHmJGEj3Vm
AmsyHy+KIMxn+61GoSVvMQKO7z1lxsuqlGBqO2GluXpURy9X9giNYFZX0LflqTby4Vuqt2m+TSZF
2YVTZpRXuoB1NQzZGjAS6wHC1hBz0QK9f4oszcmjhISOSDTPuk89icMPaW43TGeYLKV+FhL4cgQ8
Hh7ashPl2QBvE74G7Bx/RjxeXhEEr44vTmoqc8RHv4mwTFiXL+mPBUvh7RFiN2a3Ge+2JeIxnLM5
UDOtMza2w/xP9fmYqs96YpdyIyeUgH6qzIVx5RC//Hlp3pdeDMkHvQp7xvsb6azWm0fLTm/T0BwJ
tSwr2cnXyoJ5GTBbyvAsnJyWkUHSMZn2y26wHYLxtP52gjnen6Tb9lYMrxHHH41zpKLo8hXhaa0W
VEah/o+y81huHMu26BchAt5MATqJTCkpk26CSGVnwfuLC/P1b0FvUgQVYlRHR/WgOxoicO05e6/t
/jWTaATNhXLn5NTtlMOciaoysENUzjcOBav1R0UA4uLTQdTNNYPtcvVWY2hzg4hC/URJq+++q5WW
3NGLHbQNJek67QP8EKG1m1scG6+fn0feGcr/OuK+P3vJtEG6xny5yitSpQdIsu/MIww6c0TOj4g0
hAmW4IGHX1gMxUtaO3HM3wIbDOdcl+UyCfJwaLvObzJdjIGqpSHQV2FHP/B241rtZORauwTtL1u4
JbJj0asoc3WAfahP0YWr1LTyQjmiE2t+6m5fPaHUhJKQFZ5oT0qYqEuXSZ8KAhzbjF5eIorOj/tx
bALNK41HMbqwn/OeoNsT8KH23o1hvm3hQUYiMCRCUVpSjMIfRddP5a7I3fELbEvuCiKTTbSLNK0e
X7F2JN+EREe7EXD7/ijEjjmnqjNjbCZd5f5xkwJ0SVG08n9FSM/C56TTccFhYBb7yuPWtbcdpT7m
lQWyUxQ6t3TCZJsDMDX8EE6Yok72AfEl7qmmSo+DuaOivCMXffKOlJqUZj80jnaX1V6V8ANNOW1v
fGFmwuUHpsjFXkrv6J3/s7pQFwPFTr2f4xPMG+KGaYT0B3NJLdyDEZ8PIhu1758/8XpyokjjgRSP
F+/l1Xim7+mw06bxqakSs/+fJwf9F9h1V+5JLYxqMoZmjQ2iCUvd8SmhOwHsJDCOuHBTi7ajXYIE
i0ELz3TXNTW6z7JEm/bEqlvjxkwr3YbI5SXfJqUekgcrcivn0CMlMm6sdu8Oqct3hwcR6QrHNpau
qyCAQp0sSMBKfNLbWqR3g0jLWgM9AdPa97o6vYv1IUzuvaavPHThaRXrRdC2zrgbCDbAtC6z8MTe
L3TyT0WVdvAldfW7lTTeo0WVG963qefIHAYdvegDDOrppamhzWxbz8x3nsEqfw/RNXvO5kQr90wZ
Ff+6Zbdzthm7bJz8UUnBNQZaEupYAjozf99WHVdQn/NSaLOff9vV7YnlAtsFhVpuEDSaWDov191e
G6cmEp53dJCc/61dx0JemkC908zwq6rwtXxJe4TSTFx6tz7H6gD9/nCMZnhfaL3wZVYP95wpmgEz
u8eB6xkbsUgHvASdnZZvTlyl0SsXqdwBRuZpvykUWclrB0HAfrPcISFBAgCTDGyFtFrIL0K0fqk5
06OBQF9q91qaTekrBUBEKn7u5rIfg9iqlW9M0hlMkxUW0UPYxGqygUHpdsNmxum1wweRed8iLfYe
3XBewrYbFrmWUgFoI05yXvUAb7bKDt3YNm+jNiKauHHHen/nl6N0aQkx3XD50b9Yv5bZSpmNtWod
R3JQK8gGQBG9B81q+i1ClqbbGdzn91aRltk+tpTih6mwVtIxdq1mriFPIeT/27Sxndyr9M4SvxQK
RT6vbbACpJS+yh0pSzad4ohrskmRR4Z0rFu3Ecq2ouvJCaTEeYZBr8jZbC03NZs9yv+o2ODD8+xf
VsF1/llrRrf64mZJ1G2cLu34gpY7wekc08S8aw08os+0OEvjawbzWZ4EVlvEHfE418GgJZO1NdFf
cAUoal1DhuLO5b4t1XB4hpfJa+Xvcs5tATbigVzp9KlEM4koYbSntoaPUDfh9yqlhcWGRV1h2kJx
NIknDw04Fx0zR3lFO0phT5RjCs+5wTERmmhyIIV5S4h1qdTtP0mSuTANay5K3z6fWu934fV3dGhL
YNglNAJZ8+XcSnLVgpvSa8e8Xrqpdta6vzmkRvmfudPL/I/mpmXsCy2ct2Chp2Q7xYu5VTpMgE3v
aHHU+m04dfoXjteZ9ti+67HTVhivERj+BUJXAMz7VSWWdJ6jOGOrtdShMdjV51j+qLvcif80sWy3
Jf6k0Nt6TWd6gSdSdn83msdnjwJVgkMCAUEdc/S8cUX5YHXhbzJpgKGld4EXXL4B3ENu7hbedLRR
QnYYibz+q6GYRv+FOaerR7OVWAg82Sfdl1SoczLc+AOuT2KGg4OSNjplIOvKO0HLZ6TRLbVjb1Nm
/5IJNfrSmr0AHpCHKoWEtICKBU55bneff/3lJH/58TmA4ZzgKEjzE1X75U+P84pifF+lJ0iVQ4at
XynPo56TWKdatXNjJV377FlJKWuDKsDGZjLe1kUwYamtITDVH7WokC0XIDcyokOYL2nsrN9l9aNv
yEEIBmOoswCGlGKxECqKtitUoROFm/dTNxybKR33LgFfpq/OUSrPZV3m+h3DdShy+L6liG68pusP
xKhYCPO0wsl3WAMCVC1z0ziRyhEvpKvtgRmqODDn2i2eKrwNbAaW/Kb1rJc3HvzB98HVwquC3Mc/
15YDekPVqIg0Oblx2o8IKqkYvKp9BJ4bxdBoyVuN4Ou5QO8dFhGnKLyWLOuXAwJtUd/EaZKeROpV
5o4j22BuJEfo8CunaTd5dNVQq5FudvFbT4BQd/58QC5zbTUgaUxSpSSWa+kJrQpD3LCcFOKCd2z6
Mr0fw+Wqz7KqnnvaJl/0PJzljbPFewHi8pEEViz8BGhIzO11TgHd4bwu1Mjhtqs5sKVGGg5nDHpt
d1TUqm1+5JFIuiAbW7SoMVQ6hDWlFbtftWgqftqRFoWQqiVM7We8qMBddXUq7Fst0g+Otxb8dJRC
tK1hY6xruKoyOLVnt9Gp8ULOjv6kyGz+IwfRPygT/BO/LRLcL9nStM/yuH5cUp8WArMItce4rEUZ
7XAQKeJkC8wBvq0XsfLglbmN0GDCRHdQRsN6U0JNaZNNzzcod5FTyOhGdeF6LlkmeiDcB3TbACis
lpyyb+q5o6t9qkZNu0+jFH2QVJNYOSRxjoTaVwx2xS0ezbK+5Sc3zavhRXGGXHVuCqgM8KtdDu/C
sNIsG1PnOORD/ZXcTPnDclH6lT5ifwTHTj1ELCGzUF3if0QY2lxd6EvzT61KN5bDjUqiUJmeJ7jW
LTt4Xxa/ZxMt4GtKX3X+RpxCj8RRSbzqZ9NMxsGyMxmFcFfj5TovIuhaW8+lbBOMc1EiLXacptt2
g6eMp0bDAvKnbZQ6aR/jIe66dhsrMi0jf6qzik7TIO3SOY0G3d8XSezBHbC42tx1BQA9n4V7EU2T
Gtb5gEnL30zVntsM5kQ7iKhv/xoMNRrznVnnC3/q86l7VaVh7ixV/sXKgCx8vUg6qVMj7Guoddiz
OgSZq5PC0epK8T2KYHEGSKQgQu20GhHTfVI55e+00kylv/v8z/hgfKEbWhpotHjodaxaDRm86aUm
EJ1cVsxio3gdtwM3nlUU1Z057OfOdjdZa0GB/s8PxgDHmEbkgTRsLZQClMl1JCL3AmVBn3GMJ72h
lXHFn6C0KAqLIj1hibl1N3rnCa3WLw7g9NNYGUyC7ZYl9V/VMScuOMnKcD4umm7HCdpU2u1uAnma
+1Xuyr/qWKehL+HGe/eh6c5fWlGWYht2g6mgZjdhKg9J6h7TdHK3kpOes5T1tHA3e3DZcfV7BdRv
FTTn9zDLwIB1XTF1Xzi8au4hpBwxHWNvSu2jnCwpfucTqQMPigP56mluzOy3HBuqJkozAIOxQoDa
w5buAoT9TWdmYSk3cKluUW/fN6rLt7KAeTnUso/hZNZXw2BpGThGqXpIqasU+zM9/HZjiKycnhoQ
Nd+YsRwTQHJ4L9wNqp+wzqU7brD/zh3CaNoT5b4sU+V/CGgB1n4+VD7461iCDAqbcJ8XE8W6kChR
G8Shiwc472dceuAshvjO1BLuGd6cuc4+0qruyxD3dviq12PBIZu8kKSBR4TN8MXD/WtswFsl5NdP
dZuY/3kwU//luINJC5cY8+hyUAmH6u6Ic/UkrSG9V90Uo0XbUmOJ7kzBQNmT00wurYnAumxvnBOv
zwDLldJGiKcvwIu1FmSYxJxJMPZEUXTuP0TRIOB02uSA5KBHnWTXiXnjmHVd8SZxk5Iuh3B3yU1Y
G2h0J631NNSLkzXisD/2eZjYBy8c3H2blGc8JfM/GeQ0H3bw9GK3A4LmZvCqswo3sL6xgK1Vwe+v
nFoeB2VcltdVZqSqbq3nnTils1SmJED/rMoN5TZ3hBtjjZr51YJq9tiDxlUCMPVWfu7nRhKtQ48R
P4Y/YL2NSW5QkS8+N9UgTRvqQSiU1y5XzPDMKqTEdx2wsPqwIKDjrzOSNPvWsdm++pIswijFwQjj
8F9OsZejKCfLoDCapDtFpZulv1LDiMsnZMEuqHk6s/cmsuQKYjnrJURVIIXYGfJk+NZGQ7ZLbIXU
DrYuDdSIQkm8hONMAShgTXV+hrjzy2e09uWTSrMODkU+h7/CTDqR3+CfzzdVXbivicPtxm+0ieWe
vmfo7LUyx7cArqNJzHwDVN8c7q0qS/ACxuG4gApSV1PERpD/VBzCPixcuAi6Ff2yCVWSG1PJVGtL
S7cCghPGXG9nvSOux7LKvniIrNzw6DR75q9wSDXlXoy63T0p+WgvZzMbkwNuIBc5q6YnB2G1Cd3P
DHHGXc+4bHxtMIXwa5W+81abaavc2fBMw0M8avACrVznaAfW1CGUXdBW+21ntNvfk4brqPYJb8ep
kNuZi1KuG9xc+W6DhgcREBstqOTPV7GrnRbO03KN4+SMnMJat2Us4uAs4mSik2KXWv8WWxLHW4i/
857EJAU+WsypYxFg3Fo9r04aPJilncaBQ3mZReJyWIm4ph/iIoKe5kVw3RneeBK8FAGc1mqUXwQy
JN190mi1c2gBdFfBxILyZg2l/XPOm4y8JnXMvOmnmqgqMaA0B/TZ9oekKvu7zCbW4D4yNfJpfQHz
+i1mI7mVh7hWPDLJERzTYHuXstMtXEkU9DGbjUIv05OnUAbZa+nkbIzJwqVhtOGJvg10dpdEG4pZ
+ZDvC0opcWCmmuE7WeYQjAFQ/UYZ4noV5G/iDIe5mmUHqNlq0QeGoYo2L4oTI19MBL+YZormuGqd
UxdhOgoIaGG3JkTE2HVR076VTuj9xBxGHKdiVEP/7fMBdr18cI5b+tT0/xa8yuqqEAmHswzC0RNH
iVn1m34qNqKB8AL6nN5t392CWLx7UC9ODe8gwAWfjRyK/sVqX845NuRZXxE+kLl1DC24IbeI5A81
Qw9IzmJACTPBw1mZeRvLYOoHXsPGhbOGoqKIlEZ+1fBilEeO3BFQVEICPMDNJoWLwXeraC7iG5Nh
+SYXf7FLo5muJJZJTJkcvi/nAsBRenb9YJ2cEbpbn1XOs5uLqfV1vJbP2NcxvhXoix9LGTs3+qHX
1yl3ITAs3QqOWGBHVq+LjHMo3liJTwwat8zulE6rvwlTrUjVGdyIqBLhGDGt/rLGf6JvraRLrdAf
p5ZYGwdnHU5O7qQ4G+m9qX5MHshbLNyp+lLnQ9aeF+zPtMfUmIPXIBFLD1rwyOehkSMFZ9jhRhy4
itfPGbidLJmeVVUx3T+Z1mZ/zaxMSHvSE5kFWmFMcaDTU39J8GuN/gRfztmGpoMFkbgh4R1Ldax0
Ir5k5+EiQnSeIOgx9cZKN6w1iraZVLWMfup91Z6GNEal4OdoE40+iIh8OI+Ght/38+F/VS9jdWBl
0IBqOPQe4Mtdflu6gJRmG7W8H1tZWYiKBLNAmx11jyq6f8KrSryWteQrcfU6TlZf7HD4VQe1JrWK
RVvsJ7PV7k0tdp/ScoC8bhMo5pMnd+sSst4KKFHxr+UCwnmNA+1qRY7BRKc4yNt7rPPWwc3z5H8V
xe7DhGlpW+tq9Zhn/xHLxRK4yFcsOozQVnn+6pmUEKoh7JThPm/AFiRjLYNQ1csAi/9w0DiY+Inh
yBtDflly/j3d6DggpEOUyfmMarGzqk/VaY0B2236Q2nOxYvlgBL0Y5oHwu9UKvo3RsB6AXx/GmsR
ifBUhZHHXw4AR3gKHT21P9QENFIHKxPV78FW1ZtJG2MGqAe46j+e/JdnLhUS9A2MOnJDLp8Z6XJo
GtJjDgjwre+Amdp5U7tRVj6YqNOIvVLa/KUQnLZuPPijV8tuyFUNxckiC7t8MPgFj8x7rT9Uoms3
zmBV8w7Pd9L5KCqcW9WKq1dLMZbW6pLUsPSK1xyI1kaIVHLvvSvMMd6MmZ1uPY4BOzLA39qao/7n
c/m97HAxcHgejgseiBhqCUW9/HV94Q2YRmf70ELOzsldaqaoR7q8KO6/YiYzh8DpZ3t+tJOpvm8z
pbZPOeEl9demaLlzN7MW/SI1RU/gcykKaDVhIB5JsQEqG91OrZ+ulqu/G1a0catP0J429lClL2WK
UW3Lhud5h8Qt9TMUMWiXWQkz4FS2nj0cvCQv4ldvmmFo7UoRYtfeMuDM8E8SFZb2O6YtzOIBa1vM
Q9Covcj/tJSg8Ls3kYUHuUitJgZcWVHKK8skFEHTF/0fHaZcclQBuOU7ImCc6HvGlbe/69BkbRoy
06I7ouhkExjmZLGes8rqp4Gz8LZ00W4FbWOgktQHR1YN4gdD4xJUxhjIyykq0So7UrYvTupl1d/P
P9YHY4PyoEf5yOOMqa7TZBXN5DoEDuBuqiJtftHjVENHVqh/h7Gd+4d8yvQbE/1q7NPWXrgR1HA4
z1hrCL6XSM56Vp7cZa2WP6Ag1dodWkX1l5KIpNp+/vPWRwYCVv6/jWEA6+bYsJrhRVUJaggTah9i
Og3qCpQOQeSPGzck3BQpZr0tO+hWvqcUt2wtH/xQxEYL0hP2CPfs1XHFSgY3LPBAM8nHEBWGrt5H
Wm18MWdd/vn8Z65rvfzMxZvpIrvmfAI28nLG5YTLcV9r7QP7yOA3epUSSUKyWXrj233wHBdVM607
tJxobFc/SfM66M5V4h4igAnmd6nKwbovWlPtb62QV7ssNBNoG9j0CC1gKVmtkEmiE3BBbM8BCXn4
SC92eFIjF5JGUdYz4bU5vTNvkPmNnsxqvLwrOBmaVIPgHHOZXz1W49ret3I0znXqRVt4NXZgGw1B
pjBu6wPG+bz0ucw4/yhlbB4+/4jrE/n7w6mKLtJRnEkEsl5+RRMaYNZ1oX7WPHhaeMG9LGyCzp1l
ezeBfzWeO5kO+9GpDSK4FKv84uHLzQkZttRjFM/utI0sMVjU0YlQ/JJ2cnjMstLVN5//oas14/3v
9GgjcSFFIkjd6vLv1CLCfAh9187t5Kjf9DJM0yDrxj5gsc7LTeu2yfPnT7z+LFS4aQUtm/TCqVo9
kVKcivKh1c9Elc3RY19O3WusK/m0GR2pCSxjqvYTgnAc3RlOZ377/OmrOzi/F7Mo/UH+uRTZ1xWz
SUijph2gn/sFgN6NmvXHCS0ZKCXMOYUozw2OVW/X5TTtO8Web4yL69dNTZf6MtfoBWL1Hp39r6I3
v9JEMj4b56gmjkZWNdGYVqG/erCAtaB2TTHfWDVXK9f7D+YfoIu4u0O/WQ1EsJC9R+i8eQ6J6RmD
zDHlq1Kl1B/MpNG/fv52VzP9/x9GFxbfFS+Ze93laCLCT9W7urTOYqJM/DA6QvkHQgSAY9tQxy/k
y8WcwcR/t2mAxnY1/u1ggnPXv5FXmioFY+1MyyJ7UxRUEQH1HOfehFL5H+8M778RZe8CaNK8BUJ1
+Rt1ABSDQAZ3pm3E6TYdFeVsy1B9hKuJXC/G4LWpun680X/8wHuANQTj/qL0tzlar7Y/PU7sVq9C
81xHs0dWggm6v+17pw6sxBg3ZVl0/+tAy+A7V0ilna1oi+VL//n5F/74zyCla4F+sZ5rq0+sVOCP
RsUxz9JQNPBnRrazAT2DGItK5aiJ2L6306n+M8WJ+4BqKcRrmtzyIKxLPstHQIvB7qgxTW1ay5cf
gYx0UTXspHyErm/utAnGzx5wRoQMJ0qAaEoUWl/nbLRLrC4ZeBZvGOZlQYnzA9bkZrqx2XwwseHD
sV/TJIYlunbim61Z5lmbmeemyFCGtUm8g7utb1PHy04irNsb6/b1tIYCxykIfjlPpR1z+QLiFBMP
6bvh17nBbkDQTlF/V3NE7iU1ivbGGnK9aHISYX6Z0Oc5l6x3Ui/MYqXW6+ysjXXZP4o2nY392A1y
Y9hKTAimm0hnU8ZN89MmOuiHp0rYVjeuItdrC70hbiMs3pT5rnzogiqjUllTda76rnjj7+mDdBiM
Nsiqwp33YRjpxywk3OfzAX/1YVmnGe0LPZOSEcbzyxetsSnJaADsgJBiLHe0ZX3s1KBBRd3tavre
N37m9fPgRyCgXfTl6FvXBdYKjv+ERjQ8V9kYh3fC6MsXs0ZtBhgp6sQ2M8f5vzWuULPzSF7oUgNh
BV0frEvI/9CYXO/cWaLu7yrPSvZN7pAaXFvlOOzV2TazG691XUh+f+hinOYuy8i68tfENn2TvCqi
p1zTIwJ+iDNrf8BkcueXsRvNdNN2HFHv9cbLv1BAwE08ecTNLpjuYrxrRNM2WznYsXJjYl2NdehF
xEBwiUI0i9RkdTzx4smqsZR558IR/WvWEpgF3smFMMSV3nyUTcZtlQZnfi5lUXL5dpIbLrMPRgAu
dpRbKh5iOhSrv0BqRVMZ0xQ9SRK47vUo0X+GFWxNV7RRFmRaHt3qmi7/j/+65C/fgkYiA5xIFo7p
a53yGJIHAOrDO4NTn5VjZeTFXV67LrN5JPA7c+fa3MQJ2cwBZQJ6TZ9Psau1zMScAtSBuw6WNjq3
l1Ms1yS6ethaTzGin3Q3ZE6+7+osivcWPaQb8+v6t5KAu/zORcdj0Wy/fJg0RFKGQ5M9pYoi7mo0
2C+z1Ri/8On98KDE7QBrIlgHOwSX5/Pfeb13Lt8UdijnMCRE5vrZRgWB14ET+pSCwfkG9dfcE/ml
3olBaX/asVVBr0O5IEIFic5QJv+McKpuTPYPJt6CA6Zahi18QWiuDoSlTZoPHHbnbHTki7b0hoV4
TsZIsR5pCEAHgJnO6SXBRb9Exo5KeDCVMht9rRnSkoymWD+1gz7PN4b9+x36chTC9EBfgB/ivTq/
GgalqPRSupnHKY6tfUvsttVs4O850s9bdSLgnPzhkPzoSO2Prt0lTUCATreNUZdFB5eoFuhe6RCm
AayOFN5cNRbfiTZzjXssPYpJdXwCipvSEtj1jjf+QyFafhVA5ecnEgLrIaA31dTbGPfC240vv9RX
178NTIxHsCqlSdI4Lkddmmaz5gjJDLNdpSVsz3ACGzwvlSRH4JJPIuj/mgm4AcbMMZ90DBxOm50c
Vd4KpLjaR017KR+iHLRNgA3rmnfPtuPYeKXPaLksOsW5EX2LbK11tp06RNIvXBfdVmS36fPnL+GD
B7OpUaHCCsddZF1wsEHjVyFL0NmzWo2YFlwcP2gFZHIPJZy0tWyWL3EUK/ONaXe9vHAiU+k10fYl
xX5dpGIhIEE3H6MnISytAImvNQGK6UYjmXVMbxTar0+mS+gG6FbKHFzy1PUNz61RKUlw4k99nkd/
ked02V7I1BCPgzJ41naCDrTkwNgoGgvkqNUzLDWl3hha1hibTm2UG/Pqo1WH68qynb2rGdYXByWK
hNlIO35KhtJ5rdnNH/pKxZelGVBOoZ43Pt3D8a4ozBC/jCJHpHex2H/+9d/BYqsp8A7FWIy1FMjW
mmD0uSQ8icg7D0pf1ndmosyuTyqDTi4QvsV5WySVBKaXZC38ROlYPyKrg3dYm3naH8ZKKcPX0JhE
6CtmTjIxausYOXXjPOokZ33FJBUXfk4ZqwnCaSyfJyIVrIBkdks8AOWaEr83i+jLHMX5X6fn4EGx
uzROrQfadRdlRpo8u2rSxwHyDRdSowU9iw5CBlUa+nFo32tam2+tHiXkLq6VZArCBsnF3qqEsu9z
F2i6FQLdx66rht4G7k2V/Em1uKF03hO0k6WTkQadZNyTL9J1ZFFaWhf7i6gS6Y43pKrP+bb8ik5c
TieBa27Y9JUSN/eqNqvGb8PKzem+E6Y+bUeCucjOiN0KkWDSzI8Efxq/aq/UsO5kafL6+cd7v9Wt
Px74a3YOCG4YDlanYNlXuaU3dngWZjn9byqHZt7HrmLbaNP6xAwqghswj0z4Bf2ic4v+TWcri4hK
94p8l3WilX4rG/FgwmeNfOlW/R8wlE0SZGHV1TcOFO89l9Wfu+gANO783Bf4ky+X26QcsXREnnKO
57KQG0ybmI2qKJxUnm3F8VHqMm8eI9Gp7l5BXdWSzDNwk+mKUJp+DRiVS1U7GLLxlbFXzS1Du6e1
1KWRPw+G9jaHKuPAyNX6tzak2bNTqKm5BfKpjhtNAB7b4kUuHq2aTPetgtqFB3cFnjaYoXrDKJeZ
yX9AZrnLG96XX8dyarYCBcOt+b+caNYvAwMwd0TUlsvef/kyVAoyBBx54ZlWtqH+ZqMjbcTH3xhH
tKim2vxR0hwjLniYSvUBH7B37yWqUt3jh1IHKwglWakVVZ9bd9jrgy6yDUKyEOqxNHMTuPzDbOGY
lT0Z5VNGB719NNp4/pniWkkekBxbB2w93Y19+PqJVGMpu3GwpwGLOeHyifFoiLrKvOIJV5WukuND
33UqHNn6UTfRYqpuiWs/eiAgIJY7upPUopf//l/1PkRTFPvDrn4q7ME9sAOSyTL1tJlrNE/aXu3C
ujt8Plevt1lK6ehp2cc/qjznkVJ4s9bXT6DEO8s3iUbvcmPWgr4o08DoC3iLLc2tG4+9vjdxvlna
TlT9QJivjxUFhg/XSpzyafCa0HlIIDBXQeqNzf9IJsKTTAt+9qAnL53fmYRkG1mY3rf9jc3+gxfO
jOf2RgsGPJ63GlPSkYnecoJ5ggRGOk2H5o31MP5pm5iuq6aqbxynP3genldaNaA96b2t7y5ijAYF
mFP7VJETtC+q8JdXovDCnNTtCSuMnz7/uB9s5vw0WrEMG2CDV6mZJdyhYZqM5ikkkkDbpVOMpcYF
SB5ySDamXct5I95yxtH0o6SezKYkqzx5wiclshtX5Y9+O/4elsd3vdM671SFhEJYhGyfojAc9pE+
1ycj04wZP2f1SHQuouDPf/17d/tyKVucfpwhmcXAtdZQDjpWJiSDHjFmYpKQGcaq9UaBbPQOc+1Q
S0/bvnUJZoh4tEqYEGpD/KSPKqTA0ue8O4hATxsXVLZaKgZYd83BmA600gcEnnHFbgyTdN2oVMtA
7WfkET3LSIzjqzd+GrLK5C5uVXyFgwt2GhVm1VlfvdG5lXf+wRxelBM03JERM52WI+2/lg3PTBVj
tEX+1LR9/qLGub3DzYwrIDWG+7qeszv2vbvPX+4HF0PaIYvFhKOijdlttWkWeKvLNpydJxOy5xOf
EzWDPhq/mqHV97bSpd/pKItd7PW86Siy6/tG0xQ9CFEyFYQXatN/nlt0iXQSetizFnzm8pb+9RYm
TyROBwXyKUq0jATmiXDigvStEYmpq5/qDJbdjZPD9ZBeyslYbWhgIK1eG20AOQxZKjPnKce9osBY
B+HKS5hekxRuB+bOdrxxtLq+nfBEg3jEpeC3IHIvf+RAagrCN56YhfP8M06EGeTznNh+25Ry+/kn
xlfB/9vFBILdDMJo2f9Ytvidl08LrazhkBd7rNLO3P+OTQHrAy8+2uI3yjDd2O0i3K0SaqVIdAL7
hgwsdRT3kfnKzM69HxDllE71mVHNdIQ8qhCkEHZpfrAqO1f/Mt86G+xNKt1NlSGm+y30kOhPK5xR
pqXE+rYH3O7R/aiSRIhgVHDegqg+3qkj9IWXSBiR+bCQmDO/trCw8SK0tDd+U6DCEnE/6vXEOV9S
vss3CKyU6Z6ADv2LHhWd1QdAm1QA/KbV69woJ09/VbijsRHU8fjCHVfO5CCaRHBahRHuCMYhDhp7
Z5/5Sho63x1pyIflQJ8dWrQpO2sYY7FpUiq/m4H5mAP/QRnpR4o6xlMwEFuovmL+FKqfceQMg3po
57OrNJ6zzS1PvsUm+ZYb16rUx0IM6rM2Wtpk+1ZpyvAuTas6PNlx5KKZTTTrXLhhVwIEzLXvVpl1
E4pwLfyaViNmxgK/fLupDKH/5TxqGd9KpmF1rCKLuFYsdc3bTGjI77anfLbvVa07Mp8VgDIwJGY/
y6opeWkrGq4G0eo/CIZszokZNVNAHyl8KjIKUvBVsywoJGW6TdXk3RGqapUGSTM6TzYM/29hNMiX
zMnCPzLztNyn+l4Wd1KPoh816ry/lCa1cAvGuome8dXPRlBk3AP8HJiDERDaI/KH0pDh8JCqQ/UG
Aodb1KSllH8bw4sJAMiJHwHsoRPENVEvrDeJ16kC1nzZvc0YRtxjrMVpQ2SdSw4REWJevOOSGJlf
3DkU3hkdApkAilrYR1efhlfKnVW6w5ddHjmmuV7Q2mR2sCvEYFmmZGrO9lwKscWmFAk/Te2aXHvO
5s6TQ+qY46tQbn5ZjlP97mt9yB74UfFmnqTbb2dU9PeInAvdNwe1H54nF8vcZp5Jrd+2Ydb8rUOQ
mBz31GEOqtDp89ee7qFOYkIFBd+Unea8ENUdvg0m19tnzLmjPLpqpjSBU/dhvI8LgmspyEyy3YRN
Nc1BjeXTFLgLLMEwp9v2uxW0Q9CSa2qxTcmJXKZXRCJwkght3PS020nXG2ONu5hXA8JOFoFikKoN
wHFbl9oPWRJ78FOrG1N/jABX988Gr/8HFZxKvpmxQ6CmTxCBXt3FUT6cVKm11a9oQKZ7phU7w6oa
WpITCRrvnD99F6XDP12cmPZDBwZz3hWgDia/tl1xX6mJN/qLe8PgEwEstbLOe6zNsLWOWdSqIwYW
ieNuasneDoZp4Na0CYkNeYB4aBX3/A/zrSBpY7QDAIuUJ3POSgv3mbPCwQ25cX4rrCwmOVCtxV0+
NwNnTSGm2c9RP6q+FRWzs5lms3GeQOlFFd8369yNUqidDETbDI/tPM/aHdcfZW/L1PL2WFDRpInI
JsQl6adE7kpPEJGoN/kEgxi4RXRnz6jQXqRZe+0DvzesXtM0HblN5i14PK3R7a/YIyJtaxai+CsU
UmRubJVXBwZ2bWQci6iBtjtN8Mt13aBcUhNHPSGs0a1zCH80wyoSAoSTOBvuzRmP1j7Mw+yWoOFq
+6JRhd4XbBjHbQS/y3//rz0aEVrkSi54/0fZeSzHjWxB9IsQAW+2aN9NT0oaaYOQIWELQAEF+/Xv
QG8jdivYoZmY1cyoGq7MvZknn9yi1H7lVfyiKFmka5MksPbK9u9icXZgnHNMpPu3nN/OYxN1mxgm
fCo+rIq+2lb1LH4kHG1kGE2O82SqZrqywb3cbdOQcGi5c2W45xFRvL+6mcoS/DCTVBlAzxv4oPpd
OlblLywixp3RtONRd1trZ8xOP63AUUUyHHv7v49X7fOTFU1uJCvULpnVKY1fyKnpcgqsQ+LZnKzK
DK2aLpjRVekPrSqybaNnHKVm4utG8lIGII6N6P65JYWZgUghateYzIILW52oEH8SJlY8Y8yV0VbP
zPFVKzq6FHnDwnskitS8cp68LKQ64AXZkHLFHGg577y/90TRAdpilnhqrbQKC4fEl8yT8a1sJXsD
QgTru4FocX89tUX7o64wBlPunlCV2RR7/3VfyPe1ENc567AZxW33/sfATaNiaJbjkz9AzJwyQ60A
HChIDo7yHgOlXbOb/+W7ogfI+Q6tEKqCc50vimlvLjprenLqAiu0TJy9sPLh86Sq6JpH/3zyWF4w
GvyUQxaYJCb99xfnZr4WxX5cPXdOY8brwFIBCElJJmfgZeom6ZrmgQakeP34vfb5Y//cizKsDSqY
dj5mKLoiZ9v7ZKiBwzVm/ezjF4vuo7LkfeJDbL/MVhLv6riv4rUoOW/dWmQJffl49PMbvIy+5FHw
YSN/o+d7ftFO1NcQGJ8pAgGKF2XlPUIh6w9u25NU8/Fg5zMXsX2UuJCOsiOHEm+dbfK9Oc8sF//T
szkofSTLKUhCdIsEjdJHM3/YcZ0kV4a8aKfRyudYTmYgTlhY+ec1UFSWQ4UEWr4IzYL7HC58LosY
pNLL2JZJEe9RRw7G50of2auzn5+DNYIZ60cVm7Q+Gz82phXYLA+AToLfLIzHzM+2aG3NG8eKXBZY
K9baVSKgxXHC7oMtGCxo/KC7iviZBUmfwj6CCB0WoOjc549v6eVLy+XBveHotCiPzx0NXRalA6cZ
9aLiUTwtasWbhhPCS67GaaWNrXsa0zx5+3jQC1knA9JDWmzr1HugUyzv9B/Lnehiv579snohfhxO
kmgAXa06L41PsdN5ziEhzHtNRqXAoz01jnf0jZrsp1ZrrB3Y7b7GB9xN9Y4D7bgPJvY5e3PS1Pj0
8e9clvv3n9YCSGWqYn8LJfG8XJ86SGJy2ZrPU1PW4JKplqidhU3syrR4+RExTsBt5RROsfGch2uo
KqbibJnPvWyzaVvO3i8HzVm6MnqdNse/XxTTIdfDIZbP9/yLFXltt0DWnrVSI7oqj8vk4BGaNV1Z
ef52UX+Oc3ZGRsSeFYNOwganAeljVkGJEAJKmaI1fR+kZB9f1t+GA3CtW4gK8eact+fIbvLq0Z+t
55T+N5u2Oj05Tlr81JO8vFYdvXwvKH2jLV9mXoY8FyCkWam8JDU5a0T58HXQ6sgNe+qan/71kqjr
Lzac5fvEjXC2oEipQ3qli/wSj9IgFLZTMwsn3bZVmjXmj48Hu1hGFiLLgv2htauzSTmbW10IpYZP
DOOLVeVds05EGfzg6AeW3O/s6QadWPripFn9NmPHGq58ABez0DI4EkTsxPR9WbHfzwfIBaw5pyLx
wrmJ4MAAS7WFw88PwiyKi2in6rw8GJE7H/79omEMsAdGDrd4Xt+PiyMGTyI205dENRHNHIJ/NqXX
xS8zOcovFThfqhOd7qah7Uj3n5czJAwUUtCMQb1DdXs2ukfUnWbVEj9VRrnUGnLca2OpfbdbWR+6
pL1Wlbv4RJbx2Fzz0iLvBXj0/mpRd0aJQFj4Al/Z147JYIh6O3ZRgX4GMkaw/vjmXnwlsMUW8dWC
sCJe45z3ZboQOdl8EQTaxEpQOxH2r2CuryVxXSCmaccvertla4lL0jrfVNp2UrDSiunFTymQfCMZ
3AK7K/2YsLum727dglra3uzcINpYtK6osg6ulHJXOsF0LLzUKcLCHdp5H6WOgsrq1JBQCN5th4Rz
79TMR+nKonnx/aTeV7reGGSMaZ1Y5f1M1CqQG871oSo506sdFn1gAmTUueTeN9n3JG3BNHx8Zy8e
JFBVVgyPPf0ikzjvljTs5TwFfOBldjUPPcbo/WcQP7mTbneNxnE5FM5+CqpkF+Hxh+X9/p0ZZjPG
ipc0L+C11UuS5IG5GtL2iYA/p9t+fFmXe63flHpsScSfcDr6DZT4Y1uA4jbl8Gg2L91iRttFY1vs
vcEOrBWoE9W8BbrK2kXhMju7xOrqZzT/M5XzeaTcYUStAPZQznNSrvXW0x4nXUhz5cl2RDbQxzbZ
g3Y8/8xin14EaZLmm8N+bU/3YKq3moIPBDc6aeW9xGEjrihaLubXJfMCGs5imWCjfI5U4RNv8tQV
3YvhtT1oPxJTgNrX3cNoNtWXyfTqjU009i6j7nzldbnYNi9PDx8xXyI18os9uhEIGUdkMr7UCdU8
qII1rXPyZu1u1aS6bHciiedrKQwXU/ryNdI+xDrEB4pU6v2L00mfRRLP8oshjW7cafQ0UaXUGZEL
bNeGu5KEmW3R5v+8lDAuDUTICuwGsOOcvbBN48RpajX9i2kRLB7yVPVjYs0HH4fO154TMtnIrnmt
pnLxmSy7Q/xfNGx1jx3c2WanT8YmU9CNXsqOqia5Xgg5wqDXCrGNBq+oNx9/KRenerqWHvIRSHks
HkzrZ1eJ2ghdWzklnybU6qdU0ow2kiG7odZ3mzbVzrVT437Bnd5RqnP2HZd8J5uh/bc3i6UL0hWr
F50uBM/UzN4/ZFgpiePUNME9wbZi600cU7eBCQehaMmZXbkQb6t/21f+HtOmr0RQE9sUxADvx4RM
KAAfRxpBWH6mMMOgbUWZ1SR3k+i+fXyfzx4rYyEAILLERUr+++z5fixPOrIg6jaAwqy3P4dRRJsO
IjoZOd6kP/zrWIRZciMXMwIjnh9uRVxofuwNydGPHNi//egAFQe03KxV7aPo+ni0szmBK8MGytYH
rzXfCVLF91e2kBRdUOnRoS4Ce18EU/ugZ5NcEznkr01TtFdSJ/4yHosWsmQqD7/Pfu/HKzUm48xO
3AMcuj708a/ve70CWqNkE+wysr+v7Qv+PiLdfc5ViFWcsys0TKzdczc7h1I6n1NfGg8s3O0R5+mw
apyh3318Q5dX/Y+z4nJDqW2iSAYwsHg7zobLVdwBNyPJI0cVsoZbZIeao1cbq8uNMNK1aZ8KNaOh
CopdFFhi+/Hw5zPC7/GZ3Lm9+GaosJ1tJoULuE1ThX8gjjf5mviyOMXlqH+lpCC++r2m6CwGZr6y
nNK/EbY+7SIEpkcx2/qVn3K20v3/l9CFpR7lLkDNswOmY9FcHqllH0pwzWunm6efUDW8bQMb8Z6S
X45KC8LwPgfz+vrxXbj8XjHiQk5n4QmQQp2D1WbaEy3bOfegYQw/ov0jaDwR6bNXyWv+4uV5nj9v
VlWeur48dv9sGhK4eTgeMVRd2vV26NJqzZJH+i2BHjt3Qu//8aWdrae/7yo+Oe4r2kEOC8ul/7E3
gsHWOPlk8Dobk21Ryszak09y6cpo9WbdTHSHV9zV5sqwl5dJ95dwPuoPi77s3LeDJAfwSTTaBy9N
kv9oWonQnbtxO1qtvoKdaVw5NFxeJlgGdrYYKdjbUml+f5nBTMtLiwfr0Bc2EddDaq4DO1FPUVRG
Tig5DT5onUmb6eO7e/niMCxHenoDXCna+ffDxmWkL7OuzXTYpzsjls7Bb9kPEn7oPn481N+uELWP
T2GJ1cs9/zw44EZtr4R9mGSjv7V0Lr9EGYUh8u7deQwp0c23hJBW47/eWYoiHLMhU7IZWzKP3l8i
wEUZEQgQHFz0VLfShB20KrXAuVFiMm40pLCrxnfTK6v1xfuzjMrRbJG0YXo7v1oP9VArut7HDmV7
D7GnICWZ2KS+2zYkqVDktn9lxItHCQtC52VlXOYfJv731zmSThz5o+kcMm8yiU4pRbJPJz0Kk6LW
r21G2O/wx72fB0Al/vE4z3Z+9HRMYmBaKJquNTwJB2PIoW5cYDAYkIYgHJsgD0Ik4Y1zh7y31n8A
r2pxXlmeOuhlP0bA31MHOEFvDoA+UFu4zcqcqZ3C0OcAHbZlJqZN5YKg2FjomR7ibNE0W/qkv7B4
j+3KhEWs4YCOB3qusVN1D7olIrGZ+0jIL2brDtPNILTGf+grCLcbLwlqZ29PsmzWkx1F5n8I+9N+
Zfu8l8fZrLxia/WdXq37pp77z8j/TOuZxc0gfUUQChHqqIhEWOZF9KlCFEZCaEn8z6YyjPhzWRla
vDZF2t3VVllyMuNi78g4EMlJDoN80rJxpAucuoW3SXtbPhdsvr57pvCelR3N5ONZgbYfmth6M0lE
+aE7fautcPOVFaJ1Lc3CugBCGSry3A/8TBs1Vd3lcgNRNu2OcdcmD8MsTPfOdwVkhgYb/L2X6vET
Npb8a8lmEVwKty/0CAw4ZpGjkpVFzmO1glToi0+GUSLAHvLB/g9yaEPZ0jBmuYmnSFk7vyvpsItR
+9lIuzA3gyYdYz1bYAZC/r/uBBfch90pmiBE61bUp9SbgqgIk9zqb70+QDiRgQx0b/2InviKQqlG
MpSbmO5tkg3c1hno/3MnmzjaiT5PbhsCmZtQ9+vhZx47xM8ie+mgpMTaz8wziHBB/1V8jYsM8hIq
gkbqj1pRw1h2ClEUDxwLbe1Hbsn52IrYD34MQS6y7ZiYUqz7XkNgOsh6DI5a3eo3VAdRKrTTJBGj
qXEEjONg9bgvPTJmQmHWhb013IrVtdGNauckCM/useGjBuxljxId3VOc7wbwxeMq9eNU/1kbfVbf
6h5k/42ks+O+tUEaJyuHaKzuvhLKmjexJZw3KKjA7pgzmhuvBUpLn0W1hnMfOSNaOd+dq3zrgQZb
Q2iJus960YyTsbKVZd8ojxZyF1JblwN5LdOovQoZzI82mUvzd3oK1VRuRNSJH5AiMvXVnCLtez0o
vh6Jjwbpch1NVUECj5rh2JC6SxU5rpquUmQzJXr8LBPLK9e5NvXFyZvKikj53NWnnBk7zfWVQrHS
hlSbc+2ZrxE5Z2FW/XHA3AK5PWkb72euTM2jut97zZawKDUFIYt38iXPNErjOUK9pZ2lnJ86Id9y
X6gB2BjBX2j2MLA9K7efrf0IBfUBgabhHd1Wq+WqSqfitZGptOmY1FLbkMgqe35bW6gvcA4HdSQ/
Wey9XCUQwian8k9xVQ1yX84GDngWw6EOa6jX06nopN3+oiKWtr96za7rhySvacasiEDo672vnMpZ
2aJrDiXRDlTQpn6YQjjOAPG1YNChpSnNqW+oDNjFfT6MBZ5qy5p+AbINxnWRMmVDppxSDRk/xOgN
d9ZsH2gL2/4adJ7xpWmG8iF1NNffxo0/VuFkVk5KZFye8WG0c/dcugSyQsWsgiZM6raLb9sllwkg
kIKnaCB/N2mqU+pADKN7tzRkkSy7fZUGhwzUwKcSDjW0Ry/mPwisoQ07z43RolW8KltQ3sWxsQng
w+DgmiehLWkIolQF4iDaT/mmiLoxW09K6p8DMWvNeiBpCfZYOnaUEb1UHHyrIUVSEaNGlWWeYTIT
GGnaO0ligH0jZex+K8Xo34OIoUPa2l2H9qaw+2zj9dyHH82QjTEdjC7uV2NfjSBg4VXCcnfHyAob
6lnxtnaaLiZyskmhISJsIheP4/+rRhv8bSji4MeIPPHFbSzprJbzbYXKKRh/9V3G7GMBvzxlKk6e
ZreCJd8HAxNHkSTBZ03rreJgJnomd3Cd5kPGa0q3LaqiL2NcSHTQfpd+G3NPv/UkJpS1NtfdbWLm
frxK5qnrN36njYcgaKv/Cg0BcjhMZu2hrdYU/rjAems0s/VWldtKuYlETRGqG730F6EjJbXUyquC
JWqzYBKCTq8l4AjseTsj0gp2xCLDN1FNrxkr7CQ8pLlV+X2SEKUJlMacHk1CVhK0Yk5X3AdJPn5G
B1k8ZmmUzlstcGV1b2dSsx8tW6NtGLJhjtrDCGH9TU1LDFZj5TJ/LMbZOU1qIIFW06byWx2p8aue
SCffYq8OzC2c2uYmWdp5JPMq+66dctcIh87FDdcvJaidNGb3xisR9oYeUpeXgirwK3Q+Qx7G2RsA
acmWp2LDwufgbfjFqoP5IFYWgVPFVlYxp+RI1SUCrgiY997qublhDiH6FrCWbbPg2OK2dwb30xDV
OhZT6QRHmuOxs3ZbOxOHJpJDe7A4+akNMYudvmmqQCOpKeuQJxZZK2+stC8w/rtp0q7TihjFldPS
pwzdVDnDrUPiyv3AqVeuM71sdYqqYhHNWW56UwRxMG79qnStGxs/4q+siVAyJoC9yRYYhMpCcBXt
ky9sDxWsnxbZhoN/99r5ov6qLPhfG2q3as+JVqfhA5rfDaPEyR9FGtUdInO96ENDyzv8DQEPa4fl
oXtCCUfWFNs/436qao89FjnFX4Pc9Ob7srB9VKgZQXyhwZmlDMeWLQwrTlmBgCXFRwvt3FAe01Bg
/PTstByA8A/qVml+812L9SG/sfShfTUE9aRwrkgGeNZFgVepb0r/i+W0sl0Zg+hfM80Y80NHMmK5
N406ik/8F1awqrU28cLWTLp7n755dvKTdvjl9TFeycSVjvpsVCqvN3Hb6BRfC2EZe/yrS3jTPMG9
TG1Dmbt09tWTk3RZygVyJly3VuT75B5GTUT9xKzvpq5GN540uZGFij2w9QpRQqU7fzajfC1rt98E
VYvUh11j/9qznqht5Y+gxod4ROXp5IMLcDP24v8Cu0UBSIPDzNa8z32wcmLX9kMTC2ByGCsxZTtN
9ycvbDpdpqfOmEqbEqoVlfsiH5INsnUn2hVea31OEzlXG0WIEElr3cS+LAjm6RkE9Ch36cg2ckPI
qkvRiX0aSDltdLy9CIL8SUu1wdrGqCH9VT17/kMWG+gmSqTxt3VgVfGxNSQSamsy7Hzf5bH/mgQl
Xjng+r27FWOZVSuRJJFkffXNZp3XHU89qJJSHfFO4V5zcHckXyQyoQa/ZIdrqETguHYnNngo9NF2
7AuQEezYa9cQtxFs6Ggn64jcwLSK0uyQg8bgQxzwgIRUHcE4l1OKaMwkrK16cm3HGI4JLz0i5lJG
L96caE1oarHRAaMOql9EIOUYSBy2go7HanMcTLDQ3VDwAeR5BCuvwPFBvCbFVuy1elds2iDGX9Gi
HJ4RO89s6QoJcT20CYwmVNTreOnXbjr2+vJSZ4LafhxvSttPdLzolWc84GHKWzxpAnuqHijQWJOT
5Kd8nEd/Pc5tfu9WZtWchDDVugWpJYi2qRTfb1vPo3pxVBe0axpf/AJvdsSnUhDD+aLXRjSsMJ0p
PgATe+J2aLSKUGWrTYwDJ/vOyMOxqtV4b+LsyQ+mM4kgbCvoB0zgSb2NVd8McYjOHgHIAn5kl+2Z
AOVBzETtl8pvxoYqh9/Ha6MvsmpLZIcXbFrZaY855XXrm5/wJ4c1RqVohXnT1dY1+DztQdW2wdaA
mate+03NsLIzRXULDLdlmyIK7UlW8/DiN0GBSEB2KgcjC5RRaxTzt8/mFMCTpsrqhu6SmR9su0cN
bwQVT64yhqm7g/HoBStkAPVwa7eC7QxFxkx7YGfN1suJZek9EzmjfcVObUXf5kE2dwqCvNppLei0
K9bEv1UU6C5Rg6KAzOn3rHjh5NRhOhXbB7TDx7lHjGUill1FnWZvdTG9LWbZ3cdFjN8FkfNjL4z+
gAI5OFS8F+9P2QMoFEnynnWgR+FlNxZ+TGst2MADp87GIV2Sd0nbNZJGmscoYRoK66E397mjNeaW
cCu4vC57kk+oQuJkEzOFeyG13PQXfQaegmvEyY3eIJpbg+5wX+ygs8sb0PjGT4pr5dackim59Zyc
h6fofWrrru+AVLUah82n2stS82SOgxiBLEBJ30x20XMz2jxbFXpV3vtDz6QYagTGjd/yGqtDWM2+
/Ua7JbIPhkj8T+DBo+mmkqPzxVXgOsKSJeQNNxqHwMCNtHSr7FkrOH35iE34RiXZ6mnjww/OB0XM
SlXgolKwk/wdYY21OqYe4XcHkE662lIamk+TO5jl1iAa0Ngkk5t/mgK/Sz7VWgTrmiMhkES7w1PN
6qCiK/2Gi8IFcBx8QegeaG5QJjl7a6intQPYvOSoBaX9NLTWfJOL1KQ5PhcjJerY+4lKstklY/fy
8ctzWaHBNYMCiWoUSh1EJ+/fnZiTPUFnVXYMlHv0PRG9AvNfZG9Des3CfFF+AmOL72lRmSFGsM+V
VcQZjToeEPcwpjT+JsW3B1R2WtWNwDQQFVfu6V+q8IxH5ZK2GCpf9KDvL41mfU0fIHIObh2kezOd
swdtHojYLhp3+mw2RDJ5vCgnM+0IGu0jjz1g19f2UcfH//rxbb54wChqyLTgIcPJR+111hFgW2gG
qkRNRzxkv2/qzsTBQGoaKlKEiYJZ/1vbmT+yJIq8K7XGvw0NE4PnCxXCQW/+/jYYdVzRMNTdgxUv
+zqOL1u2Cs02oEfCVjUqu/88btPJy7V++/FV/+0R0AKAlkwSD2LR34E5fxTKLRvlh/Am90A7BGJe
KS0vZGqIFgqB1q2oixBuPFBeMUJDAdkO4TSCxFWsmncwj4vxyuz8l1cQICR/L7xG2olnb7tleXUf
w485THPf7uqhDORaGzX92I1FnVJJy8ZrBrW/3P6FQQkAC601Re2ztmwbAO3Pq8E5wAQ318AY4t3g
AArGT5IcTWMad21DmpQ12+Lp47v/l6UIZRyCTr5ty2a+fv/gW2Mkn2CkSxEo5W+LKM6+U3XtyVsP
tENHTOmSlzGLf3/d6L3TfF8+PT665X78+chNEcVL/YxME2gK34sisJJtb2JYG0xvqNaUU+KVjaUL
EvE0B9c0Mn+73UvXib8M4L3nw0/aOCsP+OghyDH+lfDXTv44DQ9yUF65apMm+hmnVbsv2cWLKwvx
ZdsRVBTSDmQxqPZQA72/9BLLX0GBg75qR6UhzCST0oqDOlGrQTuUWZih+V6NJicmN+3dW5jSxT/3
TviSMRjQssYwHpzPeVXXW0FL9MYBTKGJXlfGBwRDN7lXzlc0NJff9gJ8Iu8AeisgWvOcmth6A7TI
mXmlo6bbb60ShjErpE/hTCR2IW96UWDZachm87aBzDP5GFBnT7Yox/2boTf6a225i/xAciEDMi1x
1y7KGib99w/ABX9rEEPpH5JaOjuzYRMf2uz6d24RzKcRTVNG4PI4P3iFVMWp00kqONklFouTAG2x
hmVNxSI30majiRYJ/T9+kDT4eSmZ/pkP0cyftSkDv2UJ9rvsWNQ99Vg3w3rNWWBtxJ75OtvVpgdV
1lwZ9OKDYFBahvh9UGigXj2b/ufWbuk/5PnREYaWhI0bm3eNl8tTEsfFfGiL1OiooUxZso913IL/
Oh0wPK0fmGMGqaaEY7x/JI4uTdZcm+CqAd+rKhGPhy1NN8pLhSH3Gb5KJCMYF3Dbuf3zxzf88trx
fv/ejEMKQb17tjHmyQ/mTBf6EMUNKTRmDSvJhIW2itt4OGKErA6Nqwa5knqnv3089mVkhEd3mOlg
wcchfTqfDSyORVMtpvSgE1L4iXjvptzphho5eWW0qhE0BvXNWEr0JW0iVPR5MEk4WdddLywKCUQ5
r21V9WW8mklqLL4b/libJ2KkYn2Xi8bau10+/vfxj75YH5fVYtFN0bNbbEFnH1BdDhq1P7tmy4SL
lyLFfxPZK1vTaX71Y2BfC4G83HwynMP94fTCP+fKKaMfac1Ktz4UMaB7m8LqG/E/+VaVRptdaZ5f
rIbLpdFJWkgTC/fz7NL0ivC5sULMG9tIJvMO1RZWScslCNIY03Qz+L3+kqZTf2XLcTlPckdREtF0
RSjKjH+2Kiy0BWbG3jg0gejHI1VVc6Ossr9N2Xp9lQnH1gboPibpoBBRmFVa+9pUPQVndA3xFenP
xR3H8YdCDJ4JVX8giWd3oZ40Ci1KWgcDTM0XHLDDvW3FVnAQgd2X/+bg1MHQIW3mZcLeiFr1/MoJ
5xicskKGQ3ELrSO53I2xT3nx/INmIlcgrqPBYD5hOy2uoIUvXmSfWRZkMxZO/En8gvfTzoLSTUsO
uYfZHQszNPl2bq2S3lRl9vdu7d1+/N1c3laGQ65gkE3MEe58nxsTDDxSU+sPDcbvda2m7AETY7Yb
h+La/uriPebKaKUjW0UlgYjrbD/p2Pjc07nsD2aqZzthm9EmAzi2EjGlTqJ5zDthxOqfn+SicaSX
v9xPjKrLj/pjU4cMxFNIkvtD0JWDv05Kt+hXfaHT6aFxaRf7eJbyNZNiLA4f39mLKRy9OrMneMNF
Q8re5v3INdUaD4DifEA+Fn2x59h8pFxrOhsr6vX2OKUeUW1kcwHtgAcF3+Hj4S/v9m8NF8djULkg
Bs+Wr06IRuN0Yh8IQQww2eteEhZ2UR3VkJubvBWv0oAw9/Ggl28TOseFCsPu2WEbdzZjpGOuZRNr
6aFK6/xYGE5vrci985qVRn0p2n882sWnQto5Fh3424vl7MKWOQQJDQHDa061rAcBtaGmgxXHCf1D
txxeqexyh/95SMy/izoP7Sy62bPXKS3JefKLQZ2Q5xl0OoeC3luRsUFA2T7GxzqW6spVLvfsXY0s
oFoEZQd3wmIrP98aEk1SRrxI3Ukn6tzYJQoU7qFWNAxfP762i0BRikWIpZjw8JMw4Pkur6H172YZ
zn+oPFV9SLXWLVcppdv0V9yO7rPvtOMUrGYKc0A8MNZ81Xl/xS39lOyBLu2Q/qxKb3BDEse9a4rs
y4ftLXM/pzPOpOTcW+8/J/gPsNriTj/VguJkaGKCDk10BI8+sWh70U5XijAXny8qexROCzffQJhz
zq4iIhFI7hjQvC3G0Tu23mzfkeT2NhpGsosj1+geM2np+6wfst3HD+LiKwq8peyxKEB/C/2Xf//H
nIUE21GC0LMT8Za924XCspAoO2PkihsyzZIr++zLF2y5VAS1FLgQdZ2ftmdlkVMXldXJ8qvG/qx5
lV5sRYGB5cqbfHlLOVlbZCXRa8O8fo4MwCZFX9bV6lPBjiadNuDf+oU13eVfhDP540FDdNXAetZE
/9ON7Orrx/f1fHyiJBZoATY4xGQol5dX7I/72qex3rAUJif4uuKrlZs2mY4OWHhzoXZETZV9x/s8
72ytL+L1x2OfT8e/x16qC6x/i73w7ASVj1IjgISxK1bXMG0ASdICoaPo1fN/ahDl5zFpxi8fD3r+
zSyD8gZzqERKzDHibMXlY8/8qWjSUxrx2YcpmqYne5AkQamRcM+M/np8ZYI8pzSwzi6gAMJasTGw
8J4jV5E7mqSszNmJGNVkA+onOgB4Vg+Wl6q1O7rFHiZ+veoIbTZWjUKs5uGpunK3//Kkl1oCQnhC
MXmzzyaLDF2LbOlWnfCuW18C+nT3GgDik9/bCNScKBuPgacNawcKy5Wv6ffC+ud8vdwADiIIQdns
YFs5W/dbFDwGsLLslNBNJN+ADjAm85hmVliS7vOpKdBz0XtrCOKd63k+4FjUolUeazTO1dATmNWY
05acymyLYt9ag2Jy9zVi7ROthOx73yZXMdy/S6lnPxrnPx8Frya7lfOzdldy4HSbcj42Q5DduSN4
3LU2IFsNIelBREpVCbiZwMNshaylGB+yLI7f2s5aQg6yHJRtw4LyUpqyfUXWNXyyxjQu9lpmulpo
uiwWNwGKxfQrjpZi3EZBlUY3wopJue9pNt+gtxHx50TayeuY6nmw8Up3+AwMu++30WQ2+4l2Lorv
OtbekjoaDcgTVpRMdGqyWt7ToOhucCM2cxlSvSuzddt2Xfsy0aPPt6OUNchP2A26ucNcYBs8Cd0R
30UljQ2zqpZ8k7Oc2rvKDDrJW4kUZkUwrfXQjdBNPlXKidtQm4wuVhthtY6+t62yek0AHd8bydx9
K0fDLUkyM/tPMe0nqEdzOr6pwag11JxNLg+5a3FSDJjy+tC2VXrSZOTYm67whm0VOVSaZlKYtqaV
+NExCBryUsfCIOwBYU1fvFSIXrL7xlD6sLdAQ9zh0VlkCV4HjGJwZgV+t6LTswKP5WmbtJG5uG2K
PDrYMAfHMMhc2T1OrhyNlVHR0WY3iBwOwFjbxmvpEe8OCJt6wDrVxfBpUJEo77H/xNWqKmcCH3W/
d08TBtZo5XQdReEgndUhr9tKhVMFK0mR7tqHcJH8b5hfiZc1TTnm64yOZ7eOian9CoDT1sNsUMC0
HC8Zf3TAz7swRTr26g/QKe763CLlXhWm+RR0UxPflcR2Trc18wRu7F4Kb5XPIzoVMSnr5GYwUUPg
eU27SekRfMOb2T4OyZwvYcbe1O7mOPWSFT38BMhRZwVbbwC6tzMim1cE2f0EoMlv8y3tf8hnIGlN
c0Uys69vpTU3Yj8IqccbdjYkxRmlVL/6KZY/db12sk1PT754sL2ozm9mP7KNndY70rgNImlRl+lc
//PcOXN9CHqkLo7nDN1jOheWcUMVsfjpjUmnhwAn6Jzssr5uedc4ED77MSGUr50c4/pUq0ChCews
8Q15hx+/oXpI8kdnEN745tDpyzclbsEIHlntRnsrljUZ0l1eIlCgOrUbOHlwSh2t6aGzMpFubEvG
6jAFYwyfKp5RiQq+gXoN/rZt11E0EuXWVsySh9HuKbOjOtCNJz5czXqOxgL5htcnQPELa7B/0o4d
inXcL4qnPC1tM5y7QqlPCKHML37CtPfQDpnatFWhGy9p0qE1iww4xevJY2b5L5uigaM0IUxuQLLC
bP8yXG4SicW23qy8fBaPC3vvf5ydWXPbONaGfxGruC+3kijZsp3NsZTkhpWtwX0DF5C//nuY7yai
XFZlpnqqZjpdDYEADg7OeZeXIhdxtutj3XmhFKeyF+SC9fyltD0lNzmVT3lfiQS5zUFoeauhMl2N
BmwZsHDDLhvnoPxOuJbf6RPO30oj1X/pGAokWIADvfnWyQy5Xb2V/gEd4MDYZVbUDIfIGKMeaAK2
sDvlgL6GsDDwD9pBJ9qjIanFbBBV0j8h1r2UB1XnPI56AXENvy6k8vGAicqHpsV0eGsPAn/fWVrG
NvV0eL3wO/v3SjaUthu9nYuvGp0UgKC4GXI+nKHptpyHtn6khxr1od7girXVlUvtzezi+IinHreJ
xcXwHYZvLTYg8N1ug7pY8GD0tmrDuRo9Zx+VtVMBOx4zFVbpHH2RyTS2WwqbsqJtFVRfBkirzRZx
2vbLFNQc2oj37NlKRPA17ZGSevJMEez0GA2/o9ZG0SGobE3fDkL2xR0VI0SPNjlF3GM9m0l2AGFK
dlPUGMKobYq7AJBPFNU/GXE52ccK59P43kR4975x5r76WNPCrs0NunWxsQNKmTwFdtZPx56L/ahR
bTd2iGCWbrjg4U9BDh5zR6qGkFgkjVEjIlfW17hAHedQB6ChD7zYUm/nA07Rt7FaLEJcQ6Kns5nA
dCAiHQxl9RwUXG9nO8nN8kPdS08eMVYDJpTWZl3A2p1a7a6Ka/E7ko4BMZi4PdhhVxi22iFaCvx4
AgqJYSZ9eP9LIMzgjENtMm/1qSg8/NORy9gBw3XxkxcA6O+Bs/vjXRLbOEMB0+7AT6U9tZ/3U9dF
1TuZusP4QOlrBkNdgMwAjlUlpey+jnpcJ/cjQgaPuR9k2WMxtOpYIEGqfxoCZR95L6Hoh3WY1u8m
t6sNsumhubcMBN53vO/N4r4ehi7djtiUBjuHd8uzwvPsxUbe0b5rq8mLzxEp6fhhAZN9JYBUPzor
1p5m6K/5MZ7gUX9xqHKMYYxioI5Wv1YYOx+Buuwz6C2jOfY+4ngN7nFJqKeOML7zdNAQBTWb6nFh
xNzDccd1s8jdCuU8V9amAwYI5qmE/5jM9UH19VxzkpWddY8zcnfeu7krx/Z378be7zivqmpPFczu
7nT0434hKAseGGkOF5RBZKe0gg0awNVuwVEAauJlcZidom1/UCkd653r5/bvoOKnbIMJ7b09GHHD
3ilXOMbPOnaN8jGYkUkGdw8oOz+j7Ven93hJGvF/UR+ZNmqSUXlWOZS3O5EgQ7D182K4QwjT9u8t
LXFOuUFtsg+LSacmQAU4fvCcSTlhW7aadTdpXmNDd7fN/AGv+/F74iUYxqeOpmsPcYOwwIPde7nY
YpZle4/R4OsHRCt4hFUlwr0vutKDw0RbB+EtHUuiPVofVflDECfEtqwa7L48D1WGrQJT4h5y7lNj
vyyni2JQFCQb2SGKX9nA5OBaUPV6R4QSyU4XogrjAYeE+8XmKEOSOZYoF9SGptewyv3ipFkpqMxa
6+1oX5QWF37TIHMGqsYcd2ZSmvHBm5Ep3JMjDgASkTlMN4OB5OFTOYGV3mqjaPvQELnod27XOWcV
jJPY1vzICi3RxkvDsQryH83ULETuYAC42CW5t/fteCCN8auIDC1oQO1aWvBiismTP7y0SrSMnFrv
//MqD6hY1aVQEwc9oX44xKafPrX2bJjdxi3m9Ckr69y5nzw/2eVRkTihNisLfUurdKeNMXrS2ZZ1
bUUhKfAE+s3LXBvkqeYl33Dnzsl141G9zyih4oUALLLfJaU/+O+ox8j4feGVyDROaCUeChzbSeno
aAUHrZNeCXSyEhPQuQazSdg5dZAhMLQByel9gMuT1U9tQsXkExWk9IR82lzeqaBFwJQMw2x2I/Jy
X7RqAOOOaGNemNuBlnl9h+YrFl9tkjtaCBcN9H7jAFMbSkcN2xHRAwU3FlhZucmbWBt/mkklxo1X
V5YdsrkBqflmMVGYpJa9JeAU7rcss7M2xERhzIhUlPZ2yvQQvGgSjOhFp0mxbUZLPiWWK913Xg3/
LNjowIXrhwrbbDT5NXDB25i8DDdzLTVAW+c28tP66AflE0jzuqXwGmlNuq1IjovHEcH5lD2ba4As
gFovGTdF/o9YU/QOyaPdaN6C+UU8JXWLYgJE3crPqi2dbGdUCNqEiefi4WEpXNDcOdWmn+OMCt8O
Wsp43+hZC9oOGY/gSUT5DGnd4iYwP9TBKD/OuuizR+gVQQu1QAatKGESIcrxOBdG/M3VnLi9j/pg
Im5RGTE/aX6XIdxqLbknLFQpQokgTIwOl59r3iaokJWkFzTH1p4btUdlNqUnsutkXopdKcYcuXlk
rJ5izNh+AMSvaa93gRcftCwf7hIrUDV62VmWbTpgOPrjOI+atQXrn7Q7g+JUsS8S8rUtLmTRZ4bG
PrVrprk6Jk3rjgc2UeNAX0qVvo1kYGXvp1zO2sGRRkHFsI6brYmQWvBu6BPSJTuOS+NUzAtmNJ/K
ODvGUYsMgMp6KUMAtvWdK/JEDxHG4oFngArGVSIDfLlzqkqn00wrSIuSjdMETUUka4JyO2iph7xY
2WXjD18jIdnkne+oUARBru8glzn1xoG0Nt2Tj5jd3byQqecmcFukAjUvAgFLLxGnpUXxbnky4gia
QDxwMiPzn8pA2HPIV4abHOPoN2y6enY/F65J9rnwUMSDnArZwDZy4Tb1nYL2kxcqIVhVIhxzf44/
o/Ia7QOyfFHu+jFoT15kDumxsavks5FM3hTmE7zYbtOlUN43Zt2nVaiSEgHUoe3b/E4ODX9/qQv7
DxSatIJkpwXWD7i2d1AmVxno9yJxna/RPIHzjMxZ80OwoWTOuInUCrHkbu5QzubeMLZxRoyoNglm
ItmjSlxPPmmuWT35pirMOyExieMkw+fEvhxJ3HEzxkpn3Yop2w5DG31xfeA/Gxf+2Q6NHIcvCbqk
2dajKr2jQCjOC5FCHr5Nvd0xB8tUMiQDifj6AK7dEy7eNfhYdxyyI1e6H6J0Ppc7pMSC3y0RJItA
Qbhd+7PLqvRrg9ytOhV5BSVPj+AXlmNi/YQH0kxPngTNehiNUnxDJ2OYjjrWRRMGNlXWfZRR2x0L
uzWqXTwW1niXdaa5N2oUOEALx01yLCpP4J4yZXOZHoY5iJ2dwF6Qi8xKerAQVAM1/zNuKEN7HHl/
fW9mYfxXJyjqbHIfw8eD1bO2iousCAPl6POu7C2MDTa1lTRNvKlnCQ2I/BwYpCnh+W0EcO+Phqky
fQ8gNJ+PJRXmbu/NVa12PGqccQsWpHqZigbQKNgKN5jCosmIpLoz22cPC3YVTkNk1KEB8NzYNVZi
bnsa8sUZcfo52BdY6brPJthl+dJoXePukhljn52YndjeT17iexs7cWZ/i6q5MX+LpKvUOy7hsdsR
uQvnfqA4zcvX0UGYNah/KwJm6pngceY8O9odPx+uCFFMbEVKrfiALbEr0U4G272ZwZnE9gYTzKJE
nlMYI0miO3chDx292pAI2uNTn7XyIzwRmR5ctzSdw8IzOI4ugKuNkRfQdpx0NprDbCCDCeoD+5Kn
jMPzvU0IFDsriFJ/nzZDOkEiaJIsCSMrLtS7wG0678RFa3gvSMaT7m8AFLXfjciR6YcGorDx6Etq
rlvcqJv5CeKTAf57mhZ+qtcEP4is3GNlpeIa422yyY3eTEC1WwkrJsx7rUn2KhX6WQLZ1LdtHwOg
jvCCB+06jeK3K9JO5x3nap3Y2EYSaeWNKuN1TddybJQ66RP4/A9/qUL+VU9ujTljj+ntg4F01PA+
dQ1BsPRzMP3wKetD61GP+FSwc//RVoQiKygH5HwdYNHgl9Z8etdKpZ9mVf5gVXq5R5yeQKRpcEA3
XpJ2B4lg+HBEK8i1bpV3l/bzZaGQDi6KB0ACaPIFxqq62aHTnAuTkUGFkMLx0s416l61SU9cCB1G
llf8ECqDwGGi4LBxW9Pd9hRZfhmDKG40r68QCjT/LJqAwOZARtLGXXVKpKec0Xa07KHwgV9w3c/z
kZJhXlEFqeuXBvxx9zBlLU0rmB/fUi+mJAB8BRqdAQvj7Wr7VdGZ4MFfZObkXA7yA5fbQVNTHgdm
Jx6TwclPZj6n99JAZIEolkP+yWrkJTsPYgW68eHbQ18V+i0wUqA06UyivOev1VsbDmhvg0I5eviv
fjH7NtprtgXzw7aGB8iXt+zqr6bKxkdkDzwKvhhQtVbdDHy0xFxaU3Yc46baxuPovHeQx3+a+Y1s
gaUWNXZnDmN8a8WXlsXF/mPkRYtl8e6D47vWY1EuD+PWDvKjVCDaw2zy2/Sj5fSTgoH5B8bQC9z8
JjAxWz9WJaZqExnO3itRTJn0Fn6QO/VTELbZUAbnVFP6fMiITvbecfM0xjwMY8L73EfLDrlzE/e9
t5dq3SChccwieeQItGWAl/z587+iRqmKAthJlr5IIefQhs1abOxYEuZhZnHf19B8H6nK1CBq6kzh
T4AjFkHelcGNXbOKX39+Cf3zhT0C3oVfc7lhl9cx7ggqfbEQJ8x2MRp+hzGZ44NRz+2XYJisEK3S
WzjXPyHiryVkWOAYyKFhX8Zp8dbACNm185AoL3/JyqR+j0RFBhVfL6z7dqzmdBMt5PxNHA9NvbG5
Mw+tD+rFxyWOSm4N3RPBKrxkbqzK6gQtP4qCOerixFNkX9b9uTQKjFEXxIy6KONuA2u433nS6uHh
SeRgNnHTe+SFEHzEri6ntqFwnJoQefNK++yrJv3VEOd/FhB+yo0Vg6HcmnncH+SYjzcQQus+Pb/V
W6TH+YBU0Ez3D37vrx1ECuLIuYmnZw5JU5IUIq2FiRk0zA2GYXLc0OlEww4YqIHRGu9BbYvZYf6f
PWjFF9ZGTg9TXVWnPjXMf7WJWX4bzqGARAnNvmEvzeaL3wY0z+oD9UzKKx+AaQefTOkk+qYp6+Le
4YvegsddrxwjWssdTDRy+c/liKUdyKHUevWcJxEsrayPo8eA9w0yA1TRkk2trPwfVaH+rADTsxeU
GGC0tStwnw2FOXhKPSfUQD95rj99yWBxnY0pS3ccevu/t7fnKt7+GQ9AIetN89zl3r+c4+J21bGO
6tmeHXj4pawA4ebTi1l7WoNGuEbKFwXyA4/B+gZa+rWhQTos3UEUxZCvvhzaVWhfkCJOz8i7y7ve
15xFlsr5WdW63Ge9Y9/rg/BfitLuXt6e9DKpyzixaH7a2BHTk1nwPauRCwOku2RkrvXsI/ICTYvt
ELVVTZjWDZjYK2PRmoduhqC8DcRydXeLugmmwp7m56w35BdD+d3DIoTVoxGBcO+NFvErO5bBQNfS
dkAXaa13RydvyAAdT884dmER0JEGGxh+9j0AY71HqSNrUFN7+2O+Oia0ggC0lMd/V6dk7AYtULw9
nwkeP1HUGuutL+1A21dZa6OO1Mm6u5Eev/ZNHdS/gLVbiCG5q29qUDmykBhmmqhuPtdm9b6UmXXK
p+nH23O7vsc4FX8NtGzhv2IODMwFEzxPz4TnhcGfYjrcotrT9oX3EmF7dAet0vn59qBXHxSkCJk/
qEn4GgvC7nJQp8lnP0889dlpEx7eQTxSTImywGn2SQVKB80gSJs3VvEP0+zvM4GKFsC6JfQbCxxq
DWyQTT0buefVLyCCLWTvZuTOQxXkZA9JnRYfqgZF+HthpuZdE9P62PtzY+j3pWn2wUHElmyOs3H2
3Lo9i3j2PthNKfdwz+fHZjS3Tedsc2+A3hu5XtxvC+VO+mFqrEzjJe8g9E3dOEBsBsOk+FnYkbrr
ItG0WzeWpbsRdYoeC+gb64MlYloemHy2pyFBDQPD9mn8kgaxFf2iiCHm72Wq6l/VMPmPyhwgvWOD
GUuY0qaf3fho61cCTzMeKjCJgHIRQQGPXS6VXQ9eNAHWfml5KkDeESlkLrObVHQwWkhdwAocGigp
dYsfNPMoe+fO6KG041CmaqcSm8h/2zuENUov7iKbboMfvzIBretYen7UvRjlGNiAKyr8Z6NSwzyF
F0y2K2Q73jiMV1nXMiZQoOXFBBYIaMrlRxAU3puxqoaXsTT6cZPw0O63KRIZJeWiebRDz8iGXwHm
zP628aX+JIJxVEhmDDaGv8ZctWCV8EwtbnyLdZRYfpcDrp1DRKgHeHj5u1QNu8KKxvrF64biScx9
dAewSMzLhUZJ4Z8/PBzVgFsUQznIfavLjBqBi8kn1Rjbia0fUdT7P21hjWJHi2RESsDzx+LG7lsH
J+YHjG+BAvEmRNDAvJyftDoACl7Tv2gFreA2KJsTcDx9L2U+/myJiNVDjq7MeAO8v8S8i0ABwG55
EDO6+8cU6HLYAgFD+m229tlC6VQezM713lu9L78aXop4WkHQJ1yVXvWQzml1a1H/PLwvh2djg5qk
ggfs2ltjCtsIsQOq595n1JVofzjKz9XXORWTs3Na1+tepIULmF+MDluuil58w9Kcu2mK0UAy7S77
XggrCQ6jTZQ90M6Vz/6UotqSmdKQ4WwPeMV202iXO5otZoodRlu6PPJ7v72zo0ZpI28HqGvqgBF1
Augaa1cEcozMGPudqqlvIHugBy/+tGDR56hsofUIIw01e4izQ1axEwD5900fjiIyMbrPE617UioO
xvd0FYLfPOP8+veYTpP9PGHMUX90ED5g3KGdIAhvdHTf2yc30gP/1z9uYvYvOC0XDCzgPhKIy6VN
9N5r/FkEn1GiQJfCQ37mM554xUNtJrUbYoVR3dJ5vdrE2PMCPWY78WzlVbG6ygEMVIhXUAxVZdKA
dkhj+303lTk9T+GKRdmHzsgnQxhVtH97sq+OzFmlvkGZy1xzgBEFmalXD+ULt97ISaEqqXdm/94r
DR315wlDgzy6jWJcAsHf+9eB8wFOHakS4N5o6q8ChZdJLmJuv6UlgiRxKw3njAiGFxwbvCe8PWW5
ccChdMaWMdX0B4xItGrbI4MSHzGNcpNj4FfUTvUh6b4XdKdvJVfr70LB6w8dm+BiWfza1Z0Wxale
WRjVvfSZ29obADX1d0Qh2yqMJlt9V84UPTfoAGi7t9djHa7/jAvpfmE28Hpf01PidgC8okpx0pyo
Bo9TodfQDv7HZIir8O2hriol/z8WoHQuLQjoa7/maTTAGRia9tKqWj50squ/DxHOelpiGtvaaBIr
LPwicLYSp/n0nreBe985ngxu5OvrWLr8joX/bJlQgrizV7s/s+ngY54cvUyD8q27Ge/EL7ksSnqp
I6o39gIG2pain83HIuGq/MdLi7vKZP5/fIMgrpqrpZ4NP6s9CKAnFel6Cp8C0Z+hisZzSusagi6d
uBtf/nrCy4gEbq5jKjXrcqIwiT0awlcnxJ/6o5059W4sxvFdkcN937QWt7Mu3KmCFenKw9urvszm
4uQxWxCYhgnrEUbyusCcAKFB9qLLTo3I9YMuR/2xyvsIQECXOuC0xiHsUst5jyNiG1IbL28s9vUG
/8MTskmxeQwCwr+Mrlk8RT74z+wkhml80IzKOzgA18Ost7Vb1+Rr35m9vTyOyAJRe7gcS3q0SyIj
yU9qrsv9EDvFV+nZ40aDXXaAeDd/pfSKY32XZ7feoNfxY5G2d6FKLsodcHUuh+6bUaMNHWQnf3ZB
+7dB+qzHfRM2oGOOswyac6TRj3l7bddvJnYy5VvQNR72Ogtt8nJQpQraNpLiOApasGlBMCEEnBho
LWyTJM3UBoiVcYve8MpMl4c9TXL0HMgyV1VOzUBjqk2q4gTmzz12/dx9ZmfNZLM4KfDksdwv3ayJ
f99GiOkEfFiqNfjfrg5t2gXR3FtzeQJpcaTRJ6ztSHUlNMcItau3P+srR4byDJLVlNYW4YL1lp05
rKjmFqcqioZvRaSC0LDRssE9ub5Hw9t8qKlLfcUty3iCwH1rVV8fHtDRH7Y2deTLVeXjC+RyXFa1
V4V6UH3rlxuoJFRxi77yPjUTfPnYiOgWxjxYdw3+G+6NGPnaIlPWQNRah24H9P7yN3SJolodZeUp
gkt44p+Qu8xDOrVTOsqmQTqJjdIq+Y+1sWU/I1pEkuti/84Wuxy1LpKgHeukPM2TK+7cQOluiNS1
PFS1dMVWVV2z1csAxk7DA+vtRX/tLPF0+mPABURnva15saYZh7U8eRN4re0I3BakiVS/I6Sn8rCa
0eW9saevHtLUIen7eBxdihALo+RyvvEAxNxLrPRca+bUU1puYYomYxeHnYMgDqjFHCChMLR3aiBT
OJBAO0evhVUGykhP8xtvnOsEYfk9sKN5NiKKAhv58veYTowZbxcn5ykSFlDHahyiQ8JRIbbYNYjM
mHeQCoOsTrxQV11a71pcdfttQjXMv7EgV8eAKIqm+pKomEs/ZfVxJj2J/MG0BHli2v2cQDQ8xiOu
r4c+VWildFLHI6UEBuVse9dM0/vSAxvy9qZ49TdQDdZ59GDssV4ga8IpnaZ9cm6lM+9GeB53Wp3k
37Ns+D7qs/eSWAUKqGUUz1vRZPGN+H51CvkEdLS4tjkTdEBX91k11mPloHR4LnXhhZyXJqU3HLW7
oeuCrwYt+0ck1JIbKelVaQNSF72kJWdAIpa25CoAVViQzjJttRMafNmuwple3yY1z7jcDJKXwlYe
MsfNtABiukcbyMFdN2W4hwp9fD+yMW/Ukl9bBNrjS6meX8SNc7krFQ8SmDSeOFsKqZBNXEKqUFM1
6yiNpPrGKibvUURZe1dNfrXj3M43dsFVWsH3WHoTS5uI9+H68W04Cw3XnZEEdhPxGRRPcFrUuR5z
z85fXM12UfNJmvynmrPx9PYGvIpKDI05rcux5AlEl/Ny7qB3sYJ22AGGktUdakiSlWgoJjXJdHSG
2j+8Pd4rO47nKD0raqI+je/l9/xV+rXmxBhAeCRnMqzxudfzjqeYqW/dxNF3sxPZH2LBbnh70Fcm
yd62gSDyOqS2sXz/vwbN/AxF69FMzwGiv+9hfhNWGsNF2lxiWa3dYme9NkcskJAE4NtyzSx//tdw
E08DF1ZZRrNa+GiLavPWpOoALzRGZ9MVIIItMw9uBFeHf+tFHg5Tkrt86bRjinZ1q2v1CCtd+dm5
tPB308sYabV+1uHOZNRb3v6gr80w8JZEFASDQYZ4OUO7l4RUWAOnwcNiXVGsfq6NCSnwOfXA3DkZ
j1o9/vj2oK+cEtNEV4PeAGoENMEvB51jV7P0odBOWq8F9UYEaXa2xtLbidwZdmTr1rAtwX4+eKnr
3Tihr9yk5KJUYV3AIhSn1w09BB50M3Xc6CQqDPs2JpSbFt5Ta8bIPBsRCFQX98Qc6XWUcqOy29aY
iFKGhX+9ybp8PLz9La4WmxI5PXnetyzCkqFffouYxHGqwf2fEAPX793JAfWZyEH3d3kH8ODGcl+d
n2U09hUPkGVfrz0kWtMUmez1+ORrSRBGQ6Efmig79iVqMYhxT8Hz27O7Nd7qZo7MRnUK2uSpF1ny
e/YiGW+8ZhgL9HzdH0kuOvN/mCGaabwkwceQmaz2FiZFNbo9dnxKmvq70Hq4SZ2XfZbA1ZhgmXz5
9wkuvT0HPBjl/XWnjaZwmlJuTE96J5NPoEGLY+GJdq9FdM23JIR+ev/2iNcbhuejQWFsMRXFc3YV
5xNXjJTh6vTk6j12E8FggEnUKX0MdaHf+ppX4QG2OA9HPidcXkNf1wB9ZB0Naq7pyU+JdRpQ/+hY
Dl5X71RbTPPO9yLr3ogBW+/fnuX1xmHgpflOTYJQsRZHMSYzc6TrJKdYgSrbTnWQazvNTjIjBJMv
X6CZwe97e8yrsLRMlnYiRuscEOC6l0cRCgMKolGfnbquq16iBHIM0OEgeOdpyv8czfn0K7LaAsOC
PM5u2U9dZ9RUuejYUmiFf0TusFrXqksSW8us7ERyE30rWh8p7SK2xEErIucHeoAJ4hqNMqFzx7zd
5SRVCImg+ed4xM9wEe1eEnvwEqtEMsKVsoCZlZ5oTM1D2KZOJkI9GyeadJr3+e0vfpWvLXMmX10y
SHTG1tsLsvUkg1rLYLvoaA8HpZI/2om6rc99uU8CSgYbIHv1t7IUYN5hbWSnt3/BK/uMt/OfhH3R
M10XGIsknv1spuaEEkFvfqznOj5kgtbQFmcEsdfnPDf+NUldyplcQTTGOVdXbTeDpobSLCc7zU3f
yl0jAurXrl9XzxoEtTsotcFPyDZdf0h7S3TcBlF8A8f0yrGmmU0tEagQKrLrNDXHVUJzsEY4AdP0
tU1tePnT0GrDT52ychDSjBj9MxzT6sapXmr3F5kNU/eJydy9AAnpolyeMOieJHBtlJ8KO01lmJaD
Od2BnyxurOor86PlysuEcgT6C+t95fYg7ItClKcgkdYXp/NhAsJR30q4Q5/5HOK9goF84+a5fgyB
rGMf8/zDTofS0+qyawyFgU+UFicsepX4nkV2nR+QDu0pQGmWeCaVbO2dzrXe/9B7G/0FA323Fmbu
0N+jsN7NodaM6a1H0SsXBoI5sCboh/I2WmdbyIMbAlWw4mRYTRyHNeyiDW0Rf3hA/rtVNzL0V0ZD
EBgtaz4/JIl107WygTr0NSsKo61vPgI8R9WSmqeX/XJg9CU3YvZrw/H4J5MBDQ4bchWz6Ym1ld6C
qIPiNsAmt3hjbal3yf80PMq+vh0sXtm+fD/2LjgeRB/WzlSG7HGPwYMCIoZjzYc4wknoGKVl9vL2
OK9OylpM1FCFIEtbbSSkG6qU0FCdpjqrvxoBNCdk6emSV8ZwIwK/cuchpkD9BqdnhM/WmwOFUTR8
kJ84uf7cYyBlNMMDFDHjLp8xdyqla3xG4Trd57PV35CVeyX0cs8gn8vDlf7Oup9VAlK3YmsqT3pT
YGZguy37P4u8g4TQ+tx36S377FeiAtFu2SVkvzTnV6m2mgCHWrlXnTxdmJ8C4eY7ySsMHbI8e4qj
uhEh/SignG+v5mvzRMMPrAnPeyLSstp/PSKNrumSyWrqE4oKzRaHhCSsrazaWZMEpI+69OEfx2M9
waKbtBfAafN/LsfLJ9hLzZQbJ5vW8APmABJwi03nHZ4vxFQJU/RWv/BqwzLKctYpQVG0QczqckjN
9imz40BxEiip7uN8ku+zuMOJoFASMPXb87vOlGgI0rQBFYk2PRKBq1skt7oKmLdhnlJjks9e2Ywf
/BEe274ogCAhGVg7zd1gGLBlcy3HEKvx7kEL3JLFutpOS1+SUEAFjPyB1O1y0hZtR+QSDOuEuZl+
B/1UnbE9gnTgDyXmg84Bs7L0lp3jFQKZXIkqD7QL2qGLWNhq8mU+VpPIbPOEj1R+TuMBwUA0Yj/0
kzRhVinV/NCVhRud3s3nsm7TnRIeVmXYI+Kz3aBVMLWx+v32klxtcX4URRlatBgTUilZ/agqy6Su
94510so8+THIJI9wtRgDE/5xJIq7NmkBf7w95vWeY0w079CTAl2GstHl5+94rKeVcq1TXfre9xRr
vncNagvwx2IzfHuoq7i/TG/hDQDXX4SVlp/y1wmGqDgvF6h9GtRod1vkVsp8147aLfWx13bUUrsl
JJIc2utqqvB73W4m4WCMltePtPXtb2LALUQKQ/5ysP3IN71l3boCXls8pEbBQgFowEl49SFdbVJV
xi86db2euZveGeAeJhJdFvrr3hfVB0j7vP1BX1u7RUmO7IzYfwXDbbuGNoZorRM0BPtRE57dHPJR
oY9RDf4tHcrr1aNjwsTIEghOjHa5ehWeulqRpdapTSxTe+ehlGGFXSt19+fbs7q6S3k1Ac5gBWnV
IOq5OgUwUwHMzA5mxZaOQLHdLe/xIIv0TzGxbF/6KJzvRguWBxK2Xn5jk15vHkYnLiLav2RCa/9g
qoZ1Gfeuc6oTA314rUbua2yaOzSE2p2AgqltAndq9m/P+XrzXI5qXn7cPGuSPDc1RtWn4TlG8eW+
gg8FL8N0/kvhSd+43F77xmSxhFvS9ACNvsvxWlQORtwL3ROa7XmY+2YcUkpMNo0r5BPCJM02jRBs
xgKm/x9mylwpDqDYymW3bLO/gkA6CPx0+tk9oV+FA2du68k2LmfZhlWAuFs8Cdxw/v3jLp0tanWk
t1cl9kF52Cy2uXtq8sy+g4UWhXaPleUOSKELPjZzmx9vj/jaJqLJqJMR0t3j3FxOUpuAKGZYdJ26
2vXPQ6vMYq8S7He2qTAhTxtFRVO3kygN3+IBvT40w4KaNNj/y5//9X0VM2ocVK5OoPFjzJKiFu/C
lu5h2xryHocmvjwY/Vtus0t0u3iSQnCg3LIUm9A4xn77cthsmvwyxVjxjKSHfucg9aOAuVW/fVpq
3SbPYQIDFfZ2iJUIFNncf93PgAipQy90Ph9y53rW/dDpEI+1+twnwkSQSXZnIzH6kL8XbWtUvV+M
drIevKKNb4x89b0X/oMHJpfWBh98DV2wKuVIhPiacyrSEoUGww6bcagO1pgkaLDU4pgUeXvj0n7l
a4NsAhuEFCNQ23W7oalrH9KdbM9xC2enrUTziCRge0D+yQ9xczJCTO3rEFvQ5pM9dtqNM3ydOtI9
X7qDi42yvSz75WrXpXCCEqWzs4sCR4/igxb8dkHlzu91a5rtg0eyhG2q62iS1CUpyzsNv3P3PsNt
9Ea8vroD+SmsODymBULgrFVOa5XZLEAmzzCmMD4Vs4XZ5JR8T43RuVFxMq+uwGUsmgvAyqjrAVu8
nLZoU6TKpN2eoVnWwVaQ1j5Po9cbIaZ38rGdek2EJLMRWktpXGLetOjONZj8UH6KE6iRttJSidNg
Tume2Ae1BOckgXNtqnkfrNjRoj2yii5i0nXazdugr+Zkgz5rj54WzH1vG1fZ/JxLKKP/GLGYGiUX
blswRos/9uXU5hwBig5zgLOJbOpurhYDNjdodwnmbfddX78jr6tvUGGvLj3G9GFuIjvDISJ2XI4J
JBIgpie6M26jHnNd7NQVvaR5Rg5P9+t/rw0vAy5I/YWzAKZ8FaTAFgVt5AzdGa0W+1xLmo8Ef20v
PF07UjAE7DL0TRoa6VwW29i3etRFsEv+50/NjGmDLs2AgE7z5bQHJDwqpdf9GVxT/J5f+rXPE3EY
bFWEet+ad1Fn3gJzXd33CJY7gDqIz0hbO2ucjxIp3DFl9+e8Qal7W3GmwZA4CMz0k24fR6/wD5aJ
s9+GmtOXt+f7h+Z2eTcs1R7eWvyFfZmzXmezllDOh/xMdTp+GTO9uPNV+3+cnWdv20jbtn8RAfby
lZRkS7LjOLEjJV+ILVn23vnr32N84wUiShDhB1gsFgmwoxlOucpZOsur8iCHLlw10w4bYTSx2iwc
nkbFqX+FLeJVUo32175rlA7eXC8V/w4ovb/E+FXtOmRcHpEwDlyt/BoWO1lSnccYXt9D1AH1Xokg
ru9bZkDCAnicK55L7/KTJZPc1ziqpCcjmeKfLdyspxYpN9XVkcnYSqmSbpSOxgKc4NCtZk3d31/C
GycF5gs9FUoSAMmXrA+n9ZsikIvsVNpa+LVCVe1LKGGhilkhGkZBaa3UlJZu7qANkc8GNssHQ2ZY
XX6yLk1SzOqV/EQTvX5qVCt5xA6jR+lynnvc4vTixXGC8K1Sraxz/X6SJS9Htuk1gbb6JUV46fs0
12OHTpwO3Xi2qh+U6ucN2HtnkxpmuwGwKL3Sw0w6t2jSLvFGY/Yfa03NvmswxDxrmtEjzTTetyir
9KckCcmk7i+rKsLcxc4U7T/SX9jI9MgWR3GUHGRbSzU7OeCQ8avBYhYLAbMucrc1muEXWCkH3f0E
QR36dFqwxUQ7KfeCw6/tsG2xWy/ry+jvZi6lszOHer2DmKYb7lhS8xBAmSlyU47ZAbgOulGWGprP
pZrmknd/JkvHk48PxmeijiLwMnQ2L3doRY+nLrAEJ+yJ6nqrqzEijSViJ55K0fhxspxi2kAeN77Q
y4jF+6JYe+Rr/bcAS/DXZtCHvzSZ5tkGh+oU0dNsNneqLKUeKi7/3f+xi9MkBJZ10MmYcsFpA/Ky
SAGAgAMurXT/AGii2tG4VzZUCwoUUDUoWk1lbXoUtx5QJkEMtm+j7f3hF4fpY3hqHdCQsSKB+bxY
qthPG0D/DoqdWpI/FDlWOImSUfGw7ZBYPfykSAFVUpranFvkgyjsESNefppy9q06l+b0MCEzZILh
GlTzG+bLtiyEk63mnwylZFiHabxKfV4Epx9DC+4Wzyx9SBKu5dBT4hdtkKLqn8lfkLXIIk8DgvEu
ITwWe7ne/xfI4bSywEtsyMewpD0kdyAVFZDhl8Nmvm3SeJ3o4cvypLnakBQP9pTH38JiyNGAgsn4
YNYWm81oVftLkvXw5EpaDv+YNWrb9z/3zV/DwQAaArrYlJf1akPFWEpgxA9tI4VYoYyZv+27VHvT
JYTAXbwHVaGx5cw/6M/G3OlD2cQe7tJz/EKpu125WxdP8cfi0CCnQkThlVBksf3Mcuh6OZOzQ5sN
vyOz6bdzXqPCVfgaVSNaTK6los0phypyWfeXQlxnf1x3YmgI6YI7SQVORLGX3yXF30+uEa07SCGl
XTNUisnldvhb53V5vz/UhxT9ciyaBChkUFsG2r2YJrJUedd3SYHvQJjtNS2Fdp+nTfQKQ64o3pqx
Ln4GsiWFOwiroFu9slWCs9RSAD7qFCTUDRDAwnABKFe/B7O33jstTJSdjMrF9P3+j721LgS/FN6J
j3hjxYX1R86cVnPbR0lTHoZJmd6aKvgRT3X3rPmmv3JP3xyJkJcQwiZ3W4a8KB5XtpQH5SGQZHU3
m4GFIC5J3DYrgyHZ3Z/WjZ3GlcOsOPgQgJYoJQeC5uhrSnnAhB5AMeJ2w7jH6SP4Mki1gop2r2Xf
kSPQkSmZM3tY2eg35oohA4V9Ctq2eV3Yl+OZQlpSHtoqi1+6MDO/NnMz/FTkQXv87EwZSCG+5QUD
CLEEGEpF3evNlPcHInn0j1ucRaVcMvaEE+mzJJnhM2X8904N1krNi4wQzCYwUQ6VAwOG5vCSxFbl
vWz5iIYiLWxHT1nHfnZFyr6ylFf3OPVdmHzUzbhOhZrE5QZt7ciMVLnuDrOVKtuxlVT03+v5QZYm
yWvrunkcg+p0f02vXmnB+qUDZkOHw8ht2SExSaqt0jTKQ60CDPfsNq22Bcqsb/KI0yOyZoX1tShr
AxVpP0A2LKnT9t/7P+HGtIGfweQiSxSWaIt3pEFmM1Th+OxpvVhIZA8llvbqPB9je8DApaAU5aZd
3q/spuuPalJIsmCjKMTBV8QEOU9iY0AL7FDgbh+6Si8lr1qLyPz92V0/TOwdAjbqzBScBbHo8qtK
UQk0CmPvQ+hgWvM+QE1A5gvwSvGjnh1ldKcojlDpdiJF2ie2mre7AfWywLXtNC/ax7LDzffb/R91
/dWFxZRAowNHdlAbuPxNNdjFXh2k/pB2VPCoVVZYi+vJuOeWyTXXd8bktx/7wxYnm3KvtZiP3P8B
14vPDxDQFkEPdaxlji51aPJ2RjocFDnQ/tUmSetcKdXnT58oSsEA8UTpSIC9RZD455VvDvXUlFZ/
6BG//Jlq6Q+KOfYWoGX5BHtueBTirquRiNiwF48iHVeA5cQgYFuoQCy+eFS2yMGa6niY2LVfsfcr
S4+PIXeuUglNSnCWw1tktRqyhO1oEiAqfrXLMSObNohxUNoc2a7RFyOSQgCE5CtkGuloeJoxxIR2
SdNYm0yBZumhiYo2I0xuH38CHL11wq4Gf1DLqiHKJTFgqTFrlWOryLmPBedo95kbzn76Ahs2LL8n
NpA9+gETYG2rb7u3wDFz/leokJXfERWu0VOlxKm/6WYhdS8cKPsxj6ZE+aXg/OD8nnulIamTNHhD
XdQP5pMgmiku1a3adHuFWjzZZAgZFjXOlk0mFe0JLY7yh192TnmojEL7C6ZKA0kzy6tJdbkflHyD
VoBpeGWFVSF93S59KMeyzU/EnNLvHBVr51F4bSKXybIULkxI5BX7bPwvLEbnSc+xUHPZe62Nxro1
Ow89CCLbCwylf3LGSK1dHErqdz2ekrekp4qPh7nvYEnQN0CqfWQqx4cCa983CRYX64W9gu7OCOZj
FIPXVHia1dFXQZzp8fg7iaOwogRN6QNtS0wB9jo+U3+ljTGg8V9bmvSMtHf/PUYxtvpJn7f/6mOr
7m/IIEvV7a05mF9K2ACVq6m1NXxVoYRILhWe6LuPNF3iBaafJlu9Kit7r1Qt/pZVnOGC10RDiFmL
EWX1fywS0sMVXa3c62Kbwh7mC/YvP027YiW6WWahPIfcGgKNTrwBa9BY1ElmJHpNYsv6YGuD/CO0
sbR3Ix+VVDfOQJCpSNhPnhRnevsMgmRUfQ+FHbHByk5+SQ0nwLrEb7sRg1KqsLusZfb7OJxR4XFN
UhgEpR2tnNcuYhH3Lo6l+LUQhmmJgaNcPK+JHQVUMKLmYCEotjGxn+3dTI0LRPS7DgSrNX5Dpq/A
KavOvjTYZsJJUpVDm9T2L/B/8xoE7ipyYhkdm6eeBwgCjLN493rEcLJWNWuU6XGCj30dGcpJGtCt
CpRp5bFb1vLFN4N4xkMnLOjAHSySAhjEMdF13hw43nwo3p9xQPER9CQd9v5rpiA7X9skyVZaZN/C
sQp3fgoYamXv3JgzkhCAMbj4yVGWqapDotj1foOtYDOZDzhA9M9Z3UTbVCuUlaGuCgA0LxjJom9C
HA514vLuV0FCE3IM+iGr1eo1TXI8D/pg4mZIi7BSvL4My/P9V+0qkoGKQl7BIgNupx6wfG7K3GqH
Sq0OuhIar0WcFXvg4NKzWmTzb0kKkM4HlLu2r0WOdbGvTV14/AmUrMC4L1FpcZ+rudNO+hFHHkq7
iMCbv6AU9WjhmjD88IRvgp0RGU3tEdxOfw8x+jKbaW6lSHibyCtv7tW6mwiTWWDugf2RFCyJ8XPa
NkRVlnFs6NLsZxKWXZvq0kZRO8lTx34NdS+O7WL6FPspfFNjora3rO7NvQlIoQ71Y90bxpb3YPgn
TtVa2c24OhZ0GJr4NQhRnXrOswQBp09+crCNrDqHREST8I8ud5k+NeGo4Kpz9A0OcYeQGmID9XCs
DQPxdSR2s6+6U0jy7v6wNxbZFhqQ6OaQ5CMAcjmsUY2a3Xe2esQZw/EyxY7qHymB4j9pGOTyj9hE
z/D+iFcho5C3AJgHr0G0JJdwzinEUFdyfOVoRZP6wy6NfKfMivqAyoj2DzaWDgY+2P4g7KyrDzql
vXIFhn3jO8O9oukMc5P7e8n9CYYG3JSqKcca6sE5Gzvtu1TDc8CdT3pMslHep2ZQPZeyYDPfn/vV
rQWAjO+L9ig0GWpsi3Otdm3GHzrKMZnaqXGxSJ3f1NpBCDxA0XWl/3h9VTMacCYUDxgPoOkifKQh
ORRw05Ujh1VI80qIOsBFV92QGHeTc689QgTLf1fo4n/HXlMd9qM6xp9e7stfsZiz3oOkR8JDOVa1
H5yMwuTKLK1Zw6PGH+efyBLrXpkFQQ0jLQ+Klffq1ooj9wDqHek60MOLNZgypPfzkRUfO58OEvL+
WM6oIAdpY1jRyue93llIYwIVBN4vkuAlCjvIzEw2K1M9hvKQaMdOtnEwKbJgj92hGWEwobf/+FIy
R8+pX3T5yve+PsrU6AwViA4fm5asOHh/5ChaHE4FPqTmUZp9XKECpNKnzdRF04tVWtGGxoWxIgdw
c0SBW4FZIMgVi8vDNobOKaiVHrU8K7cpBuiNK8u58lo6tbntJVX9/Nckv6fExIssZMjFu/nHFPUO
UQX0Za1jpcD/1OZBy7YZ6GUZw6S2WhnsxteEUA6XgRCPos1S7dyUZAO3e0s9JrAaX0YtMb+jQj8f
1H6u3ETOB+QIjSTaFKVvraR+V7tWNJfA9RLX4FF4VcAZeoTu62xGq6wI9GYnJ6NMZJzMZQFPEwXD
lX179R2pdLNjuRAQ1wWpsSi+ynhQEdrIFTNNSmGjFO0RBkqOEVDxfYr60WdXFlwj1yBNXhjjNPMX
45l1jN4dNmRHw4ilXVlxMksnar2QXuZWKRLllEhh9K6kvfb6yQuYkYkkNJgSwrNZX2wgp5eM3lCn
+tjGrfoqm7P2kgBT9GJsLkr3/lhXQRxjgS4yuHlBGoHRvtysYcbN7kR6fex0fJOMoE0ONa85jjo9
oAWFXNBV42qtinvjW4KzZ/9QMAZnpC1GDSIoOHkwqscma43Aa4ZIeqsrw/neY6+wRdipW9k8188M
aBr0XuiVcBXAgV9csXMY2aYEYOco+Xr6DU8Iv/7HlGNLYcuaOWU+14z0+IdvCLWfDNzRHoEgP3So
S0XFquLh9dHRSIGQJyFLofW+/DV4TnG0Qns61mph7eRMOKEG0z+EbWv37XVBDkIzDRlqydy7Aox+
+YGLNuvC2lLmY0ANIdurs0ly3st+9aAOOZVdlM/tYTNqSENUSNbUb/JMOIOJTKFPE9CjuIzf72+5
qyuLX4Q6CCxVoX0Jp/HyF5V6Cg4by65jObYBGkOm0qSeH5EiHXEIQ0IQnW478oIwj9qHnMzbfrv/
A673PBcltxZtS1AzV5jtKbOngGbZeNRx6AAsDyTGo4uRmo9zFan6LsJlevgFNUxbLSYssnIePQhy
NNjJ1D66d9rl3LmwWoN8IXjpkKSdj6nFJ7COSdcA1Hcl3BqRh8mGIkj+Grs86bZBMBcxEn5p4nxX
YuTPnU1pGC2GFkzNUlZu9OVm4ZMIfQohTwkuA13Mxes8iiFQkR1egnZy9OZpzCUSR3BebWM92oWE
yqKsZaFOaX4MTGU7+xR4U3eurKrYS23YgpvjzpjXju9iy7BabBkCJG4MgoYrJKY/5w6aXw4mnRTy
JneghN08hsA56k1tokDYT8b0bCh4uu7KflKzTyadYnyKmx9ZPOH4lfRaQzdVYV3Up8rWyoeMz2Dy
GIAz/qfPreBBLfsx3TlTmiSZmypDXu6R7pInBJz90UP4xk9X7jNxRv5IAz9+ENkJ8gA8hyrH+nIf
5Wki+aEUa08pZnSPLUSXyQ3xGVt7HsQHvxwHahKdEgwBuEWuHt20dSazScHiWKmEsyGOeGPiIv1g
WV6a42G97bO8ML08mtvMBd0CDqsaG3CS90/s4r5kuvwM0bug4nDDDL2jkV1phWQ/JQZ2V24m8aPd
ukIMAWIwzMqV4a63G8PRuwB+SYsRmujl6jqpARN1NO2nTlfHnZ1MSrHXJR/T2CJMvCqNxo0lKeZG
bhBfWvmyt8aGdkt/k2IOamzi6fwjeoy6KivHPrWfJDJ95IgoXdGH8gd1D+Q5kB5j8j7HDaMp/w6r
Ew2n+yu9uBvFSoMrQHGdNgJB3bJtDBcs7icS0iepQXJOh2Oy4cYydrOEa0E9TdJjE0Zr4cCNOUOi
QQKdPidPw1IpQeHCNxK5dZ5Ix+Nqk2oxbpw0kqaNqUfxMWgGzJDAf79q9aCoK4f71ozJdnGqAUlJ
ZfIqFunR1qLY9MQxLbdW76SPU+xrz6asnJo87LdU0O3d/VX+YCBdnCtolSqdT4IIIde55KbiChSM
8zxNz3ISaPFmivXG/hsoofJWGDrC3IHRO0KEr+/Nt1xOpuA81iUdSvow0dfMTo3v+LWm6TeQa/ro
pUYwGZY7jVYenFqz8+vSneVZ6TxHLqcHDFPmNebi8kSKzjQ3ghC/+aD3iQvqj21a97ZU2K2iPWGs
V2wnJ1ZiT3Nq57mTo0laOY/LT0QhhlYL6Q0EKBZr2VSU1WxWc0pixwD3x63SxNizK8VwMON+xk45
Vr51vbFWBrm6+pgYERNQDx03HWAtlzMcwzktdQlsW2fFSuCqpdJYb/RulU72rBhhnLc2A11GU8of
aXalQ4isndcIFtYKpnh5PJi0oDGLvio7hgN6+UsKZ8QZkTr/84QNIa7djjTPm7JQht7cSdI0PJSV
NTSPU47H2S/Uhh0M7e7v14/G+J/7VRDPEMAmaiNTEASQy5+AwEmOLXQlPzloiwYbPnIZILkK2NmN
u8qSNn4wJ8d4kuVgT91Wea8H6H50e7UGztpQ4A6necjwD/GX2ucKqOh/FdbsIb/m+D46/dHYPeZ+
peYvGLuZo8eAZvNWBmFoblNFw4OX+lGovWb+MBsP49iPZ6NUunFv+Z0se3FTd/1DYGRFvw30UAu9
VpWDl4YQP9yBnG75g9RBG8PWZpDmaK31qlzRoMvsDSaCeeuSP0g6LrSoJfJzmvGtJONsS5eGYpJs
JPD4GHf2AI6brT4MqfIKiHrc14ETjC+K1qjInkJZ1jcDXo7Wz3iY5zc5BKnmKmEGQ+f+97g6EHDy
uKc/UiiqsdbikcAt1AqRag2fEMeWlZ2h9tVLUGnSlwYbxY2RZVXxSDC5VhVdpG2cPu4qsQV1aGQw
+cVG/ePQa3MwZI1ROk+2Vs1eISXNvskFrD6fRvM1wTDxkx0URiTgo3IhLmAhf7LY+rmDsgjKVs5T
lxv2xkdf+rVrjWFDxIk58f1FvYp+GQwNb2xymBwCkstrJhlpjzV1GT6Dc5uVx8SIQK8B2pY1d6a1
OVGTkwt7U8VTK9wxLVy2rXaSk01khOFRnOJ05eRfLzi/CKQTbWSxBksKUOPbtL8hjz3ndm38PWFt
/06KTqu9EQ5fSmuttReurnWxBFx7cLVpGkL9vPzCRHtjBJEweC4MrT2qDLujpRkdzGE0Vt7dq6GQ
aINMBh9RiO2SrVwO1YW9T55lqk81GMYvnRqNX6SqjnBQhfJy/8sur3LUyyjF0TcgDaYZt4yW+6kO
OgBN5jF1okratk3lbPvWN0x3MjnerlS2zh7pXVSU9XD86eST9fX+LxDrdnF/ElIJRWEqrhwdc8mP
GIe6K6s67Z7l0DKLTYrQfvoUVFM2/XV/oA81x+VIKLY56O6JmqCx+IJVAPMvwaaedAh0u9fMmvU0
Djh8bMrM175OBeI1bjUpZUgSh/yHFwxqJu14d6mBu9CzTelN6UB8P2OmpJBbpN2Aj6NeYBBuxwY9
esxkTedHS76OpxaAlh9+4Gi9tRKIXm19VgwFVxTdKPqBbF7MQ6nrjtIszE2qI+2hayzlBZ0j5eAj
gPpfV0trGJ0b4/G4CfIKNw1N1MV2VPpGqRUcU567fi68VPezv3ip1MlNtOxrVhbmyhV+tf2pREN7
EJAkeOMEvpfbv5FioyccbZ/tGRHMJjJ93hozmf8iFe3e7m+Kq+dCjMVzAaKPs03n9HIscDBOjNxY
+yxXtfqsxKO0c+zYPypBpe6azhj/U8NxWvmAV4PSjoaGANSHa5sxF0nUYAX2gAMzKpPWLFhf6AWa
6pA8KF0Jvg6Ij+X1SZH8uj/Vq4MmRiVqQx2F0hLN6cup+lOh4vfdys+lMoMolIxo+gnKMNzfH+bq
64GcIiZitwgTIy7oy2FKemQ63hjKs1XbONiquZ4diV/NV3WwlO39sa52JmOJDclpZlbU8C7Hgno3
yhHGxM9jpOcHzoC6ww9mPhgRSk14AuXlj/sD3pqcqBliFQKKjMTscsBSjqiDxT2+2EhwyS67F2X5
GaDVHvmVYW2ffOCDL24sUnpeAp54FghE5OKkQ7KFBDgZyZfZD3R7E9eUhzejE3e0exX4vnNVaQ5q
0Ub9oyjN5AwACFXjAMEKwy0cjEJQDXYwKAnG9psGUqn0MhNKlQz9fHCps1nSL4wIrAYqDBZQ/zRj
xlacaivtfxG4+Vm+S7sSf+Y+7bIfQzLY3+pRI0aUswm8P1bcUXkCFCvhKnF/nT+0pi5nrhoCwy94
I6z2MrD3UdsAzxAoz2Ziyo1DDlHbMx5VpGvTNtBCOzoaWBG9UGsL8MYMAv1rrJVY0Mc6sT8d0ibr
DhCxS3WfRKNNqSk2rNHNsqSBho42mIMZhqomP4oBvbh8W9NFH56yFK2KxpuQGq5hU0dq0X0rGpbv
J5GwEm38ph2lldtucRl8UHkIX4goODTceOrllurRDkOhtC5PZqpI56nI+i/IpuL+DhBpG/pN8lga
frayvsui//9G5Q6gognri4bn5aijmqAEGBrFiZZNuh8JkB97nKuPQifgSdby+UdCIRQfMtk4jEGa
edGEofb9j3xj5uJRga4C6ojMaXH3tmMmFzIUyFMNos5FlhJ9xMFOf2pdOX7RtKnd8Bz5Kz1PEYj/
sbHExEmW+YeyHfXtJWBC0VOS2kprTn1h1tuBHjYUqGLah6H6Hk7dvDcwyHTzbOpXLn1xNVwOzIDQ
IeFCQZZh3pcr7uCJ3SlNMZxY3GHfNlqw5/aStmMp/5WVdrNyDV/PU1TnRBdFpZHiLPsoYN+5lfKx
PzkD8FbLhOlSTfa4KaxQ2wRaGr82GB6/Dk63VqZbJgssMbEJg3N8qRBQlrycKUQAJR2jdjqVvtMf
OhzEqQnqDk26VHmXfTnZlWmSwbypCDNjyZ42DSSpx1FS1/KWxXX9v19CkIQUBNUYqv6XvyQc5yor
hnY8+eOk/m4JOB4NrY5PTVUZK593GV1+jCVUCUg6kRkllLgcK+kjyUyNZjo5/eiQk0fzDNexRxXR
S2bLDt20BOVI0yyPHDcyyvnvrlcwlWh7Ghz7sHDCd6IsJ/M6P65etBLdxU1Ujpp0SLIh+2UYaCq6
sarkussnbQNv6Hzj/f6JvLVeqPbQoReFbUDxl3Ow7amiIGCMJ9aUzt5UgjnBlnUqH1DFqlfikesD
YQkRfBIP0fihsHs5WNhXxdxC0zxZVuQj9lL7yXbOZjwse6vFKqdS7WGNwCEO2eUhJM3hQSFE+UAh
LA6hEfQpmNBOOWW4CXqqJvUbUsVgcuVJto9hHSoPeYVmZpuoc0BdJBlXsp0bkwZoQQVbrDBidYsX
PUW2zkTdVj0NJBfbWDWLpyybZHcoZfO/KCr6b/e/6PUdS3uTPAHVFz7oFQNJ9etqDtEOOUmt7W9N
K8m8hkG3plI7Oykog40dIvd+f9Cbk/xABwD8M2kYXH5ZUgWEkoFAnErIqQ9+rqT7rMvaL8bcltuc
7bRy9q63LQAI0bJk52ImcPWQtI6UzhB2TwF9pjOso7ZxtaBTXqexN5TPZcycczasaJGKbSvwjYvJ
zbNW50mjnay8VkJYGQ6lsAGpgdrl3qdOXrSkkYE+xNUWawPraxZJ1qc9YhyqEURHSCqCE+AUXf4I
epUlqkGaeQL3oUSujor7wwQc0zOCQp7crsmQcDBWJRyuHhWGteFUUZ4XgiDLFCKTkDg14Iic8hme
gUleTAcUk8RNHEvGyUL86mg16vRg47v4+Mk95YhRKa2DciQcXuZMnGhJCrXZOKFGHf/C3C4+OJNv
veqlmm+HCDui/8N4oHfQ56PCTr3gcoXtabQnHnHjpMd6zrVt0f4B7xFHX+y+CB9q7FRXZnh1VJkh
QQkBOfVDkI2LcAg5HegfnNXTKEnDe14W8FHxCthJSk3jJ8z79xoY2hqV/MaoqBwIHiSuJFRfxFn+
o3CZZPOQAgOWTlNkvTth4HuFonSbTCT4wmzodya3zRpU+erAcgWTt9G1xnWC+1j8/R+DUqZPsS1U
pRN8iOyvsjV5B7WqfO97y3q//x2vt6wYihqpKNlxES7uIjuRdbKmQTr5ZiQfyyEsH7Qx1M+1hoPU
oOskN21PEofU3xqu/+bQtIZBugnVniVJv+jLThmjMDhraA9O39Ko0b85RoaXbAoJp0JQRjJ2ipNB
eckHmD8rF9XVLSyq4B+4US4r8dpcLvJUxYJXW4dnPS6L/+x86g7jaFWvkF5lg+DLXvM1uTkgeFVI
hKIEvlSY1EdHGpxSDc9jGGSh26uof8DW+YmYZe5KcmqsHJgbu0hIWTISBWTYHItoJW1rLZsDzTlN
ZRQ0xE0EE57U4f7mZjpX0Mp63hoOexL0Iz9AhctCZW9i2zhplk/rU0u2RkX/0pVVX35U6yGtPvuE
YpZIrY36HqfzGsWQljYenf5McxP9YeWxG3t917aIiHoG2ifGxmzKan//pNyYH0OSGBGKCRyserlf
ysQsCWCj4FwaHZx5Leyl73VajCMIpOrf+2Pd2CqoUEJXwLOOWtSS/hHS8NYs5BDOdeKUG5qIyQtI
s+Shndp4B8b69/9hONaRsqlOwrnslUiQ+42Ja/tcdXOMMmTc6gc1rttdoBizBA8ODsz/ZURhJws0
gzrR4vAhnNjVSpyG51QtktargyzqD02cW+qmnvM4weslwVvn/qC3viB1WpHusLq8lpdfsA91aU5o
OZ6kOJXk5wp3zdzD72tqdzB/jbUn+cbTweX2gTpC4eAKmwDkswkzJwvPmOfSRaQ/IuW72umkhzke
q/IZxaXnBEeSFV7J9SxVTgXPMmf/w8zscpZKVkdkz1l0tmsVrwEwroZX1CMvtTKtHcObY3F3g+Ol
7HdV+lYLJcFzqIrOQR6qe0DK2g44eveMeEWxcuJvDwWfQWYwhAkWt1nd2vqklTXTQk272IyFrG6x
VTBfHdlvPn+XsYZc1f9/MPF0/fEAy0NpS5Vsh+cyHobKLax+at1ANWPp0Y7ztYL+9UZhNLqHwhuB
4GbJZ68lpXMkjamVTq9PXhfYCP5kOHljWW4XX2bEQ44518XbZ4/DB4ySW0YAdq54dUoVhKJlG52p
2EaPSto5ZxCNMIFCqVhzSL/x9Sh4kGnBnKe6s3wcShMC3xCq0bljWu9OqQE98S0hw1Ck+mfTHd4E
asFcntwsopZ/+fEqdRqzepjD85Rp+hNGUtJz2g6qN0zNWiZ3a1qgfyzSDGGzs1TFRsEmRTlICs9z
OGactabRMcfuhibweBiscOUCu34WhOIW/AsEZ5GmW26UmH3ZqWYSn2v0F76aQ/E+hKYE16NT3qKh
677d3yDXAdrlcIsYfzKL0EDLIDznwwyCCERhxuMzDM4vuzGrFyeAQ/TWDCVcroQftL0/+spklxmN
FOGq5zRBfDb7qKceoPauT/T0VRrqGXcDPVvZNrfG49rkhefkU7wVf//Hmc99HxIk79/Zqe3hmDix
9D2wrR63wcn4q6b0v1Z9uzkgtB0IeaJhsiQAFq1a5Dwf0bmfHP+7PKr5c2EGpdfac7oHbN19jqmE
phdkcHhp9J1QIAFFfjlBR++0qgeSd9YpKGtuAw9dfu6msBq2eafm86PTVbJ1HKJxjj36c2uSybfm
i9aOEGgGTA4w9HL8XrLawKdPf7ZLfaB5WRI/TVZ1ynK5+JfVWOsc3DqcKEwJTLLCsEvCY5pKkRY2
fnROy7r/lg4dtQ4NVODeDOZ8TWj25mD4Q7HGVLGhfF9Ojj5pD/lKDs+F5DfdS9321V4tyqn8MgJK
XCnSX5eQgTTDgIJmx6NBSWyxV/E4UAagrfE5oy/l03NGj88bx8gAjOTMrYv+SfrLBszjqeHQ8KfZ
ELmdqiRPI4nYSmB84/kStCzoZ+CsrxWl8jxP+z4tOThKYRovWuCMNNlC39kNPjsbxZAujB4prQGD
un9FXJujsA6CJQ20TRWKp+Kr/HFm/TaLtLRrk3Ocq368qfx2etdNv/bMJnF0V+fe59/KRHm5iYry
lA9VTuzQGs6Xae7651Yt14D64kNflFD5SaBnObhEEKLBcPmTtDKzYEz58TnPjGzy+pgymKtzsB/u
z/3GacIU1KLFQ+5NqWAxTjCikGCANDyrejmSoMsIx89zk6KHMsGi7qrGer0/4o3ngFuRxIOukI58
2yJmVxOed/Tis3MaZP5xmmiVYsg6I/zgq/O/UeVI3xpfaSBy2daKeeGNyQoQIZczZ1k06S8XNTHD
PBlntDi1Pj9XjdxOnmJGFdZ+Uo6Elrl6N9/4ikgHUoYW+lf0+BZd+l7uaZAC6D2rcdYN26KCSOoi
wmG2K1v4xsyQIKMkgAgqCd8ySR9TJQCdWGbnMtHlwE1AI270OhIwR6PCTdRs1vj+ty4PCNiUmMCQ
gAVcEv+6WDNqRL6ycx356q626AdPzaz+proYHFo9jx4pvrUenWTd8ERfDvjlHO9iRZre7++oGzeH
TY2f+ImsGsDA4vj2lRrME9/2HNaqI1EqjWMvQpcP5EBjnSPZwjNRS+Tt/VGXSw4cFsohNye5rgyb
dXFy0BrvLKql06nqlXI/FHp9iKOOu7Mc+t9W4gSfVVwXA6IkQY+NO4pAaDHgXPe8RcyUvppmH8c4
aPfFMNejS7+le1JGJ/pkZC8GJJMX/RORBy4VPACmBRl+P+pJQ2w7fwwRYfiNjJDUbJpkXuvsiY/0
54UnBqOvR/RHARqsq1juP+7glMpgjcGdfPLnJI03FFKz5pvkWEG40ao8nVduoVtfT7gyiTSPjvEy
5PbzgpDKVuZTmDa2ssMoMUufEMjQflidY2+CRBvbzf0NI77Pcoa8tRR9kNDiaV98v6oPFWfMcT6B
0De7oUlbo5aN/Dj0pIheMZPCo8OX/aRsMz90kYO+9f0fsDwnYokRMaD8LAIn4ovLJa6Msiz7MlZO
sD+MzFU7VfuWGTTjpMDR/+6lLv7a6076/f6oyzvwf6OSl0InEc2UxekM5s7o53ZSTnJVKblb5uRa
Ls4p+sry3viiOpoBIgslnrliJE0ZDIaojOTTbA1682C0Td1vOuTTo4coVuW3Xh3MzzpMMDfRvBAa
mJQt0MW4XFGpzXCLdgr1lKkYLeywQaQN72LyE8WHzqfC51KWK6Sf91f0ClbCsKwniAPctFlTbVFX
0GbEy7Vu0E5xMxdfQ1nPNjICTzmystXAf4YgxHVYe/2kh9t6HOD5qbW5Ej3eOLA0xz/K/YKqs9xN
sdYoXVJ1OnVhK629xjb9vRzS0HKN1FzjXi+DBjFj4Nc2jUBwtLj4XC40/kVjhVGtdkr8aXYOsiJV
mxL6buskNdp9hkPtptH+H2lntts20rXrKyLAeTilJtuxLTtxR05OiKSTJovzPF39/5QPNiJKEJFv
o4EA3WmgRLJq1RrewSkeK89ZazJe2cAECE4M8A7Q2UvhIFFmXsmg2jz1k9FlWxD4sbnz2nBNyezK
Bubuhmb4oRaPC8H5M+apXlG9GCZgIav2cDiIowOetIH5Pkxz/I35WOXd3d5JV1+rpLYxuibSL/H0
daIwCxcBjzYM4XRowhIUZgutxvQDw1Ae29lLtW0/msF7OsxrEJYrARFNK4lJphPHeGERjyAg5Uwd
Ru4XREF/lMC26sOYZ3qyR9d/eBiVIZ/um94bPlttSDEQWwjv/P0tjmIoFQddR0LisuCCOlP2IEO1
E2yKOPk0KdBsfNTgSu+YQffXHnPdRSvx9mu/+uD06tBmQFcNHtf5lxYhfBmkSfVTWUd68qwEY7Zt
VGxsd0baD84mFGKWCXBeWFuL/1nyRCLt/faPuLbdGHz8vx+hn/8IRUfObNZK/VSpWnsEUZV9y2iP
7OzcavBFyIyVh75y+xAlyF+kaAMp4+IeqBx08EJst066AhKDWznt0Z2b9Le4ZUi4m9Jw+pWNnh2s
3AvX1uU6ITumZw/Kf5H0t1PaulqfGKeoqJsfEeLIwVOUqYqyF+Aws30wxe53XXK4/v79cslTyxsg
/8gQF+93aICql6ZxosXc7KDKevsAdGPq6/YsdrM1rtkPXXtQh10sK/oPQ4LzBZFMZ0JXN+bJLbTm
MfGG/qlwihjWSpW4GCTneQTYnrbVmu/b1YVRcQBgKNVUl6lbggNx7tSFcVKGQtsLnCf9YUjqJ08d
YAWXIijwEZ30KP0fviwgBYSg6F0gPrI4Rpk59poZ1sbJLozmeZy68XOf9cx79KpCCYSh7IhwLNq8
a3SOa1cfMBhZQRK9AJSev2mtigoxCBVwigGkc4u7ndse1NFsBmDKdTn8L88plSPA+lHhqIuTY7Vp
OID2MU92F6WnpFTmF5ibbuDn+lxyVuvI2BURY6jD7R189TEJzLSImWxfiETMehIV4DS5HdwI1qs2
zcyfhPBy5BpS2jib28td20aoIpBGcZOD35RR888KIDen0aoz86QK81lRXLytgQvvecXNPjXm+VgY
yvTt9prXHpEqlsYTknWk5Ys1tVCpg64nk/LUsf7HUKpZ3YNPS/c04po1Fv/1xYAneVSMkiVw/oBo
AuK62ztsm0pxfuMapaebeehBipqT2o77248mf/qi3JD1DdAwWg/g/xanIwwwCdfsxj5BXA0+6WVX
ZNtiLJ6qun5Xyjg9aERF9wHpX93PgqBcWf7K1yQSgaznhqMNvlQ6Bj+EgZFT2KdmGkf7oPSBHaKD
aA6nOh/n+g6lD4hrZiamNXv2Kw/OnsXtGCAegkvLIVEQD44Nf52VLXOQ0r/GNoh10fptGfxHkmHH
fhjqdLiGscCTYiyEqf79iZV6tHQxAUBSjSy2VYzWfWFmqnMq4H8e+kzDpVAZmW1EnjUjF0uo2DNG
XRNluHKlM6mSwpNkFsx2FstqLoM+1D2dUzUYqthVlpH0vlZ5/ylx2Ol+aQ/Gyle+9q4leksGfnwJ
lhy6yZhVPrNwTp0yhF23Scc4+ll2cRZt1b4LlL2RT41y8My5wGm5dvS3mv+yJhJx7bnpZEugoAQm
Li+CUdcndUIu6RTXWe3P7WD7SjVGtW/FwWf8kKM1OvK1zf3ngovcCZucVkmnwD6pnVLEuxbMyGcx
emp/F4A22bpImua+FodKtbt9qK+EEAp4BoWgDEHXeouGYq0345jmFV84j8oSq+wG3boOqMPGDNtu
hfwpM5RFBAE8y0gZvKckiCzilaGP6FWbgXUKk9oMfOylhennbj+u9CWuPRQFFsAxBDGBjywiFeLH
yL7A5D7h9FnNCC+gffgajSUuQGI0pvr09+9QYjdQ1JIC/svdYqopnJvZsE7FhBLtg4hcp9kEpc3g
M65yd0Vv7kqJJVstkCG41gBQLV6iY4axSqi3TnYOV4jrE1STPrTqlzzLnH8sr1OP2VTnn9EVHFei
0NWlQdtD26LhcyEaY+cp/YHBNk8jdy5IdkNt7s3EzON7HcBR/aAjsQWlPJrEL4V//0uFhg+rRGDu
iLTyB/7S8hD9cZ/jMdE3Sds6JyNCljrq+/i72lfmZqqcegXvfXkeAVNhvsH24bohJTxfSseEYzCF
pp8CNayHjVI05S/UaOxpn6aG1e1cVcCVVqucaeztzXQZenR6P7xhiHhctsvP6ypj1w4UEqc8t8Mt
onBhtkVczNS/SHuIu9lqo/6/20teHheWRI+IUykVS5atS83IqnCwejC6VdY9hoopsk1FDbtRFRGt
TZcvYwAIbNzXkXwFVXKRIKneDC0+FfZJ7wvxr+ZMWrMPU69aE1i69h6RuUD9ROLVSHTPv+Cot5od
IuN+sty5zvdJ4oh5G0+OYh1so3C2iR2MayIoV3YNcBeaoUA4pSa0PD9/bFC3c+zGSmrvxMTVqPZN
VTCUiqvYlkidJvhUur37G95vtdaqvLw1qYJpt1AOS/uYpcoVL3FipgtmNCgKy9ugZR7uBdNNsXeb
0PiRNe68nQZtFhtFjTpzi/pqstaDuPLC//wNy9FUpTcIYoeheM8tNTmGTSviXVJiobp1OzTMTZL9
4K9DoSz+wbbLxjveE4tv7A5u2/Woj71z5czRJ2yAemNTCS8xfBtfcrT44rL24ylrvwZx262E/cto
KFdHasNEzoEGhHwhf3xtMVE5F3Q43vXA0t4mGgHBhnTCfqtbE8zNmMcvpKgFMvyZsRKIr5xYTisZ
Es1/Sil7EZ6MqrHT1LSV00g35pOpwLfOEkf50oIHOtwODtc+qzTFIkOA738hGpNCvJzzMQnfUWep
fXRPwhcvDqZtN6df9NGz3m4vd+UI2XKgIGU54NAubaXBwaj4TCXKKc0jnFpR/BmnXcbLFzsTD/Qx
9OsJLFrojPbKLPdKYJKsdZZFTJHaeJGCNV2ISqMdRO/02Sd7n/RD6BxaR1j/wwul+YtEJVUw7RX5
O/7YNr1RxkUVWeJdw/H2wCUzokoJVSt15745CEuhxX77nV77hFwpzMKYrkrBm/MV66wXXjwa4r2F
tDjsBQCB/OBNtRXdwSJw6vsMdeDX22te+47MhkjgmedStiwOR5YEKNKbIIX1FrmGYVbHTaZgeGEV
rfdqd1a9a8xszV/42rGg90t3jLfLXH6xqDJDL9ErN3yPYMGOfkw0vNeFkb02NZTF2w94dS0s3Sn2
AdjRZz9/qTH9OQVUEaj5dKhe1EQtNwFaMt626AY1X9kz1/YmaRdfD84HqPlFfyh30Et0kBR6T/Q2
+6FqSREe2lRU+fbvHwqUCDk6bw/2weICa6K5bowk806pcPo9DmBOsDHaNjTurWlunLe/X42twagA
M1vS5sW+NCxkEzRF9WgHDSpinY104zVbNRe7JjaiX7dXu/YOKWYZsPNoAELk3/9x7sagdKKUTONk
Md5/RpcJCBCgqDrZ3V7n2rXARfwBuCJsLmU3JH3LTbo0ODH1sLI7L3TEE4MS92nWgLEigebmPUgo
pAZ/hFR49cry11IBuiOUrXRtkXlfvFRV7V2IMZVySmbPzXzFwLoOgn3xqWh6iOmjV+15xeKA3UnS
7LK8yf+5/fzXTr4U22OfSt2Ri55BGCVlEBPBo64MngJ4bU8JNctjbs0pwwebqVCdGSun8coEEzMI
YJKISkD1QFro/OuauYbzaiC8kxZOdfJUFHXgNxh5GgeMXEz8A/MgC10feTVd/8S8LHsOLEyi33Nk
IH7ffgGaPI3nZS4tMlDF1A+Ug7QBz39LSNu1L70iOGUp9il+zeu+gzRfBggyaO2D2nvhIdSSFovV
yTooYIKzDWWptguYmk2b1KmSbWXla7yba9cAZk2cNlzewGYtgkjY6NbMDDCAUlVk5nZs0mq4LxNV
QPGewu5OwRD2/varuLokRxzraHYCI8HzN4E+bxfqhemcxnZGWE0xqvaJnze4O8McDVKzKLO+3l7y
g4OyePvAdj6gd8BXqaXO1ywRycizobNxPS9d7RSpHsbF7AxF29NkrhsfjoVu+EWsZPUmivoQJVBD
/ZbMY/AaeCoKvUkR5fdeFYz5u6F0GLrc/oVXAgQ/SxLbqOHJARa3lHAKLzCsMGCOU8aV701Z520m
6uhT2+tKPPilbmU7y0hd68UqG2Otir/yUaT4Fi0YRAZICBf7YJynxG3wM3+fxsZ6ov3ebe3azTdm
TOmg2da0BodcPDDkT7r9MldlA6B1u4wIiOY0IBhQUpySqPpixnal+omianeVB+J1n1bU2HeBI4WS
4YjY8/72+5YR748NIZdn3I7ELrKOiM0sAdR4U7khOV3whBBUgRWd3gXDppfOHgyMMVy5vdrlwxLy
5MRdIhHlLPR8+1WaI714Cv2pLES+mbo02jlmlO09JRZ3lpsU9x5RYQtrql6phpYxkAf9aI6Q+hgs
jZrP+dJ2NzVhF836k92G8ad6rAR9mcjetLFnOD5Ijmxblq3+1FaqcWdPbuvjPtGsdWkW24tfIftS
/AN4Bj7TMvrlkRqbXdybjwEGG8emQ7IiEOR7QVJMGx3TsDVm9+LCgSdKl1ZiTSUQSoeDcP7YvUdx
XUwtt2yWzL+rOv42SNfeZKQey9LW3MRz7N7d/soXe0oeIHCu5EoA9VB+P19TtK4SguGOn4ZCEZ/C
brR/ep39XXhettIzvXidEsAhHwzyFK92OVCajMBU60FNnuakiDFe1oKy2hr5MNkI3YTdd0ih7dqB
vfZ0huSNkN3KS0z+/R+pUlf2Tc24J3lK4za/n8NOwQJoAGOGfVv49vdvUvLCYKbDbgAWeL5WH7lN
E8V28jQGyE65oab9MMBp/DRy0a+lZteeC7oPYr80afh2i7NZsHoWmlrC2SxRH6otBjmu2t0DIY1X
qslrn41cHc06oo9EO54/lhn13AFBlhJ0SrntO/VJDHF8sGLMVnZxqLVrfs6Xx4BoQ8RhTbqH2tI2
2DBiMs2GjyZo0361ROx+dQO3CfDKi1tOfzEjbwC0ak3t6jLssEM5ggD+aX8DvJGv4o/dMqkpPVHX
4Qt6ffQjtxJz16cNsGTc9Np9OU3Od1vxNLHJYnP+zqxh/KrjeL27vY8WeS9RgF8B5oYRHR0hgGTn
v6JLLaufZsEL79TxReXNW1H1KwnHXr2v3aL2KZ1mY4sBTrhBKHVN8PniewOaoy0vu37YpV/MUWYH
FrWbDtPRbNOi/4TCqtnuALPFlYVkrJqGRPzeCtyVXGLp5SeLa2aTqNGxKoCUD1D1Hy+/bUVl1qA0
jk4iKtf280pJvhhGhUDSpqrLvuhJsiL8WlqahJ816dP2qQgsaBm2ktnaZgrc+BdGk0Xr930xeJYP
7NIZHpzMSqdHJxC66dMv6X7e/lrLHJnf/VEgwbQFyQJMatHBGpwSmei+6p4FDqLbYpo6bBOivvDJ
vQx3UzT4JjqNEnyKPE35IpLCO8SeXrabAcMUdaOaRfTWBm24souW2SOcbY3eLWMcEjRQge5iM9Ne
94JC6fvnXkwdvp15mkabtFXsY1iKtt31Zlv/g5BZ1Ey+O2L72Za22ZBM1268AeVVjq+JBUdzowrd
i4/aGCvaSsS82Omy6winBagVGHXItOc7XRSdWahtnDyr01i6m8jQEbvsrPg5azCS3hbx0Jh7L+hc
7NvdoG4ONoJha4iVi2hjk+NgIYn0BZh9yurzH+FaxYBQQd0+2xmQnA4K5U8rrtRm53o5zdAi6be5
6cyn29vm8tFpnKEEyqANDMKFm0NrdXXdK3b7DPKq249V0N/bUzzafouIvyP0TWFl8VaZSve1tJ1+
JaZfWZ0RCdQZMLIkN0sCZxHYw9ipXvcceiqyte2gdnvLsQb9QEtNDX/AVG9fKAxLRmN9OkrlLHR1
VxprF4HmAzoKOlYiEpyLGVwR0oTnBmifdcUO9q4SUUFo7vTLbbRgU+lK/e32K7+ynnS3An2AIhBw
t8WBqB0avXS/4mNDKR/641SbYuPlSfmiZWnx20YWKDncXvIyOHBDM/niDJJB8pSL/GNy4wI1+S4/
hqS5rj8VwRQqPkmlYqDx1gXYadtGVHPsysxUd9mo2N2e1LcuC78D1/XV0qFlPhpJZwhMVc0qUseV
QCF/wllRwbicLgc4QBDE4PrlXvkj7k7FEHl6NYij3kxZ9jw2Uwh8qu6CrwmiZWuw8Mudh3QRb5mL
hf1Hu/F8NZaPrXGoyqPn5BNO08oQ8SdzdFhcX6rW/YbAseEj/WA/TJVQ1wQKPjzoF0/LaInKjWMH
o205lKzjrI5hn0YgpkR8TPrRMDaQzgvxMtpBBfxxNKfuawSgI986XRKXz1GfmKlfEdy/NXUyBUjZ
We5XAlodbro58EIs0ijH9qmaUYE002QBC3ZLRmXlGGOrazmFPh7cRC8YN1g5WegMqsBv1MIwn3P2
+RMKm/Fr5sFS9zsh8lfoqbp3qKyhq7fOKOZx21TIGOyCwkizEAxAg2smtGgG502gfIkLocevUei0
PwP8L+Y324hBKYehx86Z0ZcgjlSJ/pYqTvAVMy3PeLDncYp3TuoE6W+wKU35KaFxb/yTCxXil2ek
tbG1IjMMttCW+uoha810YPIoCx+wDlW5hwFujQ8lvE/nwcia/Hk0mlJsrNGZm3sFJ2Djvo/jqT6y
hUA+jv1Mw3AovBSIjxI2DmxRtYyU/e3zdmV3Ua6iYslQHXDpRVqs4ngZ5bE4Wm07PEx1Mb7pOPg9
BvQxOX1mU/1WksqaEDLVRMY2S9c6wZe/AMoMOBtKOH4BaL3z/U33vON0k8WgU9p9rpU0eouirN3W
jgqNtEmxXhOKaj6bogz2QHPX4FWX63OKwVSgcsAu8pac7rR2ZsTP9YCmILDHfVx4YNg8RLPSje4m
khLl1bNtvsduVz11CDKlW4+ZarJys390vM/PGQUXMZbfIWkJyxlqatnTXHi6OIp8nh0fX1KhfnFr
o3kchr5xfU3PskfuZec9x/71AZGO9B16b+h+nrn87VMal2X8pgUMdL5ZKWLqn+K0Uaw194rLO8Gl
WJNKz2SdDCAX4aip0GVBnKE6ajgrPUx6DLM1yriafIV+moKgmlr8e3uPLtmBJGYuI09GErS0YZAt
1xQZvkSe1+fHvpm1YaeoQ/4m3Cavd0UvGbxpZGEs7idaI+J/5sgzso2eK8PToMUVppeKESbWt9u/
6ePCP/tcMk3kHdB2lgz9Za/HmnNEHIZMe6mLOvWeyyDq2peJIl5/DNW4GbZ9E3m2n+amF71O1mgp
T05STlhKqUUv8cRxlL4huFcMG7Xt8RvRK6VNdn095clXTC+G8tBm0+C9jWU3hbsCcfXnGhmo8TOK
p9m4LwMjVFeSnA/9xsVDMTZAKY57jT+WF75RdYnb5abxgj36fK9O4fyv2xW58cXRg/BgtJUXn0RV
cS69aBDeg4cCQXpvtl17MuyqSLcRRoaPtpma5qlOo+rRGWhXHDCk65RHLU/67B/PEmL6nDm0Ozd1
7mSnNNBFv9KiWZKwJe4LBgYHitYQN+SSFBHZQx47Wdod1QZ1O8iiRoForFoU4ed+aBzhZ7PiRXeZ
sAYs2tOu8lsgeF/m0AyNXcIIg/97tNtypWS7iDX8FmSvMWAEaSOdJ85jnYjivsuzfjzmWeFod6jj
hc+zqIqHAGrFJsnT7FsVGAKirdOPb/PgipXU5eL08gNYGwA2bdnLINMHcaEPjjcezQ5LRh8HFvNX
ZtfC2gwacAW1jdbw5pctAqZuslkGIg+YBgJA589sREybTQyRjirE+J/q0D9McxjvpR+JH1OWe/7o
JkiraU5QvDQUuk+0TtZgvJe1svwVtLxlq5DhlLd48+OoV0ZLUXKEfIWubldVZrtV8lF/UKAlhZte
ybXxXu2Roy7Qnco/GaMbi9nvq8wYpZQInMNRmY34ybLb3twqQwPXW/NSevaD1cATsyZtzez1MvDx
q+mjwoWlYiYALpJhDdYHKJeJVmpTYhOa6v1P7o9s3hWdPj8H7fyvw49MgMfWzk5pFIS/4iF/VQpb
+Us4MCcK9DEaR2TdQOJQYj3/jKYww65M5AssTWcfxe4vE32MNxUD4eckbUrvb3vprPehJg7hBf7m
sqczC0nmat3pSDivUfRv5peycc2DK/TwS9TNlj+PHufD6Wrr/XZsv6hvJYhfsltBIdNV+9jRf+T3
tOxr2ti9fZybvv3aB0kj0BcPNWcXMLN+MZr0PwFD8+vtVS+PJpUWfV5GB6wOjez8BWPeOXplYzlH
F75U7wO/S/a9Y8/fsraJn7pK/Hd7vYsqhvYBGb3k60k1/iVQtnH6uhmUyDrOM2CQrNLHt66tu430
pP/rsHe+1OLRZjupFbeIraOdZ3jquVGN34sKHGQbVdGwRwRQHBIvS3ejMcZHtADWGJ+XyRXWs7QJ
6dsD0COBWbQswgL16pgJ33FERDG5N7OybO7qoJ4Tv/Oq+g6FZ6A3duxm/+btUFjkDPgE3KdtZT73
TI5+GnMfv1Z4UXUbjFfFPk+iaW16crnvDIngQzWdAhjHGrlD/th3CtT/kSRUP5bKgJC6OnZb1a6H
NyRL0C/TlTk9BExyi7+dMuBgJWX2pGgU/bjlDMX2jLGOydCPOB6rm8B1yk0Tmc5rQaf1jkZDeH97
432QtM+yDCQHUKQFVYY1u5xDnj+n14jRLOGuHCfiqnZISCsMP0hSW/NLFbDLQ9SqSEq7qj3ea90A
8LYNG0/hRoYGsulh8CubWFhBf8AmWjtSRY3DozF3CmZWk6n+LnXhTgenzdu7TlOnAMRYUSV+5Y5O
kW0CXY23hW6k3g7M0GAdulbDf0sXSa/RRzLdxNezfJI8FmcOt42uWMmr1VnmAU2BDuEpVRm+0BCs
8+/gV/WvpjErRAbJRfJ7UQ73UdtPwUMN4Ow9Q9vlVXRNFzwOlMmFX2MUjnR1PrTW79tv9fI4ozsA
5Ir2IIMHADznL9VqmqIras05tszLom2QWYGyy6GbM/XsumCNX/Whmbz8iOQytEHoQkuPpfP1wAUp
EAZU66h1uLpujMIk+0sYTfi1aqkHp3Ka+aBNost8yv++2Bk94foeAJxyFwlHb78PBVh1xNZm6A1y
9rvtAOZovvAwq0MCJNFo6zUZedvtF3Xtl5PcSngG1mxcLIs3lZVwhsIhaY9BCMrPqTI92upzYx4d
OqbWW2h2ygYQuKL/lyVdsksYX7kvWtXmlW/nKG/vBCiTQ13SLABS2xV94qvAJ7ofilcUG+h7efqF
Nx7Oa+Ply+xRkrlxd0QkBMvfpfp6mIjOrvD1OHIkkBsTReSruWM8NEVR+rWneNt8rL57PWr93CF/
PWqlKmVzOaCqIa9fRCesl9w8Gbr2OHFzvmpeEH0vgMEi5CzMwzx19de66fs1vrzcRottBqIJCAGY
UJKg5V2stKkyozBcHJsR040tcm/B1ild464cm2A7unXT3hMes7ssLPA3u71VLq9kSghGAlyONJzd
5eKFWVjCtdL6mMGnv1Mr2F0b1Q3IW2lDvuehmvy4veCVGwC6LZeUhQYpkNvF1kTGqbCzKe6PBTzF
fjsGxahJHfYQW4Fo2ER9GVIqZMk/t5e98pLpe0jaIu4icOzkz/rj4mmTap7dqBuOLoVS+s4PwLTT
cfD+2w5hUza/avou1lM+W3nxxQmmdiV2XV0fvo7OAzLgWKa5Xa3kpGFFd3Txk0gAgmC53BkT8NvJ
q4OUHWfD8lYmNDkOhWKpa5Ofa69dQlT4wowyuX3Pn98Y8L9MtaQ/xnisVMAQY+HuTbcPXo0ciT90
RhW636MiVhobV/aXTDLpIhCMoCssPjeDLq8vJ4/nnoFj6YOA1RhhsPJTDwTRdAi8tRTjSvCDNwSk
QM5MuYaXAiq5nRgVu3c4jq4jxod8NPL/iPGpsU0cO2k+ofmf/ErkCPGgpV7w71A7vbKtq7EPNrrS
2+YnY9AT5aDktYJTamgnJf0xx8585FU7kKmmGyN63gt7d3uPfmQF55FAMp5oBNEJp4Bd9ukGPdaL
YsrnY6yJ4VWH8GhsS7TFmOUbQfk4hkn8EoW0pzczStLRTrFJcLdz37f1pyaKRMEwFDE4v8DBBYwd
9qaVP3nMhDcoW5XeXQlfofEHpy6NT7lW6Ml72dnJsCnS0flPnVvtBM2e8yfoQ3sHoxgQJB3mEL/o
2w96uSmgyCAQIn0iJWZpUWiNqaOVhqOgomCo8V3NpfRPSPX5lEE73XIq+pV07HLsSRuLwydtAiTB
1V5Mz1sN+21Prfuj5lZJOvtdPsaMgu2q6X3D7bLunjBoJvibubP5PerE8ImzFHk7C4XdeKvnFg6n
lqiME9q7nXjV7Nn++bfvRDpLEQ9p/kms5+KAKhkq/mNjzkfdizTD7zBFxf/KEw899fEeVWZM/W6v
eBkSWFFqOVHpguVYdsLqsfTmQRnmY2vWsT+Yqf4Qjspb4JYEqELt1H9zItHh9qKXn55GiVRt4Xal
Fb1kWRdun7k19M9joRfTNs8T009GmD1uqt4No1O/3V7uMmU8X24RfnCkwRMwGNRjP6H9Ds+m/Y4w
83sWT/rKBXOZuUg4LH0XCluq+mVymrjmqKV1qR7LbGr2Tj8Ezp7ek5X+bBpp5ZLoDeoKQNvQhSzm
xE02YkxG7y+5oVQ5NBJQWZLaB1iCLkvsTmSeM0WBdXS0qZ59ZvU6OMBQ3TW4ra0cqyvfUmbihHag
eYRc+fL/uFPNyK2KHAmLY9On8wFIxYTqo5XizVs39j01T6btb3/OaytygToAA9hAFAHnK0ZBbeKZ
PGpHrVKggDpJdPBGc0w3YdaF23lo1rKVK/tHtqak1hoQIJAA5wvWYaM1wLX0Y97P47wzM6t3X9TU
9PDm0fXAXKlTZeA7vwBIAyXPTeq9SHW+8+Wwd9O9vva0YyEIMJmC0MsB58RaX+mCX2YjEk3IdINE
RFY4C3iKEpUzoKFEPw5t0W20xmQQlFrDPsMmekNVpd4jfxRv8Vqlj/zXn5ATQkElLY/Q+l58wj40
jLGiNXtM0ip5iFBTujcCkCcd5MwtYkarsFH5LMt3CgMDZi1JDJt18QlFRXMRx0Idv+Xc3IxRPB4K
r+ke8zSMHrUg9jYejsWv+JzoT0jyextRd9MOAbBVq4YrAVcq+dClAdwC0UWGkD/OC0V2lRtY2R25
ktMvc60lv3Ky/zuTsDv4uZaZ81ZTdFdZOafXNjHdabQeZd/tos/YDeUkpJjckamvcfAGtxe+IiOQ
bQTOyjV2dS0LagZizvRplzUzDSgzgaOpHq2i6r9XsVJ/weMQQHSvWeHKBXZ1LYmjoNYFm7ZseBeo
NET6yHOVRjb+6oMQ+1xq2t78UXQu5vO3N+61ryelQrHLUyWJbrGPtNj05ppO6hGBHO8OVXxU4+K8
2XuNOn9j2A8nsp7FP7cXvfaIIETAA31s4WXjqijNruvqWTsKFONfMaRQHzK9wviQwQsT1P9hMTnF
QLuAhulyf7aNW04Bg45jkcxx+UlFd3JnuAqqwkJJrZXXeSWU05kBH4e3EDiri8JzcDtEj2JCuW3F
3jZB/Eml0Pb071U1KNsO9fG/tKeSd6NFvkkIIP3gEy5CzxxlkVkoqXF0FLfaQlQwcpjLbryVyhO+
VhvOni2treDWr3xCYGR0rrggGS0sB2KTU3dDN5vEH1Hq37i2U+0HvZTmjkvONP8WPgWwCEtBRkAA
ZYE6yB/zR4hxqQ68ebLpr4o6vR/y/nfZwPBoUzrk7M/EWHMTunIqWFDK/nMkSGAXp8Jx83IU9LSO
tlGq3b+9lJ+7owdpdQf2dED7W8eqdNuiaD+vCKtfW5rcw8HPF4A/b/b8WUVqxchtxMZRcZTyBfRW
lhwcY8rcA6C15DsV0gDDNhv+l7zHRi0HaUaaJnTcFy/ZDpM2j4jhx1mxk23dOFm308QcPM2hWx3V
Li3qlYbetT0kzd2klq2UM1k8aoiVk2o0hn6kbay8COx+nG1V9HGyT+w5S1Ze7JWZnO3IIynRGiA1
loOwUSuhjcFUfkGcK3xwIy+zt07W0jbIlfmBBE3sey1BtazN2gfFcELxHJVK+EA/Rft8OyZdguVw
xyLxoo6XPATICOdf2TXSMIEZnb6I0OZbF31rmL7IR/G5qOfxE7dKe9/EU4mkvj3AULdGZPLKsf4F
bpKeNZYzxQaC/ZoW/GUGRY+ZxoaUa+LMLUdLWg0YzrHa+iWAC5L4IihJKwBrPYIAoh+sD8qXBGyV
LyY841fuvY/YeJ7SsPmoZiXlh1O3dNQBxZZE2Ha1bPryN/rQIPAjy3pE48Y5RFqSfc7rvN+1ujB9
uwvrh8GK+5VAc3n4XB0SOzMnySq/kB+mNY6Nce6OLyQ0cbcZBRi4kfbIK7oUsee7OhzIplL1NYuY
y2uD/UhzFjgTIy7YB+fbIS/btI+9cniZAqP/Pbteew8nqFH+Ab7PFWyZoRP+9U0FwpTuFUk5Bg4X
HUtzyvBJaiP3mIXaIaoTXfebNi6gsGXu52yugh+3t/zlYZdlJG5lqOVxB3yczj9ieDSLoUXY2cHN
oC1+931v0R+1g9OAr/iX20tdni5shQH4kD9Je1i28vnrNLOQyzZP6mfMteb7zhzz+64qnGTnDVnw
YKbBcOyjTt1FbWLUmwq9y38so40KZNI18R4ZU/GvSLSiXdnhF3UQjAuwpwZTWzAuANfOf5ZeB1UL
5KV+zjq9+g2NeITrxCyjuLv9/Be7SfpDUUeipCJV9Jdk5tYTuakF3fQMq8MdDmYecWLMlhLdasL8
dzjb9v7/b8XFCw9iuzUnVGOfO5gazUZxzfQuCNvmUYCHOQihH26vt9xM0qeCCRAAA0Dl7OLFXVXZ
jQKpSWRPZW4m91zLxlNhBEctSv6aGvixFIrDiLTwB23M84+WVtmUh2WWPQknYMZl4nEMxC8t3gHR
YlvutvYPDQG5aZNoiLbcfsxlOJJrMzqBaE+DG6yndr5211ijPnRu+jSOzKREWtnQADPXD+1OK1HF
co3fOeLT326vKu+eP+KwZLd+UBSI6Yy0gQyer+o0WqvqoxqcOhwjsp9mXvbvoN2Cu2qqVO8pxjYu
+4zroGW/aOhVeZtqDtc0DRZP/vEbZFufdE/ql1x0u5ll9cE8Kye0tIP/4+zMlqRGsnX9RDLTPNwq
IjJyAiqBIgU3MihAs+Sah6c/n7OP7Z2hlIUsaevuamu6a4W7fFi+1j/Ex7r0VF4iNQDxnyPVTAHk
yq5DoDtRI07Xh7++h/4nNhRb9g9dblpYl+PXaDPrA6r3QToNw8nto/Qg1NC6qeJQ8W4dK3N+1yRv
71uzbM5q2cXpabEbZednbM7Ai1+xWndD247t0OKAOBtVO97mhphAtybG0jzZSTL9GhczRZ4jbcw9
L0s5vvX3p5HFUpfNs1esqDws8NXKDOUZwhfO4WI2jadW8Jrg2sc28PpsrzKOP5MNrI6nGTwFWFFy
Gl5cC1ZiqXUTjXEAkLhRP6p6qSv+pGE3eyQDiR7MtnOzX+Ss47kUZbt3kKyOyv8JT84hpWPR/1zz
75zFEuS1dRSEDWaInijSD0tZ1l8zD4w+WVZp7+S8W5sLWga3AM1Ck412OV5Dmb1orJwIv4zRHY8L
xf0TiLbUOHYcafRjTcWZjkPqzumhqyBcHagmK/VOLrz1ifEVomcnEURcRZe/YqlFr1WLiAIHB+7b
0fDCozG31rG2AW1f/8DboSRgiTc2zxr55y8+sGLlxF+sKNCmMfvS6FIpR/dg/2jd4Oy927aCcfeR
W0Ouo+C4OjANDXa83WGwi4/n9I5Co5nfiLwWuLtriaW/7Q38Z/Fg3A6kmruc58tqFrnLx6V16/A5
rhsNlEtmxPPNqLTRcoKKOzpvu2T/hAOlznv7D4FsLY6mt90UVVJlyarRtxwdPTtmQrj/zPEY+VE4
v134l9I/SZQ0/kCxcM32o7gW5YMqlGeTPM0XnoN4Xj5E5WfPjPM9I5mNfeHy4vak3ADDWzeKzAbx
TgWjxGeQI/GBcS73GmCzu34Rt+08eJ9LI3FujEwZM9+tsBrf2ZcbK4dUkYNIvn/4y+pbCjpgAKja
KOi0Ob1t+7l76GOgGPCQuOavb4n1S1R+SYJRC6e9AIxv7TRlUZPhjdkr3LBVU753IsX5GYuySY78
7+tTMaZNclgylYpmvyxqdahdCbIrweYMx7oVb7arkz8IlCjkNNk2Ay5yuUnDaCqmPNdYWkIbzzAr
qCEVMWKtYur6e4052IOHbH1vvjXlTQgAzqv5LrJEadrYKgJTH35HTrEUR4qsnnFoOftunUVJPoRQ
dk5haLi3jbEXfutzS9k9WTujJPDnBfHiVIr0wtTyJMSSyUqNb7k7IqYdL+b3koP/5/WvvRmK6irM
fFXqX8o/fxHKdqK+NbwmDfokVsKDioZP6SPTOgp/UvN651m3cZ+S8tOD1ri86WOtXpKmPqVTB0Uh
yJfeaD5WwirUf+zUFuO/1HEd77B4w1D8F2pae24sSjBP10e7caG63ONcqLLUSmf6crQC4HMY5W4a
iMicAUUgdPybt6b52TFaa7gp7CneAzhvTrAEssleCEXsVb6KAh4fOFPSwCzteTrYk+XkZGx07z6E
6aR9uz7ArWiySGZT5pWA9FW0sJsaY0rqDOewKSwozdfR4nwoCrfQfyTjaL79jkH2h6ezCn5LyrFc
zmfeF+CHVCcNKhO7Mn/klCyPXVstt7VTxXsok+3B/V+0VdIZ6vCotShJA6NDluNprpcmfAAybf10
u3hP+2Ar2B/PLEnJpNS3GpoFAN4cFLyFS5GF3ccpzVP3sPSY0z7pELqtnVN3a2dIGDFUYM6cV5gw
Cn2VMjdzEuiKMRS+JZDM0UvQS35hUIQ7R6PrVQYQ0qH9iTjw2P3FzqA1yJKRGDycNC6/pKBrX0XC
yYK2bZzvrTM7Zy0ds1OltMZTAjh175rZnF9kLqWiH5YBazWLzrT7RAc0HYxaoy5HL0M7wNcRTxoP
hVrvtkA3w1HbR4MEPDxX6OX4BhEPnUCXOrBjA6Zr22hLdmhVpzh07tjs2A7JyVq9Ueg8yJc/DFuK
SqtEbw67tuzyNA+8fnTrB3VOFuNhhNqxk71uHGceTDE6m9CR+Hir49RwvGhoaqMIwmKy8xstMa10
8pOxmW+sWlmW+8rJzT3Fk82gCMMi+6gjsrBOvEYjdupBGlH2U1gifzaB2fGVfhrbY1dlhn2jIY67
ZzW58flwcqXDiQwaRfn1wyRCyNDSazULFKuJUY3RKICaDW/uUCQQZEu4N9cP0s1RcldBVgPZD67t
cr3MejNFS1tlgVXP41evnG7nSDfEQdRa0VHiHru9x568e9aLhnYZVE2+KECd1d2kAUZPZwRqgqWo
yo/mwmlLiXex+4NVc8q+o2MOql1Ve6d4+62MujCKrIi1czWue7oLjDQXc4U8oLRd1DeWQEjGydrC
eJcvuMgf4kk3kt6PRKi6h0YpBvfL9cne+rrgE+TzwZMa/fLPXyQhiMYNyJnYRaAXWfXTHTzlnT0Y
dniAoD6d3x4LaSAeDDIDASF5GctTkO1NwgZvzai2HhOtLP/laRSGfqp236+H2joGpKQFrTq6HaST
l6EUsyMVQfg+KMNIm47F3DnRCU7XnrXA1vQB8AJJRXJscORcxqkaWx/NzimDKHatH/SuXUwl+xLZ
jhIv3Otj2owlUeLURKQ8zuqeQPzKxpjbKwK3tfJb1Heqf3B2dhwUI4w9dt1mLE5PMNo0XF69l6Me
zT1oo3lQZ7hf3WXZ2J67kiPirEEu/3x9YFvbTydPIxf2WIbrSipaALFXWbiTZkNq4/yhWr4La+RD
NiI64vfT9KsxjenuetDNEQJLAXNJvo8u1uWXg42wVH3Owm+y1nzMu7z/OVvNMB+tDjzy8XqwrSON
Wi1CVbzToOWsP50EbWkqKz/Ny9w5N6VRzH6iNSA41EWPsP8u4czfXA+6NUIe6fStkJqVtJDLEXpo
LiuJiQOrqzZV4k8e8NbKmN0HETl78IbNWJLPjagENQFzFYvyn62HS1gEnjXShrbhhp0qa8RWSjPi
vYbg1mz+UQFkaCBd15s7MZ3EtXMbPUcK4cUNwkN5ARS4aU5a0cTuPW/iN/bh5MMcmjrg0f8fcrVa
XADWAku2Miha1Ekek9wYvuFY1dQHt1b7j2NN0+j619scpNSB4lCmW7MGjKR1N7Rj3lWBreLLBfN8
eh8qiZb6A37ud7OWlp/+IiAPJQ4xKZpkrppQ1tIuQvOKKoiduDiPfE7fthP10BdN+8D1tOwcZ5sD
fBFvtWRGKypyMyqrYKy59hghH5HSo/mL3Lv8nmvC3altyk22vuUp21NtBBkDwnF1Vs8tyyVqmypw
1KIpjo096fDiKrfeSQ239gIZghQdR2aHv17uOzH1Xh9RwMFvuK+/5pqh3LZRUT11s/c2/OSfVSnR
tyQQmOxw311GWjrJcimHKsAXMNVPOTiN73Ue76aAW59K6gdKqT3svl51oaMyTfGvqYLUaaKnoqrD
T+nS9rew7D6WdWPsJEV74VYfagTFC2Q0rYLGlQ58Q1F6flVqSkX9X4/E0Xbav3hywoQCYiBXP99u
lZqQN3tLr5tl0ABEMI9O6hg3dlg09Ser0bM9nbetlUhNAtU0qOvSfeXyu8VKWWdRPFaI01vOP6nS
Jwja1cLaueI2Hrak5iSXNAg5SdbvvHEasrCdrTLokcAPH1w9VvtzLuz6LHi5PHYWLhaHJowrFSKQ
2BNx3vqKL6Ov7jzVaWW64pIaLYb6FFVZ1N4UhVZ5foZcgXr0BA5M14+wrXmVEyrBprI5uDrCysZG
gCjVymDqi3Q864o21jfloO4hB7fj8PKDu4da6boRWHcFBX2eCgHisIr4z0u0UfzjUf55ozTLnw0u
lVlQPpbCqGtf29SZ5mpJenZCnRTKOS6ae3NCZikvnfdxVYXlX1w6LH6ZyvIMosV6uTAbsYQKr8Aq
MKdwqP18DKvjHOXLbVN3vX2ILW8P6rW5RgE/wCMAM0i77jJiWRuZqFulChRlbO7damkPJTit3wtt
wTO7tX3CLiy/m3RuvuuLZSvrtF5EXm35pitHY8wzESxt6p6UaZxvc6Ut/Kwt4/OCYeWzJ0Ll+BdB
gYBK2Du17fU5g6iOiLAUrwI00NAhwl7Q9cUIQTkllTmqHOP9wR3NvStpc8E6GIvjrALyxVo9cEU2
CjrlEQeOS+/krPSZ454k5m3n6tuc0xdxVl/TW1QqEqlN0jLWJ5ityX/YB2pSdYqm/ClBo/xdFnXd
4/VJ3bpwkSXnfrJJP4HwXa6hBLUyEHzy/bAUynRO0ZpTb2pjEsYjaqnWvHOsboYzkMmUlXueLKvE
hVdD20+NlwVooOjKD1ys+uyd2lvCHnzZLU6/Xh/e1sdD0Uul/wIjA5jU5fA6c+LujbsS0lBDoU7T
chLCuvHsPYfYrROb/oBkZFF0RSHwMpCt1VaFeXUeOFmV/OgqPVpuKyiE5Y2AJAUtzzL62+tj2wwp
X34mUgWUB1djW/TZUGevKwIsuYr4g2eBbf89VFrX3kcdRhKHHBW1Zie/WMPA/hyrjBAsBiTZ11ai
9NBrR00cBUPAJbK+twuo3RuyqUL7pZlDtRwLM8/1cz8gd/ohH3PNQQ206QwLDTxzjHvfqeBunZu6
jZPHmWTv3+uzsrXCeJcCvpaGxBTBLz9E29lRXyP+G5giWj6VcBoHf07z+S4qPO/T9VhbW5a+EFAi
vgL1ktVq5vXblYmh5EEPF7M5qnEsxk96Z6ahr1KJP3hZ+s11l8Leibu1qsGisYUY4GuABZIKHVkI
m3Zo+tz7Aom5U5KDhs/qHupva43JFAgpYUk1XZe4yqnplFTMRdCifBUe9SScf2O0rCLrG5bfrFab
z9endGtoUvOFmgYCSa8K3k5egR6eExa1UnTTU9wtTX5uKrccD9cDba0TuXkMWwJkX2FGuMGsJSt5
lXZZbsT+oDVJf+uqc9/etPE8ujs35uZEIhvJVgWlAobyclkWYsAO3gbhVnbTdE6Q6npwF2zZ/KRL
HOeQxtMU/s1U4gsum++UstbGQ00GsEzVlTLQUrzPTksV0g0xgZz/uj6Tm0PDzUsmdKzJdW0tKwTa
wB2PX1vpEto/fYz7aoI46njQuym2jyl4uj3zPJlhrB+kcjKlyL5khay2XpEZVTYjpxZMDvYhlpqW
vR/aS3t0FneGnUv/7xG4XXhbpJn4h7qq+HF91Ft7n2cIxVgeq7xUVx8UVyVOdzoGgYqZfOKHnaoJ
uLddBJNJALdSW7tGODNx7C/XA29NNwhjBg4gl2NulXulc8o1yeM/cCtFPZGso0ttD51nH2kGt/+2
INiWnSRhc6wkXHhNSmWcdc6uCmEMTqcUQVc6Y3qTebBV7xVF9M13JV1iJA+bDocpH4m5bC/J3Y7N
SSCxbJwIq3muc2GNEgsaLAYVgchKC+cBRxKJznHz8uvkxq3hDwZIup1u2NYBQVOBnj9E8NecEdWe
W3tWWiruKZKTuIBn7fTg2hx8H+HNpPFeiXoLwAKiC04VwCe27ZpTJVrklt0spe7ejNoXa4rvzFGn
6q72U/QYO032rUmH+D5VneaLnpW4tVh68UnrZ+vp+gp7PeXcn1TPmHQ6/1wwl2eVlkyVswAaDJSw
rfEHV5wHtyvSGFYQ+pa+AFMCYt+b2n+ux329son7R9SZ6wa2wiqhGUBfJIPjxoHhDOKs52aYnti4
VnfIk36Rn1pkO/noBi5VxoTDQmNQckZW54i6TAhNIeTIS7vLHH9wlvxWpyg6/uspRtP4tJZs535K
vDa/mcPsJ8+E1ot8PZ3EHmvw9ZHGT+EBgLM3TYNXfEjHgetu9U4SpDUvmwXiyi8xJktyX9S41JzC
yZ66s4JdPS8EpXAPVpeZzvn6J9hYhPwIpA9ga1CyfS2pTmmgtAoa+k5KBouIdtX9Vxq95YustU9O
gq0A7pqA1ljEc5DYI/9lHiE1ziul3dX4eZ0NSN1NqcKCbiWgYblHX3TYhL50CIpOcbBMro1AhSm0
4oZaHjKD18e9GUjC32XblLLg6lCtZhXckhbFQR1Ds0VoOEvGm9zJmz1czU6g9bXR6I1t1WlNIMOr
bxOKFOgooyghdj7k1l4CtYOSnYS6c6BczpzbqGqWuVMStBkabz6VLlU9m2hzjTe1DfEelUK13nN9
lY/Fy0uZVQMnFAINHDuUNS+D1rRqlTLSkyBCDyR+gEI8/fC0PHo/VeWUn0FVxJNvjMtwLufazna+
4ebaZSAkBJLUaK9FaPXE6jWjrnF3HPrqi2PE4+MQd5F1M0XUh/y8jVHMjqrUXk4p1VrT16ZhtEuY
B672qxRqVx+vr6rXVwjzQUZkyM4j/5QH7Yvl25lqGoaeSIN0tMovubo09FrwpDvZBfvoeqythYUI
OyqmFJk40lZbJW6F1mpLmgUdlKDpHeosOlLhTTN5e8Wf7UjSrEK6k74GWiZoQHZxy6gi056PAuRs
9xtjCLHXVdmaPnJl6ndAC/j3VW0izfW2dpQMcI+ev1enuPqqDN1/8zI70c7S2RqSlC0mh2UjUAm5
/FB5iBBdgc9zwM8Y8xMqrT064/QF2h3k2dYZj8gfpixcOMBCVtdNYYODL9FkD5I4duaPXjXmyXf0
pJLUx5RRJO8zNx5COIFq3Z8HpYs+dKMd7onqbF3wL3/F6oJXjQFrhqJOg65r1dvBzREILEicj93Y
mPdWbukPICv6YefJtRVWHg7ScAhc4RqwkdLEtXoRp4ETj2V2jKLIvEMuR/0Mzgo3uqVHTuIR8uqy
J+u+tZCQVAdzJPVyXvUMkn7EJb7W0yABH/8AmJL8RXcwjpJ68/YepHwzGnX0PyUI4LirjNWLZ2jq
45QG6Iblp3qevE9eImZKeFPy6fqm31pOnO5gtiQ+n/7S5bqthrI2LZGl8KZihB0xChCdDwk0TQ9R
G1n6oXUMQLgiy/LEj6ChHlQtNt2P13/F1oARCZEPEp4k4PYvf0Wj9f0yQIgL3BARpIM6JZp4qopk
dHxjqDC9vR5u62pDspne9R8q+fqW0aGIdWPOFSoo9PwaLPXL2OOCkCKa+C+Y7nQn3Pbo/i+cPDte
HOJRbc7aUhTY29pG1pzwknO8J7EswCt43CZ7t9jWJvlTUpKocZnzXIYr2s7VG62KAhtzm/yx0NWw
RfoRn5vk3KSe8s0J69E6xUpji5vrE7s5UkoUADq4P16VzrgG5wlaFHB9yx4/YoIkHVUUkR/dEs3H
67E2PyKsZPh/kp3wqjA7j2BvG2LFtTYeMDuzHmrRqz4w/fgYO5Pz5ga2pFuoYLfh5qJusjrhFTOZ
UXtTomAxzXI6xoUdeUdl6aOdA35rDkneKadTmOA+WR3wztiBt1f6NGi7OvmQNk0hiy5KVtSHTtd7
fWdYW9NI6QVkIQhcAFurrecVQxH2Nen6RP8Jk6bFtL4rc2WcXHdMvyyTsXt3bA7wD6DR5UomM79c
n0ZGMdQGJBKURTTc5EPsiYOSVR3yoIjzHK+vks1gNJZlV40Lc01kw0YgqhBejINYN5rihO5hNfs6
EiMdwnWIR12PtjmZQKgwbpO+Rmu0pt3iW98kThyMtCjeYakg3mkgNo+gcFLrkKgJueLbI1J+BNkk
Neh59V5OpgY7Z0573jdI8pZo7nS/rSbMnsq6H0/aOMQ707k1wBfh1jdTY9tKXyHtHFSYVh3LZeIZ
h0TFifdx8nuhmvDrb4YnuXAWEO1XDcp+gmePURGfDznFnwDh3lmzjf1d2duzHwpr+IujmvYgVWOS
RWlGeTmdtR0mtUZjIRjsUpsPQqnnz23Whd6ZTN+4uz64rccOW8CSpHiEPdaVAx1lqHGkYhHkWq2e
dGp+twKY/YMdq57iu0ZbIaytev6CRc/366G3viPFT4jEUN7JW1fLBnO6XMX9KwvmzviaK5Oa+nbU
Zg+mNuFpGqn58/V4W3cStU4mlhOGWusqXpYVrVUqE/QMx65/UVrtymNRZeVpsCvjlnTWu/XCRl9O
18Nu7X5KXvxDSu2+4kwjlgKzzekBUvaTfjeNFKIOjQ2JqUyFUuzsjc1gPDOkRzMc+LV8W+dUSRup
cQ5KbWgDGNDsEMsZ+lPjmP108xcjA4vKSwDQDBDiy4Waq0nZpVaOZU0EVQLh0+LJVXIaRq0V/01C
8Qd/B2QGdP+a4VhMUbEMCIgFk9LXy62Di893W8TlP2gMWX4342Lg60Ok7zGeNxcpgjuAL6Tu1roj
Ok2Ok/Ik5kGa1s1Xs3Ld9ySyy3lJ0Ey9LSisOzvrZWOZgg4g0ef/C91xHbFCqDxpXMQmcgwSUCwX
zvIEC0+PDtVkNDn1nAyF+yapdl2TNsYq9UlBGnL3SZLY5fc0lpRO88LNEedq+H3IYvfRHbPBuBn0
+BvysV2z85TaWK0AtOlbARflebzuPIY4lIdVanCSQ0jWDzr2pup91gIGPA1ZmyY7xYWNs44eEsAx
0zCklfFqvdauIUrBUxVYnpG1j60xVsD/0Kp0D0WxtEhU9IhW3jo5lhB+omTzX6SmVEYpxctCCvIN
qxersSxLtXA5B32s6UehC9lbstyfszZXO2+qjW+JQhJLCKg92uz6quqgzXObZyYJzkSiOB1J9DVx
r2RLPBw1d0qzw+hRvdo5fTaWLpAICPOy4i4lxy4XkI0DC9ZeZgJvY9COntfE3hH0vfObTMt6aKIc
swNtwT/3+jlk8rddFexkr4GunTxlHXU1VifS+gFTLPd5bEPKnkJNBvFU9CDsdtLizfHRtZKSAGDL
/hjSvHhEAaHTbUA73jO4ENT38f2OcfjBSDY8uhHYlqcWvXI0ThoISMH1MW59TwlLlNR1UGCunIMX
oc1Yrwt1zr1nF42AR1uY5s2Qiu5hzE3ExpBE2snptuYUWSVOIBqTrCA5FS/igUer83Tp3GdrCLXx
TkPKkYtE5OMeEmMrEFviD58Jl8g1Hsoyu1Lx8t59LudkvMNJID6UizLezQ6ukNAps886lLTkHDXV
qclH5afwOB7ROens9hYkYPO5Wpyuvql6Y6/Ss3VeUHcG8Y0kj2StXs5BXSx9P/Wt+4yblKfe17mZ
Rre604395zQbbMWvFbP/CADTqM+mViV7phpb31ynCwWcEQQgcILL+A5CSImzaOEzfgbuucSi9jiD
SMN10LZQVgmXnX20tbylLBKIc+kesk7ImkLDWBjb0eeWqtcPVRgoFvujPWYjUvXQrn2oSsX4MC36
kjxdX95bq0A6k8u9BdV+TXsPZ2QbVK1QnkPHrNuDodT9cEKMtf3vL+Jwx0m3O0gYlnE5paGBUp8T
696zsSTTbSYa+MBmwXbf2T4bNxuAJsQRaIBKhaBVnCrWFq2yFO+5a0G2AxQtHnjZtzeU9N+omAmU
SWKnpLAFGFGyBvlTXuzUsugU1AcJZVBkvh0K9UcWNuO/ouUuvT55m4OCk0crBocN8DSXkfS+sFO9
TsLnIom7Y1biRd2IQX1kDYc7V/VWKEs2ASRplAbeKhScowHAEVtPS+zFn4u2mI9OIsoYIpw3fro+
rq11TxYihd2wJXzVdCjzCWKAHinPdowHzDFRxyXxHTEs5QHT0+rOWywVFUBjqf69HlgmHOuLC8Qr
RWR01kyoQZcTio8pz8cuiYKkcZrv7A/xKXfUHwKO16OWxuE5CW0g0lMi6scu65qb6+E3xu0im62R
1dIxpApyGV7BtUZ00UClrPDKTyBfp/mAnoZ40K0h/2bXXvIJkGO3p+excaxhgcbFQocHRulamz6r
yTwiN0OHADHNr/KeBvDaWqFvK5n5kawh3TlcNgOyZOURTpF5vW670KkHYSF8EONq86Ve4vCfqY0+
aUWfaVwkOMVdn9fXh5lE9DOtiEcQcQ1prHPLbapBdZ9nt0w/hprJfUUS9kYJMGCgUqPPpGCNVoV8
811+PiNVi1KxYhG0dpN/wqbbxfN9cgQ9n9noHnDWdRO/LSxrZ3ivls0qrvzzFwcOD3mkEyIg4nlk
cSmEjvXkjmN1LpRyPKVOovZoEYR31+f01TeUQWX5mioaRKx1iTCfWJixaYhg4GseF/QBjlmDBBJA
Av2jJ/rqrWcd8WRRl0IBIKVXYhXaqLagCyIR2FZsDbe1KwzV7+BfKh+SEPzAzfXhbc0pl58kW0pI
5Np+PUt4zjljVgcWbKRjBjPkCFGvvM0aqzkjimwfTOBKO/vidVC2P+IRnM+UCaEfX35IyuTYbVtT
Fbh07gDYew9ZmLSxb49FeqCxpkCp26XnvzrZDYJqADF59nHarn1Z4BM0caE7VYBEkuocY0vrPuZz
qs7Hutt9BW0Go7bFp5T+G+smSyawfcSPWgQ1+c4X8K3iyREAFTHbVfeMCF7tejmwF7FW2dqQuM2o
z6UIcjpn0wmVOAyz7WzC8OH6Wnm9FQiECjg9Oc5P7uLLz6YvIm1wDxeBg8TT05j15Q1M9ewQOpF+
n05uv5Oiby0TpHGpEqI5R3omJ/nFfp+4DZrICMGYAoW/61gcdwa25aMvcl51TtUqT3XSna4P8lXu
zWy+DLo63KhIll4tGWBFUy2PrAylPzgJfKaTOzfll77Oox8xTp3+gCna9+uxt1YNbTlw4dTrqdiv
JtgokXkFIQhXwijbxUezBtumQXHsYwYL+fl6sK1lQ5MMAw1eWdTQVwMN3Ry8YArLE85b/ZRNyiyV
jssyOl6PszmhkiABMk8ialabHWUTR4GxBwJxTquDV3idH3nLr0YNfwCUU+dDX1kxJg+izHeObvl3
vshy5Kf838je2o+gXgY9Cnuozw3r9YuQECg0nNUbvY/Ebd4j4LUYYhJ+ickahkRar3y+PvStDaPR
rpe0MBpM68Kv2Y+eEIkBp2m0HnRdmO/1xm1POgo6XJh6+e16uI39AtQD7VzOVGr46zKT8Di02ftl
EFZmRzViKvDfcRvd5/DIPjtq4z6OKWYp16NuDBL+FC+AP+yNV4XKzBVd6fWQ7caxcx4StQrPWqyW
9+HU6DGWM/byZkoRxtdcxBhqwNqghbY68GoxNq3MHBHpweR6ihu9vm26Nu/efBVfxlmdP5DIy6mE
7RzgRxcOB9Xom/PQD7rjZx3Fj+vTuLFYeWzz3fgYCKysc8W+SEgIkgqqgCFq7TDA5MWvsmn/w7Yt
QgshRYHDb8n58ETMmtb9mNK48M7Xf8Tmt6TRJNE1kpaxev00fa0lFH/5lmU4U1rKlnPUhe4tCQmV
5w7A8PV4GwceUDfstWkto4qxVubqNaVuxwEYusj0+qR0nHJ+m3v67bJ4ZbmTPm4ODmk7sJmqlFqX
2+fFdaJbdRdaIUy0BSPJw4ygzEd1qNU7NN+099mcRzvbcXNwvLAQX5AMw7XsmeZEUzYuDK7KhuZx
6k38HQRYmhJY++QZO9twa/NjZkZ5kB4FLTw5+hejs4XuNHmbVAG7Y/LTFEneJXTUJ83t+3+41JdT
aLTO77d/PxOwoIOiCufrKydcWy0zO57ZIabmvvOEpoJPTK1vWLGPO4f51tf7Ix5t02BCWmI1Pq0y
0nqcY0D0XVpOj4WRJsp9NfXa/I4ceQq/qb1iKunOmtmcVbDU4BApRvKvy1m1qoZydY24RCpU9XOX
FFBDO3XKfmi17n6uw+xdpcaOshN148oEtktthSKE5N+uVqrTIZ3RGG0RAF5J/vXSGUf5Xhfu0R0T
LT+EpeXFfjy7enUbK0W2J9K1OWgJQEX0HfUle52GNHkVaopaBHle5T54L/g9cAZcX+ka7YQIPITY
fDDETull6wsDg2KSOQg4e1bHOqw5nIHimMNgbIo7NBaXA3ekuE1r3TpE0K530tmtYUoTD4DrHHe8
Yy+/rZcLo4wFTBBb0/OvCmaNxwYpz38WtRvurG5Qp0MG538HcrL1bdG2h4rBaxIF79XkuooaGj0a
IsGEL+MhnEvlSBoUPWtqO91MY6+cesPs/gMimn26vlk3xwtImxUlzWrX2nYlnjp5iAFVUA+d864t
te4QpaBPfSHEfMSFSRwhQTY7oIKNe43TBQ8qGRWq5fpKGdSaCm7EeEn2bgHFjh9HoIvHckY54pi0
wh79rOy51mL09T7GzbBnlCTXzSoNlHAisk8+tez4XX7nJRs0NUQ3Nij1xU3vkwG2J/0T981daZDT
IIjJ9OhawJldFdX0NDYbBBBp80eO2xz6fO77u2ZpsuqUNFWZ3V7/nBvXC8sItJmkw4ERWS1fajA6
5XgbXUTLZSVVVRfrj3Zohgs6qVW+ZHvVpY2VexFQ/vmLG2YZF5v3so0EHCftsfUcZfJ7xWufRcMj
sBna6hazkPJHVo/LW+FucmrZpvTYJL9nfXXDiNezzEHg0og6V1pt9G52Uy56/6X2Ru9nlhbWj+uz
u7FZiIjlB4BMWpnrI3h0YYuYrZkFTd3EH1Tk70zE7av8e0Jl4nepDADiK3vXOGlrt7wMu5rjfsCO
XAPvFnhR870SlfNQml2W+XY11N9F2Dy4bv/B6tr+vlSTqj5dH/TGCSz3KB1NslCTROnyC7cYlYd6
xxde8AaGGlg81EU0f+9Ucz4jNTa+Pb/muSBlJ4nKf1qtYH0eUUgdM9QZ++4H6jgzKUqkBTCKYDtf
H9nm2qXJxxkE0PYVtgGIbYhcP/AUoD/3YS2Ke6MJp95vlag/wyHtYN/FoXuP0NIbXamolrJ2X4Re
fVIPtctkbOs80OCfAUWtPefkKab1DOl42pnRrVUr2eXQ2S0ywTUED8tEev+ZiTJr0Q/tIV30brjH
xWxobxrFwftL0XEoGGrNWm6vT/DWaUShS1LGTbgN69Jz2Uce7tpowsKwmB8mC4cYt5mt/8y+7Xfy
hM1Q5IC8Alk7oCouV2kY62GvxWjrAqpq7tx6ae8QpnKe8nYaPv7FqGijMiSAvdxgl6GUarYyuIoZ
TK0iPWOsjJZZ1pvvE7zMdj7d5qjwlQB5R+WH8s9lKGdh4aKMwoGz1MPgD9ls3tix2Q83ce5U0+H6
wLb2A1it/422yrWALU2qm4Jq0iEFtn4vNMt+p4WjeUjyzPNrZypCX2t15yysttxJgV6zBtkSaNFh
YgYllvWymtbFw/cywtcqgDSi6T58hrw9trpka2K/YTk+/jv6I2U461ORtLZ6WJyivcdZON9jrmzN
OhQvjjwLzihidZezrtc9cmZ1WgTF2I43A0DLBxrzzcm2MmUPSbYZC6F83miS27B+LNlZJ5xaQ+4A
b4fUT4o+1Q4iaQ3kmjtaz9c/8NYcg8P5Y12FPiQNjMuR5VYrlLms0oC+aTf7paFl42lWl/405E1v
nvFI78cDnCd7vtc6rXrv2bEijqC+6qfrP2XjUOJ9yNnrAA3mRl0d85EHO7/NITwlVe48lsloeAcH
G04r/C8skIfxkaneW98bNxnNbyTDbIhoYNlWhy6dMHuZBQCvGlO6H1arNdqN0xSJ8xUde5xH3cQt
3yyRC94G72uXVyoblVv8csY7vYLdt0BOcvsyvQ+XCcNX0xunW4ii6vtoQCV751bbGqV8miIcCxAS
LtllRCsP1RjLnzRQZgzQBl1x71oFAzec2tyDnSIauBNwI5XmOcqHJEXA13FdrzEwsVUxwYG7pqX2
oe/0qTpl2qjtKRBuLRm05XgA8+jmQlst3laL7CnSXKYSmO6Tnraivisqc4weRlqc0bkWKIr54TQ4
0+mNi5UdQ2tK4tcoE4FquJzSJAEtoWsR+PwR6zcfeowdH6rIEPkhd1FOO1j6nDcHyyudn2+NzLrh
WqPTASUJdMVl5EjKqKMx3geRRnv84Ghp1tOZtuPF/3+cnddu3EjXrq+IAHM4ZSe1Jcu2Rg7SCSHJ
MovFUMzp6vdDf9iAmy2ooR8znpMBXF3FCiu8IUlcnOiNYm73U29cuirO7iU27FI1ApTCY0p15XRg
Wfh+osZ8AEXf1p+V6j/FXTvb4aTy4aMlsSWoBJ3CRCEmY6R0OhTedXXUBML7ldrN9BNPn/EuiSOx
CfrpklDa+awYipYwNw4AB07J6VBVPeBPaEjvV0frc0DRHDwAzERnvM7x59q+/+3ODuIyrb9uMtSK
AnBTp4OVEk76jHzRg+8LsYM7Nv+xB3f6KRpdfV/22aV49uyALJPDaAxYN1Up1IROB0QyL2vqNi0e
Bvwqdnbd1CKc8yC/zoJyfkRdbDwWMg3+D9MkjweWtrCEz/AFUdS6xRjU+UMV1C6W8rqmh6g/gHwM
3PyqbGRr/J9GhDa6IGRgGa9y6pKTKGmGZw95OQ/hOHb+59zr4s9ikkhDKdyK3v+QZ3ER60rc7OOj
wPmH7HS6rpOFKYU2+vnD6HbRbuoSbYeqwPidbku3r0UMpStPR0niEETBhSfb5u/+p06xoCqWNgo9
B2IDjIhX70deSGH6TOy/0qjDuZg37SXJqzXFe5HFMJcew8LRXSKe5dD8k8JXzqR1bmMZT8ZYTXtV
l+0Dpb5Hc5r165Ek96EcG22PYXX7nbpDcyO75htwqPb+/VX+K0Xx71S5Z7A8XZo4C8CR+/b0dxSq
BSmiz9WjY2auVoaIQI39dWyJDoubLlCgO9Ts2snOoZU07RGCiq0m9KJGDl/mDJX0q7jzVffStq2J
ZFYb+D+8yK2fvRRgV7qAUcb+qCUKIAPY1qC/rQcXrqPmOD87rdWb0LDz/tYqcSN4uTC15V45nRpw
fZAxFuL8XHXre6d126FMIiN5HAfgzrcgHdpHFN6dMSTsBVs/eXq8S1vpO1eJVdnWrnKxXLF2RVJk
8/Wkl4bx1Us0bDRm4Q1iOxUyxnU0T+byADUtjW4NINXqKGOKHkdr9GR0LHMzN76lKf/Tc3vLuSDl
srrdeOsBTnDgUZTi8cd/7vRrzQD6Is+rpiegxurO7AJk4QMj9aDkBfHeLS7xkNCQXS8iMi4AJ4D6
USAleFzfp8lQ4B6ttEcnS0rnoDUTiRhO6sgefJrzEUH1qreDeOMBizE+153fbAO3CKadg1dIES7V
mnxfy9h/RFRMM7DxmdBlBv7V+5sqgb6xl5qoi7u8SfUUuYo5/uJ0tufe4J1oecBtgqE4CL8yip+N
jXnMdR2V9lx9mUeUw9rPbT7lB9uix3I3y2BQV6nqcocWttTKPKzteuwPdGPqT+gqId1UZ6ORfJ2N
ePhcuLXphx4Mx2cXBbdpo+x6vrcL5EC2jdZzJlHNqPZymsb+qs21NDoo2ZvNZsxidaOyrJJy35XB
2H0a/bmmAjdYU+TeKsjSLyllsT70zKiudp6lFcnTZE+JHzZphopclqdOHI5Gptly76KvmfwHDyR7
CCaW7LqgUe5tKifP5OeyKpXZUSywac2HrVM52rVVRd4j+iV4sVtVkH3Bgb1rwynCZvPg5LFE4j6Y
Mvs4+olRblsT3OQO3sxQ7nw2dhu22RjcFVljIsgzOE1wAKmXRuHkIE28GePGqjEOs6Z276Vxlxxr
jTqNFHLW7hoes+hKjWaSo+oyj+I+qIbS3xWGK/xt04FuvSl0vcTBKHLzoN/FRqrDBfLs0bvubWV4
NA+aqNhgGyHtcJ5G/4dFmdS99iYzqO7Jnuzu1lFOYYMBmNNPZmdbxX+l4MzeYD483upO3XVh5ogk
CPNqruNj1ZtjwANYV87OtpSRH7Qu8ORnPTVT97aESg26V6vn+apJfEx6W1+AYs/nQl319qhdJx0N
uU2vy6F4jEsRY+vLM/+MOI43bSpXlV+5PpdVQ6lq3NnKFNO11dZZduupYf6N2I7ojtFfL75QKsuw
0hBKW+ThjNjj4bfhzXKnQyyiMb+dB10zstBKuVzLrZYLEX+2CUyie4TNjO6Ig2VgfLb1WiuOUY5c
jNogFVXk93Gea/F+7KtRPBm9C8Oy0T1kwbdNm0XmbojMsitDL0fo8gfaaJ0ww8FoPGVu8iHJnf90
oIfuda6AWB29SsWKphHZw4aj17X3uq+ZRbw3Z8sq482QaF4fDrlrR5+GwR1LTk0Sp3W8cXucm9ow
q/wk+FlHZiq2pjtFVNabimbnJGL9u4ixaZxpDsZhzb0gjwlXs7Fvc918jfyghtkXC2s7WOnU78y+
1q37WWjT8GRYpQUcpdc7+X0oe+fW1ixR3Tgdb1PIDWXSBPdjvf6EYlYwbpAEaOttH7iAcwZT5fqd
rHL52gF1dW51nbxoorLnhqMm83mjpHQOs+ELI9Rrz31258L6WclaGmxvYdRbd5ohxkYlWrAQxb2m
CVWGr/zGxL5JUoNpFKoOUNL2mY1IHICjOTE2zTR3L76BCPCmSbX8awNw0Q+Fq/zxCr3hagr7Jo7G
0PEKlX+q0rFq9rpoxXG2MsvY1m07aWEwtRMm45RfEY8nqFL5Nh4G/0sP4bQKGxv+59aOHCUOlo1A
WroTTqa5+3rWq/TYw1xqwCJkWeA84CyEc1dvc64z1EnF1q2D3v7iJyUmbVltRvZN2biyz/dSn233
U4Lo808nk1OzzWbLEXunRvt641Wxc49eqxxglU9e74fO4PQqDiufPHpjylR9iW0smX5lAcglFNN6
DK/jSl9mp8pe29LbN8s9UQA8SpQNguyb6s3+Sh8Kk6SthkuyyUeRz9dI20fdl7kR5U5lUar/wkjD
+sPzZsff42Ka9qPRFPpLC7XX3DjNDNTLEXHWHJxyLr7qQRo4G+XW0tlZo92V+4mWU78p3coe9xrN
TRDcGMGW4ZSCfLzK6JKIbRHZ3s8CjMd0PbR+jyRA5tjdsWuDCatElahwmNu2uKlTMF+70k1G91gY
A/vZyJWJ8Kqnq/rOTgqEjsAy9e4u0gsw6U3pYYTe45piGtsGXXvjecq7LLnVtWr2itDBwMq8iZdC
KmiAmPUMeDO6TUQ2U/7s5FCq5OCBmNS8bVaK+ZJdwqqdQeMPBhhyw+iN85LDYz6NHGieR10wwZiU
sdP0Vypus/uqMuLuS2RFnHGfZ8QIeW3cca/a1irDvOj87kJQv0oFl19BhY+4BSQh7No1289qe5Ta
hGs8RVaWJCGX/i+jDVKcy9zs9f3w7yxUYihydyrgeOqQUS8x/j8BNuQFKeK2NJ+4FYtfzdTG155I
6scWeYH+UBpeKvbvj7jKWJgcKgmIJSBIs+Tx67JBKkWfEtiK5yCzhRNqXjncGn1u3ODdyqkuK0jq
qrR4+VujvJCxnC8sBnAglZe0AmHONcCucAY6Q7Umn1tctqpNOrnJQ05Jauvi3HgpZ1iW7iSw9hef
oqU5BlDIRivzdGlxL/Ud+lPyKRatdifhRLWfeTuU2uJBk/tbJ6aQeyic3gmwvsvmalchSdXv6hh9
5jC1JMwCOGXVMQKUf2+DBu4p87ZB/ycahK/sbW1kXfJj0ISu7+GZ5PoxCermd1W4bsa96efqegbk
2F8R6xUfNB4gxqYNRuWfHvVfF4xV3amXo9uUcnKeZqLlennNjfhraor6etD6mk1bdarevb91zj4f
Y2LwQUsV9u2Csz1d0bor/Mmk4Pu0vFodNgDBkHzqNEonoQrirru0W9apEYtDaWSp+8OCDbx1bS0e
5iKfRaI/jTKYxn1ZGkX3ddSaYb52SGSGnYM/G6wevp6zLczMfwSd0ZsbmjOwpSYY3mMWShid2X+i
ssjVFx20ub41y6IzrrIpdoO7uSJET0KpEfEVYWlZonxNpjJyCM972AljqLpIT76XvGTxLkrnJr8N
/CzPNybQxXSHxojxoAtEM0PXriqwkyVdNJKcUjafVC5mcW/XpVN/jQtTdUU4W2OntqC89Xij4bit
4ZVlDZE85jag0lAlkdkR5UamtsMc15H9pnV7w9ub9OlnuRntxmuqkMuCAvku751+VNtOIRQ6XUey
7BsswXjCfgZRnBfPnqid5oO1K+6qhShIerc4OlK7Wl1ZSVdKvOOG6YF+QbxL5kILI5HANp+tZ/S1
tAt9rvWTgDYIEi50F6ic0l1fq5K1tRiNQbT6g6bIFfbulMb7SUvNr3rmZPFB9+d+a/qZJcNUWFUc
Nq5K7Qsbf31L8xsg83NFUwKh3eatqkpDrGtxFhTmQ+zG1gZKf3pfoLgXUsG3CTmgsoXvn7Szwsvf
ETnYwDWANlEZOD1qaWl06BY25oNnE1UkrU8+IepkPyg8yBClnA9NrIxNkbQ/tEST10Znx/j7ZMaF
1+KNmbPyHPrF0RjA7mrmuSNyDnhmPURtkhx1mFc7u6+nbwCv9Ouu7YarCxM/O/Ng6anx8EAhKAJi
d7W76snrBmdw7YdJBs1vr83c24C8x72GTuPpYdJJP9i2bTpnB0WiQopba/WuM/ty3kYD+LQ9WIvo
QkFjVT2lWcKPQv0KHgP1WrR/Tr9GrNH1h+pmPwADEhuzKJydryrkk+a+GB5zhRbBfq6tSP95YTWW
5f33DVsGpoMJ3YZX0wW8fDpwk07g27gZH4Twox9gTBYzILspryrRWsFOKDHN2zSSArN3Vf+keyp3
EG/1S1qpb2wDGBVktlhmLaTK1QLYQaKkM4zOQ9f0/ldZm94mCoTbEgRWqAMavkq7w/tzf2PNAx44
sL4EQVBqVw8c3Uhdm0fdfSiT5I8cbHWt2wo3zhza1ZZyXfsjowT89f1B35gn0icwim2bq+asm9Mb
lCT0vHMf+nHQr2xdmFR75nm8o8Bth1j8xJfIOG9cb4slNIuK2AOwltXKYnSBQTlCNg9F3cz1rpjq
+dp1B0RCUs+IbsFntenGkg6Gp/CB1EavrelCe30dEbLJOGmc8kW+lO22OuOdVbV4xTJpHTWAQwv4
4xMxutqMJFlbZE2NME+sYjuNTnHhtJ/V7ZahwY2C0AK/ivjz8j3+CX87iwJbGsX+QzJGyBXJgh1x
JzLbAQ2SOma3G4sxrW+helubye18a9eTwQ8bORjiVqG5KY6452hXvRt185+aN7ZLQp2uQ7JvGs8Y
X0Z7aDsZFq0w7mboFf6mhMx1AzWoKT/8SFCBpFW1eKCBq16LO1S16jRPZSxjyRMuna6VoRjtDLRE
kKa3BoiiCwHS+d5hRMBtNDx9ehBrAWc3tiMDB0DnoR8gHc221iI60077VuT5pyAzjasGy4pDydN2
yHhIL9Ctlq15ejnx9bgYUXiDE0yQdvrxdAX+ntzYfQh60R1MX7XbGO+3fSzGef/+uXzjPeTy5Ui6
KDaDX1z3WQTV1CkaS/fBHWq0FTunG49tYCAbqirXbre932VUsTrjsxeoIrhqOW47k74WsLukVPGH
Lyd+Ds8UEPZFF2q9b9G4svtsMtyHajL7b8KNqp0op2yPpqgRzjBLD1jqXrKMemO9/y44JCXP8xDW
PF3v0ddgX5at+0CI6B1cpQ/PEtEfSjzwdz7WeOXFY4KgcCGXmFgMrJMnSsRWU8vUfTCUKX8MkwQR
Yk7y2CANf+Hbnl8/y1gIaywvPvjx1UVfBcCyNL78Q4asfojMJ8iE2Kw3U6qOiRNrm3juUKF24uTC
/n17YGyVAM7Da1vPUVjUhOzecR+0oQm2Y9IXV16Qe2FRBCPEC7Xrh/opcoz8wn37F5h+enAQ1WFQ
EnBiSttazdjpu8SxcW14tEeUSu7BFwdGaCHKSOu307NQOXR79lNuDfa+yu3K27K3UmMraTbm17Yw
Wjb8gDb3oektubO0trcuXC1vHDh6ikT4C4YWQvO685coXJpVPlqPomwfoyhL904vxcbCbGabxg5y
G5T7NzZGjGEVj9mmGePgICndbd8/+eebHlsZUJg4FCJ4gJDv6aZvE73psPv2HzD9FQCP+vFrU/Xa
04T13qXq03nIAQIStQgya5vu/hpSB8Ac9XkysIeUDsR1ZFj1MRKOBHSvaz9mo03DZkSj/v0JLqf2
dDPQJ+KkUfuhN08QcDpBOcdeNrt98libFs0LmvAPXYSvMkmV3W3Luht/f3xArKcQsaSTSjVotfso
SwwiRir7sW+c6ScA3mYX1KZ+gNAw/epa/fn94f4Gx+sJEl9ATSF2XlrWpxOEe+uVnefFj1Xil+5/
Kk/xsqSe1ujXmdCTUCspjSKw9bsZRXRdW7mgT+S1xqEk5kXyrklBUg5Jl+2doZX9rxKq64UleePD
I2SGFCXdXiDw6whoCsbJSqLGf4hqu9wqh8BLjm1GNSwdXuy888NaSB6Y91fmja2N6Q78MnILKF9r
erSGxdhsTS6jovECXCk1b+ZgdH7pmmwuiYif33XsLWI7SCQ22IM1l0PLHJkJdNMedS+Rm6pR/QGv
1CwsCN8XCcXubjK6chOnkEo+OktGg0gBJwo/7TPaQdmKqBk6kT0iKeZZISilYjPgW6eHaW5fUtx8
Y7MxGmg6oJlQlLHJPN1sWiG9bhqa9FHB/zE3RVuNuLHbRV591aRXtDu7Vc60jTPUvnZZOvjeE1Tt
8UtJDzYKHTPS/+g4Y3vXU9lX005kgS/v07Zhn35wWcilwFZ7qHVSaOYFPP2hCRJ+Xhu14jmZeHQ2
qquzLVHyFO38qL2Enzj7+kukshgQ04ICYrBGN85pXjuDDMRzbkbpTe+m2cHPc/rkLA8mvZr1vXaT
G6vpL9mXnV1uS5mIAgLxKfJUMDJOZymwIchzCntPkvfhiRLdfN335fitzKrxCWqId+FIvT3eonVO
LmMiv3g6HmUwS9ljaj5FTV5cmVmg/exxS9oVCOZVYWzo2YXq1FsDksEEqEouxI91XOpF2ZAk0Wg/
AcTwn+Z+dL8WGd0xvUmKrdXbxYXn0Dirj3A9udDd4GwuWdvaQHA2dKx6HVN78fO6c7dqqFoyHlPQ
Ao+CpLi2cAvpnzNj8hztKCA8qzsQ0W37X2FNVbxPrLmvauQgx6m5EE4Rj7O6Jzf9wgGGK8Ej6hnn
cU2jx7Jux7x/ARUgNHdrBg0GFCVY3sTbDGPhO9GNT+3mEGt+Nn+xa7pBtAUbkjtNOiK4LWMz3yJC
U3jb0XDy4bYtO6RhCs/Wm6saM6TiOGoxQkMZRGsEGAFFOVdzk9jJVT0Zer8f9D7XfrVRB/yRQqWV
7fyuFS8WsYIIiZ2JzofeSIq7NMsbgJowQAscQdzSqqsqLOgcf6d/q02/MDH0HiyHxPizYSf2A/Gy
zF5mu4+7nQyKTGwALGTPom29JCwLz/+plYFoDkFcxZQM+nESXyuzplTRlujDZxtHJxlBfY8u6HDE
W9NJ7jwpuzu0KqPxSiui/D8bPNMUaguOaTtJjzaglo7l9WS25v0cNK3xOOVzUIcKgVj5pacFcO2i
CZmEMx3FbOemg5vjRzXq+tEfMYsewrkBN71tXEveBFBe/U927FtYAsZa3e7yrE4z1J3LoD3SKRHV
a5NTOdo0lVHTkZlNdSfhI9s06ZM0u/EnNIT4fEH03fE6jBYbQ01u6LipjXzQILRtoqAGHHAL1W6i
PB+DDYr0qr53q0now66zqxIJWxcbYU9cYbEr/P0IpP3XrEndfklFL4c9zrFq3AeVZv2xk2hWOUQm
P6Bg7g5Aoi550p1di0s5awF8E9/CW12X9Ywg1pO81KeXxVDtILKh2yd2G++XrDqs6SxttSqptnoy
pBdSgLORPUhigGjpo1Jy4Rk4vaeUizRAPvX2b3fQ8xqBCXhFWxB0xjf6S+p7DToHcx+qnyo4tCJG
OeXC83NWOiDwQJQFpSlwgwtR7vQHTPmYOHlexH9aNPrib5bf+r+0wZgJxPL6C5xzKa/nKqp3UnT5
d16n6cJFdhZygbOldkArksyLbvMSHP1T+aHdZhQkLukz4b1xSPzcjrdlMRWYi2nerYbJM45LTVBe
Ak2uL2yqiVQyCbgJuZege/XuZn7VjmWtu8+TBkChmqfqWJp+echQH0UhsXIvRV726lKkjY3qBDIN
dF7B3649I7osnv3IG4NnFNu8GQxRn4Xa8kZf4M2uo8kF9U5XlVcIPQ+XkuLpgur4w828ssEzlaIk
tMemv3dUnL8CunE+KIyG/BMCBUs8SfSC0Pia5mROdjQl5hA960rNV7KZ209NUuno4iLPUvW1uvCs
/w3A/31Z/g4ILAnyH4eFMOZ0cpmfZFkSqICmtSO+eX3Qf4l8SMi9PrRHzKSoQUclNYO8Lu2jVZVP
ZltqV+9HbGcp8d8fAaeLOIqdCzbg9EfUvVHS2M6C57zqzHqL/SF2kkR430XbT5+Gybd3wpXpyzDG
0asp5uFL5hR6Hjq57u/f/y3r++N/P2WxgV9qb0CAT39KVnT6OLd98FwGfuceg74v6rDvZh/AxoCK
zdYyqpn2o5LfjG6Kv70/+vmW5vOjo/L/R18tBEJcttMh9/lcDUWydRt/ijeWQEruwmc/P6uMgwPi
4iJBDWJNtposcxyCtmHBMzP9zw7g5Lhz6xx4GodrNwnmC22et8YDuwL/GS82ILmrO0n1vjsFweQ/
j4NjoeY6+ttgmoZNrwX2Y1vVyYX5vXVkF+18x+LQAo9f1vmfO7BfkLxjHgfPWVw7X82xjh8K4Y/H
2ZbZJTLZW3Ojk06pYSEbET2ejpXWRIS1mTCW6L3xoDo3u1ZW4s+hlmlBcSgyx/r+4W0CVsBYbGVp
FMPDOx3SNorB16SKnrXI6OJNQ/cq3uspT/mFx+yN08BAy0ejU0mjdpX0lcjlTzZ+8M+NXqqNKqIA
VESp7dyki67Meso2lYrqeynr5vD+FN/4gkuWAX0fqsFiTHA6RbNFgNOu6uDZsAYRHGYdR7AQXsK8
00fgdxeihvWbyalHjpIEHhFFFL/WrHY3MVsN1zztObM1u1kKslMWNqYrXqJSy4gi2jyMrSD69f4k
39g6XPIIQFAZY5ee1Z2F7VJhdljeqI4RmlD9FanieNRG2A5O2n1QyX55XWj0L8QYUjjGXGKXf44F
zcA6M/RJe17wEZ80WDnbXsGi2ml+Im9sVuFSu/2tz7joYBEHLRQZc/UZaTvJIELC5DlGczPewqqN
NprpymJTCMyl31/ON25PxiJT4uj/7X+dTi9zBtGUuI49F3bZmTSSbeBlxjh/0OD+7zISd5Dv071n
u6xOfNDXlZXOXvTs5XF3nM1h2qVZmnyibx3deNWcHetpji48km9tUcTNl+QPHh6YjdPJjSpSQdp0
8YtGprCxs3rYZVHhXglhVFdd2dmfSzORF07h+aDopVHMxImSR4Lb9HTQIeqxk9Td+AXrGuixuVP1
dIggpe39Ma5uCrMOyhAWuL396Jdk3CUCoq4FDchdjUvFuh5j4XEm0taqw4oPQUhCyejP++Ocb08u
UDSaWE7wNvRpT+fndtLNG9WJl3HwghtryqdQDp57Z5tasPv4UAuLArwHuQE/+HSoPE5SqXciYagh
v5k0U96LvAfbjJTFh68V8DyLGJTFm7vAak6HijGOaaB1MCs8UD/nWqMdx8ngKPTiBpdhtX9/Zm9s
ErQ5eBy4Qxcxm9XHsqPSy7sE/k6jN84WJ9D2F5az2TEPZAJmzjJRoFWXhNmXv/Q0bl1Er9EJp3VB
mW89R/AtdWEXKnnR9WE4WKaMtpadW2EypdYtFeYWnuFo/gDkMe6CVHcvXDVvbRxCi6UUtrC31lr8
2PNMXmVpyQvVuf7IMyk3tldkd97cJ8f3l/f8keDCoZKNNDpngd16+jUd5ffO7Fb5SzNmVrXT80Sl
X30k883vVKjab3EJ6fqS8NRbg1IL46CRTBLarL5pjtEeEHalXowBkq8eq+AbdSHrZhoLcYXIxnjh
dntjPOoEJM6OSRSFJO3pJIvAnWvgT+rFqj0nBMqcoC06NO12mAb7j6RMfOHFP/+AyytIQ4pCH0XN
dT0TYJAs4m7MXvTJnPe+ir3vfWI50PD72fzwZoFkh2Qx3QhQulSLTydHGKHEMJTpixbRKbif0pr0
PwqiXDsq6AL37++Xs5kteRzs90XYivbveilRmYzLwUral0Xm6bFF+yg0CFB5fDWr/z+MRWYGQmIp
dVAMO50Z6LHS1eeke7F05YASQNZqx5sIwaPRkkstiLN7hiSc2uySGzEz8sTTwXqc7+oqMscXDLub
GytK3A0ClM6XsZfHPpC7xCwuuWovv//klgEtBxgYfJrJMQjWiExV+lGRxdJ80VOd8KX1isUhi1rh
hbzv/JstpD6coenUU6WzluPxT2AWpH3Tk6eZLy09Cti1eIx8EmPUYxiuB5eiwGWdTie1pNjY7aAs
xGtkrV4io3HgvHRB9jtzOgvwY+F8hxcqN/OYeQBAk2IDkS3YxalZ/H5/a55VG5AJRWJhUblGf1YH
BnE6T2t0rbyr+/oPJVP3KUHo7JrMarqrJGyjrI6H3yXigffSNsZPti39H2Y+DRfW+q/i87/z5972
cPi0KaQT1/Dn9EckGIBFanbaV2zUUdGb3cUL3km6uKIuNnXImyQ62keI/dvfNTsXgOImy7jKB6dO
qRnn5lObgn4/Zrqh9P2FFVrvuIWiwXOGUC1ZMgIWqx9nJQiItPjWviJWZN31dmQ9aSCtflHxrvNN
ZkBnG6ke7Soy0etKFr23CRzNWDiNagkm7P5HPafjT1gY3SVFhrMWyfLjAJBiFbCEFcCHT1fOqP0M
Bsdsvup1i68gnadfhqNlVWg2vvVlgCM4hEGLrFI4UK7PQ7oTQmz7uhyuWltAoRV2JZwL33P9dCw/
ikSYSICsZmFrn/4orydO7FPXeJ2nbHx1KkP9cTKqqjZf7Q6xMnd34RMtn+B0/3BAqVEj1YxEBfoJ
pwOOEItyYYzeq1S1jhvFULSoInp5G1aiib+opiz0G09MemhnsvO3iqf6LirsPoQfmP8uJuKZvTBb
vObf/2XnK0Hpd0nWSYDAdK/zEj9T6Ep0RvQ77TDPTN2Idn/RDzeRh3ZjLuvX94db38dUeumtw81n
q5GQrGuVUdA1UCHM+DXmEQhnHY+YRqu067ps2uNgFf0ne/DFhdVfX15/B8W7iwo/uF0qv6eLD11O
wDFjUDUDWW0tYR9oeQUQApXxtUP39DCiMXNsYhi970/3jdXljqauTaF7ASuvPvswi8pxOi1+Rado
eChbX22FTKxrTPXS7eiLq/eHO1tdGERojnJL89qhQbKaKJGSniRSylcOTpMv/sPFy2h1U4NERz7g
gQxRI3Ts/lKeuX6KkAJhVZdKAaCC84KwgWtNh2tE+lpnHB0oN2obB3XkbHSXd++jO5bBaG3CLCcU
W7SrT79mWXtm7xdd+gq0IpnCCk6rtsssqh/g77Udwh11+cFgjPkt/KgFVuwsddbVHQZJUtIo7/NX
J46Lqzry/WvYwNFxToCwvv8J31hKhgKAy0ODiM2aczdD6i5TvcxfRWYmuzwwtP0oTLOAlkiB4MK8
zrbnMi8cR5YME3OMtQ4JVUhpaNiOvYJeFJskHa2rjmbUYZp67WuO59z/ZTyEakC+UAPx3WXy/4Qs
eguqSRqJek2kE6MIUaqqPerm6FzHdaG0sCxt6wJ08uzsL1PkNCzXDfjQ9adLBT15LfXyV1fK8Vsk
q3JXK+mGdZcCuNEbs73BRTzdJ4SFl4KmN74lzws6SOydJfFbTXdySBhiqJ6vohsVdKa+UldNNciE
Tnfufn1/47zxLRmMtIR7nFh+TdUoCivJM3xXX+citXbKdrsdkMLx0KPKuBmg3l24a94cj5eT1umC
JVsvbG6anSjzUb12tXSvKEikuAXW+VceruKq4Zm/0A44X0zUlfCV519SOQTOT/dONeZePORG+jp7
g35XxV21pcA8faWQfwk7fh5yEkTBbSJx/qt7duZMXILvJFjKXmO/KjHhmc0MzQXf/Rk0pvzmTzOc
MalXIKd664sL53Df9HN1oYV4vsD8CBoEvB7okJz5+VKVnHQ5KQ6nN8uDkyqJ3ERh/fbGMr1qAvVR
tA4j4dEF1piiAaWmdT0bXeO+bLW5eG0m+6npqvYqtni4ytnbJqRK+/e36/nnBBpGJ5aypAXoai1b
BUWowzJb616t1I5uE31GuEYGydG2+tePj7RY6FLjJVsihzndOEmATWar1f1rNJjlzWwGYjf0cbLP
RVUf3h9q9f4C60LSEnQsEAYDGbC1Hc80N0h1aLn5Jy6UDV+4MXdU1eIfZdy4x9x34m0k9OYSaeXN
URdIGfecRYC9bKR/btUBoObQitb4A+HBtnetX5k/WrvtDiB0rBerNLOfHSIrxscu82WyFENo8ZDM
8/yv8086syCijdb8M5mTgQtXEVl3MZrc30TeREYo07q/8PIvz+w/QfT/RkSkj9bzcgesy6HuiH+M
GRfWHzHSRYo7Nf8wpaddqPKszt3/RllmRYwBpXcNz8tbCpNFYVh/WnA8RwRXgEkOGtRPPJ9xmZxM
fEM/hltjyL/VeZ4oUkzi7dXd5o/dGGi5bf2pVDmMu+W/+QFjeygcSQdIaibgeH+nro7f/0bk9oa7
QJWQ3PZ0z5RVgUqgmdl/gCAmuyaQ7jERqJVqva3t3h/qfD1JtugD0CbjH9pyp0N1Q5AszlwiDvV4
qicQYnOydRoVISKu51AnrO75wyOirEZCbNlAN/hzOqIR+2pwQM7EoS2b4FPnB98kWe//I+28luNG
0j3/KhN9j3PgzcaZcwGgLD1FkZRuEBJFwSe8fba92xfbH9izuypQwVrFxHRMtJpiZSGR5jN/4/hJ
rUP0bTBwO7My329BJMeYR655Lnw4DKcjTgEGpKmOdIfbKeiqXXUQURACkaafTTbaG/zOwm8aaDjx
7eMnXQL60x3BeIvqIDks1Ow1kNhJjch0shphVVCf8lU4dtEBlTDb1aoyfArzVLlF6wbHE6vRL8xJ
trozh8D7dYRuJVwnbkqEJpiC0wdvVac3W7lIQjc1dMAnWDreMMtQuPXiHEPk3fZfdFCBuSxjUfZa
m32WohgkqbH6kH4L+ikgtlHx6cs8LP/0bTIQJBvWDzQq9uPytn85UK2hGqe6l0dWbJDP6cZBd1/1
sxYRrzvBkWi6IOra8NipKHCcOX3eQLgnr5TBieOWyiF9Cs6508GDyoyGctZYSgH0pWk7U0VUL6Ks
DG/jXEOILLOtVgYbDtjQn6RKdo5KgDQZLKS58KokNIVbiWJqXTUdcrLAUSFWSVyEEWL9tsjRVfOQ
Wmh1F6SsiTkuKh/xNyPpCunOrLFGPxqJ1MsQ7THLczVTnoiLlRGxpNIN4IbGo6drof0dpSLxHOUR
aozmbNVatwnm2tYKnyLQDF+oRq3j+ePV/m6Xcdks3khE05SNkVk+nRoqypWWjZoSuqaTNwfRBPmV
ple5F0Wl+EoiOD43tl2fYwasUoil9bawMxZgAek1acTpsL2B0Ize5GroRlCImsNQFVPtDT1KfBdZ
2VvZEa7UcIGiW5lvKpog5/KIdycoFJhFcXjpzMFNXSNvTGhe0HsGLUKJSnUmF+BrSx0bLL/sFY7o
vpt6aJw5td89NGMibYlmB5HTUvY9fWiQ4gjp9OgpubpR/CiwcrsR6JPTuB2cozqO+s4A3b81x9k8
swN+87RE3ZhVc/UudIzVWUp6lBpOipaiO9Xx3mrDKt2HqjqH922sNfplQRScn4m1360seuQUoyhu
L+KNkE5On1YJ9S7pKBQmIHB13W1RImw9pTaU3M2HsPSkUnKuagAswZmj5q2+drLdyWjAQC7MPpAk
UH5PR0YsqXByTYNi0sp9K44j6WRTe2WnKdlTC9cfhLHeKe3exhEwbj3LBr5zOZqx6K4sMXCFb8mo
0bio0X286bpZilylVoGh51Lelb7ttPouIliFx1c26EcTZCP45kLlDa0fUZqZna8THssHSyNZRWyJ
nl1w4bTsZtWVhKXE+GVJzbzR81yOr82UIouPPnVd+hkgxz+U9Ca648zDBZ6sB51LCvmn85ESP8vk
PerT4HS+oX52ssjNp09/dpCsB1lNetoNrTYrkfqkfUIuQ3LHyY1vnDNrar2O14OsinFthPu3IYXq
E6mbqyleKB3r+GCf0/9dL93VMNrqdDItKNml9PYs4d66lz9Nh3NPso4y1kOsMqgiNAySCN4JQgPR
pdK60uSbL+FD+1m9//jFrE+d9UirU6eCQm7JNSMpN+kRFS5jY1xFR+xYPh7m3JytLhIVrH8B7059
Cq6En/jyJ5zqb/+9IVanWDzobSAFsfrEQe3pfuBGG2n78RBvkrK/nh3r2VoFXzEWRFpZ8RjVt+q6
2m1jWAdu97kHp/8jltz42TmEvnRAKs44VxFdawWs9+k6+8tjqUrbgedLwl2t75vAm/JbuWndWjKO
iuqiB3Nt2JtQOyia5EpGBSDnIMkXc7PlO/sDmh3mA+JsDQTjj6dlHZKuZ2V1gsiA95NsZA1F1vd8
uGvEl64+c378dkNwXSz1Z3ona9KmGhH5ocHB+kndh/yofHW+hn64LfYfP8lvl+kvw6x2QzElsROl
DFP8TPfFy/QsHabdvzfEaidIZtlqOe3Kp24TbpZlOrl/Gk2/vY9fnmK1E1oNOvmcLUMcy8vwqB6q
Q3puJywn0Lud8MsYq51QR3pp1TpjKDfCcftLMFm4rtXfy9rtNC/9IX//96ZtFS80oSNLbc7qL37O
F9KjdhS7cy9/zUv/e4f98kyrdWylSlRKiEo/BV/LS3VXfDVvB+7tY19v28fosz677XN0xpzl3Ipb
XYxtWox1FDPmNHnSk1n5Uuk5D+bnf2/2VjejKMMMhUdmb9iM+78XnXb4eIjfXr4UTYmXEe9im56G
ETjszID0UvXJqo+F9MnWPxnD7GrDl39vmNXaloswyJKZYcpo4xi7JD2WpRfrZzbpWzv61+VNig/d
iNTHxFsALNDqAm4teOd1Js9fnMaOhKvEY3cXAG/soYlDTN8WokCZECWseC9h1iH8FK3Gn3Fa64Qd
WCGcqTqsJxdABrirBcQK1IXW8epcmoax1pI2UL7YaYb9mzyKm5oImXCt0lzS0PFMJLXM4unjL2I4
dLgRA6KoumYnobTG10md6Gto5I7uBkmc4eocWOfCwvXNQfRP0kMeAG4V4Mxarr4bA2S5dTX40jeq
XUUeWLdOPpIYz7bi0axq/tCxC0ANMDliXJDyC9f97ZL9pdCQAVeNwzorv2pVbnjsOyF7toSblWXM
WAAnbXlONHC9wcmbubKWOjGiF5qzboW31KnAXmnxt0aV4os5SuMbE0/DKwSN7Zu5mIvLDMD+mWLj
u/e3+IMpNpOKMA2tldVmzLVMHiWEl1HwVEGhUHXYYQygeh/vxXdvD1X8pdMOkJsaHGiv0y0vlTaC
67kivtVS5ZQeEtzFJ2exVN4BMcnP3DjvHwkmzOKxCf6QNHUtSmqX1AMxvsm/laboLmtsG+9EZZyb
uHWcwWRRol1aUUhhkA6tJk4KkCrSU9P8HEdFvy0l07jqrVjZJ2H+ONi9uZewrShdSVJ6b+764Uwm
vu6DAQyhkWiTl8LBYfOtHbANOUsrKQrtz1XEtQDVdbTrb9YoAxwXRdShbGvXcQzWeobF+4AipVAd
1wzDVHpNM/7amUl/A1ieHAQ0wxBzouZJnwUMyeri4DoMEGbXw8dWQvsYKZC0scTO6No+vMuR7rAu
6lboik8Hum68ECFkx5V1Vt+nGrWF8hUP324KvAb1vLR1TQjZZuU6WWM2x1xtjNIn3W373JtCilv7
SW8S/Q+tjZhS+iJwHUFEsX6Y09NVWmUOtgZDqn+eelO6BiWMqHBPd/aptnOl3yKCUwCC+nhnvNv0
Nk09SlNsQZpEAJ9Ox6xZwJFt5vbnUmHSKHoGLlIY1hGNee0QgBO+0gurOnMDv1+77HlgRTwtmTx4
/NNBA3Xos7lsgs9RE9H4qhO9yXDSbDQ44l1rW7ts0JTpEOe9LGAGqCLw1QEO85lTYZ1RMt9UsGgE
gPOiA792KeyXNEyHYv3ZnMNmvkZRJax9HMhN7RCBOqv8uaaet6FCU5IIJnlgnAl23h1Li6rI0mGh
mgYJY11akpNSN2JZLR7ndIoHmgLJOG6NKpgiV3RmeO5gejcccw3ejsUFAgjA62qL2GFt4bZhpY/Z
nGXUfBoBA15KoJW7KfP+8PHKeje7C6GFGxPJJu5m4KGnL3lIIZEZUSd9xm5quss6rfPKTBO7Mg0H
156pLU1ZMvoU7Owza/r92fRWIMQ7Z/kfUL7VoqZKZaAPk9WPWlRL13XuOJd6nzjXxdQZHg+tX2hp
rt4pgR5d60r0U1Xa/Exc9m5fcaMtfMGFMMi/rBmDjpGnuhRWRONcNsmiy5duSnVIfwyDIY56FX6J
0S3b/NmUo+1Nmx4MFHEQfI01ZsfQhyWi6IzHuizEbUMX9G7IB72/Qzp8/jmoVmv6uTFXyXUQzcG5
fs/6hVN+pr/NwoJfw3VrLlPyS8SCMnqV9vYwPpqFZV8GGWXI702pOpkXa0lN1wA0T76b9HbYFROi
uH/61t/K31yHNAH4/3col6APKX2a8fQ4kBwpXpSo9lGkdpcetR4TGrcAu34tGrX8lFSNeRT9FH/X
imA0zpxu6xB4+R5A8yFXLEhGStWn8yAZyuBMXSU/Vk0bTC5BQlnvBrXNaoTwwhBkUZeXZxAw78cE
eIxMAMP+3XA7HbMbc1wekOp/dLBG8Vu9d27mykF6JJV8UD7nBJ/XqxtcGI5D6JqQdMiIzq1OktRo
Z7VpyvoxmREMifp2uELcY95KjhOqbsVCR+M3b358vLzXgZUGC4EbCnlVVhd3/Wpbh6mhlSDmjUet
w1Z6kblMngx90s7dib8bh82DaiCD0U9aLeS8G+y4RveHc7KX4uMcSJnl5Wpd62eW7PpA5oFAZHIW
gwxZaDHLz3/ZMU07Oci0dcpjmI6NmypBsRkQ7nYjOThnYfh+czIUUT2EAKCuwE1Ph3I6qJOYLCmP
CJwXl9pcWxfdoAe0ZlmisBESv42K+XvWI3H08Vt7vzRh3C0+dABgeGdrFLHSOBaapar8iHmatRVZ
bcnHiojDdivC1wetw0bpj0eE+k8rmCVKQLiGTAypkNOml8NHK0qbbWBa7dZRhLOxkTdxLQiVZyAa
73YDgFOYW2gwgnrB5ms1t6Ggez+Jbn5MCjXb1RNlJQG815PZI4cwl81NWXTPHz/juzUKZnjBL+jL
db5obZ6+T6VPIaDXYn5MC0e6STNN32rNVJy5UH47ig0aCyI6ot5rQnEQ4mrQYRn46Chj609VpmM5
FI1nDky+Ot/21+AdwakFU4cbLx6JsFZWyYzRi7lDKiP+HEi1hKBfPWFYampFlX4fzSpuZDdKYUcY
LkC0yklcLYkj8TzXvZEvivAgqH+As2imvTlkNjYrbRbhcpsI3Ga8DNCV851WiDWlroMYQ/CsOUnQ
V54UmUPtuACuO4krejTN2dPmIchvGq3ooBOLsWnNHY3vjkJXAgNF8YapjozUDzB2nUaEd60yvwjL
AN8Al848ld9d07BIIi9pZ82k2m5jGXTA2QUsvws3O7MBf9R5Tz9ey/SyN/YdJsCYdEyFWimmG4GQ
Ti0qkyhPuv0ASePSSXCouYbDodWDj6DQWKUbo2rs9AJdsqh4jhO1KD6hDxfFyQGDNx029GDKAa5K
kxinMHJLRcXGx42QsqkkV1XLDHMaRSt68hypNekHDkZVHahsKMnTnKh42rtRgGKF6s5DGZkdmRL1
in0uG9N80zZIIe3I6uz0JzgvB/MJPUTp8SYwpo6yJ5aFybbGGCt+gVMlxCbGLYbEFP9CMCYyoPP+
OHCDBFuSbzP5WYxtKm8rVH0Gz6jm3nzUEE+qXM1I1Xw7xsUs39qhHrWXapgZMS42WtmloZtp0SIT
l7TYibqWnnbZdasEGYCXscPbeQ+F2pL2Yai1/b0ODiZHu5jzfuOMTmbcpjUeLV9kmULL6ClJjgyH
B2tJ12oWiSjCg6JKxSuq2eWiXKuO8SbItMHYGiEOLzvHEZLsT2ozNp/wFWzEbiLUjXYldfnpEJll
1vvlqAWJ34sobHzLlkLdG4IhGy66UKv1HTYtzuDVlYbtkh70ZX3EatK0P6W21NnPUzA59ewlPXCX
zShlRejFdRcZO8Rb8gh2gmn3W+IxOAuG3WCym8123bsTnx37vQI+JfWcGMcSBGaAOVuTq5qDndYs
diy0NghaVJjz4XTYTrdSJEnzkY5U2N4MfafGX3q10Y3dEIAm+Tz3mYZbfJiNg5ujwzd/CxM89jZ4
oXS5IKhrFgM3im+N/AAdB/i0ZWqRaW90q0SHE3VSXduaJpbzVwAt9YXYavYIt7hhYzSygNMyQRd3
7Q4ZKVfLgqZ+4CvYw2Eka832SdU78qbTtTG/L4Cglq8VaX6KwQ7SJreTrVSG7MWoYgGFUwckvlSW
H6Y71axPhVemljEJT86UukGnnqg493l1WowT3Ix5ynWpRxYeylkc9MHXiq+EMY+EtVpg+FmjI8Ix
VCIYv+n9OAZQc7QQ0eZccBBcJWmQhwfonbFtekXZJu3iIiUL5cHOI3QydRADhEGxCJPZcGGhdtys
igglZd/3QNp/CMATcbtP1YT58NWKjOgHXAk73ggYSM73j++Ld7cwkht/G3ySjVEtXcU0PEyCxVsm
PShZI8CAyUAKvayuxyszizlwZFHGZ67FdXQDVRlYLcc2OSD00XU5A5QP8KBayr8kkVW1fhCqTr3t
pFgbX5BTMayfHz/hOsLRl7gQSBZBNzgNwISnN6JIMEZw6rRmuMFxvC4o6+gV2oKwL9K658xR08Tq
BS9+bptdpBqj8uXjb/DugUE8LebnDkBbmOtrdAqQ/rLk4MmeSmzbnpxIi36Mst3cqXqFnd8fj/Wm
7LPoNQLvXd/MWoOR4dRayVOHauu+KI1R9alLt70b5ZVdnYnh3s0trh7k0pS9dbSxkK06nVtVnySc
27r0SRkK3NIAvTn3+NO2t0Oc5zsMCdUvhLmp6pdWVjx9/KTvOhwgwSkkoN0AtB9FgHU+FeuGhHly
3j6hJx88lGZC+WLbhGNZ4p8sCb3bZCHW9h4emupLUU/hCL0J/kFneeqsj8pdbwXSeKZu/dZY+DVk
QTmR1IDpgCDDcltPSZPHMCTDWn5Ec67X4l2EghS68cImMrnlzBrHbNsCftYp6CSzRS0xiWr7ORRW
DhSv6bOmQA5cxvnGcyphh3sKgsIMfSzYOGO0cjirgPlueZITU9VHmmtRdwWsdvoSHamYQi0Q6vOI
IKC5y60qVfdD6RAJESFF5zKOd1WYRWmeyJGoGCj/wnE5HS+uWInxZMjPeTLr2jXld3X0A1trym08
Vjn4qSHkeNipqtQmimtxBIW3YWkM2rY2LNwnP15H79YwkF+CZcCTCEcvX+n064yVrIatbsXPTRNY
GyVLRyBzqOsaidL46hz122A2Km+UUnGmR/V+4hctEP5BDgjgqLGKbnn5UlxyKzyTlhFvanOEfHIZ
ODqSrvC38z+sBaDfTBi98CfMhV+0Ts7zdmjmnND32Zqt9ACfLD6YjSPdx1GbHMxOzf4QzsJ4CH8p
HPdvziNrsykhKXUbZGPzrLRFgNWR2eePbZwHtd9WhVq7zWzAutPyQD/Tg3g/r6RAi/79sv8Ax6+q
EANt3OWoH5+NGOOZY5U4kriKYjEnviWQ6z4zr79Z0MuVhgA+LHdUx9ciFoIGWT70Q/0sQXySH+Kk
IW5vKlvgeDKFenKkQoCsXoH9Ru6DAm5HP0IlMvbsIk7PFSnWFzqp3yLWzFdBPBnk8zI5v9QO8jS3
o7QfoucFnupPhhkcGu26tjQvpKa1/3jvvJ9psgtogFSOiVsY8XSwMVBR+G4m59lGMuEzFATlNilN
dLZl1C/vPx7rrXN0crIuAuvErrAPUEAE13s6WGCK1jG7WnrOWxGSV6GPazWxh/ysQye0KLN8uiuI
7fNLJK1kCfdXxAcey4p23mWpSWHY0vxZTC6wgamH4LOcVONiO41hrL2v275RrtKpjLJjDnQNIXVM
wozP0WgPnz5+kHeTBuSfgIBqKNIgdKmXN/jLG2pDHGUtIStPNHKs6MjaqL7YJIURGgWpKfl/OhpS
FuiOIlX91stYzZqW1zI6ubn5pEup8YShLbAyUzI2VVnaZzbCsq9OXtCimoGuGSybRTFz3Quf0HDD
ktY0FgyqsmRjoR9Xc7PPkUn3aaXobsJrPXDtJptw1os/jSsXQeVFiB0vCHDA685nZ4AaSuPKfgrI
R2I6Ro5It1mIl8pFGMqOdCb2ebfRoNctMsmwmJZx19SCDu1TSj4yOs5G13p6P2te0oXhkSlogHSL
5AzOZj0eqwaAM71qmvAUc9cAsjTG0toZZPV7r5q3tt2Hxzo1u4ehyJ/IiM45cr8bjdbEUrGHK41U
Dljj00VaNkOb0lMYXyAO0HufaxkfXKtw4p1qlXG5mVAnPlcRXFd7gKuYS5S+EGI4Udf8vqxv66FL
Z/nFcQJxC81CXHSJVZ3ZEL95MqrTi/zJcuOT8pw+GXarsdDtQn6RuqB/NHpj3GBlkPnFhGijq0rV
659tQHyZZIDaFOCp+QPfWI3X4RdOSBqkL1iZy27lRNmm76fc7ZNqPhNQvH80uiy8NLY75WPCudNH
oxDF3NZZ+yJGs97J5TzsSEquSgLIKxSV+j/MNd7Q7+B5Fp7DwnpbDUcQm1STOU+obQ6Ls4bdbkM9
zDyzMM/5TC0f9evRYhDkU59e9gBHJ3Kip082JgumwUKTp7G6Ap/2fD7EqDNcRtgkP378vt5NIi8K
+wGkzbhEyRhX4SkqtOakzUb3MrVO9myj02KHVlzi+9hG+zo0z1xrS3h5+mTL9qK6ST2ai3S96A15
Bp8AQ+YltErr2UhkgxraKA8YW3fWKDbobAB5XaBH4R+elzQhkSWgLcaWW/xzVnG/PpTyNNsif3EK
bjmXKC5wZ7Jgb+xxhT6zVt7PKucJvWw6zZxeLM7TF1ibVY9xrDFxnpjOPizS/qcF8+DJzuied2Fx
7vx6BzaG/kKfdVGXAJECdmn1dJS4ogySk/QdgRt7/G4CcZsPkpXEgeLZWR2IxrPmKS3VzYyNxnAo
xxijCVHFRXSYAgNFQrePWYxu2dlt7rd9nIgWU7BBJO1Fwr2guoocy1KH25AW5IrbISRkeVmCzLGE
82jd0UBBhqY8p4W1nskFC4K2ETcALWyYdKusQW6UPJ9MhL+nQJnuCyqY+8yZqg1iTukXQ5mGM29u
vfVgEFGyeHPu4Rwjbzt9c3JXSoFa1dpXxIwSD1zI6OJzn+5Sul/nkuf1DbAINnF1LzgzThTIbKdj
FTF7QCcV/o7UY2++lrKTICsWTmEnZX6Hz06xDeeKMrKaGNyGXh8DghzduFrIop7TLlYRHnS1REv8
BkyXjh+LXncuxy9+BWcm5l0BwkS2BGgMif5CxgVudfptuTmjPgvK7KXTnXZ4VSuMZiGo9umATze1
XGmjRY2cvvahhOf82KJMfxfiUCy80BYxFKWEDlh1TnN5daBQjFnUeeAksbmxCFrHCR2Z0SxJcntv
FQQiqtY7W+ge1NlkO9ykSCXtmrLINx8fmusc6G1USKyOBTsYT7l1ESEP6yQwM6O9R8QNbE4yRPtM
ONWxUCl+1MbQXxBA9FudU9szoendYIN6Dpi+2hnLdwCsROAJdJAdslak6+y5LgLdqe7LIS0TD40z
xfbybrJ3Vt3Y120YR+d4fr+ZbKp6iwoCsCyyrtWCBcc7lGOhVPdpN2m3YhjLnYQbzXMUOq1v2xw5
c6Cru48n+7eDgoqk8wag4Z2aqBQDEGrzob7PseI5RPQqdrJSxVdIqgUeZMbelYpkOPOGV8fA2+Qi
GWawqKhwAY06XeyVYZdUX9rmHko7XLOk5pDTgDDDpfxTnfa/xzIpJ9I9Qkh4HcdkiVTT5VDr+6iQ
THHoKCDIeHsUenAxz00TbgXEMno7qp0o97WS6JMfBWqduLotqS1cNiWs/uyyRNeDw49oYMESgpBa
wxpniG4jXZHifugSDd6bne1bR6aZEozpmcRidQj+PdQSDDAi9bF3PgB4JauDLLB9yeLwSnKUftMV
0blge5WsvY0C/ZvDlvufAGB1jbRKTK5RleJ+LKboqiualzmXxk9g3SKEmIx6oyHngYNXUu2BUH79
eAWvF9Mym9SN9UUGAoLqGgqbSKGV9KEe30uzk9xxS0ueU8z9EXW84sxm+c1sLmjCJRAgcwIFdLpu
aUCNmWTkxb3Uo0IYNmN7gwNA+u3jB/rNbC6oEGoTIF5xSlsFjVmeBhgGSeV9qsDWwxWt9pIgMH3N
iaxN3+nVvp902tTV4muOAfs5sbj10beoocA+50IC+bukNadPmVXpoFndwKEv19GNHJR0qWUtljMf
Df7yqzDC4NxdvWz4XwJXFtACDyXnRgZuUdZaTqlfyhigOso0qtTuHu9SxNgaRVZ9VczY9ID7EaGf
0Tu9FkHbvThVmx9BsbQvnRPlLwqCft8znuNfjlz/+TL+D3TWbv8evPnv/+LPL0UJkzeM2tUf//um
fBWf2vr1tb36Vv7X8qv/96+e/uJ/X8UvddEUP9v13zr5JT7/X+P739pvJ3/YCGRvp7vutZ7uX5su
a98G4Jsuf/P/94f/eH37lIepfP3nXy/4x7fLp4VxIf76148OP/7519sR+J+/fv6/fnj9Lef3Hv7X
/6zTeHp99yuv35r2n3/p+n/Y1A2QeKLKTQC+mD8Pr8tPVOM/uGu5sIFX4GOHfsdf/xBF3Ub8kvof
tKvYmwBRUXmmrPnXP5CoXn6kGXweug0AW8jYURfT//o/X+3kJf2/l/YP0eW3RSza5p9/rZbuYq3C
db2MvnjZ0CE7XUcW8n5mSY3e487+0kXDJfrbFznKAfk4nNmlSDafLtq3wYgQ3nIRJmJNnU67Rm1B
ivUeAnD5/ClPSqU8NkKJI5fOcSVctRxV5SoynORnPdfC3uWRNvQbpensPebpUk4fjYjZtXEDLu8k
u+qMQxqGSXOrckWKvcB3M9oaM7ovh6rJzfFCrYK22pvWYF1pcVYVNynn+6XRxG14jTh9PPmDU4/V
RWRMYbWddTVDyjK3UWpQ29lotoqEwRCue/W8SSt1Fj60nuWXDLAHrh4YWrpru7a9BU9iKdteS4V2
7Mq8Sr1MVHm+14FzZV6p9jeE0XxSSyGAOL7Myy9OagNmL9JZo1raWJXu1j1ULjfpGu02KUI7oVM+
GJFr1jMC7BUf4EEf78Mtp7WMqL+cyD3dEjmSroZxlA8km0Xn1+1A/8+bZT2tdgj7KfllX8aG0P2s
I7l3kxnJyIPqiCTwcqC3jjuUcZd6dqM49S6aaX8v8jny6DUhLxGkZILUp4Eo/eMwdbM4zEWvPyVS
orvYeaH5n+QbRZHuQM2YPr3nEvUtafQitUfaj3wP2dC5crFcaGBzLZ+UBsIvJUbswZTHQ7fBRExB
9BQd6C5CwsNsjWuntO5DMyp9zq1HdMZTd0KeGug3VOZIfY4668GckntJtOmmltSbJSS9AtZqu9ks
7jor3PaBLnu53KCib8mHarKNA4XqwI3D3KD54YReyndwk7g6xmZ3dHDB8fpR3RLZp66itbsiR6dC
MmIPwaIb/MwBCMyDD014T6++9tN0uFO16CLGOw6JSGlrt9mAxEM++IDSbL/iZedx8AOlJ1evF5SB
Uh3xV5vcMaAoO+fqlToa97rAIh2Fom9Rox4nK6RclJV+2pi9X81BvlNEs9Ur49buMz8ZkQdA/++6
V7otyJL7SQmv07mW9mhxHnslcQO7QwLFajo3TeorKRj8UTWuGmkokA+YkJdCzGcSN8pSFi4L87Iw
+1tDjV6pX3v4wtUwQvpPWidvDDFd4+cKk78LPgPVwTw+2Et6Mm86ki3mLziM5hwgZ9I+2xn6qKoV
+7MKlks25+W7xV4B2dhTgXGY4SgOoUWRQ7TojCi2ZLp6mpOYsE/8TERPeh3COHa6m94GHmIhbuCS
5PhOBOJecn4oklO4IWgrK64SWrrNazOqGYlp1/s21Wz4EX6dzXQKFezy0uYKa98HMy0i16ici0Gd
L8Uc36JhOsHqt7x+lq/HQISoFBgo2cqpDngEdFZQ4p0WaJimYQjxqJZO5sd2O7rO3OzsrMOqrX3m
i16qNo/itBRKpXRTyVFxO8fRzzpr7oMcPxjF6Xd1ZV6IrHs2tXHfaoCjdISo3Nhovke104OC0Lot
0Brdm4pA8sFkEGiqeFvx0GqWO25QNd81ySKRDeZDosfNZVtSxZ/M5FYrESpzyvLWyYP2uk6AsffV
vO+kAvxIZL0qmrnNC7u4mNLwvlTAv0SjOWwQIJ0piBTQa+vaxuRlvsQvD8cntQBep6U/cS5o3aZ3
FtaD1yqzuLC68kvg9MEmEIYH5+21iPFZDlXJch0JyBUtfmNMJLfP49GtbcfPYihHjaXeUI3nv7Tx
RRPJ5S7GKEzLY4S4LCRCss650RvlGE3aIQzSCxgcwk2ddiP3wV2Tdro7Q61jPeV3SZDUbh3jW9cb
WeulmvEY2goGMagBeyURpVvQAttalflVMfoL1Ujt28BSrU1bCnWTFNbDWJnWIamGfWWkB4QcRw9x
kj0t/409VAv+D72c2pw8FaUOgIfKfJ9yTdOUyq9GUQW7FPZNXaTWXhlp0ubWj6GOCl8M004ipnd7
K0w3VgSyVAsw8OOweJkzBR82IHo6dWdPpF27CSt1C1h7vJSbyvB0OA8H0UvH0Z74psRY8J6qVH4E
GxntO6vbBmG50TV6a3oS3GVWeG3m9UtlsL4LvM+KODI2jl1tsCMgCbNRlJGn+CGXHV9tBss1UZYj
5a8bzt3wmj7oZppqa2Pm0bjhkhDXrPVio8hDrVyN2ex4ytBIN7KWN77TIfmlZQkgvxJEYt/TwIFo
ZTnSuKmDwHATp78oquxYlVrj1Y71UxuQFHAVFHT8MVRhCyFrbfuzXB1sIdH6FfKFYcOOjPUg3XfF
GO1VEd+FWf0FzuFVkSsPkNlVNy+sXa3J5uDNs/VE4UJ7bZJcuhZE22AdsytKT1ci6kq0lWfDy4xp
azfVd6eMHmAg6a9Tnsm+YVY3ltlNd2k1ZbtRi7dcft/Bk31pUS11nbyaDokk7wM1G30jKPdRJ1TQ
qKW9qYfiIGBVugF2L9MY7ofK+NkXkeapfWnvEz0qb/s8GS4UnC43JBkUlBSRP4QBN2ZHWuB1WaYx
UbwkIY+fBa7ybtfDMG4G5J/M8l41Js3XY+VqLrKfuUBTwenKEhkT7TpO2VC53nSeEQvgrzMS07Ew
uGbr7qZzGqD7qLAJP8zFE2wO3StLyimYyxMvON0jDgPCA5yKF3FkSK7Ig+lo1SV4Rqc+yASunpPH
FwlrwxWhDGTXSr6IVnSHUjZoHJfORi7mr2GZ30kcTwFkVHcg/79Sc0P1tTjVL2VscDx17GK3BzLl
53qyh4Z6pH1+Z/xvws5jOXLl6tZPhAh4M4UpS7KKnuwJgs3uhjcJIGHy6f+vzp1ctSKOJgrpSGJV
JRKZe6+9TDfc+177zCzVSowtc29335I4uWk/qWCDOtjo+P4pvX72XfXprNIMiW3cp13d8Cx11M+Z
JmJjbuSjGPvyTCTLfT/2ARlC+mfGGxEiyJF3Lkgkp7nrJcHSaL8WC9RvXbsHYy2enAJCY+pR8gS+
ZryBH+zaxSn2dt9pUafcT9U2/Q4KlbebcrMLjYbHjtGbdbGGaT+qdaJgqZZk1tMjOTQJlJCjbcoL
tJ2vxV7v2eH2HeyJOXbTekceYYM5RvAgG/wKrM3vomricsC4jZLZg8FYYSxhq7NRBfAw2/lXp9cJ
CPm5LpwhtOh93cq6qCG4lFPx0s92TKru/ZBj+JUBZlaBCOF8crt1rh4XSj+owrkyQ3icFDId0/5Y
Vc3PpbqgkMuB2YQfrrX+NflFhwWY88av7UJfrD/nxXzVvWkIC285N4PxErARG1MfTrZ0Z2D4RYvl
kBWXpmnYisGAYeIoPvsSWpxUqfnQ8WXWYzlkFGV2v9Vy7w9rnz8Wftlwrfiat0azu7S/i8WE05Ln
Yjajaqubp0w3q/Ue7vZiYFLsNHk8KMc59wW0+71mpK0WdqD43gG9kt5+VSDa7wuGZrMINxSKM9Tl
wLofpa1TEoLUROUw8kdsr23Hiz5YafA/0OS/QL3bvBzLVrpmiEiwI/+2A8xak+UDOIi65jZbKBF1
xh2b7q6d8zSLtmJbwRScdPwfQ/tb8/f/9/F8MJp06BtIDZn0Mp35z/6rh/kgISvIyDY66BBmr2HF
t5ST6KPaJxwgRBpNakO54bwUkWPEcycRx9RZ52CMmSxVz4CG2ApgPPVR3a5DLD5bBBXY3cWqmvw6
9jcNAK+C8HrGUW4NGwvPJhyBWgvTl8HRX+TQ4ZiVafN6/Xdc5r9Xlc4W0wFUH/AR/muMjWVl7tWz
J6OpGeq30YEQMuv1Aeo/t7C2ad6HKypfT/79U/+eDNweJqjIP8QuEFomsv+5ppWmJivTFz1yy7ku
0DL21qslDHuE/76iQBjMeSvDzil4k5pmpctYN18jkMYFHmLPM0H692/0F8ntn92FCJpZ/s3t+b/G
bzOIHm72gx5JdvO58SC/rtWo3Zc0oFet77V70XnpHGm4lv6Pj/6v/v4f0OE2KbEgoIAb/OdaGLnm
y8DqiRjxluznnPm4I68t0v6INCWe+uAp14///ef+vacRn4OfmoQTwGyEnPHXZy4kMXpeSiCtrNWp
8Q5tKsFQP/7Hh/y9uUDeb5MWH9dFGC/+3/w9CIlqbDyywo3nYFfH6nhp3Hg/hj9/zKd2133YofHI
pWEQQGxGkX/g0N/9+1fg0/5GNNBW3twEUFYysoZP+NfrW5W0eB7UrmjKxTmoupecTHradjoTiwnQ
M0mbA65rzmnNq0vfOMd+4uht/GI8bDVMWcq8272MRYiYOOY6LxhPq5f/cTV5TDNZV1EDh52D3aoe
zUHlsTEyjyak/H3qvYpj3u73tlvHXpBHanR3I6CBs3XPXe2cvMK99uUSu8YQu1r3MA3mYar7MXS1
4dgJq7v5VURpi/XONPvc15aFbIcS8Y4APwaz2pqHCFWv0ko/Bj3FLqV5BtL7VigP/NnPEcekD7W7
vA/OenJqVtnZ5vdULp8IMD71uX/HPQL9RHvWOF3jcioTr6elxN7ySMy4CFcteMkWM24ynlGq76rC
3RM/f2Sccglm2zvjDfldmtpOTVhELhmolMIJIJzr8tnIG2QC7g6F9n70/FNj+bG70nsH+o8lFc/5
RPKMSO+WKjtsi/VUdJDPZ5wPHHf8bAyKQ2t4Z1VeulnKEKr8DhfHfbkVp0ZzPqjQ6Jqzh7zBsdPk
f6xl+GT18n32aFZKA756L6BbaHsn174r7lfw1IZLcv4Noe2FczrAg0/tl2I5pdijR7ydsdalr1CK
UVX0U6LyMYIt95Rb5odT5dEimzcVdCfZ2HXoIv0L+3XceXDG894Ny7Q6doOJd2rw2SKNzRTHSCke
zK18X7LiVhsfoB3uEEx8NUtAfJ/VPVnF8lyDRIvGSphb/9Bc7+CPAfUrDxap/2Uc65c8M06NLWpG
7GOETSVyEsvvboPell6mbD/dAjAnK0EeXMq0yNPzZwrK12UasXPnKZJdxC5inGQ8Sg1EYZkuk9W+
ZHJbdkIgoCzSof5uO8vbDbpxh+/uXpnt2W1kQoZBy8fpTZxqxZ2tvNMaqBmrVp4xikmV3OhrKvf3
2rB1YVsxEKnV3eYUViSt8VGT1vTQIsMBVygfLH880whfNDGy5bfG32m5fSK66kxregoU75ncvHLX
B10ZEv/l7eVQWwl2f8Uhb6rtUnX93VxW+zSVCoCinKdQX9ArzXSYEldWzVLb0R60Vxt07GgLqT0C
zvwp61lF86S9k0b3o7MnL1LahmgJpulR8rYlRVd8TsH04jZpE62bu8Yja6F7as95MEXbhoAu59Bo
m+5Oa91oSqsL6xq3XTdCFjSCyFXopM0NYZjoVhfJEXWfbpI8I7Yhsevi3hvTQ90p821bIQlsm3wJ
kDzxX6cIy+fu3e+5DAUw292Ad2zUUSaGTj/VOOQuPmbZkzyPq/iTms6pJSAJ0KXLE2GoKsSj6z7I
kRWM8l0bF+QFQ5SNucLMxyojDxccsE380Zn8ftiDLk6ayA/QWhawCCcym+C+L7cEos8L3JSkhjcL
jU1pUcq3d2fnorvzg7Nmn2NlhtIQ+8FcD0bj7PuUSnrEBC8Fa1Td9lBI45IGzg4TnLuhK77Q9hAl
pSWmJhFzOZEm1l2P6U+74am5FT+b1kjyTj8UtX1dXT0afHUet8wJjbre6UG3F77xKdWXkRvvUvXl
KcBgd9jbTa3l7+Ogz/tp8Qi8sGgPlqGLx1ZqSbcMuEX1ZsaXK0QivWBvNO5vV1uCmoa/13e1sXlh
URbqmCLpHRMX/sYXHuhAc+ReRe5Qts+1VzhPcikHIGEWPeBszEwisrS5fSTrr3/QtYJEjwAVmRir
N5vekM2/VW+Bl5OXN65r1Jpm+WIElbgCIv+aNOOIJhrZcICTyqL90aTrgAXOq4Ncs5iWo6rSNFmG
6Yonkh8Zq6X/WRUgySmfJABnWoO/rb5+31V0Chg3gTI4WehkM8SkXKn7vtBfHXM2nnS9HFNwTe9V
FhrWpKPNvK1ezCtCH/J5TH7kmSBrylnLm37i6SBOZdlvQJE6KrA6Ixi29TYzznxUbVvd7kU9Ht2g
OJNDaEfaRJhR50OCUind1ba498U8i2SptTt/8a/TYtrRTRIXQ7Ifo/xmyZHJ8tRmhh1SCxigH5S2
eTW8TaP1IVB7hNNQIYTzRjOCBaWdLF88jOvyuM3Tnb21EIg8b+q+zW36ZcHR3xupa0Sz0ACBG5GC
bhlFOn0G+twhK21rsoNz20fCOYF5zvC1wq0Tn/rS9yf4SsoIc5/2/KkxVAHU0dTFBazK/m0wddiN
xijypBS2MYej2zogiozw1BnvhdKKR7VJrJh9q34zi/Qy0DRoR47WfAaNCYwmHmvfqcMZ4VsRZam9
/ihy+1tmutMcAm8xHqagkTsSitrY05p0l2kAFnE5kxK6K3Sy9MKq6vN78BMXjSbiN0ylHrd+GXZw
Qei7hgW7rIR3uUg6dLAAdb7ZXQhIkB+ZqMVDI40sjYWvjTEWDjpYeef/HGXjJdVc909r36THjHxh
J6WYsfT1wc/nQjvOjoWShbo7eJqpL14mLRtOg1krCWGoaB5hbrCRSyNewa1iH6rQHZsRK61h3dlj
ft3m1dv7Wvc2A2ivPs6UvjIxntHbIinXzYnmrd/7uVZFXaEt77kzPBmB7KJ84QAs5sV9FKKpo5Hg
vQ9tyi0AriK1/7Sonl9UM9hbAt0wstfy0phpFJReYvek/5GQwl8U/hvO/kaosR0jb2j7SAxreQjM
1tPAN7v6mVKkDtGu+8ccA/unoGnzV32T2/YSdHY2hxCFjyjQ1vulEPZ7K3MR0YimO7OxsyQA6dq3
ZVBhfzQskW+m67U0FmdfqWA52IGspoODk8Ke9kGg0CxnDnTDLorQ4n0+zEEvknQCI12z+a711+WD
uZgbr0o+M0tU52HSblLQFM/LtAr8F879y4BX+glt+U0/S4EXDZVYEEO5frn3O/A+Sz9XTv/F0nyu
efCAx/KO2ddxUP2+VOveyEYvFt5S7gRiXx08ffAOmDL4v2cnb+/STO1KcshA1R19PQ5ySPcZ+/J2
e84KMbw51+fV5BBtNbTCionYmRmRCPMx5XGVM6rbZVZHOJuPaeWOrHyNHavn9NfO2/Z+WoyPLewI
RCbGwZuDpCvq/shIRA8Xu+4wT1D3vCFbFBhySDSxAGkP1Re3f3OQ+pJsufB3JKt+TRkPB4apEwtz
uY5NH+c+LuUNp3e2yN+Z6zy5pjbSugwnsy3vFvMmg7bltfKDbyQtKsbOKtzAZuLZmfDSVwOOxBl6
alHGgwX0q6E5DLVsudfbocb/PjiVWo+MNZ/uhe9fs0qLCjVWB0xBkDfN6361izlZM0Z6zDK4DYvh
kLUwXzWp1KtvpK925poRYzsZDu3yQiy0SCyn495t69Zg7EANgf2KH474OvxYKMKq8FZRWiT2HTqG
MPqxLIwl6YWtWOvAKa4SHS2zHKumGlhqXCf861Cn1r0nNQLXZkRiwJXTKR3rCEMgL7zZxiSToH4N
mU/SQou6lQwDVgGbc3C8I6vQhoEttmhsvcOy+iqqJZTyYchzUgCYHf1Cn1PvNeCKy9Raj3Vtrw9V
61vP+qJVoVj9az/Wzc5p7PaHu4z389ogoA7y/WJp6lG0VKqZU71iN/A2OYSJOWkpwUzti5fC+mgN
gceJtZ2yAfw3W4YfvjuNSaNPQcEF542XTm7zn7YSfczJ8lmWs3cqfbjZoz5/tFVKs6Cq4o50UxfK
ntgODnjATgxbH6WkUCQLZOR4JIIbdXjn7xpLqrCZsytRmgojQO+h07v610jM0qNpVl5seH1i/YM2
pN0RIdu+4syjymYM3Uy7ttTeVOs9YtbOcve7LJCRmyGaLtrRj8rF6J+KUUXtVCejvpJOn6b5tF+R
ov+c4DCAYqYB1dytKMk295jXc0lQB7deEdU4zD9bWOw8w3xZ3lxIIf0+A4eX19nFnT7syRaOiVBO
E9VSzssNrNC1ucz1mIOeOSmXpbmkD8ZSJnIO9tTX/UFZxSPjyzDvxourxGUdyqSCdyNtZtXAOnu9
Y7I1eIxUhjH4g8N5L8Opnd7tRZujZfWI8sj187Cm2m4zij4qu16L5JYhHS2hz5ldj8eBMpOe5Kh9
NmnFwS1VxNHyNRt4E1W6ed+Z9tmQ3Qlk6ZtRhp1wICZF5tn4E3NfL4CTIewYaHjIzcN8Ha7oOc5y
ZAd0c/lctxitMOlsfFOFQQd1fnDayOyZo3nZ8CAmc7iudnCGyl892TWRY2ZL7ZB69XEWy7V2szG8
tV6CUYQIZbVKGEX6e7FNnJKYJ6+zbuZh2hrxYJpfojZfHS11npi8U1DhsvTpGXjJeMWA0LGtMp5y
g2TGdEKEw5+dlvtkNtT2sSjUi7YF3WOQYY8i8DVKFsfvwmlr0x2vz9EhUCoqSAHeWSWQgJvmgtnr
qsfgjMYD5hVrVOb5h95RLgZzy6jIKck+T5tEOtTYi7zn4sNJwhEQDNrUPZvubO1MZuEh8S+PGVri
VGPZhfdnMA3o2mXw6K1ulhTCoRbqZBbZGi260z4E7Wbua59RfK0v0dZO11wFZ8ftmmNBbRPmAQ1R
aWXqVPfFlsA9K+GacVK4BIz+JgfwihHWl0SQGDm4QVqjexYEWV6rDmxg9t4mrmBaCus4MIU+1qN1
MlrGSwahFry8w5vYzD6cmN082X55rZgz3c9Z4wMiL/h5LPJu1qSzz6phCBdgVDOSgfLOYhnAu/P+
tLlckDaxWdzKBC+OQ1sfMmluB7yrnpluaKE9gcNThOzS3p2ynV5qj8XgHKU2Nx8ICzLUJESfb5rF
78UVb8iZZPZLERIQ8DyJAW5FNj7U9ei/zA5ZcmalshheRpH0pMtyN6iOJzy+raNcD9KX7inAziXs
xo3oQiQyUd6mB7MrftqqXX91i42TQusEp7VSP/UBPy0cCmG9lZ9C2MBAXv/ZWMNV6X2bTJmrHb1m
qRNo0WPcVP0LrJvfaVHloeKMTdrG+nKKqo16fzKildE46k0v8cuVkd4oIoUBQT4KMzTX7Ip5WBnh
VxE52Dnu8BB98PBRi27Ig2nPz6QiXVghrC7c5rDO8jBK5j25454tM98iJxXVXnAcAzxfyjntqLD7
4AJQ+wMpxEBIhv+6SeMP80YJh7Y76qZ9zY3ZPiAs+8Ca393T/2pJIQfBNMxtoxWNzH5Z6uuWlUxd
cNs4BE3OPVUwCLV08bMfQc2nqdLwXNEeRtu+glSLqO2ryyj6hswb1t/RnJ8om/kIz86PCtvBCHne
E/pxP4IyVMeG1M9tM++rOpdhTgV4yhej/VXXrbkn8fY4u+WHRNpI6eDdYazh39f9+lzlYO0CLXMo
x/7BxDgjmlSB+NTsX4XQX7fAu2bNGmKlYvFFbipsRxsi5NIvhlNcZM8Lren1I2PvH85ELRQ45bm3
1i1aLLGhTynO2P+sVuhW9cALg7sN5gkXp69+ZTZvTuFocV5ZPbuHErEROuSjwgJknoOVoI5bm+M7
WrQts019niZk5LX8c5jTNv8srNPtbtz611zUz8qDHiFK7QWB/Htn5wdW0Ql1h3+z1de1bz8ofo+B
oMOl9wBOHAhL3aBxsEeCNRa4SUXAaMw4iPt0RP88L8NrvQHzaKN4xByYMrUfzqXI7i19OchyHg7o
bjost+Q1TY0zVpH3fjA+tWXdh8PovNljM0WDBi+31Jt3nAVBWutLqfJXz2Z81ReQ3bvtuKb1l+2v
r2Wp790AUlZhNR/uUJdvhLK54TLru5yFuWNaMALpNV3ocmuH2VTerbLdQgOYkSdul0ei8b7FCq8d
ufbOmtprIT0+d/5wKFDHsqLFaEo9zKoOw0i3izTTBkMDUVoxmQ7mi5vBf5Aj9JkMjxx7/ZqH7rBp
M5UHBii7pQ5m/iPgbNfrz3Ofv4lcEcDMXWd3NX41eVonWSqQEHQpCJn/WNXzs8fODcjnDBcPJ1J/
ng7YhV7clYpSc4Y0dFaNPpCZAvUX83wa+10+FFcaQ4S7N8mkr/nXzW4EEBPiDiamSTO51Udw80gh
uaeLF44ge2PEWE+lm1huIxLCqthObflVZ+Md5L15T5u76009j5uW9Od2na/CxRK1HgkUyOanxXc+
RACXr7arkLcrntogVm6zq1fwva7g/1gGQHS4lVE6o08imZLi0R6GH846fNc5Pt10WIpTcdUiW2VA
MrVlpmZMqPl0WjiKY9Na0cAN+hVPVlD11KFpS9PL5tR3m467vFXdZwJ4yhokXjL66j9hQfO6rAtM
61p+NpVeMSez9rqbnuD0laGO8UvYGRT0qcSHBVn3Q67mAHKe++VLAz35yMc2aZ8mvlweb1qocPJg
Xzm1IPOl7k5VsLxhN/7SjTStgWjukBYVcaFXL/ZG5pZLLm3duEOMpZUTMX0FFl3uM1089Iv/0KfW
We80K87rooaUN39PeN7iFVU/562+r23mgGr2KZjEfFxsdRLVSA2VMwOeyb4K625sY9Xpb5PNrZ77
8PJLkzCaZRNA5WYdz0vhhZqPEWHW01FAM7TogjFpAqHRg/GwanBNYIE8mqpbCevtp3vdap83seAr
ZGf+ITNoCCxk/SyV6SSpv/JO1RHq8S94/NOHLgDO7K7hQLOuWZDb4Ta2+tNoc9OFlVlop21Nf80D
5Adcdpqfa2No997U15HUg8RY0vNNYwMA2m5PRkqwrQjkuRsCF7pT10frqAfnvKutfdtjeb8MxWUs
deCx1AF3LDhnNk++jClQAl5+GjzC3thhYxYx3+0vKbs1tAvXjTfiySg5fRh9Y671bzBlxxc37cbr
VuvpddGMLumHVq53qQuFwjAqaVFnyQVFETZs5wy7UJ+Tcz8BiNKXz7siKDh7KOM68dNxpR2Rgejf
WXkQ7IbOskNGrqqJvXkY7nAteypWXUWisb/q0t8Os/LTAyUfbb7+0a7p96h17lE4zqsSEE5hYxHt
5de/qiYronwAcKrc5VNVMD9U7l6rVd9iw5Rv0Brei8Cdw5ICIvx/r0zfFwkjs1/ErxmJIcUF05Yi
0u3SPDCQz/aGtnrxNK63dB3zR50ZGm8rP9+dpsOSr08DJkFHrC3MxLXM3wHBwNFsGnTYeX3WZsX5
7UO7wk4UTM0Q7yKvKPq8LtEz/wwPXp16LXu16eF3UA7RaKs2YVIIOxKfr1Caa7kX/1BcwMXGFAJy
imvCwJS0VfWyU+5MEzrDjakD49jkPKnK43DEcy6RIDqw9KjnBhwIY6nb8AY956fM0wfbXjDpKgsv
hjPlYEU29fe6EywszIYJhpOzZsapx6TnQQMGi61sAOG2kJGFW9VWZuQ5A3cDZLyobbMRtkYvLmJp
X93OWTh461orY75bXe0GJUbw1gxNmesWzHeMyTCbvTMXTZsMIzxltDG3QZJLW95Q7jjuaUSdEWWG
gPV1Q7BzY6RjrfqDMPsH2Pwl/S2Jb4juIO/VzD0m17qKnokVB85xbr1dj8PNgzWnahe0viBJo3Aa
fGqogdAHh7NBa+vREMZS2xKzWU6MH99nzf3Z9JLt6nUi6rvg1RQj2yp41kDP6+wV/OGCt0/9sEGy
jeUWCFwEClyJA/uwtgYx8ItGGZvbuDlgdpYPoakoA0sjBXzSTDi4AlPVHjSj+XTSgOAxUslw2btv
HdvD1stzQk+bjo2CpYaEB8L3sh+64GWw6FMqZX5qy/wWLO397NJUuLRJABabJLGG9ZqgQ2XvaT5/
zIuijQN6Xxtf3xkqePWs8Xlh33q93GKgd9DbIFlb3s6ccjIbfzT5rDPmau0kXbwWS1babNvfIpF2
b5BVkmluj1uZ3stZ/14t82lYDdwrUhOIYUxjcumzqLbmhxZ+UeCpeLGtRPY4mzld9VQ345BUE+xK
vvEfyLIPepmP+zqdH6tlMSMsBPVYNWvNR9YJoslDpnxcFSGnITwewGfnL4uUchQcRmzBmU2FxcBt
BXjq56uV/2isW8SB1LABxzYTTSbf7J1580s6/l42Gl56plxrInv4zsqJWyswCQUp8kPn2R9Llz/h
Gc7QLbNirudzBng6muOJhvJAWMUPQ6mkIzWsVxIIaWLo6j9JUeahN033FVLc0csvK8gAu+ZIy7J3
+uKHp8Ye1f7WHuvVO0yOAUtzPeaGfWy8PN+jv3lWK7yn0ezO2O62OwH9iu6RQFG7KH/Xafand5o/
mlDX1LEv1OPvVVGfjT67wdjWW6bX8Eq9FFOTjJj1i9IgrXiVsdxhcQZ516HYs83ltcR9hPqLCMXc
2NFsnIOmju2bS6DudZ27KxfXZ2FAfaNKVxfTLuS9MW3Aa808fwrEuxeaFfHk4Br5zBnFdLpaiira
bONU9QOT+Ql6dWH1TWyXGjD/6g9xq3myTmptcgkNNbPXIBuyXaUEAJ05TVEr9WY5kiYeKaezEnNr
X81CKfiyBjQ5xr2DhBex6F4fW8TVxy3iptis8nY/u70e37r3ws/TKE297zRbxHPXApCGMndTXCpJ
R4nQnchkVk6CboCfW/ZW5ObqOA0zhG98WIs2gh2zRl4GIFMv/by3bP0HQCkRdRTvPnfrRXkWR0Sv
G3tqum/ikIOLb/Ufymaag1vlw5SPLYlr0wg1zS93+kTuUG7rT0VmOrG1uXcKmgEsCDwp4PnYeBpa
/dA/F8ItoZQ3vHn2gpUt9Ger136ZfeHHrQsxPUAHG64OcZyEZrqUIsEeavReX9WceBg/Qal1vgea
pQekai9emj+mHkXcoL4BMZ3E6ISWKHwC+cUZwN+t/bG87JeExh6TOZodtxxZQJm9eZt9rIP+eeyd
09LLqHK62zGpN18tno2qGs/mioaz5nwK4dIXYW8PKg7q4JvaBAHIWAAW6f6vrNbSnyUeTuD2ptj1
wvIBLDGRgkrnNmO4WS1YH8ZyeCfyFbKpPS8VOlxdw5h0y+8QP4gwgw+NPFQw0XerQz6hMOloBiNZ
+h+apr0qt7/om7dEK+6RbSNXho+uEzndarBYXuIpBrB2GYwhKtshdsjHnlXwSJUQM1mRYZFbz02N
heW8znGmte9ZO36LqqFc6xgNeneNIo4lw+/RQLxa29NVdtJMvNrTdmONZ5viVgd4R/ZdugNWPYw6
qUPPZY/Kw8o2zNv8hivdHk7YhCa5anfGlOLhYTLy7VWgdqOQx823moTnfio3DEyHDoC8TLF8n8uT
ZlvvTQtRdNQCfVeM2VVZcr7XtvJzKKbXmynmcRr9FDyizKJcOsRboWv2qnZHsGAX1SPGoLKteFN0
ezdgJZmQPYnqrbK5UlP4BnIWZ92QH6pUbDX+TBem/LzYN2oyQO1GhW1aeudy0na9bEnE2LL02fAx
QUVn8wGZRkbU3NeyNnZL5RKsWNnrL11q79so+cbSgULKmCXcUsujNyzyPauB+tX3y4/V1n/ngzU9
23OLkKEdOZQrUzGSv9m+rtT2Leur406LvxmeY40WRFulrkWeWU8mGgA8/0eH24bxdTTA2Y9WLK/D
KevfYJ7fOepWhYzU3Z3/NjY3af1Au1oFFVN0wc0oQDCYOW0yBu481l1uQvYSJ1dTuN0WVCpSVi/e
Yj5WjdvERVCbe/IVYLMsFUAJ3KIb3122Nc39mKcDwG+vQ6PTSDraw8Y08THkN2Vnnr0KdkVPtMm9
bwyjd7EQI1ZgmFmWYvNpbGRkEOIAuoq/sHOu8xvapctKxhaM9y2qqmYwkYLqTnW/uR0f1aoV1Qx+
rHPUC6kXL6sJQJmsFeqTE9P+AHc4p50iTMUCi5fGYkZeIYfKY8qh7cszPXyWp87o3cRw6ZoSVO8l
u2FzZaJ8LC8uc6U1v2dJbaOJnuNbTPzRu8LxtjHxHIo7hDYVL+QYUGbQRpXlb7dYy/atXXnLw4YK
Xo9R7kr5u6lvdqZIlp3DZthqeB+AW2sGgm+Ao6x+Jqfbv2b/KKetrdrAn9Fyhq0wNOuwNrj+Ebug
/7KlZTLFKanMu5Hxbzp3TXO35v48nBgM8WCMbAs+MSble63urPijcN1/CmMqt+/FnGf/e4V88oYH
IwayNm8CXws7iYPKKFKf5sXo7NhUTXVvGbO3Yalbd/sVqcV2r+PPZcc+5Xq7d5fMEgmMYAtCTiag
bPj0S1VkYOqqPzvGPO3N1JPDbpa5Xx64PVfWXelLuqsGd/Out0ya4Ix7kC8/qfpILB7hd3ZRWnN0
hkvgL//H3bksJ66tef5VmFVVRJNHEpKASUUkF99xOo3TO8+eEDIoJSEhgW4gKjqiJ/UQNa7RGdSs
hz3bb9JP0j+BtQ8LSNtpVu2dffJcIknjpaV1+a7/7//Vv04Tb650KBvCd3X91FQINrgE4WhVGkEu
uCYn3PNA2Pd1cGM+iI35COuMPjDnThEA6R8lS/VBb47aXp8CD3V9ngdhnVaJeZJ5g7nZrLuX7WyZ
gB2iDHA2ISbjrs5dYjOgjKZmhonrLrN5g2isH+ajK1Lr/rS7CmBD/WRQNzUbJnXTxLgiX7z6HM3I
TF8lOqj7XrCg/PfK0WkOOVg2qZMjNkLCgzJfAiN+3KgrsFwqK6O/Upf5mChWuMTkas2VgZs3seoV
xZ8St1Z8TblXzcL4mjrxsug3FhmIBRrJtktsXz0IAdNNl2ctx4xJiLqJCpxioWq9rMSOXilZ4sbg
YQJIiIlIwl3eaem51qTOA19D+6SCaM/vzWBt0tuRbjijM9LFgF2zeStq3jRx5y7XoHHjLkup4fqv
5kXeq4OAa5Hjoub/kxdiu9/4WtNkrLhZXEdKuNYujTqNI27XZoASQawDjm6rUb688NcJ8FElTwiu
1l3QAB0vGiE+gBG6Q91fE4ZRfHP+JYwd1yBlFqyjwUKZt66n4Hsm9WKeoTcNJ7ogsbC8AbE/mGok
IGmNVAd1ktfz9DPdmRMX4r5wTj7RKGA9rkc65oIPoI1QXx1Av5OsKcUgdn2Vz2c5hXEjZ3o2S8KA
NGiZtmytPJRiQOS5s6J7zLQHPiLEIDKcqZdzFtXZE4gR9cmbolg6jXwDx8S2qvf0Rmroj3MjV+Iz
PLX2fABTLbSgSpEHMVB9Vuduhigrw5Dzb40wWYfnoQfOu7tUVkDVpgB6GzSPNbVf6gaVDB1v3aTG
w12uAOo4SSubXoIqxYGfarMAZN80hXV83vKobMjM+ureMN0H31sBzl1py3qx7GijpTa/Cs3Z8pvD
c/3bkLAJ4TYYutV+rEf5CLeYdBXVmfpDQrxjAVLLN9K+Ni/qa4ojvJjIhaG74+Zq0TI7Ib0qO1mo
tqyZH8zvVnk7uTP0OlEdV5uSlSOGRYxp5RRfmtMVV7md+Kn2aTVlOl0SXcGlMV22zN50qqfjSKMR
WideZYE2yIH6XejBjEKdNVwjFMAZs/QKs8EnI5MoCM+SB/sqc2N/icnWAMCF8VxPuuDkyb/qnsb6
AiABs66Cq6LOYYN6p4XITVjMVHAKSTgi9xGXoPZitKJjzWK5uKW2GRFJauVLmiZUvTS0xOwncNUv
LrwCst5uG44hsLattP5gUDTk9KaNRuNi1Ji5NylB37tIoQQKKvxZs6sCQlicpc2Z+qAV7SxnsopH
mUo9uExGy2KYuZF6R0iDgPl8QbSyGytwS7YCb+5cRjC4Z8ArF/RrzxeE2c7NDB596kGd/BPArOgr
YFtECJGlBOb7tQ4/fkNZu2lvTd9qpYMfNZp3IRlq2FSfNNxeI6ZOMPV8Ne9NR0W9TYgCODdE9NMb
4j5hfDaHIu4m9tattNNuF9HlTDXzryatv3F/DRU9FK8ILkdRhMKNWuzTKjKXv8ZmNJ11TX3WivBG
DGPZoSovGbiFqTyBc8L6n9cjYhi663wCX8Ov6UgJql1WSgQYE/vY7Szgafo2A3cMqzml5d3REorl
TmvqtSASXxPT7CNeVvGZF1I+1ikoq5yW9X85rRdCrJErpTWrAyHhNtCYJKlbwXqa/zWZroDytpar
O0qdW60eln7wSMowKPpLNQHtqdSBi5LndfRbPzOR4RCr66PePIla35Rknt7mbUrGMIDnYKKgMz+j
a1UaUlQxa/01j1bzByBQ2cCjxdRTvOAgdKlQ4CzNtIBiVc9JzGESmgA+AQBSxqcXLWu09vSvIOz4
bqhhQdy18LfcnoJgJ/MCif99m94+gBGSZvAwcpMbPQ2StI8vjrWepKuHMC3cr+1kQbRLac50kCa+
G4RWomjh51VdUZ4MOBNvgjybPXmmuiBsZ1C2XfdV3Kl0PSf6E2Sze7InoO2U+rzRA9mkRB1/rueX
SRab3zw4rgdFoWCVUIGsnRGFCx6BpsJq6Ruuw86sgebMlFxp9JbqyhhmwSKpX9BEPb8lCpP3tSV9
iXtKw13e4+8+pDQ2QFjpS4DMqVFMHwo4u+wsD6yMdiJ9k0jcur/O7zH7nTsNbfS5Rd7Qv542Y8Dh
K69NGbfbphA3NuPugswoCJOyUre5cO8WbpTdNKKo3fOD5rQJkKqe3q7pEAnc3FXdsee0R+BG9CT6
AgcLDuYabE+XVJ9PAXBOha2iruPPwCRaE17b+aw3RgCMUieq3xjzRPkCc5s3jkCc1Cmrg0f0LCct
TJqPqDStS7mdl16LsDnWQN07cx1iu8AJFY72lEZ1865G9yH6pceFOQPFso5vp7gVcX8NDnp1HhDe
4EJtiibWrSzPzhuNgmYV6ky908w15xJrj3OvrorQBCA6o3tbKyDlUCT04Lmqp6HxjQR9/ZPqBFOC
+kpO+Hvze7nXJnlLQciiB5pifQ26q/1r5qXqWFlTktYjPDe/d92sHVMg34gJooA5uvTrCjLDW82Q
MAE9ZChhBCV63hg1gNskTQD9yXSB8onQ0GCODL6mlPcpcMIIPKZWGJeaQnZ/meQED8E7gruC4avj
jFYY3C7NqhidWAGo90g1gKJMp/5TDKimZ6hT41pZmEjdXIcCreMSGLsKF/UWViuIrfGqyBvJWZoZ
QdidUTNg416MBhGVx72mtyrOFNqY9KZQOHQxG0gFNteEHDsrBa6wDlw4pSOOzbwgThpOz2dtLU86
tJ42wz51mcHTMsR7hyrHpa6oGCXNMzWiFr3fJuj9DaCyZnYajmo+LrnIiDI1WCzPQ6jo510cBXc1
TLSmRgqvAZkSsR5qROD2zLVJulmsNF27tI2ZA8XkAhuAEXFFnE4zSFcEX0cUZYW0BEB3Yj+bcSuk
SDFgRVKV4BZ/bY0GYMXrPYWGRd0QJuS7WPGK6bQDLpoqBOYGzYA/i6grm02dsP3FbDnOOVXm+lCL
SJyuspXx6Jqw1ZStHWZKZ4pH91VXVyGFjXoL5JKZup/dZLW+BWGlfV6uTTrkKWlYItapHvU+m+Bk
Rx2Yihd6v113MJHiwnU/N7O22rhqpLP1WbaI518DckaPbrtJWYEXf4kjUMpxa+FP1PXCQRuDoibC
aw7IAWCxewqYVarGYo3fNinVXVBPH5yFcCoQK1NyjktYBNyf9QjfrhNFZAQ7tCfN7tVZEV/NY927
Jcs5VmH+yLqKQxvLvpPDuvEYaX5h9inaYEOh8kGP+HGq6RdK263H/a32X3oZWGtKMrlaHgD33lwv
VnfrzHXn3dYo5oTnxFnya93hlNIqhE5z/eam7q1dqppBmNSTxtmMkxJ3YBwgzLwZgEg4NyKiOhfI
wTRKVnfmwsHkasA1BUA9M1BSSy3iX/TViovv+23OJYXzqtKlKapbT7vgspQnvzwroOwpcTQUpThL
Tfq1DEx4m/1BWrRWNFVRdePayOBQplQmZ4H80YJBKPtEQS3TYuVfNGKaLPdhEDGAZawzPGMtXeb+
xdxd8f2tFCApMzKvWjAJODhI/mLVBcPqU++5EWCUGTQLg0gU7S+6o3QJYi5zdXjVDXo38zAgsgBi
oohH0q7TXy+5dKRwsm4rzCJduQDDCZ4evEIdjnywMi522trw8SVgDcaECgh0FXqX6l+i+93WxiBM
ED7Kl1m69ufXhAgaszvwaW343zIQiV3qYzX/zDGaevui7ZplhxqzxEMuuajn61GI8CrW3AuQzoH/
WJ95i6RL7NckmQu6h1MNTtNux+jTzgosBwwheWo2u1mKIUXD8NFa6YYuflWXFnPsZKHMg/BmXqzU
6UUW8OxODHG826vXo/gXzpBJYBMicKe/ClYZkalRDAoFYj2w55redoZpAoMywOTUuZp79NrsqGai
UGcNUXh6udC0IiBlBC66s16HRv3cVT1q0TsAA7X0i4EH0upjFlFEmC1MkFLNemm+T5t58Ljdw5hA
fHIWJI6fXeShrxidBd+Ouvir7TFZyrxxTiSInLDSSKC08YwgQ6q00lZXcRUFEEu2ojAocEdG62xK
r+DeUqF+/TP+wqh5bq48heKE5Ww2bpgEOZH5RTGj2UJByNVYpsqDE8b6YrgCnTO6wrPn+OnxijwM
oCj/MWm0OfIekZewN2v6I1BD06X2CZzFKMBPdCHmILgYJGQIfer429kqbF8kK7XxK1Z+66u/GPWn
rToYKo/ymhLNC+X3fX3O2Vs64aPjaStUSHCbL3UKPRq4PYQiOu1i5tw7dEpaUGmWglZKv2lx+6+U
DyIRDQNlfZYqq182ZXvPRFECB9L4e0RVD9GM/+5zTwl8Vd9lqBK+dW5HJQtUsj9UOZvdpz/PriSn
eo3Gauer/X2Sqy3h1jPL1YbT6SF635cqzqhyRocDvZEYS4eWTCDG2oy0IeV6aYTAgrsrm8CdZTQ+
tAFEgcCEPbL8Q+lsEIXO84/r2geDPmd0GkFsbv5sH7izRIdzP6QDe993XnoDe7MxJTmYWvY8PmkN
9MYHAwfLgMhy+46Q5e6sgap9UM3yB8QONn/4Mc/7iZagATnZSStgss1NuiCa1TazyzsrUG+bH0jc
q2UF+XYJfrpT0Ib48KQlMNQPCryWZC3pYFH+odx5ZwlU5QNwFygGW8+n4Kc7BOrJp6CBLNA0TaVs
XHj3BoR3bQCF4Ja3S7M9bj/RBaBs8cTt19lfGuQqZvWKe3IQEWGUVH0qkaqfUwiUfbVOugE6l7xk
0YQhRth+7YNO68mmCe/rz7r9+qnv3mh/MJQGVnCjud1eeAR2bj8Nej8osApBfUIapfyzfeCbrsAb
vvS7VdElbjXZ2BOenexwa776hcqaOBzgWYuWqrLZIJzLfxByEOvCowJPtfCLD/Bwbh+11a/l538d
79JybtTezg8rNbh57vOvP7/w4VR+V5qHPxJthh//+c5bco+hiXjLe2FDhLzLwTthOu68YjS2rfCV
7whrtLVFd0b4wUXi8RiYwhpUb3Ph2bEVj92iv7F/nt96S4P68VvsjaEE3T54s9+lefj3eZQMq8+v
vCMqXhwyTHlaujesCq3IieMmnjBROtidOGIfjpy5Xc1qYxeSSkFJn/L6tyUXbO3jzN5fWPLKrRPH
/pglaWwFe+vQVMru9KfMeViS1B6bM50n2pDTnDL2p/ImiDM26bGl07FARzvClVt2dTrtGXe4Q060
/xS6ZdIQp8H/UEP09jIOnpL9nTo4eePp5sxYewfRpGcY1PJlAx4Nx4JOcXDriEv2jgd1rIA7VBum
Vmozue14mwsKHbFJllGlQadBgINaperHpSzdo0R+63sN7CSaR6k1E7eKvIDRJjhimApdChqUFB8c
4Xe828AC0GU/VdP+npo5fRG7Vuw9PXEAa7d26tpxYIUTYTFbOh4MnbdgPuKEYKuWZECv7N0xVfXH
aKmNEK3E+kbWv0P5iorqp1BCRzUGTFQvbMXmuv55O0GbhTdZCzuX4/8HayBwUFuClsVm/e51eKPI
/Bg6USAMeqCudpbpjYN2ojRZWqEwbNlh4tTJduzQE3nkcepOHjQDfzfxqoFKedeQMGzXtSa7Yx6a
Lj++rvf2PHsKUDzRtxoSswapsBMJD3lJQL5x83r2LBrHxBPHtdefJ+EEdgn2xiQphfeQcFgglozi
SFAoBmRzpx6XLgNg5tW2xnn4+xpVI5fn50Wl/8Zt6Fpzu/ZoxxPBBn7RTHrjyL2p94RNKZx488Cv
+PHT2XeKebq7DGXr4VOXu7/IrDRC7gW18wznTpApZVjr5AcAgo7FYZuqhGFTKgPnorhuSridD1z7
cwvQirAQrVe18dYFfck1PLeexEvYkrB95+6eGjj0hn78oB0eBGJ4p29Z97f/ndq1yT9d5pEXC7eO
NPjpw1/bYSFs2hEX+cfX4sZ72rcKgI6fPtsbXA5KuKqBSqlGb5Tq4xFf5o3Ch/nurULZW+jUSzyw
JpZjJWMrrsbaTljCtg2sIkpT8Ti86Ie8cSEGVmAtBRlMK+hq9u9fX4bdG1TCLR6gSMdj8TCUXchP
37YM6etlgpImNSdr5P3YhipDzQ2idSl/F5l4JkwJx/jWw8SvXn5zgmWojM2oor5Qm0b1mPcfta0Y
rne8JLGyarjNrA/DUj8u2O5/+1sGSkMwC8nmVc95/7Tv8UwmgiAGjHL6sEO7GLt2EIjxIE2RMOPn
COBBNFgre1idegeHdmg7VlANVO4fCcPq4/uXeUhgO7ZqN3YUChdFUyVYQcNodhBpLVvwnrwY2cQS
ThxBp9NHfYhEL01rSFDQw9/+M6qBuPntbzXOc+0u/u2/wrEnRszpEShh9lzDvaCq1pBwYR6scL0v
oAGtnD7hL87BBdclHGja+PheaNXOrETQhJouQZaS8PH2bHrNkLDIfeIw5MS8alU311uGgv31wAfR
TAmH7Vdv9mQ9LUWJYUpYiK0MHR7c76YEqdHx4toDxpwgRMmcVIv+fiH68amwhb1ramVLi7K9RbMN
sRoAnlcvzJ8Xh90kAf8BI+LfHLxaL0lFVSHh9H9c2/GT5U3FgSWIl4/xjNCpYPRIcAs6VugE1sRO
3Oqkb8SLhIUYFFAFiM5ciWE5Vb3D5rS/aRJEC8RwNOSpZlcuQUPCXAmLPkUTcc9kqLFh7NVurLBs
CLxdznLCMiIGpLzEiL8MvXhBhLt2Xf7f8OP97owpPqw+vl+8XoYTrNM940Ytu9+cetIYWdw6VYbZ
e2XNRdGgahIsyesidmAd37sZaJnTl2GLt4BETAywgkY/feytRj8ytoSDcW2tLeojD5ZEwr2+scSc
BJ0aTl+LgTW2ooMrYkhY5UGZYtoDtagyLFMCVRMvF71l1ZSg68rAWrF/p2WkIm7tuegnq00JW3dn
xdbYDmqXyQH+QW1JGd8/MFXUtoS7fQeykWpQcjJJdYA36h8I4snic+iFjjVHbFRDbUZWJZyOB9fy
yoUWBpZhWzxYU+9wpTHXqye9X009WB4xq2qczVLIsDDoQueXZuG+mKP1V/Ws98/5y/rJPrIcugQJ
+ujZaWjNqjlu1kOGqPsEfi/Ka5cpgIB57S81uG0gUsqeb+bu41SqJiS8yPMDrzPq0l18yL/Uqr96
xx7a1GV42MM5uf2gOCZvgK7JsH0G3mQS2LW+laS7i0Yl8YujI0V+R7u/lKd8XrWh6/lA4kJW7fe/
bmXo7kMBtoKMe9VHfj07utEqFhsUe8H//V//kfhWYdXO44LEEzO4IHc6s6pdE+QhAFCzISNz9uCB
Z6iTlxOTUU06IDYUCT4XgWDf8qvjnvylR8unAn/Jq30GH2MJMa9206CqW8JDe5E/iVjAB8vHjfRm
1u7m0QEQFKWEzbu26O3h+btjq2VpCNXC1b+9X9LdWfXAq49dz6rTB6Qar5RKz8+QEAca4mkfGVmC
DLqx5qm7Z9Zsl+ZVJfDnBZbMI+jhU+NMu29THgaqJnb/qV/C86sSjhd+JLHsYSsw/9j3emelQsdy
Y0uE5pUFXKd60d1iHmeCNJUhDc5x7oBux968muH2skpwpS9j0U7bNKY9dRUuk9iyhdiyKmNxmetC
WABNguF+FcWTvSXQJMg/2kxZnmBNqDLC6zf2kxXupZhlGAufYDoVllZGBuMzdRSxMOphZUb295qJ
N1pTQyubeLWPsbWffXqxTuKtgxcA93anTDFq9fH9CvdL6KX2ZDPnWn/mYc7ueaBlr/FTL90v2Fk1
AtyC0UC9xekj/9XG6aqG2TgvpoSLdxvVOHT/lNT2nVtDkbDk52DEw9owe5rgLVI7JVxFXYPevXqh
92/rQxY+HfNKyhJetdmWsEYfn7LaIEuEE/k8uoQ1+rf7/rB//9jv/c9aeXjsmAXbP/9U7Cg6mUFV
a2mUCem6/urCHTNC/hj7Q93U251qf/yEFS0BUl+USxJU1EdyCQBeqntQXuxXLejX3c5NUaE4V1WC
dOvYgeNlYghFwgWjgRYLu8GjXNjx2naifC8npEkQoEze2jMLD4tNf1wTdrLAoSJN2MGGhOn27DKV
KegRGQL/MmYZxDimDAhiP0n3azWpvT5ZnXbXdukhVwOVt0MGBBGey/1FaErwO86sOLKP6aIXCyzf
aBSd4SOM7d2VKIkeTrVXzr0nqlL2LEQZYf7zDE2W2EU1xXLr2hLU5bkdY7CIw8pYh9i2xdWVgRnt
xhEwKuH4Ar2pluT9Ns9FRp4jFhZBlQHqvCSjtCcc4Dk5fb6XqRWIsy25mk49u1d2vHfA4HmXMCwm
K+h90dhWZWigGyvN906DDGjGjZe62b5posooHBwGUW75+1OWsMY3HnI9tUPs3b3wjwz0x022skHB
ZLEY/JSRRBrQNJg1qU5ZKdXI6lQf33+jyZdb+5USEq4I6YdUnKyMXNB36u5VGaBIoB9LS5QVMlQz
ZIT7gk2Ga3gHMUi2B4NX2xIuyD15oT1nA8a1089ZeaP3IX3gLSUMvJGasRcKCR9NhtcxnO/FiDcs
X6dqj2Fu4dDFk+rVy6usaTKWeGlPROUBlVr1lPdLiOHSS8F57h9jTYbK++KXYXjBuIT45PQ5P4fc
roFlTCLRbZQBHXwsq805d10vFSSGJqXQDoqkssYlFg+0DK9mCFxXVKqajNph0th2WeI/2IsiG6qM
WPoWkwdizAb8KM5eBVMuQVldR0mUC6vdblM8+jpU/fV4yG//Xt6bY64ZTG/wuUF3CqCOmGdDf/1x
f15oTQMVcDpHye78S3n0csryvak9O/DWexLldIFCM9/Uqt3v8ZDJwBX2g9rQCnKLaFw1zU20QYJq
PIeKwJ4BL9wd+JA57cdDT6CcJyV11e64BKarj+/XNbcscGw5mTBjlaN3ss92R12/iNZQX48K7B7Y
/nNC/Y+JZW/53f7xYtldtkEsZpWRvzwniHIQWJNhDQ/sFY1CqtO3cbpMCcd8iNGT1u7KilN7E30e
lOXZ0H3uPkmTcaGeDaHhAfGbVjKWnmrK/s4tc4SgcKMxvv8EZMeb0HO/k65Vs91sgqLAtNZ6yWbe
jv/nXWAYPrZTPPUO777Cf5vS/BhnT6LMrZb7/bL8IwITSb453x0rfqKUsRp04/JUH055gpN5gaje
ZGCuy9mij0X1JsHOLLlwQB6hh4ShZWAMulaB337MzpQRfOrunQ4ZxB+9aEadr0gXKyNGVI17nOlK
RsEG2mZfickI6WCtTdABmVgSL4Oa4gIsklddt638bFQf33/7rjjHe/unykCyDKy4rADf5yuRwYVG
sDNNSpqHtHr9zWrIQMnckXZKo9JDEMwFTQaaZWsuXHu0LdxI01s790QJIgPdv33KTTYWfWxNhof9
QHzOm1iTzfQfoicIdnd3QJOR5CjLQ7br0+VcRskxYajJSLxvF+rRIyuKFVe69yW34VYqHFQXyWCL
ortQ6iVu7dGLHe+okAemU63n+y/0l+GLT5DghHVINuxRldFl7fSZd3FGKSisBtqYFzLQ/kNLtIq0
pgSjmVqxtNbPiCfsM0lpMiAG29OJCZO6v/0tsGdCgJIO09Uivf+cbF5gYPEEMdoMzYOMssXtC2y1
QO2ft+iDf6lmXW5tA3LlV52wXbP5D3bdNxTqp5r9PyEMjSN7wBcvI4NDgPcbLXKf5fXuTptEkPHz
2qZJPLbVgvP+VbDMn7fvW3r7f8B9j50yTiByJbxYGfdG175DnfYeLEFGvqATW7SK3T1GMuirulQP
C1FlGSVy3SiI9qlRZVSG9sf4EmI8WUbY6gzHZ+yWvLZ7JKky8u9nVuB/N1fSrrbz/VrrPIOjRYhA
UO52+rBDCiyJLAtHQ5UBuyvr7AmfCOpbbRmnz/jOjrNqlI3787pQfT3P9SXO9ierybghj2RC14RG
hY2jw0L1At87D3+eGjjWj+QfUClsI76UDFizSNgcGRZmB6zlfrhQhuFaitvoqAMlgzymG5Ve5z9f
22QgQ+dfjvmfMrzBTT68rNbARC4F8bHnyECGdaOossmEYIMhIRJ65k296gqXMkgGMckZ6Jeytmry
3OZmg0jwxvEhY9KLiYM3Gi/PurDsNXvAyCQjX/k8/oY0qNzsMsxARH3bDKskxJoImyJDMRCAFKAy
Msr1LmyQTs8ndPMOg3GPIEBQ/ZvwEhTwVIfie3L9dU10TeX8E651NdJGxcngFe26McVkxO6POCqq
jMKLW3tZ61rBEZiLDOzPrbdHAC0D+fNohWAMRHNCRozk1oLTRNhBGXe2XOBfbfAQYhkKMJzqUe8/
dndeOia2dVS50MZLwgOsOcm08hWOtBOQwwsR7NNiS7iOKKkEvobjfFEysCjbcNGFHZCU+R+1jwlB
2QQa7m2kubyxpMXgPOlmoSvYKXRXO31THiIf21Q4qZoMU+IBFjNxtjIY6B4yoKd7k5VwMn9he71t
5P0sSyEHqta1FL00e6s+vv9yHRiZmowC3m5JB1ZmbapLW020nLdBkLHZpJ2bARZQgb9DBhhcQGPU
BmCW49qnDHYj7MWjZlyzZJRRKMFtEQUr2//+zI7Pkc6Fpzo+u25ceXz+WxCD53ZEXkU4tTKI7O6z
ZI/VT5NBe/Tw2/+B17uwdw8raLHq4/cu2e5K/rHx8OaRFpN/7Lk49u47rY2FyVRr86afP8ObNh7M
kd6WwsDPx/eFuP5BT7/deb9++ne//UNv8RoF0M5bHutw+ZO95SvL8CxBxgGOyb/+PwAAAP//</cx:binary>
              </cx:geoCache>
            </cx:geography>
          </cx:layoutPr>
        </cx:series>
      </cx:plotAreaRegion>
    </cx:plotArea>
    <cx:legend pos="r" align="ctr" overlay="0"/>
  </cx:chart>
  <cx:spPr>
    <a:solidFill>
      <a:schemeClr val="lt1"/>
    </a:solidFill>
    <a:ln w="19050" cap="flat" cmpd="sng" algn="ctr">
      <a:noFill/>
      <a:prstDash val="solid"/>
      <a:miter lim="800000"/>
    </a:ln>
    <a:effectLst>
      <a:softEdge rad="127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8</xdr:col>
      <xdr:colOff>426720</xdr:colOff>
      <xdr:row>0</xdr:row>
      <xdr:rowOff>76200</xdr:rowOff>
    </xdr:from>
    <xdr:to>
      <xdr:col>11</xdr:col>
      <xdr:colOff>426720</xdr:colOff>
      <xdr:row>15</xdr:row>
      <xdr:rowOff>106680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E1F03E6-427A-47C9-5B0B-8D55D3B7CA5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835140" y="76200"/>
              <a:ext cx="1828800" cy="2788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11</xdr:row>
      <xdr:rowOff>114300</xdr:rowOff>
    </xdr:from>
    <xdr:to>
      <xdr:col>8</xdr:col>
      <xdr:colOff>274320</xdr:colOff>
      <xdr:row>26</xdr:row>
      <xdr:rowOff>114300</xdr:rowOff>
    </xdr:to>
    <xdr:graphicFrame macro="">
      <xdr:nvGraphicFramePr>
        <xdr:cNvPr id="3" name="Chart 2">
          <a:extLst>
            <a:ext uri="{FF2B5EF4-FFF2-40B4-BE49-F238E27FC236}">
              <a16:creationId xmlns:a16="http://schemas.microsoft.com/office/drawing/2014/main" id="{B79F99CB-ED10-A2C4-27CE-00E290A6A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8</xdr:row>
      <xdr:rowOff>99060</xdr:rowOff>
    </xdr:from>
    <xdr:to>
      <xdr:col>25</xdr:col>
      <xdr:colOff>525780</xdr:colOff>
      <xdr:row>54</xdr:row>
      <xdr:rowOff>7620</xdr:rowOff>
    </xdr:to>
    <xdr:sp macro="" textlink="">
      <xdr:nvSpPr>
        <xdr:cNvPr id="3" name="Rectangle 2">
          <a:extLst>
            <a:ext uri="{FF2B5EF4-FFF2-40B4-BE49-F238E27FC236}">
              <a16:creationId xmlns:a16="http://schemas.microsoft.com/office/drawing/2014/main" id="{6DD07721-01BA-738A-E5EC-EF2CD8091CF3}"/>
            </a:ext>
          </a:extLst>
        </xdr:cNvPr>
        <xdr:cNvSpPr/>
      </xdr:nvSpPr>
      <xdr:spPr>
        <a:xfrm>
          <a:off x="7620" y="1562100"/>
          <a:ext cx="15758160" cy="832104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14</xdr:row>
      <xdr:rowOff>160020</xdr:rowOff>
    </xdr:from>
    <xdr:to>
      <xdr:col>2</xdr:col>
      <xdr:colOff>259080</xdr:colOff>
      <xdr:row>44</xdr:row>
      <xdr:rowOff>83820</xdr:rowOff>
    </xdr:to>
    <xdr:sp macro="" textlink="">
      <xdr:nvSpPr>
        <xdr:cNvPr id="6" name="Rectangle: Rounded Corners 5">
          <a:extLst>
            <a:ext uri="{FF2B5EF4-FFF2-40B4-BE49-F238E27FC236}">
              <a16:creationId xmlns:a16="http://schemas.microsoft.com/office/drawing/2014/main" id="{540A9500-32C0-4A90-7345-C4905C5AC025}"/>
            </a:ext>
          </a:extLst>
        </xdr:cNvPr>
        <xdr:cNvSpPr/>
      </xdr:nvSpPr>
      <xdr:spPr>
        <a:xfrm>
          <a:off x="76200" y="2720340"/>
          <a:ext cx="1402080" cy="541020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373380</xdr:colOff>
      <xdr:row>9</xdr:row>
      <xdr:rowOff>99060</xdr:rowOff>
    </xdr:from>
    <xdr:to>
      <xdr:col>23</xdr:col>
      <xdr:colOff>228600</xdr:colOff>
      <xdr:row>14</xdr:row>
      <xdr:rowOff>91440</xdr:rowOff>
    </xdr:to>
    <xdr:sp macro="" textlink="">
      <xdr:nvSpPr>
        <xdr:cNvPr id="4" name="Rectangle: Rounded Corners 3">
          <a:extLst>
            <a:ext uri="{FF2B5EF4-FFF2-40B4-BE49-F238E27FC236}">
              <a16:creationId xmlns:a16="http://schemas.microsoft.com/office/drawing/2014/main" id="{6A6A583D-8D2F-B72E-00BF-0A6A5205F31D}"/>
            </a:ext>
          </a:extLst>
        </xdr:cNvPr>
        <xdr:cNvSpPr/>
      </xdr:nvSpPr>
      <xdr:spPr>
        <a:xfrm>
          <a:off x="1592580" y="1744980"/>
          <a:ext cx="12656820" cy="90678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114300</xdr:rowOff>
    </xdr:from>
    <xdr:to>
      <xdr:col>11</xdr:col>
      <xdr:colOff>152400</xdr:colOff>
      <xdr:row>13</xdr:row>
      <xdr:rowOff>68580</xdr:rowOff>
    </xdr:to>
    <xdr:sp macro="" textlink="">
      <xdr:nvSpPr>
        <xdr:cNvPr id="5" name="TextBox 4">
          <a:extLst>
            <a:ext uri="{FF2B5EF4-FFF2-40B4-BE49-F238E27FC236}">
              <a16:creationId xmlns:a16="http://schemas.microsoft.com/office/drawing/2014/main" id="{051B6400-C28F-CF26-C955-5E3FDA86EED0}"/>
            </a:ext>
          </a:extLst>
        </xdr:cNvPr>
        <xdr:cNvSpPr txBox="1"/>
      </xdr:nvSpPr>
      <xdr:spPr>
        <a:xfrm>
          <a:off x="1668780" y="1943100"/>
          <a:ext cx="5189220" cy="5029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BOOKSTORE SALES</a:t>
          </a:r>
          <a:r>
            <a:rPr lang="en-US" sz="2800" b="1" baseline="0">
              <a:solidFill>
                <a:schemeClr val="bg1"/>
              </a:solidFill>
            </a:rPr>
            <a:t> DASHBOARD</a:t>
          </a:r>
          <a:endParaRPr lang="en-US" sz="2800" b="1">
            <a:solidFill>
              <a:schemeClr val="bg1"/>
            </a:solidFill>
          </a:endParaRPr>
        </a:p>
      </xdr:txBody>
    </xdr:sp>
    <xdr:clientData/>
  </xdr:twoCellAnchor>
  <xdr:twoCellAnchor>
    <xdr:from>
      <xdr:col>0</xdr:col>
      <xdr:colOff>83820</xdr:colOff>
      <xdr:row>9</xdr:row>
      <xdr:rowOff>91440</xdr:rowOff>
    </xdr:from>
    <xdr:to>
      <xdr:col>2</xdr:col>
      <xdr:colOff>266700</xdr:colOff>
      <xdr:row>14</xdr:row>
      <xdr:rowOff>76200</xdr:rowOff>
    </xdr:to>
    <xdr:sp macro="" textlink="" fLocksText="0">
      <xdr:nvSpPr>
        <xdr:cNvPr id="7" name="Rectangle: Rounded Corners 6">
          <a:extLst>
            <a:ext uri="{FF2B5EF4-FFF2-40B4-BE49-F238E27FC236}">
              <a16:creationId xmlns:a16="http://schemas.microsoft.com/office/drawing/2014/main" id="{5527E8D3-FD6C-6917-2C0F-47FE997C43C1}"/>
            </a:ext>
          </a:extLst>
        </xdr:cNvPr>
        <xdr:cNvSpPr/>
      </xdr:nvSpPr>
      <xdr:spPr>
        <a:xfrm>
          <a:off x="83820" y="1737360"/>
          <a:ext cx="1402080" cy="89916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fPrintsWithSheet="0"/>
  </xdr:twoCellAnchor>
  <xdr:twoCellAnchor>
    <xdr:from>
      <xdr:col>2</xdr:col>
      <xdr:colOff>373380</xdr:colOff>
      <xdr:row>31</xdr:row>
      <xdr:rowOff>137160</xdr:rowOff>
    </xdr:from>
    <xdr:to>
      <xdr:col>10</xdr:col>
      <xdr:colOff>251460</xdr:colOff>
      <xdr:row>44</xdr:row>
      <xdr:rowOff>76200</xdr:rowOff>
    </xdr:to>
    <xdr:graphicFrame macro="">
      <xdr:nvGraphicFramePr>
        <xdr:cNvPr id="8" name="tp_5_customers_sales">
          <a:extLst>
            <a:ext uri="{FF2B5EF4-FFF2-40B4-BE49-F238E27FC236}">
              <a16:creationId xmlns:a16="http://schemas.microsoft.com/office/drawing/2014/main" id="{55C9E453-451A-F1B3-5A67-C0019760B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15</xdr:row>
      <xdr:rowOff>22860</xdr:rowOff>
    </xdr:from>
    <xdr:to>
      <xdr:col>6</xdr:col>
      <xdr:colOff>152400</xdr:colOff>
      <xdr:row>19</xdr:row>
      <xdr:rowOff>114300</xdr:rowOff>
    </xdr:to>
    <xdr:sp macro="" textlink="">
      <xdr:nvSpPr>
        <xdr:cNvPr id="11" name="Rectangle: Rounded Corners 10">
          <a:extLst>
            <a:ext uri="{FF2B5EF4-FFF2-40B4-BE49-F238E27FC236}">
              <a16:creationId xmlns:a16="http://schemas.microsoft.com/office/drawing/2014/main" id="{91185B37-4BEA-96E2-F6F3-176207AA8E0B}"/>
            </a:ext>
          </a:extLst>
        </xdr:cNvPr>
        <xdr:cNvSpPr/>
      </xdr:nvSpPr>
      <xdr:spPr>
        <a:xfrm>
          <a:off x="1623060" y="2766060"/>
          <a:ext cx="2186940" cy="822960"/>
        </a:xfrm>
        <a:prstGeom prst="roundRect">
          <a:avLst>
            <a:gd name="adj" fmla="val 15820"/>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236220</xdr:colOff>
      <xdr:row>15</xdr:row>
      <xdr:rowOff>22860</xdr:rowOff>
    </xdr:from>
    <xdr:to>
      <xdr:col>10</xdr:col>
      <xdr:colOff>220980</xdr:colOff>
      <xdr:row>19</xdr:row>
      <xdr:rowOff>121920</xdr:rowOff>
    </xdr:to>
    <xdr:sp macro="" textlink="">
      <xdr:nvSpPr>
        <xdr:cNvPr id="13" name="Rectangle: Rounded Corners 12">
          <a:extLst>
            <a:ext uri="{FF2B5EF4-FFF2-40B4-BE49-F238E27FC236}">
              <a16:creationId xmlns:a16="http://schemas.microsoft.com/office/drawing/2014/main" id="{8D48B805-F61E-8607-2B2E-918FA84D2685}"/>
            </a:ext>
          </a:extLst>
        </xdr:cNvPr>
        <xdr:cNvSpPr/>
      </xdr:nvSpPr>
      <xdr:spPr>
        <a:xfrm>
          <a:off x="3893820" y="2766060"/>
          <a:ext cx="2423160" cy="830580"/>
        </a:xfrm>
        <a:prstGeom prst="roundRect">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160020</xdr:colOff>
      <xdr:row>32</xdr:row>
      <xdr:rowOff>53341</xdr:rowOff>
    </xdr:from>
    <xdr:to>
      <xdr:col>2</xdr:col>
      <xdr:colOff>175260</xdr:colOff>
      <xdr:row>43</xdr:row>
      <xdr:rowOff>167640</xdr:rowOff>
    </xdr:to>
    <mc:AlternateContent xmlns:mc="http://schemas.openxmlformats.org/markup-compatibility/2006" xmlns:a14="http://schemas.microsoft.com/office/drawing/2010/main">
      <mc:Choice Requires="a14">
        <xdr:graphicFrame macro="">
          <xdr:nvGraphicFramePr>
            <xdr:cNvPr id="14" name="month_slicer">
              <a:extLst>
                <a:ext uri="{FF2B5EF4-FFF2-40B4-BE49-F238E27FC236}">
                  <a16:creationId xmlns:a16="http://schemas.microsoft.com/office/drawing/2014/main" id="{BCF2DD56-D993-F3C8-DFC7-BC4B483A3151}"/>
                </a:ext>
              </a:extLst>
            </xdr:cNvPr>
            <xdr:cNvGraphicFramePr/>
          </xdr:nvGraphicFramePr>
          <xdr:xfrm>
            <a:off x="0" y="0"/>
            <a:ext cx="0" cy="0"/>
          </xdr:xfrm>
          <a:graphic>
            <a:graphicData uri="http://schemas.microsoft.com/office/drawing/2010/slicer">
              <sle:slicer xmlns:sle="http://schemas.microsoft.com/office/drawing/2010/slicer" name="month_slicer"/>
            </a:graphicData>
          </a:graphic>
        </xdr:graphicFrame>
      </mc:Choice>
      <mc:Fallback xmlns="">
        <xdr:sp macro="" textlink="">
          <xdr:nvSpPr>
            <xdr:cNvPr id="0" name=""/>
            <xdr:cNvSpPr>
              <a:spLocks noTextEdit="1"/>
            </xdr:cNvSpPr>
          </xdr:nvSpPr>
          <xdr:spPr>
            <a:xfrm>
              <a:off x="160020" y="5905501"/>
              <a:ext cx="1234440" cy="2125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106680</xdr:colOff>
      <xdr:row>24</xdr:row>
      <xdr:rowOff>53341</xdr:rowOff>
    </xdr:from>
    <xdr:to>
      <xdr:col>2</xdr:col>
      <xdr:colOff>220980</xdr:colOff>
      <xdr:row>32</xdr:row>
      <xdr:rowOff>99061</xdr:rowOff>
    </xdr:to>
    <mc:AlternateContent xmlns:mc="http://schemas.openxmlformats.org/markup-compatibility/2006" xmlns:a14="http://schemas.microsoft.com/office/drawing/2010/main">
      <mc:Choice Requires="a14">
        <xdr:graphicFrame macro="">
          <xdr:nvGraphicFramePr>
            <xdr:cNvPr id="15" name="year_slicer">
              <a:extLst>
                <a:ext uri="{FF2B5EF4-FFF2-40B4-BE49-F238E27FC236}">
                  <a16:creationId xmlns:a16="http://schemas.microsoft.com/office/drawing/2014/main" id="{187F851E-8276-81EF-3225-5AEF90E78120}"/>
                </a:ext>
              </a:extLst>
            </xdr:cNvPr>
            <xdr:cNvGraphicFramePr/>
          </xdr:nvGraphicFramePr>
          <xdr:xfrm>
            <a:off x="0" y="0"/>
            <a:ext cx="0" cy="0"/>
          </xdr:xfrm>
          <a:graphic>
            <a:graphicData uri="http://schemas.microsoft.com/office/drawing/2010/slicer">
              <sle:slicer xmlns:sle="http://schemas.microsoft.com/office/drawing/2010/slicer" name="year_slicer"/>
            </a:graphicData>
          </a:graphic>
        </xdr:graphicFrame>
      </mc:Choice>
      <mc:Fallback xmlns="">
        <xdr:sp macro="" textlink="">
          <xdr:nvSpPr>
            <xdr:cNvPr id="0" name=""/>
            <xdr:cNvSpPr>
              <a:spLocks noTextEdit="1"/>
            </xdr:cNvSpPr>
          </xdr:nvSpPr>
          <xdr:spPr>
            <a:xfrm>
              <a:off x="106680" y="4442461"/>
              <a:ext cx="133350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129540</xdr:colOff>
      <xdr:row>15</xdr:row>
      <xdr:rowOff>167639</xdr:rowOff>
    </xdr:from>
    <xdr:to>
      <xdr:col>2</xdr:col>
      <xdr:colOff>198120</xdr:colOff>
      <xdr:row>24</xdr:row>
      <xdr:rowOff>30480</xdr:rowOff>
    </xdr:to>
    <mc:AlternateContent xmlns:mc="http://schemas.openxmlformats.org/markup-compatibility/2006" xmlns:a14="http://schemas.microsoft.com/office/drawing/2010/main">
      <mc:Choice Requires="a14">
        <xdr:graphicFrame macro="">
          <xdr:nvGraphicFramePr>
            <xdr:cNvPr id="16" name="Category_slicer">
              <a:extLst>
                <a:ext uri="{FF2B5EF4-FFF2-40B4-BE49-F238E27FC236}">
                  <a16:creationId xmlns:a16="http://schemas.microsoft.com/office/drawing/2014/main" id="{778DF03E-372E-1E9F-897E-FBF671E85FD5}"/>
                </a:ext>
              </a:extLst>
            </xdr:cNvPr>
            <xdr:cNvGraphicFramePr/>
          </xdr:nvGraphicFramePr>
          <xdr:xfrm>
            <a:off x="0" y="0"/>
            <a:ext cx="0" cy="0"/>
          </xdr:xfrm>
          <a:graphic>
            <a:graphicData uri="http://schemas.microsoft.com/office/drawing/2010/slicer">
              <sle:slicer xmlns:sle="http://schemas.microsoft.com/office/drawing/2010/slicer" name="Category_slicer"/>
            </a:graphicData>
          </a:graphic>
        </xdr:graphicFrame>
      </mc:Choice>
      <mc:Fallback xmlns="">
        <xdr:sp macro="" textlink="">
          <xdr:nvSpPr>
            <xdr:cNvPr id="0" name=""/>
            <xdr:cNvSpPr>
              <a:spLocks noTextEdit="1"/>
            </xdr:cNvSpPr>
          </xdr:nvSpPr>
          <xdr:spPr>
            <a:xfrm>
              <a:off x="129540" y="2910839"/>
              <a:ext cx="1287780" cy="1508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388620</xdr:colOff>
      <xdr:row>9</xdr:row>
      <xdr:rowOff>144781</xdr:rowOff>
    </xdr:from>
    <xdr:to>
      <xdr:col>23</xdr:col>
      <xdr:colOff>121920</xdr:colOff>
      <xdr:row>14</xdr:row>
      <xdr:rowOff>53340</xdr:rowOff>
    </xdr:to>
    <mc:AlternateContent xmlns:mc="http://schemas.openxmlformats.org/markup-compatibility/2006" xmlns:a14="http://schemas.microsoft.com/office/drawing/2010/main">
      <mc:Choice Requires="a14">
        <xdr:graphicFrame macro="">
          <xdr:nvGraphicFramePr>
            <xdr:cNvPr id="17" name="payment_slicer">
              <a:extLst>
                <a:ext uri="{FF2B5EF4-FFF2-40B4-BE49-F238E27FC236}">
                  <a16:creationId xmlns:a16="http://schemas.microsoft.com/office/drawing/2014/main" id="{7B584F2A-9B14-2F8F-45F9-5F0694AC625B}"/>
                </a:ext>
              </a:extLst>
            </xdr:cNvPr>
            <xdr:cNvGraphicFramePr/>
          </xdr:nvGraphicFramePr>
          <xdr:xfrm>
            <a:off x="0" y="0"/>
            <a:ext cx="0" cy="0"/>
          </xdr:xfrm>
          <a:graphic>
            <a:graphicData uri="http://schemas.microsoft.com/office/drawing/2010/slicer">
              <sle:slicer xmlns:sle="http://schemas.microsoft.com/office/drawing/2010/slicer" name="payment_slicer"/>
            </a:graphicData>
          </a:graphic>
        </xdr:graphicFrame>
      </mc:Choice>
      <mc:Fallback xmlns="">
        <xdr:sp macro="" textlink="">
          <xdr:nvSpPr>
            <xdr:cNvPr id="0" name=""/>
            <xdr:cNvSpPr>
              <a:spLocks noTextEdit="1"/>
            </xdr:cNvSpPr>
          </xdr:nvSpPr>
          <xdr:spPr>
            <a:xfrm>
              <a:off x="10751820" y="1790701"/>
              <a:ext cx="3390900" cy="822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548640</xdr:colOff>
      <xdr:row>9</xdr:row>
      <xdr:rowOff>152400</xdr:rowOff>
    </xdr:from>
    <xdr:to>
      <xdr:col>17</xdr:col>
      <xdr:colOff>350520</xdr:colOff>
      <xdr:row>14</xdr:row>
      <xdr:rowOff>60960</xdr:rowOff>
    </xdr:to>
    <mc:AlternateContent xmlns:mc="http://schemas.openxmlformats.org/markup-compatibility/2006" xmlns:a14="http://schemas.microsoft.com/office/drawing/2010/main">
      <mc:Choice Requires="a14">
        <xdr:graphicFrame macro="">
          <xdr:nvGraphicFramePr>
            <xdr:cNvPr id="18" name="country_slicer">
              <a:extLst>
                <a:ext uri="{FF2B5EF4-FFF2-40B4-BE49-F238E27FC236}">
                  <a16:creationId xmlns:a16="http://schemas.microsoft.com/office/drawing/2014/main" id="{50360CC9-CD4A-019C-7F3F-984D885FE896}"/>
                </a:ext>
              </a:extLst>
            </xdr:cNvPr>
            <xdr:cNvGraphicFramePr/>
          </xdr:nvGraphicFramePr>
          <xdr:xfrm>
            <a:off x="0" y="0"/>
            <a:ext cx="0" cy="0"/>
          </xdr:xfrm>
          <a:graphic>
            <a:graphicData uri="http://schemas.microsoft.com/office/drawing/2010/slicer">
              <sle:slicer xmlns:sle="http://schemas.microsoft.com/office/drawing/2010/slicer" name="country_slicer"/>
            </a:graphicData>
          </a:graphic>
        </xdr:graphicFrame>
      </mc:Choice>
      <mc:Fallback xmlns="">
        <xdr:sp macro="" textlink="">
          <xdr:nvSpPr>
            <xdr:cNvPr id="0" name=""/>
            <xdr:cNvSpPr>
              <a:spLocks noTextEdit="1"/>
            </xdr:cNvSpPr>
          </xdr:nvSpPr>
          <xdr:spPr>
            <a:xfrm>
              <a:off x="6644640" y="1798320"/>
              <a:ext cx="406908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388620</xdr:colOff>
      <xdr:row>20</xdr:row>
      <xdr:rowOff>15240</xdr:rowOff>
    </xdr:from>
    <xdr:to>
      <xdr:col>10</xdr:col>
      <xdr:colOff>251460</xdr:colOff>
      <xdr:row>31</xdr:row>
      <xdr:rowOff>53340</xdr:rowOff>
    </xdr:to>
    <xdr:graphicFrame macro="">
      <xdr:nvGraphicFramePr>
        <xdr:cNvPr id="19" name="sales_by_year_chart">
          <a:extLst>
            <a:ext uri="{FF2B5EF4-FFF2-40B4-BE49-F238E27FC236}">
              <a16:creationId xmlns:a16="http://schemas.microsoft.com/office/drawing/2014/main" id="{DE4D99D8-39A8-788B-031F-B9C78A9F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15</xdr:row>
      <xdr:rowOff>68580</xdr:rowOff>
    </xdr:from>
    <xdr:to>
      <xdr:col>10</xdr:col>
      <xdr:colOff>7620</xdr:colOff>
      <xdr:row>16</xdr:row>
      <xdr:rowOff>167640</xdr:rowOff>
    </xdr:to>
    <xdr:sp macro="" textlink="">
      <xdr:nvSpPr>
        <xdr:cNvPr id="22" name="TextBox 21">
          <a:extLst>
            <a:ext uri="{FF2B5EF4-FFF2-40B4-BE49-F238E27FC236}">
              <a16:creationId xmlns:a16="http://schemas.microsoft.com/office/drawing/2014/main" id="{2FB626D4-6517-9A3D-4A77-9A0AE2D23852}"/>
            </a:ext>
          </a:extLst>
        </xdr:cNvPr>
        <xdr:cNvSpPr txBox="1"/>
      </xdr:nvSpPr>
      <xdr:spPr>
        <a:xfrm>
          <a:off x="4267200" y="2811780"/>
          <a:ext cx="183642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ORDERS COUNT</a:t>
          </a:r>
        </a:p>
      </xdr:txBody>
    </xdr:sp>
    <xdr:clientData/>
  </xdr:twoCellAnchor>
  <xdr:twoCellAnchor>
    <xdr:from>
      <xdr:col>3</xdr:col>
      <xdr:colOff>190500</xdr:colOff>
      <xdr:row>15</xdr:row>
      <xdr:rowOff>76200</xdr:rowOff>
    </xdr:from>
    <xdr:to>
      <xdr:col>5</xdr:col>
      <xdr:colOff>480060</xdr:colOff>
      <xdr:row>17</xdr:row>
      <xdr:rowOff>30480</xdr:rowOff>
    </xdr:to>
    <xdr:sp macro="" textlink="">
      <xdr:nvSpPr>
        <xdr:cNvPr id="23" name="TextBox 22">
          <a:extLst>
            <a:ext uri="{FF2B5EF4-FFF2-40B4-BE49-F238E27FC236}">
              <a16:creationId xmlns:a16="http://schemas.microsoft.com/office/drawing/2014/main" id="{DF71D11C-9AFD-9EE1-C3B7-2690D83E0859}"/>
            </a:ext>
          </a:extLst>
        </xdr:cNvPr>
        <xdr:cNvSpPr txBox="1"/>
      </xdr:nvSpPr>
      <xdr:spPr>
        <a:xfrm>
          <a:off x="2019300" y="2819400"/>
          <a:ext cx="1508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SALES</a:t>
          </a:r>
        </a:p>
      </xdr:txBody>
    </xdr:sp>
    <xdr:clientData/>
  </xdr:twoCellAnchor>
  <xdr:twoCellAnchor>
    <xdr:from>
      <xdr:col>7</xdr:col>
      <xdr:colOff>381000</xdr:colOff>
      <xdr:row>17</xdr:row>
      <xdr:rowOff>15240</xdr:rowOff>
    </xdr:from>
    <xdr:to>
      <xdr:col>8</xdr:col>
      <xdr:colOff>571500</xdr:colOff>
      <xdr:row>18</xdr:row>
      <xdr:rowOff>152400</xdr:rowOff>
    </xdr:to>
    <xdr:sp macro="" textlink="pivot_sources!C16">
      <xdr:nvSpPr>
        <xdr:cNvPr id="24" name="TextBox 23">
          <a:extLst>
            <a:ext uri="{FF2B5EF4-FFF2-40B4-BE49-F238E27FC236}">
              <a16:creationId xmlns:a16="http://schemas.microsoft.com/office/drawing/2014/main" id="{A1B56F34-8E7E-E1DD-B7DA-CD79CCA30CDA}"/>
            </a:ext>
          </a:extLst>
        </xdr:cNvPr>
        <xdr:cNvSpPr txBox="1"/>
      </xdr:nvSpPr>
      <xdr:spPr>
        <a:xfrm>
          <a:off x="4648200" y="3124200"/>
          <a:ext cx="80010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77CD45-C4F1-400E-9B74-849E8F9A4D51}" type="TxLink">
            <a:rPr lang="en-US" sz="2000" b="1" i="0" u="none" strike="noStrike">
              <a:solidFill>
                <a:srgbClr val="000000"/>
              </a:solidFill>
              <a:latin typeface="Aptos Narrow"/>
            </a:rPr>
            <a:pPr algn="ctr"/>
            <a:t>2921</a:t>
          </a:fld>
          <a:endParaRPr lang="en-US" sz="2000" b="1"/>
        </a:p>
      </xdr:txBody>
    </xdr:sp>
    <xdr:clientData/>
  </xdr:twoCellAnchor>
  <xdr:twoCellAnchor>
    <xdr:from>
      <xdr:col>2</xdr:col>
      <xdr:colOff>601980</xdr:colOff>
      <xdr:row>17</xdr:row>
      <xdr:rowOff>60960</xdr:rowOff>
    </xdr:from>
    <xdr:to>
      <xdr:col>5</xdr:col>
      <xdr:colOff>510540</xdr:colOff>
      <xdr:row>19</xdr:row>
      <xdr:rowOff>0</xdr:rowOff>
    </xdr:to>
    <xdr:sp macro="" textlink="pivot_sources!B16">
      <xdr:nvSpPr>
        <xdr:cNvPr id="25" name="TextBox 24">
          <a:extLst>
            <a:ext uri="{FF2B5EF4-FFF2-40B4-BE49-F238E27FC236}">
              <a16:creationId xmlns:a16="http://schemas.microsoft.com/office/drawing/2014/main" id="{BFC2CEF0-1788-AD7C-DB62-078625893F06}"/>
            </a:ext>
          </a:extLst>
        </xdr:cNvPr>
        <xdr:cNvSpPr txBox="1"/>
      </xdr:nvSpPr>
      <xdr:spPr>
        <a:xfrm>
          <a:off x="1821180" y="3169920"/>
          <a:ext cx="1737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C6D2E9-6193-40A1-9157-F37683CDA534}" type="TxLink">
            <a:rPr lang="en-US" sz="2000" b="1" i="0" u="none" strike="noStrike">
              <a:solidFill>
                <a:srgbClr val="000000"/>
              </a:solidFill>
              <a:latin typeface="Aptos Narrow"/>
            </a:rPr>
            <a:pPr algn="ctr"/>
            <a:t> $240,815 </a:t>
          </a:fld>
          <a:endParaRPr lang="en-US" sz="2000" b="1"/>
        </a:p>
      </xdr:txBody>
    </xdr:sp>
    <xdr:clientData/>
  </xdr:twoCellAnchor>
  <xdr:twoCellAnchor>
    <xdr:from>
      <xdr:col>10</xdr:col>
      <xdr:colOff>350520</xdr:colOff>
      <xdr:row>31</xdr:row>
      <xdr:rowOff>121920</xdr:rowOff>
    </xdr:from>
    <xdr:to>
      <xdr:col>23</xdr:col>
      <xdr:colOff>281940</xdr:colOff>
      <xdr:row>44</xdr:row>
      <xdr:rowOff>53340</xdr:rowOff>
    </xdr:to>
    <xdr:graphicFrame macro="">
      <xdr:nvGraphicFramePr>
        <xdr:cNvPr id="26" name="sales_over_year">
          <a:extLst>
            <a:ext uri="{FF2B5EF4-FFF2-40B4-BE49-F238E27FC236}">
              <a16:creationId xmlns:a16="http://schemas.microsoft.com/office/drawing/2014/main" id="{0A358B5A-6667-20B2-A37D-EBC51E49C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358140</xdr:colOff>
      <xdr:row>15</xdr:row>
      <xdr:rowOff>38100</xdr:rowOff>
    </xdr:from>
    <xdr:to>
      <xdr:col>15</xdr:col>
      <xdr:colOff>7620</xdr:colOff>
      <xdr:row>31</xdr:row>
      <xdr:rowOff>38100</xdr:rowOff>
    </xdr:to>
    <xdr:graphicFrame macro="">
      <xdr:nvGraphicFramePr>
        <xdr:cNvPr id="27" name="sales_by_book">
          <a:extLst>
            <a:ext uri="{FF2B5EF4-FFF2-40B4-BE49-F238E27FC236}">
              <a16:creationId xmlns:a16="http://schemas.microsoft.com/office/drawing/2014/main" id="{1E050538-7763-6A05-446E-6F3102460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121920</xdr:colOff>
      <xdr:row>15</xdr:row>
      <xdr:rowOff>45720</xdr:rowOff>
    </xdr:from>
    <xdr:to>
      <xdr:col>23</xdr:col>
      <xdr:colOff>228600</xdr:colOff>
      <xdr:row>31</xdr:row>
      <xdr:rowOff>0</xdr:rowOff>
    </xdr:to>
    <xdr:sp macro="" textlink="">
      <xdr:nvSpPr>
        <xdr:cNvPr id="30" name="Rectangle: Rounded Corners 29">
          <a:extLst>
            <a:ext uri="{FF2B5EF4-FFF2-40B4-BE49-F238E27FC236}">
              <a16:creationId xmlns:a16="http://schemas.microsoft.com/office/drawing/2014/main" id="{D9F5E1CD-B849-2D25-CE2B-D47CCB7E0E92}"/>
            </a:ext>
          </a:extLst>
        </xdr:cNvPr>
        <xdr:cNvSpPr/>
      </xdr:nvSpPr>
      <xdr:spPr>
        <a:xfrm>
          <a:off x="9265920" y="2788920"/>
          <a:ext cx="4983480" cy="2880360"/>
        </a:xfrm>
        <a:prstGeom prst="roundRect">
          <a:avLst>
            <a:gd name="adj" fmla="val 3316"/>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236220</xdr:colOff>
      <xdr:row>15</xdr:row>
      <xdr:rowOff>175260</xdr:rowOff>
    </xdr:from>
    <xdr:to>
      <xdr:col>23</xdr:col>
      <xdr:colOff>68580</xdr:colOff>
      <xdr:row>30</xdr:row>
      <xdr:rowOff>106680</xdr:rowOff>
    </xdr:to>
    <mc:AlternateContent xmlns:mc="http://schemas.openxmlformats.org/markup-compatibility/2006">
      <mc:Choice xmlns:cx4="http://schemas.microsoft.com/office/drawing/2016/5/10/chartex" Requires="cx4">
        <xdr:graphicFrame macro="">
          <xdr:nvGraphicFramePr>
            <xdr:cNvPr id="29" name="sales_country">
              <a:extLst>
                <a:ext uri="{FF2B5EF4-FFF2-40B4-BE49-F238E27FC236}">
                  <a16:creationId xmlns:a16="http://schemas.microsoft.com/office/drawing/2014/main" id="{0A2C86F0-0AB6-0B80-8194-BFD74F682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80220" y="2918460"/>
              <a:ext cx="4709160" cy="2674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129540</xdr:colOff>
      <xdr:row>8</xdr:row>
      <xdr:rowOff>152400</xdr:rowOff>
    </xdr:from>
    <xdr:to>
      <xdr:col>9</xdr:col>
      <xdr:colOff>38100</xdr:colOff>
      <xdr:row>23</xdr:row>
      <xdr:rowOff>152400</xdr:rowOff>
    </xdr:to>
    <xdr:graphicFrame macro="">
      <xdr:nvGraphicFramePr>
        <xdr:cNvPr id="2" name="Chart 1">
          <a:extLst>
            <a:ext uri="{FF2B5EF4-FFF2-40B4-BE49-F238E27FC236}">
              <a16:creationId xmlns:a16="http://schemas.microsoft.com/office/drawing/2014/main" id="{B1384935-C026-9B75-8515-503D9180A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441512</xdr:colOff>
      <xdr:row>3</xdr:row>
      <xdr:rowOff>155986</xdr:rowOff>
    </xdr:from>
    <xdr:to>
      <xdr:col>16</xdr:col>
      <xdr:colOff>103542</xdr:colOff>
      <xdr:row>18</xdr:row>
      <xdr:rowOff>130436</xdr:rowOff>
    </xdr:to>
    <xdr:graphicFrame macro="">
      <xdr:nvGraphicFramePr>
        <xdr:cNvPr id="3" name="Chart 2">
          <a:extLst>
            <a:ext uri="{FF2B5EF4-FFF2-40B4-BE49-F238E27FC236}">
              <a16:creationId xmlns:a16="http://schemas.microsoft.com/office/drawing/2014/main" id="{78FF159F-55CA-B285-F82B-B16EB9CFD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95250</xdr:colOff>
      <xdr:row>1</xdr:row>
      <xdr:rowOff>0</xdr:rowOff>
    </xdr:from>
    <xdr:to>
      <xdr:col>21</xdr:col>
      <xdr:colOff>449580</xdr:colOff>
      <xdr:row>15</xdr:row>
      <xdr:rowOff>175260</xdr:rowOff>
    </xdr:to>
    <xdr:graphicFrame macro="">
      <xdr:nvGraphicFramePr>
        <xdr:cNvPr id="2" name="Chart 1">
          <a:extLst>
            <a:ext uri="{FF2B5EF4-FFF2-40B4-BE49-F238E27FC236}">
              <a16:creationId xmlns:a16="http://schemas.microsoft.com/office/drawing/2014/main" id="{25E2C1A6-57FD-8027-D7AB-C4131DA44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38100</xdr:colOff>
      <xdr:row>13</xdr:row>
      <xdr:rowOff>38100</xdr:rowOff>
    </xdr:from>
    <xdr:to>
      <xdr:col>11</xdr:col>
      <xdr:colOff>91440</xdr:colOff>
      <xdr:row>27</xdr:row>
      <xdr:rowOff>45720</xdr:rowOff>
    </xdr:to>
    <xdr:graphicFrame macro="">
      <xdr:nvGraphicFramePr>
        <xdr:cNvPr id="2" name="Chart 1">
          <a:extLst>
            <a:ext uri="{FF2B5EF4-FFF2-40B4-BE49-F238E27FC236}">
              <a16:creationId xmlns:a16="http://schemas.microsoft.com/office/drawing/2014/main" id="{982BB748-F3ED-40DA-F295-D0D594FBF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76200</xdr:colOff>
      <xdr:row>12</xdr:row>
      <xdr:rowOff>7620</xdr:rowOff>
    </xdr:from>
    <xdr:to>
      <xdr:col>18</xdr:col>
      <xdr:colOff>30480</xdr:colOff>
      <xdr:row>27</xdr:row>
      <xdr:rowOff>7620</xdr:rowOff>
    </xdr:to>
    <xdr:graphicFrame macro="">
      <xdr:nvGraphicFramePr>
        <xdr:cNvPr id="3" name="Chart 2">
          <a:extLst>
            <a:ext uri="{FF2B5EF4-FFF2-40B4-BE49-F238E27FC236}">
              <a16:creationId xmlns:a16="http://schemas.microsoft.com/office/drawing/2014/main" id="{3A8D6C3E-21F2-3911-C98F-A32839B40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4.840703125003" createdVersion="8" refreshedVersion="8" minRefreshableVersion="3" recordCount="2921" xr:uid="{1942E806-4B60-44D1-8DC8-CF40518AE62D}">
  <cacheSource type="worksheet">
    <worksheetSource name="orders"/>
  </cacheSource>
  <cacheFields count="15">
    <cacheField name="OrderID" numFmtId="0">
      <sharedItems/>
    </cacheField>
    <cacheField name="OrderDate" numFmtId="14">
      <sharedItems containsSemiMixedTypes="0" containsNonDate="0" containsDate="1" containsString="0" minDate="2022-08-25T00:00:00" maxDate="2025-08-25T00:00:00"/>
    </cacheField>
    <cacheField name="OrderDay" numFmtId="0">
      <sharedItems count="7">
        <s v="Sunday"/>
        <s v="Monday"/>
        <s v="Friday"/>
        <s v="Wednesday"/>
        <s v="Tuesday"/>
        <s v="Thursday"/>
        <s v="Saturday"/>
      </sharedItems>
    </cacheField>
    <cacheField name="OrderMonth" numFmtId="0">
      <sharedItems count="12">
        <s v="March"/>
        <s v="June"/>
        <s v="July"/>
        <s v="February"/>
        <s v="May"/>
        <s v="November"/>
        <s v="September"/>
        <s v="April"/>
        <s v="August"/>
        <s v="December"/>
        <s v="October"/>
        <s v="January"/>
      </sharedItems>
    </cacheField>
    <cacheField name="OrderYear" numFmtId="0">
      <sharedItems containsSemiMixedTypes="0" containsString="0" containsNumber="1" containsInteger="1" minValue="2022" maxValue="2025" count="4">
        <n v="2025"/>
        <n v="2024"/>
        <n v="2023"/>
        <n v="2022"/>
      </sharedItems>
    </cacheField>
    <cacheField name="CustomerID" numFmtId="0">
      <sharedItems/>
    </cacheField>
    <cacheField name="CustomerName" numFmtId="0">
      <sharedItems count="1167">
        <s v="Monique Gould"/>
        <s v="Rebecca Cisneros"/>
        <s v="Joseph Cook"/>
        <s v="Theodore Brown"/>
        <s v="Lauren Payne"/>
        <s v="Joseph Allen"/>
        <s v="Timothy Smith"/>
        <s v="Nicholas Harris"/>
        <s v="Laurie Matthews"/>
        <s v="Debra Gonzalez"/>
        <s v="Edward Strong"/>
        <s v="Blake Evans"/>
        <s v="Jimmy Gomez"/>
        <s v="Antonio Palmer"/>
        <s v="Pamela Davis"/>
        <s v="Adrian Alexander"/>
        <s v="Tyler Smith"/>
        <s v="Amanda Barrett"/>
        <s v="Brandon Nguyen"/>
        <s v="Michael Munoz"/>
        <s v="Oscar Norris"/>
        <s v="Brent Jones"/>
        <s v="Paul Castillo"/>
        <s v="James Mcconnell"/>
        <s v="William Hogan"/>
        <s v="Anna Bennett"/>
        <s v="James Harrison"/>
        <s v="Casey Maldonado"/>
        <s v="James Jones"/>
        <s v="Eric Jimenez"/>
        <s v="Lauren Lee"/>
        <s v="Robert Jensen"/>
        <s v="Jeffrey Johnson"/>
        <s v="Kathy Martin"/>
        <s v="Catherine Chase"/>
        <s v="Steve Kennedy"/>
        <s v="Brian Foster"/>
        <s v="Philip Stafford"/>
        <s v="Gary Sullivan"/>
        <s v="Lindsey Clark"/>
        <s v="Tonya Stephenson"/>
        <s v="Andrea Khan"/>
        <s v="Edgar Garcia"/>
        <s v="Kenneth Patrick"/>
        <s v="Elizabeth Farley"/>
        <s v="Danielle Charles"/>
        <s v="David Fletcher"/>
        <s v="Ryan Hunt"/>
        <s v="Steven Curry"/>
        <s v="Gabriella Gonzalez"/>
        <s v="Christopher Franklin"/>
        <s v="Paul Davis"/>
        <s v="Jessica Elliott"/>
        <s v="Julie Wang"/>
        <s v="Charles Clarke"/>
        <s v="Sandra Torres"/>
        <s v="Paige English"/>
        <s v="Scott Barron"/>
        <s v="Victor Petty"/>
        <s v="Kelly Kirby"/>
        <s v="Not Mentioned"/>
        <s v="Jennifer Mitchell"/>
        <s v="April Miller"/>
        <s v="Mitchell Wallace"/>
        <s v="Patrick Scott"/>
        <s v="Brenda Long"/>
        <s v="Taylor Gonzalez"/>
        <s v="Kimberly Alvarez"/>
        <s v="Alexis Russell"/>
        <s v="Kaitlyn Black"/>
        <s v="Rebecca Long"/>
        <s v="Rebecca Brown"/>
        <s v="Laurie Zhang"/>
        <s v="Laura Snyder"/>
        <s v="Melvin Lee"/>
        <s v="Zachary Sanchez"/>
        <s v="Paige Cunningham"/>
        <s v="Billy Barker"/>
        <s v="Eric Clark"/>
        <s v="Michael Carlson"/>
        <s v="Stacy Snyder"/>
        <s v="Kimberly Morris"/>
        <s v="Stephanie Dean"/>
        <s v="Travis Davis"/>
        <s v="Brian Baker"/>
        <s v="Mrs. Leslie Flores PhD"/>
        <s v="Laura Bennett"/>
        <s v="Donna Thompson"/>
        <s v="Douglas Bond"/>
        <s v="Michael Best"/>
        <s v="Jaime Carr"/>
        <s v="Stacey Brown"/>
        <s v="Lisa Schmidt"/>
        <s v="Nicole Gay"/>
        <s v="Scott Joseph"/>
        <s v="Michael Smith"/>
        <s v="Amanda Rivera"/>
        <s v="Stephanie Andersen"/>
        <s v="James Lewis"/>
        <s v="Robert Raymond"/>
        <s v="Jeffrey Wood"/>
        <s v="Sara Lindsey"/>
        <s v="Jennifer Dyer"/>
        <s v="Timothy Barr"/>
        <s v="Jamie Smith"/>
        <s v="Renee Ortiz"/>
        <s v="Barbara King"/>
        <s v="Amanda Farmer"/>
        <s v="Sarah Rodriguez"/>
        <s v="Alexander Phillips"/>
        <s v="Amy Chavez"/>
        <s v="Anna Perez DDS"/>
        <s v="Carl Rodriguez"/>
        <s v="daniel meyers"/>
        <s v="Gloria Cruz"/>
        <s v="Michael Burns"/>
        <s v="Kimberly Holmes"/>
        <s v="Jacob Velasquez"/>
        <s v="Ashley Avery"/>
        <s v="Ms. Donna Green"/>
        <s v="Allison Powell"/>
        <s v="Anita Snow"/>
        <s v="Brandon Thomas"/>
        <s v="Ryan Smith"/>
        <s v="Ryan Murray"/>
        <s v="Anna Brock"/>
        <s v="Kevin Johnson"/>
        <s v="Mrs. Rebecca Davis"/>
        <s v="Dr. Joseph Kent"/>
        <s v="Christopher Smith"/>
        <s v="Craig Dean"/>
        <s v="Kristin Johnson"/>
        <s v="Denise Thomas"/>
        <s v="Troy Hardy"/>
        <s v="Donna Turner"/>
        <s v="Dave Jackson"/>
        <s v="Derrick Lamb MD"/>
        <s v="John Brown"/>
        <s v="Kevin Ayers"/>
        <s v="Bailey Miles"/>
        <s v="Tammy Davis"/>
        <s v="Brandon Hall"/>
        <s v="Kristin Rogers"/>
        <s v="Emily Adams"/>
        <s v="Timothy Reed"/>
        <s v="John Lucas"/>
        <s v="Cory Espinoza"/>
        <s v="Michael Wilson"/>
        <s v="Andrea Young"/>
        <s v="Laura Adkins"/>
        <s v="Shannon Anderson"/>
        <s v="Matthew Murphy"/>
        <s v="Russell Gonzalez"/>
        <s v="Brandy Ballard"/>
        <s v="Stephanie Aguilar"/>
        <s v="Jasmine Franklin"/>
        <s v="Jamie Schroeder"/>
        <s v="Warren Brown"/>
        <s v="Jessica Hansen"/>
        <s v="Mr. Brian Ellison"/>
        <s v="Stephanie Cunningham"/>
        <s v="Melinda Adams"/>
        <s v="Troy Clark"/>
        <s v="Taylor Jones"/>
        <s v="Eddie Mccoy"/>
        <s v="Wendy Garcia"/>
        <s v="Lance Le"/>
        <s v="William Edwards"/>
        <s v="Melissa Bailey"/>
        <s v="Brian Peters"/>
        <s v="Frank Johnson"/>
        <s v="Curtis Harvey"/>
        <s v="Michelle Hamilton"/>
        <s v="Suzanne Smith"/>
        <s v="Amanda Adams"/>
        <s v="Monica Stone"/>
        <s v="Brian Johnson"/>
        <s v="John Taylor"/>
        <s v="Randy Yoder"/>
        <s v="Robert Goodman"/>
        <s v="Kevin Bates"/>
        <s v="Maria Berry"/>
        <s v="Victoria Brady"/>
        <s v="Angie Alexander"/>
        <s v="Jeffery Byrd"/>
        <s v="adam sparks"/>
        <s v="Rebecca Bates"/>
        <s v="Russell Stanley"/>
        <s v="Mrs. Emily Gray"/>
        <s v="Jennifer Donovan"/>
        <s v="Melissa Savage"/>
        <s v="Heather Burns"/>
        <s v="Thomas Harrell"/>
        <s v="Kevin Reed"/>
        <s v="Steven Morrow"/>
        <s v="Kyle Bruce"/>
        <s v="Patrick Green IV"/>
        <s v="Brian Davis"/>
        <s v="Jon Reyes"/>
        <s v="Joshua Smith"/>
        <s v="Courtney Taylor"/>
        <s v="Ashley Hubbard"/>
        <s v="Douglas Jimenez"/>
        <s v="Teresa Brennan"/>
        <s v="lauren dixon"/>
        <s v="Donald Anderson"/>
        <s v="Julie Young"/>
        <s v="Richard Allen"/>
        <s v="Michelle Ryan"/>
        <s v="Jeffrey Bolton"/>
        <s v="Malik Morris"/>
        <s v="Jason Morton"/>
        <s v="Angela Lopez"/>
        <s v="Claudia Williams"/>
        <s v="Alexander Collins"/>
        <s v="Christopher Douglas"/>
        <s v="Tami Clark"/>
        <s v="Donna Clements"/>
        <s v="Beth Bridges"/>
        <s v="Randy Olson"/>
        <s v="Tammy Hardy"/>
        <s v="Kayla Snow"/>
        <s v="Phillip Bailey"/>
        <s v="Amy Obrien"/>
        <s v="Chloe Santiago"/>
        <s v="becky chen"/>
        <s v="Brent Wise"/>
        <s v="Alexis Sanders"/>
        <s v="John Woods"/>
        <s v="Kevin Sanchez"/>
        <s v="James Wagner"/>
        <s v="Tammy Li"/>
        <s v="Michael Roberts"/>
        <s v="Kimberly King"/>
        <s v="Helen Wilson"/>
        <s v="Sheila Mann"/>
        <s v="Ann Lambert"/>
        <s v="Carrie Adams"/>
        <s v="Michael Kirk"/>
        <s v="Todd Cook"/>
        <s v="Jennifer Klein"/>
        <s v="Kelly Johnson"/>
        <s v="Julie Hinton"/>
        <s v="Crystal Bowman"/>
        <s v="Rachel Guerrero"/>
        <s v="Brian Garrison"/>
        <s v="Emily Moody"/>
        <s v="James Lopez"/>
        <s v="Leslie Johns"/>
        <s v="Jeffrey Cole"/>
        <s v="Alexandra Blake"/>
        <s v="Michelle Reed"/>
        <s v="Dave Vasquez"/>
        <s v="Jonathan Lawrence"/>
        <s v="Michael Valentine"/>
        <s v="Lauren Best"/>
        <s v="Andrea Miller"/>
        <s v="Christie Novak"/>
        <s v="Aaron Baker"/>
        <s v="Melissa Ramirez"/>
        <s v="Juan Lynch"/>
        <s v="Monica Aguilar"/>
        <s v="Jimmy Simmons"/>
        <s v="Blake Gibson"/>
        <s v="Jennifer Haynes"/>
        <s v="Sean Jenkins MD"/>
        <s v="Lynn Jones"/>
        <s v="Toni White"/>
        <s v="James Barber"/>
        <s v="Timothy Hernandez"/>
        <s v="Lydia Carter"/>
        <s v="Terry Wright"/>
        <s v="Victoria Morrow"/>
        <s v="Debra Barton"/>
        <s v="Laura Miller"/>
        <s v="Courtney Anderson"/>
        <s v="Angela Dennis"/>
        <s v="Gregory Simmons"/>
        <s v="Grace Hartman"/>
        <s v="Marilyn Perry"/>
        <s v="Mr. Kyle Walker"/>
        <s v="Casey Diaz"/>
        <s v="Jeremy Sparks"/>
        <s v="Justin Salazar"/>
        <s v="Beverly Arroyo"/>
        <s v="Peggy Tucker"/>
        <s v="John Davis"/>
        <s v="Kristin Black"/>
        <s v="Amanda Thompson"/>
        <s v="Robert Williams"/>
        <s v="Lauren Nguyen"/>
        <s v="Daniel Dillon"/>
        <s v="Brittany Schmidt"/>
        <s v="Pamela Thompson"/>
        <s v="Richard Osborne"/>
        <s v="Angelica Zhang"/>
        <s v="Ann Smith"/>
        <s v="Pamela Allen"/>
        <s v="Michael Walker"/>
        <s v="Jesus Torres"/>
        <s v="Steven Santos"/>
        <s v="Sarah Porter"/>
        <s v="Kenneth Webb"/>
        <s v="James Miller"/>
        <s v="Lauren Jenkins"/>
        <s v="Tammy Griffin"/>
        <s v="Corey Howard"/>
        <s v="Emily Dyer"/>
        <s v="Michael Reed"/>
        <s v="Ronald Howard"/>
        <s v="Angela Montes"/>
        <s v="Martin Hutchinson"/>
        <s v="Lindsay Scott"/>
        <s v="Blake Moore"/>
        <s v="John Moore"/>
        <s v="Travis Hicks"/>
        <s v="Catherine Lee"/>
        <s v="Lori Hoffman"/>
        <s v="Christopher Peterson"/>
        <s v="Hannah Smith"/>
        <s v="Dalton Anderson"/>
        <s v="Alicia Walker"/>
        <s v="Evan Santana"/>
        <s v="Michelle Castillo"/>
        <s v="Stephanie Watkins"/>
        <s v="Maureen Cole"/>
        <s v="William Klein"/>
        <s v="Joseph Scott"/>
        <s v="Megan Smith"/>
        <s v="Amy Mejia"/>
        <s v="Vanessa Tate"/>
        <s v="John Cunningham"/>
        <s v="Peggy Rivera"/>
        <s v="Felicia Rodriguez"/>
        <s v="Erica Meyer"/>
        <s v="Donald Wilson"/>
        <s v="Luke Martinez"/>
        <s v="Samuel Hawkins"/>
        <s v="Robert Jackson"/>
        <s v="Jenna Vazquez"/>
        <s v="Angela Gates"/>
        <s v="Aaron Wilson"/>
        <s v="Thomas Ross"/>
        <s v="Angela Schwartz"/>
        <s v="Bobby Mayo"/>
        <s v="Timothy Horton"/>
        <s v="Emily Martin"/>
        <s v="Rachel Cline"/>
        <s v="Kyle Thompson"/>
        <s v="Robert Cross"/>
        <s v="Mary Lucero"/>
        <s v="Susan Miller"/>
        <s v="Douglas Terry"/>
        <s v="Donald Ali"/>
        <s v="Sheila Peterson"/>
        <s v="Christine Barker"/>
        <s v="Amy Ramirez"/>
        <s v="Lisa Carpenter"/>
        <s v="Jessica Smith"/>
        <s v="Jose Smith"/>
        <s v="Jacqueline Moore"/>
        <s v="Deborah Johnson"/>
        <s v="Maria Garza"/>
        <s v="Bruce Brown"/>
        <s v="Paul Day"/>
        <s v="William Rodriguez"/>
        <s v="Mark Munoz"/>
        <s v="Tami Rodriguez"/>
        <s v="Cole Edwards"/>
        <s v="Kara Rivas"/>
        <s v="Courtney Cox"/>
        <s v="Jeff Oneal"/>
        <s v="Edwin Brown"/>
        <s v="William Howell"/>
        <s v="Kelli Butler"/>
        <s v="Antonio Schultz"/>
        <s v="Elizabeth Brown"/>
        <s v="Kyle Leblanc"/>
        <s v="Robert Cooper"/>
        <s v="Mark Rice"/>
        <s v="Jeremy Stevenson"/>
        <s v="Tommy Murphy"/>
        <s v="Andrew Nelson"/>
        <s v="Adrian Braun"/>
        <s v="Aaron Kelly"/>
        <s v="Michael Pierce"/>
        <s v="Matthew Williams"/>
        <s v="Sharon Owens"/>
        <s v="Jeffery Dominguez"/>
        <s v="Craig Henry"/>
        <s v="Shannon Wells"/>
        <s v="Jason Collier"/>
        <s v="Mary Hardy"/>
        <s v="Spencer Sampson"/>
        <s v="Rachel Williams"/>
        <s v="Jillian Lopez"/>
        <s v="Jennifer Erickson"/>
        <s v="Michael Burton"/>
        <s v="Stephanie Jones"/>
        <s v="Patrick Calderon"/>
        <s v="Tanner Williams"/>
        <s v="Jennifer Collins"/>
        <s v="Elizabeth Schultz"/>
        <s v="Jeremy Stuart"/>
        <s v="Katherine Howard"/>
        <s v="Thomas Cook"/>
        <s v="Mr. Joe Williams"/>
        <s v="Kathryn Daniels"/>
        <s v="Kathryn Sanchez"/>
        <s v="Christopher Richard"/>
        <s v="Brittany Roberson"/>
        <s v="Kevin Wright"/>
        <s v="Carl Harris"/>
        <s v="Kimberly Cummings"/>
        <s v="Breanna Bell"/>
        <s v="Andrea Brown"/>
        <s v="Joseph Moody"/>
        <s v="Elizabeth Mcbride"/>
        <s v="Joshua Thompson"/>
        <s v="Linda Murphy"/>
        <s v="Brian Scott MD"/>
        <s v="Joseph Chapman"/>
        <s v="Michael Brooks"/>
        <s v="Jessica Thompson"/>
        <s v="Amber Brown"/>
        <s v="Kayla Potter"/>
        <s v="Dustin Thomas"/>
        <s v="Austin Jenkins"/>
        <s v="Sarah Wright"/>
        <s v="Sarah Osborn"/>
        <s v="Joyce Davis"/>
        <s v="Miranda Shepherd"/>
        <s v="Andrew Miller"/>
        <s v="Trevor Thornton"/>
        <s v="Richard Ellis"/>
        <s v="Dr. Lynn Hansen"/>
        <s v="Joshua Boyd"/>
        <s v="Gregory Williams"/>
        <s v="Colin Scott"/>
        <s v="Sarah Lynch"/>
        <s v="Daniel Cohen"/>
        <s v="stephanie gibson"/>
        <s v="Angela Pierce"/>
        <s v="Vanessa Walker"/>
        <s v="Brittany Jackson"/>
        <s v="Brooke Reyes"/>
        <s v="Donna Aguilar"/>
        <s v="Matthew Spencer"/>
        <s v="Luis Davis"/>
        <s v="Teresa Armstrong"/>
        <s v="Jamie Chavez"/>
        <s v="Melinda Valenzuela"/>
        <s v="Jason Reynolds"/>
        <s v="Randall Lopez"/>
        <s v="Kelly Hernandez"/>
        <s v="Brittney Burch"/>
        <s v="Brenda Gonzalez"/>
        <s v="Sheena Hernandez"/>
        <s v="Anthony Hammond"/>
        <s v="Crystal Powell"/>
        <s v="Kathleen Johnson"/>
        <s v="Amanda May"/>
        <s v="Jordan Richardson"/>
        <s v="Norma Walker"/>
        <s v="Ashley Duncan"/>
        <s v="Daniel Martin"/>
        <s v="Christina Martinez"/>
        <s v="Elizabeth Skinner"/>
        <s v="Robert Barry"/>
        <s v="Arthur Wilson"/>
        <s v="Mr. Robert Tanner DDS"/>
        <s v="Steven Kirby"/>
        <s v="Teresa Miller"/>
        <s v="Tiffany Lawson"/>
        <s v="Kimberly Davenport"/>
        <s v="Gregory Cook"/>
        <s v="Mr. William Harrison"/>
        <s v="Joshua Rogers"/>
        <s v="Rachel Morris"/>
        <s v="Derrick Bean"/>
        <s v="Derrick Carter"/>
        <s v="Nicole Clark"/>
        <s v="Robert Henderson Jr."/>
        <s v="Kristen Williams"/>
        <s v="Angela Pineda"/>
        <s v="Penny Lewis"/>
        <s v="Mia Herman"/>
        <s v="Derrick Thomas"/>
        <s v="Michael Nichols"/>
        <s v="Kyle Nelson"/>
        <s v="Frances Shaw"/>
        <s v="Joyce Garrison"/>
        <s v="Cynthia Potter"/>
        <s v="Clarence Washington"/>
        <s v="Angela Anthony"/>
        <s v="Barry Mosley"/>
        <s v="Jocelyn Hill"/>
        <s v="Lauren Foster"/>
        <s v="Patrick Jacobson"/>
        <s v="Angel Flowers"/>
        <s v="Yesenia Glenn"/>
        <s v="Laura Garner"/>
        <s v="Cathy Hanson"/>
        <s v="Jill Brown"/>
        <s v="Heather Hines"/>
        <s v="Debbie Adams"/>
        <s v="Michael Jones"/>
        <s v="Alexander Garcia"/>
        <s v="Thomas Woods"/>
        <s v="Elizabeth Garner"/>
        <s v="Andrew Marsh"/>
        <s v="Shannon Vance"/>
        <s v="Michelle Forbes"/>
        <s v="Eric Spencer"/>
        <s v="Jennifer Greene"/>
        <s v="Paul Small"/>
        <s v="Alexander Bradford"/>
        <s v="Catherine Rodriguez"/>
        <s v="Cody Simon"/>
        <s v="Tara Lane"/>
        <s v="Jocelyn Reyes"/>
        <s v="Kelsey Vasquez"/>
        <s v="Jennifer Davidson"/>
        <s v="Melissa Sanford"/>
        <s v="Jillian Horn"/>
        <s v="Jeffrey Whitaker"/>
        <s v="Bryan Larson"/>
        <s v="Jennifer Garrett"/>
        <s v="Paula Mosley"/>
        <s v="Aaron Rodriguez"/>
        <s v="Ricky Wall"/>
        <s v="Lindsay Parker"/>
        <s v="Mitchell Hall"/>
        <s v="Bonnie Jackson"/>
        <s v="Nicole Martinez"/>
        <s v="Amy Saunders"/>
        <s v="Lauren White"/>
        <s v="Lauren Drake"/>
        <s v="Michael Fox"/>
        <s v="Joshua Mccullough"/>
        <s v="Kurt Lynch"/>
        <s v="Charles Humphrey"/>
        <s v="Russell Odonnell"/>
        <s v="Dana Patrick"/>
        <s v="Ricky Wong"/>
        <s v="Brittany Giles"/>
        <s v="Renee Scott"/>
        <s v="Katherine Henry"/>
        <s v="Theresa Webb"/>
        <s v="Andre Cohen"/>
        <s v="Joshua Sandoval"/>
        <s v="Christopher Lee"/>
        <s v="Erica York"/>
        <s v="Sean Harper"/>
        <s v="Dr. Alexis Smith DVM"/>
        <s v="Brittany Hall"/>
        <s v="Kimberly Pena"/>
        <s v="Margaret Orozco"/>
        <s v="Katrina Young"/>
        <s v="Anthony Underwood"/>
        <s v="Stephanie Schmidt"/>
        <s v="Cynthia Torres MD"/>
        <s v="Danielle Howell"/>
        <s v="Travis Salinas"/>
        <s v="Alicia Rosario"/>
        <s v="Kelly Ramirez"/>
        <s v="Dr. Nicole Davis MD"/>
        <s v="Christopher Oliver"/>
        <s v="Nicholas Larson"/>
        <s v="Jeanne Lewis"/>
        <s v="Christina Warner"/>
        <s v="Kristie Molina"/>
        <s v="Jordan Koch"/>
        <s v="Heather Blake"/>
        <s v="Andrew Yoder"/>
        <s v="Cheyenne Sullivan"/>
        <s v="Kristin Stewart"/>
        <s v="Kimberly Perez"/>
        <s v="Ricardo Richards"/>
        <s v="Sarah Richards"/>
        <s v="Dale Brown"/>
        <s v="Dr. Patrick Frazier PhD"/>
        <s v="Mackenzie Lee"/>
        <s v="Matthew Miller"/>
        <s v="Jody Camacho"/>
        <s v="Tammy Perez"/>
        <s v="Lisa Patterson"/>
        <s v="Robyn Campbell"/>
        <s v="Janet Woods"/>
        <s v="Brian Figueroa"/>
        <s v="Danielle Wall"/>
        <s v="James Gonzales MD"/>
        <s v="Evan Hardy"/>
        <s v="Kimberly Garcia"/>
        <s v="Daniel Fernandez"/>
        <s v="Diane Ramsey"/>
        <s v="Bryan Jenkins"/>
        <s v="Tammy Lynn"/>
        <s v="Stephen Bryant"/>
        <s v="Tracy Martin"/>
        <s v="Susan Fowler"/>
        <s v="Mr. Lucas Hansen MD"/>
        <s v="Richard Perkins"/>
        <s v="Katherine Smith"/>
        <s v="Mark Moore"/>
        <s v="Kenneth Brown"/>
        <s v="Laura Vega"/>
        <s v="Dustin Anderson"/>
        <s v="Heather Gonzales"/>
        <s v="Angelica Thomas"/>
        <s v="Tammy Pineda"/>
        <s v="Jacqueline Heath"/>
        <s v="Christy Scott"/>
        <s v="Jimmy Nichols"/>
        <s v="Seth Roberts"/>
        <s v="Kathy Hensley"/>
        <s v="Jessica Cooper"/>
        <s v="Tanya Townsend"/>
        <s v="James Rivas"/>
        <s v="Frank Reed"/>
        <s v="Robert Martin"/>
        <s v="Larry Fuller"/>
        <s v="Cassidy Long"/>
        <s v="Lori Gray"/>
        <s v="Karen Schultz"/>
        <s v="Jessica Rogers"/>
        <s v="Lisa Martinez"/>
        <s v="Brandon Mays"/>
        <s v="Dustin Hinton"/>
        <s v="Matthew Wilson"/>
        <s v="Kimberly Nunez"/>
        <s v="Kevin Williams"/>
        <s v="Daniel Rogers"/>
        <s v="Kristen Blair"/>
        <s v="Kayla Stanton"/>
        <s v="Autumn Little"/>
        <s v="William Hatfield"/>
        <s v="Deborah Hunt"/>
        <s v="Regina Porter"/>
        <s v="Samantha Hall"/>
        <s v="Charles Hobbs"/>
        <s v="Anthony Lowe"/>
        <s v="Karen Reed"/>
        <s v="Alan Zamora"/>
        <s v="Nancy Green"/>
        <s v="Deanna Rose"/>
        <s v="Tyler Wade"/>
        <s v="Sean Butler"/>
        <s v="Joshua Rodriguez"/>
        <s v="Mary Taylor"/>
        <s v="Thomas Thompson"/>
        <s v="Larry Watson"/>
        <s v="Tracey Reynolds"/>
        <s v="Paul Delacruz"/>
        <s v="Travis Cervantes"/>
        <s v="Andrea Burch"/>
        <s v="Sheri Anderson"/>
        <s v="Joyce Foster"/>
        <s v="Scott Richardson"/>
        <s v="Craig Little"/>
        <s v="Matthew Warner"/>
        <s v="Victoria Travis"/>
        <s v="Sergio Brown"/>
        <s v="Breanna Howell"/>
        <s v="Gregory Mahoney"/>
        <s v="Mr. Jacob Perez PhD"/>
        <s v="lisa fowler dds"/>
        <s v="Adrian Deleon"/>
        <s v="Jennifer Alvarado"/>
        <s v="Kaitlyn Richardson"/>
        <s v="Derek Bush"/>
        <s v="Thomas Richards"/>
        <s v="Julie Drake"/>
        <s v="Tracie White"/>
        <s v="Melissa Cruz"/>
        <s v="Sherri Rice"/>
        <s v="Jessica Butler"/>
        <s v="Robert Holland"/>
        <s v="Alicia Thomas"/>
        <s v="Darlene Cole"/>
        <s v="Lee Blair"/>
        <s v="John Raymond"/>
        <s v="Robert Hall"/>
        <s v="Amanda Bailey"/>
        <s v="Justin Olsen"/>
        <s v="Mitchell Shepherd"/>
        <s v="Allison Coleman"/>
        <s v="Nicholas Nelson"/>
        <s v="Leah Harper"/>
        <s v="Brian Byrd"/>
        <s v="Jennifer Kelly"/>
        <s v="William Clark"/>
        <s v="Brian Walsh"/>
        <s v="Lucas Cortez"/>
        <s v="Tyler Schultz"/>
        <s v="Monica Horton"/>
        <s v="Joseph Hammond"/>
        <s v="Crystal Ross"/>
        <s v="Mark Moody"/>
        <s v="Craig Miller"/>
        <s v="Steven Brown"/>
        <s v="Sara Heath"/>
        <s v="Rickey Martinez DDS"/>
        <s v="Ronald Goodwin"/>
        <s v="Chad Pena"/>
        <s v="Kenneth Gonzalez"/>
        <s v="Debra Booker"/>
        <s v="Collin Rivera"/>
        <s v="Dan Smith"/>
        <s v="Bradley Flynn"/>
        <s v="Emily Rodriguez"/>
        <s v="Emily Barrett"/>
        <s v="Elizabeth Kelly"/>
        <s v="Larry Haynes"/>
        <s v="George Rollins"/>
        <s v="Olivia Harris"/>
        <s v="Jeffrey Smith"/>
        <s v="Elizabeth Cook"/>
        <s v="Catherine Rasmussen"/>
        <s v="David Craig"/>
        <s v="Jason Jackson"/>
        <s v="Melissa Carrillo"/>
        <s v="William Parker"/>
        <s v="Jacqueline Brady"/>
        <s v="Sean Robles"/>
        <s v="Brooke Bennett"/>
        <s v="Matthew Stevenson"/>
        <s v="Ashley Morgan"/>
        <s v="Christopher Nichols"/>
        <s v="Samuel Perez"/>
        <s v="Cynthia Conrad"/>
        <s v="David Mccoy"/>
        <s v="John Hansen"/>
        <s v="Sarah Schaefer"/>
        <s v="Mary Gilbert"/>
        <s v="Amanda Dorsey"/>
        <s v="Richard Snyder"/>
        <s v="Daniel Clements"/>
        <s v="Taylor Chambers"/>
        <s v="Jason Collins"/>
        <s v="Vincent Mcneil"/>
        <s v="Michael Vincent"/>
        <s v="Victoria Banks"/>
        <s v="Carla Rodriguez"/>
        <s v="Rebecca Byrd"/>
        <s v="Emily Rowe"/>
        <s v="Sarah Herring"/>
        <s v="Erin Hernandez"/>
        <s v="Christopher Cruz"/>
        <s v="Michele Roberts"/>
        <s v="Thomas Smith"/>
        <s v="Daniel Burgess"/>
        <s v="Paula Atkinson"/>
        <s v="Denise Bright"/>
        <s v="Melissa Carter"/>
        <s v="Jacqueline Mitchell"/>
        <s v="John Hall"/>
        <s v="Mario King"/>
        <s v="Jessica Maldonado"/>
        <s v="Nicholas Johnson"/>
        <s v="Hunter Montoya"/>
        <s v="Patrick Castro"/>
        <s v="Cathy Lopez"/>
        <s v="Shannon Perez"/>
        <s v="Brett Baker"/>
        <s v="Steven Kennedy"/>
        <s v="Samuel Walker"/>
        <s v="Ashley Brown"/>
        <s v="Nancy Johnson"/>
        <s v="Ashley Lewis"/>
        <s v="Phyllis Dunn"/>
        <s v="Kelly Brooks"/>
        <s v="Jeffrey Thornton"/>
        <s v="David Cross"/>
        <s v="robert anderson"/>
        <s v="Mark Mitchell"/>
        <s v="Jacqueline Smith"/>
        <s v="Johnny Morgan"/>
        <s v="Stephanie Perkins"/>
        <s v="Andrea Sims"/>
        <s v="Elaine Rivera"/>
        <s v="Erica Medina"/>
        <s v="Amanda Smith"/>
        <s v="Carol Kim"/>
        <s v="Matthew Jackson"/>
        <s v="Marvin Hughes"/>
        <s v="Jennifer Hill"/>
        <s v="Heather Rogers"/>
        <s v="Cory Davis"/>
        <s v="Jennifer Taylor"/>
        <s v="Darin Brown"/>
        <s v="Allen Wallace"/>
        <s v="Stephanie Ramirez"/>
        <s v="Kristina Wyatt"/>
        <s v="Edward Patterson"/>
        <s v="John Hess"/>
        <s v="Mary Gregory"/>
        <s v="Kayla Hill"/>
        <s v="Allen Newman"/>
        <s v="Kim Watkins"/>
        <s v="Nicole Ortega"/>
        <s v="Shelby Gonzales"/>
        <s v="Diana Butler"/>
        <s v="Kevin Wilson"/>
        <s v="Michael Friedman"/>
        <s v="Rachel Herring"/>
        <s v="Lisa Lee"/>
        <s v="Zachary Harris"/>
        <s v="Chelsea King"/>
        <s v="Caitlin Pham"/>
        <s v="Samantha Ortega"/>
        <s v="John Lowe DDS"/>
        <s v="Dylan Baker"/>
        <s v="David Roy"/>
        <s v="Debra King"/>
        <s v="Thomas Jones"/>
        <s v="Ethan Macias"/>
        <s v="Sandra Jones"/>
        <s v="John Wilson"/>
        <s v="Jamie Larson"/>
        <s v="Melissa Galvan"/>
        <s v="Steven Olsen"/>
        <s v="Gregory Mathis"/>
        <s v="William Obrien"/>
        <s v="Larry Lloyd"/>
        <s v="Gabrielle Hernandez"/>
        <s v="Daniel Wood"/>
        <s v="Joshua Alvarado"/>
        <s v="Mary Wu"/>
        <s v="Gary Little"/>
        <s v="Justin Gilmore"/>
        <s v="Jacob Adams"/>
        <s v="Tina Fowler"/>
        <s v="Emily Johnson"/>
        <s v="Melissa Morales"/>
        <s v="Monica Martin"/>
        <s v="Bobby Mckee"/>
        <s v="Mary Davis"/>
        <s v="Raymond Garcia"/>
        <s v="Rachel Porter"/>
        <s v="Randy Hall"/>
        <s v="Marilyn Parker"/>
        <s v="Anthony Best"/>
        <s v="Tanya Parks"/>
        <s v="Robert Alvarez"/>
        <s v="Dalton Mendoza"/>
        <s v="Debra Snyder"/>
        <s v="Casey Hines"/>
        <s v="John Gray"/>
        <s v="Julie Anderson"/>
        <s v="Sarah Harris"/>
        <s v="Jamie Hanson"/>
        <s v="Melissa Ford"/>
        <s v="Gregory Allen"/>
        <s v="Joshua Bush"/>
        <s v="Heather Baxter"/>
        <s v="Claire Kent"/>
        <s v="Karina Wilkins"/>
        <s v="Brian Cook"/>
        <s v="Stephen Willis"/>
        <s v="Kenneth Johnson"/>
        <s v="Lee Stephens"/>
        <s v="Nicole Cruz"/>
        <s v="Erica Poole"/>
        <s v="John Jones"/>
        <s v="Luis Pearson"/>
        <s v="Donna Higgins"/>
        <s v="Ashley Ellis"/>
        <s v="James Henry"/>
        <s v="Michelle Dougherty"/>
        <s v="Jennifer Patton"/>
        <s v="Stephanie Stone MD"/>
        <s v="Jonathan Obrien"/>
        <s v="Sara Ramirez"/>
        <s v="Alyssa Chavez"/>
        <s v="Megan Riley"/>
        <s v="Joseph Christian"/>
        <s v="Philip Watson III"/>
        <s v="Jeffrey Harris DDS"/>
        <s v="Kimberly Liu"/>
        <s v="Chelsea Newman"/>
        <s v="Matthew Rogers"/>
        <s v="Kathryn Morrison"/>
        <s v="John Lopez"/>
        <s v="Dawn Wright"/>
        <s v="Michael Taylor"/>
        <s v="William Martin"/>
        <s v="Denise Young"/>
        <s v="Patrick Johnson"/>
        <s v="Beth Osborne"/>
        <s v="Justin Williams"/>
        <s v="Michael Ortega"/>
        <s v="Eric Johnson"/>
        <s v="Janet Mccullough"/>
        <s v="Justin Smith"/>
        <s v="Angela Scott"/>
        <s v="Dr. Philip Martin MD"/>
        <s v="Susan Curtis"/>
        <s v="Mary Vazquez"/>
        <s v="Lisa Vega"/>
        <s v="Christina White"/>
        <s v="Julie Sullivan"/>
        <s v="Mary Smith"/>
        <s v="Christopher Thomas"/>
        <s v="Eduardo Kennedy"/>
        <s v="Steven Lewis"/>
        <s v="Seth Stewart"/>
        <s v="Joyce Powell"/>
        <s v="Jamie Peters"/>
        <s v="Vicki Ball"/>
        <s v="Lauren Holland"/>
        <s v="Tony Carson"/>
        <s v="Erin Garcia"/>
        <s v="Daniel Young"/>
        <s v="Kelsey Hammond"/>
        <s v="Joshua Aguilar"/>
        <s v="Kyle Duran"/>
        <s v="Kyle Moore"/>
        <s v="Kenneth Savage"/>
        <s v="Jonathan Ferguson"/>
        <s v="Justin Juarez"/>
        <s v="Jack Johnson"/>
        <s v="Ronald Harris"/>
        <s v="Jason Robinson"/>
        <s v="Blake Bates"/>
        <s v="Virginia White"/>
        <s v="Belinda Hardy"/>
        <s v="Calvin Diaz"/>
        <s v="Miguel Watson"/>
        <s v="Timothy Sanchez"/>
        <s v="Michael Edwards"/>
        <s v="Timothy Burns"/>
        <s v="Natalie Glover"/>
        <s v="Stacie Holmes"/>
        <s v="Anthony Ali"/>
        <s v="Alex Bernard"/>
        <s v="Kristi Taylor"/>
        <s v="Gary Matthews"/>
        <s v="Christina Payne"/>
        <s v="Brandi Beard"/>
        <s v="Joshua Hoover"/>
        <s v="Judy Mendoza"/>
        <s v="Timothy James"/>
        <s v="Andrew Brown"/>
        <s v="Kelly Herman"/>
        <s v="Kathryn Camacho MD"/>
        <s v="Natasha Morrow"/>
        <s v="Christina Steele MD"/>
        <s v="Jimmy Bruce"/>
        <s v="Dr. Victor Snyder"/>
        <s v="Mark Collins"/>
        <s v="James Riley"/>
        <s v="Jessica Jones"/>
        <s v="Joseph Russell"/>
        <s v="Robert Hoover"/>
        <s v="Amanda Edwards"/>
        <s v="David Myers"/>
        <s v="Monique Hernandez MD"/>
        <s v="Dr. Jesus Roy"/>
        <s v="Angela Johnson"/>
        <s v="Scott Mejia"/>
        <s v="Stacey Gibson"/>
        <s v="Tammy Johnson"/>
        <s v="Michael Johnson"/>
        <s v="Melissa Cabrera"/>
        <s v="Cameron Hall"/>
        <s v="Chad Jones"/>
        <s v="Ashley Mendez"/>
        <s v="Yvonne Jones"/>
        <s v="Sheila Myers DDS"/>
        <s v="Christopher Murphy"/>
        <s v="Ronald Long"/>
        <s v="Lisa Estrada"/>
        <s v="Drew Mcguire"/>
        <s v="James Smith"/>
        <s v="Elizabeth Roberson"/>
        <s v="Meghan Diaz"/>
        <s v="Dennis White"/>
        <s v="Lisa Hunter"/>
        <s v="Michelle Harris"/>
        <s v="Susan Campos"/>
        <s v="Claire Bennett"/>
        <s v="Joseph Davis"/>
        <s v="Wendy Hines"/>
        <s v="Alicia Horn"/>
        <s v="Thomas Oneill"/>
        <s v="Dawn Freeman"/>
        <s v="Lisa Guerra"/>
        <s v="Carol Golden"/>
        <s v="Vanessa Carter"/>
        <s v="Tiffany Simpson"/>
        <s v="Kerri Miller"/>
        <s v="Michelle Hess"/>
        <s v="Cathy Rodriguez"/>
        <s v="Willie Hernandez"/>
        <s v="Jaime Taylor"/>
        <s v="Daniel Lynn"/>
        <s v="Juan Miller"/>
        <s v="Edward Lewis"/>
        <s v="Sara Cox"/>
        <s v="Nicole Mcdaniel"/>
        <s v="Brooke Alvarado"/>
        <s v="Kathryn Thompson"/>
        <s v="Cindy Wilson"/>
        <s v="Larry Brewer"/>
        <s v="Jeffery Brown"/>
        <s v="Kirsten Pena"/>
        <s v="Ryan Wang"/>
        <s v="Roberto Ryan"/>
        <s v="Marco Haas"/>
        <s v="Brad Soto"/>
        <s v="Kevin Ruiz"/>
        <s v="David Gutierrez"/>
        <s v="Peter Johnston"/>
        <s v="Michael Hartman"/>
        <s v="Aaron Gutierrez"/>
        <s v="Raymond Thomas"/>
        <s v="Jacob Gibbs"/>
        <s v="Cynthia Hernandez"/>
        <s v="Roger Davis MD"/>
        <s v="Stephen Ferrell"/>
        <s v="Michael Lamb"/>
        <s v="Jeffery Davidson"/>
        <s v="Brett Stewart"/>
        <s v="Jared Gregory"/>
        <s v="Jonathan Tate"/>
        <s v="Matthew Mayer"/>
        <s v="Sean Delgado"/>
        <s v="Melinda Mcgee DDS"/>
        <s v="Justin Oneal"/>
        <s v="Julie Brown MD"/>
        <s v="Daniel Perez"/>
        <s v="Elizabeth Boone"/>
        <s v="Dawn Cook"/>
        <s v="Tyler Kim"/>
        <s v="William Ortiz"/>
        <s v="James Alvarez"/>
        <s v="Joseph Thompson"/>
        <s v="William Rivera"/>
        <s v="Michele Cox"/>
        <s v="Kayla Garcia"/>
        <s v="Sarah Perry"/>
        <s v="Laura Edwards"/>
        <s v="Nathan Mclaughlin"/>
        <s v="Ellen Gordon MD"/>
        <s v="Jeffery Robinson"/>
        <s v="Danny Smith"/>
        <s v="Rebecca King"/>
        <s v="Brian Wise"/>
        <s v="Adriana Allen"/>
        <s v="William Miller"/>
        <s v="Tabitha Calhoun"/>
        <s v="Mary Schroeder"/>
        <s v="Elizabeth Reyes"/>
        <s v="Anna Williams"/>
        <s v="Sharon Kerr"/>
        <s v="Elizabeth Miles"/>
        <s v="Meredith Stewart"/>
        <s v="Julie Roberts"/>
        <s v="Richard Simon"/>
        <s v="Mr. Luke Bradley PhD"/>
        <s v="Michelle Gilbert"/>
        <s v="Sarah Walker"/>
        <s v="Michael Wiley"/>
        <s v="Taylor Mills"/>
        <s v="Charles Powell"/>
        <s v="Robert Garcia"/>
        <s v="Jamie Adams"/>
        <s v="Rebecca Mathis"/>
        <s v="Juan Le"/>
        <s v="Phillip Griffin"/>
        <s v="Albert Key"/>
        <s v="Stephanie Mcdaniel"/>
        <s v="Troy Hendrix"/>
        <s v="Amy Hall"/>
        <s v="Gregory Dean"/>
        <s v="Angela Henderson"/>
        <s v="Joshua Jones"/>
        <s v="Eric Larson"/>
        <s v="Edward Howard"/>
        <s v="Arthur Harrison"/>
        <s v="Kimberly Brown"/>
        <s v="Michael Thomas"/>
        <s v="Anthony Ray"/>
        <s v="Mallory Dickerson"/>
        <s v="Jenny Black"/>
        <s v="Barbara Moore"/>
        <s v="Steven Smith"/>
        <s v="Kenneth Perez"/>
        <s v="Caroline Prince"/>
        <s v="Antonio Kaufman"/>
        <s v="Jeffrey Bailey"/>
        <s v="Jade Fleming"/>
        <s v="Kathy Davis"/>
        <s v="Logan Burgess"/>
        <s v="Richard Harris"/>
        <s v="Michelle Williams"/>
        <s v="Emily Price"/>
        <s v="Sarah Davila"/>
        <s v="Chase Castro"/>
        <s v="Tracey Hartman"/>
        <s v="Mario Green"/>
        <s v="Cindy Taylor"/>
        <s v="Cynthia Franklin"/>
        <s v="Jacob Johnson"/>
        <s v="Daniel Norman"/>
        <s v="Bryan Miller"/>
        <s v="Henry Duncan"/>
        <s v="Teresa Martin"/>
        <s v="Stephanie Willis"/>
        <s v="Dr. Joshua Jones"/>
        <s v="Suzanne Wilkerson"/>
        <s v="Brandon Miller"/>
        <s v="Melissa Patrick"/>
        <s v="Michael White"/>
        <s v="Lauren Guzman"/>
        <s v="David Allison"/>
        <s v="Sheryl Parker"/>
        <s v="Kimberly West"/>
        <s v="Rebecca May"/>
        <s v="Maria Cummings"/>
        <s v="Jodi Carson"/>
        <s v="Donald Bennett"/>
        <s v="Emily Smith"/>
        <s v="Nicholas Williams"/>
        <s v="Michael Griffin"/>
        <s v="Zachary Keller"/>
        <s v="James Wells"/>
        <s v="Jasmin House"/>
        <s v="Ashley Anderson"/>
        <s v="Jill Lopez"/>
        <s v="Brian Marsh"/>
        <s v="Catherine Rios"/>
        <s v="Lisa Hendrix"/>
        <s v="Jonathan Schwartz"/>
        <s v="William Mejia"/>
        <s v="Sylvia Anderson"/>
        <s v="James Woodward"/>
        <s v="Robin Harvey"/>
        <s v="Sheryl Bates"/>
        <s v="Kevin Mcconnell"/>
        <s v="Anthony Hanson"/>
        <s v="Wanda Frye"/>
        <s v="Nicole Lopez"/>
        <s v="Jacob Young"/>
        <s v="Jesus Burch"/>
        <s v="Sherry Cross"/>
        <s v="Kevin Gomez"/>
        <s v="Lance Schwartz PhD"/>
        <s v="Tyler Chen"/>
        <s v="Matthew Patterson"/>
        <s v="Casey Bradford"/>
        <s v="Gabriel Simmons"/>
        <s v="Jessica Thomas"/>
        <s v="Kimberly Mcdonald"/>
        <s v="Jennifer Banks"/>
        <s v="Emily Burch"/>
        <s v="Christian Weber"/>
        <s v="James Wilson"/>
        <s v="Nicole Ellis"/>
        <s v="Shannon Nichols"/>
        <s v="Shawn Black"/>
        <s v="Corey Johnson"/>
        <s v="William Cooper"/>
        <s v="Terry Johnson"/>
        <s v="Nicole Holland"/>
        <s v="John Stout"/>
      </sharedItems>
    </cacheField>
    <cacheField name="BookID" numFmtId="0">
      <sharedItems/>
    </cacheField>
    <cacheField name="BookTitle" numFmtId="0">
      <sharedItems count="1176">
        <s v="Which level"/>
        <s v="Here level"/>
        <s v="Just list"/>
        <s v="Serious there also true"/>
        <s v="She measure"/>
        <s v="Himself resource fall"/>
        <s v="Call religious score strong"/>
        <s v="Truth woman allow"/>
        <s v="Save hundred unit letter"/>
        <s v="Always"/>
        <s v="Control cultural"/>
        <s v="Pretty system government"/>
        <s v="Real term public"/>
        <s v="Truth"/>
        <s v="Mention marriage"/>
        <s v="Large minute appear"/>
        <s v="Painting yard"/>
        <s v="Her structure"/>
        <s v="Sister commercial lawyer"/>
        <s v="Appear factor possible"/>
        <s v="Minute their likely"/>
        <s v="Color"/>
        <s v="World position"/>
        <s v="Account million result"/>
        <s v="Head total sell program"/>
        <s v="Act exist argue"/>
        <s v="Specific everything"/>
        <s v="Back present"/>
        <s v="Hospital goal present"/>
        <s v="Wide"/>
        <s v="Material word"/>
        <s v="Might win pay"/>
        <s v="Morning past"/>
        <s v="Pm then"/>
        <s v="Camera despite"/>
        <s v="Represent too"/>
        <s v="Agree suddenly"/>
        <s v="Arm once"/>
        <s v="Health sell"/>
        <s v="Among"/>
        <s v="Simply fact"/>
        <s v="Much evidence"/>
        <s v="Approach"/>
        <s v="Part black"/>
        <s v="Draw public"/>
        <s v="Late watch read"/>
        <s v="Apply government method suddenly"/>
        <s v="Statement late live"/>
        <s v="Reason participant"/>
        <s v="Power until source worker"/>
        <s v="Know water"/>
        <s v="Want nation view finally"/>
        <s v="Apply pattern"/>
        <s v="International their"/>
        <s v="Test score second"/>
        <s v="Eat best"/>
        <s v="Exactly range believe"/>
        <s v="Night blue little herself"/>
        <s v="Or prevent agreement"/>
        <s v="Tax without"/>
        <s v="Yet quickly"/>
        <s v="Already could"/>
        <s v="Positive way"/>
        <s v="Shake drive"/>
        <s v="Maintain some lose"/>
        <s v="Or"/>
        <s v="Including news vote"/>
        <s v="Size voice"/>
        <s v="Discussion skill"/>
        <s v="Share whatever"/>
        <s v="Catch work summer explain"/>
        <s v="Knowledge establish"/>
        <s v="Look every"/>
        <s v="Begin that wind"/>
        <s v="Mean forward"/>
        <s v="Cut admit"/>
        <s v="Life she fire"/>
        <s v="Appear interview would another"/>
        <s v="Practice father"/>
        <s v="Late begin"/>
        <s v="Successful"/>
        <s v="Gun area"/>
        <s v="Parent eat skill"/>
        <s v="Prove tax"/>
        <s v="Himself pattern environment admit"/>
        <s v="Least current"/>
        <s v="Know democratic still"/>
        <s v="Administration"/>
        <s v="Order"/>
        <s v="Language current"/>
        <s v="Sell born career"/>
        <s v="Music large"/>
        <s v="Cup player population"/>
        <s v="State follow about"/>
        <s v="For tonight allow"/>
        <s v="Support defense"/>
        <s v="Number young"/>
        <s v="West officer"/>
        <s v="Especially improve seek"/>
        <s v="Activity past"/>
        <s v="System hard bag"/>
        <s v="Research"/>
        <s v="Total message activity"/>
        <s v="Push learn"/>
        <s v="Group imagine PM"/>
        <s v="Scene start"/>
        <s v="Entire couple"/>
        <s v="Study wonder"/>
        <s v="Tonight however threat"/>
        <s v="Use author from"/>
        <s v="Director position reason across"/>
        <s v="Can section"/>
        <s v="Finally too enough onto"/>
        <s v="Task morning community"/>
        <s v="More natural commercial"/>
        <s v="Policy turn"/>
        <s v="Prepare trial"/>
        <s v="Professor record style"/>
        <s v="Measure suggest possible"/>
        <s v="Know space against safe"/>
        <s v="Pay ahead few magazine"/>
        <s v="Church if"/>
        <s v="Evening deal public"/>
        <s v="Fill"/>
        <s v="Reality different"/>
        <s v="Account assume"/>
        <s v="Message hotel"/>
        <s v="House political"/>
        <s v="Near condition cost"/>
        <s v="Beat maintain"/>
        <s v="Who training size"/>
        <s v="Player send"/>
        <s v="Produce trip site"/>
        <s v="Career second"/>
        <s v="American mother"/>
        <s v="Employee would"/>
        <s v="Doctor maybe campaign"/>
        <s v="Weight here"/>
        <s v="Great rise"/>
        <s v="Mean fund"/>
        <s v="Hour however"/>
        <s v="Personal safe summer"/>
        <s v="Data happy"/>
        <s v="Shoulder debate"/>
        <s v="Partner another"/>
        <s v="Father center"/>
        <s v="Government decade citizen avoid"/>
        <s v="Drive food"/>
        <s v="Night all"/>
        <s v="Yet reach question"/>
        <s v="Purpose trial"/>
        <s v="Throughout statement husband"/>
        <s v="If"/>
        <s v="Mention own"/>
        <s v="Different imagine down"/>
        <s v="Image process machine"/>
        <s v="Consider myself"/>
        <s v="Part attorney"/>
        <s v="Manage wish condition"/>
        <s v="Yard series beat"/>
        <s v="All why"/>
        <s v="Whose trade"/>
        <s v="Whole traditional"/>
        <s v="Chair"/>
        <s v="Theory fall wall simple"/>
        <s v="Call artist through"/>
        <s v="Reveal reflect"/>
        <s v="Business success"/>
        <s v="Notice Mrs language"/>
        <s v="Interesting either"/>
        <s v="Whether remember"/>
        <s v="Perhaps low economy page"/>
        <s v="Wish"/>
        <s v="Describe"/>
        <s v="Election gun"/>
        <s v="We town too"/>
        <s v="Institution night pull"/>
        <s v="Story partner professional"/>
        <s v="American list"/>
        <s v="Draw study"/>
        <s v="Source affect too"/>
        <s v="Simply available"/>
        <s v="Mission bit"/>
        <s v="Specific eat"/>
        <s v="Matter community fund"/>
        <s v="Information once affect"/>
        <s v="Type stay politics"/>
        <s v="Per executive let"/>
        <s v="Nothing about"/>
        <s v="Field better"/>
        <s v="International college"/>
        <s v="Improve become price against"/>
        <s v="Major of determine"/>
        <s v="Allow"/>
        <s v="Walk blue address"/>
        <s v="Hotel imagine sign"/>
        <s v="Reach game black"/>
        <s v="Manage catch maybe"/>
        <s v="Activity system"/>
        <s v="Around garden"/>
        <s v="Report every force"/>
        <s v="Anything skill blood"/>
        <s v="Include know"/>
        <s v="Adult"/>
        <s v="Decade step"/>
        <s v="Baby realize"/>
        <s v="Certain option"/>
        <s v="Audience into think"/>
        <s v="Explain discover"/>
        <s v="Card throughout across"/>
        <s v="Herself wrong deal brother"/>
        <s v="Type action"/>
        <s v="Relate tree"/>
        <s v="Avoid financial career"/>
        <s v="Budget season"/>
        <s v="Carry movie"/>
        <s v="Spend"/>
        <s v="Consider box"/>
        <s v="Despite animal"/>
        <s v="Happy"/>
        <s v="Perform wait wait"/>
        <s v="From house push stuff"/>
        <s v="Front action"/>
        <s v="As value recently"/>
        <s v="Notice cell"/>
        <s v="House food"/>
        <s v="Particular trouble soon"/>
        <s v="Organization himself play whole"/>
        <s v="Difficult doctor"/>
        <s v="Thus movie and"/>
        <s v="Tv during song"/>
        <s v="Represent pretty ten"/>
        <s v="Glass trip though"/>
        <s v="Region where gas"/>
        <s v="Yet"/>
        <s v="Successful move"/>
        <s v="Party computer base"/>
        <s v="Office"/>
        <s v="After"/>
        <s v="Nation do price"/>
        <s v="Among after value"/>
        <s v="Such step way"/>
        <s v="Board player"/>
        <s v="Way style difficult"/>
        <s v="Goal bit alone wife"/>
        <s v="She so event"/>
        <s v="Surface music"/>
        <s v="Technology guess"/>
        <s v="Hope these"/>
        <s v="Knowledge white"/>
        <s v="Want pretty"/>
        <s v="Nor book"/>
        <s v="Him truth seem"/>
        <s v="Heart issue top"/>
        <s v="Close free mention"/>
        <s v="Free"/>
        <s v="Effort white any majority"/>
        <s v="Picture event place four"/>
        <s v="Occur type"/>
        <s v="Key send make"/>
        <s v="Market region issue"/>
        <s v="Suddenly medical"/>
        <s v="Car rock billion"/>
        <s v="Difficult others"/>
        <s v="Church discover ago"/>
        <s v="Space them"/>
        <s v="Toward spend"/>
        <s v="Commercial move finally"/>
        <s v="Now thus because"/>
        <s v="Treatment place"/>
        <s v="Technology real oil"/>
        <s v="Stop opportunity tonight"/>
        <s v="True somebody"/>
        <s v="Third whatever"/>
        <s v="Consider or"/>
        <s v="Relationship treatment"/>
        <s v="Would large"/>
        <s v="Common hear simple"/>
        <s v="Will foot wait"/>
        <s v="Though nation during community"/>
        <s v="Prove off"/>
        <s v="Expert at health"/>
        <s v="Debate deep"/>
        <s v="Become medical"/>
        <s v="As name manager"/>
        <s v="Seven exist whatever development"/>
        <s v="Great forward"/>
        <s v="School"/>
        <s v="Before station"/>
        <s v="Nothing approach image"/>
        <s v="Which"/>
        <s v="West however election"/>
        <s v="Writer despite"/>
        <s v="Arrive"/>
        <s v="Leader well they most"/>
        <s v="Set wall"/>
        <s v="Summer agent improve"/>
        <s v="Present listen"/>
        <s v="Drive recognize accept"/>
        <s v="Team provide"/>
        <s v="Religious partner southern"/>
        <s v="Where member"/>
        <s v="Radio we crime"/>
        <s v="Ok American probably"/>
        <s v="Strategy never anyone"/>
        <s v="News air"/>
        <s v="Always lot"/>
        <s v="Surface daughter hair"/>
        <s v="Affect a coach"/>
        <s v="Usually pay attorney"/>
        <s v="Stay beyond"/>
        <s v="Offer say"/>
        <s v="Job somebody"/>
        <s v="Personal"/>
        <s v="Knowledge other ground"/>
        <s v="Wear life song"/>
        <s v="Person very always"/>
        <s v="Must government"/>
        <s v="Something describe security"/>
        <s v="Old billion research"/>
        <s v="Final responsibility"/>
        <s v="Music thought"/>
        <s v="Wall center its"/>
        <s v="Peace collection theory"/>
        <s v="Leg see low true"/>
        <s v="Discuss bad article"/>
        <s v="Six"/>
        <s v="Space art bed wall"/>
        <s v="President read lawyer"/>
        <s v="Course turn also"/>
        <s v="Record statement phone"/>
        <s v="Recognize range since particularly"/>
        <s v="Bit bed"/>
        <s v="Actually west"/>
        <s v="Real teacher"/>
        <s v="Better"/>
        <s v="Dinner side"/>
        <s v="Bad knowledge already"/>
        <s v="Here positive necessary"/>
        <s v="Receive add past"/>
        <s v="Service go"/>
        <s v="Technology"/>
        <s v="Partner we guess record"/>
        <s v="Open large difficult summer"/>
        <s v="Research base"/>
        <s v="Student child"/>
        <s v="President food news"/>
        <s v="Station resource lot"/>
        <s v="Sort group"/>
        <s v="Than pass"/>
        <s v="Drug economic"/>
        <s v="Significant too fill"/>
        <s v="Standard real"/>
        <s v="Move term"/>
        <s v="Treatment in weight"/>
        <s v="Entire far admit"/>
        <s v="Will system call"/>
        <s v="Performance which"/>
        <s v="New hotel"/>
        <s v="Station else nation"/>
        <s v="Hundred owner baby"/>
        <s v="Piece protect"/>
        <s v="Fine move"/>
        <s v="Weight attorney"/>
        <s v="Forward city direction"/>
        <s v="Evening detail under"/>
        <s v="Better company"/>
        <s v="Vote source outside"/>
        <s v="Crime market"/>
        <s v="He almost health light"/>
        <s v="Course plant"/>
        <s v="Discover truth about"/>
        <s v="Dream agree"/>
        <s v="Idea each south"/>
        <s v="Away specific"/>
        <s v="Mean sing"/>
        <s v="Learn enter military"/>
        <s v="Defense result"/>
        <s v="Brother old"/>
        <s v="Defense enjoy newspaper"/>
        <s v="Wonder position save"/>
        <s v="Interview worry edge"/>
        <s v="Generation behind"/>
        <s v="Of move somebody"/>
        <s v="Idea direction"/>
        <s v="Indicate rich"/>
        <s v="Bring picture"/>
        <s v="Main"/>
        <s v="Billion similar"/>
        <s v="Pressure father exist hour"/>
        <s v="Task Democrat last"/>
        <s v="Early prepare"/>
        <s v="Help executive arrive"/>
        <s v="Church on"/>
        <s v="Never day"/>
        <s v="Guess growth"/>
        <s v="Make machine budget"/>
        <s v="Heavy issue"/>
        <s v="Pull behind bring"/>
        <s v="Professor more"/>
        <s v="Land rate treat"/>
        <s v="Goal child development"/>
        <s v="Few remain"/>
        <s v="High"/>
        <s v="Though resource five"/>
        <s v="Thought tough everybody"/>
        <s v="Nor city"/>
        <s v="Probably seek subject"/>
        <s v="Security although"/>
        <s v="Tell should away"/>
        <s v="Option loss"/>
        <s v="Which money"/>
        <s v="Analysis per"/>
        <s v="Piece thought during fly"/>
        <s v="Particularly fast day"/>
        <s v="Answer accept"/>
        <s v="Entire month"/>
        <s v="Together training few"/>
        <s v="Administration despite everyone"/>
        <s v="Difference back"/>
        <s v="Later light avoid"/>
        <s v="May agent"/>
        <s v="Purpose present Mr"/>
        <s v="Goal girl culture"/>
        <s v="Nation reduce lot"/>
        <s v="Challenge federal"/>
        <s v="Structure body fine include"/>
        <s v="Finally protect"/>
        <s v="Choose mission ten"/>
        <s v="School into"/>
        <s v="Per occur speech"/>
        <s v="Computer alone"/>
        <s v="Seem heart arrive"/>
        <s v="Everyone window"/>
        <s v="Trip again since front"/>
        <s v="Good simply"/>
        <s v="Window support early"/>
        <s v="How"/>
        <s v="Mouth young simply"/>
        <s v="Change cultural"/>
        <s v="Cause official"/>
        <s v="Professional scene author"/>
        <s v="Wait reality"/>
        <s v="Business new public"/>
        <s v="Nice effort surface"/>
        <s v="Political threat"/>
        <s v="World sit"/>
        <s v="Hear black writer"/>
        <s v="National feeling"/>
        <s v="Happen network represent"/>
        <s v="Theory charge"/>
        <s v="Understand citizen"/>
        <s v="Letter process cause"/>
        <s v="Beyond each teacher"/>
        <s v="Support well"/>
        <s v="Girl ready"/>
        <s v="Interview sound"/>
        <s v="Shake spring care"/>
        <s v="Yourself what lot"/>
        <s v="First wind view"/>
        <s v="Eight"/>
        <s v="Clear resource follow"/>
        <s v="Example relate break"/>
        <s v="Treat"/>
        <s v="Itself TV"/>
        <s v="Source raise"/>
        <s v="Gun watch culture identify"/>
        <s v="Enter dream"/>
        <s v="Affect son sister"/>
        <s v="Eight ability section"/>
        <s v="Fly ground measure"/>
        <s v="Find reveal"/>
        <s v="Themselves in from"/>
        <s v="Toward area"/>
        <s v="Simply cell recently"/>
        <s v="Our deal record"/>
        <s v="Go society interest"/>
        <s v="Star long"/>
        <s v="Tax hour budget more"/>
        <s v="Table huge"/>
        <s v="Those attack themselves together"/>
        <s v="Reveal each them"/>
        <s v="Goal thank"/>
        <s v="Population reflect issue father"/>
        <s v="What seem"/>
        <s v="Argue sort"/>
        <s v="Half three board"/>
        <s v="Write very"/>
        <s v="Similar whatever care"/>
        <s v="From son account little"/>
        <s v="Image Mrs"/>
        <s v="Instead resource"/>
        <s v="Budget"/>
        <s v="Our could reality"/>
        <s v="Box foreign deal whom"/>
        <s v="Care edge"/>
        <s v="Exactly however choice green"/>
        <s v="Home study"/>
        <s v="Heart score beautiful"/>
        <s v="Listen"/>
        <s v="Find available your prove"/>
        <s v="Allow page indicate"/>
        <s v="Police include dream"/>
        <s v="Information central"/>
        <s v="Draw able"/>
        <s v="Series film better"/>
        <s v="Similar attorney"/>
        <s v="Wall take"/>
        <s v="And fine"/>
        <s v="Artist glass"/>
        <s v="Part social"/>
        <s v="Record attention ability name"/>
        <s v="Skill could"/>
        <s v="The same ten"/>
        <s v="Must notice million"/>
        <s v="Marriage have"/>
        <s v="Join source successful"/>
        <s v="Seven everybody"/>
        <s v="Price senior whom down"/>
        <s v="Need meeting hope"/>
        <s v="Reach third else"/>
        <s v="Garden company"/>
        <s v="Fill customer off"/>
        <s v="Chance Democrat college"/>
        <s v="Act service place"/>
        <s v="He kid budget"/>
        <s v="Husband throughout pattern"/>
        <s v="Power on town"/>
        <s v="Game side"/>
        <s v="Mind either need"/>
        <s v="Lawyer modern south somebody"/>
        <s v="Process social room"/>
        <s v="Class argue"/>
        <s v="Bill fly"/>
        <s v="Economic open"/>
        <s v="High alone without"/>
        <s v="Four leg"/>
        <s v="Rest"/>
        <s v="Black tree"/>
        <s v="Ask house produce"/>
        <s v="Line board"/>
        <s v="Late"/>
        <s v="Forward trial"/>
        <s v="Plant ago"/>
        <s v="Home part"/>
        <s v="Authority music writer"/>
        <s v="Around today"/>
        <s v="Far happy fight"/>
        <s v="Mind beyond result"/>
        <s v="Media without who"/>
        <s v="Day relationship than buy"/>
        <s v="Threat yes often"/>
        <s v="Big strong above"/>
        <s v="Catch practice"/>
        <s v="Account year movement"/>
        <s v="Nice nation"/>
        <s v="Where today"/>
        <s v="Structure security good two"/>
        <s v="Thing able church"/>
        <s v="Record your"/>
        <s v="Dark hope"/>
        <s v="Long fire"/>
        <s v="New they ever long"/>
        <s v="Impact else born"/>
        <s v="Cultural put buy"/>
        <s v="Room short"/>
        <s v="Reflect"/>
        <s v="Son job watch attorney"/>
        <s v="Apply"/>
        <s v="Wife why"/>
        <s v="Quickly five direction"/>
        <s v="House attention check"/>
        <s v="Piece choice"/>
        <s v="Two son"/>
        <s v="Create issue"/>
        <s v="Or top"/>
        <s v="Score compare"/>
        <s v="Social much generation"/>
        <s v="Inside green"/>
        <s v="Loss test word produce"/>
        <s v="Trouble two"/>
        <s v="Shake research"/>
        <s v="Reach budget"/>
        <s v="Those small"/>
        <s v="Middle serve understand"/>
        <s v="Interview quickly central"/>
        <s v="Performance performance continue"/>
        <s v="Lay arm"/>
        <s v="Image purpose notice"/>
        <s v="Activity field weight"/>
        <s v="Ago event history"/>
        <s v="House chair occur"/>
        <s v="Event spend buy"/>
        <s v="Now act maybe way"/>
        <s v="Me over stock practice"/>
        <s v="Culture argue"/>
        <s v="Author"/>
        <s v="Send manage offer"/>
        <s v="News"/>
        <s v="Activity little"/>
        <s v="Will door case"/>
        <s v="Capital art"/>
        <s v="Staff rest"/>
        <s v="Despite easy there"/>
        <s v="Woman within"/>
        <s v="Laugh"/>
        <s v="Central professional sort"/>
        <s v="Put knowledge consumer"/>
        <s v="It sit"/>
        <s v="Avoid pay"/>
        <s v="Might free standard"/>
        <s v="A music per deal"/>
        <s v="Best weight yeah"/>
        <s v="Increase about catch hold"/>
        <s v="Third yeah"/>
        <s v="Government far"/>
        <s v="Quickly short measure"/>
        <s v="Inside section figure"/>
        <s v="Career hot"/>
        <s v="Third course interesting"/>
        <s v="Congress by old nature"/>
        <s v="Put star expect close"/>
        <s v="Day worry"/>
        <s v="Require difficult find"/>
        <s v="Notice sense pass"/>
        <s v="Oil size up"/>
        <s v="Design while"/>
        <s v="Commercial more"/>
        <s v="Set fine soldier"/>
        <s v="Experience suggest"/>
        <s v="Friend reveal no"/>
        <s v="Instead sea"/>
        <s v="Senior yeah"/>
        <s v="Later baby everybody"/>
        <s v="Hundred your"/>
        <s v="For art modern"/>
        <s v="Seat food sort"/>
        <s v="Republican"/>
        <s v="Capital soldier situation"/>
        <s v="Over pick"/>
        <s v="Decision edge"/>
        <s v="News better"/>
        <s v="Be"/>
        <s v="Finish recent each"/>
        <s v="Fish question lay"/>
        <s v="Choice yard list"/>
        <s v="Rise"/>
        <s v="Task without"/>
        <s v="Phone move base"/>
        <s v="Every bill"/>
        <s v="Drop necessary course"/>
        <s v="Democratic mother"/>
        <s v="Rule become"/>
        <s v="Home material the"/>
        <s v="Door my respond"/>
        <s v="Carry part"/>
        <s v="Recently some"/>
        <s v="Teacher eye star them"/>
        <s v="Peace"/>
        <s v="Full after wear"/>
        <s v="School price federal"/>
        <s v="Sense"/>
        <s v="Through well spend"/>
        <s v="Not shoulder"/>
        <s v="At two early company"/>
        <s v="Market"/>
        <s v="Environment what executive"/>
        <s v="Economic likely determine newspaper"/>
        <s v="Skill action view"/>
        <s v="Whether seven"/>
        <s v="Sit trial those"/>
        <s v="Later"/>
        <s v="Concern capital"/>
        <s v="Be entire phone actually"/>
        <s v="Newspaper put key"/>
        <s v="Different although wall"/>
        <s v="Picture particularly season together"/>
        <s v="Become option marriage"/>
        <s v="Section attorney last take"/>
        <s v="Task admit sit"/>
        <s v="Try occur"/>
        <s v="Ever"/>
        <s v="Focus politics major"/>
        <s v="Can"/>
        <s v="Care interest themselves"/>
        <s v="Fast foot whom"/>
        <s v="Letter possible"/>
        <s v="Black commercial"/>
        <s v="Mother ball"/>
        <s v="Decade section gun including"/>
        <s v="Hot tree cost"/>
        <s v="Experience let"/>
        <s v="Phone"/>
        <s v="Art allow"/>
        <s v="Remember share this"/>
        <s v="Amount finish"/>
        <s v="Girl last say"/>
        <s v="Stuff all arrive"/>
        <s v="Behavior"/>
        <s v="Friend style agent"/>
        <s v="Thank"/>
        <s v="Easy bar"/>
        <s v="In"/>
        <s v="Water investment federal"/>
        <s v="Mean"/>
        <s v="Field growth"/>
        <s v="Street president course"/>
        <s v="Writer raise rate"/>
        <s v="Stay determine number"/>
        <s v="Reveal second"/>
        <s v="Myself number hold"/>
        <s v="People instead thousand"/>
        <s v="Someone live bill"/>
        <s v="Treatment see point"/>
        <s v="Prepare world court"/>
        <s v="Positive near"/>
        <s v="Music human"/>
        <s v="House significant forget war"/>
        <s v="Physical prove"/>
        <s v="Education fear difficult"/>
        <s v="Father pass debate"/>
        <s v="Audience new although"/>
        <s v="Green treat speech"/>
        <s v="City if"/>
        <s v="Court break hear"/>
        <s v="Chair Mrs"/>
        <s v="Choose consider draw"/>
        <s v="Scene two among"/>
        <s v="Pressure American"/>
        <s v="Green while early"/>
        <s v="Six value blood"/>
        <s v="White it"/>
        <s v="Next admit"/>
        <s v="International play"/>
        <s v="Hit store"/>
        <s v="Director"/>
        <s v="Media suddenly"/>
        <s v="Manage piece"/>
        <s v="Campaign take mention"/>
        <s v="Local citizen"/>
        <s v="Behind staff"/>
        <s v="Peace least find"/>
        <s v="Others series lay"/>
        <s v="Thus will watch"/>
        <s v="Wife without"/>
        <s v="Sea hold"/>
        <s v="Mention smile"/>
        <s v="Clearly day"/>
        <s v="Claim particular"/>
        <s v="Factor buy"/>
        <s v="Second reduce career"/>
        <s v="Live"/>
        <s v="Poor film measure"/>
        <s v="Small approach doctor"/>
        <s v="Nothing"/>
        <s v="Friend pass"/>
        <s v="Future look"/>
        <s v="Nothing summer"/>
        <s v="Within major other"/>
        <s v="Beyond may official"/>
        <s v="Woman mother"/>
        <s v="Watch prevent"/>
        <s v="Interview professor per"/>
        <s v="Option"/>
        <s v="Wish fly admit"/>
        <s v="Friend clearly"/>
        <s v="Expect itself involve study"/>
        <s v="Item morning"/>
        <s v="Girl happy quickly"/>
        <s v="Lay region"/>
        <s v="Under little able"/>
        <s v="Health recognize"/>
        <s v="Each agent"/>
        <s v="Indeed fast too"/>
        <s v="Deep lay"/>
        <s v="Risk quickly finally"/>
        <s v="Exactly Republican"/>
        <s v="Television"/>
        <s v="Past try American"/>
        <s v="Surface past"/>
        <s v="Behavior available"/>
        <s v="Thought him may"/>
        <s v="Include form"/>
        <s v="Coach by"/>
        <s v="Free when recently"/>
        <s v="Star when"/>
        <s v="Investment figure sing"/>
        <s v="Center"/>
        <s v="Indeed trade main"/>
        <s v="Green level"/>
        <s v="Mind morning"/>
        <s v="Back wonder follow"/>
        <s v="Very population"/>
        <s v="Stuff yet"/>
        <s v="Fast forward appear"/>
        <s v="Single country huge"/>
        <s v="Need red"/>
        <s v="About nature social above"/>
        <s v="Wind minute never"/>
        <s v="Final usually former"/>
        <s v="Position clear question"/>
        <s v="Low machine"/>
        <s v="Sport catch"/>
        <s v="Project develop decide"/>
        <s v="Deal conference director"/>
        <s v="Easy stock"/>
        <s v="Art position staff"/>
        <s v="Majority reduce"/>
        <s v="Material economy"/>
        <s v="Compare two hand"/>
        <s v="Five PM glass"/>
        <s v="Admit smile"/>
        <s v="Gun mother paper"/>
        <s v="Traditional four talk"/>
        <s v="Though land garden"/>
        <s v="Read moment"/>
        <s v="Defense identify"/>
        <s v="Eat any"/>
        <s v="Herself"/>
        <s v="Decide"/>
        <s v="Visit key"/>
        <s v="State create"/>
        <s v="Moment customer"/>
        <s v="Prevent likely technology same"/>
        <s v="Region society"/>
        <s v="Recently take"/>
        <s v="Child pick artist clear"/>
        <s v="Own today"/>
        <s v="Hour indeed"/>
        <s v="Claim clear"/>
        <s v="Mrs collection"/>
        <s v="Nation somebody far"/>
        <s v="Ability rise"/>
        <s v="Care soon"/>
        <s v="Under treatment"/>
        <s v="Force may"/>
        <s v="Line perhaps enjoy"/>
        <s v="Allow personal"/>
        <s v="Beyond but"/>
        <s v="Look fall trip"/>
        <s v="Now small whole upon"/>
        <s v="Act feeling"/>
        <s v="Message pay race"/>
        <s v="Knowledge beyond lot"/>
        <s v="Half bad the"/>
        <s v="Car they"/>
        <s v="Red themselves"/>
        <s v="Early garden position"/>
        <s v="Bring stuff adult"/>
        <s v="Center color"/>
        <s v="Water require he"/>
        <s v="Help cause"/>
        <s v="Down"/>
        <s v="Likely red"/>
        <s v="Them change"/>
        <s v="Computer word"/>
        <s v="Lay agent account"/>
        <s v="Hot meet list"/>
        <s v="Leave while"/>
        <s v="Part until"/>
        <s v="Start test standard"/>
        <s v="Security human ground"/>
        <s v="Trip newspaper"/>
        <s v="Half energy smile"/>
        <s v="Both agency shoulder"/>
        <s v="Participant development great much"/>
        <s v="None push"/>
        <s v="Choose ground staff"/>
        <s v="More least low"/>
        <s v="Top Republican"/>
        <s v="Leader computer one"/>
        <s v="Cost edge"/>
        <s v="Country kid environment"/>
        <s v="Assume"/>
        <s v="Eat certainly way"/>
        <s v="Poor western market"/>
        <s v="Fire stock"/>
        <s v="Reason"/>
        <s v="Tonight"/>
        <s v="Nor speak"/>
        <s v="Receive hotel fly"/>
        <s v="Society relate choose"/>
        <s v="Themselves lay"/>
        <s v="Three blue property"/>
        <s v="Simply camera"/>
        <s v="Audience million strategy"/>
        <s v="What ability wonder"/>
        <s v="Benefit tax"/>
        <s v="Employee wonder scene"/>
        <s v="Cold push country"/>
        <s v="Standard something"/>
        <s v="Sometimes seek product"/>
        <s v="Result lead"/>
        <s v="Almost suggest behind"/>
        <s v="Less national"/>
        <s v="Animal firm stand"/>
        <s v="Season if story run"/>
        <s v="My establish indeed let"/>
        <s v="Card"/>
        <s v="Painting vote"/>
        <s v="Exactly while rich"/>
        <s v="Similar gun"/>
        <s v="See exactly"/>
        <s v="Though begin trouble"/>
        <s v="During final into"/>
        <s v="System news enough"/>
        <s v="Simple care"/>
        <s v="Action mother game"/>
        <s v="Us part data"/>
        <s v="White six hard"/>
        <s v="Perform degree"/>
        <s v="Impact family"/>
        <s v="Already natural fine share"/>
        <s v="Nearly western into"/>
        <s v="Treatment them"/>
        <s v="Sure money white"/>
        <s v="Democratic"/>
        <s v="People scientist"/>
        <s v="Member movement market"/>
        <s v="Even structure"/>
        <s v="Large history same"/>
        <s v="Sure particularly"/>
        <s v="Establish"/>
        <s v="Benefit modern"/>
        <s v="Country country"/>
        <s v="Just speech whom"/>
        <s v="Work opportunity"/>
        <s v="Threat present really"/>
        <s v="Time team want wish"/>
        <s v="Sense economic against himself"/>
        <s v="Talk finish"/>
        <s v="Deep for rule"/>
        <s v="Crime hospital others"/>
        <s v="Positive about"/>
        <s v="Production significant wrong"/>
        <s v="Production eight citizen"/>
        <s v="Year"/>
        <s v="Hear its"/>
        <s v="Goal eat discussion"/>
        <s v="Language"/>
        <s v="Perhaps seek"/>
        <s v="Window hundred"/>
        <s v="May able bar"/>
        <s v="Stay view truth"/>
        <s v="Often tend"/>
        <s v="Tv affect"/>
        <s v="Around"/>
        <s v="Ten whose"/>
        <s v="Clearly"/>
        <s v="Already both"/>
        <s v="Source action recent"/>
        <s v="It wish"/>
        <s v="Later brother"/>
        <s v="Economic ok"/>
        <s v="Outside want beyond"/>
        <s v="Site low important"/>
        <s v="Drug might"/>
        <s v="Stock"/>
        <s v="To story claim"/>
        <s v="Father if"/>
        <s v="Method building"/>
        <s v="Reveal wide"/>
        <s v="Site improve expect"/>
        <s v="Itself physical"/>
        <s v="Everything everyone enter"/>
        <s v="Image opportunity"/>
        <s v="Third his indicate past"/>
        <s v="Financial service ten"/>
        <s v="Computer again cup"/>
        <s v="Professor sometimes"/>
        <s v="Edge fact"/>
        <s v="Whom bit phone"/>
        <s v="Exactly unit visit"/>
        <s v="Sense race seat"/>
        <s v="At must your"/>
        <s v="Why once"/>
        <s v="Staff example"/>
        <s v="World"/>
        <s v="First newspaper stock nation"/>
        <s v="Prove involve"/>
        <s v="Party budget let month"/>
        <s v="Improve eye"/>
        <s v="Common adult"/>
        <s v="Miss decade"/>
        <s v="Society floor red"/>
        <s v="Experience cell"/>
        <s v="Sense third commercial"/>
        <s v="Free assume position"/>
        <s v="Career his"/>
        <s v="Although goal"/>
        <s v="Central small commercial"/>
        <s v="Word traditional tend"/>
        <s v="Next"/>
        <s v="Claim need speak"/>
        <s v="Several phone seek rule"/>
        <s v="Leg close discuss"/>
        <s v="Other edge radio"/>
        <s v="Prevent allow"/>
        <s v="Building pay"/>
        <s v="Short consumer"/>
        <s v="Start way always"/>
        <s v="Produce imagine memory use"/>
        <s v="Or already along"/>
        <s v="Case"/>
        <s v="Although physical some clear"/>
        <s v="They add season"/>
        <s v="Short across happy"/>
        <s v="Type everybody"/>
        <s v="Month whole"/>
        <s v="Difficult personal film"/>
        <s v="This billion per"/>
        <s v="Learn have culture"/>
        <s v="Structure much evidence"/>
        <s v="More discussion democratic"/>
        <s v="Why various"/>
        <s v="Great firm"/>
        <s v="Section community"/>
        <s v="Forward"/>
        <s v="Though"/>
        <s v="Difference on"/>
        <s v="All often growth friend"/>
        <s v="Training easy"/>
        <s v="Person near"/>
        <s v="Campaign"/>
        <s v="Become wide onto"/>
        <s v="Finally remember"/>
        <s v="Future treatment last"/>
        <s v="Dinner usually"/>
        <s v="Claim run measure tax"/>
        <s v="Player happen"/>
        <s v="Impact could"/>
        <s v="Reach property"/>
        <s v="Figure as"/>
        <s v="Man direction door"/>
        <s v="Environmental such tonight"/>
        <s v="Continue citizen whatever"/>
        <s v="Grow magazine"/>
        <s v="Talk teach both"/>
        <s v="Any body region"/>
        <s v="Learn"/>
        <s v="Foot American"/>
        <s v="Town through"/>
        <s v="Actually again lot"/>
        <s v="Theory relationship structure"/>
        <s v="Drive put"/>
        <s v="Some value"/>
        <s v="Worry government be"/>
        <s v="Lay form everyone"/>
        <s v="Finally note work"/>
        <s v="Stay tend"/>
        <s v="Line prepare some"/>
        <s v="Sport positive central"/>
        <s v="Wrong sit"/>
        <s v="Page method strategy"/>
        <s v="Our do"/>
        <s v="Increase behind movie"/>
        <s v="Face happen employee"/>
        <s v="Crime hour"/>
        <s v="Three well"/>
        <s v="Even specific"/>
        <s v="Too option health"/>
        <s v="Although police"/>
        <s v="Per course my"/>
        <s v="Foot blood member"/>
        <s v="Region assume career"/>
        <s v="System seek"/>
        <s v="Remember key"/>
        <s v="Arm third"/>
        <s v="Decide ok wish"/>
        <s v="Authority open"/>
        <s v="Enjoy couple herself cultural"/>
        <s v="Item how"/>
        <s v="Word right"/>
        <s v="Stock once by"/>
        <s v="Speak move"/>
        <s v="Top heavy executive"/>
        <s v="Television should product thought"/>
        <s v="Attorney"/>
        <s v="Bring cut"/>
        <s v="It worker"/>
        <s v="Agreement tree"/>
        <s v="Kitchen think evening environmental"/>
        <s v="Yes skill their sort"/>
        <s v="Tv institution"/>
        <s v="Girl kind"/>
        <s v="Such research"/>
        <s v="Sign meeting training bill"/>
        <s v="Force road"/>
        <s v="Special seven"/>
        <s v="Write image make"/>
        <s v="Or environmental"/>
        <s v="Final key evening"/>
        <s v="Sound or"/>
        <s v="However member let"/>
        <s v="Enjoy also"/>
        <s v="Series go actually"/>
        <s v="Hear camera"/>
        <s v="Course"/>
        <s v="Interview say"/>
        <s v="Single contain"/>
        <s v="Great couple enjoy"/>
        <s v="Coach recognize majority"/>
        <s v="Power second everybody"/>
        <s v="Page data ahead suggest"/>
        <s v="Require stay away"/>
        <s v="Loss magazine"/>
        <s v="Society interesting interest"/>
        <s v="They by need"/>
        <s v="His population factor"/>
        <s v="Away social"/>
        <s v="Nothing show both"/>
        <s v="Foreign consumer arrive"/>
        <s v="Effect challenge kitchen"/>
        <s v="Allow trip military"/>
        <s v="Language serve"/>
        <s v="Fund"/>
        <s v="Out agree spend"/>
        <s v="Name third"/>
        <s v="Happy behavior white"/>
        <s v="Be task manager"/>
        <s v="Admit his"/>
        <s v="Space general game"/>
        <s v="Read"/>
        <s v="Baby"/>
        <s v="Door receive"/>
        <s v="Throughout front in"/>
        <s v="Candidate pressure"/>
        <s v="Need wrong benefit"/>
        <s v="Do help"/>
        <s v="Near lay"/>
        <s v="Run pick carry pass"/>
        <s v="Us democratic phone nearly"/>
        <s v="Agency modern travel"/>
        <s v="Eat"/>
        <s v="Offer fly"/>
        <s v="Four set"/>
        <s v="Bank able"/>
        <s v="Teacher one base"/>
        <s v="Read shoulder us"/>
        <s v="Light term"/>
        <s v="Local difficult feeling"/>
        <s v="Partner community"/>
        <s v="Republican after live"/>
        <s v="Attention teacher"/>
        <s v="History daughter movement"/>
        <s v="Live method girl visit"/>
        <s v="Court answer task"/>
        <s v="Just machine participant account"/>
        <s v="Task make"/>
        <s v="Major business single"/>
        <s v="Base Mrs various"/>
        <s v="Democrat air chair"/>
        <s v="Best but"/>
        <s v="Truth from wife myself"/>
        <s v="Page"/>
        <s v="Easy ever"/>
        <s v="Little eight campaign"/>
        <s v="Contain letter reflect"/>
        <s v="Fine way probably"/>
        <s v="Teach word listen"/>
        <s v="Forget scene"/>
        <s v="Sign physical car"/>
        <s v="Require role realize"/>
        <s v="Become them new"/>
        <s v="Safe great"/>
        <s v="Would above hand"/>
        <s v="Stuff reality person"/>
        <s v="Total special child"/>
        <s v="Back professor because own"/>
        <s v="Compare community now red"/>
        <s v="Itself thought"/>
        <s v="Long yes PM"/>
        <s v="Successful bag"/>
        <s v="Life policy run three"/>
        <s v="They next past"/>
        <s v="Task measure kind"/>
      </sharedItems>
    </cacheField>
    <cacheField name="Category" numFmtId="0">
      <sharedItems count="4">
        <s v="Fiction"/>
        <s v="Educational"/>
        <s v="Non-Fiction"/>
        <s v="Comics"/>
      </sharedItems>
    </cacheField>
    <cacheField name="Price" numFmtId="44">
      <sharedItems containsSemiMixedTypes="0" containsString="0" containsNumber="1" minValue="4.09" maxValue="58.45"/>
    </cacheField>
    <cacheField name="Quantity" numFmtId="0">
      <sharedItems containsSemiMixedTypes="0" containsString="0" containsNumber="1" containsInteger="1" minValue="1" maxValue="5"/>
    </cacheField>
    <cacheField name="TotalSales" numFmtId="44">
      <sharedItems containsSemiMixedTypes="0" containsString="0" containsNumber="1" minValue="5.14" maxValue="284.95"/>
    </cacheField>
    <cacheField name="PaymentMethod" numFmtId="0">
      <sharedItems count="4">
        <s v="Credit Card"/>
        <s v="Cash"/>
        <s v="Paypal"/>
        <s v="Voucher"/>
      </sharedItems>
    </cacheField>
    <cacheField name="Country" numFmtId="0">
      <sharedItems count="8">
        <s v="UK"/>
        <s v="France"/>
        <s v="USA"/>
        <s v="Germany"/>
        <s v="Canada"/>
        <s v="Italy"/>
        <s v="Spain"/>
        <s v="Lebanon"/>
      </sharedItems>
    </cacheField>
  </cacheFields>
  <extLst>
    <ext xmlns:x14="http://schemas.microsoft.com/office/spreadsheetml/2009/9/main" uri="{725AE2AE-9491-48be-B2B4-4EB974FC3084}">
      <x14:pivotCacheDefinition pivotCacheId="1605129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1">
  <r>
    <s v="O2993"/>
    <d v="2025-03-02T00:00:00"/>
    <x v="0"/>
    <x v="0"/>
    <x v="0"/>
    <s v="C527"/>
    <x v="0"/>
    <s v="B1890"/>
    <x v="0"/>
    <x v="0"/>
    <n v="6.07"/>
    <n v="2"/>
    <n v="12.14"/>
    <x v="0"/>
    <x v="0"/>
  </r>
  <r>
    <s v="O2486"/>
    <d v="2024-06-24T00:00:00"/>
    <x v="1"/>
    <x v="1"/>
    <x v="1"/>
    <s v="C977"/>
    <x v="1"/>
    <s v="B1013"/>
    <x v="1"/>
    <x v="0"/>
    <n v="29.43"/>
    <n v="1"/>
    <n v="29.43"/>
    <x v="1"/>
    <x v="1"/>
  </r>
  <r>
    <s v="O3426"/>
    <d v="2023-07-21T00:00:00"/>
    <x v="2"/>
    <x v="2"/>
    <x v="2"/>
    <s v="C597"/>
    <x v="2"/>
    <s v="B1206"/>
    <x v="2"/>
    <x v="0"/>
    <n v="26.89"/>
    <n v="3"/>
    <n v="80.67"/>
    <x v="2"/>
    <x v="2"/>
  </r>
  <r>
    <s v="O1554"/>
    <d v="2023-02-15T00:00:00"/>
    <x v="3"/>
    <x v="3"/>
    <x v="2"/>
    <s v="C310"/>
    <x v="3"/>
    <s v="B1849"/>
    <x v="3"/>
    <x v="0"/>
    <n v="27.85"/>
    <n v="5"/>
    <n v="139.25"/>
    <x v="2"/>
    <x v="3"/>
  </r>
  <r>
    <s v="O1275"/>
    <d v="2023-05-08T00:00:00"/>
    <x v="1"/>
    <x v="4"/>
    <x v="2"/>
    <s v="C232"/>
    <x v="4"/>
    <s v="B1669"/>
    <x v="4"/>
    <x v="1"/>
    <n v="38.299999999999997"/>
    <n v="5"/>
    <n v="191.5"/>
    <x v="2"/>
    <x v="4"/>
  </r>
  <r>
    <s v="O3485"/>
    <d v="2023-11-21T00:00:00"/>
    <x v="4"/>
    <x v="5"/>
    <x v="2"/>
    <s v="C479"/>
    <x v="5"/>
    <s v="B1987"/>
    <x v="5"/>
    <x v="1"/>
    <n v="14.57"/>
    <n v="4"/>
    <n v="58.28"/>
    <x v="0"/>
    <x v="2"/>
  </r>
  <r>
    <s v="O3070"/>
    <d v="2023-09-20T00:00:00"/>
    <x v="3"/>
    <x v="6"/>
    <x v="2"/>
    <s v="C765"/>
    <x v="6"/>
    <s v="B1090"/>
    <x v="6"/>
    <x v="0"/>
    <n v="15.07"/>
    <n v="3"/>
    <n v="45.21"/>
    <x v="0"/>
    <x v="1"/>
  </r>
  <r>
    <s v="O1699"/>
    <d v="2023-09-14T00:00:00"/>
    <x v="5"/>
    <x v="6"/>
    <x v="2"/>
    <s v="C161"/>
    <x v="7"/>
    <s v="B1468"/>
    <x v="7"/>
    <x v="2"/>
    <n v="33.78"/>
    <n v="1"/>
    <n v="33.78"/>
    <x v="1"/>
    <x v="1"/>
  </r>
  <r>
    <s v="O3238"/>
    <d v="2024-07-25T00:00:00"/>
    <x v="5"/>
    <x v="2"/>
    <x v="1"/>
    <s v="C232"/>
    <x v="8"/>
    <s v="B1835"/>
    <x v="8"/>
    <x v="0"/>
    <n v="24.12"/>
    <n v="3"/>
    <n v="72.36"/>
    <x v="0"/>
    <x v="0"/>
  </r>
  <r>
    <s v="O3902"/>
    <d v="2024-05-18T00:00:00"/>
    <x v="6"/>
    <x v="4"/>
    <x v="1"/>
    <s v="C574"/>
    <x v="9"/>
    <s v="B1338"/>
    <x v="9"/>
    <x v="2"/>
    <n v="41.14"/>
    <n v="5"/>
    <n v="205.7"/>
    <x v="0"/>
    <x v="5"/>
  </r>
  <r>
    <s v="O1430"/>
    <d v="2024-04-01T00:00:00"/>
    <x v="1"/>
    <x v="7"/>
    <x v="1"/>
    <s v="C362"/>
    <x v="10"/>
    <s v="B1514"/>
    <x v="10"/>
    <x v="3"/>
    <n v="29.47"/>
    <n v="1"/>
    <n v="29.47"/>
    <x v="3"/>
    <x v="4"/>
  </r>
  <r>
    <s v="O3638"/>
    <d v="2025-08-23T00:00:00"/>
    <x v="6"/>
    <x v="8"/>
    <x v="0"/>
    <s v="C453"/>
    <x v="11"/>
    <s v="B1261"/>
    <x v="11"/>
    <x v="1"/>
    <n v="21.34"/>
    <n v="1"/>
    <n v="21.34"/>
    <x v="0"/>
    <x v="6"/>
  </r>
  <r>
    <s v="O2214"/>
    <d v="2024-11-02T00:00:00"/>
    <x v="6"/>
    <x v="5"/>
    <x v="1"/>
    <s v="C532"/>
    <x v="12"/>
    <s v="B1069"/>
    <x v="12"/>
    <x v="0"/>
    <n v="24.15"/>
    <n v="4"/>
    <n v="96.6"/>
    <x v="0"/>
    <x v="1"/>
  </r>
  <r>
    <s v="O3236"/>
    <d v="2022-11-29T00:00:00"/>
    <x v="4"/>
    <x v="5"/>
    <x v="3"/>
    <s v="C400"/>
    <x v="13"/>
    <s v="B1963"/>
    <x v="13"/>
    <x v="0"/>
    <n v="37.14"/>
    <n v="3"/>
    <n v="111.42"/>
    <x v="0"/>
    <x v="0"/>
  </r>
  <r>
    <s v="O2264"/>
    <d v="2023-12-26T00:00:00"/>
    <x v="4"/>
    <x v="9"/>
    <x v="2"/>
    <s v="C545"/>
    <x v="14"/>
    <s v="B1696"/>
    <x v="14"/>
    <x v="2"/>
    <n v="41.06"/>
    <n v="5"/>
    <n v="205.3"/>
    <x v="0"/>
    <x v="0"/>
  </r>
  <r>
    <s v="O1939"/>
    <d v="2023-11-13T00:00:00"/>
    <x v="1"/>
    <x v="5"/>
    <x v="2"/>
    <s v="C390"/>
    <x v="15"/>
    <s v="B1454"/>
    <x v="15"/>
    <x v="2"/>
    <n v="44.56"/>
    <n v="5"/>
    <n v="222.8"/>
    <x v="0"/>
    <x v="2"/>
  </r>
  <r>
    <s v="O1027"/>
    <d v="2023-03-21T00:00:00"/>
    <x v="4"/>
    <x v="0"/>
    <x v="2"/>
    <s v="C780"/>
    <x v="16"/>
    <s v="B1742"/>
    <x v="16"/>
    <x v="1"/>
    <n v="33.659999999999997"/>
    <n v="4"/>
    <n v="134.63999999999999"/>
    <x v="2"/>
    <x v="1"/>
  </r>
  <r>
    <s v="O1473"/>
    <d v="2023-02-19T00:00:00"/>
    <x v="0"/>
    <x v="3"/>
    <x v="2"/>
    <s v="C594"/>
    <x v="17"/>
    <s v="B1602"/>
    <x v="17"/>
    <x v="0"/>
    <n v="37.06"/>
    <n v="4"/>
    <n v="148.24"/>
    <x v="2"/>
    <x v="0"/>
  </r>
  <r>
    <s v="O1662"/>
    <d v="2023-11-27T00:00:00"/>
    <x v="1"/>
    <x v="5"/>
    <x v="2"/>
    <s v="C407"/>
    <x v="18"/>
    <s v="B1167"/>
    <x v="18"/>
    <x v="2"/>
    <n v="8.24"/>
    <n v="3"/>
    <n v="24.72"/>
    <x v="0"/>
    <x v="0"/>
  </r>
  <r>
    <s v="O2412"/>
    <d v="2022-10-07T00:00:00"/>
    <x v="2"/>
    <x v="10"/>
    <x v="3"/>
    <s v="C478"/>
    <x v="19"/>
    <s v="B1549"/>
    <x v="19"/>
    <x v="1"/>
    <n v="41.88"/>
    <n v="4"/>
    <n v="167.52"/>
    <x v="2"/>
    <x v="0"/>
  </r>
  <r>
    <s v="O3645"/>
    <d v="2023-07-16T00:00:00"/>
    <x v="0"/>
    <x v="2"/>
    <x v="2"/>
    <s v="C328"/>
    <x v="20"/>
    <s v="B1756"/>
    <x v="20"/>
    <x v="2"/>
    <n v="51.31"/>
    <n v="2"/>
    <n v="102.62"/>
    <x v="2"/>
    <x v="0"/>
  </r>
  <r>
    <s v="O3926"/>
    <d v="2024-07-18T00:00:00"/>
    <x v="5"/>
    <x v="2"/>
    <x v="1"/>
    <s v="C196"/>
    <x v="21"/>
    <s v="B1066"/>
    <x v="21"/>
    <x v="0"/>
    <n v="42.35"/>
    <n v="3"/>
    <n v="127.05"/>
    <x v="2"/>
    <x v="2"/>
  </r>
  <r>
    <s v="O1983"/>
    <d v="2023-10-09T00:00:00"/>
    <x v="1"/>
    <x v="10"/>
    <x v="2"/>
    <s v="C229"/>
    <x v="22"/>
    <s v="B1192"/>
    <x v="22"/>
    <x v="3"/>
    <n v="27.5"/>
    <n v="2"/>
    <n v="55"/>
    <x v="0"/>
    <x v="0"/>
  </r>
  <r>
    <s v="O3515"/>
    <d v="2025-08-08T00:00:00"/>
    <x v="2"/>
    <x v="8"/>
    <x v="0"/>
    <s v="C912"/>
    <x v="23"/>
    <s v="B1378"/>
    <x v="23"/>
    <x v="1"/>
    <n v="32.64"/>
    <n v="3"/>
    <n v="97.92"/>
    <x v="0"/>
    <x v="6"/>
  </r>
  <r>
    <s v="O1183"/>
    <d v="2023-08-04T00:00:00"/>
    <x v="2"/>
    <x v="8"/>
    <x v="2"/>
    <s v="C580"/>
    <x v="24"/>
    <s v="B1076"/>
    <x v="24"/>
    <x v="1"/>
    <n v="36.53"/>
    <n v="4"/>
    <n v="146.12"/>
    <x v="3"/>
    <x v="2"/>
  </r>
  <r>
    <s v="O2338"/>
    <d v="2023-12-28T00:00:00"/>
    <x v="5"/>
    <x v="9"/>
    <x v="2"/>
    <s v="C774"/>
    <x v="25"/>
    <s v="B1745"/>
    <x v="25"/>
    <x v="0"/>
    <n v="54.12"/>
    <n v="3"/>
    <n v="162.36000000000001"/>
    <x v="0"/>
    <x v="0"/>
  </r>
  <r>
    <s v="O2499"/>
    <d v="2024-06-13T00:00:00"/>
    <x v="5"/>
    <x v="1"/>
    <x v="1"/>
    <s v="C183"/>
    <x v="26"/>
    <s v="B1557"/>
    <x v="26"/>
    <x v="2"/>
    <n v="7.28"/>
    <n v="2"/>
    <n v="14.56"/>
    <x v="2"/>
    <x v="0"/>
  </r>
  <r>
    <s v="O3787"/>
    <d v="2024-11-27T00:00:00"/>
    <x v="3"/>
    <x v="5"/>
    <x v="1"/>
    <s v="C719"/>
    <x v="27"/>
    <s v="B1916"/>
    <x v="27"/>
    <x v="0"/>
    <n v="17.760000000000002"/>
    <n v="2"/>
    <n v="35.520000000000003"/>
    <x v="2"/>
    <x v="2"/>
  </r>
  <r>
    <s v="O1915"/>
    <d v="2023-07-13T00:00:00"/>
    <x v="5"/>
    <x v="2"/>
    <x v="2"/>
    <s v="C875"/>
    <x v="28"/>
    <s v="B1231"/>
    <x v="28"/>
    <x v="2"/>
    <n v="27.1"/>
    <n v="4"/>
    <n v="108.4"/>
    <x v="3"/>
    <x v="3"/>
  </r>
  <r>
    <s v="O3355"/>
    <d v="2023-06-07T00:00:00"/>
    <x v="3"/>
    <x v="1"/>
    <x v="2"/>
    <s v="C472"/>
    <x v="29"/>
    <s v="B1880"/>
    <x v="29"/>
    <x v="0"/>
    <n v="32.29"/>
    <n v="3"/>
    <n v="96.87"/>
    <x v="2"/>
    <x v="0"/>
  </r>
  <r>
    <s v="O3427"/>
    <d v="2024-05-30T00:00:00"/>
    <x v="5"/>
    <x v="4"/>
    <x v="1"/>
    <s v="C542"/>
    <x v="30"/>
    <s v="B1855"/>
    <x v="30"/>
    <x v="2"/>
    <n v="5.24"/>
    <n v="4"/>
    <n v="20.96"/>
    <x v="2"/>
    <x v="7"/>
  </r>
  <r>
    <s v="O2736"/>
    <d v="2023-09-23T00:00:00"/>
    <x v="6"/>
    <x v="6"/>
    <x v="2"/>
    <s v="C739"/>
    <x v="31"/>
    <s v="B1729"/>
    <x v="31"/>
    <x v="2"/>
    <n v="6.11"/>
    <n v="2"/>
    <n v="12.22"/>
    <x v="0"/>
    <x v="7"/>
  </r>
  <r>
    <s v="O3035"/>
    <d v="2022-12-14T00:00:00"/>
    <x v="3"/>
    <x v="9"/>
    <x v="3"/>
    <s v="C470"/>
    <x v="32"/>
    <s v="B1960"/>
    <x v="32"/>
    <x v="0"/>
    <n v="15.17"/>
    <n v="2"/>
    <n v="30.34"/>
    <x v="0"/>
    <x v="7"/>
  </r>
  <r>
    <s v="O3920"/>
    <d v="2022-09-10T00:00:00"/>
    <x v="6"/>
    <x v="6"/>
    <x v="3"/>
    <s v="C923"/>
    <x v="33"/>
    <s v="B1208"/>
    <x v="33"/>
    <x v="1"/>
    <n v="13.88"/>
    <n v="5"/>
    <n v="69.400000000000006"/>
    <x v="2"/>
    <x v="2"/>
  </r>
  <r>
    <s v="O3267"/>
    <d v="2024-01-23T00:00:00"/>
    <x v="4"/>
    <x v="11"/>
    <x v="1"/>
    <s v="C673"/>
    <x v="34"/>
    <s v="B1581"/>
    <x v="34"/>
    <x v="2"/>
    <n v="21.49"/>
    <n v="4"/>
    <n v="85.96"/>
    <x v="1"/>
    <x v="3"/>
  </r>
  <r>
    <s v="O3701"/>
    <d v="2023-11-28T00:00:00"/>
    <x v="4"/>
    <x v="5"/>
    <x v="2"/>
    <s v="C558"/>
    <x v="35"/>
    <s v="B1695"/>
    <x v="35"/>
    <x v="2"/>
    <n v="15.9"/>
    <n v="2"/>
    <n v="31.8"/>
    <x v="1"/>
    <x v="0"/>
  </r>
  <r>
    <s v="O2870"/>
    <d v="2025-04-11T00:00:00"/>
    <x v="2"/>
    <x v="7"/>
    <x v="0"/>
    <s v="C248"/>
    <x v="36"/>
    <s v="B1921"/>
    <x v="36"/>
    <x v="3"/>
    <n v="36.729999999999997"/>
    <n v="5"/>
    <n v="183.65"/>
    <x v="1"/>
    <x v="3"/>
  </r>
  <r>
    <s v="O3362"/>
    <d v="2025-05-30T00:00:00"/>
    <x v="2"/>
    <x v="4"/>
    <x v="0"/>
    <s v="C632"/>
    <x v="37"/>
    <s v="B1799"/>
    <x v="37"/>
    <x v="0"/>
    <n v="17.38"/>
    <n v="5"/>
    <n v="86.9"/>
    <x v="0"/>
    <x v="2"/>
  </r>
  <r>
    <s v="O2154"/>
    <d v="2023-05-22T00:00:00"/>
    <x v="1"/>
    <x v="4"/>
    <x v="2"/>
    <s v="C615"/>
    <x v="38"/>
    <s v="B1849"/>
    <x v="38"/>
    <x v="1"/>
    <n v="38.31"/>
    <n v="2"/>
    <n v="76.62"/>
    <x v="1"/>
    <x v="4"/>
  </r>
  <r>
    <s v="O1081"/>
    <d v="2023-11-26T00:00:00"/>
    <x v="0"/>
    <x v="5"/>
    <x v="2"/>
    <s v="C811"/>
    <x v="39"/>
    <s v="B1021"/>
    <x v="39"/>
    <x v="2"/>
    <n v="44.39"/>
    <n v="5"/>
    <n v="221.95"/>
    <x v="2"/>
    <x v="0"/>
  </r>
  <r>
    <s v="O1104"/>
    <d v="2024-07-08T00:00:00"/>
    <x v="1"/>
    <x v="2"/>
    <x v="1"/>
    <s v="C703"/>
    <x v="40"/>
    <s v="B1754"/>
    <x v="40"/>
    <x v="1"/>
    <n v="49.04"/>
    <n v="3"/>
    <n v="147.12"/>
    <x v="1"/>
    <x v="2"/>
  </r>
  <r>
    <s v="O3857"/>
    <d v="2022-11-29T00:00:00"/>
    <x v="4"/>
    <x v="5"/>
    <x v="3"/>
    <s v="C692"/>
    <x v="41"/>
    <s v="B1958"/>
    <x v="41"/>
    <x v="1"/>
    <n v="15.23"/>
    <n v="3"/>
    <n v="45.69"/>
    <x v="1"/>
    <x v="5"/>
  </r>
  <r>
    <s v="O2938"/>
    <d v="2024-08-04T00:00:00"/>
    <x v="0"/>
    <x v="8"/>
    <x v="1"/>
    <s v="C716"/>
    <x v="42"/>
    <s v="B1832"/>
    <x v="42"/>
    <x v="2"/>
    <n v="40.85"/>
    <n v="3"/>
    <n v="122.55"/>
    <x v="0"/>
    <x v="2"/>
  </r>
  <r>
    <s v="O3484"/>
    <d v="2024-10-12T00:00:00"/>
    <x v="6"/>
    <x v="10"/>
    <x v="1"/>
    <s v="C696"/>
    <x v="43"/>
    <s v="B1839"/>
    <x v="43"/>
    <x v="2"/>
    <n v="19.37"/>
    <n v="2"/>
    <n v="38.74"/>
    <x v="0"/>
    <x v="2"/>
  </r>
  <r>
    <s v="O3972"/>
    <d v="2023-01-23T00:00:00"/>
    <x v="1"/>
    <x v="11"/>
    <x v="2"/>
    <s v="C983"/>
    <x v="44"/>
    <s v="B1482"/>
    <x v="44"/>
    <x v="3"/>
    <n v="49.85"/>
    <n v="4"/>
    <n v="199.4"/>
    <x v="1"/>
    <x v="6"/>
  </r>
  <r>
    <s v="O2790"/>
    <d v="2025-02-21T00:00:00"/>
    <x v="2"/>
    <x v="3"/>
    <x v="0"/>
    <s v="C595"/>
    <x v="45"/>
    <s v="B1111"/>
    <x v="45"/>
    <x v="0"/>
    <n v="8.8000000000000007"/>
    <n v="1"/>
    <n v="8.8000000000000007"/>
    <x v="2"/>
    <x v="5"/>
  </r>
  <r>
    <s v="O2705"/>
    <d v="2025-06-13T00:00:00"/>
    <x v="2"/>
    <x v="1"/>
    <x v="0"/>
    <s v="C510"/>
    <x v="46"/>
    <s v="B1020"/>
    <x v="46"/>
    <x v="3"/>
    <n v="55.9"/>
    <n v="5"/>
    <n v="279.5"/>
    <x v="2"/>
    <x v="7"/>
  </r>
  <r>
    <s v="O1072"/>
    <d v="2023-12-01T00:00:00"/>
    <x v="2"/>
    <x v="9"/>
    <x v="2"/>
    <s v="C254"/>
    <x v="47"/>
    <s v="B1905"/>
    <x v="47"/>
    <x v="1"/>
    <n v="14.42"/>
    <n v="5"/>
    <n v="72.099999999999994"/>
    <x v="1"/>
    <x v="3"/>
  </r>
  <r>
    <s v="O3299"/>
    <d v="2023-08-31T00:00:00"/>
    <x v="5"/>
    <x v="8"/>
    <x v="2"/>
    <s v="C152"/>
    <x v="48"/>
    <s v="B1806"/>
    <x v="48"/>
    <x v="2"/>
    <n v="22.65"/>
    <n v="1"/>
    <n v="22.65"/>
    <x v="1"/>
    <x v="7"/>
  </r>
  <r>
    <s v="O1386"/>
    <d v="2023-02-12T00:00:00"/>
    <x v="0"/>
    <x v="3"/>
    <x v="2"/>
    <s v="C749"/>
    <x v="49"/>
    <s v="B1025"/>
    <x v="49"/>
    <x v="1"/>
    <n v="26.87"/>
    <n v="2"/>
    <n v="53.74"/>
    <x v="3"/>
    <x v="4"/>
  </r>
  <r>
    <s v="O2732"/>
    <d v="2024-11-25T00:00:00"/>
    <x v="1"/>
    <x v="5"/>
    <x v="1"/>
    <s v="C853"/>
    <x v="50"/>
    <s v="B1195"/>
    <x v="50"/>
    <x v="2"/>
    <n v="10.6"/>
    <n v="2"/>
    <n v="21.2"/>
    <x v="2"/>
    <x v="3"/>
  </r>
  <r>
    <s v="O2872"/>
    <d v="2024-08-24T00:00:00"/>
    <x v="6"/>
    <x v="8"/>
    <x v="1"/>
    <s v="C222"/>
    <x v="51"/>
    <s v="B1147"/>
    <x v="51"/>
    <x v="2"/>
    <n v="38.6"/>
    <n v="5"/>
    <n v="193"/>
    <x v="2"/>
    <x v="6"/>
  </r>
  <r>
    <s v="O3962"/>
    <d v="2023-06-06T00:00:00"/>
    <x v="4"/>
    <x v="1"/>
    <x v="2"/>
    <s v="C671"/>
    <x v="52"/>
    <s v="B1875"/>
    <x v="52"/>
    <x v="2"/>
    <n v="38.74"/>
    <n v="4"/>
    <n v="154.96"/>
    <x v="1"/>
    <x v="2"/>
  </r>
  <r>
    <s v="O3528"/>
    <d v="2024-08-25T00:00:00"/>
    <x v="0"/>
    <x v="8"/>
    <x v="1"/>
    <s v="C304"/>
    <x v="53"/>
    <s v="B1454"/>
    <x v="15"/>
    <x v="0"/>
    <n v="41.68"/>
    <n v="4"/>
    <n v="166.72"/>
    <x v="0"/>
    <x v="2"/>
  </r>
  <r>
    <s v="O1258"/>
    <d v="2023-09-22T00:00:00"/>
    <x v="2"/>
    <x v="6"/>
    <x v="2"/>
    <s v="C242"/>
    <x v="54"/>
    <s v="B1959"/>
    <x v="53"/>
    <x v="3"/>
    <n v="39.01"/>
    <n v="2"/>
    <n v="78.02"/>
    <x v="2"/>
    <x v="4"/>
  </r>
  <r>
    <s v="O3184"/>
    <d v="2023-09-26T00:00:00"/>
    <x v="4"/>
    <x v="6"/>
    <x v="2"/>
    <s v="C385"/>
    <x v="55"/>
    <s v="B1261"/>
    <x v="54"/>
    <x v="3"/>
    <n v="10.55"/>
    <n v="2"/>
    <n v="21.1"/>
    <x v="1"/>
    <x v="7"/>
  </r>
  <r>
    <s v="O1921"/>
    <d v="2024-06-12T00:00:00"/>
    <x v="3"/>
    <x v="1"/>
    <x v="1"/>
    <s v="C386"/>
    <x v="56"/>
    <s v="B1937"/>
    <x v="55"/>
    <x v="2"/>
    <n v="27.93"/>
    <n v="1"/>
    <n v="27.93"/>
    <x v="1"/>
    <x v="4"/>
  </r>
  <r>
    <s v="O3517"/>
    <d v="2023-11-17T00:00:00"/>
    <x v="2"/>
    <x v="5"/>
    <x v="2"/>
    <s v="C679"/>
    <x v="57"/>
    <s v="B1667"/>
    <x v="56"/>
    <x v="2"/>
    <n v="32.64"/>
    <n v="5"/>
    <n v="163.19999999999999"/>
    <x v="1"/>
    <x v="2"/>
  </r>
  <r>
    <s v="O1948"/>
    <d v="2024-09-03T00:00:00"/>
    <x v="4"/>
    <x v="6"/>
    <x v="1"/>
    <s v="C154"/>
    <x v="58"/>
    <s v="B1735"/>
    <x v="57"/>
    <x v="3"/>
    <n v="44.59"/>
    <n v="4"/>
    <n v="178.36"/>
    <x v="3"/>
    <x v="7"/>
  </r>
  <r>
    <s v="O1087"/>
    <d v="2023-10-31T00:00:00"/>
    <x v="4"/>
    <x v="10"/>
    <x v="2"/>
    <s v="C163"/>
    <x v="59"/>
    <s v="B1798"/>
    <x v="58"/>
    <x v="1"/>
    <n v="19.29"/>
    <n v="5"/>
    <n v="96.45"/>
    <x v="3"/>
    <x v="1"/>
  </r>
  <r>
    <s v="O3828"/>
    <d v="2023-04-08T00:00:00"/>
    <x v="6"/>
    <x v="7"/>
    <x v="2"/>
    <s v="C270"/>
    <x v="60"/>
    <s v="B1757"/>
    <x v="59"/>
    <x v="3"/>
    <n v="35.01"/>
    <n v="2"/>
    <n v="70.02"/>
    <x v="0"/>
    <x v="3"/>
  </r>
  <r>
    <s v="O2172"/>
    <d v="2023-01-21T00:00:00"/>
    <x v="6"/>
    <x v="11"/>
    <x v="2"/>
    <s v="C558"/>
    <x v="35"/>
    <s v="B1435"/>
    <x v="60"/>
    <x v="3"/>
    <n v="44.94"/>
    <n v="2"/>
    <n v="89.88"/>
    <x v="1"/>
    <x v="7"/>
  </r>
  <r>
    <s v="O3764"/>
    <d v="2023-09-25T00:00:00"/>
    <x v="1"/>
    <x v="6"/>
    <x v="2"/>
    <s v="C260"/>
    <x v="61"/>
    <s v="B1002"/>
    <x v="61"/>
    <x v="0"/>
    <n v="33.33"/>
    <n v="1"/>
    <n v="33.33"/>
    <x v="2"/>
    <x v="0"/>
  </r>
  <r>
    <s v="O3203"/>
    <d v="2023-12-25T00:00:00"/>
    <x v="1"/>
    <x v="9"/>
    <x v="2"/>
    <s v="C106"/>
    <x v="62"/>
    <s v="B1887"/>
    <x v="62"/>
    <x v="3"/>
    <n v="33.770000000000003"/>
    <n v="2"/>
    <n v="67.540000000000006"/>
    <x v="2"/>
    <x v="2"/>
  </r>
  <r>
    <s v="O3519"/>
    <d v="2025-04-12T00:00:00"/>
    <x v="6"/>
    <x v="7"/>
    <x v="0"/>
    <s v="C427"/>
    <x v="63"/>
    <s v="B1768"/>
    <x v="63"/>
    <x v="0"/>
    <n v="20.010000000000002"/>
    <n v="3"/>
    <n v="60.03"/>
    <x v="1"/>
    <x v="2"/>
  </r>
  <r>
    <s v="O1185"/>
    <d v="2024-04-10T00:00:00"/>
    <x v="3"/>
    <x v="7"/>
    <x v="1"/>
    <s v="C863"/>
    <x v="64"/>
    <s v="B1621"/>
    <x v="64"/>
    <x v="2"/>
    <n v="34.770000000000003"/>
    <n v="2"/>
    <n v="69.540000000000006"/>
    <x v="1"/>
    <x v="1"/>
  </r>
  <r>
    <s v="O2441"/>
    <d v="2023-02-09T00:00:00"/>
    <x v="5"/>
    <x v="3"/>
    <x v="2"/>
    <s v="C760"/>
    <x v="65"/>
    <s v="B1578"/>
    <x v="65"/>
    <x v="2"/>
    <n v="42.52"/>
    <n v="1"/>
    <n v="42.52"/>
    <x v="2"/>
    <x v="2"/>
  </r>
  <r>
    <s v="O2344"/>
    <d v="2023-10-08T00:00:00"/>
    <x v="0"/>
    <x v="10"/>
    <x v="2"/>
    <s v="C741"/>
    <x v="66"/>
    <s v="B1795"/>
    <x v="66"/>
    <x v="0"/>
    <n v="14.02"/>
    <n v="4"/>
    <n v="56.08"/>
    <x v="1"/>
    <x v="0"/>
  </r>
  <r>
    <s v="O2395"/>
    <d v="2024-12-06T00:00:00"/>
    <x v="2"/>
    <x v="9"/>
    <x v="1"/>
    <s v="C461"/>
    <x v="67"/>
    <s v="B1578"/>
    <x v="67"/>
    <x v="0"/>
    <n v="35.94"/>
    <n v="4"/>
    <n v="143.76"/>
    <x v="2"/>
    <x v="1"/>
  </r>
  <r>
    <s v="O1518"/>
    <d v="2023-02-05T00:00:00"/>
    <x v="0"/>
    <x v="3"/>
    <x v="2"/>
    <s v="C970"/>
    <x v="68"/>
    <s v="B1977"/>
    <x v="68"/>
    <x v="0"/>
    <n v="33.229999999999997"/>
    <n v="1"/>
    <n v="33.229999999999997"/>
    <x v="2"/>
    <x v="2"/>
  </r>
  <r>
    <s v="O2502"/>
    <d v="2025-01-14T00:00:00"/>
    <x v="4"/>
    <x v="11"/>
    <x v="0"/>
    <s v="C565"/>
    <x v="69"/>
    <s v="B1566"/>
    <x v="69"/>
    <x v="0"/>
    <n v="32.78"/>
    <n v="3"/>
    <n v="98.34"/>
    <x v="0"/>
    <x v="2"/>
  </r>
  <r>
    <s v="O3248"/>
    <d v="2025-08-19T00:00:00"/>
    <x v="4"/>
    <x v="8"/>
    <x v="0"/>
    <s v="C498"/>
    <x v="70"/>
    <s v="B1972"/>
    <x v="70"/>
    <x v="2"/>
    <n v="23.14"/>
    <n v="3"/>
    <n v="69.42"/>
    <x v="0"/>
    <x v="5"/>
  </r>
  <r>
    <s v="O2425"/>
    <d v="2022-12-30T00:00:00"/>
    <x v="2"/>
    <x v="9"/>
    <x v="3"/>
    <s v="C293"/>
    <x v="71"/>
    <s v="B1849"/>
    <x v="3"/>
    <x v="0"/>
    <n v="31.23"/>
    <n v="5"/>
    <n v="156.15"/>
    <x v="0"/>
    <x v="0"/>
  </r>
  <r>
    <s v="O2218"/>
    <d v="2023-08-18T00:00:00"/>
    <x v="2"/>
    <x v="8"/>
    <x v="2"/>
    <s v="C507"/>
    <x v="72"/>
    <s v="B1555"/>
    <x v="71"/>
    <x v="2"/>
    <n v="37.39"/>
    <n v="3"/>
    <n v="112.17"/>
    <x v="0"/>
    <x v="2"/>
  </r>
  <r>
    <s v="O2124"/>
    <d v="2023-04-14T00:00:00"/>
    <x v="2"/>
    <x v="7"/>
    <x v="2"/>
    <s v="C347"/>
    <x v="73"/>
    <s v="B1688"/>
    <x v="72"/>
    <x v="3"/>
    <n v="37.71"/>
    <n v="5"/>
    <n v="188.55"/>
    <x v="0"/>
    <x v="2"/>
  </r>
  <r>
    <s v="O3063"/>
    <d v="2023-10-28T00:00:00"/>
    <x v="6"/>
    <x v="10"/>
    <x v="2"/>
    <s v="C406"/>
    <x v="74"/>
    <s v="B1651"/>
    <x v="73"/>
    <x v="0"/>
    <n v="48.89"/>
    <n v="1"/>
    <n v="48.89"/>
    <x v="0"/>
    <x v="5"/>
  </r>
  <r>
    <s v="O1957"/>
    <d v="2024-01-30T00:00:00"/>
    <x v="4"/>
    <x v="11"/>
    <x v="1"/>
    <s v="C999"/>
    <x v="75"/>
    <s v="B1679"/>
    <x v="74"/>
    <x v="2"/>
    <n v="10.34"/>
    <n v="4"/>
    <n v="41.36"/>
    <x v="2"/>
    <x v="7"/>
  </r>
  <r>
    <s v="O2477"/>
    <d v="2023-01-11T00:00:00"/>
    <x v="3"/>
    <x v="11"/>
    <x v="2"/>
    <s v="C233"/>
    <x v="76"/>
    <s v="B1986"/>
    <x v="75"/>
    <x v="2"/>
    <n v="43.63"/>
    <n v="2"/>
    <n v="87.26"/>
    <x v="1"/>
    <x v="2"/>
  </r>
  <r>
    <s v="O1318"/>
    <d v="2023-10-27T00:00:00"/>
    <x v="2"/>
    <x v="10"/>
    <x v="2"/>
    <s v="C565"/>
    <x v="77"/>
    <s v="B1102"/>
    <x v="76"/>
    <x v="2"/>
    <n v="35.700000000000003"/>
    <n v="2"/>
    <n v="71.400000000000006"/>
    <x v="2"/>
    <x v="3"/>
  </r>
  <r>
    <s v="O3797"/>
    <d v="2024-06-04T00:00:00"/>
    <x v="4"/>
    <x v="1"/>
    <x v="1"/>
    <s v="C926"/>
    <x v="78"/>
    <s v="B1954"/>
    <x v="77"/>
    <x v="2"/>
    <n v="19.36"/>
    <n v="5"/>
    <n v="96.8"/>
    <x v="2"/>
    <x v="2"/>
  </r>
  <r>
    <s v="O1300"/>
    <d v="2023-06-10T00:00:00"/>
    <x v="6"/>
    <x v="1"/>
    <x v="2"/>
    <s v="C948"/>
    <x v="79"/>
    <s v="B1794"/>
    <x v="78"/>
    <x v="3"/>
    <n v="31.85"/>
    <n v="4"/>
    <n v="127.4"/>
    <x v="1"/>
    <x v="4"/>
  </r>
  <r>
    <s v="O1143"/>
    <d v="2023-01-29T00:00:00"/>
    <x v="0"/>
    <x v="11"/>
    <x v="2"/>
    <s v="C988"/>
    <x v="80"/>
    <s v="B1328"/>
    <x v="79"/>
    <x v="1"/>
    <n v="36.76"/>
    <n v="4"/>
    <n v="147.04"/>
    <x v="1"/>
    <x v="4"/>
  </r>
  <r>
    <s v="O1819"/>
    <d v="2023-02-11T00:00:00"/>
    <x v="6"/>
    <x v="3"/>
    <x v="2"/>
    <s v="C514"/>
    <x v="81"/>
    <s v="B1764"/>
    <x v="80"/>
    <x v="0"/>
    <n v="19.809999999999999"/>
    <n v="2"/>
    <n v="39.619999999999997"/>
    <x v="3"/>
    <x v="7"/>
  </r>
  <r>
    <s v="O3437"/>
    <d v="2024-08-21T00:00:00"/>
    <x v="3"/>
    <x v="8"/>
    <x v="1"/>
    <s v="C487"/>
    <x v="82"/>
    <s v="B1229"/>
    <x v="81"/>
    <x v="0"/>
    <n v="38.99"/>
    <n v="2"/>
    <n v="77.98"/>
    <x v="2"/>
    <x v="5"/>
  </r>
  <r>
    <s v="O3369"/>
    <d v="2025-03-22T00:00:00"/>
    <x v="6"/>
    <x v="0"/>
    <x v="0"/>
    <s v="C343"/>
    <x v="83"/>
    <s v="B1600"/>
    <x v="82"/>
    <x v="0"/>
    <n v="29.31"/>
    <n v="5"/>
    <n v="146.55000000000001"/>
    <x v="2"/>
    <x v="5"/>
  </r>
  <r>
    <s v="O2611"/>
    <d v="2025-08-23T00:00:00"/>
    <x v="6"/>
    <x v="8"/>
    <x v="0"/>
    <s v="C365"/>
    <x v="84"/>
    <s v="B1959"/>
    <x v="53"/>
    <x v="2"/>
    <n v="31.42"/>
    <n v="2"/>
    <n v="62.84"/>
    <x v="2"/>
    <x v="7"/>
  </r>
  <r>
    <s v="O1887"/>
    <d v="2024-08-27T00:00:00"/>
    <x v="4"/>
    <x v="8"/>
    <x v="1"/>
    <s v="C878"/>
    <x v="85"/>
    <s v="B1572"/>
    <x v="83"/>
    <x v="0"/>
    <n v="49.37"/>
    <n v="1"/>
    <n v="49.37"/>
    <x v="2"/>
    <x v="1"/>
  </r>
  <r>
    <s v="O2323"/>
    <d v="2022-10-29T00:00:00"/>
    <x v="6"/>
    <x v="10"/>
    <x v="3"/>
    <s v="C624"/>
    <x v="86"/>
    <s v="B1251"/>
    <x v="84"/>
    <x v="1"/>
    <n v="37.61"/>
    <n v="1"/>
    <n v="37.61"/>
    <x v="0"/>
    <x v="5"/>
  </r>
  <r>
    <s v="O1624"/>
    <d v="2024-10-19T00:00:00"/>
    <x v="6"/>
    <x v="10"/>
    <x v="1"/>
    <s v="C437"/>
    <x v="87"/>
    <s v="B1466"/>
    <x v="85"/>
    <x v="0"/>
    <n v="31.59"/>
    <n v="5"/>
    <n v="157.94999999999999"/>
    <x v="0"/>
    <x v="3"/>
  </r>
  <r>
    <s v="O2806"/>
    <d v="2022-11-23T00:00:00"/>
    <x v="3"/>
    <x v="5"/>
    <x v="3"/>
    <s v="C898"/>
    <x v="88"/>
    <s v="B1958"/>
    <x v="86"/>
    <x v="3"/>
    <n v="7.87"/>
    <n v="3"/>
    <n v="23.61"/>
    <x v="2"/>
    <x v="2"/>
  </r>
  <r>
    <s v="O1952"/>
    <d v="2023-09-12T00:00:00"/>
    <x v="4"/>
    <x v="6"/>
    <x v="2"/>
    <s v="C429"/>
    <x v="89"/>
    <s v="B1145"/>
    <x v="87"/>
    <x v="2"/>
    <n v="49.69"/>
    <n v="5"/>
    <n v="248.45"/>
    <x v="3"/>
    <x v="1"/>
  </r>
  <r>
    <s v="O2276"/>
    <d v="2023-03-22T00:00:00"/>
    <x v="3"/>
    <x v="0"/>
    <x v="2"/>
    <s v="C738"/>
    <x v="90"/>
    <s v="B1379"/>
    <x v="88"/>
    <x v="1"/>
    <n v="12.63"/>
    <n v="4"/>
    <n v="50.52"/>
    <x v="0"/>
    <x v="7"/>
  </r>
  <r>
    <s v="O1032"/>
    <d v="2024-10-30T00:00:00"/>
    <x v="3"/>
    <x v="10"/>
    <x v="1"/>
    <s v="C955"/>
    <x v="91"/>
    <s v="B1192"/>
    <x v="89"/>
    <x v="2"/>
    <n v="44.86"/>
    <n v="2"/>
    <n v="89.72"/>
    <x v="3"/>
    <x v="0"/>
  </r>
  <r>
    <s v="O1526"/>
    <d v="2024-04-06T00:00:00"/>
    <x v="6"/>
    <x v="7"/>
    <x v="1"/>
    <s v="C251"/>
    <x v="92"/>
    <s v="B1657"/>
    <x v="90"/>
    <x v="0"/>
    <n v="20.170000000000002"/>
    <n v="2"/>
    <n v="40.340000000000003"/>
    <x v="1"/>
    <x v="1"/>
  </r>
  <r>
    <s v="O3252"/>
    <d v="2024-11-28T00:00:00"/>
    <x v="5"/>
    <x v="5"/>
    <x v="1"/>
    <s v="C741"/>
    <x v="66"/>
    <s v="B1856"/>
    <x v="91"/>
    <x v="0"/>
    <n v="16.989999999999998"/>
    <n v="4"/>
    <n v="67.959999999999994"/>
    <x v="0"/>
    <x v="2"/>
  </r>
  <r>
    <s v="O3963"/>
    <d v="2025-06-27T00:00:00"/>
    <x v="2"/>
    <x v="1"/>
    <x v="0"/>
    <s v="C183"/>
    <x v="93"/>
    <s v="B1274"/>
    <x v="92"/>
    <x v="1"/>
    <n v="19.29"/>
    <n v="5"/>
    <n v="96.45"/>
    <x v="0"/>
    <x v="2"/>
  </r>
  <r>
    <s v="O1733"/>
    <d v="2024-11-29T00:00:00"/>
    <x v="2"/>
    <x v="5"/>
    <x v="1"/>
    <s v="C164"/>
    <x v="94"/>
    <s v="B1704"/>
    <x v="93"/>
    <x v="1"/>
    <n v="38.92"/>
    <n v="2"/>
    <n v="77.84"/>
    <x v="2"/>
    <x v="7"/>
  </r>
  <r>
    <s v="O3379"/>
    <d v="2023-06-26T00:00:00"/>
    <x v="1"/>
    <x v="1"/>
    <x v="2"/>
    <s v="C359"/>
    <x v="95"/>
    <s v="B1565"/>
    <x v="94"/>
    <x v="2"/>
    <n v="21.95"/>
    <n v="5"/>
    <n v="109.75"/>
    <x v="0"/>
    <x v="2"/>
  </r>
  <r>
    <s v="O3707"/>
    <d v="2024-09-17T00:00:00"/>
    <x v="4"/>
    <x v="6"/>
    <x v="1"/>
    <s v="C221"/>
    <x v="96"/>
    <s v="B1338"/>
    <x v="9"/>
    <x v="0"/>
    <n v="49.27"/>
    <n v="2"/>
    <n v="98.54"/>
    <x v="0"/>
    <x v="0"/>
  </r>
  <r>
    <s v="O1455"/>
    <d v="2023-11-08T00:00:00"/>
    <x v="3"/>
    <x v="5"/>
    <x v="2"/>
    <s v="C313"/>
    <x v="97"/>
    <s v="B1245"/>
    <x v="95"/>
    <x v="3"/>
    <n v="17.98"/>
    <n v="1"/>
    <n v="17.98"/>
    <x v="1"/>
    <x v="3"/>
  </r>
  <r>
    <s v="O1427"/>
    <d v="2023-02-08T00:00:00"/>
    <x v="3"/>
    <x v="3"/>
    <x v="2"/>
    <s v="C172"/>
    <x v="98"/>
    <s v="B1959"/>
    <x v="96"/>
    <x v="2"/>
    <n v="12.11"/>
    <n v="5"/>
    <n v="60.55"/>
    <x v="0"/>
    <x v="2"/>
  </r>
  <r>
    <s v="O2237"/>
    <d v="2022-10-01T00:00:00"/>
    <x v="6"/>
    <x v="10"/>
    <x v="3"/>
    <s v="C854"/>
    <x v="99"/>
    <s v="B1864"/>
    <x v="97"/>
    <x v="0"/>
    <n v="8.89"/>
    <n v="1"/>
    <n v="8.89"/>
    <x v="0"/>
    <x v="7"/>
  </r>
  <r>
    <s v="O3095"/>
    <d v="2024-11-28T00:00:00"/>
    <x v="5"/>
    <x v="5"/>
    <x v="1"/>
    <s v="C177"/>
    <x v="100"/>
    <s v="B1563"/>
    <x v="98"/>
    <x v="2"/>
    <n v="30.69"/>
    <n v="1"/>
    <n v="30.69"/>
    <x v="0"/>
    <x v="2"/>
  </r>
  <r>
    <s v="O1519"/>
    <d v="2023-03-15T00:00:00"/>
    <x v="3"/>
    <x v="0"/>
    <x v="2"/>
    <s v="C676"/>
    <x v="101"/>
    <s v="B1337"/>
    <x v="99"/>
    <x v="2"/>
    <n v="10.91"/>
    <n v="4"/>
    <n v="43.64"/>
    <x v="1"/>
    <x v="3"/>
  </r>
  <r>
    <s v="O1262"/>
    <d v="2024-03-14T00:00:00"/>
    <x v="5"/>
    <x v="0"/>
    <x v="1"/>
    <s v="C978"/>
    <x v="102"/>
    <s v="B1864"/>
    <x v="100"/>
    <x v="3"/>
    <n v="17.04"/>
    <n v="3"/>
    <n v="51.12"/>
    <x v="3"/>
    <x v="3"/>
  </r>
  <r>
    <s v="O2466"/>
    <d v="2025-04-29T00:00:00"/>
    <x v="4"/>
    <x v="7"/>
    <x v="0"/>
    <s v="C376"/>
    <x v="103"/>
    <s v="B1357"/>
    <x v="101"/>
    <x v="2"/>
    <n v="37.19"/>
    <n v="3"/>
    <n v="111.57"/>
    <x v="0"/>
    <x v="6"/>
  </r>
  <r>
    <s v="O3377"/>
    <d v="2025-06-17T00:00:00"/>
    <x v="4"/>
    <x v="1"/>
    <x v="0"/>
    <s v="C945"/>
    <x v="104"/>
    <s v="B1144"/>
    <x v="102"/>
    <x v="1"/>
    <n v="47.62"/>
    <n v="1"/>
    <n v="47.62"/>
    <x v="0"/>
    <x v="2"/>
  </r>
  <r>
    <s v="O1566"/>
    <d v="2024-10-31T00:00:00"/>
    <x v="5"/>
    <x v="10"/>
    <x v="1"/>
    <s v="C453"/>
    <x v="105"/>
    <s v="B1450"/>
    <x v="103"/>
    <x v="0"/>
    <n v="43.95"/>
    <n v="1"/>
    <n v="43.95"/>
    <x v="2"/>
    <x v="1"/>
  </r>
  <r>
    <s v="O1947"/>
    <d v="2023-09-24T00:00:00"/>
    <x v="0"/>
    <x v="6"/>
    <x v="2"/>
    <s v="C257"/>
    <x v="106"/>
    <s v="B1180"/>
    <x v="104"/>
    <x v="2"/>
    <n v="19.18"/>
    <n v="1"/>
    <n v="19.18"/>
    <x v="2"/>
    <x v="0"/>
  </r>
  <r>
    <s v="O3763"/>
    <d v="2023-09-02T00:00:00"/>
    <x v="6"/>
    <x v="6"/>
    <x v="2"/>
    <s v="C313"/>
    <x v="107"/>
    <s v="B1724"/>
    <x v="105"/>
    <x v="1"/>
    <n v="18.7"/>
    <n v="3"/>
    <n v="56.1"/>
    <x v="0"/>
    <x v="0"/>
  </r>
  <r>
    <s v="O3622"/>
    <d v="2023-05-14T00:00:00"/>
    <x v="0"/>
    <x v="4"/>
    <x v="2"/>
    <s v="C833"/>
    <x v="108"/>
    <s v="B1921"/>
    <x v="36"/>
    <x v="3"/>
    <n v="34.22"/>
    <n v="3"/>
    <n v="102.66"/>
    <x v="0"/>
    <x v="5"/>
  </r>
  <r>
    <s v="O3751"/>
    <d v="2024-02-18T00:00:00"/>
    <x v="0"/>
    <x v="3"/>
    <x v="1"/>
    <s v="C127"/>
    <x v="109"/>
    <s v="B1225"/>
    <x v="106"/>
    <x v="2"/>
    <n v="7.07"/>
    <n v="5"/>
    <n v="35.35"/>
    <x v="0"/>
    <x v="5"/>
  </r>
  <r>
    <s v="O2995"/>
    <d v="2023-02-10T00:00:00"/>
    <x v="2"/>
    <x v="3"/>
    <x v="2"/>
    <s v="C252"/>
    <x v="110"/>
    <s v="B1935"/>
    <x v="107"/>
    <x v="2"/>
    <n v="5.92"/>
    <n v="1"/>
    <n v="5.92"/>
    <x v="2"/>
    <x v="3"/>
  </r>
  <r>
    <s v="O2823"/>
    <d v="2025-02-13T00:00:00"/>
    <x v="5"/>
    <x v="3"/>
    <x v="0"/>
    <s v="C229"/>
    <x v="22"/>
    <s v="B1247"/>
    <x v="108"/>
    <x v="0"/>
    <n v="17.95"/>
    <n v="4"/>
    <n v="71.8"/>
    <x v="2"/>
    <x v="0"/>
  </r>
  <r>
    <s v="O1809"/>
    <d v="2024-11-20T00:00:00"/>
    <x v="3"/>
    <x v="5"/>
    <x v="1"/>
    <s v="C971"/>
    <x v="111"/>
    <s v="B1874"/>
    <x v="109"/>
    <x v="3"/>
    <n v="33.18"/>
    <n v="1"/>
    <n v="33.18"/>
    <x v="1"/>
    <x v="3"/>
  </r>
  <r>
    <s v="O3803"/>
    <d v="2025-03-24T00:00:00"/>
    <x v="1"/>
    <x v="0"/>
    <x v="0"/>
    <s v="C899"/>
    <x v="112"/>
    <s v="B1073"/>
    <x v="110"/>
    <x v="2"/>
    <n v="47.38"/>
    <n v="4"/>
    <n v="189.52"/>
    <x v="0"/>
    <x v="2"/>
  </r>
  <r>
    <s v="O1147"/>
    <d v="2023-09-10T00:00:00"/>
    <x v="0"/>
    <x v="6"/>
    <x v="2"/>
    <s v="C860"/>
    <x v="113"/>
    <s v="B1870"/>
    <x v="111"/>
    <x v="0"/>
    <n v="49.28"/>
    <n v="2"/>
    <n v="98.56"/>
    <x v="3"/>
    <x v="3"/>
  </r>
  <r>
    <s v="O1264"/>
    <d v="2024-11-14T00:00:00"/>
    <x v="5"/>
    <x v="5"/>
    <x v="1"/>
    <s v="C468"/>
    <x v="114"/>
    <s v="B1530"/>
    <x v="112"/>
    <x v="0"/>
    <n v="27.27"/>
    <n v="4"/>
    <n v="109.08"/>
    <x v="1"/>
    <x v="2"/>
  </r>
  <r>
    <s v="O2733"/>
    <d v="2024-11-08T00:00:00"/>
    <x v="2"/>
    <x v="5"/>
    <x v="1"/>
    <s v="C569"/>
    <x v="115"/>
    <s v="B1730"/>
    <x v="113"/>
    <x v="0"/>
    <n v="34.06"/>
    <n v="4"/>
    <n v="136.24"/>
    <x v="2"/>
    <x v="5"/>
  </r>
  <r>
    <s v="O3382"/>
    <d v="2022-09-22T00:00:00"/>
    <x v="5"/>
    <x v="6"/>
    <x v="3"/>
    <s v="C572"/>
    <x v="116"/>
    <s v="B1792"/>
    <x v="114"/>
    <x v="2"/>
    <n v="47.06"/>
    <n v="1"/>
    <n v="47.06"/>
    <x v="2"/>
    <x v="7"/>
  </r>
  <r>
    <s v="O1005"/>
    <d v="2023-01-05T00:00:00"/>
    <x v="5"/>
    <x v="11"/>
    <x v="2"/>
    <s v="C835"/>
    <x v="117"/>
    <s v="B1995"/>
    <x v="115"/>
    <x v="1"/>
    <n v="48.5"/>
    <n v="4"/>
    <n v="194"/>
    <x v="0"/>
    <x v="1"/>
  </r>
  <r>
    <s v="O3021"/>
    <d v="2024-01-28T00:00:00"/>
    <x v="0"/>
    <x v="11"/>
    <x v="1"/>
    <s v="C321"/>
    <x v="118"/>
    <s v="B1554"/>
    <x v="116"/>
    <x v="0"/>
    <n v="35.14"/>
    <n v="5"/>
    <n v="175.7"/>
    <x v="2"/>
    <x v="1"/>
  </r>
  <r>
    <s v="O3114"/>
    <d v="2023-10-18T00:00:00"/>
    <x v="3"/>
    <x v="10"/>
    <x v="2"/>
    <s v="C823"/>
    <x v="119"/>
    <s v="B1586"/>
    <x v="117"/>
    <x v="0"/>
    <n v="12.99"/>
    <n v="2"/>
    <n v="25.98"/>
    <x v="0"/>
    <x v="7"/>
  </r>
  <r>
    <s v="O1562"/>
    <d v="2024-10-16T00:00:00"/>
    <x v="3"/>
    <x v="10"/>
    <x v="1"/>
    <s v="C327"/>
    <x v="120"/>
    <s v="B1806"/>
    <x v="118"/>
    <x v="3"/>
    <n v="29.07"/>
    <n v="4"/>
    <n v="116.28"/>
    <x v="2"/>
    <x v="7"/>
  </r>
  <r>
    <s v="O3179"/>
    <d v="2025-08-06T00:00:00"/>
    <x v="3"/>
    <x v="8"/>
    <x v="0"/>
    <s v="C980"/>
    <x v="121"/>
    <s v="B1195"/>
    <x v="50"/>
    <x v="2"/>
    <n v="13.66"/>
    <n v="2"/>
    <n v="27.32"/>
    <x v="1"/>
    <x v="0"/>
  </r>
  <r>
    <s v="O3069"/>
    <d v="2025-07-06T00:00:00"/>
    <x v="0"/>
    <x v="2"/>
    <x v="0"/>
    <s v="C458"/>
    <x v="122"/>
    <s v="B1424"/>
    <x v="119"/>
    <x v="1"/>
    <n v="35.96"/>
    <n v="1"/>
    <n v="35.96"/>
    <x v="1"/>
    <x v="7"/>
  </r>
  <r>
    <s v="O3430"/>
    <d v="2024-03-10T00:00:00"/>
    <x v="0"/>
    <x v="0"/>
    <x v="1"/>
    <s v="C618"/>
    <x v="123"/>
    <s v="B1472"/>
    <x v="120"/>
    <x v="0"/>
    <n v="38.729999999999997"/>
    <n v="4"/>
    <n v="154.91999999999999"/>
    <x v="0"/>
    <x v="2"/>
  </r>
  <r>
    <s v="O2069"/>
    <d v="2024-06-13T00:00:00"/>
    <x v="5"/>
    <x v="1"/>
    <x v="1"/>
    <s v="C647"/>
    <x v="124"/>
    <s v="B1781"/>
    <x v="121"/>
    <x v="0"/>
    <n v="37.6"/>
    <n v="1"/>
    <n v="37.6"/>
    <x v="3"/>
    <x v="3"/>
  </r>
  <r>
    <s v="O1965"/>
    <d v="2024-02-19T00:00:00"/>
    <x v="1"/>
    <x v="3"/>
    <x v="1"/>
    <s v="C133"/>
    <x v="125"/>
    <s v="B1936"/>
    <x v="122"/>
    <x v="3"/>
    <n v="41.39"/>
    <n v="3"/>
    <n v="124.17"/>
    <x v="3"/>
    <x v="1"/>
  </r>
  <r>
    <s v="O1979"/>
    <d v="2024-06-28T00:00:00"/>
    <x v="2"/>
    <x v="1"/>
    <x v="1"/>
    <s v="C252"/>
    <x v="110"/>
    <s v="B1489"/>
    <x v="123"/>
    <x v="3"/>
    <n v="24.94"/>
    <n v="5"/>
    <n v="124.7"/>
    <x v="3"/>
    <x v="2"/>
  </r>
  <r>
    <s v="O3131"/>
    <d v="2024-06-15T00:00:00"/>
    <x v="6"/>
    <x v="1"/>
    <x v="1"/>
    <s v="C604"/>
    <x v="126"/>
    <s v="B1331"/>
    <x v="124"/>
    <x v="0"/>
    <n v="39.06"/>
    <n v="1"/>
    <n v="39.06"/>
    <x v="0"/>
    <x v="6"/>
  </r>
  <r>
    <s v="O1985"/>
    <d v="2023-05-03T00:00:00"/>
    <x v="3"/>
    <x v="4"/>
    <x v="2"/>
    <s v="C992"/>
    <x v="127"/>
    <s v="B1036"/>
    <x v="125"/>
    <x v="3"/>
    <n v="7.01"/>
    <n v="4"/>
    <n v="28.04"/>
    <x v="1"/>
    <x v="0"/>
  </r>
  <r>
    <s v="O3126"/>
    <d v="2024-08-11T00:00:00"/>
    <x v="0"/>
    <x v="8"/>
    <x v="1"/>
    <s v="C259"/>
    <x v="128"/>
    <s v="B1125"/>
    <x v="126"/>
    <x v="2"/>
    <n v="31.1"/>
    <n v="3"/>
    <n v="93.3"/>
    <x v="0"/>
    <x v="5"/>
  </r>
  <r>
    <s v="O2942"/>
    <d v="2023-05-11T00:00:00"/>
    <x v="5"/>
    <x v="4"/>
    <x v="2"/>
    <s v="C357"/>
    <x v="129"/>
    <s v="B1218"/>
    <x v="127"/>
    <x v="2"/>
    <n v="21.48"/>
    <n v="1"/>
    <n v="21.48"/>
    <x v="1"/>
    <x v="2"/>
  </r>
  <r>
    <s v="O3931"/>
    <d v="2023-07-08T00:00:00"/>
    <x v="6"/>
    <x v="2"/>
    <x v="2"/>
    <s v="C540"/>
    <x v="130"/>
    <s v="B1565"/>
    <x v="128"/>
    <x v="2"/>
    <n v="29.11"/>
    <n v="5"/>
    <n v="145.55000000000001"/>
    <x v="2"/>
    <x v="5"/>
  </r>
  <r>
    <s v="O3768"/>
    <d v="2024-08-08T00:00:00"/>
    <x v="5"/>
    <x v="8"/>
    <x v="1"/>
    <s v="C711"/>
    <x v="131"/>
    <s v="B1611"/>
    <x v="129"/>
    <x v="3"/>
    <n v="16.3"/>
    <n v="5"/>
    <n v="81.5"/>
    <x v="1"/>
    <x v="7"/>
  </r>
  <r>
    <s v="O1943"/>
    <d v="2023-07-06T00:00:00"/>
    <x v="5"/>
    <x v="2"/>
    <x v="2"/>
    <s v="C227"/>
    <x v="132"/>
    <s v="B1931"/>
    <x v="130"/>
    <x v="1"/>
    <n v="14.9"/>
    <n v="3"/>
    <n v="44.7"/>
    <x v="3"/>
    <x v="1"/>
  </r>
  <r>
    <s v="O2334"/>
    <d v="2023-12-20T00:00:00"/>
    <x v="3"/>
    <x v="9"/>
    <x v="2"/>
    <s v="C934"/>
    <x v="133"/>
    <s v="B1327"/>
    <x v="131"/>
    <x v="1"/>
    <n v="10.98"/>
    <n v="4"/>
    <n v="43.92"/>
    <x v="0"/>
    <x v="1"/>
  </r>
  <r>
    <s v="O3217"/>
    <d v="2023-10-29T00:00:00"/>
    <x v="0"/>
    <x v="10"/>
    <x v="2"/>
    <s v="C940"/>
    <x v="134"/>
    <s v="B1912"/>
    <x v="132"/>
    <x v="1"/>
    <n v="10.97"/>
    <n v="1"/>
    <n v="10.97"/>
    <x v="1"/>
    <x v="6"/>
  </r>
  <r>
    <s v="O3452"/>
    <d v="2023-07-17T00:00:00"/>
    <x v="1"/>
    <x v="2"/>
    <x v="2"/>
    <s v="C274"/>
    <x v="135"/>
    <s v="B1700"/>
    <x v="133"/>
    <x v="2"/>
    <n v="44.12"/>
    <n v="2"/>
    <n v="88.24"/>
    <x v="1"/>
    <x v="1"/>
  </r>
  <r>
    <s v="O3948"/>
    <d v="2023-08-06T00:00:00"/>
    <x v="0"/>
    <x v="8"/>
    <x v="2"/>
    <s v="C132"/>
    <x v="136"/>
    <s v="B1708"/>
    <x v="134"/>
    <x v="3"/>
    <n v="44.65"/>
    <n v="1"/>
    <n v="44.65"/>
    <x v="1"/>
    <x v="3"/>
  </r>
  <r>
    <s v="O2647"/>
    <d v="2025-04-16T00:00:00"/>
    <x v="3"/>
    <x v="7"/>
    <x v="0"/>
    <s v="C359"/>
    <x v="95"/>
    <s v="B1320"/>
    <x v="135"/>
    <x v="1"/>
    <n v="15.59"/>
    <n v="1"/>
    <n v="15.59"/>
    <x v="1"/>
    <x v="2"/>
  </r>
  <r>
    <s v="O1110"/>
    <d v="2023-12-30T00:00:00"/>
    <x v="6"/>
    <x v="9"/>
    <x v="2"/>
    <s v="C648"/>
    <x v="137"/>
    <s v="B1885"/>
    <x v="136"/>
    <x v="2"/>
    <n v="39.47"/>
    <n v="3"/>
    <n v="118.41"/>
    <x v="2"/>
    <x v="3"/>
  </r>
  <r>
    <s v="O3222"/>
    <d v="2025-07-30T00:00:00"/>
    <x v="3"/>
    <x v="2"/>
    <x v="0"/>
    <s v="C830"/>
    <x v="138"/>
    <s v="B1433"/>
    <x v="137"/>
    <x v="0"/>
    <n v="39.380000000000003"/>
    <n v="4"/>
    <n v="157.52000000000001"/>
    <x v="0"/>
    <x v="1"/>
  </r>
  <r>
    <s v="O2003"/>
    <d v="2023-04-26T00:00:00"/>
    <x v="3"/>
    <x v="7"/>
    <x v="2"/>
    <s v="C263"/>
    <x v="139"/>
    <s v="B1597"/>
    <x v="138"/>
    <x v="2"/>
    <n v="36.19"/>
    <n v="2"/>
    <n v="72.38"/>
    <x v="0"/>
    <x v="2"/>
  </r>
  <r>
    <s v="O3560"/>
    <d v="2023-03-22T00:00:00"/>
    <x v="3"/>
    <x v="0"/>
    <x v="2"/>
    <s v="C575"/>
    <x v="140"/>
    <s v="B1959"/>
    <x v="139"/>
    <x v="1"/>
    <n v="31.12"/>
    <n v="3"/>
    <n v="93.36"/>
    <x v="0"/>
    <x v="2"/>
  </r>
  <r>
    <s v="O3875"/>
    <d v="2023-10-16T00:00:00"/>
    <x v="1"/>
    <x v="10"/>
    <x v="2"/>
    <s v="C479"/>
    <x v="141"/>
    <s v="B1018"/>
    <x v="140"/>
    <x v="0"/>
    <n v="10.26"/>
    <n v="5"/>
    <n v="51.3"/>
    <x v="2"/>
    <x v="0"/>
  </r>
  <r>
    <s v="O1009"/>
    <d v="2024-01-02T00:00:00"/>
    <x v="4"/>
    <x v="11"/>
    <x v="1"/>
    <s v="C717"/>
    <x v="142"/>
    <s v="B1160"/>
    <x v="141"/>
    <x v="0"/>
    <n v="7.32"/>
    <n v="4"/>
    <n v="29.28"/>
    <x v="2"/>
    <x v="0"/>
  </r>
  <r>
    <s v="O3527"/>
    <d v="2024-07-13T00:00:00"/>
    <x v="6"/>
    <x v="2"/>
    <x v="1"/>
    <s v="C299"/>
    <x v="143"/>
    <s v="B1126"/>
    <x v="142"/>
    <x v="2"/>
    <n v="6.83"/>
    <n v="2"/>
    <n v="13.66"/>
    <x v="1"/>
    <x v="7"/>
  </r>
  <r>
    <s v="O3456"/>
    <d v="2022-11-10T00:00:00"/>
    <x v="5"/>
    <x v="5"/>
    <x v="3"/>
    <s v="C346"/>
    <x v="144"/>
    <s v="B1269"/>
    <x v="143"/>
    <x v="3"/>
    <n v="38.159999999999997"/>
    <n v="5"/>
    <n v="190.8"/>
    <x v="2"/>
    <x v="2"/>
  </r>
  <r>
    <s v="O1054"/>
    <d v="2023-07-10T00:00:00"/>
    <x v="1"/>
    <x v="2"/>
    <x v="2"/>
    <s v="C256"/>
    <x v="145"/>
    <s v="B1585"/>
    <x v="144"/>
    <x v="1"/>
    <n v="30.11"/>
    <n v="1"/>
    <n v="30.11"/>
    <x v="2"/>
    <x v="1"/>
  </r>
  <r>
    <s v="O2616"/>
    <d v="2025-08-15T00:00:00"/>
    <x v="2"/>
    <x v="8"/>
    <x v="0"/>
    <s v="C821"/>
    <x v="146"/>
    <s v="B1234"/>
    <x v="145"/>
    <x v="3"/>
    <n v="8.61"/>
    <n v="1"/>
    <n v="8.61"/>
    <x v="0"/>
    <x v="3"/>
  </r>
  <r>
    <s v="O1218"/>
    <d v="2024-04-14T00:00:00"/>
    <x v="0"/>
    <x v="7"/>
    <x v="1"/>
    <s v="C901"/>
    <x v="147"/>
    <s v="B1440"/>
    <x v="146"/>
    <x v="3"/>
    <n v="45.79"/>
    <n v="2"/>
    <n v="91.58"/>
    <x v="3"/>
    <x v="4"/>
  </r>
  <r>
    <s v="O3289"/>
    <d v="2023-03-25T00:00:00"/>
    <x v="6"/>
    <x v="0"/>
    <x v="2"/>
    <s v="C816"/>
    <x v="148"/>
    <s v="B1448"/>
    <x v="147"/>
    <x v="0"/>
    <n v="28.41"/>
    <n v="1"/>
    <n v="28.41"/>
    <x v="2"/>
    <x v="1"/>
  </r>
  <r>
    <s v="O2187"/>
    <d v="2024-11-04T00:00:00"/>
    <x v="1"/>
    <x v="5"/>
    <x v="1"/>
    <s v="C313"/>
    <x v="107"/>
    <s v="B1930"/>
    <x v="148"/>
    <x v="1"/>
    <n v="37.700000000000003"/>
    <n v="4"/>
    <n v="150.80000000000001"/>
    <x v="2"/>
    <x v="7"/>
  </r>
  <r>
    <s v="O1030"/>
    <d v="2023-03-14T00:00:00"/>
    <x v="4"/>
    <x v="0"/>
    <x v="2"/>
    <s v="C273"/>
    <x v="149"/>
    <s v="B1069"/>
    <x v="12"/>
    <x v="1"/>
    <n v="24.13"/>
    <n v="5"/>
    <n v="120.65"/>
    <x v="1"/>
    <x v="1"/>
  </r>
  <r>
    <s v="O1946"/>
    <d v="2023-11-29T00:00:00"/>
    <x v="3"/>
    <x v="5"/>
    <x v="2"/>
    <s v="C487"/>
    <x v="82"/>
    <s v="B1016"/>
    <x v="149"/>
    <x v="1"/>
    <n v="38.479999999999997"/>
    <n v="2"/>
    <n v="76.959999999999994"/>
    <x v="3"/>
    <x v="1"/>
  </r>
  <r>
    <s v="O2554"/>
    <d v="2025-01-30T00:00:00"/>
    <x v="5"/>
    <x v="11"/>
    <x v="0"/>
    <s v="C672"/>
    <x v="150"/>
    <s v="B1879"/>
    <x v="150"/>
    <x v="0"/>
    <n v="19.420000000000002"/>
    <n v="2"/>
    <n v="38.840000000000003"/>
    <x v="0"/>
    <x v="0"/>
  </r>
  <r>
    <s v="O3381"/>
    <d v="2022-10-27T00:00:00"/>
    <x v="5"/>
    <x v="10"/>
    <x v="3"/>
    <s v="C408"/>
    <x v="151"/>
    <s v="B1696"/>
    <x v="14"/>
    <x v="0"/>
    <n v="48.54"/>
    <n v="1"/>
    <n v="48.54"/>
    <x v="0"/>
    <x v="2"/>
  </r>
  <r>
    <s v="O2858"/>
    <d v="2023-12-08T00:00:00"/>
    <x v="2"/>
    <x v="9"/>
    <x v="2"/>
    <s v="C962"/>
    <x v="152"/>
    <s v="B1195"/>
    <x v="50"/>
    <x v="2"/>
    <n v="10.29"/>
    <n v="4"/>
    <n v="41.16"/>
    <x v="2"/>
    <x v="1"/>
  </r>
  <r>
    <s v="O3044"/>
    <d v="2024-02-12T00:00:00"/>
    <x v="1"/>
    <x v="3"/>
    <x v="1"/>
    <s v="C780"/>
    <x v="153"/>
    <s v="B1143"/>
    <x v="151"/>
    <x v="0"/>
    <n v="34.29"/>
    <n v="1"/>
    <n v="34.29"/>
    <x v="0"/>
    <x v="0"/>
  </r>
  <r>
    <s v="O3994"/>
    <d v="2023-02-06T00:00:00"/>
    <x v="1"/>
    <x v="3"/>
    <x v="2"/>
    <s v="C431"/>
    <x v="154"/>
    <s v="B1739"/>
    <x v="152"/>
    <x v="1"/>
    <n v="5.88"/>
    <n v="4"/>
    <n v="23.52"/>
    <x v="0"/>
    <x v="5"/>
  </r>
  <r>
    <s v="O3085"/>
    <d v="2025-02-13T00:00:00"/>
    <x v="5"/>
    <x v="3"/>
    <x v="0"/>
    <s v="C862"/>
    <x v="155"/>
    <s v="B1395"/>
    <x v="153"/>
    <x v="2"/>
    <n v="32.159999999999997"/>
    <n v="2"/>
    <n v="64.319999999999993"/>
    <x v="2"/>
    <x v="2"/>
  </r>
  <r>
    <s v="O2786"/>
    <d v="2024-03-01T00:00:00"/>
    <x v="2"/>
    <x v="0"/>
    <x v="1"/>
    <s v="C623"/>
    <x v="156"/>
    <s v="B1119"/>
    <x v="154"/>
    <x v="2"/>
    <n v="10.37"/>
    <n v="5"/>
    <n v="51.85"/>
    <x v="2"/>
    <x v="3"/>
  </r>
  <r>
    <s v="O3029"/>
    <d v="2023-02-03T00:00:00"/>
    <x v="2"/>
    <x v="3"/>
    <x v="2"/>
    <s v="C590"/>
    <x v="157"/>
    <s v="B1939"/>
    <x v="155"/>
    <x v="2"/>
    <n v="28.86"/>
    <n v="4"/>
    <n v="115.44"/>
    <x v="0"/>
    <x v="0"/>
  </r>
  <r>
    <s v="O2288"/>
    <d v="2023-11-19T00:00:00"/>
    <x v="0"/>
    <x v="5"/>
    <x v="2"/>
    <s v="C881"/>
    <x v="158"/>
    <s v="B1121"/>
    <x v="156"/>
    <x v="2"/>
    <n v="39.619999999999997"/>
    <n v="4"/>
    <n v="158.47999999999999"/>
    <x v="1"/>
    <x v="5"/>
  </r>
  <r>
    <s v="O2468"/>
    <d v="2023-05-01T00:00:00"/>
    <x v="1"/>
    <x v="4"/>
    <x v="2"/>
    <s v="C601"/>
    <x v="159"/>
    <s v="B1580"/>
    <x v="157"/>
    <x v="0"/>
    <n v="46.17"/>
    <n v="4"/>
    <n v="184.68"/>
    <x v="0"/>
    <x v="1"/>
  </r>
  <r>
    <s v="O1460"/>
    <d v="2024-10-13T00:00:00"/>
    <x v="0"/>
    <x v="10"/>
    <x v="1"/>
    <s v="C352"/>
    <x v="160"/>
    <s v="B1381"/>
    <x v="158"/>
    <x v="3"/>
    <n v="33"/>
    <n v="3"/>
    <n v="99"/>
    <x v="2"/>
    <x v="3"/>
  </r>
  <r>
    <s v="O2901"/>
    <d v="2024-01-17T00:00:00"/>
    <x v="3"/>
    <x v="11"/>
    <x v="1"/>
    <s v="C450"/>
    <x v="161"/>
    <s v="B1082"/>
    <x v="159"/>
    <x v="0"/>
    <n v="43.54"/>
    <n v="1"/>
    <n v="43.54"/>
    <x v="1"/>
    <x v="7"/>
  </r>
  <r>
    <s v="O2265"/>
    <d v="2023-01-02T00:00:00"/>
    <x v="1"/>
    <x v="11"/>
    <x v="2"/>
    <s v="C225"/>
    <x v="162"/>
    <s v="B1232"/>
    <x v="160"/>
    <x v="3"/>
    <n v="23.91"/>
    <n v="4"/>
    <n v="95.64"/>
    <x v="2"/>
    <x v="5"/>
  </r>
  <r>
    <s v="O2787"/>
    <d v="2022-12-06T00:00:00"/>
    <x v="4"/>
    <x v="9"/>
    <x v="3"/>
    <s v="C639"/>
    <x v="163"/>
    <s v="B1594"/>
    <x v="161"/>
    <x v="1"/>
    <n v="43.65"/>
    <n v="1"/>
    <n v="43.65"/>
    <x v="0"/>
    <x v="5"/>
  </r>
  <r>
    <s v="O2266"/>
    <d v="2023-08-26T00:00:00"/>
    <x v="6"/>
    <x v="8"/>
    <x v="2"/>
    <s v="C214"/>
    <x v="164"/>
    <s v="B1398"/>
    <x v="162"/>
    <x v="0"/>
    <n v="15.11"/>
    <n v="4"/>
    <n v="60.44"/>
    <x v="0"/>
    <x v="2"/>
  </r>
  <r>
    <s v="O3618"/>
    <d v="2023-09-24T00:00:00"/>
    <x v="0"/>
    <x v="6"/>
    <x v="2"/>
    <s v="C679"/>
    <x v="165"/>
    <s v="B1948"/>
    <x v="163"/>
    <x v="0"/>
    <n v="35.53"/>
    <n v="1"/>
    <n v="35.53"/>
    <x v="2"/>
    <x v="5"/>
  </r>
  <r>
    <s v="O1888"/>
    <d v="2023-05-09T00:00:00"/>
    <x v="4"/>
    <x v="4"/>
    <x v="2"/>
    <s v="C480"/>
    <x v="166"/>
    <s v="B1840"/>
    <x v="164"/>
    <x v="3"/>
    <n v="14.92"/>
    <n v="4"/>
    <n v="59.68"/>
    <x v="1"/>
    <x v="2"/>
  </r>
  <r>
    <s v="O3838"/>
    <d v="2023-12-30T00:00:00"/>
    <x v="6"/>
    <x v="9"/>
    <x v="2"/>
    <s v="C415"/>
    <x v="167"/>
    <s v="B1729"/>
    <x v="165"/>
    <x v="3"/>
    <n v="45.02"/>
    <n v="4"/>
    <n v="180.08"/>
    <x v="0"/>
    <x v="0"/>
  </r>
  <r>
    <s v="O2905"/>
    <d v="2023-11-21T00:00:00"/>
    <x v="4"/>
    <x v="5"/>
    <x v="2"/>
    <s v="C811"/>
    <x v="168"/>
    <s v="B1273"/>
    <x v="166"/>
    <x v="1"/>
    <n v="29.03"/>
    <n v="4"/>
    <n v="116.12"/>
    <x v="0"/>
    <x v="0"/>
  </r>
  <r>
    <s v="O2622"/>
    <d v="2024-04-07T00:00:00"/>
    <x v="0"/>
    <x v="7"/>
    <x v="1"/>
    <s v="C286"/>
    <x v="169"/>
    <s v="B1726"/>
    <x v="167"/>
    <x v="3"/>
    <n v="16.43"/>
    <n v="5"/>
    <n v="82.15"/>
    <x v="0"/>
    <x v="6"/>
  </r>
  <r>
    <s v="O1049"/>
    <d v="2024-04-08T00:00:00"/>
    <x v="1"/>
    <x v="7"/>
    <x v="1"/>
    <s v="C623"/>
    <x v="156"/>
    <s v="B1624"/>
    <x v="168"/>
    <x v="1"/>
    <n v="36.94"/>
    <n v="5"/>
    <n v="184.7"/>
    <x v="3"/>
    <x v="7"/>
  </r>
  <r>
    <s v="O2135"/>
    <d v="2023-09-05T00:00:00"/>
    <x v="4"/>
    <x v="6"/>
    <x v="2"/>
    <s v="C460"/>
    <x v="170"/>
    <s v="B1189"/>
    <x v="169"/>
    <x v="0"/>
    <n v="8.9"/>
    <n v="3"/>
    <n v="26.7"/>
    <x v="3"/>
    <x v="4"/>
  </r>
  <r>
    <s v="O3596"/>
    <d v="2023-09-08T00:00:00"/>
    <x v="2"/>
    <x v="6"/>
    <x v="2"/>
    <s v="C995"/>
    <x v="171"/>
    <s v="B1736"/>
    <x v="170"/>
    <x v="2"/>
    <n v="16.149999999999999"/>
    <n v="3"/>
    <n v="48.45"/>
    <x v="1"/>
    <x v="2"/>
  </r>
  <r>
    <s v="O3653"/>
    <d v="2025-07-23T00:00:00"/>
    <x v="3"/>
    <x v="2"/>
    <x v="0"/>
    <s v="C257"/>
    <x v="106"/>
    <s v="B1578"/>
    <x v="171"/>
    <x v="2"/>
    <n v="17.079999999999998"/>
    <n v="2"/>
    <n v="34.159999999999997"/>
    <x v="2"/>
    <x v="2"/>
  </r>
  <r>
    <s v="O2949"/>
    <d v="2023-01-24T00:00:00"/>
    <x v="4"/>
    <x v="11"/>
    <x v="2"/>
    <s v="C692"/>
    <x v="172"/>
    <s v="B1332"/>
    <x v="172"/>
    <x v="0"/>
    <n v="34.25"/>
    <n v="1"/>
    <n v="34.25"/>
    <x v="1"/>
    <x v="0"/>
  </r>
  <r>
    <s v="O2507"/>
    <d v="2023-04-01T00:00:00"/>
    <x v="6"/>
    <x v="7"/>
    <x v="2"/>
    <s v="C771"/>
    <x v="60"/>
    <s v="B1918"/>
    <x v="173"/>
    <x v="0"/>
    <n v="47.13"/>
    <n v="2"/>
    <n v="94.26"/>
    <x v="0"/>
    <x v="1"/>
  </r>
  <r>
    <s v="O3246"/>
    <d v="2024-05-18T00:00:00"/>
    <x v="6"/>
    <x v="4"/>
    <x v="1"/>
    <s v="C412"/>
    <x v="173"/>
    <s v="B1887"/>
    <x v="174"/>
    <x v="2"/>
    <n v="56.83"/>
    <n v="5"/>
    <n v="284.14999999999998"/>
    <x v="2"/>
    <x v="0"/>
  </r>
  <r>
    <s v="O2202"/>
    <d v="2023-12-20T00:00:00"/>
    <x v="3"/>
    <x v="9"/>
    <x v="2"/>
    <s v="C274"/>
    <x v="135"/>
    <s v="B1565"/>
    <x v="175"/>
    <x v="0"/>
    <n v="27.86"/>
    <n v="2"/>
    <n v="55.72"/>
    <x v="0"/>
    <x v="2"/>
  </r>
  <r>
    <s v="O3296"/>
    <d v="2023-12-27T00:00:00"/>
    <x v="3"/>
    <x v="9"/>
    <x v="2"/>
    <s v="C388"/>
    <x v="174"/>
    <s v="B1076"/>
    <x v="24"/>
    <x v="1"/>
    <n v="34.880000000000003"/>
    <n v="1"/>
    <n v="34.880000000000003"/>
    <x v="2"/>
    <x v="5"/>
  </r>
  <r>
    <s v="O1709"/>
    <d v="2023-04-17T00:00:00"/>
    <x v="1"/>
    <x v="7"/>
    <x v="2"/>
    <s v="C396"/>
    <x v="175"/>
    <s v="B1744"/>
    <x v="176"/>
    <x v="1"/>
    <n v="28.18"/>
    <n v="5"/>
    <n v="140.9"/>
    <x v="1"/>
    <x v="7"/>
  </r>
  <r>
    <s v="O1022"/>
    <d v="2024-05-07T00:00:00"/>
    <x v="4"/>
    <x v="4"/>
    <x v="1"/>
    <s v="C898"/>
    <x v="176"/>
    <s v="B1008"/>
    <x v="177"/>
    <x v="2"/>
    <n v="5.8"/>
    <n v="5"/>
    <n v="29"/>
    <x v="3"/>
    <x v="2"/>
  </r>
  <r>
    <s v="O2810"/>
    <d v="2024-10-10T00:00:00"/>
    <x v="5"/>
    <x v="10"/>
    <x v="1"/>
    <s v="C538"/>
    <x v="177"/>
    <s v="B1560"/>
    <x v="178"/>
    <x v="2"/>
    <n v="15.39"/>
    <n v="2"/>
    <n v="30.78"/>
    <x v="2"/>
    <x v="1"/>
  </r>
  <r>
    <s v="O1094"/>
    <d v="2023-01-07T00:00:00"/>
    <x v="6"/>
    <x v="11"/>
    <x v="2"/>
    <s v="C172"/>
    <x v="178"/>
    <s v="B1721"/>
    <x v="179"/>
    <x v="3"/>
    <n v="24.39"/>
    <n v="2"/>
    <n v="48.78"/>
    <x v="2"/>
    <x v="7"/>
  </r>
  <r>
    <s v="O1791"/>
    <d v="2023-06-03T00:00:00"/>
    <x v="6"/>
    <x v="1"/>
    <x v="2"/>
    <s v="C336"/>
    <x v="179"/>
    <s v="B1490"/>
    <x v="180"/>
    <x v="0"/>
    <n v="20.29"/>
    <n v="1"/>
    <n v="20.29"/>
    <x v="3"/>
    <x v="2"/>
  </r>
  <r>
    <s v="O1828"/>
    <d v="2024-11-07T00:00:00"/>
    <x v="5"/>
    <x v="5"/>
    <x v="1"/>
    <s v="C107"/>
    <x v="180"/>
    <s v="B1554"/>
    <x v="116"/>
    <x v="1"/>
    <n v="35.6"/>
    <n v="2"/>
    <n v="71.2"/>
    <x v="3"/>
    <x v="4"/>
  </r>
  <r>
    <s v="O3605"/>
    <d v="2024-07-29T00:00:00"/>
    <x v="1"/>
    <x v="2"/>
    <x v="1"/>
    <s v="C352"/>
    <x v="160"/>
    <s v="B1552"/>
    <x v="181"/>
    <x v="2"/>
    <n v="11.16"/>
    <n v="1"/>
    <n v="11.16"/>
    <x v="0"/>
    <x v="6"/>
  </r>
  <r>
    <s v="O1870"/>
    <d v="2024-04-01T00:00:00"/>
    <x v="1"/>
    <x v="7"/>
    <x v="1"/>
    <s v="C672"/>
    <x v="150"/>
    <s v="B1542"/>
    <x v="182"/>
    <x v="2"/>
    <n v="12.01"/>
    <n v="4"/>
    <n v="48.04"/>
    <x v="2"/>
    <x v="0"/>
  </r>
  <r>
    <s v="O1038"/>
    <d v="2023-07-17T00:00:00"/>
    <x v="1"/>
    <x v="2"/>
    <x v="2"/>
    <s v="C204"/>
    <x v="181"/>
    <s v="B1943"/>
    <x v="183"/>
    <x v="1"/>
    <n v="5.79"/>
    <n v="3"/>
    <n v="17.37"/>
    <x v="2"/>
    <x v="0"/>
  </r>
  <r>
    <s v="O2883"/>
    <d v="2023-08-10T00:00:00"/>
    <x v="5"/>
    <x v="8"/>
    <x v="2"/>
    <s v="C109"/>
    <x v="182"/>
    <s v="B1921"/>
    <x v="36"/>
    <x v="3"/>
    <n v="34.049999999999997"/>
    <n v="5"/>
    <n v="170.25"/>
    <x v="0"/>
    <x v="2"/>
  </r>
  <r>
    <s v="O2080"/>
    <d v="2023-03-25T00:00:00"/>
    <x v="6"/>
    <x v="0"/>
    <x v="2"/>
    <s v="C568"/>
    <x v="183"/>
    <s v="B1145"/>
    <x v="184"/>
    <x v="3"/>
    <n v="9.57"/>
    <n v="1"/>
    <n v="9.57"/>
    <x v="3"/>
    <x v="2"/>
  </r>
  <r>
    <s v="O3692"/>
    <d v="2024-11-09T00:00:00"/>
    <x v="6"/>
    <x v="5"/>
    <x v="1"/>
    <s v="C971"/>
    <x v="111"/>
    <s v="B1180"/>
    <x v="185"/>
    <x v="2"/>
    <n v="35.43"/>
    <n v="5"/>
    <n v="177.15"/>
    <x v="0"/>
    <x v="2"/>
  </r>
  <r>
    <s v="O1606"/>
    <d v="2024-08-27T00:00:00"/>
    <x v="4"/>
    <x v="8"/>
    <x v="1"/>
    <s v="C438"/>
    <x v="184"/>
    <s v="B1596"/>
    <x v="186"/>
    <x v="2"/>
    <n v="32.880000000000003"/>
    <n v="2"/>
    <n v="65.760000000000005"/>
    <x v="3"/>
    <x v="7"/>
  </r>
  <r>
    <s v="O3249"/>
    <d v="2025-02-17T00:00:00"/>
    <x v="1"/>
    <x v="3"/>
    <x v="0"/>
    <s v="C278"/>
    <x v="185"/>
    <s v="B1528"/>
    <x v="187"/>
    <x v="1"/>
    <n v="19.38"/>
    <n v="5"/>
    <n v="96.9"/>
    <x v="1"/>
    <x v="3"/>
  </r>
  <r>
    <s v="O3572"/>
    <d v="2024-07-03T00:00:00"/>
    <x v="3"/>
    <x v="2"/>
    <x v="1"/>
    <s v="C677"/>
    <x v="186"/>
    <s v="B1659"/>
    <x v="188"/>
    <x v="0"/>
    <n v="7.66"/>
    <n v="2"/>
    <n v="15.32"/>
    <x v="0"/>
    <x v="5"/>
  </r>
  <r>
    <s v="O2031"/>
    <d v="2023-03-29T00:00:00"/>
    <x v="3"/>
    <x v="0"/>
    <x v="2"/>
    <s v="C234"/>
    <x v="187"/>
    <s v="B1462"/>
    <x v="189"/>
    <x v="0"/>
    <n v="41.95"/>
    <n v="3"/>
    <n v="125.85"/>
    <x v="1"/>
    <x v="4"/>
  </r>
  <r>
    <s v="O2584"/>
    <d v="2023-08-25T00:00:00"/>
    <x v="2"/>
    <x v="8"/>
    <x v="2"/>
    <s v="C709"/>
    <x v="188"/>
    <s v="B1064"/>
    <x v="190"/>
    <x v="2"/>
    <n v="17.850000000000001"/>
    <n v="2"/>
    <n v="35.700000000000003"/>
    <x v="1"/>
    <x v="2"/>
  </r>
  <r>
    <s v="O1688"/>
    <d v="2024-08-03T00:00:00"/>
    <x v="6"/>
    <x v="8"/>
    <x v="1"/>
    <s v="C333"/>
    <x v="189"/>
    <s v="B1652"/>
    <x v="191"/>
    <x v="1"/>
    <n v="12.31"/>
    <n v="4"/>
    <n v="49.24"/>
    <x v="3"/>
    <x v="4"/>
  </r>
  <r>
    <s v="O1851"/>
    <d v="2023-12-13T00:00:00"/>
    <x v="3"/>
    <x v="9"/>
    <x v="2"/>
    <s v="C120"/>
    <x v="190"/>
    <s v="B1556"/>
    <x v="192"/>
    <x v="3"/>
    <n v="34.409999999999997"/>
    <n v="3"/>
    <n v="103.23"/>
    <x v="0"/>
    <x v="4"/>
  </r>
  <r>
    <s v="O2037"/>
    <d v="2024-09-04T00:00:00"/>
    <x v="3"/>
    <x v="6"/>
    <x v="1"/>
    <s v="C876"/>
    <x v="191"/>
    <s v="B1349"/>
    <x v="193"/>
    <x v="0"/>
    <n v="29.6"/>
    <n v="3"/>
    <n v="88.8"/>
    <x v="0"/>
    <x v="2"/>
  </r>
  <r>
    <s v="O2953"/>
    <d v="2024-09-02T00:00:00"/>
    <x v="1"/>
    <x v="6"/>
    <x v="1"/>
    <s v="C510"/>
    <x v="46"/>
    <s v="B1903"/>
    <x v="194"/>
    <x v="2"/>
    <n v="33.61"/>
    <n v="2"/>
    <n v="67.22"/>
    <x v="0"/>
    <x v="5"/>
  </r>
  <r>
    <s v="O1677"/>
    <d v="2024-08-21T00:00:00"/>
    <x v="3"/>
    <x v="8"/>
    <x v="1"/>
    <s v="C993"/>
    <x v="192"/>
    <s v="B1501"/>
    <x v="195"/>
    <x v="1"/>
    <n v="40.99"/>
    <n v="4"/>
    <n v="163.96"/>
    <x v="1"/>
    <x v="0"/>
  </r>
  <r>
    <s v="O2443"/>
    <d v="2023-07-20T00:00:00"/>
    <x v="5"/>
    <x v="2"/>
    <x v="2"/>
    <s v="C998"/>
    <x v="193"/>
    <s v="B1585"/>
    <x v="196"/>
    <x v="1"/>
    <n v="25"/>
    <n v="1"/>
    <n v="25"/>
    <x v="0"/>
    <x v="2"/>
  </r>
  <r>
    <s v="O3407"/>
    <d v="2025-05-10T00:00:00"/>
    <x v="6"/>
    <x v="4"/>
    <x v="0"/>
    <s v="C446"/>
    <x v="194"/>
    <s v="B1240"/>
    <x v="197"/>
    <x v="2"/>
    <n v="20.100000000000001"/>
    <n v="4"/>
    <n v="80.400000000000006"/>
    <x v="1"/>
    <x v="5"/>
  </r>
  <r>
    <s v="O1076"/>
    <d v="2024-12-06T00:00:00"/>
    <x v="2"/>
    <x v="9"/>
    <x v="1"/>
    <s v="C692"/>
    <x v="41"/>
    <s v="B1377"/>
    <x v="198"/>
    <x v="3"/>
    <n v="34.090000000000003"/>
    <n v="1"/>
    <n v="34.090000000000003"/>
    <x v="2"/>
    <x v="4"/>
  </r>
  <r>
    <s v="O2673"/>
    <d v="2023-08-24T00:00:00"/>
    <x v="5"/>
    <x v="8"/>
    <x v="2"/>
    <s v="C366"/>
    <x v="195"/>
    <s v="B1876"/>
    <x v="199"/>
    <x v="2"/>
    <n v="35.82"/>
    <n v="4"/>
    <n v="143.28"/>
    <x v="0"/>
    <x v="5"/>
  </r>
  <r>
    <s v="O2505"/>
    <d v="2025-02-20T00:00:00"/>
    <x v="5"/>
    <x v="3"/>
    <x v="0"/>
    <s v="C151"/>
    <x v="196"/>
    <s v="B1864"/>
    <x v="100"/>
    <x v="2"/>
    <n v="16.39"/>
    <n v="5"/>
    <n v="81.95"/>
    <x v="0"/>
    <x v="2"/>
  </r>
  <r>
    <s v="O1555"/>
    <d v="2024-01-01T00:00:00"/>
    <x v="1"/>
    <x v="11"/>
    <x v="1"/>
    <s v="C114"/>
    <x v="197"/>
    <s v="B1006"/>
    <x v="200"/>
    <x v="0"/>
    <n v="5.23"/>
    <n v="1"/>
    <n v="5.23"/>
    <x v="3"/>
    <x v="2"/>
  </r>
  <r>
    <s v="O2615"/>
    <d v="2025-03-21T00:00:00"/>
    <x v="2"/>
    <x v="0"/>
    <x v="0"/>
    <s v="C100"/>
    <x v="198"/>
    <s v="B1903"/>
    <x v="194"/>
    <x v="2"/>
    <n v="27.44"/>
    <n v="5"/>
    <n v="137.19999999999999"/>
    <x v="0"/>
    <x v="2"/>
  </r>
  <r>
    <s v="O2538"/>
    <d v="2023-12-21T00:00:00"/>
    <x v="5"/>
    <x v="9"/>
    <x v="2"/>
    <s v="C562"/>
    <x v="199"/>
    <s v="B1613"/>
    <x v="201"/>
    <x v="2"/>
    <n v="32.520000000000003"/>
    <n v="5"/>
    <n v="162.6"/>
    <x v="2"/>
    <x v="2"/>
  </r>
  <r>
    <s v="O3673"/>
    <d v="2024-02-14T00:00:00"/>
    <x v="3"/>
    <x v="3"/>
    <x v="1"/>
    <s v="C714"/>
    <x v="200"/>
    <s v="B1038"/>
    <x v="202"/>
    <x v="2"/>
    <n v="42.45"/>
    <n v="4"/>
    <n v="169.8"/>
    <x v="0"/>
    <x v="2"/>
  </r>
  <r>
    <s v="O2379"/>
    <d v="2024-04-10T00:00:00"/>
    <x v="3"/>
    <x v="7"/>
    <x v="1"/>
    <s v="C873"/>
    <x v="201"/>
    <s v="B1492"/>
    <x v="203"/>
    <x v="0"/>
    <n v="39.75"/>
    <n v="4"/>
    <n v="159"/>
    <x v="1"/>
    <x v="0"/>
  </r>
  <r>
    <s v="O2211"/>
    <d v="2022-09-22T00:00:00"/>
    <x v="5"/>
    <x v="6"/>
    <x v="3"/>
    <s v="C455"/>
    <x v="202"/>
    <s v="B1573"/>
    <x v="204"/>
    <x v="2"/>
    <n v="14.81"/>
    <n v="3"/>
    <n v="44.43"/>
    <x v="1"/>
    <x v="2"/>
  </r>
  <r>
    <s v="O2096"/>
    <d v="2023-04-17T00:00:00"/>
    <x v="1"/>
    <x v="7"/>
    <x v="2"/>
    <s v="C573"/>
    <x v="203"/>
    <s v="B1180"/>
    <x v="185"/>
    <x v="2"/>
    <n v="41.04"/>
    <n v="2"/>
    <n v="82.08"/>
    <x v="2"/>
    <x v="3"/>
  </r>
  <r>
    <s v="O1767"/>
    <d v="2023-02-25T00:00:00"/>
    <x v="6"/>
    <x v="3"/>
    <x v="2"/>
    <s v="C942"/>
    <x v="204"/>
    <s v="B1612"/>
    <x v="205"/>
    <x v="0"/>
    <n v="30.98"/>
    <n v="3"/>
    <n v="92.94"/>
    <x v="0"/>
    <x v="1"/>
  </r>
  <r>
    <s v="O3849"/>
    <d v="2025-03-16T00:00:00"/>
    <x v="0"/>
    <x v="0"/>
    <x v="0"/>
    <s v="C388"/>
    <x v="174"/>
    <s v="B1157"/>
    <x v="206"/>
    <x v="2"/>
    <n v="46.2"/>
    <n v="1"/>
    <n v="46.2"/>
    <x v="1"/>
    <x v="3"/>
  </r>
  <r>
    <s v="O3045"/>
    <d v="2024-03-01T00:00:00"/>
    <x v="2"/>
    <x v="0"/>
    <x v="1"/>
    <s v="C507"/>
    <x v="205"/>
    <s v="B1753"/>
    <x v="207"/>
    <x v="0"/>
    <n v="40.479999999999997"/>
    <n v="3"/>
    <n v="121.44"/>
    <x v="0"/>
    <x v="1"/>
  </r>
  <r>
    <s v="O3623"/>
    <d v="2022-09-17T00:00:00"/>
    <x v="6"/>
    <x v="6"/>
    <x v="3"/>
    <s v="C844"/>
    <x v="206"/>
    <s v="B1761"/>
    <x v="208"/>
    <x v="2"/>
    <n v="51.43"/>
    <n v="1"/>
    <n v="51.43"/>
    <x v="1"/>
    <x v="5"/>
  </r>
  <r>
    <s v="O2430"/>
    <d v="2024-01-16T00:00:00"/>
    <x v="4"/>
    <x v="11"/>
    <x v="1"/>
    <s v="C247"/>
    <x v="207"/>
    <s v="B1504"/>
    <x v="209"/>
    <x v="2"/>
    <n v="36.729999999999997"/>
    <n v="1"/>
    <n v="36.729999999999997"/>
    <x v="0"/>
    <x v="3"/>
  </r>
  <r>
    <s v="O3255"/>
    <d v="2023-04-22T00:00:00"/>
    <x v="6"/>
    <x v="7"/>
    <x v="2"/>
    <s v="C948"/>
    <x v="208"/>
    <s v="B1344"/>
    <x v="210"/>
    <x v="3"/>
    <n v="37.270000000000003"/>
    <n v="1"/>
    <n v="37.270000000000003"/>
    <x v="1"/>
    <x v="2"/>
  </r>
  <r>
    <s v="O1470"/>
    <d v="2024-07-21T00:00:00"/>
    <x v="0"/>
    <x v="2"/>
    <x v="1"/>
    <s v="C536"/>
    <x v="209"/>
    <s v="B1565"/>
    <x v="94"/>
    <x v="3"/>
    <n v="26.38"/>
    <n v="5"/>
    <n v="131.9"/>
    <x v="2"/>
    <x v="1"/>
  </r>
  <r>
    <s v="O1186"/>
    <d v="2023-01-02T00:00:00"/>
    <x v="1"/>
    <x v="11"/>
    <x v="2"/>
    <s v="C130"/>
    <x v="210"/>
    <s v="B1381"/>
    <x v="211"/>
    <x v="2"/>
    <n v="35.15"/>
    <n v="2"/>
    <n v="70.3"/>
    <x v="1"/>
    <x v="2"/>
  </r>
  <r>
    <s v="O2925"/>
    <d v="2022-09-28T00:00:00"/>
    <x v="3"/>
    <x v="6"/>
    <x v="3"/>
    <s v="C881"/>
    <x v="211"/>
    <s v="B1738"/>
    <x v="212"/>
    <x v="2"/>
    <n v="7.31"/>
    <n v="4"/>
    <n v="29.24"/>
    <x v="0"/>
    <x v="2"/>
  </r>
  <r>
    <s v="O1106"/>
    <d v="2024-04-21T00:00:00"/>
    <x v="0"/>
    <x v="7"/>
    <x v="1"/>
    <s v="C339"/>
    <x v="212"/>
    <s v="B1954"/>
    <x v="77"/>
    <x v="1"/>
    <n v="17.25"/>
    <n v="4"/>
    <n v="69"/>
    <x v="1"/>
    <x v="7"/>
  </r>
  <r>
    <s v="O2855"/>
    <d v="2025-06-20T00:00:00"/>
    <x v="2"/>
    <x v="1"/>
    <x v="0"/>
    <s v="C651"/>
    <x v="213"/>
    <s v="B1506"/>
    <x v="213"/>
    <x v="2"/>
    <n v="41.79"/>
    <n v="3"/>
    <n v="125.37"/>
    <x v="2"/>
    <x v="1"/>
  </r>
  <r>
    <s v="O2033"/>
    <d v="2024-07-06T00:00:00"/>
    <x v="6"/>
    <x v="2"/>
    <x v="1"/>
    <s v="C616"/>
    <x v="214"/>
    <s v="B1736"/>
    <x v="170"/>
    <x v="3"/>
    <n v="13.63"/>
    <n v="2"/>
    <n v="27.26"/>
    <x v="2"/>
    <x v="7"/>
  </r>
  <r>
    <s v="O3018"/>
    <d v="2023-06-07T00:00:00"/>
    <x v="3"/>
    <x v="1"/>
    <x v="2"/>
    <s v="C586"/>
    <x v="215"/>
    <s v="B1357"/>
    <x v="214"/>
    <x v="1"/>
    <n v="57.3"/>
    <n v="2"/>
    <n v="114.6"/>
    <x v="2"/>
    <x v="6"/>
  </r>
  <r>
    <s v="O3745"/>
    <d v="2023-05-18T00:00:00"/>
    <x v="5"/>
    <x v="4"/>
    <x v="2"/>
    <s v="C623"/>
    <x v="216"/>
    <s v="B1006"/>
    <x v="200"/>
    <x v="0"/>
    <n v="5.47"/>
    <n v="4"/>
    <n v="21.88"/>
    <x v="2"/>
    <x v="1"/>
  </r>
  <r>
    <s v="O3411"/>
    <d v="2024-05-23T00:00:00"/>
    <x v="5"/>
    <x v="4"/>
    <x v="1"/>
    <s v="C710"/>
    <x v="217"/>
    <s v="B1864"/>
    <x v="97"/>
    <x v="2"/>
    <n v="8.35"/>
    <n v="2"/>
    <n v="16.7"/>
    <x v="2"/>
    <x v="2"/>
  </r>
  <r>
    <s v="O2531"/>
    <d v="2024-10-22T00:00:00"/>
    <x v="4"/>
    <x v="10"/>
    <x v="1"/>
    <s v="C158"/>
    <x v="218"/>
    <s v="B1223"/>
    <x v="215"/>
    <x v="3"/>
    <n v="5.59"/>
    <n v="1"/>
    <n v="5.59"/>
    <x v="0"/>
    <x v="3"/>
  </r>
  <r>
    <s v="O1735"/>
    <d v="2024-12-13T00:00:00"/>
    <x v="2"/>
    <x v="9"/>
    <x v="1"/>
    <s v="C392"/>
    <x v="219"/>
    <s v="B1925"/>
    <x v="216"/>
    <x v="3"/>
    <n v="6.53"/>
    <n v="3"/>
    <n v="19.59"/>
    <x v="0"/>
    <x v="7"/>
  </r>
  <r>
    <s v="O1423"/>
    <d v="2023-03-26T00:00:00"/>
    <x v="0"/>
    <x v="0"/>
    <x v="2"/>
    <s v="C886"/>
    <x v="220"/>
    <s v="B1963"/>
    <x v="217"/>
    <x v="0"/>
    <n v="17.73"/>
    <n v="5"/>
    <n v="88.65"/>
    <x v="0"/>
    <x v="3"/>
  </r>
  <r>
    <s v="O2629"/>
    <d v="2025-08-24T00:00:00"/>
    <x v="0"/>
    <x v="8"/>
    <x v="0"/>
    <s v="C304"/>
    <x v="53"/>
    <s v="B1231"/>
    <x v="28"/>
    <x v="2"/>
    <n v="32.15"/>
    <n v="2"/>
    <n v="64.3"/>
    <x v="2"/>
    <x v="2"/>
  </r>
  <r>
    <s v="O1687"/>
    <d v="2023-07-18T00:00:00"/>
    <x v="4"/>
    <x v="2"/>
    <x v="2"/>
    <s v="C862"/>
    <x v="221"/>
    <s v="B1832"/>
    <x v="42"/>
    <x v="1"/>
    <n v="38.200000000000003"/>
    <n v="4"/>
    <n v="152.80000000000001"/>
    <x v="1"/>
    <x v="3"/>
  </r>
  <r>
    <s v="O3917"/>
    <d v="2022-09-14T00:00:00"/>
    <x v="3"/>
    <x v="6"/>
    <x v="3"/>
    <s v="C468"/>
    <x v="114"/>
    <s v="B1179"/>
    <x v="218"/>
    <x v="1"/>
    <n v="8.2200000000000006"/>
    <n v="3"/>
    <n v="24.66"/>
    <x v="2"/>
    <x v="0"/>
  </r>
  <r>
    <s v="O2385"/>
    <d v="2022-11-25T00:00:00"/>
    <x v="2"/>
    <x v="5"/>
    <x v="3"/>
    <s v="C713"/>
    <x v="222"/>
    <s v="B1597"/>
    <x v="138"/>
    <x v="0"/>
    <n v="33.32"/>
    <n v="3"/>
    <n v="99.96"/>
    <x v="2"/>
    <x v="3"/>
  </r>
  <r>
    <s v="O2181"/>
    <d v="2024-02-23T00:00:00"/>
    <x v="2"/>
    <x v="3"/>
    <x v="1"/>
    <s v="C621"/>
    <x v="223"/>
    <s v="B1460"/>
    <x v="219"/>
    <x v="2"/>
    <n v="21.52"/>
    <n v="5"/>
    <n v="107.6"/>
    <x v="3"/>
    <x v="4"/>
  </r>
  <r>
    <s v="O2122"/>
    <d v="2023-08-24T00:00:00"/>
    <x v="5"/>
    <x v="8"/>
    <x v="2"/>
    <s v="C130"/>
    <x v="224"/>
    <s v="B1109"/>
    <x v="220"/>
    <x v="3"/>
    <n v="36.409999999999997"/>
    <n v="4"/>
    <n v="145.63999999999999"/>
    <x v="3"/>
    <x v="1"/>
  </r>
  <r>
    <s v="O2805"/>
    <d v="2025-04-03T00:00:00"/>
    <x v="5"/>
    <x v="7"/>
    <x v="0"/>
    <s v="C461"/>
    <x v="67"/>
    <s v="B1805"/>
    <x v="221"/>
    <x v="1"/>
    <n v="20.09"/>
    <n v="3"/>
    <n v="60.27"/>
    <x v="0"/>
    <x v="2"/>
  </r>
  <r>
    <s v="O1988"/>
    <d v="2024-01-02T00:00:00"/>
    <x v="4"/>
    <x v="11"/>
    <x v="1"/>
    <s v="C586"/>
    <x v="215"/>
    <s v="B1105"/>
    <x v="222"/>
    <x v="3"/>
    <n v="20.94"/>
    <n v="4"/>
    <n v="83.76"/>
    <x v="2"/>
    <x v="4"/>
  </r>
  <r>
    <s v="O2440"/>
    <d v="2023-04-29T00:00:00"/>
    <x v="6"/>
    <x v="7"/>
    <x v="2"/>
    <s v="C352"/>
    <x v="225"/>
    <s v="B1721"/>
    <x v="179"/>
    <x v="3"/>
    <n v="23.32"/>
    <n v="2"/>
    <n v="46.64"/>
    <x v="2"/>
    <x v="6"/>
  </r>
  <r>
    <s v="O1182"/>
    <d v="2024-12-13T00:00:00"/>
    <x v="2"/>
    <x v="9"/>
    <x v="1"/>
    <s v="C746"/>
    <x v="226"/>
    <s v="B1996"/>
    <x v="223"/>
    <x v="0"/>
    <n v="21.75"/>
    <n v="1"/>
    <n v="21.75"/>
    <x v="2"/>
    <x v="0"/>
  </r>
  <r>
    <s v="O2405"/>
    <d v="2025-08-20T00:00:00"/>
    <x v="3"/>
    <x v="8"/>
    <x v="0"/>
    <s v="C825"/>
    <x v="227"/>
    <s v="B1903"/>
    <x v="224"/>
    <x v="2"/>
    <n v="31.92"/>
    <n v="3"/>
    <n v="95.76"/>
    <x v="0"/>
    <x v="0"/>
  </r>
  <r>
    <s v="O3307"/>
    <d v="2023-05-08T00:00:00"/>
    <x v="1"/>
    <x v="4"/>
    <x v="2"/>
    <s v="C259"/>
    <x v="128"/>
    <s v="B1126"/>
    <x v="225"/>
    <x v="0"/>
    <n v="43.42"/>
    <n v="4"/>
    <n v="173.68"/>
    <x v="2"/>
    <x v="7"/>
  </r>
  <r>
    <s v="O2798"/>
    <d v="2024-01-15T00:00:00"/>
    <x v="1"/>
    <x v="11"/>
    <x v="1"/>
    <s v="C692"/>
    <x v="41"/>
    <s v="B1530"/>
    <x v="226"/>
    <x v="0"/>
    <n v="57.96"/>
    <n v="4"/>
    <n v="231.84"/>
    <x v="0"/>
    <x v="6"/>
  </r>
  <r>
    <s v="O3980"/>
    <d v="2023-04-16T00:00:00"/>
    <x v="0"/>
    <x v="7"/>
    <x v="2"/>
    <s v="C908"/>
    <x v="228"/>
    <s v="B1704"/>
    <x v="227"/>
    <x v="2"/>
    <n v="5.34"/>
    <n v="2"/>
    <n v="10.68"/>
    <x v="0"/>
    <x v="6"/>
  </r>
  <r>
    <s v="O3627"/>
    <d v="2024-06-04T00:00:00"/>
    <x v="4"/>
    <x v="1"/>
    <x v="1"/>
    <s v="C403"/>
    <x v="229"/>
    <s v="B1109"/>
    <x v="228"/>
    <x v="0"/>
    <n v="15.84"/>
    <n v="1"/>
    <n v="15.84"/>
    <x v="0"/>
    <x v="0"/>
  </r>
  <r>
    <s v="O3997"/>
    <d v="2024-04-08T00:00:00"/>
    <x v="1"/>
    <x v="7"/>
    <x v="1"/>
    <s v="C999"/>
    <x v="75"/>
    <s v="B1234"/>
    <x v="145"/>
    <x v="1"/>
    <n v="11.14"/>
    <n v="4"/>
    <n v="44.56"/>
    <x v="1"/>
    <x v="0"/>
  </r>
  <r>
    <s v="O3196"/>
    <d v="2023-08-05T00:00:00"/>
    <x v="6"/>
    <x v="8"/>
    <x v="2"/>
    <s v="C992"/>
    <x v="127"/>
    <s v="B1413"/>
    <x v="229"/>
    <x v="2"/>
    <n v="18.48"/>
    <n v="3"/>
    <n v="55.44"/>
    <x v="2"/>
    <x v="5"/>
  </r>
  <r>
    <s v="O2557"/>
    <d v="2023-04-01T00:00:00"/>
    <x v="6"/>
    <x v="7"/>
    <x v="2"/>
    <s v="C768"/>
    <x v="230"/>
    <s v="B1109"/>
    <x v="230"/>
    <x v="0"/>
    <n v="9.9600000000000009"/>
    <n v="2"/>
    <n v="19.920000000000002"/>
    <x v="0"/>
    <x v="0"/>
  </r>
  <r>
    <s v="O3718"/>
    <d v="2023-05-25T00:00:00"/>
    <x v="5"/>
    <x v="4"/>
    <x v="2"/>
    <s v="C531"/>
    <x v="231"/>
    <s v="B1172"/>
    <x v="231"/>
    <x v="0"/>
    <n v="14.77"/>
    <n v="1"/>
    <n v="14.77"/>
    <x v="1"/>
    <x v="1"/>
  </r>
  <r>
    <s v="O2365"/>
    <d v="2023-09-10T00:00:00"/>
    <x v="0"/>
    <x v="6"/>
    <x v="2"/>
    <s v="C234"/>
    <x v="187"/>
    <s v="B1851"/>
    <x v="232"/>
    <x v="2"/>
    <n v="55.82"/>
    <n v="5"/>
    <n v="279.10000000000002"/>
    <x v="0"/>
    <x v="2"/>
  </r>
  <r>
    <s v="O1004"/>
    <d v="2023-01-08T00:00:00"/>
    <x v="0"/>
    <x v="11"/>
    <x v="2"/>
    <s v="C357"/>
    <x v="129"/>
    <s v="B1553"/>
    <x v="233"/>
    <x v="0"/>
    <n v="16.399999999999999"/>
    <n v="5"/>
    <n v="82"/>
    <x v="0"/>
    <x v="2"/>
  </r>
  <r>
    <s v="O2914"/>
    <d v="2023-01-15T00:00:00"/>
    <x v="0"/>
    <x v="11"/>
    <x v="2"/>
    <s v="C236"/>
    <x v="232"/>
    <s v="B1350"/>
    <x v="234"/>
    <x v="2"/>
    <n v="22.39"/>
    <n v="4"/>
    <n v="89.56"/>
    <x v="2"/>
    <x v="1"/>
  </r>
  <r>
    <s v="O3995"/>
    <d v="2024-10-15T00:00:00"/>
    <x v="4"/>
    <x v="10"/>
    <x v="1"/>
    <s v="C809"/>
    <x v="233"/>
    <s v="B1237"/>
    <x v="235"/>
    <x v="1"/>
    <n v="6.53"/>
    <n v="2"/>
    <n v="13.06"/>
    <x v="0"/>
    <x v="3"/>
  </r>
  <r>
    <s v="O2667"/>
    <d v="2024-05-19T00:00:00"/>
    <x v="0"/>
    <x v="4"/>
    <x v="1"/>
    <s v="C327"/>
    <x v="234"/>
    <s v="B1276"/>
    <x v="236"/>
    <x v="2"/>
    <n v="10.7"/>
    <n v="5"/>
    <n v="53.5"/>
    <x v="0"/>
    <x v="0"/>
  </r>
  <r>
    <s v="O1346"/>
    <d v="2024-03-28T00:00:00"/>
    <x v="5"/>
    <x v="0"/>
    <x v="1"/>
    <s v="C887"/>
    <x v="235"/>
    <s v="B1885"/>
    <x v="237"/>
    <x v="0"/>
    <n v="20.25"/>
    <n v="4"/>
    <n v="81"/>
    <x v="1"/>
    <x v="3"/>
  </r>
  <r>
    <s v="O2734"/>
    <d v="2025-01-21T00:00:00"/>
    <x v="4"/>
    <x v="11"/>
    <x v="0"/>
    <s v="C568"/>
    <x v="183"/>
    <s v="B1910"/>
    <x v="238"/>
    <x v="2"/>
    <n v="22.5"/>
    <n v="4"/>
    <n v="90"/>
    <x v="1"/>
    <x v="3"/>
  </r>
  <r>
    <s v="O1505"/>
    <d v="2024-09-03T00:00:00"/>
    <x v="4"/>
    <x v="6"/>
    <x v="1"/>
    <s v="C158"/>
    <x v="236"/>
    <s v="B1121"/>
    <x v="239"/>
    <x v="1"/>
    <n v="17.829999999999998"/>
    <n v="2"/>
    <n v="35.659999999999997"/>
    <x v="1"/>
    <x v="2"/>
  </r>
  <r>
    <s v="O1239"/>
    <d v="2023-09-21T00:00:00"/>
    <x v="5"/>
    <x v="6"/>
    <x v="2"/>
    <s v="C435"/>
    <x v="237"/>
    <s v="B1737"/>
    <x v="240"/>
    <x v="2"/>
    <n v="36.36"/>
    <n v="5"/>
    <n v="181.8"/>
    <x v="0"/>
    <x v="7"/>
  </r>
  <r>
    <s v="O3317"/>
    <d v="2024-11-16T00:00:00"/>
    <x v="6"/>
    <x v="5"/>
    <x v="1"/>
    <s v="C796"/>
    <x v="238"/>
    <s v="B1850"/>
    <x v="241"/>
    <x v="2"/>
    <n v="41.25"/>
    <n v="2"/>
    <n v="82.5"/>
    <x v="2"/>
    <x v="2"/>
  </r>
  <r>
    <s v="O1539"/>
    <d v="2024-09-25T00:00:00"/>
    <x v="3"/>
    <x v="6"/>
    <x v="1"/>
    <s v="C745"/>
    <x v="239"/>
    <s v="B1125"/>
    <x v="242"/>
    <x v="3"/>
    <n v="16.45"/>
    <n v="5"/>
    <n v="82.25"/>
    <x v="3"/>
    <x v="3"/>
  </r>
  <r>
    <s v="O3913"/>
    <d v="2024-07-16T00:00:00"/>
    <x v="4"/>
    <x v="2"/>
    <x v="1"/>
    <s v="C590"/>
    <x v="240"/>
    <s v="B1586"/>
    <x v="117"/>
    <x v="1"/>
    <n v="9.82"/>
    <n v="2"/>
    <n v="19.64"/>
    <x v="0"/>
    <x v="6"/>
  </r>
  <r>
    <s v="O2312"/>
    <d v="2023-12-29T00:00:00"/>
    <x v="2"/>
    <x v="9"/>
    <x v="2"/>
    <s v="C654"/>
    <x v="241"/>
    <s v="B1715"/>
    <x v="243"/>
    <x v="0"/>
    <n v="40.49"/>
    <n v="4"/>
    <n v="161.96"/>
    <x v="1"/>
    <x v="3"/>
  </r>
  <r>
    <s v="O3461"/>
    <d v="2023-10-04T00:00:00"/>
    <x v="3"/>
    <x v="10"/>
    <x v="2"/>
    <s v="C995"/>
    <x v="171"/>
    <s v="B1475"/>
    <x v="244"/>
    <x v="2"/>
    <n v="7.39"/>
    <n v="3"/>
    <n v="22.17"/>
    <x v="2"/>
    <x v="3"/>
  </r>
  <r>
    <s v="O3133"/>
    <d v="2025-06-10T00:00:00"/>
    <x v="4"/>
    <x v="1"/>
    <x v="0"/>
    <s v="C166"/>
    <x v="242"/>
    <s v="B1607"/>
    <x v="245"/>
    <x v="2"/>
    <n v="38.729999999999997"/>
    <n v="1"/>
    <n v="38.729999999999997"/>
    <x v="0"/>
    <x v="3"/>
  </r>
  <r>
    <s v="O2340"/>
    <d v="2022-08-26T00:00:00"/>
    <x v="2"/>
    <x v="8"/>
    <x v="3"/>
    <s v="C885"/>
    <x v="243"/>
    <s v="B1763"/>
    <x v="246"/>
    <x v="0"/>
    <n v="15.71"/>
    <n v="2"/>
    <n v="31.42"/>
    <x v="0"/>
    <x v="0"/>
  </r>
  <r>
    <s v="O2474"/>
    <d v="2025-05-29T00:00:00"/>
    <x v="5"/>
    <x v="4"/>
    <x v="0"/>
    <s v="C169"/>
    <x v="244"/>
    <s v="B1777"/>
    <x v="247"/>
    <x v="0"/>
    <n v="28.27"/>
    <n v="2"/>
    <n v="56.54"/>
    <x v="2"/>
    <x v="1"/>
  </r>
  <r>
    <s v="O1570"/>
    <d v="2024-12-28T00:00:00"/>
    <x v="6"/>
    <x v="9"/>
    <x v="1"/>
    <s v="C192"/>
    <x v="245"/>
    <s v="B1069"/>
    <x v="248"/>
    <x v="3"/>
    <n v="40.81"/>
    <n v="3"/>
    <n v="122.43"/>
    <x v="2"/>
    <x v="3"/>
  </r>
  <r>
    <s v="O2582"/>
    <d v="2023-01-10T00:00:00"/>
    <x v="4"/>
    <x v="11"/>
    <x v="2"/>
    <s v="C510"/>
    <x v="246"/>
    <s v="B1874"/>
    <x v="249"/>
    <x v="2"/>
    <n v="34.68"/>
    <n v="5"/>
    <n v="173.4"/>
    <x v="0"/>
    <x v="3"/>
  </r>
  <r>
    <s v="O1976"/>
    <d v="2023-10-07T00:00:00"/>
    <x v="6"/>
    <x v="10"/>
    <x v="2"/>
    <s v="C329"/>
    <x v="247"/>
    <s v="B1724"/>
    <x v="250"/>
    <x v="1"/>
    <n v="38.44"/>
    <n v="5"/>
    <n v="192.2"/>
    <x v="0"/>
    <x v="2"/>
  </r>
  <r>
    <s v="O3892"/>
    <d v="2024-01-14T00:00:00"/>
    <x v="0"/>
    <x v="11"/>
    <x v="1"/>
    <s v="C813"/>
    <x v="248"/>
    <s v="B1071"/>
    <x v="251"/>
    <x v="2"/>
    <n v="19.170000000000002"/>
    <n v="1"/>
    <n v="19.170000000000002"/>
    <x v="0"/>
    <x v="5"/>
  </r>
  <r>
    <s v="O3019"/>
    <d v="2023-08-17T00:00:00"/>
    <x v="5"/>
    <x v="8"/>
    <x v="2"/>
    <s v="C110"/>
    <x v="249"/>
    <s v="B1558"/>
    <x v="252"/>
    <x v="2"/>
    <n v="6.08"/>
    <n v="2"/>
    <n v="12.16"/>
    <x v="0"/>
    <x v="2"/>
  </r>
  <r>
    <s v="O1534"/>
    <d v="2023-07-01T00:00:00"/>
    <x v="6"/>
    <x v="2"/>
    <x v="2"/>
    <s v="C974"/>
    <x v="250"/>
    <s v="B1258"/>
    <x v="253"/>
    <x v="3"/>
    <n v="12.53"/>
    <n v="5"/>
    <n v="62.65"/>
    <x v="1"/>
    <x v="1"/>
  </r>
  <r>
    <s v="O2020"/>
    <d v="2023-10-29T00:00:00"/>
    <x v="0"/>
    <x v="10"/>
    <x v="2"/>
    <s v="C794"/>
    <x v="251"/>
    <s v="B1721"/>
    <x v="254"/>
    <x v="3"/>
    <n v="21.93"/>
    <n v="5"/>
    <n v="109.65"/>
    <x v="3"/>
    <x v="4"/>
  </r>
  <r>
    <s v="O2110"/>
    <d v="2024-02-24T00:00:00"/>
    <x v="6"/>
    <x v="3"/>
    <x v="1"/>
    <s v="C554"/>
    <x v="252"/>
    <s v="B1226"/>
    <x v="255"/>
    <x v="1"/>
    <n v="45.82"/>
    <n v="2"/>
    <n v="91.64"/>
    <x v="3"/>
    <x v="2"/>
  </r>
  <r>
    <s v="O1599"/>
    <d v="2024-10-27T00:00:00"/>
    <x v="0"/>
    <x v="10"/>
    <x v="1"/>
    <s v="C426"/>
    <x v="253"/>
    <s v="B1297"/>
    <x v="256"/>
    <x v="0"/>
    <n v="38.979999999999997"/>
    <n v="5"/>
    <n v="194.9"/>
    <x v="0"/>
    <x v="4"/>
  </r>
  <r>
    <s v="O1319"/>
    <d v="2024-05-02T00:00:00"/>
    <x v="5"/>
    <x v="4"/>
    <x v="1"/>
    <s v="C255"/>
    <x v="254"/>
    <s v="B1815"/>
    <x v="257"/>
    <x v="1"/>
    <n v="39.58"/>
    <n v="1"/>
    <n v="39.58"/>
    <x v="3"/>
    <x v="2"/>
  </r>
  <r>
    <s v="O2244"/>
    <d v="2023-08-26T00:00:00"/>
    <x v="6"/>
    <x v="8"/>
    <x v="2"/>
    <s v="C780"/>
    <x v="16"/>
    <s v="B1006"/>
    <x v="200"/>
    <x v="2"/>
    <n v="5.82"/>
    <n v="1"/>
    <n v="5.82"/>
    <x v="1"/>
    <x v="2"/>
  </r>
  <r>
    <s v="O2766"/>
    <d v="2023-02-04T00:00:00"/>
    <x v="6"/>
    <x v="3"/>
    <x v="2"/>
    <s v="C449"/>
    <x v="255"/>
    <s v="B1959"/>
    <x v="96"/>
    <x v="0"/>
    <n v="10.59"/>
    <n v="5"/>
    <n v="52.95"/>
    <x v="2"/>
    <x v="0"/>
  </r>
  <r>
    <s v="O3547"/>
    <d v="2024-03-03T00:00:00"/>
    <x v="0"/>
    <x v="0"/>
    <x v="1"/>
    <s v="C551"/>
    <x v="60"/>
    <s v="B1775"/>
    <x v="258"/>
    <x v="0"/>
    <n v="30.03"/>
    <n v="4"/>
    <n v="120.12"/>
    <x v="0"/>
    <x v="0"/>
  </r>
  <r>
    <s v="O1937"/>
    <d v="2023-06-13T00:00:00"/>
    <x v="4"/>
    <x v="1"/>
    <x v="2"/>
    <s v="C539"/>
    <x v="256"/>
    <s v="B1382"/>
    <x v="259"/>
    <x v="2"/>
    <n v="42.6"/>
    <n v="4"/>
    <n v="170.4"/>
    <x v="2"/>
    <x v="0"/>
  </r>
  <r>
    <s v="O3637"/>
    <d v="2022-11-04T00:00:00"/>
    <x v="2"/>
    <x v="5"/>
    <x v="3"/>
    <s v="C891"/>
    <x v="257"/>
    <s v="B1835"/>
    <x v="260"/>
    <x v="2"/>
    <n v="12.51"/>
    <n v="4"/>
    <n v="50.04"/>
    <x v="2"/>
    <x v="0"/>
  </r>
  <r>
    <s v="O3529"/>
    <d v="2023-09-22T00:00:00"/>
    <x v="2"/>
    <x v="6"/>
    <x v="2"/>
    <s v="C984"/>
    <x v="258"/>
    <s v="B1864"/>
    <x v="97"/>
    <x v="0"/>
    <n v="6.61"/>
    <n v="2"/>
    <n v="13.22"/>
    <x v="2"/>
    <x v="5"/>
  </r>
  <r>
    <s v="O3911"/>
    <d v="2025-03-10T00:00:00"/>
    <x v="1"/>
    <x v="0"/>
    <x v="0"/>
    <s v="C575"/>
    <x v="140"/>
    <s v="B1742"/>
    <x v="16"/>
    <x v="2"/>
    <n v="38.03"/>
    <n v="3"/>
    <n v="114.09"/>
    <x v="1"/>
    <x v="1"/>
  </r>
  <r>
    <s v="O1327"/>
    <d v="2023-12-25T00:00:00"/>
    <x v="1"/>
    <x v="9"/>
    <x v="2"/>
    <s v="C739"/>
    <x v="259"/>
    <s v="B1982"/>
    <x v="261"/>
    <x v="3"/>
    <n v="23.99"/>
    <n v="1"/>
    <n v="23.99"/>
    <x v="2"/>
    <x v="1"/>
  </r>
  <r>
    <s v="O3955"/>
    <d v="2024-04-13T00:00:00"/>
    <x v="6"/>
    <x v="7"/>
    <x v="1"/>
    <s v="C225"/>
    <x v="162"/>
    <s v="B1828"/>
    <x v="262"/>
    <x v="2"/>
    <n v="14.97"/>
    <n v="4"/>
    <n v="59.88"/>
    <x v="0"/>
    <x v="2"/>
  </r>
  <r>
    <s v="O3272"/>
    <d v="2024-06-01T00:00:00"/>
    <x v="6"/>
    <x v="1"/>
    <x v="1"/>
    <s v="C885"/>
    <x v="260"/>
    <s v="B1879"/>
    <x v="150"/>
    <x v="3"/>
    <n v="17.2"/>
    <n v="5"/>
    <n v="86"/>
    <x v="1"/>
    <x v="5"/>
  </r>
  <r>
    <s v="O1752"/>
    <d v="2024-09-12T00:00:00"/>
    <x v="5"/>
    <x v="6"/>
    <x v="1"/>
    <s v="C242"/>
    <x v="261"/>
    <s v="B1667"/>
    <x v="56"/>
    <x v="3"/>
    <n v="30.31"/>
    <n v="3"/>
    <n v="90.93"/>
    <x v="1"/>
    <x v="4"/>
  </r>
  <r>
    <s v="O3576"/>
    <d v="2022-09-15T00:00:00"/>
    <x v="5"/>
    <x v="6"/>
    <x v="3"/>
    <s v="C356"/>
    <x v="262"/>
    <s v="B1724"/>
    <x v="263"/>
    <x v="2"/>
    <n v="26.89"/>
    <n v="4"/>
    <n v="107.56"/>
    <x v="2"/>
    <x v="6"/>
  </r>
  <r>
    <s v="O1660"/>
    <d v="2023-05-19T00:00:00"/>
    <x v="2"/>
    <x v="4"/>
    <x v="2"/>
    <s v="C166"/>
    <x v="263"/>
    <s v="B1344"/>
    <x v="210"/>
    <x v="3"/>
    <n v="36.89"/>
    <n v="1"/>
    <n v="36.89"/>
    <x v="1"/>
    <x v="4"/>
  </r>
  <r>
    <s v="O3848"/>
    <d v="2023-10-05T00:00:00"/>
    <x v="5"/>
    <x v="10"/>
    <x v="2"/>
    <s v="C310"/>
    <x v="3"/>
    <s v="B1356"/>
    <x v="264"/>
    <x v="0"/>
    <n v="28.94"/>
    <n v="2"/>
    <n v="57.88"/>
    <x v="0"/>
    <x v="0"/>
  </r>
  <r>
    <s v="O1203"/>
    <d v="2023-06-27T00:00:00"/>
    <x v="4"/>
    <x v="1"/>
    <x v="2"/>
    <s v="C309"/>
    <x v="264"/>
    <s v="B1466"/>
    <x v="265"/>
    <x v="2"/>
    <n v="16.13"/>
    <n v="5"/>
    <n v="80.650000000000006"/>
    <x v="0"/>
    <x v="2"/>
  </r>
  <r>
    <s v="O2864"/>
    <d v="2023-02-19T00:00:00"/>
    <x v="0"/>
    <x v="3"/>
    <x v="2"/>
    <s v="C310"/>
    <x v="3"/>
    <s v="B1822"/>
    <x v="266"/>
    <x v="2"/>
    <n v="16.59"/>
    <n v="5"/>
    <n v="82.95"/>
    <x v="2"/>
    <x v="6"/>
  </r>
  <r>
    <s v="O1549"/>
    <d v="2023-09-02T00:00:00"/>
    <x v="6"/>
    <x v="6"/>
    <x v="2"/>
    <s v="C926"/>
    <x v="265"/>
    <s v="B1033"/>
    <x v="267"/>
    <x v="3"/>
    <n v="49.13"/>
    <n v="2"/>
    <n v="98.26"/>
    <x v="0"/>
    <x v="1"/>
  </r>
  <r>
    <s v="O2693"/>
    <d v="2023-07-05T00:00:00"/>
    <x v="3"/>
    <x v="2"/>
    <x v="2"/>
    <s v="C164"/>
    <x v="266"/>
    <s v="B1407"/>
    <x v="268"/>
    <x v="0"/>
    <n v="18.510000000000002"/>
    <n v="4"/>
    <n v="74.040000000000006"/>
    <x v="0"/>
    <x v="1"/>
  </r>
  <r>
    <s v="O2958"/>
    <d v="2022-11-20T00:00:00"/>
    <x v="0"/>
    <x v="5"/>
    <x v="3"/>
    <s v="C378"/>
    <x v="267"/>
    <s v="B1093"/>
    <x v="269"/>
    <x v="3"/>
    <n v="12.97"/>
    <n v="3"/>
    <n v="38.909999999999997"/>
    <x v="2"/>
    <x v="1"/>
  </r>
  <r>
    <s v="O3580"/>
    <d v="2022-11-26T00:00:00"/>
    <x v="6"/>
    <x v="5"/>
    <x v="3"/>
    <s v="C229"/>
    <x v="22"/>
    <s v="B1911"/>
    <x v="270"/>
    <x v="1"/>
    <n v="26.22"/>
    <n v="5"/>
    <n v="131.1"/>
    <x v="2"/>
    <x v="7"/>
  </r>
  <r>
    <s v="O1410"/>
    <d v="2023-05-17T00:00:00"/>
    <x v="3"/>
    <x v="4"/>
    <x v="2"/>
    <s v="C707"/>
    <x v="268"/>
    <s v="B1841"/>
    <x v="271"/>
    <x v="2"/>
    <n v="21.59"/>
    <n v="4"/>
    <n v="86.36"/>
    <x v="3"/>
    <x v="3"/>
  </r>
  <r>
    <s v="O3423"/>
    <d v="2023-05-21T00:00:00"/>
    <x v="0"/>
    <x v="4"/>
    <x v="2"/>
    <s v="C166"/>
    <x v="242"/>
    <s v="B1984"/>
    <x v="272"/>
    <x v="0"/>
    <n v="26.33"/>
    <n v="1"/>
    <n v="26.33"/>
    <x v="2"/>
    <x v="2"/>
  </r>
  <r>
    <s v="O1331"/>
    <d v="2024-10-16T00:00:00"/>
    <x v="3"/>
    <x v="10"/>
    <x v="1"/>
    <s v="C562"/>
    <x v="269"/>
    <s v="B1417"/>
    <x v="273"/>
    <x v="3"/>
    <n v="31.73"/>
    <n v="2"/>
    <n v="63.46"/>
    <x v="1"/>
    <x v="0"/>
  </r>
  <r>
    <s v="O1050"/>
    <d v="2024-10-20T00:00:00"/>
    <x v="0"/>
    <x v="10"/>
    <x v="1"/>
    <s v="C958"/>
    <x v="270"/>
    <s v="B1564"/>
    <x v="274"/>
    <x v="3"/>
    <n v="20.77"/>
    <n v="5"/>
    <n v="103.85"/>
    <x v="1"/>
    <x v="4"/>
  </r>
  <r>
    <s v="O2885"/>
    <d v="2024-10-09T00:00:00"/>
    <x v="3"/>
    <x v="10"/>
    <x v="1"/>
    <s v="C227"/>
    <x v="271"/>
    <s v="B1725"/>
    <x v="275"/>
    <x v="1"/>
    <n v="8.19"/>
    <n v="1"/>
    <n v="8.19"/>
    <x v="1"/>
    <x v="6"/>
  </r>
  <r>
    <s v="O3466"/>
    <d v="2022-09-05T00:00:00"/>
    <x v="1"/>
    <x v="6"/>
    <x v="3"/>
    <s v="C679"/>
    <x v="272"/>
    <s v="B1968"/>
    <x v="276"/>
    <x v="3"/>
    <n v="32.950000000000003"/>
    <n v="3"/>
    <n v="98.85"/>
    <x v="0"/>
    <x v="1"/>
  </r>
  <r>
    <s v="O2002"/>
    <d v="2023-06-29T00:00:00"/>
    <x v="5"/>
    <x v="1"/>
    <x v="2"/>
    <s v="C934"/>
    <x v="273"/>
    <s v="B1849"/>
    <x v="277"/>
    <x v="1"/>
    <n v="17.989999999999998"/>
    <n v="4"/>
    <n v="71.959999999999994"/>
    <x v="3"/>
    <x v="2"/>
  </r>
  <r>
    <s v="O3223"/>
    <d v="2023-03-18T00:00:00"/>
    <x v="6"/>
    <x v="0"/>
    <x v="2"/>
    <s v="C745"/>
    <x v="239"/>
    <s v="B1558"/>
    <x v="252"/>
    <x v="0"/>
    <n v="6.27"/>
    <n v="5"/>
    <n v="31.35"/>
    <x v="0"/>
    <x v="2"/>
  </r>
  <r>
    <s v="O3630"/>
    <d v="2023-10-13T00:00:00"/>
    <x v="2"/>
    <x v="10"/>
    <x v="2"/>
    <s v="C757"/>
    <x v="274"/>
    <s v="B1963"/>
    <x v="217"/>
    <x v="1"/>
    <n v="19.8"/>
    <n v="4"/>
    <n v="79.2"/>
    <x v="2"/>
    <x v="6"/>
  </r>
  <r>
    <s v="O2517"/>
    <d v="2023-05-29T00:00:00"/>
    <x v="1"/>
    <x v="4"/>
    <x v="2"/>
    <s v="C393"/>
    <x v="275"/>
    <s v="B1277"/>
    <x v="278"/>
    <x v="0"/>
    <n v="22.48"/>
    <n v="5"/>
    <n v="112.4"/>
    <x v="2"/>
    <x v="2"/>
  </r>
  <r>
    <s v="O1486"/>
    <d v="2023-03-11T00:00:00"/>
    <x v="6"/>
    <x v="0"/>
    <x v="2"/>
    <s v="C553"/>
    <x v="276"/>
    <s v="B1425"/>
    <x v="279"/>
    <x v="2"/>
    <n v="16.09"/>
    <n v="3"/>
    <n v="48.27"/>
    <x v="1"/>
    <x v="1"/>
  </r>
  <r>
    <s v="O2064"/>
    <d v="2024-04-03T00:00:00"/>
    <x v="3"/>
    <x v="7"/>
    <x v="1"/>
    <s v="C870"/>
    <x v="277"/>
    <s v="B1987"/>
    <x v="280"/>
    <x v="0"/>
    <n v="6.64"/>
    <n v="2"/>
    <n v="13.28"/>
    <x v="3"/>
    <x v="4"/>
  </r>
  <r>
    <s v="O1047"/>
    <d v="2024-03-15T00:00:00"/>
    <x v="2"/>
    <x v="0"/>
    <x v="1"/>
    <s v="C814"/>
    <x v="278"/>
    <s v="B1090"/>
    <x v="6"/>
    <x v="1"/>
    <n v="13.43"/>
    <n v="5"/>
    <n v="67.150000000000006"/>
    <x v="2"/>
    <x v="1"/>
  </r>
  <r>
    <s v="O1097"/>
    <d v="2023-09-27T00:00:00"/>
    <x v="3"/>
    <x v="6"/>
    <x v="2"/>
    <s v="C995"/>
    <x v="171"/>
    <s v="B1117"/>
    <x v="281"/>
    <x v="0"/>
    <n v="7.01"/>
    <n v="3"/>
    <n v="21.03"/>
    <x v="1"/>
    <x v="4"/>
  </r>
  <r>
    <s v="O3794"/>
    <d v="2023-05-10T00:00:00"/>
    <x v="3"/>
    <x v="4"/>
    <x v="2"/>
    <s v="C936"/>
    <x v="279"/>
    <s v="B1782"/>
    <x v="282"/>
    <x v="0"/>
    <n v="26.35"/>
    <n v="3"/>
    <n v="79.05"/>
    <x v="1"/>
    <x v="3"/>
  </r>
  <r>
    <s v="O2027"/>
    <d v="2024-12-04T00:00:00"/>
    <x v="3"/>
    <x v="9"/>
    <x v="1"/>
    <s v="C538"/>
    <x v="177"/>
    <s v="B1969"/>
    <x v="283"/>
    <x v="0"/>
    <n v="27.7"/>
    <n v="4"/>
    <n v="110.8"/>
    <x v="1"/>
    <x v="2"/>
  </r>
  <r>
    <s v="O2155"/>
    <d v="2024-03-17T00:00:00"/>
    <x v="0"/>
    <x v="0"/>
    <x v="1"/>
    <s v="C389"/>
    <x v="280"/>
    <s v="B1127"/>
    <x v="284"/>
    <x v="1"/>
    <n v="28.83"/>
    <n v="4"/>
    <n v="115.32"/>
    <x v="2"/>
    <x v="0"/>
  </r>
  <r>
    <s v="O3333"/>
    <d v="2025-01-22T00:00:00"/>
    <x v="3"/>
    <x v="11"/>
    <x v="0"/>
    <s v="C907"/>
    <x v="281"/>
    <s v="B1739"/>
    <x v="285"/>
    <x v="2"/>
    <n v="31.65"/>
    <n v="5"/>
    <n v="158.25"/>
    <x v="0"/>
    <x v="0"/>
  </r>
  <r>
    <s v="O1101"/>
    <d v="2023-09-12T00:00:00"/>
    <x v="4"/>
    <x v="6"/>
    <x v="2"/>
    <s v="C379"/>
    <x v="282"/>
    <s v="B1553"/>
    <x v="286"/>
    <x v="0"/>
    <n v="38.6"/>
    <n v="2"/>
    <n v="77.2"/>
    <x v="1"/>
    <x v="0"/>
  </r>
  <r>
    <s v="O3845"/>
    <d v="2025-01-26T00:00:00"/>
    <x v="0"/>
    <x v="11"/>
    <x v="0"/>
    <s v="C978"/>
    <x v="102"/>
    <s v="B1764"/>
    <x v="287"/>
    <x v="0"/>
    <n v="49.05"/>
    <n v="1"/>
    <n v="49.05"/>
    <x v="1"/>
    <x v="2"/>
  </r>
  <r>
    <s v="O2537"/>
    <d v="2025-07-28T00:00:00"/>
    <x v="1"/>
    <x v="2"/>
    <x v="0"/>
    <s v="C858"/>
    <x v="283"/>
    <s v="B1554"/>
    <x v="116"/>
    <x v="1"/>
    <n v="41.69"/>
    <n v="4"/>
    <n v="166.76"/>
    <x v="0"/>
    <x v="2"/>
  </r>
  <r>
    <s v="O3177"/>
    <d v="2023-05-22T00:00:00"/>
    <x v="1"/>
    <x v="4"/>
    <x v="2"/>
    <s v="C839"/>
    <x v="284"/>
    <s v="B1698"/>
    <x v="288"/>
    <x v="0"/>
    <n v="31.1"/>
    <n v="2"/>
    <n v="62.2"/>
    <x v="0"/>
    <x v="3"/>
  </r>
  <r>
    <s v="O2100"/>
    <d v="2023-08-14T00:00:00"/>
    <x v="1"/>
    <x v="8"/>
    <x v="2"/>
    <s v="C453"/>
    <x v="285"/>
    <s v="B1297"/>
    <x v="289"/>
    <x v="2"/>
    <n v="20.350000000000001"/>
    <n v="2"/>
    <n v="40.700000000000003"/>
    <x v="3"/>
    <x v="4"/>
  </r>
  <r>
    <s v="O1458"/>
    <d v="2023-01-05T00:00:00"/>
    <x v="5"/>
    <x v="11"/>
    <x v="2"/>
    <s v="C811"/>
    <x v="168"/>
    <s v="B1319"/>
    <x v="290"/>
    <x v="0"/>
    <n v="45.94"/>
    <n v="3"/>
    <n v="137.82"/>
    <x v="2"/>
    <x v="4"/>
  </r>
  <r>
    <s v="O1695"/>
    <d v="2023-12-23T00:00:00"/>
    <x v="6"/>
    <x v="9"/>
    <x v="2"/>
    <s v="C165"/>
    <x v="286"/>
    <s v="B1560"/>
    <x v="291"/>
    <x v="1"/>
    <n v="13.54"/>
    <n v="3"/>
    <n v="40.619999999999997"/>
    <x v="0"/>
    <x v="3"/>
  </r>
  <r>
    <s v="O1245"/>
    <d v="2023-04-03T00:00:00"/>
    <x v="1"/>
    <x v="7"/>
    <x v="2"/>
    <s v="C780"/>
    <x v="153"/>
    <s v="B1651"/>
    <x v="292"/>
    <x v="3"/>
    <n v="30.9"/>
    <n v="3"/>
    <n v="92.7"/>
    <x v="3"/>
    <x v="0"/>
  </r>
  <r>
    <s v="O2046"/>
    <d v="2023-04-13T00:00:00"/>
    <x v="5"/>
    <x v="7"/>
    <x v="2"/>
    <s v="C287"/>
    <x v="287"/>
    <s v="B1237"/>
    <x v="235"/>
    <x v="2"/>
    <n v="7.28"/>
    <n v="3"/>
    <n v="21.84"/>
    <x v="3"/>
    <x v="4"/>
  </r>
  <r>
    <s v="O3738"/>
    <d v="2025-01-23T00:00:00"/>
    <x v="5"/>
    <x v="11"/>
    <x v="0"/>
    <s v="C340"/>
    <x v="288"/>
    <s v="B1125"/>
    <x v="126"/>
    <x v="0"/>
    <n v="31.89"/>
    <n v="1"/>
    <n v="31.89"/>
    <x v="0"/>
    <x v="7"/>
  </r>
  <r>
    <s v="O3186"/>
    <d v="2025-03-02T00:00:00"/>
    <x v="0"/>
    <x v="0"/>
    <x v="0"/>
    <s v="C758"/>
    <x v="289"/>
    <s v="B1767"/>
    <x v="293"/>
    <x v="3"/>
    <n v="30.01"/>
    <n v="1"/>
    <n v="30.01"/>
    <x v="1"/>
    <x v="2"/>
  </r>
  <r>
    <s v="O2511"/>
    <d v="2022-09-12T00:00:00"/>
    <x v="1"/>
    <x v="6"/>
    <x v="3"/>
    <s v="C418"/>
    <x v="290"/>
    <s v="B1109"/>
    <x v="230"/>
    <x v="2"/>
    <n v="9.14"/>
    <n v="5"/>
    <n v="45.7"/>
    <x v="0"/>
    <x v="0"/>
  </r>
  <r>
    <s v="O1216"/>
    <d v="2023-08-02T00:00:00"/>
    <x v="3"/>
    <x v="8"/>
    <x v="2"/>
    <s v="C933"/>
    <x v="291"/>
    <s v="B1308"/>
    <x v="294"/>
    <x v="0"/>
    <n v="49.34"/>
    <n v="3"/>
    <n v="148.02000000000001"/>
    <x v="3"/>
    <x v="4"/>
  </r>
  <r>
    <s v="O3771"/>
    <d v="2024-01-19T00:00:00"/>
    <x v="2"/>
    <x v="11"/>
    <x v="1"/>
    <s v="C249"/>
    <x v="292"/>
    <s v="B1879"/>
    <x v="150"/>
    <x v="0"/>
    <n v="25.24"/>
    <n v="1"/>
    <n v="25.24"/>
    <x v="0"/>
    <x v="6"/>
  </r>
  <r>
    <s v="O3286"/>
    <d v="2024-04-19T00:00:00"/>
    <x v="2"/>
    <x v="7"/>
    <x v="1"/>
    <s v="C562"/>
    <x v="293"/>
    <s v="B1721"/>
    <x v="254"/>
    <x v="1"/>
    <n v="25.46"/>
    <n v="5"/>
    <n v="127.3"/>
    <x v="0"/>
    <x v="3"/>
  </r>
  <r>
    <s v="O1368"/>
    <d v="2024-06-25T00:00:00"/>
    <x v="4"/>
    <x v="1"/>
    <x v="1"/>
    <s v="C235"/>
    <x v="294"/>
    <s v="B1080"/>
    <x v="295"/>
    <x v="2"/>
    <n v="40.130000000000003"/>
    <n v="4"/>
    <n v="160.52000000000001"/>
    <x v="2"/>
    <x v="0"/>
  </r>
  <r>
    <s v="O3754"/>
    <d v="2023-06-05T00:00:00"/>
    <x v="1"/>
    <x v="1"/>
    <x v="2"/>
    <s v="C920"/>
    <x v="295"/>
    <s v="B1206"/>
    <x v="2"/>
    <x v="0"/>
    <n v="20.239999999999998"/>
    <n v="4"/>
    <n v="80.959999999999994"/>
    <x v="0"/>
    <x v="0"/>
  </r>
  <r>
    <s v="O2284"/>
    <d v="2022-08-26T00:00:00"/>
    <x v="2"/>
    <x v="8"/>
    <x v="3"/>
    <s v="C750"/>
    <x v="296"/>
    <s v="B1895"/>
    <x v="296"/>
    <x v="2"/>
    <n v="14.47"/>
    <n v="3"/>
    <n v="43.41"/>
    <x v="2"/>
    <x v="2"/>
  </r>
  <r>
    <s v="O1878"/>
    <d v="2024-05-30T00:00:00"/>
    <x v="5"/>
    <x v="4"/>
    <x v="1"/>
    <s v="C987"/>
    <x v="297"/>
    <s v="B1708"/>
    <x v="134"/>
    <x v="2"/>
    <n v="39.85"/>
    <n v="3"/>
    <n v="119.55"/>
    <x v="1"/>
    <x v="2"/>
  </r>
  <r>
    <s v="O1357"/>
    <d v="2024-06-07T00:00:00"/>
    <x v="2"/>
    <x v="1"/>
    <x v="1"/>
    <s v="C303"/>
    <x v="298"/>
    <s v="B1074"/>
    <x v="297"/>
    <x v="0"/>
    <n v="31.13"/>
    <n v="2"/>
    <n v="62.26"/>
    <x v="1"/>
    <x v="2"/>
  </r>
  <r>
    <s v="O2523"/>
    <d v="2024-12-15T00:00:00"/>
    <x v="0"/>
    <x v="9"/>
    <x v="1"/>
    <s v="C755"/>
    <x v="299"/>
    <s v="B1773"/>
    <x v="298"/>
    <x v="3"/>
    <n v="33.07"/>
    <n v="2"/>
    <n v="66.14"/>
    <x v="0"/>
    <x v="2"/>
  </r>
  <r>
    <s v="O2179"/>
    <d v="2023-12-07T00:00:00"/>
    <x v="5"/>
    <x v="9"/>
    <x v="2"/>
    <s v="C294"/>
    <x v="300"/>
    <s v="B1729"/>
    <x v="31"/>
    <x v="0"/>
    <n v="7.47"/>
    <n v="4"/>
    <n v="29.88"/>
    <x v="2"/>
    <x v="7"/>
  </r>
  <r>
    <s v="O2895"/>
    <d v="2024-07-09T00:00:00"/>
    <x v="4"/>
    <x v="2"/>
    <x v="1"/>
    <s v="C683"/>
    <x v="301"/>
    <s v="B1172"/>
    <x v="231"/>
    <x v="2"/>
    <n v="18.52"/>
    <n v="1"/>
    <n v="18.52"/>
    <x v="0"/>
    <x v="7"/>
  </r>
  <r>
    <s v="O3171"/>
    <d v="2024-06-09T00:00:00"/>
    <x v="0"/>
    <x v="1"/>
    <x v="1"/>
    <s v="C405"/>
    <x v="302"/>
    <s v="B1528"/>
    <x v="187"/>
    <x v="0"/>
    <n v="18.600000000000001"/>
    <n v="1"/>
    <n v="18.600000000000001"/>
    <x v="1"/>
    <x v="5"/>
  </r>
  <r>
    <s v="O1002"/>
    <d v="2023-06-04T00:00:00"/>
    <x v="0"/>
    <x v="1"/>
    <x v="2"/>
    <s v="C532"/>
    <x v="12"/>
    <s v="B1916"/>
    <x v="299"/>
    <x v="2"/>
    <n v="44.8"/>
    <n v="4"/>
    <n v="179.2"/>
    <x v="0"/>
    <x v="7"/>
  </r>
  <r>
    <s v="O3328"/>
    <d v="2024-08-13T00:00:00"/>
    <x v="4"/>
    <x v="8"/>
    <x v="1"/>
    <s v="C692"/>
    <x v="303"/>
    <s v="B1335"/>
    <x v="300"/>
    <x v="1"/>
    <n v="15.98"/>
    <n v="1"/>
    <n v="15.98"/>
    <x v="0"/>
    <x v="0"/>
  </r>
  <r>
    <s v="O1173"/>
    <d v="2023-12-18T00:00:00"/>
    <x v="1"/>
    <x v="9"/>
    <x v="2"/>
    <s v="C510"/>
    <x v="46"/>
    <s v="B1926"/>
    <x v="301"/>
    <x v="3"/>
    <n v="27.37"/>
    <n v="2"/>
    <n v="54.74"/>
    <x v="0"/>
    <x v="7"/>
  </r>
  <r>
    <s v="O2599"/>
    <d v="2023-08-28T00:00:00"/>
    <x v="1"/>
    <x v="8"/>
    <x v="2"/>
    <s v="C558"/>
    <x v="35"/>
    <s v="B1933"/>
    <x v="302"/>
    <x v="1"/>
    <n v="35.36"/>
    <n v="4"/>
    <n v="141.44"/>
    <x v="1"/>
    <x v="0"/>
  </r>
  <r>
    <s v="O3104"/>
    <d v="2023-04-06T00:00:00"/>
    <x v="5"/>
    <x v="7"/>
    <x v="2"/>
    <s v="C267"/>
    <x v="304"/>
    <s v="B1917"/>
    <x v="303"/>
    <x v="2"/>
    <n v="14.54"/>
    <n v="1"/>
    <n v="14.54"/>
    <x v="2"/>
    <x v="0"/>
  </r>
  <r>
    <s v="O1259"/>
    <d v="2024-01-23T00:00:00"/>
    <x v="4"/>
    <x v="11"/>
    <x v="1"/>
    <s v="C239"/>
    <x v="305"/>
    <s v="B1225"/>
    <x v="106"/>
    <x v="1"/>
    <n v="7.92"/>
    <n v="1"/>
    <n v="7.92"/>
    <x v="0"/>
    <x v="7"/>
  </r>
  <r>
    <s v="O1494"/>
    <d v="2024-08-04T00:00:00"/>
    <x v="0"/>
    <x v="8"/>
    <x v="1"/>
    <s v="C249"/>
    <x v="292"/>
    <s v="B1294"/>
    <x v="304"/>
    <x v="1"/>
    <n v="15.69"/>
    <n v="3"/>
    <n v="47.07"/>
    <x v="3"/>
    <x v="4"/>
  </r>
  <r>
    <s v="O1247"/>
    <d v="2024-01-31T00:00:00"/>
    <x v="3"/>
    <x v="11"/>
    <x v="1"/>
    <s v="C179"/>
    <x v="306"/>
    <s v="B1614"/>
    <x v="305"/>
    <x v="0"/>
    <n v="32.78"/>
    <n v="5"/>
    <n v="163.9"/>
    <x v="1"/>
    <x v="0"/>
  </r>
  <r>
    <s v="O2410"/>
    <d v="2025-07-11T00:00:00"/>
    <x v="2"/>
    <x v="2"/>
    <x v="0"/>
    <s v="C641"/>
    <x v="307"/>
    <s v="B1025"/>
    <x v="306"/>
    <x v="2"/>
    <n v="8.5399999999999991"/>
    <n v="1"/>
    <n v="8.5399999999999991"/>
    <x v="2"/>
    <x v="1"/>
  </r>
  <r>
    <s v="O2300"/>
    <d v="2023-06-26T00:00:00"/>
    <x v="1"/>
    <x v="1"/>
    <x v="2"/>
    <s v="C483"/>
    <x v="308"/>
    <s v="B1728"/>
    <x v="307"/>
    <x v="0"/>
    <n v="11"/>
    <n v="4"/>
    <n v="44"/>
    <x v="2"/>
    <x v="7"/>
  </r>
  <r>
    <s v="O3635"/>
    <d v="2022-12-09T00:00:00"/>
    <x v="2"/>
    <x v="9"/>
    <x v="3"/>
    <s v="C985"/>
    <x v="309"/>
    <s v="B1099"/>
    <x v="308"/>
    <x v="1"/>
    <n v="26.47"/>
    <n v="2"/>
    <n v="52.94"/>
    <x v="2"/>
    <x v="1"/>
  </r>
  <r>
    <s v="O3259"/>
    <d v="2024-02-23T00:00:00"/>
    <x v="2"/>
    <x v="3"/>
    <x v="1"/>
    <s v="C923"/>
    <x v="310"/>
    <s v="B1910"/>
    <x v="238"/>
    <x v="2"/>
    <n v="20.2"/>
    <n v="4"/>
    <n v="80.8"/>
    <x v="0"/>
    <x v="2"/>
  </r>
  <r>
    <s v="O3914"/>
    <d v="2024-12-23T00:00:00"/>
    <x v="1"/>
    <x v="9"/>
    <x v="1"/>
    <s v="C745"/>
    <x v="311"/>
    <s v="B1806"/>
    <x v="309"/>
    <x v="3"/>
    <n v="25.59"/>
    <n v="1"/>
    <n v="25.59"/>
    <x v="0"/>
    <x v="7"/>
  </r>
  <r>
    <s v="O2706"/>
    <d v="2023-08-17T00:00:00"/>
    <x v="5"/>
    <x v="8"/>
    <x v="2"/>
    <s v="C408"/>
    <x v="312"/>
    <s v="B1295"/>
    <x v="310"/>
    <x v="0"/>
    <n v="32.86"/>
    <n v="3"/>
    <n v="98.58"/>
    <x v="2"/>
    <x v="3"/>
  </r>
  <r>
    <s v="O1958"/>
    <d v="2023-02-24T00:00:00"/>
    <x v="2"/>
    <x v="3"/>
    <x v="2"/>
    <s v="C982"/>
    <x v="313"/>
    <s v="B1448"/>
    <x v="147"/>
    <x v="1"/>
    <n v="28.84"/>
    <n v="2"/>
    <n v="57.68"/>
    <x v="1"/>
    <x v="7"/>
  </r>
  <r>
    <s v="O3244"/>
    <d v="2024-06-27T00:00:00"/>
    <x v="5"/>
    <x v="1"/>
    <x v="1"/>
    <s v="C352"/>
    <x v="160"/>
    <s v="B1943"/>
    <x v="311"/>
    <x v="0"/>
    <n v="32.57"/>
    <n v="1"/>
    <n v="32.57"/>
    <x v="1"/>
    <x v="6"/>
  </r>
  <r>
    <s v="O3327"/>
    <d v="2024-03-27T00:00:00"/>
    <x v="3"/>
    <x v="0"/>
    <x v="1"/>
    <s v="C966"/>
    <x v="314"/>
    <s v="B1512"/>
    <x v="312"/>
    <x v="0"/>
    <n v="24.68"/>
    <n v="4"/>
    <n v="98.72"/>
    <x v="2"/>
    <x v="0"/>
  </r>
  <r>
    <s v="O2164"/>
    <d v="2024-11-05T00:00:00"/>
    <x v="4"/>
    <x v="5"/>
    <x v="1"/>
    <s v="C759"/>
    <x v="315"/>
    <s v="B1715"/>
    <x v="243"/>
    <x v="2"/>
    <n v="44.88"/>
    <n v="5"/>
    <n v="224.4"/>
    <x v="2"/>
    <x v="0"/>
  </r>
  <r>
    <s v="O1842"/>
    <d v="2023-01-16T00:00:00"/>
    <x v="1"/>
    <x v="11"/>
    <x v="2"/>
    <s v="C559"/>
    <x v="316"/>
    <s v="B1144"/>
    <x v="313"/>
    <x v="3"/>
    <n v="39.25"/>
    <n v="1"/>
    <n v="39.25"/>
    <x v="3"/>
    <x v="1"/>
  </r>
  <r>
    <s v="O3945"/>
    <d v="2024-05-23T00:00:00"/>
    <x v="5"/>
    <x v="4"/>
    <x v="1"/>
    <s v="C695"/>
    <x v="317"/>
    <s v="B1983"/>
    <x v="314"/>
    <x v="0"/>
    <n v="22.92"/>
    <n v="5"/>
    <n v="114.6"/>
    <x v="0"/>
    <x v="5"/>
  </r>
  <r>
    <s v="O1966"/>
    <d v="2023-01-23T00:00:00"/>
    <x v="1"/>
    <x v="11"/>
    <x v="2"/>
    <s v="C222"/>
    <x v="318"/>
    <s v="B1348"/>
    <x v="315"/>
    <x v="0"/>
    <n v="46.5"/>
    <n v="1"/>
    <n v="46.5"/>
    <x v="3"/>
    <x v="4"/>
  </r>
  <r>
    <s v="O1379"/>
    <d v="2023-07-28T00:00:00"/>
    <x v="2"/>
    <x v="2"/>
    <x v="2"/>
    <s v="C286"/>
    <x v="169"/>
    <s v="B1341"/>
    <x v="316"/>
    <x v="3"/>
    <n v="41.87"/>
    <n v="4"/>
    <n v="167.48"/>
    <x v="1"/>
    <x v="0"/>
  </r>
  <r>
    <s v="O2937"/>
    <d v="2022-11-25T00:00:00"/>
    <x v="2"/>
    <x v="5"/>
    <x v="3"/>
    <s v="C562"/>
    <x v="319"/>
    <s v="B1046"/>
    <x v="317"/>
    <x v="2"/>
    <n v="40.76"/>
    <n v="1"/>
    <n v="40.76"/>
    <x v="2"/>
    <x v="2"/>
  </r>
  <r>
    <s v="O1140"/>
    <d v="2024-05-05T00:00:00"/>
    <x v="0"/>
    <x v="4"/>
    <x v="1"/>
    <s v="C358"/>
    <x v="320"/>
    <s v="B1654"/>
    <x v="318"/>
    <x v="1"/>
    <n v="28.94"/>
    <n v="2"/>
    <n v="57.88"/>
    <x v="1"/>
    <x v="2"/>
  </r>
  <r>
    <s v="O3191"/>
    <d v="2024-10-14T00:00:00"/>
    <x v="1"/>
    <x v="10"/>
    <x v="1"/>
    <s v="C947"/>
    <x v="321"/>
    <s v="B1958"/>
    <x v="41"/>
    <x v="3"/>
    <n v="11.47"/>
    <n v="3"/>
    <n v="34.409999999999997"/>
    <x v="0"/>
    <x v="5"/>
  </r>
  <r>
    <s v="O1417"/>
    <d v="2023-11-19T00:00:00"/>
    <x v="0"/>
    <x v="5"/>
    <x v="2"/>
    <s v="C210"/>
    <x v="322"/>
    <s v="B1931"/>
    <x v="319"/>
    <x v="2"/>
    <n v="44.26"/>
    <n v="4"/>
    <n v="177.04"/>
    <x v="1"/>
    <x v="0"/>
  </r>
  <r>
    <s v="O1726"/>
    <d v="2023-04-18T00:00:00"/>
    <x v="4"/>
    <x v="7"/>
    <x v="2"/>
    <s v="C738"/>
    <x v="90"/>
    <s v="B1573"/>
    <x v="204"/>
    <x v="3"/>
    <n v="12.62"/>
    <n v="4"/>
    <n v="50.48"/>
    <x v="2"/>
    <x v="4"/>
  </r>
  <r>
    <s v="O2882"/>
    <d v="2024-09-15T00:00:00"/>
    <x v="0"/>
    <x v="6"/>
    <x v="1"/>
    <s v="C263"/>
    <x v="323"/>
    <s v="B1521"/>
    <x v="320"/>
    <x v="1"/>
    <n v="28.38"/>
    <n v="5"/>
    <n v="141.9"/>
    <x v="0"/>
    <x v="5"/>
  </r>
  <r>
    <s v="O3501"/>
    <d v="2024-08-25T00:00:00"/>
    <x v="0"/>
    <x v="8"/>
    <x v="1"/>
    <s v="C175"/>
    <x v="324"/>
    <s v="B1903"/>
    <x v="321"/>
    <x v="2"/>
    <n v="19.690000000000001"/>
    <n v="4"/>
    <n v="78.760000000000005"/>
    <x v="1"/>
    <x v="2"/>
  </r>
  <r>
    <s v="O2451"/>
    <d v="2025-06-02T00:00:00"/>
    <x v="1"/>
    <x v="1"/>
    <x v="0"/>
    <s v="C456"/>
    <x v="325"/>
    <s v="B1086"/>
    <x v="322"/>
    <x v="2"/>
    <n v="20.5"/>
    <n v="3"/>
    <n v="61.5"/>
    <x v="0"/>
    <x v="7"/>
  </r>
  <r>
    <s v="O1769"/>
    <d v="2023-03-23T00:00:00"/>
    <x v="5"/>
    <x v="0"/>
    <x v="2"/>
    <s v="C622"/>
    <x v="326"/>
    <s v="B1542"/>
    <x v="323"/>
    <x v="1"/>
    <n v="49.41"/>
    <n v="3"/>
    <n v="148.22999999999999"/>
    <x v="2"/>
    <x v="1"/>
  </r>
  <r>
    <s v="O3105"/>
    <d v="2023-09-03T00:00:00"/>
    <x v="0"/>
    <x v="6"/>
    <x v="2"/>
    <s v="C873"/>
    <x v="201"/>
    <s v="B1383"/>
    <x v="324"/>
    <x v="2"/>
    <n v="26.3"/>
    <n v="5"/>
    <n v="131.5"/>
    <x v="2"/>
    <x v="0"/>
  </r>
  <r>
    <s v="O2025"/>
    <d v="2024-05-03T00:00:00"/>
    <x v="2"/>
    <x v="4"/>
    <x v="1"/>
    <s v="C124"/>
    <x v="327"/>
    <s v="B1094"/>
    <x v="325"/>
    <x v="0"/>
    <n v="46.81"/>
    <n v="3"/>
    <n v="140.43"/>
    <x v="1"/>
    <x v="2"/>
  </r>
  <r>
    <s v="O1234"/>
    <d v="2023-07-14T00:00:00"/>
    <x v="2"/>
    <x v="2"/>
    <x v="2"/>
    <s v="C346"/>
    <x v="144"/>
    <s v="B1823"/>
    <x v="326"/>
    <x v="2"/>
    <n v="32.65"/>
    <n v="1"/>
    <n v="32.65"/>
    <x v="3"/>
    <x v="7"/>
  </r>
  <r>
    <s v="O1227"/>
    <d v="2024-07-22T00:00:00"/>
    <x v="1"/>
    <x v="2"/>
    <x v="1"/>
    <s v="C752"/>
    <x v="328"/>
    <s v="B1565"/>
    <x v="175"/>
    <x v="2"/>
    <n v="29.02"/>
    <n v="4"/>
    <n v="116.08"/>
    <x v="0"/>
    <x v="0"/>
  </r>
  <r>
    <s v="O2863"/>
    <d v="2024-09-05T00:00:00"/>
    <x v="5"/>
    <x v="6"/>
    <x v="1"/>
    <s v="C273"/>
    <x v="329"/>
    <s v="B1072"/>
    <x v="327"/>
    <x v="2"/>
    <n v="24.23"/>
    <n v="1"/>
    <n v="24.23"/>
    <x v="2"/>
    <x v="0"/>
  </r>
  <r>
    <s v="O1261"/>
    <d v="2024-10-11T00:00:00"/>
    <x v="2"/>
    <x v="10"/>
    <x v="1"/>
    <s v="C641"/>
    <x v="330"/>
    <s v="B1389"/>
    <x v="328"/>
    <x v="3"/>
    <n v="16.8"/>
    <n v="2"/>
    <n v="33.6"/>
    <x v="3"/>
    <x v="1"/>
  </r>
  <r>
    <s v="O2047"/>
    <d v="2024-05-05T00:00:00"/>
    <x v="0"/>
    <x v="4"/>
    <x v="1"/>
    <s v="C171"/>
    <x v="331"/>
    <s v="B1753"/>
    <x v="207"/>
    <x v="3"/>
    <n v="43.77"/>
    <n v="3"/>
    <n v="131.31"/>
    <x v="1"/>
    <x v="2"/>
  </r>
  <r>
    <s v="O2362"/>
    <d v="2025-05-09T00:00:00"/>
    <x v="2"/>
    <x v="4"/>
    <x v="0"/>
    <s v="C776"/>
    <x v="332"/>
    <s v="B1780"/>
    <x v="329"/>
    <x v="2"/>
    <n v="50.96"/>
    <n v="1"/>
    <n v="50.96"/>
    <x v="2"/>
    <x v="1"/>
  </r>
  <r>
    <s v="O1189"/>
    <d v="2023-05-19T00:00:00"/>
    <x v="2"/>
    <x v="4"/>
    <x v="2"/>
    <s v="C538"/>
    <x v="333"/>
    <s v="B1453"/>
    <x v="330"/>
    <x v="1"/>
    <n v="29.63"/>
    <n v="5"/>
    <n v="148.15"/>
    <x v="2"/>
    <x v="2"/>
  </r>
  <r>
    <s v="O3489"/>
    <d v="2023-12-03T00:00:00"/>
    <x v="0"/>
    <x v="9"/>
    <x v="2"/>
    <s v="C871"/>
    <x v="334"/>
    <s v="B1885"/>
    <x v="136"/>
    <x v="2"/>
    <n v="44.85"/>
    <n v="2"/>
    <n v="89.7"/>
    <x v="0"/>
    <x v="6"/>
  </r>
  <r>
    <s v="O2094"/>
    <d v="2024-08-19T00:00:00"/>
    <x v="1"/>
    <x v="8"/>
    <x v="1"/>
    <s v="C843"/>
    <x v="335"/>
    <s v="B1165"/>
    <x v="331"/>
    <x v="2"/>
    <n v="18.3"/>
    <n v="5"/>
    <n v="91.5"/>
    <x v="3"/>
    <x v="1"/>
  </r>
  <r>
    <s v="O2782"/>
    <d v="2025-01-05T00:00:00"/>
    <x v="0"/>
    <x v="11"/>
    <x v="0"/>
    <s v="C850"/>
    <x v="336"/>
    <s v="B1730"/>
    <x v="113"/>
    <x v="2"/>
    <n v="34.72"/>
    <n v="5"/>
    <n v="173.6"/>
    <x v="2"/>
    <x v="2"/>
  </r>
  <r>
    <s v="O3444"/>
    <d v="2024-06-23T00:00:00"/>
    <x v="0"/>
    <x v="1"/>
    <x v="1"/>
    <s v="C877"/>
    <x v="337"/>
    <s v="B1076"/>
    <x v="332"/>
    <x v="0"/>
    <n v="21.58"/>
    <n v="3"/>
    <n v="64.739999999999995"/>
    <x v="0"/>
    <x v="5"/>
  </r>
  <r>
    <s v="O1740"/>
    <d v="2023-02-15T00:00:00"/>
    <x v="3"/>
    <x v="3"/>
    <x v="2"/>
    <s v="C983"/>
    <x v="44"/>
    <s v="B1350"/>
    <x v="234"/>
    <x v="0"/>
    <n v="20.05"/>
    <n v="5"/>
    <n v="100.25"/>
    <x v="1"/>
    <x v="7"/>
  </r>
  <r>
    <s v="O2495"/>
    <d v="2024-02-08T00:00:00"/>
    <x v="5"/>
    <x v="3"/>
    <x v="1"/>
    <s v="C540"/>
    <x v="338"/>
    <s v="B1828"/>
    <x v="262"/>
    <x v="2"/>
    <n v="14.48"/>
    <n v="2"/>
    <n v="28.96"/>
    <x v="0"/>
    <x v="0"/>
  </r>
  <r>
    <s v="O3563"/>
    <d v="2024-09-02T00:00:00"/>
    <x v="1"/>
    <x v="6"/>
    <x v="1"/>
    <s v="C985"/>
    <x v="339"/>
    <s v="B1960"/>
    <x v="32"/>
    <x v="0"/>
    <n v="14.34"/>
    <n v="4"/>
    <n v="57.36"/>
    <x v="0"/>
    <x v="2"/>
  </r>
  <r>
    <s v="O1556"/>
    <d v="2023-12-18T00:00:00"/>
    <x v="1"/>
    <x v="9"/>
    <x v="2"/>
    <s v="C219"/>
    <x v="340"/>
    <s v="B1323"/>
    <x v="333"/>
    <x v="3"/>
    <n v="36.15"/>
    <n v="2"/>
    <n v="72.3"/>
    <x v="0"/>
    <x v="3"/>
  </r>
  <r>
    <s v="O3439"/>
    <d v="2024-08-09T00:00:00"/>
    <x v="2"/>
    <x v="8"/>
    <x v="1"/>
    <s v="C949"/>
    <x v="341"/>
    <s v="B1246"/>
    <x v="334"/>
    <x v="2"/>
    <n v="30.36"/>
    <n v="3"/>
    <n v="91.08"/>
    <x v="0"/>
    <x v="0"/>
  </r>
  <r>
    <s v="O3207"/>
    <d v="2025-03-22T00:00:00"/>
    <x v="6"/>
    <x v="0"/>
    <x v="0"/>
    <s v="C166"/>
    <x v="342"/>
    <s v="B1462"/>
    <x v="335"/>
    <x v="0"/>
    <n v="19.07"/>
    <n v="3"/>
    <n v="57.21"/>
    <x v="1"/>
    <x v="2"/>
  </r>
  <r>
    <s v="O2482"/>
    <d v="2024-07-13T00:00:00"/>
    <x v="6"/>
    <x v="2"/>
    <x v="1"/>
    <s v="C427"/>
    <x v="63"/>
    <s v="B1502"/>
    <x v="336"/>
    <x v="3"/>
    <n v="20.34"/>
    <n v="1"/>
    <n v="20.34"/>
    <x v="1"/>
    <x v="0"/>
  </r>
  <r>
    <s v="O3062"/>
    <d v="2025-06-12T00:00:00"/>
    <x v="5"/>
    <x v="1"/>
    <x v="0"/>
    <s v="C746"/>
    <x v="226"/>
    <s v="B1688"/>
    <x v="72"/>
    <x v="1"/>
    <n v="34.06"/>
    <n v="5"/>
    <n v="170.3"/>
    <x v="0"/>
    <x v="2"/>
  </r>
  <r>
    <s v="O1766"/>
    <d v="2024-01-06T00:00:00"/>
    <x v="6"/>
    <x v="11"/>
    <x v="1"/>
    <s v="C833"/>
    <x v="108"/>
    <s v="B1332"/>
    <x v="337"/>
    <x v="1"/>
    <n v="13.55"/>
    <n v="2"/>
    <n v="27.1"/>
    <x v="1"/>
    <x v="0"/>
  </r>
  <r>
    <s v="O2612"/>
    <d v="2022-09-25T00:00:00"/>
    <x v="0"/>
    <x v="6"/>
    <x v="3"/>
    <s v="C836"/>
    <x v="343"/>
    <s v="B1273"/>
    <x v="338"/>
    <x v="0"/>
    <n v="6.74"/>
    <n v="5"/>
    <n v="33.700000000000003"/>
    <x v="0"/>
    <x v="6"/>
  </r>
  <r>
    <s v="O1145"/>
    <d v="2023-08-29T00:00:00"/>
    <x v="4"/>
    <x v="8"/>
    <x v="2"/>
    <s v="C166"/>
    <x v="344"/>
    <s v="B1557"/>
    <x v="339"/>
    <x v="1"/>
    <n v="7.17"/>
    <n v="4"/>
    <n v="28.68"/>
    <x v="0"/>
    <x v="7"/>
  </r>
  <r>
    <s v="O3240"/>
    <d v="2023-05-28T00:00:00"/>
    <x v="0"/>
    <x v="4"/>
    <x v="2"/>
    <s v="C440"/>
    <x v="345"/>
    <s v="B1319"/>
    <x v="340"/>
    <x v="0"/>
    <n v="33.17"/>
    <n v="3"/>
    <n v="99.51"/>
    <x v="2"/>
    <x v="7"/>
  </r>
  <r>
    <s v="O2799"/>
    <d v="2024-02-04T00:00:00"/>
    <x v="0"/>
    <x v="3"/>
    <x v="1"/>
    <s v="C765"/>
    <x v="6"/>
    <s v="B1788"/>
    <x v="341"/>
    <x v="2"/>
    <n v="44.42"/>
    <n v="4"/>
    <n v="177.68"/>
    <x v="2"/>
    <x v="1"/>
  </r>
  <r>
    <s v="O2318"/>
    <d v="2023-06-30T00:00:00"/>
    <x v="2"/>
    <x v="1"/>
    <x v="2"/>
    <s v="C893"/>
    <x v="346"/>
    <s v="B1124"/>
    <x v="342"/>
    <x v="0"/>
    <n v="45.63"/>
    <n v="2"/>
    <n v="91.26"/>
    <x v="0"/>
    <x v="2"/>
  </r>
  <r>
    <s v="O1674"/>
    <d v="2023-02-11T00:00:00"/>
    <x v="6"/>
    <x v="3"/>
    <x v="2"/>
    <s v="C846"/>
    <x v="347"/>
    <s v="B1983"/>
    <x v="343"/>
    <x v="1"/>
    <n v="27.16"/>
    <n v="3"/>
    <n v="81.48"/>
    <x v="1"/>
    <x v="4"/>
  </r>
  <r>
    <s v="O1696"/>
    <d v="2024-04-09T00:00:00"/>
    <x v="4"/>
    <x v="7"/>
    <x v="1"/>
    <s v="C788"/>
    <x v="348"/>
    <s v="B1247"/>
    <x v="344"/>
    <x v="3"/>
    <n v="36.26"/>
    <n v="5"/>
    <n v="181.3"/>
    <x v="3"/>
    <x v="3"/>
  </r>
  <r>
    <s v="O2195"/>
    <d v="2023-03-19T00:00:00"/>
    <x v="0"/>
    <x v="0"/>
    <x v="2"/>
    <s v="C669"/>
    <x v="349"/>
    <s v="B1203"/>
    <x v="345"/>
    <x v="0"/>
    <n v="49.75"/>
    <n v="3"/>
    <n v="149.25"/>
    <x v="2"/>
    <x v="1"/>
  </r>
  <r>
    <s v="O2868"/>
    <d v="2023-06-17T00:00:00"/>
    <x v="6"/>
    <x v="1"/>
    <x v="2"/>
    <s v="C207"/>
    <x v="350"/>
    <s v="B1475"/>
    <x v="346"/>
    <x v="2"/>
    <n v="35.409999999999997"/>
    <n v="3"/>
    <n v="106.23"/>
    <x v="2"/>
    <x v="2"/>
  </r>
  <r>
    <s v="O1136"/>
    <d v="2024-07-17T00:00:00"/>
    <x v="3"/>
    <x v="2"/>
    <x v="1"/>
    <s v="C673"/>
    <x v="34"/>
    <s v="B1485"/>
    <x v="347"/>
    <x v="0"/>
    <n v="5.01"/>
    <n v="4"/>
    <n v="20.04"/>
    <x v="2"/>
    <x v="2"/>
  </r>
  <r>
    <s v="O3812"/>
    <d v="2024-01-22T00:00:00"/>
    <x v="1"/>
    <x v="11"/>
    <x v="1"/>
    <s v="C175"/>
    <x v="324"/>
    <s v="B1485"/>
    <x v="347"/>
    <x v="2"/>
    <n v="5.83"/>
    <n v="4"/>
    <n v="23.32"/>
    <x v="2"/>
    <x v="2"/>
  </r>
  <r>
    <s v="O1029"/>
    <d v="2024-06-14T00:00:00"/>
    <x v="2"/>
    <x v="1"/>
    <x v="1"/>
    <s v="C255"/>
    <x v="351"/>
    <s v="B1870"/>
    <x v="348"/>
    <x v="1"/>
    <n v="49.96"/>
    <n v="4"/>
    <n v="199.84"/>
    <x v="0"/>
    <x v="4"/>
  </r>
  <r>
    <s v="O3343"/>
    <d v="2023-10-28T00:00:00"/>
    <x v="6"/>
    <x v="10"/>
    <x v="2"/>
    <s v="C562"/>
    <x v="293"/>
    <s v="B1052"/>
    <x v="349"/>
    <x v="2"/>
    <n v="4.09"/>
    <n v="4"/>
    <n v="16.36"/>
    <x v="0"/>
    <x v="7"/>
  </r>
  <r>
    <s v="O1345"/>
    <d v="2024-08-20T00:00:00"/>
    <x v="4"/>
    <x v="8"/>
    <x v="1"/>
    <s v="C132"/>
    <x v="136"/>
    <s v="B1041"/>
    <x v="350"/>
    <x v="0"/>
    <n v="16.04"/>
    <n v="4"/>
    <n v="64.16"/>
    <x v="3"/>
    <x v="3"/>
  </r>
  <r>
    <s v="O2178"/>
    <d v="2024-06-03T00:00:00"/>
    <x v="1"/>
    <x v="1"/>
    <x v="1"/>
    <s v="C437"/>
    <x v="352"/>
    <s v="B1730"/>
    <x v="113"/>
    <x v="2"/>
    <n v="36.450000000000003"/>
    <n v="1"/>
    <n v="36.450000000000003"/>
    <x v="0"/>
    <x v="2"/>
  </r>
  <r>
    <s v="O1690"/>
    <d v="2023-07-06T00:00:00"/>
    <x v="5"/>
    <x v="2"/>
    <x v="2"/>
    <s v="C708"/>
    <x v="353"/>
    <s v="B1407"/>
    <x v="268"/>
    <x v="1"/>
    <n v="18.25"/>
    <n v="1"/>
    <n v="18.25"/>
    <x v="1"/>
    <x v="4"/>
  </r>
  <r>
    <s v="O2865"/>
    <d v="2025-08-19T00:00:00"/>
    <x v="4"/>
    <x v="8"/>
    <x v="0"/>
    <s v="C942"/>
    <x v="354"/>
    <s v="B1581"/>
    <x v="351"/>
    <x v="3"/>
    <n v="22.21"/>
    <n v="5"/>
    <n v="111.05"/>
    <x v="0"/>
    <x v="0"/>
  </r>
  <r>
    <s v="O1513"/>
    <d v="2023-09-08T00:00:00"/>
    <x v="2"/>
    <x v="6"/>
    <x v="2"/>
    <s v="C572"/>
    <x v="116"/>
    <s v="B1855"/>
    <x v="30"/>
    <x v="1"/>
    <n v="5.89"/>
    <n v="2"/>
    <n v="11.78"/>
    <x v="3"/>
    <x v="4"/>
  </r>
  <r>
    <s v="O2206"/>
    <d v="2023-05-10T00:00:00"/>
    <x v="3"/>
    <x v="4"/>
    <x v="2"/>
    <s v="C125"/>
    <x v="355"/>
    <s v="B1144"/>
    <x v="352"/>
    <x v="3"/>
    <n v="39.119999999999997"/>
    <n v="3"/>
    <n v="117.36"/>
    <x v="0"/>
    <x v="3"/>
  </r>
  <r>
    <s v="O1232"/>
    <d v="2023-09-08T00:00:00"/>
    <x v="2"/>
    <x v="6"/>
    <x v="2"/>
    <s v="C385"/>
    <x v="356"/>
    <s v="B1128"/>
    <x v="353"/>
    <x v="3"/>
    <n v="11.12"/>
    <n v="3"/>
    <n v="33.36"/>
    <x v="1"/>
    <x v="0"/>
  </r>
  <r>
    <s v="O1003"/>
    <d v="2023-06-10T00:00:00"/>
    <x v="6"/>
    <x v="1"/>
    <x v="2"/>
    <s v="C979"/>
    <x v="357"/>
    <s v="B1762"/>
    <x v="354"/>
    <x v="1"/>
    <n v="47.1"/>
    <n v="1"/>
    <n v="47.1"/>
    <x v="1"/>
    <x v="1"/>
  </r>
  <r>
    <s v="O1490"/>
    <d v="2023-09-17T00:00:00"/>
    <x v="0"/>
    <x v="6"/>
    <x v="2"/>
    <s v="C948"/>
    <x v="358"/>
    <s v="B1269"/>
    <x v="143"/>
    <x v="2"/>
    <n v="34.71"/>
    <n v="1"/>
    <n v="34.71"/>
    <x v="0"/>
    <x v="1"/>
  </r>
  <r>
    <s v="O2961"/>
    <d v="2023-01-03T00:00:00"/>
    <x v="4"/>
    <x v="11"/>
    <x v="2"/>
    <s v="C839"/>
    <x v="284"/>
    <s v="B1936"/>
    <x v="122"/>
    <x v="0"/>
    <n v="33.97"/>
    <n v="3"/>
    <n v="101.91"/>
    <x v="2"/>
    <x v="7"/>
  </r>
  <r>
    <s v="O1849"/>
    <d v="2024-05-12T00:00:00"/>
    <x v="0"/>
    <x v="4"/>
    <x v="1"/>
    <s v="C583"/>
    <x v="359"/>
    <s v="B1656"/>
    <x v="355"/>
    <x v="2"/>
    <n v="14.52"/>
    <n v="2"/>
    <n v="29.04"/>
    <x v="0"/>
    <x v="1"/>
  </r>
  <r>
    <s v="O2735"/>
    <d v="2024-01-22T00:00:00"/>
    <x v="1"/>
    <x v="11"/>
    <x v="1"/>
    <s v="C527"/>
    <x v="0"/>
    <s v="B1818"/>
    <x v="356"/>
    <x v="2"/>
    <n v="26.46"/>
    <n v="1"/>
    <n v="26.46"/>
    <x v="0"/>
    <x v="7"/>
  </r>
  <r>
    <s v="O3129"/>
    <d v="2023-11-22T00:00:00"/>
    <x v="3"/>
    <x v="5"/>
    <x v="2"/>
    <s v="C225"/>
    <x v="162"/>
    <s v="B1572"/>
    <x v="357"/>
    <x v="0"/>
    <n v="12.98"/>
    <n v="3"/>
    <n v="38.94"/>
    <x v="0"/>
    <x v="7"/>
  </r>
  <r>
    <s v="O3540"/>
    <d v="2023-09-26T00:00:00"/>
    <x v="4"/>
    <x v="6"/>
    <x v="2"/>
    <s v="C683"/>
    <x v="301"/>
    <s v="B1815"/>
    <x v="257"/>
    <x v="0"/>
    <n v="38.81"/>
    <n v="3"/>
    <n v="116.43"/>
    <x v="0"/>
    <x v="5"/>
  </r>
  <r>
    <s v="O3280"/>
    <d v="2023-07-15T00:00:00"/>
    <x v="6"/>
    <x v="2"/>
    <x v="2"/>
    <s v="C822"/>
    <x v="360"/>
    <s v="B1248"/>
    <x v="358"/>
    <x v="0"/>
    <n v="13.02"/>
    <n v="4"/>
    <n v="52.08"/>
    <x v="2"/>
    <x v="0"/>
  </r>
  <r>
    <s v="O3464"/>
    <d v="2025-02-15T00:00:00"/>
    <x v="6"/>
    <x v="3"/>
    <x v="0"/>
    <s v="C254"/>
    <x v="47"/>
    <s v="B1805"/>
    <x v="359"/>
    <x v="0"/>
    <n v="40.159999999999997"/>
    <n v="2"/>
    <n v="80.319999999999993"/>
    <x v="0"/>
    <x v="3"/>
  </r>
  <r>
    <s v="O3766"/>
    <d v="2024-11-13T00:00:00"/>
    <x v="3"/>
    <x v="5"/>
    <x v="1"/>
    <s v="C163"/>
    <x v="361"/>
    <s v="B1077"/>
    <x v="360"/>
    <x v="2"/>
    <n v="39.58"/>
    <n v="5"/>
    <n v="197.9"/>
    <x v="1"/>
    <x v="2"/>
  </r>
  <r>
    <s v="O2305"/>
    <d v="2024-06-06T00:00:00"/>
    <x v="5"/>
    <x v="1"/>
    <x v="1"/>
    <s v="C957"/>
    <x v="362"/>
    <s v="B1003"/>
    <x v="361"/>
    <x v="0"/>
    <n v="37.75"/>
    <n v="5"/>
    <n v="188.75"/>
    <x v="2"/>
    <x v="7"/>
  </r>
  <r>
    <s v="O3843"/>
    <d v="2023-03-12T00:00:00"/>
    <x v="0"/>
    <x v="0"/>
    <x v="2"/>
    <s v="C329"/>
    <x v="247"/>
    <s v="B1729"/>
    <x v="31"/>
    <x v="0"/>
    <n v="8.52"/>
    <n v="4"/>
    <n v="34.08"/>
    <x v="0"/>
    <x v="0"/>
  </r>
  <r>
    <s v="O1583"/>
    <d v="2024-01-28T00:00:00"/>
    <x v="0"/>
    <x v="11"/>
    <x v="1"/>
    <s v="C374"/>
    <x v="363"/>
    <s v="B1877"/>
    <x v="362"/>
    <x v="0"/>
    <n v="25.61"/>
    <n v="1"/>
    <n v="25.61"/>
    <x v="1"/>
    <x v="0"/>
  </r>
  <r>
    <s v="O2713"/>
    <d v="2025-08-09T00:00:00"/>
    <x v="6"/>
    <x v="8"/>
    <x v="0"/>
    <s v="C406"/>
    <x v="364"/>
    <s v="B1817"/>
    <x v="363"/>
    <x v="1"/>
    <n v="38.76"/>
    <n v="1"/>
    <n v="38.76"/>
    <x v="1"/>
    <x v="6"/>
  </r>
  <r>
    <s v="O3128"/>
    <d v="2024-01-07T00:00:00"/>
    <x v="0"/>
    <x v="11"/>
    <x v="1"/>
    <s v="C437"/>
    <x v="87"/>
    <s v="B1805"/>
    <x v="364"/>
    <x v="0"/>
    <n v="40.26"/>
    <n v="2"/>
    <n v="80.52"/>
    <x v="2"/>
    <x v="0"/>
  </r>
  <r>
    <s v="O2353"/>
    <d v="2023-02-02T00:00:00"/>
    <x v="5"/>
    <x v="3"/>
    <x v="2"/>
    <s v="C806"/>
    <x v="365"/>
    <s v="B1663"/>
    <x v="365"/>
    <x v="0"/>
    <n v="25.97"/>
    <n v="4"/>
    <n v="103.88"/>
    <x v="2"/>
    <x v="1"/>
  </r>
  <r>
    <s v="O1108"/>
    <d v="2024-01-30T00:00:00"/>
    <x v="4"/>
    <x v="11"/>
    <x v="1"/>
    <s v="C270"/>
    <x v="60"/>
    <s v="B1835"/>
    <x v="8"/>
    <x v="3"/>
    <n v="21.69"/>
    <n v="3"/>
    <n v="65.069999999999993"/>
    <x v="0"/>
    <x v="0"/>
  </r>
  <r>
    <s v="O1778"/>
    <d v="2024-03-26T00:00:00"/>
    <x v="4"/>
    <x v="0"/>
    <x v="1"/>
    <s v="C705"/>
    <x v="366"/>
    <s v="B1160"/>
    <x v="366"/>
    <x v="3"/>
    <n v="24.5"/>
    <n v="4"/>
    <n v="98"/>
    <x v="0"/>
    <x v="7"/>
  </r>
  <r>
    <s v="O2497"/>
    <d v="2024-03-14T00:00:00"/>
    <x v="5"/>
    <x v="0"/>
    <x v="1"/>
    <s v="C477"/>
    <x v="367"/>
    <s v="B1357"/>
    <x v="214"/>
    <x v="2"/>
    <n v="47"/>
    <n v="4"/>
    <n v="188"/>
    <x v="0"/>
    <x v="6"/>
  </r>
  <r>
    <s v="O3888"/>
    <d v="2024-10-28T00:00:00"/>
    <x v="1"/>
    <x v="10"/>
    <x v="1"/>
    <s v="C327"/>
    <x v="120"/>
    <s v="B1266"/>
    <x v="367"/>
    <x v="0"/>
    <n v="39.22"/>
    <n v="2"/>
    <n v="78.44"/>
    <x v="0"/>
    <x v="0"/>
  </r>
  <r>
    <s v="O1469"/>
    <d v="2023-02-06T00:00:00"/>
    <x v="1"/>
    <x v="3"/>
    <x v="2"/>
    <s v="C855"/>
    <x v="368"/>
    <s v="B1703"/>
    <x v="368"/>
    <x v="2"/>
    <n v="13.71"/>
    <n v="2"/>
    <n v="27.42"/>
    <x v="2"/>
    <x v="1"/>
  </r>
  <r>
    <s v="O1339"/>
    <d v="2024-03-31T00:00:00"/>
    <x v="0"/>
    <x v="0"/>
    <x v="1"/>
    <s v="C936"/>
    <x v="369"/>
    <s v="B1910"/>
    <x v="238"/>
    <x v="0"/>
    <n v="20.43"/>
    <n v="2"/>
    <n v="40.86"/>
    <x v="3"/>
    <x v="7"/>
  </r>
  <r>
    <s v="O2900"/>
    <d v="2024-10-14T00:00:00"/>
    <x v="1"/>
    <x v="10"/>
    <x v="1"/>
    <s v="C886"/>
    <x v="220"/>
    <s v="B1972"/>
    <x v="70"/>
    <x v="2"/>
    <n v="25.49"/>
    <n v="4"/>
    <n v="101.96"/>
    <x v="2"/>
    <x v="1"/>
  </r>
  <r>
    <s v="O1044"/>
    <d v="2024-08-28T00:00:00"/>
    <x v="3"/>
    <x v="8"/>
    <x v="1"/>
    <s v="C947"/>
    <x v="321"/>
    <s v="B1795"/>
    <x v="369"/>
    <x v="3"/>
    <n v="11.76"/>
    <n v="1"/>
    <n v="11.76"/>
    <x v="3"/>
    <x v="3"/>
  </r>
  <r>
    <s v="O3753"/>
    <d v="2025-06-18T00:00:00"/>
    <x v="3"/>
    <x v="1"/>
    <x v="0"/>
    <s v="C393"/>
    <x v="275"/>
    <s v="B1385"/>
    <x v="370"/>
    <x v="3"/>
    <n v="10.1"/>
    <n v="4"/>
    <n v="40.4"/>
    <x v="0"/>
    <x v="3"/>
  </r>
  <r>
    <s v="O1052"/>
    <d v="2023-10-02T00:00:00"/>
    <x v="1"/>
    <x v="10"/>
    <x v="2"/>
    <s v="C597"/>
    <x v="2"/>
    <s v="B1517"/>
    <x v="371"/>
    <x v="1"/>
    <n v="47.28"/>
    <n v="2"/>
    <n v="94.56"/>
    <x v="2"/>
    <x v="1"/>
  </r>
  <r>
    <s v="O2600"/>
    <d v="2023-02-09T00:00:00"/>
    <x v="5"/>
    <x v="3"/>
    <x v="2"/>
    <s v="C823"/>
    <x v="119"/>
    <s v="B1949"/>
    <x v="372"/>
    <x v="1"/>
    <n v="47.6"/>
    <n v="5"/>
    <n v="238"/>
    <x v="1"/>
    <x v="5"/>
  </r>
  <r>
    <s v="O1033"/>
    <d v="2023-05-22T00:00:00"/>
    <x v="1"/>
    <x v="4"/>
    <x v="2"/>
    <s v="C255"/>
    <x v="370"/>
    <s v="B1140"/>
    <x v="373"/>
    <x v="1"/>
    <n v="45.59"/>
    <n v="4"/>
    <n v="182.36"/>
    <x v="1"/>
    <x v="1"/>
  </r>
  <r>
    <s v="O3898"/>
    <d v="2023-02-15T00:00:00"/>
    <x v="3"/>
    <x v="3"/>
    <x v="2"/>
    <s v="C881"/>
    <x v="371"/>
    <s v="B1413"/>
    <x v="374"/>
    <x v="0"/>
    <n v="9.89"/>
    <n v="1"/>
    <n v="9.89"/>
    <x v="2"/>
    <x v="0"/>
  </r>
  <r>
    <s v="O1571"/>
    <d v="2023-04-17T00:00:00"/>
    <x v="1"/>
    <x v="7"/>
    <x v="2"/>
    <s v="C127"/>
    <x v="372"/>
    <s v="B1180"/>
    <x v="375"/>
    <x v="3"/>
    <n v="46.51"/>
    <n v="5"/>
    <n v="232.55"/>
    <x v="3"/>
    <x v="2"/>
  </r>
  <r>
    <s v="O3273"/>
    <d v="2024-10-17T00:00:00"/>
    <x v="5"/>
    <x v="10"/>
    <x v="1"/>
    <s v="C750"/>
    <x v="373"/>
    <s v="B1594"/>
    <x v="161"/>
    <x v="2"/>
    <n v="46.71"/>
    <n v="4"/>
    <n v="186.84"/>
    <x v="0"/>
    <x v="2"/>
  </r>
  <r>
    <s v="O2807"/>
    <d v="2023-12-09T00:00:00"/>
    <x v="6"/>
    <x v="9"/>
    <x v="2"/>
    <s v="C246"/>
    <x v="374"/>
    <s v="B1264"/>
    <x v="376"/>
    <x v="3"/>
    <n v="21.4"/>
    <n v="1"/>
    <n v="21.4"/>
    <x v="1"/>
    <x v="5"/>
  </r>
  <r>
    <s v="O1157"/>
    <d v="2023-06-11T00:00:00"/>
    <x v="0"/>
    <x v="1"/>
    <x v="2"/>
    <s v="C165"/>
    <x v="375"/>
    <s v="B1817"/>
    <x v="363"/>
    <x v="3"/>
    <n v="47.62"/>
    <n v="2"/>
    <n v="95.24"/>
    <x v="1"/>
    <x v="3"/>
  </r>
  <r>
    <s v="O1359"/>
    <d v="2023-01-17T00:00:00"/>
    <x v="4"/>
    <x v="11"/>
    <x v="2"/>
    <s v="C620"/>
    <x v="376"/>
    <s v="B1394"/>
    <x v="377"/>
    <x v="1"/>
    <n v="8.84"/>
    <n v="1"/>
    <n v="8.84"/>
    <x v="0"/>
    <x v="4"/>
  </r>
  <r>
    <s v="O2191"/>
    <d v="2023-02-09T00:00:00"/>
    <x v="5"/>
    <x v="3"/>
    <x v="2"/>
    <s v="C999"/>
    <x v="377"/>
    <s v="B1437"/>
    <x v="378"/>
    <x v="2"/>
    <n v="25.58"/>
    <n v="5"/>
    <n v="127.9"/>
    <x v="1"/>
    <x v="1"/>
  </r>
  <r>
    <s v="O1927"/>
    <d v="2023-06-05T00:00:00"/>
    <x v="1"/>
    <x v="1"/>
    <x v="2"/>
    <s v="C336"/>
    <x v="378"/>
    <s v="B1978"/>
    <x v="379"/>
    <x v="0"/>
    <n v="17.82"/>
    <n v="2"/>
    <n v="35.64"/>
    <x v="3"/>
    <x v="3"/>
  </r>
  <r>
    <s v="O3409"/>
    <d v="2025-07-07T00:00:00"/>
    <x v="1"/>
    <x v="2"/>
    <x v="0"/>
    <s v="C281"/>
    <x v="379"/>
    <s v="B1714"/>
    <x v="380"/>
    <x v="2"/>
    <n v="19.11"/>
    <n v="3"/>
    <n v="57.33"/>
    <x v="0"/>
    <x v="0"/>
  </r>
  <r>
    <s v="O2223"/>
    <d v="2023-10-31T00:00:00"/>
    <x v="4"/>
    <x v="10"/>
    <x v="2"/>
    <s v="C975"/>
    <x v="380"/>
    <s v="B1377"/>
    <x v="381"/>
    <x v="0"/>
    <n v="20.29"/>
    <n v="4"/>
    <n v="81.16"/>
    <x v="1"/>
    <x v="5"/>
  </r>
  <r>
    <s v="O2696"/>
    <d v="2022-11-04T00:00:00"/>
    <x v="2"/>
    <x v="5"/>
    <x v="3"/>
    <s v="C801"/>
    <x v="381"/>
    <s v="B1268"/>
    <x v="382"/>
    <x v="2"/>
    <n v="51.5"/>
    <n v="5"/>
    <n v="257.5"/>
    <x v="2"/>
    <x v="2"/>
  </r>
  <r>
    <s v="O3283"/>
    <d v="2023-01-15T00:00:00"/>
    <x v="0"/>
    <x v="11"/>
    <x v="2"/>
    <s v="C254"/>
    <x v="47"/>
    <s v="B1901"/>
    <x v="383"/>
    <x v="2"/>
    <n v="34.590000000000003"/>
    <n v="1"/>
    <n v="34.590000000000003"/>
    <x v="2"/>
    <x v="0"/>
  </r>
  <r>
    <s v="O2401"/>
    <d v="2025-05-27T00:00:00"/>
    <x v="4"/>
    <x v="4"/>
    <x v="0"/>
    <s v="C140"/>
    <x v="382"/>
    <s v="B1357"/>
    <x v="214"/>
    <x v="0"/>
    <n v="38.299999999999997"/>
    <n v="4"/>
    <n v="153.19999999999999"/>
    <x v="0"/>
    <x v="2"/>
  </r>
  <r>
    <s v="O3752"/>
    <d v="2025-02-18T00:00:00"/>
    <x v="4"/>
    <x v="3"/>
    <x v="0"/>
    <s v="C664"/>
    <x v="383"/>
    <s v="B1896"/>
    <x v="384"/>
    <x v="0"/>
    <n v="32.06"/>
    <n v="2"/>
    <n v="64.12"/>
    <x v="2"/>
    <x v="0"/>
  </r>
  <r>
    <s v="O2263"/>
    <d v="2024-06-20T00:00:00"/>
    <x v="5"/>
    <x v="1"/>
    <x v="1"/>
    <s v="C749"/>
    <x v="384"/>
    <s v="B1482"/>
    <x v="44"/>
    <x v="2"/>
    <n v="41.83"/>
    <n v="2"/>
    <n v="83.66"/>
    <x v="0"/>
    <x v="2"/>
  </r>
  <r>
    <s v="O3603"/>
    <d v="2022-11-21T00:00:00"/>
    <x v="1"/>
    <x v="5"/>
    <x v="3"/>
    <s v="C114"/>
    <x v="385"/>
    <s v="B1102"/>
    <x v="385"/>
    <x v="2"/>
    <n v="22.81"/>
    <n v="1"/>
    <n v="22.81"/>
    <x v="0"/>
    <x v="6"/>
  </r>
  <r>
    <s v="O1548"/>
    <d v="2024-06-08T00:00:00"/>
    <x v="6"/>
    <x v="1"/>
    <x v="1"/>
    <s v="C543"/>
    <x v="386"/>
    <s v="B1795"/>
    <x v="386"/>
    <x v="2"/>
    <n v="44.02"/>
    <n v="4"/>
    <n v="176.08"/>
    <x v="0"/>
    <x v="7"/>
  </r>
  <r>
    <s v="O2215"/>
    <d v="2022-12-08T00:00:00"/>
    <x v="5"/>
    <x v="9"/>
    <x v="3"/>
    <s v="C278"/>
    <x v="387"/>
    <s v="B1077"/>
    <x v="360"/>
    <x v="2"/>
    <n v="51.84"/>
    <n v="1"/>
    <n v="51.84"/>
    <x v="0"/>
    <x v="2"/>
  </r>
  <r>
    <s v="O1225"/>
    <d v="2024-08-24T00:00:00"/>
    <x v="6"/>
    <x v="8"/>
    <x v="1"/>
    <s v="C996"/>
    <x v="388"/>
    <s v="B1439"/>
    <x v="387"/>
    <x v="1"/>
    <n v="34.020000000000003"/>
    <n v="5"/>
    <n v="170.1"/>
    <x v="3"/>
    <x v="3"/>
  </r>
  <r>
    <s v="O2015"/>
    <d v="2023-08-31T00:00:00"/>
    <x v="5"/>
    <x v="8"/>
    <x v="2"/>
    <s v="C111"/>
    <x v="389"/>
    <s v="B1797"/>
    <x v="388"/>
    <x v="2"/>
    <n v="18.010000000000002"/>
    <n v="3"/>
    <n v="54.03"/>
    <x v="0"/>
    <x v="4"/>
  </r>
  <r>
    <s v="O1498"/>
    <d v="2023-03-12T00:00:00"/>
    <x v="0"/>
    <x v="0"/>
    <x v="2"/>
    <s v="C950"/>
    <x v="390"/>
    <s v="B1994"/>
    <x v="389"/>
    <x v="1"/>
    <n v="5.56"/>
    <n v="1"/>
    <n v="5.56"/>
    <x v="3"/>
    <x v="3"/>
  </r>
  <r>
    <s v="O1521"/>
    <d v="2023-06-19T00:00:00"/>
    <x v="1"/>
    <x v="1"/>
    <x v="2"/>
    <s v="C140"/>
    <x v="391"/>
    <s v="B1217"/>
    <x v="390"/>
    <x v="0"/>
    <n v="49.72"/>
    <n v="2"/>
    <n v="99.44"/>
    <x v="1"/>
    <x v="3"/>
  </r>
  <r>
    <s v="O2059"/>
    <d v="2024-03-15T00:00:00"/>
    <x v="2"/>
    <x v="0"/>
    <x v="1"/>
    <s v="C686"/>
    <x v="392"/>
    <s v="B1353"/>
    <x v="391"/>
    <x v="0"/>
    <n v="45.35"/>
    <n v="1"/>
    <n v="45.35"/>
    <x v="0"/>
    <x v="3"/>
  </r>
  <r>
    <s v="O1568"/>
    <d v="2023-01-17T00:00:00"/>
    <x v="4"/>
    <x v="11"/>
    <x v="2"/>
    <s v="C166"/>
    <x v="242"/>
    <s v="B1839"/>
    <x v="43"/>
    <x v="0"/>
    <n v="17.96"/>
    <n v="3"/>
    <n v="53.88"/>
    <x v="2"/>
    <x v="3"/>
  </r>
  <r>
    <s v="O2697"/>
    <d v="2024-05-04T00:00:00"/>
    <x v="6"/>
    <x v="4"/>
    <x v="1"/>
    <s v="C134"/>
    <x v="393"/>
    <s v="B1486"/>
    <x v="392"/>
    <x v="2"/>
    <n v="13.74"/>
    <n v="1"/>
    <n v="13.74"/>
    <x v="1"/>
    <x v="0"/>
  </r>
  <r>
    <s v="O1373"/>
    <d v="2024-04-17T00:00:00"/>
    <x v="3"/>
    <x v="7"/>
    <x v="1"/>
    <s v="C376"/>
    <x v="103"/>
    <s v="B1337"/>
    <x v="393"/>
    <x v="2"/>
    <n v="17.059999999999999"/>
    <n v="2"/>
    <n v="34.119999999999997"/>
    <x v="0"/>
    <x v="4"/>
  </r>
  <r>
    <s v="O2931"/>
    <d v="2025-07-03T00:00:00"/>
    <x v="5"/>
    <x v="2"/>
    <x v="0"/>
    <s v="C327"/>
    <x v="120"/>
    <s v="B1117"/>
    <x v="394"/>
    <x v="2"/>
    <n v="45.11"/>
    <n v="5"/>
    <n v="225.55"/>
    <x v="2"/>
    <x v="7"/>
  </r>
  <r>
    <s v="O1179"/>
    <d v="2024-11-30T00:00:00"/>
    <x v="6"/>
    <x v="5"/>
    <x v="1"/>
    <s v="C742"/>
    <x v="394"/>
    <s v="B1662"/>
    <x v="395"/>
    <x v="2"/>
    <n v="25.67"/>
    <n v="4"/>
    <n v="102.68"/>
    <x v="3"/>
    <x v="0"/>
  </r>
  <r>
    <s v="O3397"/>
    <d v="2025-02-21T00:00:00"/>
    <x v="2"/>
    <x v="3"/>
    <x v="0"/>
    <s v="C428"/>
    <x v="395"/>
    <s v="B1839"/>
    <x v="43"/>
    <x v="3"/>
    <n v="15.3"/>
    <n v="3"/>
    <n v="45.9"/>
    <x v="2"/>
    <x v="0"/>
  </r>
  <r>
    <s v="O3197"/>
    <d v="2022-11-27T00:00:00"/>
    <x v="0"/>
    <x v="5"/>
    <x v="3"/>
    <s v="C278"/>
    <x v="387"/>
    <s v="B1488"/>
    <x v="396"/>
    <x v="2"/>
    <n v="31.16"/>
    <n v="1"/>
    <n v="31.16"/>
    <x v="0"/>
    <x v="2"/>
  </r>
  <r>
    <s v="O2685"/>
    <d v="2024-06-17T00:00:00"/>
    <x v="1"/>
    <x v="1"/>
    <x v="1"/>
    <s v="C887"/>
    <x v="396"/>
    <s v="B1496"/>
    <x v="397"/>
    <x v="0"/>
    <n v="11.72"/>
    <n v="3"/>
    <n v="35.159999999999997"/>
    <x v="2"/>
    <x v="7"/>
  </r>
  <r>
    <s v="O1246"/>
    <d v="2023-11-15T00:00:00"/>
    <x v="3"/>
    <x v="5"/>
    <x v="2"/>
    <s v="C885"/>
    <x v="260"/>
    <s v="B1639"/>
    <x v="398"/>
    <x v="0"/>
    <n v="15.45"/>
    <n v="4"/>
    <n v="61.8"/>
    <x v="3"/>
    <x v="0"/>
  </r>
  <r>
    <s v="O2572"/>
    <d v="2022-09-28T00:00:00"/>
    <x v="3"/>
    <x v="6"/>
    <x v="3"/>
    <s v="C446"/>
    <x v="397"/>
    <s v="B1047"/>
    <x v="399"/>
    <x v="3"/>
    <n v="25.72"/>
    <n v="3"/>
    <n v="77.16"/>
    <x v="0"/>
    <x v="2"/>
  </r>
  <r>
    <s v="O1909"/>
    <d v="2023-12-03T00:00:00"/>
    <x v="0"/>
    <x v="9"/>
    <x v="2"/>
    <s v="C830"/>
    <x v="398"/>
    <s v="B1191"/>
    <x v="400"/>
    <x v="2"/>
    <n v="5.83"/>
    <n v="1"/>
    <n v="5.83"/>
    <x v="1"/>
    <x v="1"/>
  </r>
  <r>
    <s v="O3424"/>
    <d v="2022-09-07T00:00:00"/>
    <x v="3"/>
    <x v="6"/>
    <x v="3"/>
    <s v="C448"/>
    <x v="399"/>
    <s v="B1530"/>
    <x v="226"/>
    <x v="2"/>
    <n v="56.48"/>
    <n v="1"/>
    <n v="56.48"/>
    <x v="0"/>
    <x v="7"/>
  </r>
  <r>
    <s v="O2976"/>
    <d v="2024-05-21T00:00:00"/>
    <x v="4"/>
    <x v="4"/>
    <x v="1"/>
    <s v="C886"/>
    <x v="220"/>
    <s v="B1698"/>
    <x v="288"/>
    <x v="3"/>
    <n v="37.22"/>
    <n v="3"/>
    <n v="111.66"/>
    <x v="0"/>
    <x v="2"/>
  </r>
  <r>
    <s v="O1879"/>
    <d v="2024-10-10T00:00:00"/>
    <x v="5"/>
    <x v="10"/>
    <x v="1"/>
    <s v="C540"/>
    <x v="130"/>
    <s v="B1651"/>
    <x v="73"/>
    <x v="3"/>
    <n v="47.09"/>
    <n v="2"/>
    <n v="94.18"/>
    <x v="2"/>
    <x v="3"/>
  </r>
  <r>
    <s v="O3302"/>
    <d v="2023-05-24T00:00:00"/>
    <x v="3"/>
    <x v="4"/>
    <x v="2"/>
    <s v="C462"/>
    <x v="400"/>
    <s v="B1714"/>
    <x v="401"/>
    <x v="0"/>
    <n v="30.83"/>
    <n v="5"/>
    <n v="154.15"/>
    <x v="0"/>
    <x v="6"/>
  </r>
  <r>
    <s v="O2986"/>
    <d v="2022-09-11T00:00:00"/>
    <x v="0"/>
    <x v="6"/>
    <x v="3"/>
    <s v="C886"/>
    <x v="401"/>
    <s v="B1243"/>
    <x v="402"/>
    <x v="2"/>
    <n v="38.97"/>
    <n v="2"/>
    <n v="77.94"/>
    <x v="0"/>
    <x v="2"/>
  </r>
  <r>
    <s v="O1968"/>
    <d v="2023-12-23T00:00:00"/>
    <x v="6"/>
    <x v="9"/>
    <x v="2"/>
    <s v="C919"/>
    <x v="402"/>
    <s v="B1977"/>
    <x v="403"/>
    <x v="1"/>
    <n v="38.06"/>
    <n v="1"/>
    <n v="38.06"/>
    <x v="3"/>
    <x v="2"/>
  </r>
  <r>
    <s v="O2182"/>
    <d v="2024-09-11T00:00:00"/>
    <x v="3"/>
    <x v="6"/>
    <x v="1"/>
    <s v="C405"/>
    <x v="403"/>
    <s v="B1635"/>
    <x v="404"/>
    <x v="0"/>
    <n v="31.35"/>
    <n v="3"/>
    <n v="94.05"/>
    <x v="2"/>
    <x v="3"/>
  </r>
  <r>
    <s v="O3078"/>
    <d v="2022-11-22T00:00:00"/>
    <x v="4"/>
    <x v="5"/>
    <x v="3"/>
    <s v="C269"/>
    <x v="404"/>
    <s v="B1925"/>
    <x v="216"/>
    <x v="1"/>
    <n v="6.83"/>
    <n v="5"/>
    <n v="34.15"/>
    <x v="2"/>
    <x v="2"/>
  </r>
  <r>
    <s v="O3932"/>
    <d v="2023-08-04T00:00:00"/>
    <x v="2"/>
    <x v="8"/>
    <x v="2"/>
    <s v="C884"/>
    <x v="405"/>
    <s v="B1991"/>
    <x v="405"/>
    <x v="1"/>
    <n v="17"/>
    <n v="5"/>
    <n v="85"/>
    <x v="2"/>
    <x v="7"/>
  </r>
  <r>
    <s v="O2084"/>
    <d v="2023-10-21T00:00:00"/>
    <x v="6"/>
    <x v="10"/>
    <x v="2"/>
    <s v="C591"/>
    <x v="406"/>
    <s v="B1076"/>
    <x v="332"/>
    <x v="2"/>
    <n v="25.69"/>
    <n v="5"/>
    <n v="128.44999999999999"/>
    <x v="2"/>
    <x v="3"/>
  </r>
  <r>
    <s v="O3727"/>
    <d v="2022-10-02T00:00:00"/>
    <x v="0"/>
    <x v="10"/>
    <x v="3"/>
    <s v="C408"/>
    <x v="151"/>
    <s v="B1800"/>
    <x v="406"/>
    <x v="1"/>
    <n v="47.61"/>
    <n v="4"/>
    <n v="190.44"/>
    <x v="0"/>
    <x v="2"/>
  </r>
  <r>
    <s v="O3546"/>
    <d v="2024-03-24T00:00:00"/>
    <x v="0"/>
    <x v="0"/>
    <x v="1"/>
    <s v="C384"/>
    <x v="407"/>
    <s v="B1111"/>
    <x v="45"/>
    <x v="3"/>
    <n v="8.7799999999999994"/>
    <n v="2"/>
    <n v="17.559999999999999"/>
    <x v="2"/>
    <x v="2"/>
  </r>
  <r>
    <s v="O1575"/>
    <d v="2023-04-26T00:00:00"/>
    <x v="3"/>
    <x v="7"/>
    <x v="2"/>
    <s v="C855"/>
    <x v="408"/>
    <s v="B1075"/>
    <x v="407"/>
    <x v="1"/>
    <n v="42.54"/>
    <n v="3"/>
    <n v="127.62"/>
    <x v="1"/>
    <x v="4"/>
  </r>
  <r>
    <s v="O1495"/>
    <d v="2023-11-29T00:00:00"/>
    <x v="3"/>
    <x v="5"/>
    <x v="2"/>
    <s v="C213"/>
    <x v="409"/>
    <s v="B1091"/>
    <x v="408"/>
    <x v="2"/>
    <n v="32.65"/>
    <n v="3"/>
    <n v="97.95"/>
    <x v="3"/>
    <x v="4"/>
  </r>
  <r>
    <s v="O1334"/>
    <d v="2023-10-14T00:00:00"/>
    <x v="6"/>
    <x v="10"/>
    <x v="2"/>
    <s v="C304"/>
    <x v="410"/>
    <s v="B1143"/>
    <x v="151"/>
    <x v="2"/>
    <n v="40.61"/>
    <n v="1"/>
    <n v="40.61"/>
    <x v="3"/>
    <x v="1"/>
  </r>
  <r>
    <s v="O3229"/>
    <d v="2024-01-04T00:00:00"/>
    <x v="5"/>
    <x v="11"/>
    <x v="1"/>
    <s v="C642"/>
    <x v="411"/>
    <s v="B1613"/>
    <x v="201"/>
    <x v="0"/>
    <n v="37.21"/>
    <n v="5"/>
    <n v="186.05"/>
    <x v="1"/>
    <x v="7"/>
  </r>
  <r>
    <s v="O3443"/>
    <d v="2025-07-06T00:00:00"/>
    <x v="0"/>
    <x v="2"/>
    <x v="0"/>
    <s v="C895"/>
    <x v="412"/>
    <s v="B1764"/>
    <x v="287"/>
    <x v="1"/>
    <n v="50.58"/>
    <n v="5"/>
    <n v="252.9"/>
    <x v="2"/>
    <x v="0"/>
  </r>
  <r>
    <s v="O3091"/>
    <d v="2023-06-14T00:00:00"/>
    <x v="3"/>
    <x v="1"/>
    <x v="2"/>
    <s v="C299"/>
    <x v="143"/>
    <s v="B1515"/>
    <x v="409"/>
    <x v="2"/>
    <n v="39.75"/>
    <n v="2"/>
    <n v="79.5"/>
    <x v="2"/>
    <x v="0"/>
  </r>
  <r>
    <s v="O1684"/>
    <d v="2023-11-21T00:00:00"/>
    <x v="4"/>
    <x v="5"/>
    <x v="2"/>
    <s v="C697"/>
    <x v="413"/>
    <s v="B1690"/>
    <x v="410"/>
    <x v="0"/>
    <n v="49.18"/>
    <n v="4"/>
    <n v="196.72"/>
    <x v="1"/>
    <x v="4"/>
  </r>
  <r>
    <s v="O1434"/>
    <d v="2023-03-24T00:00:00"/>
    <x v="2"/>
    <x v="0"/>
    <x v="2"/>
    <s v="C825"/>
    <x v="414"/>
    <s v="B1172"/>
    <x v="231"/>
    <x v="3"/>
    <n v="17.850000000000001"/>
    <n v="5"/>
    <n v="89.25"/>
    <x v="0"/>
    <x v="4"/>
  </r>
  <r>
    <s v="O3101"/>
    <d v="2025-02-11T00:00:00"/>
    <x v="4"/>
    <x v="3"/>
    <x v="0"/>
    <s v="C333"/>
    <x v="415"/>
    <s v="B1295"/>
    <x v="310"/>
    <x v="1"/>
    <n v="33.03"/>
    <n v="2"/>
    <n v="66.06"/>
    <x v="1"/>
    <x v="6"/>
  </r>
  <r>
    <s v="O3292"/>
    <d v="2023-01-27T00:00:00"/>
    <x v="2"/>
    <x v="11"/>
    <x v="2"/>
    <s v="C978"/>
    <x v="102"/>
    <s v="B1072"/>
    <x v="411"/>
    <x v="0"/>
    <n v="41.89"/>
    <n v="2"/>
    <n v="83.78"/>
    <x v="0"/>
    <x v="3"/>
  </r>
  <r>
    <s v="O1977"/>
    <d v="2024-04-25T00:00:00"/>
    <x v="5"/>
    <x v="7"/>
    <x v="1"/>
    <s v="C378"/>
    <x v="267"/>
    <s v="B1649"/>
    <x v="412"/>
    <x v="2"/>
    <n v="24.26"/>
    <n v="4"/>
    <n v="97.04"/>
    <x v="3"/>
    <x v="3"/>
  </r>
  <r>
    <s v="O1414"/>
    <d v="2024-10-10T00:00:00"/>
    <x v="5"/>
    <x v="10"/>
    <x v="1"/>
    <s v="C269"/>
    <x v="404"/>
    <s v="B1481"/>
    <x v="413"/>
    <x v="1"/>
    <n v="33.909999999999997"/>
    <n v="3"/>
    <n v="101.73"/>
    <x v="0"/>
    <x v="0"/>
  </r>
  <r>
    <s v="O2198"/>
    <d v="2024-09-06T00:00:00"/>
    <x v="2"/>
    <x v="6"/>
    <x v="1"/>
    <s v="C755"/>
    <x v="416"/>
    <s v="B1117"/>
    <x v="394"/>
    <x v="1"/>
    <n v="38.68"/>
    <n v="3"/>
    <n v="116.04"/>
    <x v="3"/>
    <x v="3"/>
  </r>
  <r>
    <s v="O2613"/>
    <d v="2024-10-08T00:00:00"/>
    <x v="4"/>
    <x v="10"/>
    <x v="1"/>
    <s v="C366"/>
    <x v="195"/>
    <s v="B1746"/>
    <x v="414"/>
    <x v="2"/>
    <n v="21.34"/>
    <n v="4"/>
    <n v="85.36"/>
    <x v="2"/>
    <x v="0"/>
  </r>
  <r>
    <s v="O1475"/>
    <d v="2023-02-28T00:00:00"/>
    <x v="4"/>
    <x v="3"/>
    <x v="2"/>
    <s v="C269"/>
    <x v="417"/>
    <s v="B1392"/>
    <x v="415"/>
    <x v="0"/>
    <n v="18.059999999999999"/>
    <n v="2"/>
    <n v="36.119999999999997"/>
    <x v="2"/>
    <x v="7"/>
  </r>
  <r>
    <s v="O3037"/>
    <d v="2023-09-19T00:00:00"/>
    <x v="4"/>
    <x v="6"/>
    <x v="2"/>
    <s v="C187"/>
    <x v="418"/>
    <s v="B1465"/>
    <x v="416"/>
    <x v="3"/>
    <n v="25.64"/>
    <n v="4"/>
    <n v="102.56"/>
    <x v="0"/>
    <x v="1"/>
  </r>
  <r>
    <s v="O1128"/>
    <d v="2023-11-19T00:00:00"/>
    <x v="0"/>
    <x v="5"/>
    <x v="2"/>
    <s v="C305"/>
    <x v="419"/>
    <s v="B1221"/>
    <x v="417"/>
    <x v="0"/>
    <n v="15.19"/>
    <n v="5"/>
    <n v="75.95"/>
    <x v="0"/>
    <x v="7"/>
  </r>
  <r>
    <s v="O2815"/>
    <d v="2022-08-30T00:00:00"/>
    <x v="4"/>
    <x v="8"/>
    <x v="3"/>
    <s v="C562"/>
    <x v="269"/>
    <s v="B1715"/>
    <x v="418"/>
    <x v="0"/>
    <n v="33.07"/>
    <n v="3"/>
    <n v="99.21"/>
    <x v="0"/>
    <x v="2"/>
  </r>
  <r>
    <s v="O3060"/>
    <d v="2025-04-27T00:00:00"/>
    <x v="0"/>
    <x v="7"/>
    <x v="0"/>
    <s v="C354"/>
    <x v="420"/>
    <s v="B1489"/>
    <x v="419"/>
    <x v="0"/>
    <n v="41.17"/>
    <n v="5"/>
    <n v="205.85"/>
    <x v="0"/>
    <x v="1"/>
  </r>
  <r>
    <s v="O3872"/>
    <d v="2024-07-04T00:00:00"/>
    <x v="5"/>
    <x v="2"/>
    <x v="1"/>
    <s v="C340"/>
    <x v="288"/>
    <s v="B1096"/>
    <x v="420"/>
    <x v="2"/>
    <n v="6.82"/>
    <n v="1"/>
    <n v="6.82"/>
    <x v="0"/>
    <x v="2"/>
  </r>
  <r>
    <s v="O1296"/>
    <d v="2023-03-25T00:00:00"/>
    <x v="6"/>
    <x v="0"/>
    <x v="2"/>
    <s v="C604"/>
    <x v="126"/>
    <s v="B1456"/>
    <x v="421"/>
    <x v="0"/>
    <n v="14.71"/>
    <n v="3"/>
    <n v="44.13"/>
    <x v="0"/>
    <x v="7"/>
  </r>
  <r>
    <s v="O1420"/>
    <d v="2024-03-12T00:00:00"/>
    <x v="4"/>
    <x v="0"/>
    <x v="1"/>
    <s v="C280"/>
    <x v="421"/>
    <s v="B1304"/>
    <x v="422"/>
    <x v="3"/>
    <n v="29.93"/>
    <n v="5"/>
    <n v="149.65"/>
    <x v="0"/>
    <x v="7"/>
  </r>
  <r>
    <s v="O2707"/>
    <d v="2024-05-14T00:00:00"/>
    <x v="4"/>
    <x v="4"/>
    <x v="1"/>
    <s v="C973"/>
    <x v="422"/>
    <s v="B1361"/>
    <x v="423"/>
    <x v="3"/>
    <n v="9.2200000000000006"/>
    <n v="4"/>
    <n v="36.880000000000003"/>
    <x v="1"/>
    <x v="7"/>
  </r>
  <r>
    <s v="O1288"/>
    <d v="2023-09-25T00:00:00"/>
    <x v="1"/>
    <x v="6"/>
    <x v="2"/>
    <s v="C893"/>
    <x v="423"/>
    <s v="B1469"/>
    <x v="424"/>
    <x v="2"/>
    <n v="32.85"/>
    <n v="3"/>
    <n v="98.55"/>
    <x v="3"/>
    <x v="7"/>
  </r>
  <r>
    <s v="O3339"/>
    <d v="2025-04-12T00:00:00"/>
    <x v="6"/>
    <x v="7"/>
    <x v="0"/>
    <s v="C115"/>
    <x v="424"/>
    <s v="B1684"/>
    <x v="425"/>
    <x v="0"/>
    <n v="24.02"/>
    <n v="1"/>
    <n v="24.02"/>
    <x v="2"/>
    <x v="7"/>
  </r>
  <r>
    <s v="O2564"/>
    <d v="2024-12-18T00:00:00"/>
    <x v="3"/>
    <x v="9"/>
    <x v="1"/>
    <s v="C293"/>
    <x v="425"/>
    <s v="B1217"/>
    <x v="426"/>
    <x v="1"/>
    <n v="33.659999999999997"/>
    <n v="4"/>
    <n v="134.63999999999999"/>
    <x v="0"/>
    <x v="2"/>
  </r>
  <r>
    <s v="O1899"/>
    <d v="2024-10-09T00:00:00"/>
    <x v="3"/>
    <x v="10"/>
    <x v="1"/>
    <s v="C927"/>
    <x v="426"/>
    <s v="B1686"/>
    <x v="427"/>
    <x v="1"/>
    <n v="40.56"/>
    <n v="4"/>
    <n v="162.24"/>
    <x v="3"/>
    <x v="1"/>
  </r>
  <r>
    <s v="O2014"/>
    <d v="2023-12-10T00:00:00"/>
    <x v="0"/>
    <x v="9"/>
    <x v="2"/>
    <s v="C446"/>
    <x v="397"/>
    <s v="B1082"/>
    <x v="159"/>
    <x v="0"/>
    <n v="49.99"/>
    <n v="1"/>
    <n v="49.99"/>
    <x v="1"/>
    <x v="1"/>
  </r>
  <r>
    <s v="O1663"/>
    <d v="2024-08-31T00:00:00"/>
    <x v="6"/>
    <x v="8"/>
    <x v="1"/>
    <s v="C427"/>
    <x v="427"/>
    <s v="B1610"/>
    <x v="428"/>
    <x v="1"/>
    <n v="37.61"/>
    <n v="3"/>
    <n v="112.83"/>
    <x v="2"/>
    <x v="4"/>
  </r>
  <r>
    <s v="O2448"/>
    <d v="2023-02-24T00:00:00"/>
    <x v="2"/>
    <x v="3"/>
    <x v="2"/>
    <s v="C526"/>
    <x v="428"/>
    <s v="B1721"/>
    <x v="429"/>
    <x v="0"/>
    <n v="23.71"/>
    <n v="3"/>
    <n v="71.13"/>
    <x v="0"/>
    <x v="3"/>
  </r>
  <r>
    <s v="O3387"/>
    <d v="2023-02-07T00:00:00"/>
    <x v="4"/>
    <x v="3"/>
    <x v="2"/>
    <s v="C712"/>
    <x v="429"/>
    <s v="B1768"/>
    <x v="63"/>
    <x v="1"/>
    <n v="25.3"/>
    <n v="2"/>
    <n v="50.6"/>
    <x v="0"/>
    <x v="5"/>
  </r>
  <r>
    <s v="O1190"/>
    <d v="2023-01-21T00:00:00"/>
    <x v="6"/>
    <x v="11"/>
    <x v="2"/>
    <s v="C691"/>
    <x v="430"/>
    <s v="B1566"/>
    <x v="69"/>
    <x v="3"/>
    <n v="39.04"/>
    <n v="4"/>
    <n v="156.16"/>
    <x v="1"/>
    <x v="7"/>
  </r>
  <r>
    <s v="O3199"/>
    <d v="2025-04-18T00:00:00"/>
    <x v="2"/>
    <x v="7"/>
    <x v="0"/>
    <s v="C401"/>
    <x v="431"/>
    <s v="B1987"/>
    <x v="5"/>
    <x v="0"/>
    <n v="15.26"/>
    <n v="3"/>
    <n v="45.78"/>
    <x v="2"/>
    <x v="2"/>
  </r>
  <r>
    <s v="O3725"/>
    <d v="2023-03-11T00:00:00"/>
    <x v="6"/>
    <x v="0"/>
    <x v="2"/>
    <s v="C517"/>
    <x v="432"/>
    <s v="B1290"/>
    <x v="430"/>
    <x v="2"/>
    <n v="33.119999999999997"/>
    <n v="4"/>
    <n v="132.47999999999999"/>
    <x v="2"/>
    <x v="5"/>
  </r>
  <r>
    <s v="O2601"/>
    <d v="2023-11-06T00:00:00"/>
    <x v="1"/>
    <x v="5"/>
    <x v="2"/>
    <s v="C636"/>
    <x v="433"/>
    <s v="B1375"/>
    <x v="431"/>
    <x v="2"/>
    <n v="28.77"/>
    <n v="4"/>
    <n v="115.08"/>
    <x v="0"/>
    <x v="3"/>
  </r>
  <r>
    <s v="O3652"/>
    <d v="2023-04-24T00:00:00"/>
    <x v="1"/>
    <x v="7"/>
    <x v="2"/>
    <s v="C854"/>
    <x v="99"/>
    <s v="B1768"/>
    <x v="63"/>
    <x v="0"/>
    <n v="20.3"/>
    <n v="3"/>
    <n v="60.9"/>
    <x v="2"/>
    <x v="6"/>
  </r>
  <r>
    <s v="O2121"/>
    <d v="2023-10-08T00:00:00"/>
    <x v="0"/>
    <x v="10"/>
    <x v="2"/>
    <s v="C651"/>
    <x v="434"/>
    <s v="B1106"/>
    <x v="432"/>
    <x v="2"/>
    <n v="29.65"/>
    <n v="2"/>
    <n v="59.3"/>
    <x v="1"/>
    <x v="2"/>
  </r>
  <r>
    <s v="O3723"/>
    <d v="2024-02-01T00:00:00"/>
    <x v="5"/>
    <x v="3"/>
    <x v="1"/>
    <s v="C121"/>
    <x v="435"/>
    <s v="B1416"/>
    <x v="433"/>
    <x v="2"/>
    <n v="42.94"/>
    <n v="5"/>
    <n v="214.7"/>
    <x v="0"/>
    <x v="7"/>
  </r>
  <r>
    <s v="O1328"/>
    <d v="2024-04-04T00:00:00"/>
    <x v="5"/>
    <x v="7"/>
    <x v="1"/>
    <s v="C523"/>
    <x v="436"/>
    <s v="B1083"/>
    <x v="434"/>
    <x v="1"/>
    <n v="17.03"/>
    <n v="2"/>
    <n v="34.06"/>
    <x v="2"/>
    <x v="1"/>
  </r>
  <r>
    <s v="O1634"/>
    <d v="2023-12-04T00:00:00"/>
    <x v="1"/>
    <x v="9"/>
    <x v="2"/>
    <s v="C574"/>
    <x v="9"/>
    <s v="B1536"/>
    <x v="435"/>
    <x v="0"/>
    <n v="42.03"/>
    <n v="2"/>
    <n v="84.06"/>
    <x v="3"/>
    <x v="1"/>
  </r>
  <r>
    <s v="O3882"/>
    <d v="2023-04-08T00:00:00"/>
    <x v="6"/>
    <x v="7"/>
    <x v="2"/>
    <s v="C686"/>
    <x v="392"/>
    <s v="B1115"/>
    <x v="436"/>
    <x v="0"/>
    <n v="15.88"/>
    <n v="3"/>
    <n v="47.64"/>
    <x v="2"/>
    <x v="5"/>
  </r>
  <r>
    <s v="O2335"/>
    <d v="2023-10-31T00:00:00"/>
    <x v="4"/>
    <x v="10"/>
    <x v="2"/>
    <s v="C381"/>
    <x v="437"/>
    <s v="B1476"/>
    <x v="437"/>
    <x v="3"/>
    <n v="29.6"/>
    <n v="2"/>
    <n v="59.2"/>
    <x v="1"/>
    <x v="0"/>
  </r>
  <r>
    <s v="O1580"/>
    <d v="2024-10-21T00:00:00"/>
    <x v="1"/>
    <x v="10"/>
    <x v="1"/>
    <s v="C823"/>
    <x v="119"/>
    <s v="B1177"/>
    <x v="438"/>
    <x v="0"/>
    <n v="13.15"/>
    <n v="3"/>
    <n v="39.450000000000003"/>
    <x v="2"/>
    <x v="4"/>
  </r>
  <r>
    <s v="O1567"/>
    <d v="2023-03-10T00:00:00"/>
    <x v="2"/>
    <x v="0"/>
    <x v="2"/>
    <s v="C923"/>
    <x v="438"/>
    <s v="B1718"/>
    <x v="439"/>
    <x v="2"/>
    <n v="48.38"/>
    <n v="1"/>
    <n v="48.38"/>
    <x v="1"/>
    <x v="2"/>
  </r>
  <r>
    <s v="O1422"/>
    <d v="2023-03-19T00:00:00"/>
    <x v="0"/>
    <x v="0"/>
    <x v="2"/>
    <s v="C546"/>
    <x v="439"/>
    <s v="B1243"/>
    <x v="440"/>
    <x v="1"/>
    <n v="40.96"/>
    <n v="5"/>
    <n v="204.8"/>
    <x v="3"/>
    <x v="0"/>
  </r>
  <r>
    <s v="O2959"/>
    <d v="2025-07-31T00:00:00"/>
    <x v="5"/>
    <x v="2"/>
    <x v="0"/>
    <s v="C521"/>
    <x v="440"/>
    <s v="B1739"/>
    <x v="285"/>
    <x v="1"/>
    <n v="25.95"/>
    <n v="3"/>
    <n v="77.849999999999994"/>
    <x v="1"/>
    <x v="0"/>
  </r>
  <r>
    <s v="O3140"/>
    <d v="2024-10-04T00:00:00"/>
    <x v="2"/>
    <x v="10"/>
    <x v="1"/>
    <s v="C785"/>
    <x v="441"/>
    <s v="B1903"/>
    <x v="321"/>
    <x v="0"/>
    <n v="20.260000000000002"/>
    <n v="1"/>
    <n v="20.260000000000002"/>
    <x v="0"/>
    <x v="0"/>
  </r>
  <r>
    <s v="O3198"/>
    <d v="2024-11-30T00:00:00"/>
    <x v="6"/>
    <x v="5"/>
    <x v="1"/>
    <s v="C222"/>
    <x v="51"/>
    <s v="B1360"/>
    <x v="441"/>
    <x v="0"/>
    <n v="26.23"/>
    <n v="1"/>
    <n v="26.23"/>
    <x v="1"/>
    <x v="1"/>
  </r>
  <r>
    <s v="O3498"/>
    <d v="2022-12-26T00:00:00"/>
    <x v="1"/>
    <x v="9"/>
    <x v="3"/>
    <s v="C983"/>
    <x v="44"/>
    <s v="B1581"/>
    <x v="351"/>
    <x v="2"/>
    <n v="20.58"/>
    <n v="4"/>
    <n v="82.32"/>
    <x v="0"/>
    <x v="2"/>
  </r>
  <r>
    <s v="O3765"/>
    <d v="2025-01-31T00:00:00"/>
    <x v="2"/>
    <x v="11"/>
    <x v="0"/>
    <s v="C300"/>
    <x v="442"/>
    <s v="B1222"/>
    <x v="442"/>
    <x v="2"/>
    <n v="34.14"/>
    <n v="5"/>
    <n v="170.7"/>
    <x v="2"/>
    <x v="2"/>
  </r>
  <r>
    <s v="O3750"/>
    <d v="2025-05-13T00:00:00"/>
    <x v="4"/>
    <x v="4"/>
    <x v="0"/>
    <s v="C739"/>
    <x v="259"/>
    <s v="B1659"/>
    <x v="188"/>
    <x v="3"/>
    <n v="8.48"/>
    <n v="2"/>
    <n v="16.96"/>
    <x v="0"/>
    <x v="5"/>
  </r>
  <r>
    <s v="O1657"/>
    <d v="2024-11-03T00:00:00"/>
    <x v="0"/>
    <x v="5"/>
    <x v="1"/>
    <s v="C855"/>
    <x v="443"/>
    <s v="B1085"/>
    <x v="443"/>
    <x v="1"/>
    <n v="28.46"/>
    <n v="5"/>
    <n v="142.30000000000001"/>
    <x v="3"/>
    <x v="1"/>
  </r>
  <r>
    <s v="O2322"/>
    <d v="2022-09-08T00:00:00"/>
    <x v="5"/>
    <x v="6"/>
    <x v="3"/>
    <s v="C661"/>
    <x v="444"/>
    <s v="B1232"/>
    <x v="444"/>
    <x v="3"/>
    <n v="51.21"/>
    <n v="3"/>
    <n v="153.63"/>
    <x v="2"/>
    <x v="1"/>
  </r>
  <r>
    <s v="O1483"/>
    <d v="2023-05-26T00:00:00"/>
    <x v="2"/>
    <x v="4"/>
    <x v="2"/>
    <s v="C334"/>
    <x v="445"/>
    <s v="B1887"/>
    <x v="174"/>
    <x v="0"/>
    <n v="48.35"/>
    <n v="3"/>
    <n v="145.05000000000001"/>
    <x v="0"/>
    <x v="4"/>
  </r>
  <r>
    <s v="O2392"/>
    <d v="2022-11-19T00:00:00"/>
    <x v="6"/>
    <x v="5"/>
    <x v="3"/>
    <s v="C273"/>
    <x v="446"/>
    <s v="B1533"/>
    <x v="445"/>
    <x v="2"/>
    <n v="42.75"/>
    <n v="1"/>
    <n v="42.75"/>
    <x v="0"/>
    <x v="2"/>
  </r>
  <r>
    <s v="O3565"/>
    <d v="2024-06-16T00:00:00"/>
    <x v="0"/>
    <x v="1"/>
    <x v="1"/>
    <s v="C726"/>
    <x v="447"/>
    <s v="B1716"/>
    <x v="446"/>
    <x v="0"/>
    <n v="57.33"/>
    <n v="4"/>
    <n v="229.32"/>
    <x v="2"/>
    <x v="0"/>
  </r>
  <r>
    <s v="O3971"/>
    <d v="2025-07-22T00:00:00"/>
    <x v="4"/>
    <x v="2"/>
    <x v="0"/>
    <s v="C926"/>
    <x v="265"/>
    <s v="B1995"/>
    <x v="447"/>
    <x v="3"/>
    <n v="10.130000000000001"/>
    <n v="2"/>
    <n v="20.260000000000002"/>
    <x v="0"/>
    <x v="6"/>
  </r>
  <r>
    <s v="O3957"/>
    <d v="2025-01-20T00:00:00"/>
    <x v="1"/>
    <x v="11"/>
    <x v="0"/>
    <s v="C479"/>
    <x v="141"/>
    <s v="B1022"/>
    <x v="448"/>
    <x v="0"/>
    <n v="11.91"/>
    <n v="3"/>
    <n v="35.729999999999997"/>
    <x v="2"/>
    <x v="2"/>
  </r>
  <r>
    <s v="O3081"/>
    <d v="2025-02-02T00:00:00"/>
    <x v="0"/>
    <x v="3"/>
    <x v="0"/>
    <s v="C621"/>
    <x v="223"/>
    <s v="B1469"/>
    <x v="424"/>
    <x v="0"/>
    <n v="34.31"/>
    <n v="5"/>
    <n v="171.55"/>
    <x v="0"/>
    <x v="0"/>
  </r>
  <r>
    <s v="O1426"/>
    <d v="2024-03-04T00:00:00"/>
    <x v="1"/>
    <x v="0"/>
    <x v="1"/>
    <s v="C780"/>
    <x v="448"/>
    <s v="B1541"/>
    <x v="449"/>
    <x v="0"/>
    <n v="25.09"/>
    <n v="4"/>
    <n v="100.36"/>
    <x v="1"/>
    <x v="4"/>
  </r>
  <r>
    <s v="O2922"/>
    <d v="2024-08-29T00:00:00"/>
    <x v="5"/>
    <x v="8"/>
    <x v="1"/>
    <s v="C814"/>
    <x v="449"/>
    <s v="B1440"/>
    <x v="450"/>
    <x v="2"/>
    <n v="34.86"/>
    <n v="4"/>
    <n v="139.44"/>
    <x v="0"/>
    <x v="3"/>
  </r>
  <r>
    <s v="O1278"/>
    <d v="2024-04-05T00:00:00"/>
    <x v="2"/>
    <x v="7"/>
    <x v="1"/>
    <s v="C232"/>
    <x v="450"/>
    <s v="B1098"/>
    <x v="451"/>
    <x v="0"/>
    <n v="8.4499999999999993"/>
    <n v="4"/>
    <n v="33.799999999999997"/>
    <x v="0"/>
    <x v="2"/>
  </r>
  <r>
    <s v="O1986"/>
    <d v="2023-11-13T00:00:00"/>
    <x v="1"/>
    <x v="5"/>
    <x v="2"/>
    <s v="C164"/>
    <x v="266"/>
    <s v="B1044"/>
    <x v="452"/>
    <x v="3"/>
    <n v="39.69"/>
    <n v="2"/>
    <n v="79.38"/>
    <x v="0"/>
    <x v="0"/>
  </r>
  <r>
    <s v="O2948"/>
    <d v="2024-09-04T00:00:00"/>
    <x v="3"/>
    <x v="6"/>
    <x v="1"/>
    <s v="C881"/>
    <x v="371"/>
    <s v="B1599"/>
    <x v="453"/>
    <x v="0"/>
    <n v="21.17"/>
    <n v="1"/>
    <n v="21.17"/>
    <x v="2"/>
    <x v="6"/>
  </r>
  <r>
    <s v="O2485"/>
    <d v="2025-01-27T00:00:00"/>
    <x v="1"/>
    <x v="11"/>
    <x v="0"/>
    <s v="C427"/>
    <x v="63"/>
    <s v="B1072"/>
    <x v="454"/>
    <x v="2"/>
    <n v="40.4"/>
    <n v="2"/>
    <n v="80.8"/>
    <x v="0"/>
    <x v="2"/>
  </r>
  <r>
    <s v="O1799"/>
    <d v="2024-02-10T00:00:00"/>
    <x v="6"/>
    <x v="3"/>
    <x v="1"/>
    <s v="C934"/>
    <x v="133"/>
    <s v="B1684"/>
    <x v="455"/>
    <x v="1"/>
    <n v="40.03"/>
    <n v="3"/>
    <n v="120.09"/>
    <x v="3"/>
    <x v="2"/>
  </r>
  <r>
    <s v="O3308"/>
    <d v="2023-09-20T00:00:00"/>
    <x v="3"/>
    <x v="6"/>
    <x v="2"/>
    <s v="C549"/>
    <x v="451"/>
    <s v="B1274"/>
    <x v="456"/>
    <x v="0"/>
    <n v="8.31"/>
    <n v="3"/>
    <n v="24.93"/>
    <x v="0"/>
    <x v="6"/>
  </r>
  <r>
    <s v="O3592"/>
    <d v="2024-02-23T00:00:00"/>
    <x v="2"/>
    <x v="3"/>
    <x v="1"/>
    <s v="C996"/>
    <x v="452"/>
    <s v="B1407"/>
    <x v="457"/>
    <x v="0"/>
    <n v="48.64"/>
    <n v="3"/>
    <n v="145.91999999999999"/>
    <x v="0"/>
    <x v="5"/>
  </r>
  <r>
    <s v="O3521"/>
    <d v="2023-06-30T00:00:00"/>
    <x v="2"/>
    <x v="1"/>
    <x v="2"/>
    <s v="C350"/>
    <x v="453"/>
    <s v="B1186"/>
    <x v="458"/>
    <x v="2"/>
    <n v="45.83"/>
    <n v="4"/>
    <n v="183.32"/>
    <x v="2"/>
    <x v="3"/>
  </r>
  <r>
    <s v="O1320"/>
    <d v="2024-11-24T00:00:00"/>
    <x v="0"/>
    <x v="5"/>
    <x v="1"/>
    <s v="C801"/>
    <x v="454"/>
    <s v="B1945"/>
    <x v="459"/>
    <x v="0"/>
    <n v="27.6"/>
    <n v="3"/>
    <n v="82.8"/>
    <x v="2"/>
    <x v="2"/>
  </r>
  <r>
    <s v="O2595"/>
    <d v="2024-09-01T00:00:00"/>
    <x v="0"/>
    <x v="6"/>
    <x v="1"/>
    <s v="C898"/>
    <x v="455"/>
    <s v="B1385"/>
    <x v="460"/>
    <x v="0"/>
    <n v="25.18"/>
    <n v="4"/>
    <n v="100.72"/>
    <x v="2"/>
    <x v="7"/>
  </r>
  <r>
    <s v="O3613"/>
    <d v="2022-12-20T00:00:00"/>
    <x v="4"/>
    <x v="9"/>
    <x v="3"/>
    <s v="C167"/>
    <x v="456"/>
    <s v="B1552"/>
    <x v="461"/>
    <x v="1"/>
    <n v="53.62"/>
    <n v="1"/>
    <n v="53.62"/>
    <x v="0"/>
    <x v="0"/>
  </r>
  <r>
    <s v="O2444"/>
    <d v="2023-11-02T00:00:00"/>
    <x v="5"/>
    <x v="5"/>
    <x v="2"/>
    <s v="C452"/>
    <x v="457"/>
    <s v="B1942"/>
    <x v="462"/>
    <x v="2"/>
    <n v="55.1"/>
    <n v="3"/>
    <n v="165.3"/>
    <x v="1"/>
    <x v="3"/>
  </r>
  <r>
    <s v="O3658"/>
    <d v="2022-11-15T00:00:00"/>
    <x v="4"/>
    <x v="5"/>
    <x v="3"/>
    <s v="C470"/>
    <x v="32"/>
    <s v="B1307"/>
    <x v="463"/>
    <x v="0"/>
    <n v="20.46"/>
    <n v="2"/>
    <n v="40.92"/>
    <x v="0"/>
    <x v="5"/>
  </r>
  <r>
    <s v="O2954"/>
    <d v="2023-09-19T00:00:00"/>
    <x v="4"/>
    <x v="6"/>
    <x v="2"/>
    <s v="C376"/>
    <x v="458"/>
    <s v="B1729"/>
    <x v="165"/>
    <x v="2"/>
    <n v="32.24"/>
    <n v="4"/>
    <n v="128.96"/>
    <x v="2"/>
    <x v="0"/>
  </r>
  <r>
    <s v="O3200"/>
    <d v="2025-05-12T00:00:00"/>
    <x v="1"/>
    <x v="4"/>
    <x v="0"/>
    <s v="C772"/>
    <x v="459"/>
    <s v="B1651"/>
    <x v="464"/>
    <x v="0"/>
    <n v="22.42"/>
    <n v="1"/>
    <n v="22.42"/>
    <x v="2"/>
    <x v="2"/>
  </r>
  <r>
    <s v="O3679"/>
    <d v="2024-11-02T00:00:00"/>
    <x v="6"/>
    <x v="5"/>
    <x v="1"/>
    <s v="C604"/>
    <x v="126"/>
    <s v="B1659"/>
    <x v="465"/>
    <x v="0"/>
    <n v="32.159999999999997"/>
    <n v="5"/>
    <n v="160.80000000000001"/>
    <x v="2"/>
    <x v="5"/>
  </r>
  <r>
    <s v="O1175"/>
    <d v="2023-02-24T00:00:00"/>
    <x v="2"/>
    <x v="3"/>
    <x v="2"/>
    <s v="C420"/>
    <x v="460"/>
    <s v="B1319"/>
    <x v="466"/>
    <x v="0"/>
    <n v="8.77"/>
    <n v="5"/>
    <n v="43.85"/>
    <x v="2"/>
    <x v="7"/>
  </r>
  <r>
    <s v="O1928"/>
    <d v="2023-01-27T00:00:00"/>
    <x v="2"/>
    <x v="11"/>
    <x v="2"/>
    <s v="C940"/>
    <x v="134"/>
    <s v="B1586"/>
    <x v="467"/>
    <x v="3"/>
    <n v="19.68"/>
    <n v="5"/>
    <n v="98.4"/>
    <x v="2"/>
    <x v="7"/>
  </r>
  <r>
    <s v="O1973"/>
    <d v="2024-09-06T00:00:00"/>
    <x v="2"/>
    <x v="6"/>
    <x v="1"/>
    <s v="C766"/>
    <x v="461"/>
    <s v="B1650"/>
    <x v="468"/>
    <x v="0"/>
    <n v="46.61"/>
    <n v="3"/>
    <n v="139.83000000000001"/>
    <x v="1"/>
    <x v="2"/>
  </r>
  <r>
    <s v="O3275"/>
    <d v="2023-08-26T00:00:00"/>
    <x v="6"/>
    <x v="8"/>
    <x v="2"/>
    <s v="C843"/>
    <x v="335"/>
    <s v="B1689"/>
    <x v="469"/>
    <x v="2"/>
    <n v="24.11"/>
    <n v="3"/>
    <n v="72.33"/>
    <x v="0"/>
    <x v="0"/>
  </r>
  <r>
    <s v="O1905"/>
    <d v="2023-07-25T00:00:00"/>
    <x v="4"/>
    <x v="2"/>
    <x v="2"/>
    <s v="C388"/>
    <x v="174"/>
    <s v="B1489"/>
    <x v="470"/>
    <x v="2"/>
    <n v="7.96"/>
    <n v="5"/>
    <n v="39.799999999999997"/>
    <x v="1"/>
    <x v="4"/>
  </r>
  <r>
    <s v="O3689"/>
    <d v="2023-04-08T00:00:00"/>
    <x v="6"/>
    <x v="7"/>
    <x v="2"/>
    <s v="C240"/>
    <x v="462"/>
    <s v="B1169"/>
    <x v="471"/>
    <x v="1"/>
    <n v="30.62"/>
    <n v="3"/>
    <n v="91.86"/>
    <x v="0"/>
    <x v="6"/>
  </r>
  <r>
    <s v="O1918"/>
    <d v="2023-07-07T00:00:00"/>
    <x v="2"/>
    <x v="2"/>
    <x v="2"/>
    <s v="C236"/>
    <x v="232"/>
    <s v="B1501"/>
    <x v="472"/>
    <x v="2"/>
    <n v="11.54"/>
    <n v="3"/>
    <n v="34.619999999999997"/>
    <x v="3"/>
    <x v="1"/>
  </r>
  <r>
    <s v="O1158"/>
    <d v="2023-08-12T00:00:00"/>
    <x v="6"/>
    <x v="8"/>
    <x v="2"/>
    <s v="C507"/>
    <x v="205"/>
    <s v="B1355"/>
    <x v="473"/>
    <x v="2"/>
    <n v="13.7"/>
    <n v="3"/>
    <n v="41.1"/>
    <x v="0"/>
    <x v="3"/>
  </r>
  <r>
    <s v="O3341"/>
    <d v="2025-01-13T00:00:00"/>
    <x v="1"/>
    <x v="11"/>
    <x v="0"/>
    <s v="C720"/>
    <x v="463"/>
    <s v="B1248"/>
    <x v="358"/>
    <x v="3"/>
    <n v="11.89"/>
    <n v="4"/>
    <n v="47.56"/>
    <x v="0"/>
    <x v="2"/>
  </r>
  <r>
    <s v="O3152"/>
    <d v="2024-08-11T00:00:00"/>
    <x v="0"/>
    <x v="8"/>
    <x v="1"/>
    <s v="C423"/>
    <x v="464"/>
    <s v="B1169"/>
    <x v="474"/>
    <x v="0"/>
    <n v="44.57"/>
    <n v="1"/>
    <n v="44.57"/>
    <x v="0"/>
    <x v="5"/>
  </r>
  <r>
    <s v="O1333"/>
    <d v="2023-05-04T00:00:00"/>
    <x v="5"/>
    <x v="4"/>
    <x v="2"/>
    <s v="C945"/>
    <x v="104"/>
    <s v="B1539"/>
    <x v="475"/>
    <x v="3"/>
    <n v="49.75"/>
    <n v="3"/>
    <n v="149.25"/>
    <x v="2"/>
    <x v="2"/>
  </r>
  <r>
    <s v="O1643"/>
    <d v="2023-03-02T00:00:00"/>
    <x v="5"/>
    <x v="0"/>
    <x v="2"/>
    <s v="C635"/>
    <x v="465"/>
    <s v="B1488"/>
    <x v="476"/>
    <x v="2"/>
    <n v="14.2"/>
    <n v="5"/>
    <n v="71"/>
    <x v="3"/>
    <x v="7"/>
  </r>
  <r>
    <s v="O2918"/>
    <d v="2024-07-18T00:00:00"/>
    <x v="5"/>
    <x v="2"/>
    <x v="1"/>
    <s v="C158"/>
    <x v="236"/>
    <s v="B1080"/>
    <x v="477"/>
    <x v="0"/>
    <n v="33.01"/>
    <n v="4"/>
    <n v="132.04"/>
    <x v="0"/>
    <x v="0"/>
  </r>
  <r>
    <s v="O2849"/>
    <d v="2024-03-31T00:00:00"/>
    <x v="0"/>
    <x v="0"/>
    <x v="1"/>
    <s v="C558"/>
    <x v="35"/>
    <s v="B1761"/>
    <x v="478"/>
    <x v="0"/>
    <n v="48.03"/>
    <n v="3"/>
    <n v="144.09"/>
    <x v="0"/>
    <x v="2"/>
  </r>
  <r>
    <s v="O1880"/>
    <d v="2023-05-23T00:00:00"/>
    <x v="4"/>
    <x v="4"/>
    <x v="2"/>
    <s v="C690"/>
    <x v="466"/>
    <s v="B1121"/>
    <x v="156"/>
    <x v="0"/>
    <n v="35.57"/>
    <n v="4"/>
    <n v="142.28"/>
    <x v="2"/>
    <x v="0"/>
  </r>
  <r>
    <s v="O2731"/>
    <d v="2022-10-21T00:00:00"/>
    <x v="2"/>
    <x v="10"/>
    <x v="3"/>
    <s v="C562"/>
    <x v="467"/>
    <s v="B1300"/>
    <x v="479"/>
    <x v="0"/>
    <n v="58.45"/>
    <n v="4"/>
    <n v="233.8"/>
    <x v="0"/>
    <x v="7"/>
  </r>
  <r>
    <s v="O3410"/>
    <d v="2023-03-18T00:00:00"/>
    <x v="6"/>
    <x v="0"/>
    <x v="2"/>
    <s v="C559"/>
    <x v="316"/>
    <s v="B1424"/>
    <x v="119"/>
    <x v="2"/>
    <n v="32.380000000000003"/>
    <n v="4"/>
    <n v="129.52000000000001"/>
    <x v="2"/>
    <x v="0"/>
  </r>
  <r>
    <s v="O1795"/>
    <d v="2023-03-28T00:00:00"/>
    <x v="4"/>
    <x v="0"/>
    <x v="2"/>
    <s v="C743"/>
    <x v="468"/>
    <s v="B1739"/>
    <x v="285"/>
    <x v="0"/>
    <n v="27.91"/>
    <n v="3"/>
    <n v="83.73"/>
    <x v="0"/>
    <x v="1"/>
  </r>
  <r>
    <s v="O1066"/>
    <d v="2023-11-11T00:00:00"/>
    <x v="6"/>
    <x v="5"/>
    <x v="2"/>
    <s v="C187"/>
    <x v="418"/>
    <s v="B1844"/>
    <x v="480"/>
    <x v="2"/>
    <n v="23.34"/>
    <n v="1"/>
    <n v="23.34"/>
    <x v="0"/>
    <x v="4"/>
  </r>
  <r>
    <s v="O1865"/>
    <d v="2024-12-10T00:00:00"/>
    <x v="4"/>
    <x v="9"/>
    <x v="1"/>
    <s v="C565"/>
    <x v="69"/>
    <s v="B1056"/>
    <x v="481"/>
    <x v="3"/>
    <n v="24.49"/>
    <n v="3"/>
    <n v="73.47"/>
    <x v="3"/>
    <x v="7"/>
  </r>
  <r>
    <s v="O2023"/>
    <d v="2024-05-29T00:00:00"/>
    <x v="3"/>
    <x v="4"/>
    <x v="1"/>
    <s v="C858"/>
    <x v="469"/>
    <s v="B1013"/>
    <x v="1"/>
    <x v="1"/>
    <n v="28.29"/>
    <n v="3"/>
    <n v="84.87"/>
    <x v="2"/>
    <x v="0"/>
  </r>
  <r>
    <s v="O3681"/>
    <d v="2025-08-05T00:00:00"/>
    <x v="4"/>
    <x v="8"/>
    <x v="0"/>
    <s v="C356"/>
    <x v="262"/>
    <s v="B1724"/>
    <x v="263"/>
    <x v="2"/>
    <n v="29.87"/>
    <n v="5"/>
    <n v="149.35"/>
    <x v="0"/>
    <x v="1"/>
  </r>
  <r>
    <s v="O2144"/>
    <d v="2024-07-10T00:00:00"/>
    <x v="3"/>
    <x v="2"/>
    <x v="1"/>
    <s v="C739"/>
    <x v="31"/>
    <s v="B1369"/>
    <x v="482"/>
    <x v="0"/>
    <n v="45.89"/>
    <n v="4"/>
    <n v="183.56"/>
    <x v="3"/>
    <x v="1"/>
  </r>
  <r>
    <s v="O1635"/>
    <d v="2024-10-30T00:00:00"/>
    <x v="3"/>
    <x v="10"/>
    <x v="1"/>
    <s v="C541"/>
    <x v="470"/>
    <s v="B1921"/>
    <x v="483"/>
    <x v="2"/>
    <n v="5.49"/>
    <n v="3"/>
    <n v="16.47"/>
    <x v="0"/>
    <x v="0"/>
  </r>
  <r>
    <s v="O2501"/>
    <d v="2023-05-17T00:00:00"/>
    <x v="3"/>
    <x v="4"/>
    <x v="2"/>
    <s v="C657"/>
    <x v="471"/>
    <s v="B1997"/>
    <x v="484"/>
    <x v="0"/>
    <n v="5.89"/>
    <n v="5"/>
    <n v="29.45"/>
    <x v="0"/>
    <x v="1"/>
  </r>
  <r>
    <s v="O2681"/>
    <d v="2022-10-17T00:00:00"/>
    <x v="1"/>
    <x v="10"/>
    <x v="3"/>
    <s v="C452"/>
    <x v="457"/>
    <s v="B1264"/>
    <x v="376"/>
    <x v="2"/>
    <n v="22.13"/>
    <n v="4"/>
    <n v="88.52"/>
    <x v="2"/>
    <x v="2"/>
  </r>
  <r>
    <s v="O1557"/>
    <d v="2023-05-15T00:00:00"/>
    <x v="1"/>
    <x v="4"/>
    <x v="2"/>
    <s v="C758"/>
    <x v="289"/>
    <s v="B1912"/>
    <x v="485"/>
    <x v="3"/>
    <n v="41.59"/>
    <n v="3"/>
    <n v="124.77"/>
    <x v="3"/>
    <x v="7"/>
  </r>
  <r>
    <s v="O3819"/>
    <d v="2022-10-25T00:00:00"/>
    <x v="4"/>
    <x v="10"/>
    <x v="3"/>
    <s v="C826"/>
    <x v="472"/>
    <s v="B1701"/>
    <x v="486"/>
    <x v="0"/>
    <n v="40.659999999999997"/>
    <n v="5"/>
    <n v="203.3"/>
    <x v="1"/>
    <x v="2"/>
  </r>
  <r>
    <s v="O1310"/>
    <d v="2024-09-25T00:00:00"/>
    <x v="3"/>
    <x v="6"/>
    <x v="1"/>
    <s v="C240"/>
    <x v="473"/>
    <s v="B1476"/>
    <x v="437"/>
    <x v="0"/>
    <n v="25.52"/>
    <n v="5"/>
    <n v="127.6"/>
    <x v="3"/>
    <x v="7"/>
  </r>
  <r>
    <s v="O1615"/>
    <d v="2023-12-12T00:00:00"/>
    <x v="4"/>
    <x v="9"/>
    <x v="2"/>
    <s v="C377"/>
    <x v="474"/>
    <s v="B1022"/>
    <x v="448"/>
    <x v="3"/>
    <n v="10.01"/>
    <n v="2"/>
    <n v="20.02"/>
    <x v="1"/>
    <x v="3"/>
  </r>
  <r>
    <s v="O1785"/>
    <d v="2023-05-12T00:00:00"/>
    <x v="2"/>
    <x v="4"/>
    <x v="2"/>
    <s v="C559"/>
    <x v="475"/>
    <s v="B1229"/>
    <x v="81"/>
    <x v="1"/>
    <n v="44.56"/>
    <n v="3"/>
    <n v="133.68"/>
    <x v="2"/>
    <x v="1"/>
  </r>
  <r>
    <s v="O3483"/>
    <d v="2023-03-05T00:00:00"/>
    <x v="0"/>
    <x v="0"/>
    <x v="2"/>
    <s v="C758"/>
    <x v="476"/>
    <s v="B1766"/>
    <x v="487"/>
    <x v="2"/>
    <n v="41.73"/>
    <n v="3"/>
    <n v="125.19"/>
    <x v="2"/>
    <x v="6"/>
  </r>
  <r>
    <s v="O3722"/>
    <d v="2022-11-21T00:00:00"/>
    <x v="1"/>
    <x v="5"/>
    <x v="3"/>
    <s v="C221"/>
    <x v="96"/>
    <s v="B1011"/>
    <x v="488"/>
    <x v="0"/>
    <n v="18.91"/>
    <n v="1"/>
    <n v="18.91"/>
    <x v="1"/>
    <x v="3"/>
  </r>
  <r>
    <s v="O2462"/>
    <d v="2024-10-25T00:00:00"/>
    <x v="2"/>
    <x v="10"/>
    <x v="1"/>
    <s v="C473"/>
    <x v="477"/>
    <s v="B1573"/>
    <x v="204"/>
    <x v="3"/>
    <n v="13.87"/>
    <n v="3"/>
    <n v="41.61"/>
    <x v="1"/>
    <x v="3"/>
  </r>
  <r>
    <s v="O1201"/>
    <d v="2023-11-05T00:00:00"/>
    <x v="0"/>
    <x v="5"/>
    <x v="2"/>
    <s v="C870"/>
    <x v="478"/>
    <s v="B1882"/>
    <x v="489"/>
    <x v="2"/>
    <n v="17.190000000000001"/>
    <n v="1"/>
    <n v="17.190000000000001"/>
    <x v="0"/>
    <x v="2"/>
  </r>
  <r>
    <s v="O1902"/>
    <d v="2023-06-02T00:00:00"/>
    <x v="2"/>
    <x v="1"/>
    <x v="2"/>
    <s v="C959"/>
    <x v="479"/>
    <s v="B1056"/>
    <x v="490"/>
    <x v="3"/>
    <n v="19.97"/>
    <n v="3"/>
    <n v="59.91"/>
    <x v="3"/>
    <x v="2"/>
  </r>
  <r>
    <s v="O1812"/>
    <d v="2023-06-23T00:00:00"/>
    <x v="2"/>
    <x v="1"/>
    <x v="2"/>
    <s v="C423"/>
    <x v="480"/>
    <s v="B1826"/>
    <x v="491"/>
    <x v="3"/>
    <n v="38.5"/>
    <n v="4"/>
    <n v="154"/>
    <x v="2"/>
    <x v="0"/>
  </r>
  <r>
    <s v="O2840"/>
    <d v="2024-10-03T00:00:00"/>
    <x v="5"/>
    <x v="10"/>
    <x v="1"/>
    <s v="C259"/>
    <x v="481"/>
    <s v="B1588"/>
    <x v="492"/>
    <x v="2"/>
    <n v="42.49"/>
    <n v="1"/>
    <n v="42.49"/>
    <x v="2"/>
    <x v="2"/>
  </r>
  <r>
    <s v="O2941"/>
    <d v="2024-07-26T00:00:00"/>
    <x v="2"/>
    <x v="2"/>
    <x v="1"/>
    <s v="C854"/>
    <x v="99"/>
    <s v="B1739"/>
    <x v="285"/>
    <x v="0"/>
    <n v="30.81"/>
    <n v="5"/>
    <n v="154.05000000000001"/>
    <x v="0"/>
    <x v="3"/>
  </r>
  <r>
    <s v="O3833"/>
    <d v="2023-09-02T00:00:00"/>
    <x v="6"/>
    <x v="6"/>
    <x v="2"/>
    <s v="C164"/>
    <x v="94"/>
    <s v="B1403"/>
    <x v="493"/>
    <x v="2"/>
    <n v="31.71"/>
    <n v="4"/>
    <n v="126.84"/>
    <x v="0"/>
    <x v="3"/>
  </r>
  <r>
    <s v="O3816"/>
    <d v="2024-10-26T00:00:00"/>
    <x v="6"/>
    <x v="10"/>
    <x v="1"/>
    <s v="C291"/>
    <x v="482"/>
    <s v="B1500"/>
    <x v="494"/>
    <x v="0"/>
    <n v="15.34"/>
    <n v="2"/>
    <n v="30.68"/>
    <x v="0"/>
    <x v="5"/>
  </r>
  <r>
    <s v="O1771"/>
    <d v="2023-01-15T00:00:00"/>
    <x v="0"/>
    <x v="11"/>
    <x v="2"/>
    <s v="C811"/>
    <x v="483"/>
    <s v="B1004"/>
    <x v="495"/>
    <x v="2"/>
    <n v="22.51"/>
    <n v="2"/>
    <n v="45.02"/>
    <x v="1"/>
    <x v="3"/>
  </r>
  <r>
    <s v="O3169"/>
    <d v="2023-01-25T00:00:00"/>
    <x v="3"/>
    <x v="11"/>
    <x v="2"/>
    <s v="C780"/>
    <x v="484"/>
    <s v="B1073"/>
    <x v="496"/>
    <x v="2"/>
    <n v="48.83"/>
    <n v="2"/>
    <n v="97.66"/>
    <x v="0"/>
    <x v="2"/>
  </r>
  <r>
    <s v="O2892"/>
    <d v="2024-09-06T00:00:00"/>
    <x v="2"/>
    <x v="6"/>
    <x v="1"/>
    <s v="C448"/>
    <x v="485"/>
    <s v="B1718"/>
    <x v="439"/>
    <x v="0"/>
    <n v="43.61"/>
    <n v="5"/>
    <n v="218.05"/>
    <x v="2"/>
    <x v="7"/>
  </r>
  <r>
    <s v="O3842"/>
    <d v="2023-05-11T00:00:00"/>
    <x v="5"/>
    <x v="4"/>
    <x v="2"/>
    <s v="C858"/>
    <x v="486"/>
    <s v="B1102"/>
    <x v="385"/>
    <x v="0"/>
    <n v="23.43"/>
    <n v="1"/>
    <n v="23.43"/>
    <x v="2"/>
    <x v="6"/>
  </r>
  <r>
    <s v="O2205"/>
    <d v="2024-08-08T00:00:00"/>
    <x v="5"/>
    <x v="8"/>
    <x v="1"/>
    <s v="C531"/>
    <x v="231"/>
    <s v="B1583"/>
    <x v="497"/>
    <x v="2"/>
    <n v="8.5500000000000007"/>
    <n v="1"/>
    <n v="8.5500000000000007"/>
    <x v="0"/>
    <x v="0"/>
  </r>
  <r>
    <s v="O3342"/>
    <d v="2025-07-05T00:00:00"/>
    <x v="6"/>
    <x v="2"/>
    <x v="0"/>
    <s v="C811"/>
    <x v="39"/>
    <s v="B1320"/>
    <x v="135"/>
    <x v="0"/>
    <n v="14.86"/>
    <n v="3"/>
    <n v="44.58"/>
    <x v="2"/>
    <x v="1"/>
  </r>
  <r>
    <s v="O2841"/>
    <d v="2022-12-30T00:00:00"/>
    <x v="2"/>
    <x v="9"/>
    <x v="3"/>
    <s v="C354"/>
    <x v="420"/>
    <s v="B1046"/>
    <x v="498"/>
    <x v="2"/>
    <n v="11.67"/>
    <n v="5"/>
    <n v="58.35"/>
    <x v="0"/>
    <x v="7"/>
  </r>
  <r>
    <s v="O2645"/>
    <d v="2022-11-17T00:00:00"/>
    <x v="5"/>
    <x v="5"/>
    <x v="3"/>
    <s v="C517"/>
    <x v="487"/>
    <s v="B1963"/>
    <x v="499"/>
    <x v="0"/>
    <n v="11.16"/>
    <n v="5"/>
    <n v="55.8"/>
    <x v="0"/>
    <x v="2"/>
  </r>
  <r>
    <s v="O1978"/>
    <d v="2024-05-06T00:00:00"/>
    <x v="1"/>
    <x v="4"/>
    <x v="1"/>
    <s v="C290"/>
    <x v="488"/>
    <s v="B1814"/>
    <x v="500"/>
    <x v="2"/>
    <n v="41.16"/>
    <n v="1"/>
    <n v="41.16"/>
    <x v="2"/>
    <x v="1"/>
  </r>
  <r>
    <s v="O3758"/>
    <d v="2025-07-11T00:00:00"/>
    <x v="2"/>
    <x v="2"/>
    <x v="0"/>
    <s v="C788"/>
    <x v="489"/>
    <s v="B1515"/>
    <x v="501"/>
    <x v="0"/>
    <n v="23.42"/>
    <n v="2"/>
    <n v="46.84"/>
    <x v="2"/>
    <x v="3"/>
  </r>
  <r>
    <s v="O1161"/>
    <d v="2023-08-21T00:00:00"/>
    <x v="1"/>
    <x v="8"/>
    <x v="2"/>
    <s v="C198"/>
    <x v="490"/>
    <s v="B1475"/>
    <x v="346"/>
    <x v="3"/>
    <n v="30.73"/>
    <n v="4"/>
    <n v="122.92"/>
    <x v="3"/>
    <x v="1"/>
  </r>
  <r>
    <s v="O2739"/>
    <d v="2023-02-20T00:00:00"/>
    <x v="1"/>
    <x v="3"/>
    <x v="2"/>
    <s v="C571"/>
    <x v="491"/>
    <s v="B1651"/>
    <x v="292"/>
    <x v="2"/>
    <n v="28"/>
    <n v="1"/>
    <n v="28"/>
    <x v="0"/>
    <x v="2"/>
  </r>
  <r>
    <s v="O3564"/>
    <d v="2023-12-13T00:00:00"/>
    <x v="3"/>
    <x v="9"/>
    <x v="2"/>
    <s v="C527"/>
    <x v="424"/>
    <s v="B1926"/>
    <x v="502"/>
    <x v="2"/>
    <n v="49.98"/>
    <n v="1"/>
    <n v="49.98"/>
    <x v="1"/>
    <x v="5"/>
  </r>
  <r>
    <s v="O1907"/>
    <d v="2023-06-09T00:00:00"/>
    <x v="2"/>
    <x v="1"/>
    <x v="2"/>
    <s v="C148"/>
    <x v="492"/>
    <s v="B1125"/>
    <x v="126"/>
    <x v="2"/>
    <n v="28.55"/>
    <n v="4"/>
    <n v="114.2"/>
    <x v="1"/>
    <x v="3"/>
  </r>
  <r>
    <s v="O3778"/>
    <d v="2023-02-14T00:00:00"/>
    <x v="4"/>
    <x v="3"/>
    <x v="2"/>
    <s v="C814"/>
    <x v="493"/>
    <s v="B1094"/>
    <x v="325"/>
    <x v="2"/>
    <n v="54.07"/>
    <n v="2"/>
    <n v="108.14"/>
    <x v="0"/>
    <x v="3"/>
  </r>
  <r>
    <s v="O3977"/>
    <d v="2023-04-22T00:00:00"/>
    <x v="6"/>
    <x v="7"/>
    <x v="2"/>
    <s v="C615"/>
    <x v="494"/>
    <s v="B1788"/>
    <x v="341"/>
    <x v="1"/>
    <n v="36.79"/>
    <n v="2"/>
    <n v="73.58"/>
    <x v="1"/>
    <x v="2"/>
  </r>
  <r>
    <s v="O2035"/>
    <d v="2023-06-22T00:00:00"/>
    <x v="5"/>
    <x v="1"/>
    <x v="2"/>
    <s v="C233"/>
    <x v="76"/>
    <s v="B1359"/>
    <x v="503"/>
    <x v="2"/>
    <n v="20.81"/>
    <n v="3"/>
    <n v="62.43"/>
    <x v="1"/>
    <x v="2"/>
  </r>
  <r>
    <s v="O3516"/>
    <d v="2025-06-30T00:00:00"/>
    <x v="1"/>
    <x v="1"/>
    <x v="0"/>
    <s v="C552"/>
    <x v="495"/>
    <s v="B1090"/>
    <x v="504"/>
    <x v="1"/>
    <n v="6.36"/>
    <n v="5"/>
    <n v="31.8"/>
    <x v="0"/>
    <x v="6"/>
  </r>
  <r>
    <s v="O2373"/>
    <d v="2022-09-20T00:00:00"/>
    <x v="4"/>
    <x v="6"/>
    <x v="3"/>
    <s v="C325"/>
    <x v="496"/>
    <s v="B1773"/>
    <x v="298"/>
    <x v="2"/>
    <n v="24.94"/>
    <n v="2"/>
    <n v="49.88"/>
    <x v="1"/>
    <x v="5"/>
  </r>
  <r>
    <s v="O1653"/>
    <d v="2024-09-29T00:00:00"/>
    <x v="0"/>
    <x v="6"/>
    <x v="1"/>
    <s v="C679"/>
    <x v="165"/>
    <s v="B1144"/>
    <x v="102"/>
    <x v="0"/>
    <n v="41.26"/>
    <n v="3"/>
    <n v="123.78"/>
    <x v="0"/>
    <x v="0"/>
  </r>
  <r>
    <s v="O3135"/>
    <d v="2025-07-04T00:00:00"/>
    <x v="2"/>
    <x v="2"/>
    <x v="0"/>
    <s v="C985"/>
    <x v="339"/>
    <s v="B1119"/>
    <x v="154"/>
    <x v="2"/>
    <n v="9.56"/>
    <n v="4"/>
    <n v="38.24"/>
    <x v="0"/>
    <x v="7"/>
  </r>
  <r>
    <s v="O2074"/>
    <d v="2023-07-15T00:00:00"/>
    <x v="6"/>
    <x v="2"/>
    <x v="2"/>
    <s v="C729"/>
    <x v="497"/>
    <s v="B1797"/>
    <x v="505"/>
    <x v="1"/>
    <n v="48.17"/>
    <n v="2"/>
    <n v="96.34"/>
    <x v="1"/>
    <x v="4"/>
  </r>
  <r>
    <s v="O3331"/>
    <d v="2023-09-04T00:00:00"/>
    <x v="1"/>
    <x v="6"/>
    <x v="2"/>
    <s v="C860"/>
    <x v="113"/>
    <s v="B1172"/>
    <x v="231"/>
    <x v="0"/>
    <n v="18.440000000000001"/>
    <n v="4"/>
    <n v="73.760000000000005"/>
    <x v="1"/>
    <x v="2"/>
  </r>
  <r>
    <s v="O1070"/>
    <d v="2023-04-10T00:00:00"/>
    <x v="1"/>
    <x v="7"/>
    <x v="2"/>
    <s v="C498"/>
    <x v="498"/>
    <s v="B1263"/>
    <x v="506"/>
    <x v="1"/>
    <n v="21.82"/>
    <n v="1"/>
    <n v="21.82"/>
    <x v="1"/>
    <x v="2"/>
  </r>
  <r>
    <s v="O1672"/>
    <d v="2024-10-07T00:00:00"/>
    <x v="1"/>
    <x v="10"/>
    <x v="1"/>
    <s v="C607"/>
    <x v="499"/>
    <s v="B1569"/>
    <x v="507"/>
    <x v="1"/>
    <n v="35.17"/>
    <n v="4"/>
    <n v="140.68"/>
    <x v="0"/>
    <x v="3"/>
  </r>
  <r>
    <s v="O3908"/>
    <d v="2023-02-08T00:00:00"/>
    <x v="3"/>
    <x v="3"/>
    <x v="2"/>
    <s v="C498"/>
    <x v="70"/>
    <s v="B1581"/>
    <x v="34"/>
    <x v="2"/>
    <n v="16.02"/>
    <n v="4"/>
    <n v="64.08"/>
    <x v="2"/>
    <x v="2"/>
  </r>
  <r>
    <s v="O2301"/>
    <d v="2023-07-15T00:00:00"/>
    <x v="6"/>
    <x v="2"/>
    <x v="2"/>
    <s v="C158"/>
    <x v="236"/>
    <s v="B1053"/>
    <x v="508"/>
    <x v="0"/>
    <n v="31.23"/>
    <n v="2"/>
    <n v="62.46"/>
    <x v="2"/>
    <x v="5"/>
  </r>
  <r>
    <s v="O1440"/>
    <d v="2024-12-08T00:00:00"/>
    <x v="0"/>
    <x v="9"/>
    <x v="1"/>
    <s v="C356"/>
    <x v="262"/>
    <s v="B1410"/>
    <x v="509"/>
    <x v="2"/>
    <n v="39.549999999999997"/>
    <n v="4"/>
    <n v="158.19999999999999"/>
    <x v="2"/>
    <x v="1"/>
  </r>
  <r>
    <s v="O2670"/>
    <d v="2023-12-02T00:00:00"/>
    <x v="6"/>
    <x v="9"/>
    <x v="2"/>
    <s v="C255"/>
    <x v="351"/>
    <s v="B1338"/>
    <x v="9"/>
    <x v="2"/>
    <n v="42.91"/>
    <n v="4"/>
    <n v="171.64"/>
    <x v="2"/>
    <x v="2"/>
  </r>
  <r>
    <s v="O1477"/>
    <d v="2023-11-11T00:00:00"/>
    <x v="6"/>
    <x v="5"/>
    <x v="2"/>
    <s v="C384"/>
    <x v="28"/>
    <s v="B1957"/>
    <x v="510"/>
    <x v="2"/>
    <n v="24.22"/>
    <n v="3"/>
    <n v="72.66"/>
    <x v="2"/>
    <x v="4"/>
  </r>
  <r>
    <s v="O1607"/>
    <d v="2023-07-05T00:00:00"/>
    <x v="3"/>
    <x v="2"/>
    <x v="2"/>
    <s v="C730"/>
    <x v="500"/>
    <s v="B1414"/>
    <x v="511"/>
    <x v="3"/>
    <n v="30.77"/>
    <n v="1"/>
    <n v="30.77"/>
    <x v="0"/>
    <x v="1"/>
  </r>
  <r>
    <s v="O2151"/>
    <d v="2023-01-21T00:00:00"/>
    <x v="6"/>
    <x v="11"/>
    <x v="2"/>
    <s v="C999"/>
    <x v="501"/>
    <s v="B1728"/>
    <x v="512"/>
    <x v="3"/>
    <n v="41.51"/>
    <n v="4"/>
    <n v="166.04"/>
    <x v="0"/>
    <x v="3"/>
  </r>
  <r>
    <s v="O1210"/>
    <d v="2023-06-19T00:00:00"/>
    <x v="1"/>
    <x v="1"/>
    <x v="2"/>
    <s v="C361"/>
    <x v="502"/>
    <s v="B1411"/>
    <x v="513"/>
    <x v="0"/>
    <n v="45.25"/>
    <n v="3"/>
    <n v="135.75"/>
    <x v="3"/>
    <x v="1"/>
  </r>
  <r>
    <s v="O3374"/>
    <d v="2023-08-14T00:00:00"/>
    <x v="1"/>
    <x v="8"/>
    <x v="2"/>
    <s v="C543"/>
    <x v="503"/>
    <s v="B1067"/>
    <x v="514"/>
    <x v="0"/>
    <n v="17.97"/>
    <n v="5"/>
    <n v="89.85"/>
    <x v="2"/>
    <x v="7"/>
  </r>
  <r>
    <s v="O3398"/>
    <d v="2022-10-09T00:00:00"/>
    <x v="0"/>
    <x v="10"/>
    <x v="3"/>
    <s v="C573"/>
    <x v="504"/>
    <s v="B1624"/>
    <x v="515"/>
    <x v="2"/>
    <n v="35.9"/>
    <n v="5"/>
    <n v="179.5"/>
    <x v="0"/>
    <x v="0"/>
  </r>
  <r>
    <s v="O3358"/>
    <d v="2023-11-15T00:00:00"/>
    <x v="3"/>
    <x v="5"/>
    <x v="2"/>
    <s v="C183"/>
    <x v="93"/>
    <s v="B1976"/>
    <x v="516"/>
    <x v="0"/>
    <n v="17.579999999999998"/>
    <n v="1"/>
    <n v="17.579999999999998"/>
    <x v="0"/>
    <x v="2"/>
  </r>
  <r>
    <s v="O3561"/>
    <d v="2023-06-13T00:00:00"/>
    <x v="4"/>
    <x v="1"/>
    <x v="2"/>
    <s v="C130"/>
    <x v="224"/>
    <s v="B1502"/>
    <x v="336"/>
    <x v="2"/>
    <n v="24.83"/>
    <n v="1"/>
    <n v="24.83"/>
    <x v="0"/>
    <x v="0"/>
  </r>
  <r>
    <s v="O2249"/>
    <d v="2022-12-28T00:00:00"/>
    <x v="3"/>
    <x v="9"/>
    <x v="3"/>
    <s v="C950"/>
    <x v="390"/>
    <s v="B1189"/>
    <x v="517"/>
    <x v="0"/>
    <n v="14.57"/>
    <n v="5"/>
    <n v="72.849999999999994"/>
    <x v="1"/>
    <x v="5"/>
  </r>
  <r>
    <s v="O2428"/>
    <d v="2023-04-26T00:00:00"/>
    <x v="3"/>
    <x v="7"/>
    <x v="2"/>
    <s v="C275"/>
    <x v="505"/>
    <s v="B1028"/>
    <x v="518"/>
    <x v="2"/>
    <n v="22.32"/>
    <n v="4"/>
    <n v="89.28"/>
    <x v="2"/>
    <x v="0"/>
  </r>
  <r>
    <s v="O2104"/>
    <d v="2024-05-19T00:00:00"/>
    <x v="0"/>
    <x v="4"/>
    <x v="1"/>
    <s v="C607"/>
    <x v="506"/>
    <s v="B1999"/>
    <x v="519"/>
    <x v="0"/>
    <n v="48.35"/>
    <n v="4"/>
    <n v="193.4"/>
    <x v="3"/>
    <x v="7"/>
  </r>
  <r>
    <s v="O3802"/>
    <d v="2024-02-07T00:00:00"/>
    <x v="3"/>
    <x v="3"/>
    <x v="1"/>
    <s v="C322"/>
    <x v="507"/>
    <s v="B1679"/>
    <x v="74"/>
    <x v="2"/>
    <n v="11.6"/>
    <n v="2"/>
    <n v="23.2"/>
    <x v="0"/>
    <x v="5"/>
  </r>
  <r>
    <s v="O3965"/>
    <d v="2022-09-07T00:00:00"/>
    <x v="3"/>
    <x v="6"/>
    <x v="3"/>
    <s v="C393"/>
    <x v="275"/>
    <s v="B1855"/>
    <x v="520"/>
    <x v="1"/>
    <n v="41.01"/>
    <n v="4"/>
    <n v="164.04"/>
    <x v="0"/>
    <x v="3"/>
  </r>
  <r>
    <s v="O2552"/>
    <d v="2023-02-19T00:00:00"/>
    <x v="0"/>
    <x v="3"/>
    <x v="2"/>
    <s v="C333"/>
    <x v="189"/>
    <s v="B1844"/>
    <x v="521"/>
    <x v="1"/>
    <n v="23.66"/>
    <n v="1"/>
    <n v="23.66"/>
    <x v="0"/>
    <x v="7"/>
  </r>
  <r>
    <s v="O1174"/>
    <d v="2024-01-11T00:00:00"/>
    <x v="5"/>
    <x v="11"/>
    <x v="1"/>
    <s v="C186"/>
    <x v="508"/>
    <s v="B1713"/>
    <x v="522"/>
    <x v="1"/>
    <n v="13.88"/>
    <n v="3"/>
    <n v="41.64"/>
    <x v="1"/>
    <x v="1"/>
  </r>
  <r>
    <s v="O2243"/>
    <d v="2023-01-01T00:00:00"/>
    <x v="0"/>
    <x v="11"/>
    <x v="2"/>
    <s v="C272"/>
    <x v="509"/>
    <s v="B1517"/>
    <x v="371"/>
    <x v="2"/>
    <n v="43.25"/>
    <n v="1"/>
    <n v="43.25"/>
    <x v="0"/>
    <x v="2"/>
  </r>
  <r>
    <s v="O3111"/>
    <d v="2022-08-25T00:00:00"/>
    <x v="5"/>
    <x v="8"/>
    <x v="3"/>
    <s v="C796"/>
    <x v="238"/>
    <s v="B1328"/>
    <x v="79"/>
    <x v="3"/>
    <n v="42.33"/>
    <n v="3"/>
    <n v="126.99"/>
    <x v="2"/>
    <x v="3"/>
  </r>
  <r>
    <s v="O3165"/>
    <d v="2023-07-31T00:00:00"/>
    <x v="1"/>
    <x v="2"/>
    <x v="2"/>
    <s v="C242"/>
    <x v="261"/>
    <s v="B1887"/>
    <x v="523"/>
    <x v="1"/>
    <n v="30.84"/>
    <n v="2"/>
    <n v="61.68"/>
    <x v="0"/>
    <x v="7"/>
  </r>
  <r>
    <s v="O1207"/>
    <d v="2024-08-13T00:00:00"/>
    <x v="4"/>
    <x v="8"/>
    <x v="1"/>
    <s v="C396"/>
    <x v="510"/>
    <s v="B1924"/>
    <x v="524"/>
    <x v="3"/>
    <n v="9.64"/>
    <n v="3"/>
    <n v="28.92"/>
    <x v="2"/>
    <x v="7"/>
  </r>
  <r>
    <s v="O3514"/>
    <d v="2023-06-14T00:00:00"/>
    <x v="3"/>
    <x v="1"/>
    <x v="2"/>
    <s v="C401"/>
    <x v="511"/>
    <s v="B1512"/>
    <x v="312"/>
    <x v="2"/>
    <n v="25.85"/>
    <n v="1"/>
    <n v="25.85"/>
    <x v="0"/>
    <x v="7"/>
  </r>
  <r>
    <s v="O3154"/>
    <d v="2022-10-05T00:00:00"/>
    <x v="3"/>
    <x v="10"/>
    <x v="3"/>
    <s v="C354"/>
    <x v="420"/>
    <s v="B1576"/>
    <x v="525"/>
    <x v="0"/>
    <n v="8.17"/>
    <n v="1"/>
    <n v="8.17"/>
    <x v="0"/>
    <x v="0"/>
  </r>
  <r>
    <s v="O1863"/>
    <d v="2024-10-15T00:00:00"/>
    <x v="4"/>
    <x v="10"/>
    <x v="1"/>
    <s v="C333"/>
    <x v="512"/>
    <s v="B1232"/>
    <x v="160"/>
    <x v="1"/>
    <n v="22.08"/>
    <n v="2"/>
    <n v="44.16"/>
    <x v="1"/>
    <x v="4"/>
  </r>
  <r>
    <s v="O1394"/>
    <d v="2024-04-29T00:00:00"/>
    <x v="1"/>
    <x v="7"/>
    <x v="1"/>
    <s v="C416"/>
    <x v="513"/>
    <s v="B1536"/>
    <x v="526"/>
    <x v="1"/>
    <n v="33.22"/>
    <n v="5"/>
    <n v="166.1"/>
    <x v="1"/>
    <x v="1"/>
  </r>
  <r>
    <s v="O1450"/>
    <d v="2024-08-12T00:00:00"/>
    <x v="1"/>
    <x v="8"/>
    <x v="1"/>
    <s v="C757"/>
    <x v="274"/>
    <s v="B1176"/>
    <x v="527"/>
    <x v="1"/>
    <n v="22.33"/>
    <n v="1"/>
    <n v="22.33"/>
    <x v="3"/>
    <x v="3"/>
  </r>
  <r>
    <s v="O1120"/>
    <d v="2024-11-12T00:00:00"/>
    <x v="4"/>
    <x v="5"/>
    <x v="1"/>
    <s v="C672"/>
    <x v="514"/>
    <s v="B1664"/>
    <x v="528"/>
    <x v="0"/>
    <n v="12.25"/>
    <n v="2"/>
    <n v="24.5"/>
    <x v="2"/>
    <x v="0"/>
  </r>
  <r>
    <s v="O1283"/>
    <d v="2023-10-12T00:00:00"/>
    <x v="5"/>
    <x v="10"/>
    <x v="2"/>
    <s v="C254"/>
    <x v="515"/>
    <s v="B1199"/>
    <x v="529"/>
    <x v="2"/>
    <n v="43.11"/>
    <n v="2"/>
    <n v="86.22"/>
    <x v="3"/>
    <x v="4"/>
  </r>
  <r>
    <s v="O1614"/>
    <d v="2024-03-10T00:00:00"/>
    <x v="0"/>
    <x v="0"/>
    <x v="1"/>
    <s v="C392"/>
    <x v="516"/>
    <s v="B1472"/>
    <x v="120"/>
    <x v="3"/>
    <n v="46.7"/>
    <n v="3"/>
    <n v="140.1"/>
    <x v="2"/>
    <x v="0"/>
  </r>
  <r>
    <s v="O1969"/>
    <d v="2024-08-18T00:00:00"/>
    <x v="0"/>
    <x v="8"/>
    <x v="1"/>
    <s v="C324"/>
    <x v="517"/>
    <s v="B1137"/>
    <x v="530"/>
    <x v="0"/>
    <n v="10.42"/>
    <n v="1"/>
    <n v="10.42"/>
    <x v="0"/>
    <x v="1"/>
  </r>
  <r>
    <s v="O3478"/>
    <d v="2023-10-09T00:00:00"/>
    <x v="1"/>
    <x v="10"/>
    <x v="2"/>
    <s v="C353"/>
    <x v="518"/>
    <s v="B1449"/>
    <x v="531"/>
    <x v="0"/>
    <n v="21.44"/>
    <n v="4"/>
    <n v="85.76"/>
    <x v="0"/>
    <x v="2"/>
  </r>
  <r>
    <s v="O2857"/>
    <d v="2025-08-24T00:00:00"/>
    <x v="0"/>
    <x v="8"/>
    <x v="0"/>
    <s v="C868"/>
    <x v="519"/>
    <s v="B1533"/>
    <x v="445"/>
    <x v="2"/>
    <n v="33.99"/>
    <n v="2"/>
    <n v="67.98"/>
    <x v="1"/>
    <x v="0"/>
  </r>
  <r>
    <s v="O2605"/>
    <d v="2022-12-29T00:00:00"/>
    <x v="5"/>
    <x v="9"/>
    <x v="3"/>
    <s v="C893"/>
    <x v="423"/>
    <s v="B1125"/>
    <x v="532"/>
    <x v="2"/>
    <n v="9.3699999999999992"/>
    <n v="4"/>
    <n v="37.479999999999997"/>
    <x v="0"/>
    <x v="0"/>
  </r>
  <r>
    <s v="O1872"/>
    <d v="2024-10-13T00:00:00"/>
    <x v="0"/>
    <x v="10"/>
    <x v="1"/>
    <s v="C259"/>
    <x v="128"/>
    <s v="B1558"/>
    <x v="533"/>
    <x v="1"/>
    <n v="19.29"/>
    <n v="1"/>
    <n v="19.29"/>
    <x v="1"/>
    <x v="4"/>
  </r>
  <r>
    <s v="O1739"/>
    <d v="2023-12-13T00:00:00"/>
    <x v="3"/>
    <x v="9"/>
    <x v="2"/>
    <s v="C710"/>
    <x v="217"/>
    <s v="B1500"/>
    <x v="494"/>
    <x v="3"/>
    <n v="16.399999999999999"/>
    <n v="3"/>
    <n v="49.2"/>
    <x v="2"/>
    <x v="2"/>
  </r>
  <r>
    <s v="O3357"/>
    <d v="2022-09-28T00:00:00"/>
    <x v="3"/>
    <x v="6"/>
    <x v="3"/>
    <s v="C448"/>
    <x v="485"/>
    <s v="B1567"/>
    <x v="534"/>
    <x v="2"/>
    <n v="55.4"/>
    <n v="2"/>
    <n v="110.8"/>
    <x v="0"/>
    <x v="5"/>
  </r>
  <r>
    <s v="O2534"/>
    <d v="2024-03-29T00:00:00"/>
    <x v="2"/>
    <x v="0"/>
    <x v="1"/>
    <s v="C651"/>
    <x v="520"/>
    <s v="B1514"/>
    <x v="10"/>
    <x v="2"/>
    <n v="28.66"/>
    <n v="5"/>
    <n v="143.30000000000001"/>
    <x v="1"/>
    <x v="6"/>
  </r>
  <r>
    <s v="O3900"/>
    <d v="2024-02-04T00:00:00"/>
    <x v="0"/>
    <x v="3"/>
    <x v="1"/>
    <s v="C801"/>
    <x v="521"/>
    <s v="B1468"/>
    <x v="535"/>
    <x v="0"/>
    <n v="49.21"/>
    <n v="1"/>
    <n v="49.21"/>
    <x v="0"/>
    <x v="6"/>
  </r>
  <r>
    <s v="O1838"/>
    <d v="2024-02-07T00:00:00"/>
    <x v="3"/>
    <x v="3"/>
    <x v="1"/>
    <s v="C646"/>
    <x v="522"/>
    <s v="B1805"/>
    <x v="364"/>
    <x v="1"/>
    <n v="42.21"/>
    <n v="5"/>
    <n v="211.05"/>
    <x v="3"/>
    <x v="3"/>
  </r>
  <r>
    <s v="O2568"/>
    <d v="2024-05-08T00:00:00"/>
    <x v="3"/>
    <x v="4"/>
    <x v="1"/>
    <s v="C845"/>
    <x v="523"/>
    <s v="B1721"/>
    <x v="254"/>
    <x v="0"/>
    <n v="20.75"/>
    <n v="3"/>
    <n v="62.25"/>
    <x v="0"/>
    <x v="2"/>
  </r>
  <r>
    <s v="O1561"/>
    <d v="2023-02-24T00:00:00"/>
    <x v="2"/>
    <x v="3"/>
    <x v="2"/>
    <s v="C957"/>
    <x v="362"/>
    <s v="B1104"/>
    <x v="536"/>
    <x v="2"/>
    <n v="28.16"/>
    <n v="3"/>
    <n v="84.48"/>
    <x v="3"/>
    <x v="4"/>
  </r>
  <r>
    <s v="O1930"/>
    <d v="2023-08-12T00:00:00"/>
    <x v="6"/>
    <x v="8"/>
    <x v="2"/>
    <s v="C365"/>
    <x v="524"/>
    <s v="B1385"/>
    <x v="460"/>
    <x v="1"/>
    <n v="22.78"/>
    <n v="5"/>
    <n v="113.9"/>
    <x v="0"/>
    <x v="3"/>
  </r>
  <r>
    <s v="O2432"/>
    <d v="2023-10-02T00:00:00"/>
    <x v="1"/>
    <x v="10"/>
    <x v="2"/>
    <s v="C710"/>
    <x v="525"/>
    <s v="B1069"/>
    <x v="12"/>
    <x v="0"/>
    <n v="26.74"/>
    <n v="2"/>
    <n v="53.48"/>
    <x v="0"/>
    <x v="3"/>
  </r>
  <r>
    <s v="O3607"/>
    <d v="2022-10-17T00:00:00"/>
    <x v="1"/>
    <x v="10"/>
    <x v="3"/>
    <s v="C904"/>
    <x v="526"/>
    <s v="B1293"/>
    <x v="537"/>
    <x v="3"/>
    <n v="33.22"/>
    <n v="2"/>
    <n v="66.44"/>
    <x v="1"/>
    <x v="0"/>
  </r>
  <r>
    <s v="O3611"/>
    <d v="2023-07-01T00:00:00"/>
    <x v="6"/>
    <x v="2"/>
    <x v="2"/>
    <s v="C559"/>
    <x v="527"/>
    <s v="B1563"/>
    <x v="538"/>
    <x v="2"/>
    <n v="42.37"/>
    <n v="5"/>
    <n v="211.85"/>
    <x v="0"/>
    <x v="5"/>
  </r>
  <r>
    <s v="O1552"/>
    <d v="2024-02-05T00:00:00"/>
    <x v="1"/>
    <x v="3"/>
    <x v="1"/>
    <s v="C455"/>
    <x v="202"/>
    <s v="B1578"/>
    <x v="67"/>
    <x v="3"/>
    <n v="36"/>
    <n v="5"/>
    <n v="180"/>
    <x v="3"/>
    <x v="4"/>
  </r>
  <r>
    <s v="O2356"/>
    <d v="2024-05-13T00:00:00"/>
    <x v="1"/>
    <x v="4"/>
    <x v="1"/>
    <s v="C448"/>
    <x v="485"/>
    <s v="B1729"/>
    <x v="539"/>
    <x v="0"/>
    <n v="12.6"/>
    <n v="5"/>
    <n v="63"/>
    <x v="2"/>
    <x v="3"/>
  </r>
  <r>
    <s v="O3621"/>
    <d v="2023-11-05T00:00:00"/>
    <x v="0"/>
    <x v="5"/>
    <x v="2"/>
    <s v="C647"/>
    <x v="124"/>
    <s v="B1454"/>
    <x v="15"/>
    <x v="1"/>
    <n v="38.57"/>
    <n v="4"/>
    <n v="154.28"/>
    <x v="0"/>
    <x v="2"/>
  </r>
  <r>
    <s v="O3122"/>
    <d v="2024-05-09T00:00:00"/>
    <x v="5"/>
    <x v="4"/>
    <x v="1"/>
    <s v="C504"/>
    <x v="528"/>
    <s v="B1368"/>
    <x v="540"/>
    <x v="3"/>
    <n v="16.09"/>
    <n v="2"/>
    <n v="32.18"/>
    <x v="2"/>
    <x v="0"/>
  </r>
  <r>
    <s v="O2547"/>
    <d v="2024-09-23T00:00:00"/>
    <x v="1"/>
    <x v="6"/>
    <x v="1"/>
    <s v="C873"/>
    <x v="529"/>
    <s v="B1080"/>
    <x v="477"/>
    <x v="0"/>
    <n v="44.01"/>
    <n v="1"/>
    <n v="44.01"/>
    <x v="0"/>
    <x v="2"/>
  </r>
  <r>
    <s v="O3910"/>
    <d v="2023-10-22T00:00:00"/>
    <x v="0"/>
    <x v="10"/>
    <x v="2"/>
    <s v="C660"/>
    <x v="530"/>
    <s v="B1490"/>
    <x v="180"/>
    <x v="0"/>
    <n v="23.64"/>
    <n v="1"/>
    <n v="23.64"/>
    <x v="2"/>
    <x v="7"/>
  </r>
  <r>
    <s v="O1589"/>
    <d v="2024-04-24T00:00:00"/>
    <x v="3"/>
    <x v="7"/>
    <x v="1"/>
    <s v="C366"/>
    <x v="195"/>
    <s v="B1500"/>
    <x v="541"/>
    <x v="1"/>
    <n v="30.25"/>
    <n v="4"/>
    <n v="121"/>
    <x v="0"/>
    <x v="7"/>
  </r>
  <r>
    <s v="O2434"/>
    <d v="2023-07-26T00:00:00"/>
    <x v="3"/>
    <x v="2"/>
    <x v="2"/>
    <s v="C354"/>
    <x v="531"/>
    <s v="B1254"/>
    <x v="542"/>
    <x v="0"/>
    <n v="14.13"/>
    <n v="1"/>
    <n v="14.13"/>
    <x v="0"/>
    <x v="2"/>
  </r>
  <r>
    <s v="O1533"/>
    <d v="2023-09-30T00:00:00"/>
    <x v="6"/>
    <x v="6"/>
    <x v="2"/>
    <s v="C519"/>
    <x v="532"/>
    <s v="B1105"/>
    <x v="543"/>
    <x v="0"/>
    <n v="32.69"/>
    <n v="4"/>
    <n v="130.76"/>
    <x v="3"/>
    <x v="1"/>
  </r>
  <r>
    <s v="O3119"/>
    <d v="2023-05-30T00:00:00"/>
    <x v="4"/>
    <x v="4"/>
    <x v="2"/>
    <s v="C691"/>
    <x v="533"/>
    <s v="B1455"/>
    <x v="544"/>
    <x v="3"/>
    <n v="6.24"/>
    <n v="3"/>
    <n v="18.72"/>
    <x v="0"/>
    <x v="7"/>
  </r>
  <r>
    <s v="O3639"/>
    <d v="2024-12-26T00:00:00"/>
    <x v="5"/>
    <x v="9"/>
    <x v="1"/>
    <s v="C818"/>
    <x v="534"/>
    <s v="B1093"/>
    <x v="269"/>
    <x v="3"/>
    <n v="18.829999999999998"/>
    <n v="3"/>
    <n v="56.49"/>
    <x v="0"/>
    <x v="2"/>
  </r>
  <r>
    <s v="O1236"/>
    <d v="2024-09-29T00:00:00"/>
    <x v="0"/>
    <x v="6"/>
    <x v="1"/>
    <s v="C839"/>
    <x v="535"/>
    <s v="B1930"/>
    <x v="545"/>
    <x v="1"/>
    <n v="32.020000000000003"/>
    <n v="2"/>
    <n v="64.040000000000006"/>
    <x v="2"/>
    <x v="4"/>
  </r>
  <r>
    <s v="O3151"/>
    <d v="2024-03-08T00:00:00"/>
    <x v="2"/>
    <x v="0"/>
    <x v="1"/>
    <s v="C801"/>
    <x v="536"/>
    <s v="B1563"/>
    <x v="98"/>
    <x v="1"/>
    <n v="33.89"/>
    <n v="5"/>
    <n v="169.45"/>
    <x v="2"/>
    <x v="3"/>
  </r>
  <r>
    <s v="O3664"/>
    <d v="2025-07-09T00:00:00"/>
    <x v="3"/>
    <x v="2"/>
    <x v="0"/>
    <s v="C378"/>
    <x v="267"/>
    <s v="B1987"/>
    <x v="546"/>
    <x v="0"/>
    <n v="43.49"/>
    <n v="4"/>
    <n v="173.96"/>
    <x v="2"/>
    <x v="2"/>
  </r>
  <r>
    <s v="O1273"/>
    <d v="2024-05-04T00:00:00"/>
    <x v="6"/>
    <x v="4"/>
    <x v="1"/>
    <s v="C488"/>
    <x v="537"/>
    <s v="B1218"/>
    <x v="547"/>
    <x v="3"/>
    <n v="22.08"/>
    <n v="4"/>
    <n v="88.32"/>
    <x v="2"/>
    <x v="7"/>
  </r>
  <r>
    <s v="O3016"/>
    <d v="2024-05-27T00:00:00"/>
    <x v="1"/>
    <x v="4"/>
    <x v="1"/>
    <s v="C304"/>
    <x v="53"/>
    <s v="B1417"/>
    <x v="273"/>
    <x v="0"/>
    <n v="31.2"/>
    <n v="4"/>
    <n v="124.8"/>
    <x v="2"/>
    <x v="0"/>
  </r>
  <r>
    <s v="O3966"/>
    <d v="2024-10-14T00:00:00"/>
    <x v="1"/>
    <x v="10"/>
    <x v="1"/>
    <s v="C269"/>
    <x v="404"/>
    <s v="B1905"/>
    <x v="47"/>
    <x v="2"/>
    <n v="16.45"/>
    <n v="5"/>
    <n v="82.25"/>
    <x v="0"/>
    <x v="0"/>
  </r>
  <r>
    <s v="O3798"/>
    <d v="2023-06-03T00:00:00"/>
    <x v="6"/>
    <x v="1"/>
    <x v="2"/>
    <s v="C313"/>
    <x v="107"/>
    <s v="B1721"/>
    <x v="179"/>
    <x v="0"/>
    <n v="26.14"/>
    <n v="5"/>
    <n v="130.69999999999999"/>
    <x v="0"/>
    <x v="5"/>
  </r>
  <r>
    <s v="O3853"/>
    <d v="2025-02-13T00:00:00"/>
    <x v="5"/>
    <x v="3"/>
    <x v="0"/>
    <s v="C604"/>
    <x v="126"/>
    <s v="B1342"/>
    <x v="548"/>
    <x v="1"/>
    <n v="43.57"/>
    <n v="5"/>
    <n v="217.85"/>
    <x v="2"/>
    <x v="3"/>
  </r>
  <r>
    <s v="O2624"/>
    <d v="2024-12-21T00:00:00"/>
    <x v="6"/>
    <x v="9"/>
    <x v="1"/>
    <s v="C802"/>
    <x v="538"/>
    <s v="B1949"/>
    <x v="372"/>
    <x v="2"/>
    <n v="49.58"/>
    <n v="3"/>
    <n v="148.74"/>
    <x v="2"/>
    <x v="6"/>
  </r>
  <r>
    <s v="O2549"/>
    <d v="2023-01-31T00:00:00"/>
    <x v="4"/>
    <x v="11"/>
    <x v="2"/>
    <s v="C636"/>
    <x v="539"/>
    <s v="B1162"/>
    <x v="549"/>
    <x v="0"/>
    <n v="39.21"/>
    <n v="2"/>
    <n v="78.42"/>
    <x v="0"/>
    <x v="7"/>
  </r>
  <r>
    <s v="O3347"/>
    <d v="2024-02-07T00:00:00"/>
    <x v="3"/>
    <x v="3"/>
    <x v="1"/>
    <s v="C123"/>
    <x v="540"/>
    <s v="B1434"/>
    <x v="550"/>
    <x v="0"/>
    <n v="36.909999999999997"/>
    <n v="1"/>
    <n v="36.909999999999997"/>
    <x v="1"/>
    <x v="1"/>
  </r>
  <r>
    <s v="O2980"/>
    <d v="2024-04-26T00:00:00"/>
    <x v="2"/>
    <x v="7"/>
    <x v="1"/>
    <s v="C908"/>
    <x v="228"/>
    <s v="B1968"/>
    <x v="276"/>
    <x v="3"/>
    <n v="44.18"/>
    <n v="1"/>
    <n v="44.18"/>
    <x v="0"/>
    <x v="2"/>
  </r>
  <r>
    <s v="O2423"/>
    <d v="2023-06-09T00:00:00"/>
    <x v="2"/>
    <x v="1"/>
    <x v="2"/>
    <s v="C719"/>
    <x v="541"/>
    <s v="B1119"/>
    <x v="551"/>
    <x v="0"/>
    <n v="16.84"/>
    <n v="3"/>
    <n v="50.52"/>
    <x v="1"/>
    <x v="0"/>
  </r>
  <r>
    <s v="O3436"/>
    <d v="2024-01-18T00:00:00"/>
    <x v="5"/>
    <x v="11"/>
    <x v="1"/>
    <s v="C470"/>
    <x v="32"/>
    <s v="B1058"/>
    <x v="552"/>
    <x v="1"/>
    <n v="45.33"/>
    <n v="5"/>
    <n v="226.65"/>
    <x v="2"/>
    <x v="7"/>
  </r>
  <r>
    <s v="O1289"/>
    <d v="2024-01-02T00:00:00"/>
    <x v="4"/>
    <x v="11"/>
    <x v="1"/>
    <s v="C959"/>
    <x v="542"/>
    <s v="B1834"/>
    <x v="553"/>
    <x v="2"/>
    <n v="39.97"/>
    <n v="1"/>
    <n v="39.97"/>
    <x v="1"/>
    <x v="1"/>
  </r>
  <r>
    <s v="O3790"/>
    <d v="2024-07-07T00:00:00"/>
    <x v="0"/>
    <x v="2"/>
    <x v="1"/>
    <s v="C758"/>
    <x v="476"/>
    <s v="B1172"/>
    <x v="554"/>
    <x v="2"/>
    <n v="52.64"/>
    <n v="3"/>
    <n v="157.91999999999999"/>
    <x v="0"/>
    <x v="6"/>
  </r>
  <r>
    <s v="O1488"/>
    <d v="2024-10-19T00:00:00"/>
    <x v="6"/>
    <x v="10"/>
    <x v="1"/>
    <s v="C785"/>
    <x v="543"/>
    <s v="B1279"/>
    <x v="555"/>
    <x v="2"/>
    <n v="44.91"/>
    <n v="2"/>
    <n v="89.82"/>
    <x v="1"/>
    <x v="1"/>
  </r>
  <r>
    <s v="O3632"/>
    <d v="2023-06-25T00:00:00"/>
    <x v="0"/>
    <x v="1"/>
    <x v="2"/>
    <s v="C610"/>
    <x v="544"/>
    <s v="B1536"/>
    <x v="556"/>
    <x v="0"/>
    <n v="11.01"/>
    <n v="2"/>
    <n v="22.02"/>
    <x v="2"/>
    <x v="2"/>
  </r>
  <r>
    <s v="O2000"/>
    <d v="2023-05-11T00:00:00"/>
    <x v="5"/>
    <x v="4"/>
    <x v="2"/>
    <s v="C814"/>
    <x v="493"/>
    <s v="B1745"/>
    <x v="557"/>
    <x v="3"/>
    <n v="47.97"/>
    <n v="3"/>
    <n v="143.91"/>
    <x v="0"/>
    <x v="2"/>
  </r>
  <r>
    <s v="O2402"/>
    <d v="2024-10-25T00:00:00"/>
    <x v="2"/>
    <x v="10"/>
    <x v="1"/>
    <s v="C479"/>
    <x v="141"/>
    <s v="B1767"/>
    <x v="293"/>
    <x v="2"/>
    <n v="33.93"/>
    <n v="2"/>
    <n v="67.86"/>
    <x v="1"/>
    <x v="2"/>
  </r>
  <r>
    <s v="O1843"/>
    <d v="2024-03-29T00:00:00"/>
    <x v="2"/>
    <x v="0"/>
    <x v="1"/>
    <s v="C367"/>
    <x v="545"/>
    <s v="B1756"/>
    <x v="20"/>
    <x v="2"/>
    <n v="44.82"/>
    <n v="5"/>
    <n v="224.1"/>
    <x v="0"/>
    <x v="2"/>
  </r>
  <r>
    <s v="O2130"/>
    <d v="2023-06-23T00:00:00"/>
    <x v="2"/>
    <x v="1"/>
    <x v="2"/>
    <s v="C452"/>
    <x v="546"/>
    <s v="B1206"/>
    <x v="558"/>
    <x v="2"/>
    <n v="16.23"/>
    <n v="1"/>
    <n v="16.23"/>
    <x v="3"/>
    <x v="4"/>
  </r>
  <r>
    <s v="O3144"/>
    <d v="2024-02-26T00:00:00"/>
    <x v="1"/>
    <x v="3"/>
    <x v="1"/>
    <s v="C221"/>
    <x v="96"/>
    <s v="B1939"/>
    <x v="155"/>
    <x v="3"/>
    <n v="28.29"/>
    <n v="5"/>
    <n v="141.44999999999999"/>
    <x v="2"/>
    <x v="2"/>
  </r>
  <r>
    <s v="O3459"/>
    <d v="2023-09-18T00:00:00"/>
    <x v="1"/>
    <x v="6"/>
    <x v="2"/>
    <s v="C473"/>
    <x v="547"/>
    <s v="B1464"/>
    <x v="559"/>
    <x v="0"/>
    <n v="19.52"/>
    <n v="4"/>
    <n v="78.08"/>
    <x v="0"/>
    <x v="3"/>
  </r>
  <r>
    <s v="O3543"/>
    <d v="2022-09-28T00:00:00"/>
    <x v="3"/>
    <x v="6"/>
    <x v="3"/>
    <s v="C679"/>
    <x v="57"/>
    <s v="B1931"/>
    <x v="319"/>
    <x v="2"/>
    <n v="44.7"/>
    <n v="3"/>
    <n v="134.1"/>
    <x v="2"/>
    <x v="1"/>
  </r>
  <r>
    <s v="O3881"/>
    <d v="2022-09-04T00:00:00"/>
    <x v="0"/>
    <x v="6"/>
    <x v="3"/>
    <s v="C950"/>
    <x v="548"/>
    <s v="B1385"/>
    <x v="370"/>
    <x v="2"/>
    <n v="9.16"/>
    <n v="5"/>
    <n v="45.8"/>
    <x v="0"/>
    <x v="2"/>
  </r>
  <r>
    <s v="O3048"/>
    <d v="2023-10-29T00:00:00"/>
    <x v="0"/>
    <x v="10"/>
    <x v="2"/>
    <s v="C886"/>
    <x v="401"/>
    <s v="B1853"/>
    <x v="560"/>
    <x v="2"/>
    <n v="52.15"/>
    <n v="4"/>
    <n v="208.6"/>
    <x v="2"/>
    <x v="6"/>
  </r>
  <r>
    <s v="O2821"/>
    <d v="2022-12-29T00:00:00"/>
    <x v="5"/>
    <x v="9"/>
    <x v="3"/>
    <s v="C255"/>
    <x v="351"/>
    <s v="B1186"/>
    <x v="458"/>
    <x v="2"/>
    <n v="38.840000000000003"/>
    <n v="5"/>
    <n v="194.2"/>
    <x v="0"/>
    <x v="1"/>
  </r>
  <r>
    <s v="O2142"/>
    <d v="2023-12-10T00:00:00"/>
    <x v="0"/>
    <x v="9"/>
    <x v="2"/>
    <s v="C273"/>
    <x v="446"/>
    <s v="B1561"/>
    <x v="561"/>
    <x v="3"/>
    <n v="41.1"/>
    <n v="2"/>
    <n v="82.2"/>
    <x v="3"/>
    <x v="2"/>
  </r>
  <r>
    <s v="O3677"/>
    <d v="2025-05-26T00:00:00"/>
    <x v="1"/>
    <x v="4"/>
    <x v="0"/>
    <s v="C959"/>
    <x v="549"/>
    <s v="B1530"/>
    <x v="112"/>
    <x v="2"/>
    <n v="30.98"/>
    <n v="3"/>
    <n v="92.94"/>
    <x v="1"/>
    <x v="0"/>
  </r>
  <r>
    <s v="O3422"/>
    <d v="2024-12-23T00:00:00"/>
    <x v="1"/>
    <x v="9"/>
    <x v="1"/>
    <s v="C386"/>
    <x v="56"/>
    <s v="B1355"/>
    <x v="473"/>
    <x v="0"/>
    <n v="16.170000000000002"/>
    <n v="1"/>
    <n v="16.170000000000002"/>
    <x v="0"/>
    <x v="2"/>
  </r>
  <r>
    <s v="O1914"/>
    <d v="2023-06-25T00:00:00"/>
    <x v="0"/>
    <x v="1"/>
    <x v="2"/>
    <s v="C569"/>
    <x v="550"/>
    <s v="B1169"/>
    <x v="471"/>
    <x v="2"/>
    <n v="27.08"/>
    <n v="5"/>
    <n v="135.4"/>
    <x v="3"/>
    <x v="2"/>
  </r>
  <r>
    <s v="O3780"/>
    <d v="2022-11-18T00:00:00"/>
    <x v="2"/>
    <x v="5"/>
    <x v="3"/>
    <s v="C862"/>
    <x v="155"/>
    <s v="B1457"/>
    <x v="562"/>
    <x v="2"/>
    <n v="33.450000000000003"/>
    <n v="1"/>
    <n v="33.450000000000003"/>
    <x v="0"/>
    <x v="7"/>
  </r>
  <r>
    <s v="O2068"/>
    <d v="2023-11-12T00:00:00"/>
    <x v="0"/>
    <x v="5"/>
    <x v="2"/>
    <s v="C633"/>
    <x v="129"/>
    <s v="B1353"/>
    <x v="563"/>
    <x v="1"/>
    <n v="44.83"/>
    <n v="4"/>
    <n v="179.32"/>
    <x v="0"/>
    <x v="3"/>
  </r>
  <r>
    <s v="O1271"/>
    <d v="2023-09-08T00:00:00"/>
    <x v="2"/>
    <x v="6"/>
    <x v="2"/>
    <s v="C300"/>
    <x v="551"/>
    <s v="B1564"/>
    <x v="564"/>
    <x v="1"/>
    <n v="42.92"/>
    <n v="3"/>
    <n v="128.76"/>
    <x v="3"/>
    <x v="4"/>
  </r>
  <r>
    <s v="O1600"/>
    <d v="2024-03-03T00:00:00"/>
    <x v="0"/>
    <x v="0"/>
    <x v="1"/>
    <s v="C403"/>
    <x v="229"/>
    <s v="B1111"/>
    <x v="45"/>
    <x v="0"/>
    <n v="10.58"/>
    <n v="4"/>
    <n v="42.32"/>
    <x v="0"/>
    <x v="3"/>
  </r>
  <r>
    <s v="O1537"/>
    <d v="2024-05-24T00:00:00"/>
    <x v="2"/>
    <x v="4"/>
    <x v="1"/>
    <s v="C869"/>
    <x v="552"/>
    <s v="B1548"/>
    <x v="565"/>
    <x v="0"/>
    <n v="15.59"/>
    <n v="1"/>
    <n v="15.59"/>
    <x v="3"/>
    <x v="7"/>
  </r>
  <r>
    <s v="O2099"/>
    <d v="2023-07-12T00:00:00"/>
    <x v="3"/>
    <x v="2"/>
    <x v="2"/>
    <s v="C657"/>
    <x v="471"/>
    <s v="B1052"/>
    <x v="566"/>
    <x v="3"/>
    <n v="23.24"/>
    <n v="3"/>
    <n v="69.72"/>
    <x v="0"/>
    <x v="7"/>
  </r>
  <r>
    <s v="O1710"/>
    <d v="2023-10-19T00:00:00"/>
    <x v="5"/>
    <x v="10"/>
    <x v="2"/>
    <s v="C358"/>
    <x v="553"/>
    <s v="B1890"/>
    <x v="0"/>
    <x v="0"/>
    <n v="6.7"/>
    <n v="3"/>
    <n v="20.100000000000001"/>
    <x v="2"/>
    <x v="1"/>
  </r>
  <r>
    <s v="O1999"/>
    <d v="2024-12-14T00:00:00"/>
    <x v="6"/>
    <x v="9"/>
    <x v="1"/>
    <s v="C476"/>
    <x v="554"/>
    <s v="B1322"/>
    <x v="567"/>
    <x v="0"/>
    <n v="14.52"/>
    <n v="4"/>
    <n v="58.08"/>
    <x v="0"/>
    <x v="2"/>
  </r>
  <r>
    <s v="O3225"/>
    <d v="2023-09-28T00:00:00"/>
    <x v="5"/>
    <x v="6"/>
    <x v="2"/>
    <s v="C171"/>
    <x v="331"/>
    <s v="B1012"/>
    <x v="568"/>
    <x v="3"/>
    <n v="22.01"/>
    <n v="5"/>
    <n v="110.05"/>
    <x v="2"/>
    <x v="6"/>
  </r>
  <r>
    <s v="O2039"/>
    <d v="2024-10-07T00:00:00"/>
    <x v="1"/>
    <x v="10"/>
    <x v="1"/>
    <s v="C456"/>
    <x v="325"/>
    <s v="B1053"/>
    <x v="569"/>
    <x v="3"/>
    <n v="40.03"/>
    <n v="2"/>
    <n v="80.06"/>
    <x v="3"/>
    <x v="3"/>
  </r>
  <r>
    <s v="O1099"/>
    <d v="2024-04-20T00:00:00"/>
    <x v="6"/>
    <x v="7"/>
    <x v="1"/>
    <s v="C907"/>
    <x v="281"/>
    <s v="B1388"/>
    <x v="570"/>
    <x v="0"/>
    <n v="10.18"/>
    <n v="3"/>
    <n v="30.54"/>
    <x v="2"/>
    <x v="3"/>
  </r>
  <r>
    <s v="O3136"/>
    <d v="2024-06-08T00:00:00"/>
    <x v="6"/>
    <x v="1"/>
    <x v="1"/>
    <s v="C589"/>
    <x v="555"/>
    <s v="B1332"/>
    <x v="337"/>
    <x v="2"/>
    <n v="13.17"/>
    <n v="1"/>
    <n v="13.17"/>
    <x v="0"/>
    <x v="2"/>
  </r>
  <r>
    <s v="O1416"/>
    <d v="2024-06-18T00:00:00"/>
    <x v="4"/>
    <x v="1"/>
    <x v="1"/>
    <s v="C396"/>
    <x v="556"/>
    <s v="B1109"/>
    <x v="230"/>
    <x v="0"/>
    <n v="9.99"/>
    <n v="2"/>
    <n v="19.98"/>
    <x v="1"/>
    <x v="7"/>
  </r>
  <r>
    <s v="O2956"/>
    <d v="2024-10-26T00:00:00"/>
    <x v="6"/>
    <x v="10"/>
    <x v="1"/>
    <s v="C745"/>
    <x v="311"/>
    <s v="B1503"/>
    <x v="571"/>
    <x v="2"/>
    <n v="34.409999999999997"/>
    <n v="5"/>
    <n v="172.05"/>
    <x v="0"/>
    <x v="1"/>
  </r>
  <r>
    <s v="O2063"/>
    <d v="2024-01-12T00:00:00"/>
    <x v="2"/>
    <x v="11"/>
    <x v="1"/>
    <s v="C795"/>
    <x v="557"/>
    <s v="B1916"/>
    <x v="27"/>
    <x v="1"/>
    <n v="20.34"/>
    <n v="3"/>
    <n v="61.02"/>
    <x v="2"/>
    <x v="0"/>
  </r>
  <r>
    <s v="O2957"/>
    <d v="2023-02-27T00:00:00"/>
    <x v="1"/>
    <x v="3"/>
    <x v="2"/>
    <s v="C850"/>
    <x v="558"/>
    <s v="B1279"/>
    <x v="555"/>
    <x v="1"/>
    <n v="48.23"/>
    <n v="4"/>
    <n v="192.92"/>
    <x v="2"/>
    <x v="1"/>
  </r>
  <r>
    <s v="O3773"/>
    <d v="2024-03-25T00:00:00"/>
    <x v="1"/>
    <x v="0"/>
    <x v="1"/>
    <s v="C175"/>
    <x v="324"/>
    <s v="B1149"/>
    <x v="572"/>
    <x v="0"/>
    <n v="17.91"/>
    <n v="2"/>
    <n v="35.82"/>
    <x v="0"/>
    <x v="2"/>
  </r>
  <r>
    <s v="O3982"/>
    <d v="2025-07-13T00:00:00"/>
    <x v="0"/>
    <x v="2"/>
    <x v="0"/>
    <s v="C911"/>
    <x v="559"/>
    <s v="B1441"/>
    <x v="573"/>
    <x v="0"/>
    <n v="16.23"/>
    <n v="5"/>
    <n v="81.150000000000006"/>
    <x v="2"/>
    <x v="6"/>
  </r>
  <r>
    <s v="O3039"/>
    <d v="2024-05-30T00:00:00"/>
    <x v="5"/>
    <x v="4"/>
    <x v="1"/>
    <s v="C671"/>
    <x v="560"/>
    <s v="B1354"/>
    <x v="574"/>
    <x v="2"/>
    <n v="24.79"/>
    <n v="4"/>
    <n v="99.16"/>
    <x v="2"/>
    <x v="1"/>
  </r>
  <r>
    <s v="O1801"/>
    <d v="2024-02-05T00:00:00"/>
    <x v="1"/>
    <x v="3"/>
    <x v="1"/>
    <s v="C951"/>
    <x v="561"/>
    <s v="B1331"/>
    <x v="575"/>
    <x v="3"/>
    <n v="38.64"/>
    <n v="1"/>
    <n v="38.64"/>
    <x v="0"/>
    <x v="0"/>
  </r>
  <r>
    <s v="O2610"/>
    <d v="2025-07-16T00:00:00"/>
    <x v="3"/>
    <x v="2"/>
    <x v="0"/>
    <s v="C476"/>
    <x v="562"/>
    <s v="B1654"/>
    <x v="318"/>
    <x v="0"/>
    <n v="23.65"/>
    <n v="5"/>
    <n v="118.25"/>
    <x v="0"/>
    <x v="0"/>
  </r>
  <r>
    <s v="O1622"/>
    <d v="2024-03-24T00:00:00"/>
    <x v="0"/>
    <x v="0"/>
    <x v="1"/>
    <s v="C402"/>
    <x v="563"/>
    <s v="B1627"/>
    <x v="576"/>
    <x v="0"/>
    <n v="37.799999999999997"/>
    <n v="3"/>
    <n v="113.4"/>
    <x v="2"/>
    <x v="4"/>
  </r>
  <r>
    <s v="O3746"/>
    <d v="2022-09-30T00:00:00"/>
    <x v="2"/>
    <x v="6"/>
    <x v="3"/>
    <s v="C988"/>
    <x v="80"/>
    <s v="B1487"/>
    <x v="577"/>
    <x v="3"/>
    <n v="20.98"/>
    <n v="1"/>
    <n v="20.98"/>
    <x v="0"/>
    <x v="5"/>
  </r>
  <r>
    <s v="O3391"/>
    <d v="2025-05-17T00:00:00"/>
    <x v="6"/>
    <x v="4"/>
    <x v="0"/>
    <s v="C682"/>
    <x v="564"/>
    <s v="B1278"/>
    <x v="578"/>
    <x v="0"/>
    <n v="26.7"/>
    <n v="4"/>
    <n v="106.8"/>
    <x v="0"/>
    <x v="2"/>
  </r>
  <r>
    <s v="O3473"/>
    <d v="2025-01-07T00:00:00"/>
    <x v="4"/>
    <x v="11"/>
    <x v="0"/>
    <s v="C448"/>
    <x v="565"/>
    <s v="B1469"/>
    <x v="424"/>
    <x v="3"/>
    <n v="27.5"/>
    <n v="5"/>
    <n v="137.5"/>
    <x v="2"/>
    <x v="0"/>
  </r>
  <r>
    <s v="O3858"/>
    <d v="2023-05-20T00:00:00"/>
    <x v="6"/>
    <x v="4"/>
    <x v="2"/>
    <s v="C673"/>
    <x v="34"/>
    <s v="B1912"/>
    <x v="132"/>
    <x v="0"/>
    <n v="12.1"/>
    <n v="2"/>
    <n v="24.2"/>
    <x v="0"/>
    <x v="5"/>
  </r>
  <r>
    <s v="O3014"/>
    <d v="2024-03-09T00:00:00"/>
    <x v="6"/>
    <x v="0"/>
    <x v="1"/>
    <s v="C842"/>
    <x v="566"/>
    <s v="B1147"/>
    <x v="51"/>
    <x v="2"/>
    <n v="34.880000000000003"/>
    <n v="3"/>
    <n v="104.64"/>
    <x v="0"/>
    <x v="5"/>
  </r>
  <r>
    <s v="O1164"/>
    <d v="2024-08-16T00:00:00"/>
    <x v="2"/>
    <x v="8"/>
    <x v="1"/>
    <s v="C550"/>
    <x v="567"/>
    <s v="B1273"/>
    <x v="338"/>
    <x v="2"/>
    <n v="5.99"/>
    <n v="1"/>
    <n v="5.99"/>
    <x v="3"/>
    <x v="1"/>
  </r>
  <r>
    <s v="O3315"/>
    <d v="2024-06-24T00:00:00"/>
    <x v="1"/>
    <x v="1"/>
    <x v="1"/>
    <s v="C191"/>
    <x v="568"/>
    <s v="B1591"/>
    <x v="579"/>
    <x v="2"/>
    <n v="43.23"/>
    <n v="4"/>
    <n v="172.92"/>
    <x v="0"/>
    <x v="0"/>
  </r>
  <r>
    <s v="O1442"/>
    <d v="2023-01-23T00:00:00"/>
    <x v="1"/>
    <x v="11"/>
    <x v="2"/>
    <s v="C335"/>
    <x v="569"/>
    <s v="B1296"/>
    <x v="580"/>
    <x v="1"/>
    <n v="9.0500000000000007"/>
    <n v="2"/>
    <n v="18.100000000000001"/>
    <x v="0"/>
    <x v="4"/>
  </r>
  <r>
    <s v="O2945"/>
    <d v="2023-01-10T00:00:00"/>
    <x v="4"/>
    <x v="11"/>
    <x v="2"/>
    <s v="C266"/>
    <x v="570"/>
    <s v="B1620"/>
    <x v="581"/>
    <x v="3"/>
    <n v="4.3499999999999996"/>
    <n v="5"/>
    <n v="21.75"/>
    <x v="0"/>
    <x v="2"/>
  </r>
  <r>
    <s v="O3859"/>
    <d v="2025-03-03T00:00:00"/>
    <x v="1"/>
    <x v="0"/>
    <x v="0"/>
    <s v="C304"/>
    <x v="571"/>
    <s v="B1279"/>
    <x v="555"/>
    <x v="0"/>
    <n v="48.71"/>
    <n v="5"/>
    <n v="243.55"/>
    <x v="0"/>
    <x v="2"/>
  </r>
  <r>
    <s v="O2585"/>
    <d v="2023-05-01T00:00:00"/>
    <x v="1"/>
    <x v="4"/>
    <x v="2"/>
    <s v="C455"/>
    <x v="572"/>
    <s v="B1088"/>
    <x v="582"/>
    <x v="3"/>
    <n v="38.36"/>
    <n v="4"/>
    <n v="153.44"/>
    <x v="2"/>
    <x v="2"/>
  </r>
  <r>
    <s v="O2604"/>
    <d v="2023-04-15T00:00:00"/>
    <x v="6"/>
    <x v="7"/>
    <x v="2"/>
    <s v="C213"/>
    <x v="409"/>
    <s v="B1591"/>
    <x v="579"/>
    <x v="2"/>
    <n v="53.05"/>
    <n v="4"/>
    <n v="212.2"/>
    <x v="0"/>
    <x v="1"/>
  </r>
  <r>
    <s v="O2640"/>
    <d v="2023-02-19T00:00:00"/>
    <x v="0"/>
    <x v="3"/>
    <x v="2"/>
    <s v="C754"/>
    <x v="573"/>
    <s v="B1354"/>
    <x v="574"/>
    <x v="0"/>
    <n v="30.67"/>
    <n v="4"/>
    <n v="122.68"/>
    <x v="0"/>
    <x v="0"/>
  </r>
  <r>
    <s v="O2437"/>
    <d v="2023-09-11T00:00:00"/>
    <x v="1"/>
    <x v="6"/>
    <x v="2"/>
    <s v="C396"/>
    <x v="574"/>
    <s v="B1996"/>
    <x v="583"/>
    <x v="1"/>
    <n v="33.78"/>
    <n v="1"/>
    <n v="33.78"/>
    <x v="0"/>
    <x v="6"/>
  </r>
  <r>
    <s v="O3318"/>
    <d v="2022-11-06T00:00:00"/>
    <x v="0"/>
    <x v="5"/>
    <x v="3"/>
    <s v="C327"/>
    <x v="120"/>
    <s v="B1959"/>
    <x v="53"/>
    <x v="2"/>
    <n v="41.61"/>
    <n v="3"/>
    <n v="124.83"/>
    <x v="0"/>
    <x v="1"/>
  </r>
  <r>
    <s v="O3270"/>
    <d v="2025-02-05T00:00:00"/>
    <x v="3"/>
    <x v="3"/>
    <x v="0"/>
    <s v="C783"/>
    <x v="575"/>
    <s v="B1563"/>
    <x v="584"/>
    <x v="0"/>
    <n v="47.02"/>
    <n v="5"/>
    <n v="235.1"/>
    <x v="2"/>
    <x v="5"/>
  </r>
  <r>
    <s v="O3806"/>
    <d v="2022-09-17T00:00:00"/>
    <x v="6"/>
    <x v="6"/>
    <x v="3"/>
    <s v="C876"/>
    <x v="576"/>
    <s v="B1383"/>
    <x v="324"/>
    <x v="0"/>
    <n v="39.340000000000003"/>
    <n v="5"/>
    <n v="196.7"/>
    <x v="1"/>
    <x v="1"/>
  </r>
  <r>
    <s v="O1836"/>
    <d v="2024-11-23T00:00:00"/>
    <x v="6"/>
    <x v="5"/>
    <x v="1"/>
    <s v="C239"/>
    <x v="577"/>
    <s v="B1865"/>
    <x v="585"/>
    <x v="1"/>
    <n v="23.59"/>
    <n v="3"/>
    <n v="70.77"/>
    <x v="0"/>
    <x v="3"/>
  </r>
  <r>
    <s v="O2594"/>
    <d v="2023-10-28T00:00:00"/>
    <x v="6"/>
    <x v="10"/>
    <x v="2"/>
    <s v="C483"/>
    <x v="578"/>
    <s v="B1033"/>
    <x v="267"/>
    <x v="3"/>
    <n v="56.95"/>
    <n v="3"/>
    <n v="170.85"/>
    <x v="0"/>
    <x v="7"/>
  </r>
  <r>
    <s v="O3598"/>
    <d v="2024-04-20T00:00:00"/>
    <x v="6"/>
    <x v="7"/>
    <x v="1"/>
    <s v="C743"/>
    <x v="468"/>
    <s v="B1411"/>
    <x v="586"/>
    <x v="2"/>
    <n v="34.35"/>
    <n v="1"/>
    <n v="34.35"/>
    <x v="2"/>
    <x v="3"/>
  </r>
  <r>
    <s v="O2388"/>
    <d v="2023-10-22T00:00:00"/>
    <x v="0"/>
    <x v="10"/>
    <x v="2"/>
    <s v="C604"/>
    <x v="126"/>
    <s v="B1180"/>
    <x v="185"/>
    <x v="3"/>
    <n v="48.96"/>
    <n v="2"/>
    <n v="97.92"/>
    <x v="2"/>
    <x v="7"/>
  </r>
  <r>
    <s v="O3782"/>
    <d v="2025-08-21T00:00:00"/>
    <x v="5"/>
    <x v="8"/>
    <x v="0"/>
    <s v="C383"/>
    <x v="579"/>
    <s v="B1922"/>
    <x v="587"/>
    <x v="0"/>
    <n v="20.079999999999998"/>
    <n v="2"/>
    <n v="40.159999999999997"/>
    <x v="0"/>
    <x v="2"/>
  </r>
  <r>
    <s v="O1215"/>
    <d v="2024-10-26T00:00:00"/>
    <x v="6"/>
    <x v="10"/>
    <x v="1"/>
    <s v="C856"/>
    <x v="580"/>
    <s v="B1316"/>
    <x v="588"/>
    <x v="1"/>
    <n v="24.05"/>
    <n v="5"/>
    <n v="120.25"/>
    <x v="3"/>
    <x v="3"/>
  </r>
  <r>
    <s v="O2456"/>
    <d v="2023-02-05T00:00:00"/>
    <x v="0"/>
    <x v="3"/>
    <x v="2"/>
    <s v="C959"/>
    <x v="479"/>
    <s v="B1439"/>
    <x v="387"/>
    <x v="0"/>
    <n v="40.770000000000003"/>
    <n v="4"/>
    <n v="163.08000000000001"/>
    <x v="0"/>
    <x v="2"/>
  </r>
  <r>
    <s v="O1124"/>
    <d v="2023-01-21T00:00:00"/>
    <x v="6"/>
    <x v="11"/>
    <x v="2"/>
    <s v="C853"/>
    <x v="50"/>
    <s v="B1989"/>
    <x v="589"/>
    <x v="2"/>
    <n v="15.14"/>
    <n v="1"/>
    <n v="15.14"/>
    <x v="3"/>
    <x v="4"/>
  </r>
  <r>
    <s v="O2590"/>
    <d v="2024-07-28T00:00:00"/>
    <x v="0"/>
    <x v="2"/>
    <x v="1"/>
    <s v="C101"/>
    <x v="581"/>
    <s v="B1197"/>
    <x v="590"/>
    <x v="3"/>
    <n v="14.96"/>
    <n v="4"/>
    <n v="59.84"/>
    <x v="0"/>
    <x v="0"/>
  </r>
  <r>
    <s v="O1344"/>
    <d v="2024-04-17T00:00:00"/>
    <x v="3"/>
    <x v="7"/>
    <x v="1"/>
    <s v="C822"/>
    <x v="360"/>
    <s v="B1317"/>
    <x v="591"/>
    <x v="0"/>
    <n v="19.059999999999999"/>
    <n v="4"/>
    <n v="76.239999999999995"/>
    <x v="0"/>
    <x v="1"/>
  </r>
  <r>
    <s v="O3538"/>
    <d v="2022-10-14T00:00:00"/>
    <x v="2"/>
    <x v="10"/>
    <x v="3"/>
    <s v="C286"/>
    <x v="169"/>
    <s v="B1744"/>
    <x v="176"/>
    <x v="0"/>
    <n v="23.97"/>
    <n v="4"/>
    <n v="95.88"/>
    <x v="0"/>
    <x v="7"/>
  </r>
  <r>
    <s v="O1853"/>
    <d v="2024-11-18T00:00:00"/>
    <x v="1"/>
    <x v="5"/>
    <x v="1"/>
    <s v="C623"/>
    <x v="216"/>
    <s v="B1677"/>
    <x v="592"/>
    <x v="1"/>
    <n v="49.82"/>
    <n v="4"/>
    <n v="199.28"/>
    <x v="1"/>
    <x v="3"/>
  </r>
  <r>
    <s v="O3209"/>
    <d v="2023-06-01T00:00:00"/>
    <x v="5"/>
    <x v="1"/>
    <x v="2"/>
    <s v="C388"/>
    <x v="174"/>
    <s v="B1735"/>
    <x v="57"/>
    <x v="2"/>
    <n v="38.49"/>
    <n v="4"/>
    <n v="153.96"/>
    <x v="2"/>
    <x v="2"/>
  </r>
  <r>
    <s v="O2642"/>
    <d v="2023-02-11T00:00:00"/>
    <x v="6"/>
    <x v="3"/>
    <x v="2"/>
    <s v="C947"/>
    <x v="321"/>
    <s v="B1361"/>
    <x v="593"/>
    <x v="2"/>
    <n v="9.41"/>
    <n v="4"/>
    <n v="37.64"/>
    <x v="2"/>
    <x v="6"/>
  </r>
  <r>
    <s v="O3555"/>
    <d v="2025-01-04T00:00:00"/>
    <x v="6"/>
    <x v="11"/>
    <x v="0"/>
    <s v="C251"/>
    <x v="92"/>
    <s v="B1076"/>
    <x v="24"/>
    <x v="1"/>
    <n v="35.549999999999997"/>
    <n v="3"/>
    <n v="106.65"/>
    <x v="0"/>
    <x v="0"/>
  </r>
  <r>
    <s v="O3728"/>
    <d v="2025-03-10T00:00:00"/>
    <x v="1"/>
    <x v="0"/>
    <x v="0"/>
    <s v="C300"/>
    <x v="551"/>
    <s v="B1438"/>
    <x v="594"/>
    <x v="3"/>
    <n v="24.56"/>
    <n v="2"/>
    <n v="49.12"/>
    <x v="2"/>
    <x v="0"/>
  </r>
  <r>
    <s v="O3883"/>
    <d v="2025-08-08T00:00:00"/>
    <x v="2"/>
    <x v="8"/>
    <x v="0"/>
    <s v="C930"/>
    <x v="582"/>
    <s v="B1585"/>
    <x v="595"/>
    <x v="1"/>
    <n v="25.15"/>
    <n v="4"/>
    <n v="100.6"/>
    <x v="0"/>
    <x v="0"/>
  </r>
  <r>
    <s v="O3188"/>
    <d v="2024-08-11T00:00:00"/>
    <x v="0"/>
    <x v="8"/>
    <x v="1"/>
    <s v="C883"/>
    <x v="583"/>
    <s v="B1782"/>
    <x v="596"/>
    <x v="0"/>
    <n v="16.14"/>
    <n v="1"/>
    <n v="16.14"/>
    <x v="1"/>
    <x v="1"/>
  </r>
  <r>
    <s v="O2975"/>
    <d v="2024-07-04T00:00:00"/>
    <x v="5"/>
    <x v="2"/>
    <x v="1"/>
    <s v="C543"/>
    <x v="503"/>
    <s v="B1258"/>
    <x v="253"/>
    <x v="0"/>
    <n v="10.45"/>
    <n v="4"/>
    <n v="41.8"/>
    <x v="2"/>
    <x v="2"/>
  </r>
  <r>
    <s v="O3300"/>
    <d v="2024-12-05T00:00:00"/>
    <x v="5"/>
    <x v="9"/>
    <x v="1"/>
    <s v="C304"/>
    <x v="410"/>
    <s v="B1476"/>
    <x v="597"/>
    <x v="0"/>
    <n v="45.98"/>
    <n v="4"/>
    <n v="183.92"/>
    <x v="2"/>
    <x v="0"/>
  </r>
  <r>
    <s v="O3890"/>
    <d v="2024-04-30T00:00:00"/>
    <x v="4"/>
    <x v="7"/>
    <x v="1"/>
    <s v="C942"/>
    <x v="204"/>
    <s v="B1139"/>
    <x v="598"/>
    <x v="2"/>
    <n v="51.32"/>
    <n v="1"/>
    <n v="51.32"/>
    <x v="0"/>
    <x v="1"/>
  </r>
  <r>
    <s v="O3304"/>
    <d v="2025-08-03T00:00:00"/>
    <x v="0"/>
    <x v="8"/>
    <x v="0"/>
    <s v="C517"/>
    <x v="584"/>
    <s v="B1991"/>
    <x v="599"/>
    <x v="0"/>
    <n v="33.340000000000003"/>
    <n v="2"/>
    <n v="66.680000000000007"/>
    <x v="0"/>
    <x v="5"/>
  </r>
  <r>
    <s v="O2745"/>
    <d v="2024-10-18T00:00:00"/>
    <x v="2"/>
    <x v="10"/>
    <x v="1"/>
    <s v="C874"/>
    <x v="585"/>
    <s v="B1411"/>
    <x v="586"/>
    <x v="1"/>
    <n v="29.59"/>
    <n v="1"/>
    <n v="29.59"/>
    <x v="2"/>
    <x v="6"/>
  </r>
  <r>
    <s v="O2972"/>
    <d v="2024-06-18T00:00:00"/>
    <x v="4"/>
    <x v="1"/>
    <x v="1"/>
    <s v="C406"/>
    <x v="586"/>
    <s v="B1874"/>
    <x v="600"/>
    <x v="3"/>
    <n v="52.43"/>
    <n v="5"/>
    <n v="262.14999999999998"/>
    <x v="0"/>
    <x v="7"/>
  </r>
  <r>
    <s v="O1654"/>
    <d v="2023-04-24T00:00:00"/>
    <x v="1"/>
    <x v="7"/>
    <x v="2"/>
    <s v="C340"/>
    <x v="288"/>
    <s v="B1764"/>
    <x v="601"/>
    <x v="3"/>
    <n v="11.34"/>
    <n v="2"/>
    <n v="22.68"/>
    <x v="0"/>
    <x v="0"/>
  </r>
  <r>
    <s v="O3959"/>
    <d v="2024-09-13T00:00:00"/>
    <x v="2"/>
    <x v="6"/>
    <x v="1"/>
    <s v="C583"/>
    <x v="359"/>
    <s v="B1046"/>
    <x v="498"/>
    <x v="2"/>
    <n v="16.850000000000001"/>
    <n v="1"/>
    <n v="16.850000000000001"/>
    <x v="2"/>
    <x v="2"/>
  </r>
  <r>
    <s v="O3068"/>
    <d v="2025-03-24T00:00:00"/>
    <x v="1"/>
    <x v="0"/>
    <x v="0"/>
    <s v="C290"/>
    <x v="488"/>
    <s v="B1746"/>
    <x v="602"/>
    <x v="0"/>
    <n v="44.86"/>
    <n v="1"/>
    <n v="44.86"/>
    <x v="0"/>
    <x v="6"/>
  </r>
  <r>
    <s v="O3173"/>
    <d v="2024-03-05T00:00:00"/>
    <x v="4"/>
    <x v="0"/>
    <x v="1"/>
    <s v="C350"/>
    <x v="587"/>
    <s v="B1503"/>
    <x v="571"/>
    <x v="0"/>
    <n v="39.24"/>
    <n v="4"/>
    <n v="156.96"/>
    <x v="0"/>
    <x v="2"/>
  </r>
  <r>
    <s v="O1205"/>
    <d v="2023-05-21T00:00:00"/>
    <x v="0"/>
    <x v="4"/>
    <x v="2"/>
    <s v="C775"/>
    <x v="588"/>
    <s v="B1730"/>
    <x v="603"/>
    <x v="3"/>
    <n v="26.25"/>
    <n v="3"/>
    <n v="78.75"/>
    <x v="2"/>
    <x v="1"/>
  </r>
  <r>
    <s v="O3831"/>
    <d v="2025-04-24T00:00:00"/>
    <x v="5"/>
    <x v="7"/>
    <x v="0"/>
    <s v="C610"/>
    <x v="544"/>
    <s v="B1560"/>
    <x v="604"/>
    <x v="0"/>
    <n v="42.27"/>
    <n v="2"/>
    <n v="84.54"/>
    <x v="2"/>
    <x v="0"/>
  </r>
  <r>
    <s v="O1784"/>
    <d v="2023-11-25T00:00:00"/>
    <x v="6"/>
    <x v="5"/>
    <x v="2"/>
    <s v="C249"/>
    <x v="589"/>
    <s v="B1058"/>
    <x v="605"/>
    <x v="0"/>
    <n v="17.670000000000002"/>
    <n v="2"/>
    <n v="35.340000000000003"/>
    <x v="1"/>
    <x v="2"/>
  </r>
  <r>
    <s v="O3544"/>
    <d v="2025-02-12T00:00:00"/>
    <x v="3"/>
    <x v="3"/>
    <x v="0"/>
    <s v="C374"/>
    <x v="590"/>
    <s v="B1257"/>
    <x v="606"/>
    <x v="3"/>
    <n v="54.19"/>
    <n v="3"/>
    <n v="162.57"/>
    <x v="0"/>
    <x v="0"/>
  </r>
  <r>
    <s v="O1760"/>
    <d v="2024-06-20T00:00:00"/>
    <x v="5"/>
    <x v="1"/>
    <x v="1"/>
    <s v="C589"/>
    <x v="591"/>
    <s v="B1773"/>
    <x v="607"/>
    <x v="0"/>
    <n v="41.86"/>
    <n v="2"/>
    <n v="83.72"/>
    <x v="0"/>
    <x v="4"/>
  </r>
  <r>
    <s v="O1815"/>
    <d v="2023-10-03T00:00:00"/>
    <x v="4"/>
    <x v="10"/>
    <x v="2"/>
    <s v="C213"/>
    <x v="592"/>
    <s v="B1652"/>
    <x v="608"/>
    <x v="0"/>
    <n v="34.130000000000003"/>
    <n v="1"/>
    <n v="34.130000000000003"/>
    <x v="0"/>
    <x v="0"/>
  </r>
  <r>
    <s v="O2217"/>
    <d v="2025-05-30T00:00:00"/>
    <x v="2"/>
    <x v="4"/>
    <x v="0"/>
    <s v="C801"/>
    <x v="454"/>
    <s v="B1145"/>
    <x v="609"/>
    <x v="2"/>
    <n v="32.090000000000003"/>
    <n v="4"/>
    <n v="128.36000000000001"/>
    <x v="2"/>
    <x v="2"/>
  </r>
  <r>
    <s v="O3481"/>
    <d v="2024-11-28T00:00:00"/>
    <x v="5"/>
    <x v="5"/>
    <x v="1"/>
    <s v="C719"/>
    <x v="541"/>
    <s v="B1926"/>
    <x v="301"/>
    <x v="3"/>
    <n v="26.03"/>
    <n v="1"/>
    <n v="26.03"/>
    <x v="1"/>
    <x v="0"/>
  </r>
  <r>
    <s v="O3429"/>
    <d v="2025-06-16T00:00:00"/>
    <x v="1"/>
    <x v="1"/>
    <x v="0"/>
    <s v="C749"/>
    <x v="593"/>
    <s v="B1359"/>
    <x v="503"/>
    <x v="3"/>
    <n v="21.75"/>
    <n v="5"/>
    <n v="108.75"/>
    <x v="2"/>
    <x v="2"/>
  </r>
  <r>
    <s v="O2026"/>
    <d v="2024-09-03T00:00:00"/>
    <x v="4"/>
    <x v="6"/>
    <x v="1"/>
    <s v="C750"/>
    <x v="296"/>
    <s v="B1742"/>
    <x v="610"/>
    <x v="2"/>
    <n v="5.64"/>
    <n v="3"/>
    <n v="16.920000000000002"/>
    <x v="1"/>
    <x v="4"/>
  </r>
  <r>
    <s v="O1720"/>
    <d v="2024-12-17T00:00:00"/>
    <x v="4"/>
    <x v="9"/>
    <x v="1"/>
    <s v="C393"/>
    <x v="275"/>
    <s v="B1413"/>
    <x v="374"/>
    <x v="0"/>
    <n v="11.45"/>
    <n v="3"/>
    <n v="34.35"/>
    <x v="1"/>
    <x v="2"/>
  </r>
  <r>
    <s v="O3089"/>
    <d v="2024-10-03T00:00:00"/>
    <x v="5"/>
    <x v="10"/>
    <x v="1"/>
    <s v="C622"/>
    <x v="594"/>
    <s v="B1327"/>
    <x v="131"/>
    <x v="0"/>
    <n v="11.62"/>
    <n v="2"/>
    <n v="23.24"/>
    <x v="0"/>
    <x v="0"/>
  </r>
  <r>
    <s v="O2168"/>
    <d v="2023-10-28T00:00:00"/>
    <x v="6"/>
    <x v="10"/>
    <x v="2"/>
    <s v="C899"/>
    <x v="112"/>
    <s v="B1052"/>
    <x v="611"/>
    <x v="0"/>
    <n v="37.32"/>
    <n v="1"/>
    <n v="37.32"/>
    <x v="0"/>
    <x v="1"/>
  </r>
  <r>
    <s v="O2493"/>
    <d v="2022-09-30T00:00:00"/>
    <x v="2"/>
    <x v="6"/>
    <x v="3"/>
    <s v="C476"/>
    <x v="562"/>
    <s v="B1870"/>
    <x v="111"/>
    <x v="2"/>
    <n v="39.76"/>
    <n v="5"/>
    <n v="198.8"/>
    <x v="0"/>
    <x v="0"/>
  </r>
  <r>
    <s v="O2679"/>
    <d v="2024-10-24T00:00:00"/>
    <x v="5"/>
    <x v="10"/>
    <x v="1"/>
    <s v="C473"/>
    <x v="595"/>
    <s v="B1080"/>
    <x v="477"/>
    <x v="2"/>
    <n v="39.75"/>
    <n v="5"/>
    <n v="198.75"/>
    <x v="0"/>
    <x v="7"/>
  </r>
  <r>
    <s v="O3215"/>
    <d v="2023-08-29T00:00:00"/>
    <x v="4"/>
    <x v="8"/>
    <x v="2"/>
    <s v="C183"/>
    <x v="93"/>
    <s v="B1564"/>
    <x v="274"/>
    <x v="1"/>
    <n v="17.41"/>
    <n v="5"/>
    <n v="87.05"/>
    <x v="2"/>
    <x v="0"/>
  </r>
  <r>
    <s v="O2236"/>
    <d v="2025-07-14T00:00:00"/>
    <x v="1"/>
    <x v="2"/>
    <x v="0"/>
    <s v="C791"/>
    <x v="596"/>
    <s v="B1063"/>
    <x v="612"/>
    <x v="3"/>
    <n v="34.71"/>
    <n v="4"/>
    <n v="138.84"/>
    <x v="1"/>
    <x v="0"/>
  </r>
  <r>
    <s v="O1813"/>
    <d v="2024-06-11T00:00:00"/>
    <x v="4"/>
    <x v="1"/>
    <x v="1"/>
    <s v="C570"/>
    <x v="597"/>
    <s v="B1379"/>
    <x v="88"/>
    <x v="0"/>
    <n v="12.18"/>
    <n v="3"/>
    <n v="36.54"/>
    <x v="2"/>
    <x v="3"/>
  </r>
  <r>
    <s v="O2476"/>
    <d v="2025-02-16T00:00:00"/>
    <x v="0"/>
    <x v="3"/>
    <x v="0"/>
    <s v="C502"/>
    <x v="598"/>
    <s v="B1602"/>
    <x v="17"/>
    <x v="0"/>
    <n v="44.05"/>
    <n v="5"/>
    <n v="220.25"/>
    <x v="2"/>
    <x v="0"/>
  </r>
  <r>
    <s v="O1675"/>
    <d v="2024-08-06T00:00:00"/>
    <x v="4"/>
    <x v="8"/>
    <x v="1"/>
    <s v="C732"/>
    <x v="599"/>
    <s v="B1149"/>
    <x v="572"/>
    <x v="1"/>
    <n v="17.43"/>
    <n v="1"/>
    <n v="17.43"/>
    <x v="1"/>
    <x v="3"/>
  </r>
  <r>
    <s v="O2491"/>
    <d v="2024-06-25T00:00:00"/>
    <x v="4"/>
    <x v="1"/>
    <x v="1"/>
    <s v="C364"/>
    <x v="600"/>
    <s v="B1774"/>
    <x v="613"/>
    <x v="3"/>
    <n v="32.79"/>
    <n v="3"/>
    <n v="98.37"/>
    <x v="0"/>
    <x v="7"/>
  </r>
  <r>
    <s v="O1676"/>
    <d v="2024-06-07T00:00:00"/>
    <x v="2"/>
    <x v="1"/>
    <x v="1"/>
    <s v="C479"/>
    <x v="141"/>
    <s v="B1230"/>
    <x v="614"/>
    <x v="1"/>
    <n v="16.04"/>
    <n v="5"/>
    <n v="80.2"/>
    <x v="3"/>
    <x v="7"/>
  </r>
  <r>
    <s v="O3372"/>
    <d v="2024-01-11T00:00:00"/>
    <x v="5"/>
    <x v="11"/>
    <x v="1"/>
    <s v="C651"/>
    <x v="213"/>
    <s v="B1064"/>
    <x v="190"/>
    <x v="2"/>
    <n v="16.61"/>
    <n v="3"/>
    <n v="49.83"/>
    <x v="0"/>
    <x v="6"/>
  </r>
  <r>
    <s v="O1886"/>
    <d v="2024-09-03T00:00:00"/>
    <x v="4"/>
    <x v="6"/>
    <x v="1"/>
    <s v="C147"/>
    <x v="601"/>
    <s v="B1586"/>
    <x v="117"/>
    <x v="3"/>
    <n v="11.51"/>
    <n v="4"/>
    <n v="46.04"/>
    <x v="2"/>
    <x v="1"/>
  </r>
  <r>
    <s v="O2363"/>
    <d v="2024-05-15T00:00:00"/>
    <x v="3"/>
    <x v="4"/>
    <x v="1"/>
    <s v="C353"/>
    <x v="518"/>
    <s v="B1105"/>
    <x v="543"/>
    <x v="1"/>
    <n v="34.549999999999997"/>
    <n v="1"/>
    <n v="34.549999999999997"/>
    <x v="1"/>
    <x v="3"/>
  </r>
  <r>
    <s v="O1776"/>
    <d v="2024-09-13T00:00:00"/>
    <x v="2"/>
    <x v="6"/>
    <x v="1"/>
    <s v="C873"/>
    <x v="529"/>
    <s v="B1918"/>
    <x v="173"/>
    <x v="3"/>
    <n v="44.16"/>
    <n v="1"/>
    <n v="44.16"/>
    <x v="3"/>
    <x v="4"/>
  </r>
  <r>
    <s v="O2969"/>
    <d v="2025-03-03T00:00:00"/>
    <x v="1"/>
    <x v="0"/>
    <x v="0"/>
    <s v="C280"/>
    <x v="602"/>
    <s v="B1939"/>
    <x v="615"/>
    <x v="3"/>
    <n v="27.97"/>
    <n v="2"/>
    <n v="55.94"/>
    <x v="0"/>
    <x v="3"/>
  </r>
  <r>
    <s v="O2687"/>
    <d v="2025-02-01T00:00:00"/>
    <x v="6"/>
    <x v="3"/>
    <x v="0"/>
    <s v="C275"/>
    <x v="505"/>
    <s v="B1560"/>
    <x v="616"/>
    <x v="1"/>
    <n v="40.74"/>
    <n v="3"/>
    <n v="122.22"/>
    <x v="0"/>
    <x v="0"/>
  </r>
  <r>
    <s v="O3011"/>
    <d v="2023-11-02T00:00:00"/>
    <x v="5"/>
    <x v="5"/>
    <x v="2"/>
    <s v="C252"/>
    <x v="603"/>
    <s v="B1774"/>
    <x v="613"/>
    <x v="0"/>
    <n v="47.09"/>
    <n v="3"/>
    <n v="141.27000000000001"/>
    <x v="0"/>
    <x v="0"/>
  </r>
  <r>
    <s v="O3026"/>
    <d v="2024-10-17T00:00:00"/>
    <x v="5"/>
    <x v="10"/>
    <x v="1"/>
    <s v="C504"/>
    <x v="604"/>
    <s v="B1109"/>
    <x v="220"/>
    <x v="1"/>
    <n v="29.67"/>
    <n v="1"/>
    <n v="29.67"/>
    <x v="0"/>
    <x v="1"/>
  </r>
  <r>
    <s v="O3499"/>
    <d v="2025-05-30T00:00:00"/>
    <x v="2"/>
    <x v="4"/>
    <x v="0"/>
    <s v="C436"/>
    <x v="605"/>
    <s v="B1119"/>
    <x v="551"/>
    <x v="0"/>
    <n v="15.65"/>
    <n v="5"/>
    <n v="78.25"/>
    <x v="0"/>
    <x v="2"/>
  </r>
  <r>
    <s v="O1449"/>
    <d v="2023-11-01T00:00:00"/>
    <x v="3"/>
    <x v="5"/>
    <x v="2"/>
    <s v="C196"/>
    <x v="21"/>
    <s v="B1532"/>
    <x v="617"/>
    <x v="2"/>
    <n v="22.88"/>
    <n v="3"/>
    <n v="68.64"/>
    <x v="1"/>
    <x v="3"/>
  </r>
  <r>
    <s v="O1199"/>
    <d v="2023-04-16T00:00:00"/>
    <x v="0"/>
    <x v="7"/>
    <x v="2"/>
    <s v="C850"/>
    <x v="558"/>
    <s v="B1844"/>
    <x v="618"/>
    <x v="0"/>
    <n v="21.78"/>
    <n v="3"/>
    <n v="65.34"/>
    <x v="1"/>
    <x v="0"/>
  </r>
  <r>
    <s v="O3583"/>
    <d v="2023-06-22T00:00:00"/>
    <x v="5"/>
    <x v="1"/>
    <x v="2"/>
    <s v="C266"/>
    <x v="570"/>
    <s v="B1098"/>
    <x v="451"/>
    <x v="0"/>
    <n v="8.64"/>
    <n v="3"/>
    <n v="25.92"/>
    <x v="0"/>
    <x v="0"/>
  </r>
  <r>
    <s v="O3655"/>
    <d v="2024-03-11T00:00:00"/>
    <x v="1"/>
    <x v="0"/>
    <x v="1"/>
    <s v="C234"/>
    <x v="606"/>
    <s v="B1069"/>
    <x v="12"/>
    <x v="0"/>
    <n v="21.77"/>
    <n v="3"/>
    <n v="65.31"/>
    <x v="0"/>
    <x v="6"/>
  </r>
  <r>
    <s v="O1358"/>
    <d v="2024-11-27T00:00:00"/>
    <x v="3"/>
    <x v="5"/>
    <x v="1"/>
    <s v="C842"/>
    <x v="607"/>
    <s v="B1080"/>
    <x v="619"/>
    <x v="0"/>
    <n v="41.53"/>
    <n v="3"/>
    <n v="124.59"/>
    <x v="3"/>
    <x v="3"/>
  </r>
  <r>
    <s v="O1761"/>
    <d v="2023-03-13T00:00:00"/>
    <x v="1"/>
    <x v="0"/>
    <x v="2"/>
    <s v="C939"/>
    <x v="608"/>
    <s v="B1994"/>
    <x v="620"/>
    <x v="0"/>
    <n v="32.32"/>
    <n v="5"/>
    <n v="161.6"/>
    <x v="3"/>
    <x v="7"/>
  </r>
  <r>
    <s v="O2162"/>
    <d v="2023-03-19T00:00:00"/>
    <x v="0"/>
    <x v="0"/>
    <x v="2"/>
    <s v="C960"/>
    <x v="609"/>
    <s v="B1782"/>
    <x v="596"/>
    <x v="1"/>
    <n v="17.88"/>
    <n v="3"/>
    <n v="53.64"/>
    <x v="0"/>
    <x v="2"/>
  </r>
  <r>
    <s v="O2684"/>
    <d v="2023-09-26T00:00:00"/>
    <x v="4"/>
    <x v="6"/>
    <x v="2"/>
    <s v="C252"/>
    <x v="603"/>
    <s v="B1085"/>
    <x v="621"/>
    <x v="2"/>
    <n v="36.54"/>
    <n v="1"/>
    <n v="36.54"/>
    <x v="1"/>
    <x v="6"/>
  </r>
  <r>
    <s v="O3922"/>
    <d v="2024-12-05T00:00:00"/>
    <x v="5"/>
    <x v="9"/>
    <x v="1"/>
    <s v="C913"/>
    <x v="610"/>
    <s v="B1939"/>
    <x v="615"/>
    <x v="2"/>
    <n v="22.42"/>
    <n v="1"/>
    <n v="22.42"/>
    <x v="2"/>
    <x v="6"/>
  </r>
  <r>
    <s v="O2159"/>
    <d v="2024-10-12T00:00:00"/>
    <x v="6"/>
    <x v="10"/>
    <x v="1"/>
    <s v="C471"/>
    <x v="611"/>
    <s v="B1828"/>
    <x v="262"/>
    <x v="0"/>
    <n v="13.02"/>
    <n v="3"/>
    <n v="39.06"/>
    <x v="1"/>
    <x v="0"/>
  </r>
  <r>
    <s v="O1516"/>
    <d v="2024-08-19T00:00:00"/>
    <x v="1"/>
    <x v="8"/>
    <x v="1"/>
    <s v="C501"/>
    <x v="612"/>
    <s v="B1729"/>
    <x v="539"/>
    <x v="2"/>
    <n v="14.41"/>
    <n v="3"/>
    <n v="43.23"/>
    <x v="2"/>
    <x v="0"/>
  </r>
  <r>
    <s v="O1057"/>
    <d v="2024-07-07T00:00:00"/>
    <x v="0"/>
    <x v="2"/>
    <x v="1"/>
    <s v="C325"/>
    <x v="613"/>
    <s v="B1368"/>
    <x v="540"/>
    <x v="2"/>
    <n v="14.93"/>
    <n v="1"/>
    <n v="14.93"/>
    <x v="0"/>
    <x v="7"/>
  </r>
  <r>
    <s v="O2478"/>
    <d v="2024-01-20T00:00:00"/>
    <x v="6"/>
    <x v="11"/>
    <x v="1"/>
    <s v="C553"/>
    <x v="614"/>
    <s v="B1554"/>
    <x v="622"/>
    <x v="1"/>
    <n v="36.79"/>
    <n v="1"/>
    <n v="36.79"/>
    <x v="2"/>
    <x v="2"/>
  </r>
  <r>
    <s v="O3455"/>
    <d v="2024-05-19T00:00:00"/>
    <x v="0"/>
    <x v="4"/>
    <x v="1"/>
    <s v="C428"/>
    <x v="395"/>
    <s v="B1782"/>
    <x v="282"/>
    <x v="0"/>
    <n v="24.44"/>
    <n v="1"/>
    <n v="24.44"/>
    <x v="2"/>
    <x v="5"/>
  </r>
  <r>
    <s v="O3385"/>
    <d v="2025-03-22T00:00:00"/>
    <x v="6"/>
    <x v="0"/>
    <x v="0"/>
    <s v="C165"/>
    <x v="286"/>
    <s v="B1036"/>
    <x v="125"/>
    <x v="2"/>
    <n v="6.42"/>
    <n v="4"/>
    <n v="25.68"/>
    <x v="1"/>
    <x v="0"/>
  </r>
  <r>
    <s v="O3400"/>
    <d v="2022-09-22T00:00:00"/>
    <x v="5"/>
    <x v="6"/>
    <x v="3"/>
    <s v="C210"/>
    <x v="322"/>
    <s v="B1300"/>
    <x v="479"/>
    <x v="0"/>
    <n v="48.66"/>
    <n v="4"/>
    <n v="194.64"/>
    <x v="2"/>
    <x v="0"/>
  </r>
  <r>
    <s v="O2730"/>
    <d v="2025-06-02T00:00:00"/>
    <x v="1"/>
    <x v="1"/>
    <x v="0"/>
    <s v="C426"/>
    <x v="253"/>
    <s v="B1518"/>
    <x v="623"/>
    <x v="0"/>
    <n v="30.28"/>
    <n v="4"/>
    <n v="121.12"/>
    <x v="0"/>
    <x v="2"/>
  </r>
  <r>
    <s v="O3633"/>
    <d v="2023-11-16T00:00:00"/>
    <x v="5"/>
    <x v="5"/>
    <x v="2"/>
    <s v="C982"/>
    <x v="615"/>
    <s v="B1536"/>
    <x v="624"/>
    <x v="3"/>
    <n v="17.09"/>
    <n v="3"/>
    <n v="51.27"/>
    <x v="2"/>
    <x v="2"/>
  </r>
  <r>
    <s v="O1854"/>
    <d v="2023-01-03T00:00:00"/>
    <x v="4"/>
    <x v="11"/>
    <x v="2"/>
    <s v="C816"/>
    <x v="148"/>
    <s v="B1716"/>
    <x v="625"/>
    <x v="0"/>
    <n v="46.08"/>
    <n v="2"/>
    <n v="92.16"/>
    <x v="1"/>
    <x v="3"/>
  </r>
  <r>
    <s v="O1682"/>
    <d v="2023-07-03T00:00:00"/>
    <x v="1"/>
    <x v="2"/>
    <x v="2"/>
    <s v="C272"/>
    <x v="616"/>
    <s v="B1875"/>
    <x v="52"/>
    <x v="0"/>
    <n v="40.43"/>
    <n v="2"/>
    <n v="80.86"/>
    <x v="0"/>
    <x v="0"/>
  </r>
  <r>
    <s v="O3250"/>
    <d v="2024-07-11T00:00:00"/>
    <x v="5"/>
    <x v="2"/>
    <x v="1"/>
    <s v="C329"/>
    <x v="247"/>
    <s v="B1173"/>
    <x v="626"/>
    <x v="2"/>
    <n v="46.18"/>
    <n v="3"/>
    <n v="138.54"/>
    <x v="0"/>
    <x v="3"/>
  </r>
  <r>
    <s v="O1704"/>
    <d v="2023-08-23T00:00:00"/>
    <x v="3"/>
    <x v="8"/>
    <x v="2"/>
    <s v="C241"/>
    <x v="617"/>
    <s v="B1390"/>
    <x v="627"/>
    <x v="0"/>
    <n v="42.19"/>
    <n v="1"/>
    <n v="42.19"/>
    <x v="2"/>
    <x v="0"/>
  </r>
  <r>
    <s v="O3258"/>
    <d v="2024-03-20T00:00:00"/>
    <x v="3"/>
    <x v="0"/>
    <x v="1"/>
    <s v="C583"/>
    <x v="359"/>
    <s v="B1440"/>
    <x v="450"/>
    <x v="0"/>
    <n v="28.47"/>
    <n v="5"/>
    <n v="142.35"/>
    <x v="1"/>
    <x v="3"/>
  </r>
  <r>
    <s v="O3985"/>
    <d v="2022-10-17T00:00:00"/>
    <x v="1"/>
    <x v="10"/>
    <x v="3"/>
    <s v="C199"/>
    <x v="618"/>
    <s v="B1795"/>
    <x v="66"/>
    <x v="0"/>
    <n v="13.87"/>
    <n v="1"/>
    <n v="13.87"/>
    <x v="1"/>
    <x v="5"/>
  </r>
  <r>
    <s v="O1193"/>
    <d v="2024-07-28T00:00:00"/>
    <x v="0"/>
    <x v="2"/>
    <x v="1"/>
    <s v="C746"/>
    <x v="619"/>
    <s v="B1701"/>
    <x v="628"/>
    <x v="1"/>
    <n v="41.07"/>
    <n v="2"/>
    <n v="82.14"/>
    <x v="1"/>
    <x v="0"/>
  </r>
  <r>
    <s v="O3490"/>
    <d v="2024-12-19T00:00:00"/>
    <x v="5"/>
    <x v="9"/>
    <x v="1"/>
    <s v="C266"/>
    <x v="620"/>
    <s v="B1729"/>
    <x v="629"/>
    <x v="1"/>
    <n v="45.04"/>
    <n v="4"/>
    <n v="180.16"/>
    <x v="1"/>
    <x v="2"/>
  </r>
  <r>
    <s v="O2126"/>
    <d v="2023-10-01T00:00:00"/>
    <x v="0"/>
    <x v="10"/>
    <x v="2"/>
    <s v="C852"/>
    <x v="621"/>
    <s v="B1409"/>
    <x v="630"/>
    <x v="2"/>
    <n v="11.12"/>
    <n v="2"/>
    <n v="22.24"/>
    <x v="2"/>
    <x v="4"/>
  </r>
  <r>
    <s v="O2813"/>
    <d v="2022-10-22T00:00:00"/>
    <x v="6"/>
    <x v="10"/>
    <x v="3"/>
    <s v="C713"/>
    <x v="222"/>
    <s v="B1064"/>
    <x v="190"/>
    <x v="0"/>
    <n v="20.92"/>
    <n v="2"/>
    <n v="41.84"/>
    <x v="0"/>
    <x v="2"/>
  </r>
  <r>
    <s v="O3836"/>
    <d v="2023-12-31T00:00:00"/>
    <x v="0"/>
    <x v="9"/>
    <x v="2"/>
    <s v="C987"/>
    <x v="622"/>
    <s v="B1034"/>
    <x v="631"/>
    <x v="0"/>
    <n v="14.46"/>
    <n v="1"/>
    <n v="14.46"/>
    <x v="0"/>
    <x v="0"/>
  </r>
  <r>
    <s v="O2352"/>
    <d v="2023-07-12T00:00:00"/>
    <x v="3"/>
    <x v="2"/>
    <x v="2"/>
    <s v="C717"/>
    <x v="142"/>
    <s v="B1217"/>
    <x v="390"/>
    <x v="2"/>
    <n v="56.99"/>
    <n v="5"/>
    <n v="284.95"/>
    <x v="1"/>
    <x v="1"/>
  </r>
  <r>
    <s v="O3642"/>
    <d v="2024-03-09T00:00:00"/>
    <x v="6"/>
    <x v="0"/>
    <x v="1"/>
    <s v="C995"/>
    <x v="623"/>
    <s v="B1160"/>
    <x v="141"/>
    <x v="0"/>
    <n v="7.09"/>
    <n v="3"/>
    <n v="21.27"/>
    <x v="1"/>
    <x v="0"/>
  </r>
  <r>
    <s v="O3017"/>
    <d v="2024-05-16T00:00:00"/>
    <x v="5"/>
    <x v="4"/>
    <x v="1"/>
    <s v="C484"/>
    <x v="624"/>
    <s v="B1036"/>
    <x v="125"/>
    <x v="1"/>
    <n v="6.28"/>
    <n v="3"/>
    <n v="18.84"/>
    <x v="0"/>
    <x v="2"/>
  </r>
  <r>
    <s v="O2902"/>
    <d v="2025-07-28T00:00:00"/>
    <x v="1"/>
    <x v="2"/>
    <x v="0"/>
    <s v="C441"/>
    <x v="625"/>
    <s v="B1006"/>
    <x v="632"/>
    <x v="0"/>
    <n v="34.97"/>
    <n v="3"/>
    <n v="104.91"/>
    <x v="0"/>
    <x v="3"/>
  </r>
  <r>
    <s v="O3933"/>
    <d v="2025-06-18T00:00:00"/>
    <x v="3"/>
    <x v="1"/>
    <x v="0"/>
    <s v="C988"/>
    <x v="626"/>
    <s v="B1768"/>
    <x v="63"/>
    <x v="2"/>
    <n v="18.899999999999999"/>
    <n v="5"/>
    <n v="94.5"/>
    <x v="0"/>
    <x v="2"/>
  </r>
  <r>
    <s v="O1126"/>
    <d v="2023-02-02T00:00:00"/>
    <x v="5"/>
    <x v="3"/>
    <x v="2"/>
    <s v="C864"/>
    <x v="627"/>
    <s v="B1316"/>
    <x v="633"/>
    <x v="2"/>
    <n v="6.27"/>
    <n v="3"/>
    <n v="18.809999999999999"/>
    <x v="0"/>
    <x v="7"/>
  </r>
  <r>
    <s v="O1195"/>
    <d v="2024-09-13T00:00:00"/>
    <x v="2"/>
    <x v="6"/>
    <x v="1"/>
    <s v="C944"/>
    <x v="628"/>
    <s v="B1640"/>
    <x v="634"/>
    <x v="1"/>
    <n v="44.56"/>
    <n v="1"/>
    <n v="44.56"/>
    <x v="3"/>
    <x v="3"/>
  </r>
  <r>
    <s v="O3616"/>
    <d v="2023-02-18T00:00:00"/>
    <x v="6"/>
    <x v="3"/>
    <x v="2"/>
    <s v="C464"/>
    <x v="629"/>
    <s v="B1357"/>
    <x v="214"/>
    <x v="2"/>
    <n v="56.71"/>
    <n v="4"/>
    <n v="226.84"/>
    <x v="2"/>
    <x v="0"/>
  </r>
  <r>
    <s v="O2071"/>
    <d v="2024-05-07T00:00:00"/>
    <x v="4"/>
    <x v="4"/>
    <x v="1"/>
    <s v="C155"/>
    <x v="630"/>
    <s v="B1482"/>
    <x v="44"/>
    <x v="2"/>
    <n v="48.95"/>
    <n v="2"/>
    <n v="97.9"/>
    <x v="0"/>
    <x v="7"/>
  </r>
  <r>
    <s v="O3582"/>
    <d v="2025-06-27T00:00:00"/>
    <x v="2"/>
    <x v="1"/>
    <x v="0"/>
    <s v="C563"/>
    <x v="631"/>
    <s v="B1624"/>
    <x v="635"/>
    <x v="2"/>
    <n v="26.02"/>
    <n v="3"/>
    <n v="78.06"/>
    <x v="0"/>
    <x v="7"/>
  </r>
  <r>
    <s v="O1834"/>
    <d v="2023-05-17T00:00:00"/>
    <x v="3"/>
    <x v="4"/>
    <x v="2"/>
    <s v="C280"/>
    <x v="602"/>
    <s v="B1351"/>
    <x v="636"/>
    <x v="3"/>
    <n v="21.28"/>
    <n v="4"/>
    <n v="85.12"/>
    <x v="2"/>
    <x v="3"/>
  </r>
  <r>
    <s v="O2788"/>
    <d v="2023-08-17T00:00:00"/>
    <x v="5"/>
    <x v="8"/>
    <x v="2"/>
    <s v="C780"/>
    <x v="153"/>
    <s v="B1250"/>
    <x v="637"/>
    <x v="0"/>
    <n v="31.02"/>
    <n v="3"/>
    <n v="93.06"/>
    <x v="0"/>
    <x v="2"/>
  </r>
  <r>
    <s v="O3013"/>
    <d v="2025-06-27T00:00:00"/>
    <x v="2"/>
    <x v="1"/>
    <x v="0"/>
    <s v="C569"/>
    <x v="632"/>
    <s v="B1764"/>
    <x v="287"/>
    <x v="0"/>
    <n v="53.5"/>
    <n v="4"/>
    <n v="214"/>
    <x v="0"/>
    <x v="2"/>
  </r>
  <r>
    <s v="O1553"/>
    <d v="2024-09-21T00:00:00"/>
    <x v="6"/>
    <x v="6"/>
    <x v="1"/>
    <s v="C392"/>
    <x v="633"/>
    <s v="B1623"/>
    <x v="638"/>
    <x v="2"/>
    <n v="48.51"/>
    <n v="3"/>
    <n v="145.53"/>
    <x v="0"/>
    <x v="1"/>
  </r>
  <r>
    <s v="O3103"/>
    <d v="2023-09-10T00:00:00"/>
    <x v="0"/>
    <x v="6"/>
    <x v="2"/>
    <s v="C364"/>
    <x v="600"/>
    <s v="B1489"/>
    <x v="470"/>
    <x v="0"/>
    <n v="8.1199999999999992"/>
    <n v="2"/>
    <n v="16.239999999999998"/>
    <x v="0"/>
    <x v="7"/>
  </r>
  <r>
    <s v="O3918"/>
    <d v="2023-12-14T00:00:00"/>
    <x v="5"/>
    <x v="9"/>
    <x v="2"/>
    <s v="C799"/>
    <x v="634"/>
    <s v="B1555"/>
    <x v="71"/>
    <x v="0"/>
    <n v="36.15"/>
    <n v="1"/>
    <n v="36.15"/>
    <x v="0"/>
    <x v="1"/>
  </r>
  <r>
    <s v="O2930"/>
    <d v="2022-12-14T00:00:00"/>
    <x v="3"/>
    <x v="9"/>
    <x v="3"/>
    <s v="C710"/>
    <x v="525"/>
    <s v="B1072"/>
    <x v="639"/>
    <x v="0"/>
    <n v="26.88"/>
    <n v="2"/>
    <n v="53.76"/>
    <x v="2"/>
    <x v="1"/>
  </r>
  <r>
    <s v="O3332"/>
    <d v="2025-02-03T00:00:00"/>
    <x v="1"/>
    <x v="3"/>
    <x v="0"/>
    <s v="C849"/>
    <x v="635"/>
    <s v="B1451"/>
    <x v="640"/>
    <x v="3"/>
    <n v="53.92"/>
    <n v="3"/>
    <n v="161.76"/>
    <x v="0"/>
    <x v="2"/>
  </r>
  <r>
    <s v="O2232"/>
    <d v="2023-06-21T00:00:00"/>
    <x v="3"/>
    <x v="1"/>
    <x v="2"/>
    <s v="C417"/>
    <x v="636"/>
    <s v="B1253"/>
    <x v="641"/>
    <x v="0"/>
    <n v="33.22"/>
    <n v="1"/>
    <n v="33.22"/>
    <x v="1"/>
    <x v="2"/>
  </r>
  <r>
    <s v="O3057"/>
    <d v="2023-03-09T00:00:00"/>
    <x v="5"/>
    <x v="0"/>
    <x v="2"/>
    <s v="C140"/>
    <x v="637"/>
    <s v="B1841"/>
    <x v="271"/>
    <x v="2"/>
    <n v="18"/>
    <n v="4"/>
    <n v="72"/>
    <x v="2"/>
    <x v="3"/>
  </r>
  <r>
    <s v="O3071"/>
    <d v="2025-05-06T00:00:00"/>
    <x v="4"/>
    <x v="4"/>
    <x v="0"/>
    <s v="C100"/>
    <x v="638"/>
    <s v="B1344"/>
    <x v="210"/>
    <x v="1"/>
    <n v="31.43"/>
    <n v="3"/>
    <n v="94.29"/>
    <x v="1"/>
    <x v="2"/>
  </r>
  <r>
    <s v="O3552"/>
    <d v="2024-09-05T00:00:00"/>
    <x v="5"/>
    <x v="6"/>
    <x v="1"/>
    <s v="C517"/>
    <x v="432"/>
    <s v="B1114"/>
    <x v="642"/>
    <x v="2"/>
    <n v="9.52"/>
    <n v="4"/>
    <n v="38.08"/>
    <x v="1"/>
    <x v="3"/>
  </r>
  <r>
    <s v="O2779"/>
    <d v="2023-04-03T00:00:00"/>
    <x v="1"/>
    <x v="7"/>
    <x v="2"/>
    <s v="C999"/>
    <x v="501"/>
    <s v="B1451"/>
    <x v="640"/>
    <x v="2"/>
    <n v="38.799999999999997"/>
    <n v="4"/>
    <n v="155.19999999999999"/>
    <x v="1"/>
    <x v="2"/>
  </r>
  <r>
    <s v="O3325"/>
    <d v="2024-08-28T00:00:00"/>
    <x v="3"/>
    <x v="8"/>
    <x v="1"/>
    <s v="C365"/>
    <x v="524"/>
    <s v="B1647"/>
    <x v="643"/>
    <x v="0"/>
    <n v="22.1"/>
    <n v="2"/>
    <n v="44.2"/>
    <x v="2"/>
    <x v="0"/>
  </r>
  <r>
    <s v="O1712"/>
    <d v="2024-03-01T00:00:00"/>
    <x v="2"/>
    <x v="0"/>
    <x v="1"/>
    <s v="C143"/>
    <x v="639"/>
    <s v="B1240"/>
    <x v="644"/>
    <x v="1"/>
    <n v="14.38"/>
    <n v="3"/>
    <n v="43.14"/>
    <x v="3"/>
    <x v="2"/>
  </r>
  <r>
    <s v="O2438"/>
    <d v="2024-10-28T00:00:00"/>
    <x v="1"/>
    <x v="10"/>
    <x v="1"/>
    <s v="C743"/>
    <x v="468"/>
    <s v="B1305"/>
    <x v="645"/>
    <x v="0"/>
    <n v="21.47"/>
    <n v="1"/>
    <n v="21.47"/>
    <x v="2"/>
    <x v="7"/>
  </r>
  <r>
    <s v="O3562"/>
    <d v="2022-11-05T00:00:00"/>
    <x v="6"/>
    <x v="5"/>
    <x v="3"/>
    <s v="C310"/>
    <x v="3"/>
    <s v="B1357"/>
    <x v="101"/>
    <x v="2"/>
    <n v="32.86"/>
    <n v="2"/>
    <n v="65.72"/>
    <x v="1"/>
    <x v="2"/>
  </r>
  <r>
    <s v="O2873"/>
    <d v="2023-08-17T00:00:00"/>
    <x v="5"/>
    <x v="8"/>
    <x v="2"/>
    <s v="C353"/>
    <x v="518"/>
    <s v="B1217"/>
    <x v="390"/>
    <x v="0"/>
    <n v="51.72"/>
    <n v="2"/>
    <n v="103.44"/>
    <x v="0"/>
    <x v="1"/>
  </r>
  <r>
    <s v="O1091"/>
    <d v="2024-05-11T00:00:00"/>
    <x v="6"/>
    <x v="4"/>
    <x v="1"/>
    <s v="C712"/>
    <x v="429"/>
    <s v="B1580"/>
    <x v="646"/>
    <x v="0"/>
    <n v="15.2"/>
    <n v="1"/>
    <n v="15.2"/>
    <x v="1"/>
    <x v="1"/>
  </r>
  <r>
    <s v="O2509"/>
    <d v="2024-03-30T00:00:00"/>
    <x v="6"/>
    <x v="0"/>
    <x v="1"/>
    <s v="C699"/>
    <x v="640"/>
    <s v="B1258"/>
    <x v="253"/>
    <x v="2"/>
    <n v="14.95"/>
    <n v="4"/>
    <n v="59.8"/>
    <x v="0"/>
    <x v="0"/>
  </r>
  <r>
    <s v="O3277"/>
    <d v="2025-06-15T00:00:00"/>
    <x v="0"/>
    <x v="1"/>
    <x v="0"/>
    <s v="C131"/>
    <x v="641"/>
    <s v="B1251"/>
    <x v="84"/>
    <x v="0"/>
    <n v="32.049999999999997"/>
    <n v="2"/>
    <n v="64.099999999999994"/>
    <x v="2"/>
    <x v="0"/>
  </r>
  <r>
    <s v="O2184"/>
    <d v="2023-10-09T00:00:00"/>
    <x v="1"/>
    <x v="10"/>
    <x v="2"/>
    <s v="C660"/>
    <x v="642"/>
    <s v="B1724"/>
    <x v="647"/>
    <x v="2"/>
    <n v="8.34"/>
    <n v="2"/>
    <n v="16.68"/>
    <x v="3"/>
    <x v="0"/>
  </r>
  <r>
    <s v="O1835"/>
    <d v="2024-07-03T00:00:00"/>
    <x v="3"/>
    <x v="2"/>
    <x v="1"/>
    <s v="C246"/>
    <x v="374"/>
    <s v="B1340"/>
    <x v="648"/>
    <x v="2"/>
    <n v="9.83"/>
    <n v="1"/>
    <n v="9.83"/>
    <x v="1"/>
    <x v="4"/>
  </r>
  <r>
    <s v="O3469"/>
    <d v="2023-01-08T00:00:00"/>
    <x v="0"/>
    <x v="11"/>
    <x v="2"/>
    <s v="C562"/>
    <x v="293"/>
    <s v="B1725"/>
    <x v="275"/>
    <x v="1"/>
    <n v="10.67"/>
    <n v="2"/>
    <n v="21.34"/>
    <x v="0"/>
    <x v="0"/>
  </r>
  <r>
    <s v="O2876"/>
    <d v="2024-03-10T00:00:00"/>
    <x v="0"/>
    <x v="0"/>
    <x v="1"/>
    <s v="C187"/>
    <x v="418"/>
    <s v="B1715"/>
    <x v="243"/>
    <x v="2"/>
    <n v="40.770000000000003"/>
    <n v="3"/>
    <n v="122.31"/>
    <x v="0"/>
    <x v="2"/>
  </r>
  <r>
    <s v="O3074"/>
    <d v="2022-12-03T00:00:00"/>
    <x v="6"/>
    <x v="9"/>
    <x v="3"/>
    <s v="C880"/>
    <x v="643"/>
    <s v="B1474"/>
    <x v="649"/>
    <x v="2"/>
    <n v="15.94"/>
    <n v="1"/>
    <n v="15.94"/>
    <x v="1"/>
    <x v="2"/>
  </r>
  <r>
    <s v="O2947"/>
    <d v="2023-08-23T00:00:00"/>
    <x v="3"/>
    <x v="8"/>
    <x v="2"/>
    <s v="C959"/>
    <x v="644"/>
    <s v="B1069"/>
    <x v="248"/>
    <x v="3"/>
    <n v="45.83"/>
    <n v="2"/>
    <n v="91.66"/>
    <x v="0"/>
    <x v="0"/>
  </r>
  <r>
    <s v="O3585"/>
    <d v="2023-03-22T00:00:00"/>
    <x v="3"/>
    <x v="0"/>
    <x v="2"/>
    <s v="C703"/>
    <x v="40"/>
    <s v="B1003"/>
    <x v="650"/>
    <x v="0"/>
    <n v="44.29"/>
    <n v="3"/>
    <n v="132.87"/>
    <x v="0"/>
    <x v="0"/>
  </r>
  <r>
    <s v="O2273"/>
    <d v="2024-07-06T00:00:00"/>
    <x v="6"/>
    <x v="2"/>
    <x v="1"/>
    <s v="C902"/>
    <x v="645"/>
    <s v="B1539"/>
    <x v="475"/>
    <x v="2"/>
    <n v="53.12"/>
    <n v="5"/>
    <n v="265.60000000000002"/>
    <x v="0"/>
    <x v="0"/>
  </r>
  <r>
    <s v="O1950"/>
    <d v="2023-06-13T00:00:00"/>
    <x v="4"/>
    <x v="1"/>
    <x v="2"/>
    <s v="C616"/>
    <x v="646"/>
    <s v="B1932"/>
    <x v="651"/>
    <x v="1"/>
    <n v="38.24"/>
    <n v="5"/>
    <n v="191.2"/>
    <x v="2"/>
    <x v="0"/>
  </r>
  <r>
    <s v="O3413"/>
    <d v="2023-06-23T00:00:00"/>
    <x v="2"/>
    <x v="1"/>
    <x v="2"/>
    <s v="C417"/>
    <x v="636"/>
    <s v="B1179"/>
    <x v="652"/>
    <x v="2"/>
    <n v="50.22"/>
    <n v="3"/>
    <n v="150.66"/>
    <x v="0"/>
    <x v="1"/>
  </r>
  <r>
    <s v="O2251"/>
    <d v="2025-03-31T00:00:00"/>
    <x v="1"/>
    <x v="0"/>
    <x v="0"/>
    <s v="C152"/>
    <x v="48"/>
    <s v="B1894"/>
    <x v="653"/>
    <x v="0"/>
    <n v="7.04"/>
    <n v="4"/>
    <n v="28.16"/>
    <x v="0"/>
    <x v="6"/>
  </r>
  <r>
    <s v="O2253"/>
    <d v="2024-03-15T00:00:00"/>
    <x v="2"/>
    <x v="0"/>
    <x v="1"/>
    <s v="C567"/>
    <x v="647"/>
    <s v="B1179"/>
    <x v="652"/>
    <x v="0"/>
    <n v="49.34"/>
    <n v="2"/>
    <n v="98.68"/>
    <x v="0"/>
    <x v="2"/>
  </r>
  <r>
    <s v="O3779"/>
    <d v="2025-08-08T00:00:00"/>
    <x v="2"/>
    <x v="8"/>
    <x v="0"/>
    <s v="C558"/>
    <x v="648"/>
    <s v="B1882"/>
    <x v="489"/>
    <x v="2"/>
    <n v="15.18"/>
    <n v="3"/>
    <n v="45.54"/>
    <x v="0"/>
    <x v="0"/>
  </r>
  <r>
    <s v="O3818"/>
    <d v="2024-06-16T00:00:00"/>
    <x v="0"/>
    <x v="1"/>
    <x v="1"/>
    <s v="C573"/>
    <x v="649"/>
    <s v="B1210"/>
    <x v="654"/>
    <x v="0"/>
    <n v="25.54"/>
    <n v="3"/>
    <n v="76.62"/>
    <x v="2"/>
    <x v="7"/>
  </r>
  <r>
    <s v="O3820"/>
    <d v="2023-02-25T00:00:00"/>
    <x v="6"/>
    <x v="3"/>
    <x v="2"/>
    <s v="C773"/>
    <x v="650"/>
    <s v="B1691"/>
    <x v="655"/>
    <x v="0"/>
    <n v="18.18"/>
    <n v="3"/>
    <n v="54.54"/>
    <x v="0"/>
    <x v="0"/>
  </r>
  <r>
    <s v="O3792"/>
    <d v="2022-09-16T00:00:00"/>
    <x v="2"/>
    <x v="6"/>
    <x v="3"/>
    <s v="C959"/>
    <x v="542"/>
    <s v="B1243"/>
    <x v="440"/>
    <x v="1"/>
    <n v="45.2"/>
    <n v="4"/>
    <n v="180.8"/>
    <x v="0"/>
    <x v="0"/>
  </r>
  <r>
    <s v="O1936"/>
    <d v="2023-01-29T00:00:00"/>
    <x v="0"/>
    <x v="11"/>
    <x v="2"/>
    <s v="C881"/>
    <x v="651"/>
    <s v="B1657"/>
    <x v="656"/>
    <x v="2"/>
    <n v="41.92"/>
    <n v="3"/>
    <n v="125.76"/>
    <x v="0"/>
    <x v="0"/>
  </r>
  <r>
    <s v="O3187"/>
    <d v="2024-04-10T00:00:00"/>
    <x v="3"/>
    <x v="7"/>
    <x v="1"/>
    <s v="C828"/>
    <x v="652"/>
    <s v="B1718"/>
    <x v="657"/>
    <x v="3"/>
    <n v="13.17"/>
    <n v="1"/>
    <n v="13.17"/>
    <x v="0"/>
    <x v="3"/>
  </r>
  <r>
    <s v="O3127"/>
    <d v="2024-04-06T00:00:00"/>
    <x v="6"/>
    <x v="7"/>
    <x v="1"/>
    <s v="C100"/>
    <x v="638"/>
    <s v="B1072"/>
    <x v="454"/>
    <x v="3"/>
    <n v="46.29"/>
    <n v="2"/>
    <n v="92.58"/>
    <x v="2"/>
    <x v="6"/>
  </r>
  <r>
    <s v="O2442"/>
    <d v="2022-12-01T00:00:00"/>
    <x v="5"/>
    <x v="9"/>
    <x v="3"/>
    <s v="C742"/>
    <x v="394"/>
    <s v="B1138"/>
    <x v="658"/>
    <x v="3"/>
    <n v="43.1"/>
    <n v="1"/>
    <n v="43.1"/>
    <x v="0"/>
    <x v="2"/>
  </r>
  <r>
    <s v="O2748"/>
    <d v="2023-11-30T00:00:00"/>
    <x v="5"/>
    <x v="5"/>
    <x v="2"/>
    <s v="C998"/>
    <x v="193"/>
    <s v="B1912"/>
    <x v="132"/>
    <x v="2"/>
    <n v="13.05"/>
    <n v="5"/>
    <n v="65.25"/>
    <x v="2"/>
    <x v="3"/>
  </r>
  <r>
    <s v="O3909"/>
    <d v="2024-06-03T00:00:00"/>
    <x v="1"/>
    <x v="1"/>
    <x v="1"/>
    <s v="C416"/>
    <x v="513"/>
    <s v="B1145"/>
    <x v="87"/>
    <x v="2"/>
    <n v="49.51"/>
    <n v="5"/>
    <n v="247.55"/>
    <x v="2"/>
    <x v="2"/>
  </r>
  <r>
    <s v="O1746"/>
    <d v="2024-11-01T00:00:00"/>
    <x v="2"/>
    <x v="5"/>
    <x v="1"/>
    <s v="C802"/>
    <x v="653"/>
    <s v="B1775"/>
    <x v="258"/>
    <x v="1"/>
    <n v="35.81"/>
    <n v="2"/>
    <n v="71.62"/>
    <x v="0"/>
    <x v="0"/>
  </r>
  <r>
    <s v="O1146"/>
    <d v="2024-04-22T00:00:00"/>
    <x v="1"/>
    <x v="7"/>
    <x v="1"/>
    <s v="C365"/>
    <x v="654"/>
    <s v="B1916"/>
    <x v="659"/>
    <x v="3"/>
    <n v="21.51"/>
    <n v="5"/>
    <n v="107.55"/>
    <x v="0"/>
    <x v="0"/>
  </r>
  <r>
    <s v="O1109"/>
    <d v="2024-01-03T00:00:00"/>
    <x v="3"/>
    <x v="11"/>
    <x v="1"/>
    <s v="C978"/>
    <x v="655"/>
    <s v="B1139"/>
    <x v="598"/>
    <x v="3"/>
    <n v="44.59"/>
    <n v="3"/>
    <n v="133.77000000000001"/>
    <x v="2"/>
    <x v="0"/>
  </r>
  <r>
    <s v="O2587"/>
    <d v="2024-12-21T00:00:00"/>
    <x v="6"/>
    <x v="9"/>
    <x v="1"/>
    <s v="C798"/>
    <x v="656"/>
    <s v="B1252"/>
    <x v="660"/>
    <x v="0"/>
    <n v="27.34"/>
    <n v="1"/>
    <n v="27.34"/>
    <x v="0"/>
    <x v="1"/>
  </r>
  <r>
    <s v="O2067"/>
    <d v="2024-03-22T00:00:00"/>
    <x v="2"/>
    <x v="0"/>
    <x v="1"/>
    <s v="C867"/>
    <x v="657"/>
    <s v="B1481"/>
    <x v="661"/>
    <x v="2"/>
    <n v="19.53"/>
    <n v="1"/>
    <n v="19.53"/>
    <x v="3"/>
    <x v="2"/>
  </r>
  <r>
    <s v="O1574"/>
    <d v="2024-03-23T00:00:00"/>
    <x v="6"/>
    <x v="0"/>
    <x v="1"/>
    <s v="C750"/>
    <x v="373"/>
    <s v="B1960"/>
    <x v="32"/>
    <x v="1"/>
    <n v="17.04"/>
    <n v="1"/>
    <n v="17.04"/>
    <x v="0"/>
    <x v="1"/>
  </r>
  <r>
    <s v="O1332"/>
    <d v="2023-04-05T00:00:00"/>
    <x v="3"/>
    <x v="7"/>
    <x v="2"/>
    <s v="C405"/>
    <x v="302"/>
    <s v="B1569"/>
    <x v="662"/>
    <x v="0"/>
    <n v="15.06"/>
    <n v="2"/>
    <n v="30.12"/>
    <x v="0"/>
    <x v="3"/>
  </r>
  <r>
    <s v="O3737"/>
    <d v="2022-12-23T00:00:00"/>
    <x v="2"/>
    <x v="9"/>
    <x v="3"/>
    <s v="C801"/>
    <x v="454"/>
    <s v="B1299"/>
    <x v="663"/>
    <x v="1"/>
    <n v="32.22"/>
    <n v="2"/>
    <n v="64.44"/>
    <x v="2"/>
    <x v="3"/>
  </r>
  <r>
    <s v="O2045"/>
    <d v="2023-09-04T00:00:00"/>
    <x v="1"/>
    <x v="6"/>
    <x v="2"/>
    <s v="C150"/>
    <x v="658"/>
    <s v="B1751"/>
    <x v="664"/>
    <x v="3"/>
    <n v="24.5"/>
    <n v="4"/>
    <n v="98"/>
    <x v="1"/>
    <x v="3"/>
  </r>
  <r>
    <s v="O3674"/>
    <d v="2024-09-08T00:00:00"/>
    <x v="0"/>
    <x v="6"/>
    <x v="1"/>
    <s v="C429"/>
    <x v="89"/>
    <s v="B1444"/>
    <x v="665"/>
    <x v="2"/>
    <n v="24.94"/>
    <n v="1"/>
    <n v="24.94"/>
    <x v="0"/>
    <x v="2"/>
  </r>
  <r>
    <s v="O3488"/>
    <d v="2024-10-30T00:00:00"/>
    <x v="3"/>
    <x v="10"/>
    <x v="1"/>
    <s v="C297"/>
    <x v="659"/>
    <s v="B1510"/>
    <x v="666"/>
    <x v="0"/>
    <n v="38.6"/>
    <n v="1"/>
    <n v="38.6"/>
    <x v="0"/>
    <x v="0"/>
  </r>
  <r>
    <s v="O2689"/>
    <d v="2025-03-31T00:00:00"/>
    <x v="1"/>
    <x v="0"/>
    <x v="0"/>
    <s v="C531"/>
    <x v="231"/>
    <s v="B1475"/>
    <x v="244"/>
    <x v="2"/>
    <n v="8.4499999999999993"/>
    <n v="3"/>
    <n v="25.35"/>
    <x v="2"/>
    <x v="0"/>
  </r>
  <r>
    <s v="O1370"/>
    <d v="2024-02-18T00:00:00"/>
    <x v="0"/>
    <x v="3"/>
    <x v="1"/>
    <s v="C491"/>
    <x v="660"/>
    <s v="B1866"/>
    <x v="667"/>
    <x v="1"/>
    <n v="15.03"/>
    <n v="4"/>
    <n v="60.12"/>
    <x v="2"/>
    <x v="2"/>
  </r>
  <r>
    <s v="O3827"/>
    <d v="2024-05-10T00:00:00"/>
    <x v="2"/>
    <x v="4"/>
    <x v="1"/>
    <s v="C863"/>
    <x v="64"/>
    <s v="B1339"/>
    <x v="668"/>
    <x v="0"/>
    <n v="18.239999999999998"/>
    <n v="4"/>
    <n v="72.959999999999994"/>
    <x v="2"/>
    <x v="0"/>
  </r>
  <r>
    <s v="O3525"/>
    <d v="2023-08-21T00:00:00"/>
    <x v="1"/>
    <x v="8"/>
    <x v="2"/>
    <s v="C214"/>
    <x v="164"/>
    <s v="B1700"/>
    <x v="133"/>
    <x v="0"/>
    <n v="56.72"/>
    <n v="1"/>
    <n v="56.72"/>
    <x v="0"/>
    <x v="0"/>
  </r>
  <r>
    <s v="O1119"/>
    <d v="2024-10-16T00:00:00"/>
    <x v="3"/>
    <x v="10"/>
    <x v="1"/>
    <s v="C350"/>
    <x v="453"/>
    <s v="B1073"/>
    <x v="110"/>
    <x v="1"/>
    <n v="39.71"/>
    <n v="5"/>
    <n v="198.55"/>
    <x v="1"/>
    <x v="1"/>
  </r>
  <r>
    <s v="O1364"/>
    <d v="2023-09-14T00:00:00"/>
    <x v="5"/>
    <x v="6"/>
    <x v="2"/>
    <s v="C502"/>
    <x v="598"/>
    <s v="B1874"/>
    <x v="249"/>
    <x v="2"/>
    <n v="32.75"/>
    <n v="3"/>
    <n v="98.25"/>
    <x v="0"/>
    <x v="0"/>
  </r>
  <r>
    <s v="O2169"/>
    <d v="2024-09-19T00:00:00"/>
    <x v="5"/>
    <x v="6"/>
    <x v="1"/>
    <s v="C984"/>
    <x v="258"/>
    <s v="B1104"/>
    <x v="669"/>
    <x v="2"/>
    <n v="6.97"/>
    <n v="3"/>
    <n v="20.91"/>
    <x v="2"/>
    <x v="4"/>
  </r>
  <r>
    <s v="O2921"/>
    <d v="2024-08-08T00:00:00"/>
    <x v="5"/>
    <x v="8"/>
    <x v="1"/>
    <s v="C654"/>
    <x v="241"/>
    <s v="B1806"/>
    <x v="48"/>
    <x v="2"/>
    <n v="23.06"/>
    <n v="3"/>
    <n v="69.180000000000007"/>
    <x v="2"/>
    <x v="3"/>
  </r>
  <r>
    <s v="O2602"/>
    <d v="2022-11-20T00:00:00"/>
    <x v="0"/>
    <x v="5"/>
    <x v="3"/>
    <s v="C386"/>
    <x v="56"/>
    <s v="B1745"/>
    <x v="557"/>
    <x v="1"/>
    <n v="50.74"/>
    <n v="3"/>
    <n v="152.22"/>
    <x v="0"/>
    <x v="0"/>
  </r>
  <r>
    <s v="O1509"/>
    <d v="2023-11-09T00:00:00"/>
    <x v="5"/>
    <x v="5"/>
    <x v="2"/>
    <s v="C755"/>
    <x v="299"/>
    <s v="B1604"/>
    <x v="670"/>
    <x v="1"/>
    <n v="13.76"/>
    <n v="2"/>
    <n v="27.52"/>
    <x v="2"/>
    <x v="3"/>
  </r>
  <r>
    <s v="O2879"/>
    <d v="2023-10-02T00:00:00"/>
    <x v="1"/>
    <x v="10"/>
    <x v="2"/>
    <s v="C801"/>
    <x v="521"/>
    <s v="B1055"/>
    <x v="671"/>
    <x v="2"/>
    <n v="42.85"/>
    <n v="1"/>
    <n v="42.85"/>
    <x v="2"/>
    <x v="2"/>
  </r>
  <r>
    <s v="O1984"/>
    <d v="2024-11-22T00:00:00"/>
    <x v="2"/>
    <x v="5"/>
    <x v="1"/>
    <s v="C689"/>
    <x v="661"/>
    <s v="B1072"/>
    <x v="639"/>
    <x v="0"/>
    <n v="22.71"/>
    <n v="4"/>
    <n v="90.84"/>
    <x v="0"/>
    <x v="2"/>
  </r>
  <r>
    <s v="O1096"/>
    <d v="2023-07-16T00:00:00"/>
    <x v="0"/>
    <x v="2"/>
    <x v="2"/>
    <s v="C995"/>
    <x v="623"/>
    <s v="B1307"/>
    <x v="463"/>
    <x v="1"/>
    <n v="24.67"/>
    <n v="3"/>
    <n v="74.010000000000005"/>
    <x v="1"/>
    <x v="1"/>
  </r>
  <r>
    <s v="O3271"/>
    <d v="2025-08-18T00:00:00"/>
    <x v="1"/>
    <x v="8"/>
    <x v="0"/>
    <s v="C487"/>
    <x v="82"/>
    <s v="B1206"/>
    <x v="2"/>
    <x v="2"/>
    <n v="23.52"/>
    <n v="2"/>
    <n v="47.04"/>
    <x v="2"/>
    <x v="7"/>
  </r>
  <r>
    <s v="O1384"/>
    <d v="2024-05-18T00:00:00"/>
    <x v="6"/>
    <x v="4"/>
    <x v="1"/>
    <s v="C818"/>
    <x v="662"/>
    <s v="B1222"/>
    <x v="442"/>
    <x v="1"/>
    <n v="32.049999999999997"/>
    <n v="1"/>
    <n v="32.049999999999997"/>
    <x v="3"/>
    <x v="2"/>
  </r>
  <r>
    <s v="O2174"/>
    <d v="2023-01-22T00:00:00"/>
    <x v="0"/>
    <x v="11"/>
    <x v="2"/>
    <s v="C505"/>
    <x v="663"/>
    <s v="B1217"/>
    <x v="672"/>
    <x v="0"/>
    <n v="18.39"/>
    <n v="5"/>
    <n v="91.95"/>
    <x v="0"/>
    <x v="1"/>
  </r>
  <r>
    <s v="O2403"/>
    <d v="2024-01-14T00:00:00"/>
    <x v="0"/>
    <x v="11"/>
    <x v="1"/>
    <s v="C867"/>
    <x v="657"/>
    <s v="B1503"/>
    <x v="571"/>
    <x v="2"/>
    <n v="30.12"/>
    <n v="2"/>
    <n v="60.24"/>
    <x v="2"/>
    <x v="2"/>
  </r>
  <r>
    <s v="O1178"/>
    <d v="2024-09-10T00:00:00"/>
    <x v="4"/>
    <x v="6"/>
    <x v="1"/>
    <s v="C854"/>
    <x v="99"/>
    <s v="B1034"/>
    <x v="631"/>
    <x v="0"/>
    <n v="17.84"/>
    <n v="2"/>
    <n v="35.68"/>
    <x v="1"/>
    <x v="4"/>
  </r>
  <r>
    <s v="O3625"/>
    <d v="2025-04-24T00:00:00"/>
    <x v="5"/>
    <x v="7"/>
    <x v="0"/>
    <s v="C210"/>
    <x v="322"/>
    <s v="B1996"/>
    <x v="583"/>
    <x v="0"/>
    <n v="32.22"/>
    <n v="1"/>
    <n v="32.22"/>
    <x v="0"/>
    <x v="3"/>
  </r>
  <r>
    <s v="O3688"/>
    <d v="2023-04-13T00:00:00"/>
    <x v="5"/>
    <x v="7"/>
    <x v="2"/>
    <s v="C790"/>
    <x v="664"/>
    <s v="B1391"/>
    <x v="673"/>
    <x v="3"/>
    <n v="17.22"/>
    <n v="2"/>
    <n v="34.44"/>
    <x v="1"/>
    <x v="0"/>
  </r>
  <r>
    <s v="O2055"/>
    <d v="2023-01-07T00:00:00"/>
    <x v="6"/>
    <x v="11"/>
    <x v="2"/>
    <s v="C637"/>
    <x v="665"/>
    <s v="B1774"/>
    <x v="613"/>
    <x v="2"/>
    <n v="40.36"/>
    <n v="5"/>
    <n v="201.8"/>
    <x v="3"/>
    <x v="2"/>
  </r>
  <r>
    <s v="O1903"/>
    <d v="2024-05-25T00:00:00"/>
    <x v="6"/>
    <x v="4"/>
    <x v="1"/>
    <s v="C162"/>
    <x v="666"/>
    <s v="B1335"/>
    <x v="300"/>
    <x v="3"/>
    <n v="14.69"/>
    <n v="1"/>
    <n v="14.69"/>
    <x v="1"/>
    <x v="4"/>
  </r>
  <r>
    <s v="O1438"/>
    <d v="2024-03-03T00:00:00"/>
    <x v="0"/>
    <x v="0"/>
    <x v="1"/>
    <s v="C777"/>
    <x v="667"/>
    <s v="B1894"/>
    <x v="674"/>
    <x v="1"/>
    <n v="48.78"/>
    <n v="3"/>
    <n v="146.34"/>
    <x v="3"/>
    <x v="1"/>
  </r>
  <r>
    <s v="O2331"/>
    <d v="2023-10-23T00:00:00"/>
    <x v="1"/>
    <x v="10"/>
    <x v="2"/>
    <s v="C239"/>
    <x v="668"/>
    <s v="B1597"/>
    <x v="138"/>
    <x v="0"/>
    <n v="39.42"/>
    <n v="4"/>
    <n v="157.68"/>
    <x v="0"/>
    <x v="0"/>
  </r>
  <r>
    <s v="O2245"/>
    <d v="2025-05-28T00:00:00"/>
    <x v="3"/>
    <x v="4"/>
    <x v="0"/>
    <s v="C273"/>
    <x v="149"/>
    <s v="B1395"/>
    <x v="153"/>
    <x v="0"/>
    <n v="33.56"/>
    <n v="3"/>
    <n v="100.68"/>
    <x v="2"/>
    <x v="0"/>
  </r>
  <r>
    <s v="O1034"/>
    <d v="2023-03-02T00:00:00"/>
    <x v="5"/>
    <x v="0"/>
    <x v="2"/>
    <s v="C930"/>
    <x v="582"/>
    <s v="B1983"/>
    <x v="314"/>
    <x v="2"/>
    <n v="27.22"/>
    <n v="3"/>
    <n v="81.66"/>
    <x v="0"/>
    <x v="0"/>
  </r>
  <r>
    <s v="O1369"/>
    <d v="2023-11-25T00:00:00"/>
    <x v="6"/>
    <x v="5"/>
    <x v="2"/>
    <s v="C660"/>
    <x v="669"/>
    <s v="B1374"/>
    <x v="675"/>
    <x v="2"/>
    <n v="43.02"/>
    <n v="5"/>
    <n v="215.1"/>
    <x v="0"/>
    <x v="7"/>
  </r>
  <r>
    <s v="O3175"/>
    <d v="2024-06-08T00:00:00"/>
    <x v="6"/>
    <x v="1"/>
    <x v="1"/>
    <s v="C902"/>
    <x v="645"/>
    <s v="B1206"/>
    <x v="558"/>
    <x v="0"/>
    <n v="16.37"/>
    <n v="4"/>
    <n v="65.48"/>
    <x v="0"/>
    <x v="1"/>
  </r>
  <r>
    <s v="O1844"/>
    <d v="2023-09-08T00:00:00"/>
    <x v="2"/>
    <x v="6"/>
    <x v="2"/>
    <s v="C876"/>
    <x v="670"/>
    <s v="B1367"/>
    <x v="676"/>
    <x v="3"/>
    <n v="6.35"/>
    <n v="3"/>
    <n v="19.05"/>
    <x v="0"/>
    <x v="4"/>
  </r>
  <r>
    <s v="O1866"/>
    <d v="2023-10-03T00:00:00"/>
    <x v="4"/>
    <x v="10"/>
    <x v="2"/>
    <s v="C649"/>
    <x v="671"/>
    <s v="B1080"/>
    <x v="477"/>
    <x v="1"/>
    <n v="37.19"/>
    <n v="2"/>
    <n v="74.38"/>
    <x v="1"/>
    <x v="7"/>
  </r>
  <r>
    <s v="O2822"/>
    <d v="2025-07-23T00:00:00"/>
    <x v="3"/>
    <x v="2"/>
    <x v="0"/>
    <s v="C676"/>
    <x v="101"/>
    <s v="B1033"/>
    <x v="677"/>
    <x v="2"/>
    <n v="50.87"/>
    <n v="4"/>
    <n v="203.48"/>
    <x v="1"/>
    <x v="2"/>
  </r>
  <r>
    <s v="O2682"/>
    <d v="2022-10-14T00:00:00"/>
    <x v="2"/>
    <x v="10"/>
    <x v="3"/>
    <s v="C925"/>
    <x v="672"/>
    <s v="B1040"/>
    <x v="678"/>
    <x v="2"/>
    <n v="28.05"/>
    <n v="4"/>
    <n v="112.2"/>
    <x v="2"/>
    <x v="2"/>
  </r>
  <r>
    <s v="O2984"/>
    <d v="2024-08-19T00:00:00"/>
    <x v="1"/>
    <x v="8"/>
    <x v="1"/>
    <s v="C604"/>
    <x v="673"/>
    <s v="B1231"/>
    <x v="28"/>
    <x v="0"/>
    <n v="24.33"/>
    <n v="1"/>
    <n v="24.33"/>
    <x v="2"/>
    <x v="2"/>
  </r>
  <r>
    <s v="O3700"/>
    <d v="2025-03-22T00:00:00"/>
    <x v="6"/>
    <x v="0"/>
    <x v="0"/>
    <s v="C352"/>
    <x v="225"/>
    <s v="B1117"/>
    <x v="679"/>
    <x v="2"/>
    <n v="52.72"/>
    <n v="4"/>
    <n v="210.88"/>
    <x v="2"/>
    <x v="2"/>
  </r>
  <r>
    <s v="O2259"/>
    <d v="2025-04-19T00:00:00"/>
    <x v="6"/>
    <x v="7"/>
    <x v="0"/>
    <s v="C538"/>
    <x v="674"/>
    <s v="B1926"/>
    <x v="502"/>
    <x v="0"/>
    <n v="41.88"/>
    <n v="5"/>
    <n v="209.4"/>
    <x v="2"/>
    <x v="0"/>
  </r>
  <r>
    <s v="O2971"/>
    <d v="2023-09-26T00:00:00"/>
    <x v="4"/>
    <x v="6"/>
    <x v="2"/>
    <s v="C775"/>
    <x v="675"/>
    <s v="B1040"/>
    <x v="678"/>
    <x v="2"/>
    <n v="21.96"/>
    <n v="1"/>
    <n v="21.96"/>
    <x v="0"/>
    <x v="0"/>
  </r>
  <r>
    <s v="O1139"/>
    <d v="2024-07-25T00:00:00"/>
    <x v="5"/>
    <x v="2"/>
    <x v="1"/>
    <s v="C758"/>
    <x v="476"/>
    <s v="B1668"/>
    <x v="680"/>
    <x v="1"/>
    <n v="36.65"/>
    <n v="1"/>
    <n v="36.65"/>
    <x v="1"/>
    <x v="1"/>
  </r>
  <r>
    <s v="O1229"/>
    <d v="2024-10-03T00:00:00"/>
    <x v="5"/>
    <x v="10"/>
    <x v="1"/>
    <s v="C749"/>
    <x v="593"/>
    <s v="B1166"/>
    <x v="681"/>
    <x v="3"/>
    <n v="29.56"/>
    <n v="1"/>
    <n v="29.56"/>
    <x v="3"/>
    <x v="7"/>
  </r>
  <r>
    <s v="O3448"/>
    <d v="2024-11-24T00:00:00"/>
    <x v="0"/>
    <x v="5"/>
    <x v="1"/>
    <s v="C641"/>
    <x v="307"/>
    <s v="B1764"/>
    <x v="601"/>
    <x v="1"/>
    <n v="13.39"/>
    <n v="2"/>
    <n v="26.78"/>
    <x v="2"/>
    <x v="2"/>
  </r>
  <r>
    <s v="O3557"/>
    <d v="2023-03-16T00:00:00"/>
    <x v="5"/>
    <x v="0"/>
    <x v="2"/>
    <s v="C218"/>
    <x v="676"/>
    <s v="B1651"/>
    <x v="292"/>
    <x v="0"/>
    <n v="32.049999999999997"/>
    <n v="5"/>
    <n v="160.25"/>
    <x v="0"/>
    <x v="0"/>
  </r>
  <r>
    <s v="O2695"/>
    <d v="2024-03-17T00:00:00"/>
    <x v="0"/>
    <x v="0"/>
    <x v="1"/>
    <s v="C687"/>
    <x v="677"/>
    <s v="B1302"/>
    <x v="682"/>
    <x v="3"/>
    <n v="43.31"/>
    <n v="2"/>
    <n v="86.62"/>
    <x v="2"/>
    <x v="2"/>
  </r>
  <r>
    <s v="O1255"/>
    <d v="2023-06-29T00:00:00"/>
    <x v="5"/>
    <x v="1"/>
    <x v="2"/>
    <s v="C173"/>
    <x v="678"/>
    <s v="B1419"/>
    <x v="683"/>
    <x v="1"/>
    <n v="27.34"/>
    <n v="4"/>
    <n v="109.36"/>
    <x v="2"/>
    <x v="0"/>
  </r>
  <r>
    <s v="O1100"/>
    <d v="2023-02-19T00:00:00"/>
    <x v="0"/>
    <x v="3"/>
    <x v="2"/>
    <s v="C169"/>
    <x v="244"/>
    <s v="B1986"/>
    <x v="75"/>
    <x v="2"/>
    <n v="49.47"/>
    <n v="3"/>
    <n v="148.41"/>
    <x v="0"/>
    <x v="1"/>
  </r>
  <r>
    <s v="O2136"/>
    <d v="2023-10-27T00:00:00"/>
    <x v="2"/>
    <x v="10"/>
    <x v="2"/>
    <s v="C292"/>
    <x v="679"/>
    <s v="B1867"/>
    <x v="684"/>
    <x v="0"/>
    <n v="17.04"/>
    <n v="5"/>
    <n v="85.2"/>
    <x v="3"/>
    <x v="3"/>
  </r>
  <r>
    <s v="O1487"/>
    <d v="2024-03-08T00:00:00"/>
    <x v="2"/>
    <x v="0"/>
    <x v="1"/>
    <s v="C136"/>
    <x v="680"/>
    <s v="B1253"/>
    <x v="641"/>
    <x v="2"/>
    <n v="32.159999999999997"/>
    <n v="3"/>
    <n v="96.48"/>
    <x v="0"/>
    <x v="7"/>
  </r>
  <r>
    <s v="O3735"/>
    <d v="2023-08-19T00:00:00"/>
    <x v="6"/>
    <x v="8"/>
    <x v="2"/>
    <s v="C252"/>
    <x v="681"/>
    <s v="B1316"/>
    <x v="588"/>
    <x v="1"/>
    <n v="21.36"/>
    <n v="3"/>
    <n v="64.08"/>
    <x v="2"/>
    <x v="6"/>
  </r>
  <r>
    <s v="O3288"/>
    <d v="2024-09-08T00:00:00"/>
    <x v="0"/>
    <x v="6"/>
    <x v="1"/>
    <s v="C396"/>
    <x v="682"/>
    <s v="B1651"/>
    <x v="292"/>
    <x v="3"/>
    <n v="34.229999999999997"/>
    <n v="4"/>
    <n v="136.91999999999999"/>
    <x v="0"/>
    <x v="2"/>
  </r>
  <r>
    <s v="O3984"/>
    <d v="2023-05-07T00:00:00"/>
    <x v="0"/>
    <x v="4"/>
    <x v="2"/>
    <s v="C958"/>
    <x v="683"/>
    <s v="B1666"/>
    <x v="685"/>
    <x v="2"/>
    <n v="38.03"/>
    <n v="1"/>
    <n v="38.03"/>
    <x v="0"/>
    <x v="2"/>
  </r>
  <r>
    <s v="O1137"/>
    <d v="2023-06-20T00:00:00"/>
    <x v="4"/>
    <x v="1"/>
    <x v="2"/>
    <s v="C278"/>
    <x v="387"/>
    <s v="B1031"/>
    <x v="686"/>
    <x v="3"/>
    <n v="44.47"/>
    <n v="4"/>
    <n v="177.88"/>
    <x v="0"/>
    <x v="7"/>
  </r>
  <r>
    <s v="O3075"/>
    <d v="2023-04-10T00:00:00"/>
    <x v="1"/>
    <x v="7"/>
    <x v="2"/>
    <s v="C222"/>
    <x v="684"/>
    <s v="B1586"/>
    <x v="117"/>
    <x v="0"/>
    <n v="9.8800000000000008"/>
    <n v="2"/>
    <n v="19.760000000000002"/>
    <x v="1"/>
    <x v="6"/>
  </r>
  <r>
    <s v="O1403"/>
    <d v="2023-02-03T00:00:00"/>
    <x v="2"/>
    <x v="3"/>
    <x v="2"/>
    <s v="C440"/>
    <x v="685"/>
    <s v="B1751"/>
    <x v="687"/>
    <x v="3"/>
    <n v="5.22"/>
    <n v="3"/>
    <n v="15.66"/>
    <x v="3"/>
    <x v="2"/>
  </r>
  <r>
    <s v="O3821"/>
    <d v="2023-01-01T00:00:00"/>
    <x v="0"/>
    <x v="11"/>
    <x v="2"/>
    <s v="C240"/>
    <x v="462"/>
    <s v="B1987"/>
    <x v="546"/>
    <x v="2"/>
    <n v="33.08"/>
    <n v="5"/>
    <n v="165.4"/>
    <x v="2"/>
    <x v="2"/>
  </r>
  <r>
    <s v="O2771"/>
    <d v="2025-03-29T00:00:00"/>
    <x v="6"/>
    <x v="0"/>
    <x v="0"/>
    <s v="C232"/>
    <x v="4"/>
    <s v="B1395"/>
    <x v="153"/>
    <x v="2"/>
    <n v="33.78"/>
    <n v="4"/>
    <n v="135.12"/>
    <x v="0"/>
    <x v="2"/>
  </r>
  <r>
    <s v="O3734"/>
    <d v="2025-07-10T00:00:00"/>
    <x v="5"/>
    <x v="2"/>
    <x v="0"/>
    <s v="C393"/>
    <x v="275"/>
    <s v="B1179"/>
    <x v="218"/>
    <x v="0"/>
    <n v="10.07"/>
    <n v="5"/>
    <n v="50.35"/>
    <x v="1"/>
    <x v="3"/>
  </r>
  <r>
    <s v="O3028"/>
    <d v="2025-01-27T00:00:00"/>
    <x v="1"/>
    <x v="11"/>
    <x v="0"/>
    <s v="C501"/>
    <x v="686"/>
    <s v="B1737"/>
    <x v="688"/>
    <x v="0"/>
    <n v="29.09"/>
    <n v="1"/>
    <n v="29.09"/>
    <x v="0"/>
    <x v="2"/>
  </r>
  <r>
    <s v="O2699"/>
    <d v="2023-04-23T00:00:00"/>
    <x v="0"/>
    <x v="7"/>
    <x v="2"/>
    <s v="C164"/>
    <x v="94"/>
    <s v="B1357"/>
    <x v="101"/>
    <x v="2"/>
    <n v="34.64"/>
    <n v="3"/>
    <n v="103.92"/>
    <x v="2"/>
    <x v="2"/>
  </r>
  <r>
    <s v="O2077"/>
    <d v="2024-07-28T00:00:00"/>
    <x v="0"/>
    <x v="2"/>
    <x v="1"/>
    <s v="C372"/>
    <x v="687"/>
    <s v="B1072"/>
    <x v="327"/>
    <x v="0"/>
    <n v="22.63"/>
    <n v="5"/>
    <n v="113.15"/>
    <x v="0"/>
    <x v="4"/>
  </r>
  <r>
    <s v="O3854"/>
    <d v="2025-08-15T00:00:00"/>
    <x v="2"/>
    <x v="8"/>
    <x v="0"/>
    <s v="C154"/>
    <x v="58"/>
    <s v="B1206"/>
    <x v="2"/>
    <x v="1"/>
    <n v="20.62"/>
    <n v="4"/>
    <n v="82.48"/>
    <x v="0"/>
    <x v="0"/>
  </r>
  <r>
    <s v="O2795"/>
    <d v="2024-11-30T00:00:00"/>
    <x v="6"/>
    <x v="5"/>
    <x v="1"/>
    <s v="C950"/>
    <x v="688"/>
    <s v="B1031"/>
    <x v="686"/>
    <x v="2"/>
    <n v="36.17"/>
    <n v="3"/>
    <n v="108.51"/>
    <x v="2"/>
    <x v="0"/>
  </r>
  <r>
    <s v="O2982"/>
    <d v="2025-08-13T00:00:00"/>
    <x v="3"/>
    <x v="8"/>
    <x v="0"/>
    <s v="C150"/>
    <x v="658"/>
    <s v="B1503"/>
    <x v="689"/>
    <x v="0"/>
    <n v="48.64"/>
    <n v="1"/>
    <n v="48.64"/>
    <x v="1"/>
    <x v="2"/>
  </r>
  <r>
    <s v="O2500"/>
    <d v="2024-04-15T00:00:00"/>
    <x v="1"/>
    <x v="7"/>
    <x v="1"/>
    <s v="C178"/>
    <x v="689"/>
    <s v="B1232"/>
    <x v="444"/>
    <x v="3"/>
    <n v="35.72"/>
    <n v="4"/>
    <n v="142.88"/>
    <x v="2"/>
    <x v="3"/>
  </r>
  <r>
    <s v="O1698"/>
    <d v="2023-03-31T00:00:00"/>
    <x v="2"/>
    <x v="0"/>
    <x v="2"/>
    <s v="C775"/>
    <x v="690"/>
    <s v="B1031"/>
    <x v="690"/>
    <x v="3"/>
    <n v="14.81"/>
    <n v="3"/>
    <n v="44.43"/>
    <x v="2"/>
    <x v="0"/>
  </r>
  <r>
    <s v="O2884"/>
    <d v="2024-01-19T00:00:00"/>
    <x v="2"/>
    <x v="11"/>
    <x v="1"/>
    <s v="C380"/>
    <x v="691"/>
    <s v="B1651"/>
    <x v="691"/>
    <x v="0"/>
    <n v="46.69"/>
    <n v="1"/>
    <n v="46.69"/>
    <x v="2"/>
    <x v="2"/>
  </r>
  <r>
    <s v="O2277"/>
    <d v="2024-01-13T00:00:00"/>
    <x v="6"/>
    <x v="11"/>
    <x v="1"/>
    <s v="C281"/>
    <x v="379"/>
    <s v="B1581"/>
    <x v="351"/>
    <x v="1"/>
    <n v="23.74"/>
    <n v="2"/>
    <n v="47.48"/>
    <x v="1"/>
    <x v="2"/>
  </r>
  <r>
    <s v="O1992"/>
    <d v="2024-03-22T00:00:00"/>
    <x v="2"/>
    <x v="0"/>
    <x v="1"/>
    <s v="C251"/>
    <x v="692"/>
    <s v="B1128"/>
    <x v="692"/>
    <x v="0"/>
    <n v="17.079999999999998"/>
    <n v="5"/>
    <n v="85.4"/>
    <x v="3"/>
    <x v="0"/>
  </r>
  <r>
    <s v="O3651"/>
    <d v="2023-09-26T00:00:00"/>
    <x v="4"/>
    <x v="6"/>
    <x v="2"/>
    <s v="C413"/>
    <x v="693"/>
    <s v="B1724"/>
    <x v="647"/>
    <x v="0"/>
    <n v="6.7"/>
    <n v="3"/>
    <n v="20.100000000000001"/>
    <x v="0"/>
    <x v="1"/>
  </r>
  <r>
    <s v="O3929"/>
    <d v="2024-12-28T00:00:00"/>
    <x v="6"/>
    <x v="9"/>
    <x v="1"/>
    <s v="C825"/>
    <x v="227"/>
    <s v="B1875"/>
    <x v="693"/>
    <x v="2"/>
    <n v="8.2200000000000006"/>
    <n v="5"/>
    <n v="41.1"/>
    <x v="1"/>
    <x v="1"/>
  </r>
  <r>
    <s v="O2480"/>
    <d v="2023-10-25T00:00:00"/>
    <x v="3"/>
    <x v="10"/>
    <x v="2"/>
    <s v="C592"/>
    <x v="694"/>
    <s v="B1578"/>
    <x v="171"/>
    <x v="3"/>
    <n v="21.77"/>
    <n v="3"/>
    <n v="65.31"/>
    <x v="0"/>
    <x v="6"/>
  </r>
  <r>
    <s v="O3575"/>
    <d v="2022-10-31T00:00:00"/>
    <x v="1"/>
    <x v="10"/>
    <x v="3"/>
    <s v="C255"/>
    <x v="370"/>
    <s v="B1198"/>
    <x v="694"/>
    <x v="1"/>
    <n v="18.87"/>
    <n v="2"/>
    <n v="37.74"/>
    <x v="2"/>
    <x v="7"/>
  </r>
  <r>
    <s v="O2625"/>
    <d v="2024-03-28T00:00:00"/>
    <x v="5"/>
    <x v="0"/>
    <x v="1"/>
    <s v="C951"/>
    <x v="561"/>
    <s v="B1179"/>
    <x v="652"/>
    <x v="1"/>
    <n v="41.74"/>
    <n v="2"/>
    <n v="83.48"/>
    <x v="2"/>
    <x v="1"/>
  </r>
  <r>
    <s v="O2267"/>
    <d v="2024-06-27T00:00:00"/>
    <x v="5"/>
    <x v="1"/>
    <x v="1"/>
    <s v="C112"/>
    <x v="695"/>
    <s v="B1085"/>
    <x v="695"/>
    <x v="2"/>
    <n v="32.57"/>
    <n v="4"/>
    <n v="130.28"/>
    <x v="2"/>
    <x v="2"/>
  </r>
  <r>
    <s v="O1658"/>
    <d v="2023-12-20T00:00:00"/>
    <x v="3"/>
    <x v="9"/>
    <x v="2"/>
    <s v="C913"/>
    <x v="610"/>
    <s v="B1432"/>
    <x v="696"/>
    <x v="1"/>
    <n v="10.1"/>
    <n v="2"/>
    <n v="20.2"/>
    <x v="0"/>
    <x v="1"/>
  </r>
  <r>
    <s v="O2618"/>
    <d v="2023-11-04T00:00:00"/>
    <x v="6"/>
    <x v="5"/>
    <x v="2"/>
    <s v="C251"/>
    <x v="692"/>
    <s v="B1365"/>
    <x v="697"/>
    <x v="1"/>
    <n v="56.28"/>
    <n v="3"/>
    <n v="168.84"/>
    <x v="2"/>
    <x v="2"/>
  </r>
  <r>
    <s v="O1610"/>
    <d v="2024-01-17T00:00:00"/>
    <x v="3"/>
    <x v="11"/>
    <x v="1"/>
    <s v="C604"/>
    <x v="696"/>
    <s v="B1818"/>
    <x v="698"/>
    <x v="2"/>
    <n v="44.87"/>
    <n v="4"/>
    <n v="179.48"/>
    <x v="3"/>
    <x v="2"/>
  </r>
  <r>
    <s v="O1680"/>
    <d v="2023-06-03T00:00:00"/>
    <x v="6"/>
    <x v="1"/>
    <x v="2"/>
    <s v="C253"/>
    <x v="697"/>
    <s v="B1841"/>
    <x v="699"/>
    <x v="1"/>
    <n v="8.18"/>
    <n v="5"/>
    <n v="40.9"/>
    <x v="2"/>
    <x v="0"/>
  </r>
  <r>
    <s v="O3290"/>
    <d v="2024-03-29T00:00:00"/>
    <x v="2"/>
    <x v="0"/>
    <x v="1"/>
    <s v="C600"/>
    <x v="698"/>
    <s v="B1105"/>
    <x v="700"/>
    <x v="0"/>
    <n v="16.09"/>
    <n v="4"/>
    <n v="64.36"/>
    <x v="2"/>
    <x v="1"/>
  </r>
  <r>
    <s v="O3206"/>
    <d v="2025-08-09T00:00:00"/>
    <x v="6"/>
    <x v="8"/>
    <x v="0"/>
    <s v="C919"/>
    <x v="402"/>
    <s v="B1016"/>
    <x v="149"/>
    <x v="1"/>
    <n v="33.270000000000003"/>
    <n v="5"/>
    <n v="166.35"/>
    <x v="0"/>
    <x v="2"/>
  </r>
  <r>
    <s v="O2928"/>
    <d v="2024-01-23T00:00:00"/>
    <x v="4"/>
    <x v="11"/>
    <x v="1"/>
    <s v="C830"/>
    <x v="138"/>
    <s v="B1186"/>
    <x v="458"/>
    <x v="0"/>
    <n v="42.71"/>
    <n v="2"/>
    <n v="85.42"/>
    <x v="2"/>
    <x v="2"/>
  </r>
  <r>
    <s v="O3559"/>
    <d v="2024-07-18T00:00:00"/>
    <x v="5"/>
    <x v="2"/>
    <x v="1"/>
    <s v="C321"/>
    <x v="118"/>
    <s v="B1583"/>
    <x v="497"/>
    <x v="0"/>
    <n v="11.13"/>
    <n v="3"/>
    <n v="33.39"/>
    <x v="0"/>
    <x v="7"/>
  </r>
  <r>
    <s v="O1713"/>
    <d v="2023-07-05T00:00:00"/>
    <x v="3"/>
    <x v="2"/>
    <x v="2"/>
    <s v="C543"/>
    <x v="503"/>
    <s v="B1651"/>
    <x v="464"/>
    <x v="0"/>
    <n v="20.34"/>
    <n v="5"/>
    <n v="101.7"/>
    <x v="2"/>
    <x v="7"/>
  </r>
  <r>
    <s v="O3141"/>
    <d v="2024-11-14T00:00:00"/>
    <x v="5"/>
    <x v="5"/>
    <x v="1"/>
    <s v="C871"/>
    <x v="334"/>
    <s v="B1647"/>
    <x v="701"/>
    <x v="3"/>
    <n v="29"/>
    <n v="4"/>
    <n v="116"/>
    <x v="2"/>
    <x v="2"/>
  </r>
  <r>
    <s v="O2097"/>
    <d v="2024-12-10T00:00:00"/>
    <x v="4"/>
    <x v="9"/>
    <x v="1"/>
    <s v="C143"/>
    <x v="699"/>
    <s v="B1565"/>
    <x v="702"/>
    <x v="2"/>
    <n v="42.94"/>
    <n v="5"/>
    <n v="214.7"/>
    <x v="1"/>
    <x v="7"/>
  </r>
  <r>
    <s v="O2607"/>
    <d v="2025-06-17T00:00:00"/>
    <x v="4"/>
    <x v="1"/>
    <x v="0"/>
    <s v="C756"/>
    <x v="700"/>
    <s v="B1011"/>
    <x v="488"/>
    <x v="1"/>
    <n v="22.47"/>
    <n v="4"/>
    <n v="89.88"/>
    <x v="0"/>
    <x v="5"/>
  </r>
  <r>
    <s v="O1435"/>
    <d v="2023-01-29T00:00:00"/>
    <x v="0"/>
    <x v="11"/>
    <x v="2"/>
    <s v="C958"/>
    <x v="683"/>
    <s v="B1729"/>
    <x v="629"/>
    <x v="0"/>
    <n v="49.73"/>
    <n v="2"/>
    <n v="99.46"/>
    <x v="0"/>
    <x v="3"/>
  </r>
  <r>
    <s v="O3927"/>
    <d v="2023-04-20T00:00:00"/>
    <x v="5"/>
    <x v="7"/>
    <x v="2"/>
    <s v="C457"/>
    <x v="701"/>
    <s v="B1690"/>
    <x v="410"/>
    <x v="2"/>
    <n v="56.76"/>
    <n v="1"/>
    <n v="56.76"/>
    <x v="0"/>
    <x v="6"/>
  </r>
  <r>
    <s v="O3160"/>
    <d v="2024-10-28T00:00:00"/>
    <x v="1"/>
    <x v="10"/>
    <x v="1"/>
    <s v="C683"/>
    <x v="301"/>
    <s v="B1247"/>
    <x v="703"/>
    <x v="1"/>
    <n v="6.43"/>
    <n v="5"/>
    <n v="32.15"/>
    <x v="0"/>
    <x v="5"/>
  </r>
  <r>
    <s v="O1060"/>
    <d v="2024-09-06T00:00:00"/>
    <x v="2"/>
    <x v="6"/>
    <x v="1"/>
    <s v="C881"/>
    <x v="158"/>
    <s v="B1852"/>
    <x v="704"/>
    <x v="3"/>
    <n v="17.649999999999999"/>
    <n v="5"/>
    <n v="88.25"/>
    <x v="3"/>
    <x v="7"/>
  </r>
  <r>
    <s v="O1728"/>
    <d v="2024-06-01T00:00:00"/>
    <x v="6"/>
    <x v="1"/>
    <x v="1"/>
    <s v="C953"/>
    <x v="702"/>
    <s v="B1261"/>
    <x v="705"/>
    <x v="3"/>
    <n v="22.72"/>
    <n v="3"/>
    <n v="68.16"/>
    <x v="0"/>
    <x v="2"/>
  </r>
  <r>
    <s v="O2160"/>
    <d v="2024-07-05T00:00:00"/>
    <x v="2"/>
    <x v="2"/>
    <x v="1"/>
    <s v="C865"/>
    <x v="703"/>
    <s v="B1011"/>
    <x v="706"/>
    <x v="2"/>
    <n v="28.38"/>
    <n v="4"/>
    <n v="113.52"/>
    <x v="0"/>
    <x v="3"/>
  </r>
  <r>
    <s v="O2856"/>
    <d v="2024-08-15T00:00:00"/>
    <x v="5"/>
    <x v="8"/>
    <x v="1"/>
    <s v="C501"/>
    <x v="612"/>
    <s v="B1724"/>
    <x v="250"/>
    <x v="3"/>
    <n v="41.5"/>
    <n v="5"/>
    <n v="207.5"/>
    <x v="2"/>
    <x v="0"/>
  </r>
  <r>
    <s v="O2408"/>
    <d v="2023-10-09T00:00:00"/>
    <x v="1"/>
    <x v="10"/>
    <x v="2"/>
    <s v="C492"/>
    <x v="704"/>
    <s v="B1580"/>
    <x v="157"/>
    <x v="2"/>
    <n v="42.01"/>
    <n v="3"/>
    <n v="126.03"/>
    <x v="2"/>
    <x v="3"/>
  </r>
  <r>
    <s v="O2361"/>
    <d v="2022-09-08T00:00:00"/>
    <x v="5"/>
    <x v="6"/>
    <x v="3"/>
    <s v="C768"/>
    <x v="230"/>
    <s v="B1274"/>
    <x v="92"/>
    <x v="3"/>
    <n v="21.9"/>
    <n v="5"/>
    <n v="109.5"/>
    <x v="0"/>
    <x v="3"/>
  </r>
  <r>
    <s v="O1751"/>
    <d v="2023-02-15T00:00:00"/>
    <x v="3"/>
    <x v="3"/>
    <x v="2"/>
    <s v="C582"/>
    <x v="705"/>
    <s v="B1038"/>
    <x v="707"/>
    <x v="1"/>
    <n v="25.67"/>
    <n v="4"/>
    <n v="102.68"/>
    <x v="2"/>
    <x v="1"/>
  </r>
  <r>
    <s v="O3683"/>
    <d v="2023-06-05T00:00:00"/>
    <x v="1"/>
    <x v="1"/>
    <x v="2"/>
    <s v="C437"/>
    <x v="87"/>
    <s v="B1922"/>
    <x v="708"/>
    <x v="1"/>
    <n v="54.46"/>
    <n v="1"/>
    <n v="54.46"/>
    <x v="0"/>
    <x v="0"/>
  </r>
  <r>
    <s v="O3086"/>
    <d v="2023-05-02T00:00:00"/>
    <x v="4"/>
    <x v="4"/>
    <x v="2"/>
    <s v="C892"/>
    <x v="706"/>
    <s v="B1828"/>
    <x v="262"/>
    <x v="0"/>
    <n v="13.72"/>
    <n v="5"/>
    <n v="68.599999999999994"/>
    <x v="0"/>
    <x v="2"/>
  </r>
  <r>
    <s v="O1448"/>
    <d v="2024-03-24T00:00:00"/>
    <x v="0"/>
    <x v="0"/>
    <x v="1"/>
    <s v="C767"/>
    <x v="707"/>
    <s v="B1667"/>
    <x v="709"/>
    <x v="2"/>
    <n v="36.71"/>
    <n v="3"/>
    <n v="110.13"/>
    <x v="0"/>
    <x v="3"/>
  </r>
  <r>
    <s v="O1528"/>
    <d v="2023-10-14T00:00:00"/>
    <x v="6"/>
    <x v="10"/>
    <x v="2"/>
    <s v="C923"/>
    <x v="708"/>
    <s v="B1607"/>
    <x v="245"/>
    <x v="3"/>
    <n v="38.909999999999997"/>
    <n v="4"/>
    <n v="155.63999999999999"/>
    <x v="3"/>
    <x v="3"/>
  </r>
  <r>
    <s v="O1935"/>
    <d v="2023-08-01T00:00:00"/>
    <x v="4"/>
    <x v="8"/>
    <x v="2"/>
    <s v="C591"/>
    <x v="441"/>
    <s v="B1614"/>
    <x v="710"/>
    <x v="3"/>
    <n v="5.81"/>
    <n v="5"/>
    <n v="29.05"/>
    <x v="2"/>
    <x v="7"/>
  </r>
  <r>
    <s v="O3871"/>
    <d v="2024-11-05T00:00:00"/>
    <x v="4"/>
    <x v="5"/>
    <x v="1"/>
    <s v="C453"/>
    <x v="285"/>
    <s v="B1302"/>
    <x v="682"/>
    <x v="3"/>
    <n v="30.9"/>
    <n v="3"/>
    <n v="92.7"/>
    <x v="0"/>
    <x v="3"/>
  </r>
  <r>
    <s v="O2935"/>
    <d v="2022-09-20T00:00:00"/>
    <x v="4"/>
    <x v="6"/>
    <x v="3"/>
    <s v="C395"/>
    <x v="709"/>
    <s v="B1598"/>
    <x v="711"/>
    <x v="1"/>
    <n v="23.47"/>
    <n v="4"/>
    <n v="93.88"/>
    <x v="0"/>
    <x v="2"/>
  </r>
  <r>
    <s v="O3480"/>
    <d v="2025-01-20T00:00:00"/>
    <x v="1"/>
    <x v="11"/>
    <x v="0"/>
    <s v="C801"/>
    <x v="454"/>
    <s v="B1407"/>
    <x v="457"/>
    <x v="0"/>
    <n v="39.93"/>
    <n v="3"/>
    <n v="119.79"/>
    <x v="2"/>
    <x v="6"/>
  </r>
  <r>
    <s v="O2391"/>
    <d v="2023-11-21T00:00:00"/>
    <x v="4"/>
    <x v="5"/>
    <x v="2"/>
    <s v="C124"/>
    <x v="327"/>
    <s v="B1744"/>
    <x v="176"/>
    <x v="2"/>
    <n v="33.47"/>
    <n v="5"/>
    <n v="167.35"/>
    <x v="0"/>
    <x v="5"/>
  </r>
  <r>
    <s v="O1389"/>
    <d v="2023-05-05T00:00:00"/>
    <x v="2"/>
    <x v="4"/>
    <x v="2"/>
    <s v="C498"/>
    <x v="70"/>
    <s v="B1799"/>
    <x v="712"/>
    <x v="3"/>
    <n v="30.18"/>
    <n v="2"/>
    <n v="60.36"/>
    <x v="3"/>
    <x v="1"/>
  </r>
  <r>
    <s v="O1335"/>
    <d v="2023-07-31T00:00:00"/>
    <x v="1"/>
    <x v="2"/>
    <x v="2"/>
    <s v="C920"/>
    <x v="295"/>
    <s v="B1870"/>
    <x v="713"/>
    <x v="3"/>
    <n v="19.66"/>
    <n v="2"/>
    <n v="39.32"/>
    <x v="2"/>
    <x v="3"/>
  </r>
  <r>
    <s v="O3438"/>
    <d v="2024-02-16T00:00:00"/>
    <x v="2"/>
    <x v="3"/>
    <x v="1"/>
    <s v="C406"/>
    <x v="364"/>
    <s v="B1503"/>
    <x v="714"/>
    <x v="0"/>
    <n v="15.97"/>
    <n v="5"/>
    <n v="79.849999999999994"/>
    <x v="1"/>
    <x v="6"/>
  </r>
  <r>
    <s v="O2677"/>
    <d v="2024-04-17T00:00:00"/>
    <x v="3"/>
    <x v="7"/>
    <x v="1"/>
    <s v="C743"/>
    <x v="468"/>
    <s v="B1530"/>
    <x v="715"/>
    <x v="2"/>
    <n v="34.43"/>
    <n v="5"/>
    <n v="172.15"/>
    <x v="0"/>
    <x v="2"/>
  </r>
  <r>
    <s v="O3036"/>
    <d v="2025-05-23T00:00:00"/>
    <x v="2"/>
    <x v="4"/>
    <x v="0"/>
    <s v="C411"/>
    <x v="710"/>
    <s v="B1536"/>
    <x v="716"/>
    <x v="0"/>
    <n v="30.78"/>
    <n v="2"/>
    <n v="61.56"/>
    <x v="2"/>
    <x v="5"/>
  </r>
  <r>
    <s v="O2897"/>
    <d v="2024-04-21T00:00:00"/>
    <x v="0"/>
    <x v="7"/>
    <x v="1"/>
    <s v="C304"/>
    <x v="571"/>
    <s v="B1558"/>
    <x v="533"/>
    <x v="2"/>
    <n v="16.100000000000001"/>
    <n v="5"/>
    <n v="80.5"/>
    <x v="1"/>
    <x v="0"/>
  </r>
  <r>
    <s v="O2861"/>
    <d v="2022-11-03T00:00:00"/>
    <x v="5"/>
    <x v="5"/>
    <x v="3"/>
    <s v="C659"/>
    <x v="711"/>
    <s v="B1497"/>
    <x v="717"/>
    <x v="0"/>
    <n v="19.579999999999998"/>
    <n v="5"/>
    <n v="97.9"/>
    <x v="2"/>
    <x v="2"/>
  </r>
  <r>
    <s v="O2623"/>
    <d v="2023-03-20T00:00:00"/>
    <x v="1"/>
    <x v="0"/>
    <x v="2"/>
    <s v="C690"/>
    <x v="466"/>
    <s v="B1022"/>
    <x v="448"/>
    <x v="2"/>
    <n v="8.42"/>
    <n v="5"/>
    <n v="42.1"/>
    <x v="2"/>
    <x v="3"/>
  </r>
  <r>
    <s v="O2859"/>
    <d v="2024-07-28T00:00:00"/>
    <x v="0"/>
    <x v="2"/>
    <x v="1"/>
    <s v="C722"/>
    <x v="712"/>
    <s v="B1727"/>
    <x v="718"/>
    <x v="0"/>
    <n v="11.1"/>
    <n v="5"/>
    <n v="55.5"/>
    <x v="0"/>
    <x v="2"/>
  </r>
  <r>
    <s v="O3146"/>
    <d v="2023-08-17T00:00:00"/>
    <x v="5"/>
    <x v="8"/>
    <x v="2"/>
    <s v="C573"/>
    <x v="203"/>
    <s v="B1594"/>
    <x v="719"/>
    <x v="0"/>
    <n v="40.94"/>
    <n v="3"/>
    <n v="122.82"/>
    <x v="2"/>
    <x v="6"/>
  </r>
  <r>
    <s v="O2650"/>
    <d v="2024-11-01T00:00:00"/>
    <x v="2"/>
    <x v="5"/>
    <x v="1"/>
    <s v="C898"/>
    <x v="88"/>
    <s v="B1797"/>
    <x v="720"/>
    <x v="0"/>
    <n v="21.97"/>
    <n v="4"/>
    <n v="87.88"/>
    <x v="2"/>
    <x v="2"/>
  </r>
  <r>
    <s v="O1485"/>
    <d v="2023-09-04T00:00:00"/>
    <x v="1"/>
    <x v="6"/>
    <x v="2"/>
    <s v="C412"/>
    <x v="713"/>
    <s v="B1189"/>
    <x v="721"/>
    <x v="0"/>
    <n v="23.65"/>
    <n v="1"/>
    <n v="23.65"/>
    <x v="1"/>
    <x v="1"/>
  </r>
  <r>
    <s v="O1603"/>
    <d v="2023-11-16T00:00:00"/>
    <x v="5"/>
    <x v="5"/>
    <x v="2"/>
    <s v="C881"/>
    <x v="211"/>
    <s v="B1818"/>
    <x v="356"/>
    <x v="2"/>
    <n v="30.48"/>
    <n v="1"/>
    <n v="30.48"/>
    <x v="3"/>
    <x v="0"/>
  </r>
  <r>
    <s v="O1807"/>
    <d v="2024-06-04T00:00:00"/>
    <x v="4"/>
    <x v="1"/>
    <x v="1"/>
    <s v="C773"/>
    <x v="650"/>
    <s v="B1264"/>
    <x v="376"/>
    <x v="0"/>
    <n v="24.63"/>
    <n v="2"/>
    <n v="49.26"/>
    <x v="2"/>
    <x v="3"/>
  </r>
  <r>
    <s v="O1192"/>
    <d v="2023-07-17T00:00:00"/>
    <x v="1"/>
    <x v="2"/>
    <x v="2"/>
    <s v="C232"/>
    <x v="8"/>
    <s v="B1314"/>
    <x v="722"/>
    <x v="1"/>
    <n v="39.67"/>
    <n v="3"/>
    <n v="119.01"/>
    <x v="0"/>
    <x v="7"/>
  </r>
  <r>
    <s v="O2620"/>
    <d v="2023-02-19T00:00:00"/>
    <x v="0"/>
    <x v="3"/>
    <x v="2"/>
    <s v="C572"/>
    <x v="714"/>
    <s v="B1125"/>
    <x v="532"/>
    <x v="1"/>
    <n v="10.28"/>
    <n v="5"/>
    <n v="51.4"/>
    <x v="0"/>
    <x v="3"/>
  </r>
  <r>
    <s v="O2797"/>
    <d v="2023-04-22T00:00:00"/>
    <x v="6"/>
    <x v="7"/>
    <x v="2"/>
    <s v="C269"/>
    <x v="404"/>
    <s v="B1462"/>
    <x v="335"/>
    <x v="0"/>
    <n v="23.53"/>
    <n v="2"/>
    <n v="47.06"/>
    <x v="2"/>
    <x v="7"/>
  </r>
  <r>
    <s v="O3338"/>
    <d v="2022-09-17T00:00:00"/>
    <x v="6"/>
    <x v="6"/>
    <x v="3"/>
    <s v="C636"/>
    <x v="715"/>
    <s v="B1984"/>
    <x v="272"/>
    <x v="2"/>
    <n v="31.77"/>
    <n v="4"/>
    <n v="127.08"/>
    <x v="2"/>
    <x v="3"/>
  </r>
  <r>
    <s v="O1191"/>
    <d v="2023-07-25T00:00:00"/>
    <x v="4"/>
    <x v="2"/>
    <x v="2"/>
    <s v="C950"/>
    <x v="688"/>
    <s v="B1844"/>
    <x v="521"/>
    <x v="2"/>
    <n v="25.13"/>
    <n v="2"/>
    <n v="50.26"/>
    <x v="1"/>
    <x v="4"/>
  </r>
  <r>
    <s v="O1681"/>
    <d v="2024-08-19T00:00:00"/>
    <x v="1"/>
    <x v="8"/>
    <x v="1"/>
    <s v="C885"/>
    <x v="716"/>
    <s v="B1252"/>
    <x v="660"/>
    <x v="0"/>
    <n v="33.18"/>
    <n v="4"/>
    <n v="132.72"/>
    <x v="2"/>
    <x v="0"/>
  </r>
  <r>
    <s v="O3992"/>
    <d v="2025-06-07T00:00:00"/>
    <x v="6"/>
    <x v="1"/>
    <x v="0"/>
    <s v="C320"/>
    <x v="717"/>
    <s v="B1844"/>
    <x v="480"/>
    <x v="2"/>
    <n v="27.45"/>
    <n v="4"/>
    <n v="109.8"/>
    <x v="2"/>
    <x v="0"/>
  </r>
  <r>
    <s v="O2712"/>
    <d v="2022-10-25T00:00:00"/>
    <x v="4"/>
    <x v="10"/>
    <x v="3"/>
    <s v="C814"/>
    <x v="278"/>
    <s v="B1968"/>
    <x v="276"/>
    <x v="0"/>
    <n v="43.02"/>
    <n v="2"/>
    <n v="86.04"/>
    <x v="2"/>
    <x v="2"/>
  </r>
  <r>
    <s v="O3976"/>
    <d v="2024-01-26T00:00:00"/>
    <x v="2"/>
    <x v="11"/>
    <x v="1"/>
    <s v="C325"/>
    <x v="496"/>
    <s v="B1820"/>
    <x v="723"/>
    <x v="0"/>
    <n v="23.25"/>
    <n v="1"/>
    <n v="23.25"/>
    <x v="0"/>
    <x v="0"/>
  </r>
  <r>
    <s v="O1122"/>
    <d v="2024-11-10T00:00:00"/>
    <x v="0"/>
    <x v="5"/>
    <x v="1"/>
    <s v="C887"/>
    <x v="718"/>
    <s v="B1684"/>
    <x v="425"/>
    <x v="2"/>
    <n v="29.91"/>
    <n v="4"/>
    <n v="119.64"/>
    <x v="2"/>
    <x v="7"/>
  </r>
  <r>
    <s v="O2001"/>
    <d v="2023-06-11T00:00:00"/>
    <x v="0"/>
    <x v="1"/>
    <x v="2"/>
    <s v="C239"/>
    <x v="668"/>
    <s v="B1616"/>
    <x v="724"/>
    <x v="2"/>
    <n v="49.4"/>
    <n v="5"/>
    <n v="247"/>
    <x v="2"/>
    <x v="7"/>
  </r>
  <r>
    <s v="O2526"/>
    <d v="2024-08-08T00:00:00"/>
    <x v="5"/>
    <x v="8"/>
    <x v="1"/>
    <s v="C372"/>
    <x v="687"/>
    <s v="B1861"/>
    <x v="725"/>
    <x v="0"/>
    <n v="28.7"/>
    <n v="3"/>
    <n v="86.1"/>
    <x v="1"/>
    <x v="5"/>
  </r>
  <r>
    <s v="O1445"/>
    <d v="2023-09-17T00:00:00"/>
    <x v="0"/>
    <x v="6"/>
    <x v="2"/>
    <s v="C697"/>
    <x v="719"/>
    <s v="B1277"/>
    <x v="726"/>
    <x v="2"/>
    <n v="27.98"/>
    <n v="2"/>
    <n v="55.96"/>
    <x v="2"/>
    <x v="1"/>
  </r>
  <r>
    <s v="O3419"/>
    <d v="2024-11-28T00:00:00"/>
    <x v="5"/>
    <x v="5"/>
    <x v="1"/>
    <s v="C100"/>
    <x v="720"/>
    <s v="B1506"/>
    <x v="213"/>
    <x v="2"/>
    <n v="31.28"/>
    <n v="1"/>
    <n v="31.28"/>
    <x v="0"/>
    <x v="6"/>
  </r>
  <r>
    <s v="O3597"/>
    <d v="2022-12-08T00:00:00"/>
    <x v="5"/>
    <x v="9"/>
    <x v="3"/>
    <s v="C473"/>
    <x v="477"/>
    <s v="B1387"/>
    <x v="727"/>
    <x v="0"/>
    <n v="31.74"/>
    <n v="2"/>
    <n v="63.48"/>
    <x v="1"/>
    <x v="7"/>
  </r>
  <r>
    <s v="O2525"/>
    <d v="2022-08-27T00:00:00"/>
    <x v="6"/>
    <x v="8"/>
    <x v="3"/>
    <s v="C259"/>
    <x v="128"/>
    <s v="B1963"/>
    <x v="499"/>
    <x v="2"/>
    <n v="12.39"/>
    <n v="3"/>
    <n v="37.17"/>
    <x v="2"/>
    <x v="3"/>
  </r>
  <r>
    <s v="O1159"/>
    <d v="2023-06-12T00:00:00"/>
    <x v="1"/>
    <x v="1"/>
    <x v="2"/>
    <s v="C546"/>
    <x v="721"/>
    <s v="B1225"/>
    <x v="728"/>
    <x v="1"/>
    <n v="9.68"/>
    <n v="4"/>
    <n v="38.72"/>
    <x v="3"/>
    <x v="7"/>
  </r>
  <r>
    <s v="O3365"/>
    <d v="2023-05-22T00:00:00"/>
    <x v="1"/>
    <x v="4"/>
    <x v="2"/>
    <s v="C192"/>
    <x v="722"/>
    <s v="B1172"/>
    <x v="729"/>
    <x v="2"/>
    <n v="20.54"/>
    <n v="2"/>
    <n v="41.08"/>
    <x v="1"/>
    <x v="6"/>
  </r>
  <r>
    <s v="O3973"/>
    <d v="2024-01-30T00:00:00"/>
    <x v="4"/>
    <x v="11"/>
    <x v="1"/>
    <s v="C219"/>
    <x v="340"/>
    <s v="B1882"/>
    <x v="730"/>
    <x v="1"/>
    <n v="37.67"/>
    <n v="3"/>
    <n v="113.01"/>
    <x v="2"/>
    <x v="2"/>
  </r>
  <r>
    <s v="O1845"/>
    <d v="2023-04-22T00:00:00"/>
    <x v="6"/>
    <x v="7"/>
    <x v="2"/>
    <s v="C454"/>
    <x v="723"/>
    <s v="B1563"/>
    <x v="538"/>
    <x v="1"/>
    <n v="46.66"/>
    <n v="1"/>
    <n v="46.66"/>
    <x v="3"/>
    <x v="4"/>
  </r>
  <r>
    <s v="O2752"/>
    <d v="2024-02-06T00:00:00"/>
    <x v="4"/>
    <x v="3"/>
    <x v="1"/>
    <s v="C559"/>
    <x v="527"/>
    <s v="B1536"/>
    <x v="624"/>
    <x v="0"/>
    <n v="17.329999999999998"/>
    <n v="5"/>
    <n v="86.65"/>
    <x v="1"/>
    <x v="3"/>
  </r>
  <r>
    <s v="O2358"/>
    <d v="2025-05-02T00:00:00"/>
    <x v="2"/>
    <x v="4"/>
    <x v="0"/>
    <s v="C692"/>
    <x v="303"/>
    <s v="B1933"/>
    <x v="302"/>
    <x v="1"/>
    <n v="24.54"/>
    <n v="1"/>
    <n v="24.54"/>
    <x v="0"/>
    <x v="6"/>
  </r>
  <r>
    <s v="O1267"/>
    <d v="2024-02-28T00:00:00"/>
    <x v="3"/>
    <x v="3"/>
    <x v="1"/>
    <s v="C955"/>
    <x v="724"/>
    <s v="B1738"/>
    <x v="212"/>
    <x v="0"/>
    <n v="7.33"/>
    <n v="2"/>
    <n v="14.66"/>
    <x v="3"/>
    <x v="3"/>
  </r>
  <r>
    <s v="O1608"/>
    <d v="2024-09-17T00:00:00"/>
    <x v="4"/>
    <x v="6"/>
    <x v="1"/>
    <s v="C417"/>
    <x v="636"/>
    <s v="B1361"/>
    <x v="731"/>
    <x v="3"/>
    <n v="35.68"/>
    <n v="5"/>
    <n v="178.4"/>
    <x v="0"/>
    <x v="3"/>
  </r>
  <r>
    <s v="O1491"/>
    <d v="2023-01-08T00:00:00"/>
    <x v="0"/>
    <x v="11"/>
    <x v="2"/>
    <s v="C885"/>
    <x v="725"/>
    <s v="B1154"/>
    <x v="732"/>
    <x v="2"/>
    <n v="27.41"/>
    <n v="2"/>
    <n v="54.82"/>
    <x v="3"/>
    <x v="7"/>
  </r>
  <r>
    <s v="O2463"/>
    <d v="2023-10-28T00:00:00"/>
    <x v="6"/>
    <x v="10"/>
    <x v="2"/>
    <s v="C333"/>
    <x v="189"/>
    <s v="B1740"/>
    <x v="733"/>
    <x v="0"/>
    <n v="48.84"/>
    <n v="4"/>
    <n v="195.36"/>
    <x v="2"/>
    <x v="5"/>
  </r>
  <r>
    <s v="O1638"/>
    <d v="2024-05-27T00:00:00"/>
    <x v="1"/>
    <x v="4"/>
    <x v="1"/>
    <s v="C871"/>
    <x v="726"/>
    <s v="B1160"/>
    <x v="734"/>
    <x v="3"/>
    <n v="12.71"/>
    <n v="5"/>
    <n v="63.55"/>
    <x v="3"/>
    <x v="4"/>
  </r>
  <r>
    <s v="O1142"/>
    <d v="2024-01-01T00:00:00"/>
    <x v="1"/>
    <x v="11"/>
    <x v="1"/>
    <s v="C624"/>
    <x v="86"/>
    <s v="B1198"/>
    <x v="735"/>
    <x v="1"/>
    <n v="19.14"/>
    <n v="1"/>
    <n v="19.14"/>
    <x v="0"/>
    <x v="3"/>
  </r>
  <r>
    <s v="O3090"/>
    <d v="2024-09-10T00:00:00"/>
    <x v="4"/>
    <x v="6"/>
    <x v="1"/>
    <s v="C535"/>
    <x v="727"/>
    <s v="B1715"/>
    <x v="418"/>
    <x v="2"/>
    <n v="35.630000000000003"/>
    <n v="4"/>
    <n v="142.52000000000001"/>
    <x v="1"/>
    <x v="2"/>
  </r>
  <r>
    <s v="O1355"/>
    <d v="2023-11-25T00:00:00"/>
    <x v="6"/>
    <x v="5"/>
    <x v="2"/>
    <s v="C780"/>
    <x v="484"/>
    <s v="B1471"/>
    <x v="736"/>
    <x v="0"/>
    <n v="35.01"/>
    <n v="1"/>
    <n v="35.01"/>
    <x v="1"/>
    <x v="7"/>
  </r>
  <r>
    <s v="O2203"/>
    <d v="2025-06-30T00:00:00"/>
    <x v="1"/>
    <x v="1"/>
    <x v="0"/>
    <s v="C453"/>
    <x v="105"/>
    <s v="B1451"/>
    <x v="640"/>
    <x v="3"/>
    <n v="46.98"/>
    <n v="2"/>
    <n v="93.96"/>
    <x v="0"/>
    <x v="2"/>
  </r>
  <r>
    <s v="O3983"/>
    <d v="2025-03-01T00:00:00"/>
    <x v="6"/>
    <x v="0"/>
    <x v="0"/>
    <s v="C594"/>
    <x v="728"/>
    <s v="B1424"/>
    <x v="119"/>
    <x v="2"/>
    <n v="45.48"/>
    <n v="2"/>
    <n v="90.96"/>
    <x v="0"/>
    <x v="0"/>
  </r>
  <r>
    <s v="O1655"/>
    <d v="2024-07-14T00:00:00"/>
    <x v="0"/>
    <x v="2"/>
    <x v="1"/>
    <s v="C107"/>
    <x v="729"/>
    <s v="B1197"/>
    <x v="590"/>
    <x v="3"/>
    <n v="16.11"/>
    <n v="3"/>
    <n v="48.33"/>
    <x v="3"/>
    <x v="4"/>
  </r>
  <r>
    <s v="O1102"/>
    <d v="2024-09-08T00:00:00"/>
    <x v="0"/>
    <x v="6"/>
    <x v="1"/>
    <s v="C657"/>
    <x v="730"/>
    <s v="B1105"/>
    <x v="700"/>
    <x v="2"/>
    <n v="17.399999999999999"/>
    <n v="2"/>
    <n v="34.799999999999997"/>
    <x v="0"/>
    <x v="0"/>
  </r>
  <r>
    <s v="O2290"/>
    <d v="2023-11-01T00:00:00"/>
    <x v="3"/>
    <x v="5"/>
    <x v="2"/>
    <s v="C959"/>
    <x v="479"/>
    <s v="B1542"/>
    <x v="737"/>
    <x v="2"/>
    <n v="48.81"/>
    <n v="3"/>
    <n v="146.43"/>
    <x v="2"/>
    <x v="2"/>
  </r>
  <r>
    <s v="O2469"/>
    <d v="2024-09-20T00:00:00"/>
    <x v="2"/>
    <x v="6"/>
    <x v="1"/>
    <s v="C133"/>
    <x v="731"/>
    <s v="B1634"/>
    <x v="738"/>
    <x v="2"/>
    <n v="10.35"/>
    <n v="5"/>
    <n v="51.75"/>
    <x v="2"/>
    <x v="2"/>
  </r>
  <r>
    <s v="O2522"/>
    <d v="2023-10-07T00:00:00"/>
    <x v="6"/>
    <x v="10"/>
    <x v="2"/>
    <s v="C299"/>
    <x v="143"/>
    <s v="B1455"/>
    <x v="739"/>
    <x v="0"/>
    <n v="20.82"/>
    <n v="2"/>
    <n v="41.64"/>
    <x v="2"/>
    <x v="3"/>
  </r>
  <r>
    <s v="O1048"/>
    <d v="2023-09-19T00:00:00"/>
    <x v="4"/>
    <x v="6"/>
    <x v="2"/>
    <s v="C938"/>
    <x v="732"/>
    <s v="B1567"/>
    <x v="534"/>
    <x v="1"/>
    <n v="46.79"/>
    <n v="3"/>
    <n v="140.37"/>
    <x v="3"/>
    <x v="3"/>
  </r>
  <r>
    <s v="O1284"/>
    <d v="2023-10-18T00:00:00"/>
    <x v="3"/>
    <x v="10"/>
    <x v="2"/>
    <s v="C110"/>
    <x v="249"/>
    <s v="B1387"/>
    <x v="740"/>
    <x v="0"/>
    <n v="38.81"/>
    <n v="2"/>
    <n v="77.62"/>
    <x v="3"/>
    <x v="0"/>
  </r>
  <r>
    <s v="O2150"/>
    <d v="2023-09-26T00:00:00"/>
    <x v="4"/>
    <x v="6"/>
    <x v="2"/>
    <s v="C299"/>
    <x v="733"/>
    <s v="B1874"/>
    <x v="600"/>
    <x v="0"/>
    <n v="46.25"/>
    <n v="3"/>
    <n v="138.75"/>
    <x v="2"/>
    <x v="4"/>
  </r>
  <r>
    <s v="O2459"/>
    <d v="2025-06-25T00:00:00"/>
    <x v="3"/>
    <x v="1"/>
    <x v="0"/>
    <s v="C475"/>
    <x v="734"/>
    <s v="B1997"/>
    <x v="484"/>
    <x v="2"/>
    <n v="6.6"/>
    <n v="1"/>
    <n v="6.6"/>
    <x v="2"/>
    <x v="6"/>
  </r>
  <r>
    <s v="O2983"/>
    <d v="2023-02-26T00:00:00"/>
    <x v="0"/>
    <x v="3"/>
    <x v="2"/>
    <s v="C352"/>
    <x v="225"/>
    <s v="B1468"/>
    <x v="741"/>
    <x v="3"/>
    <n v="23.23"/>
    <n v="3"/>
    <n v="69.69"/>
    <x v="1"/>
    <x v="1"/>
  </r>
  <r>
    <s v="O1456"/>
    <d v="2024-07-19T00:00:00"/>
    <x v="2"/>
    <x v="2"/>
    <x v="1"/>
    <s v="C514"/>
    <x v="735"/>
    <s v="B1426"/>
    <x v="742"/>
    <x v="2"/>
    <n v="27.75"/>
    <n v="1"/>
    <n v="27.75"/>
    <x v="2"/>
    <x v="2"/>
  </r>
  <r>
    <s v="O1774"/>
    <d v="2023-10-23T00:00:00"/>
    <x v="1"/>
    <x v="10"/>
    <x v="2"/>
    <s v="C971"/>
    <x v="736"/>
    <s v="B1700"/>
    <x v="743"/>
    <x v="2"/>
    <n v="32.6"/>
    <n v="2"/>
    <n v="65.2"/>
    <x v="3"/>
    <x v="4"/>
  </r>
  <r>
    <s v="O3468"/>
    <d v="2023-04-15T00:00:00"/>
    <x v="6"/>
    <x v="7"/>
    <x v="2"/>
    <s v="C794"/>
    <x v="737"/>
    <s v="B1284"/>
    <x v="744"/>
    <x v="0"/>
    <n v="15.99"/>
    <n v="3"/>
    <n v="47.97"/>
    <x v="1"/>
    <x v="7"/>
  </r>
  <r>
    <s v="O1584"/>
    <d v="2024-09-01T00:00:00"/>
    <x v="0"/>
    <x v="6"/>
    <x v="1"/>
    <s v="C691"/>
    <x v="533"/>
    <s v="B1183"/>
    <x v="745"/>
    <x v="1"/>
    <n v="46.29"/>
    <n v="2"/>
    <n v="92.58"/>
    <x v="2"/>
    <x v="1"/>
  </r>
  <r>
    <s v="O3899"/>
    <d v="2022-11-14T00:00:00"/>
    <x v="1"/>
    <x v="5"/>
    <x v="3"/>
    <s v="C236"/>
    <x v="738"/>
    <s v="B1119"/>
    <x v="154"/>
    <x v="0"/>
    <n v="9.83"/>
    <n v="2"/>
    <n v="19.66"/>
    <x v="2"/>
    <x v="2"/>
  </r>
  <r>
    <s v="O3096"/>
    <d v="2023-06-22T00:00:00"/>
    <x v="5"/>
    <x v="1"/>
    <x v="2"/>
    <s v="C706"/>
    <x v="739"/>
    <s v="B1191"/>
    <x v="746"/>
    <x v="1"/>
    <n v="13.73"/>
    <n v="3"/>
    <n v="41.19"/>
    <x v="1"/>
    <x v="0"/>
  </r>
  <r>
    <s v="O1587"/>
    <d v="2024-10-10T00:00:00"/>
    <x v="5"/>
    <x v="10"/>
    <x v="1"/>
    <s v="C830"/>
    <x v="740"/>
    <s v="B1607"/>
    <x v="747"/>
    <x v="3"/>
    <n v="15.95"/>
    <n v="5"/>
    <n v="79.75"/>
    <x v="2"/>
    <x v="1"/>
  </r>
  <r>
    <s v="O2586"/>
    <d v="2025-05-14T00:00:00"/>
    <x v="3"/>
    <x v="4"/>
    <x v="0"/>
    <s v="C682"/>
    <x v="741"/>
    <s v="B1963"/>
    <x v="13"/>
    <x v="2"/>
    <n v="34.26"/>
    <n v="4"/>
    <n v="137.04"/>
    <x v="2"/>
    <x v="5"/>
  </r>
  <r>
    <s v="O1312"/>
    <d v="2024-10-05T00:00:00"/>
    <x v="6"/>
    <x v="10"/>
    <x v="1"/>
    <s v="C491"/>
    <x v="742"/>
    <s v="B1120"/>
    <x v="748"/>
    <x v="1"/>
    <n v="18.34"/>
    <n v="1"/>
    <n v="18.34"/>
    <x v="1"/>
    <x v="7"/>
  </r>
  <r>
    <s v="O2791"/>
    <d v="2024-10-04T00:00:00"/>
    <x v="2"/>
    <x v="10"/>
    <x v="1"/>
    <s v="C623"/>
    <x v="216"/>
    <s v="B1445"/>
    <x v="749"/>
    <x v="2"/>
    <n v="55.84"/>
    <n v="5"/>
    <n v="279.2"/>
    <x v="1"/>
    <x v="2"/>
  </r>
  <r>
    <s v="O1747"/>
    <d v="2024-11-10T00:00:00"/>
    <x v="0"/>
    <x v="5"/>
    <x v="1"/>
    <s v="C250"/>
    <x v="743"/>
    <s v="B1466"/>
    <x v="750"/>
    <x v="0"/>
    <n v="49.51"/>
    <n v="2"/>
    <n v="99.02"/>
    <x v="0"/>
    <x v="4"/>
  </r>
  <r>
    <s v="O3937"/>
    <d v="2024-11-04T00:00:00"/>
    <x v="1"/>
    <x v="5"/>
    <x v="1"/>
    <s v="C951"/>
    <x v="561"/>
    <s v="B1387"/>
    <x v="740"/>
    <x v="2"/>
    <n v="39.619999999999997"/>
    <n v="1"/>
    <n v="39.619999999999997"/>
    <x v="0"/>
    <x v="7"/>
  </r>
  <r>
    <s v="O2435"/>
    <d v="2022-09-23T00:00:00"/>
    <x v="2"/>
    <x v="6"/>
    <x v="3"/>
    <s v="C877"/>
    <x v="744"/>
    <s v="B1274"/>
    <x v="92"/>
    <x v="2"/>
    <n v="20.77"/>
    <n v="3"/>
    <n v="62.31"/>
    <x v="0"/>
    <x v="0"/>
  </r>
  <r>
    <s v="O1803"/>
    <d v="2024-08-24T00:00:00"/>
    <x v="6"/>
    <x v="8"/>
    <x v="1"/>
    <s v="C327"/>
    <x v="234"/>
    <s v="B1511"/>
    <x v="751"/>
    <x v="2"/>
    <n v="6.34"/>
    <n v="5"/>
    <n v="31.7"/>
    <x v="1"/>
    <x v="7"/>
  </r>
  <r>
    <s v="O1402"/>
    <d v="2024-09-22T00:00:00"/>
    <x v="0"/>
    <x v="6"/>
    <x v="1"/>
    <s v="C374"/>
    <x v="745"/>
    <s v="B1695"/>
    <x v="35"/>
    <x v="0"/>
    <n v="15.14"/>
    <n v="5"/>
    <n v="75.7"/>
    <x v="2"/>
    <x v="0"/>
  </r>
  <r>
    <s v="O2608"/>
    <d v="2022-10-25T00:00:00"/>
    <x v="4"/>
    <x v="10"/>
    <x v="3"/>
    <s v="C353"/>
    <x v="518"/>
    <s v="B1849"/>
    <x v="3"/>
    <x v="2"/>
    <n v="30.79"/>
    <n v="4"/>
    <n v="123.16"/>
    <x v="1"/>
    <x v="2"/>
  </r>
  <r>
    <s v="O3180"/>
    <d v="2023-01-24T00:00:00"/>
    <x v="4"/>
    <x v="11"/>
    <x v="2"/>
    <s v="C135"/>
    <x v="746"/>
    <s v="B1943"/>
    <x v="183"/>
    <x v="2"/>
    <n v="5.89"/>
    <n v="5"/>
    <n v="29.45"/>
    <x v="0"/>
    <x v="3"/>
  </r>
  <r>
    <s v="O1000"/>
    <d v="2024-10-22T00:00:00"/>
    <x v="4"/>
    <x v="10"/>
    <x v="1"/>
    <s v="C439"/>
    <x v="747"/>
    <s v="B1049"/>
    <x v="752"/>
    <x v="3"/>
    <n v="19.190000000000001"/>
    <n v="4"/>
    <n v="76.760000000000005"/>
    <x v="0"/>
    <x v="2"/>
  </r>
  <r>
    <s v="O2472"/>
    <d v="2023-03-26T00:00:00"/>
    <x v="0"/>
    <x v="0"/>
    <x v="2"/>
    <s v="C217"/>
    <x v="748"/>
    <s v="B1361"/>
    <x v="423"/>
    <x v="3"/>
    <n v="7.47"/>
    <n v="3"/>
    <n v="22.41"/>
    <x v="0"/>
    <x v="6"/>
  </r>
  <r>
    <s v="O2165"/>
    <d v="2024-11-07T00:00:00"/>
    <x v="5"/>
    <x v="5"/>
    <x v="1"/>
    <s v="C694"/>
    <x v="749"/>
    <s v="B1378"/>
    <x v="23"/>
    <x v="0"/>
    <n v="29.96"/>
    <n v="4"/>
    <n v="119.84"/>
    <x v="3"/>
    <x v="4"/>
  </r>
  <r>
    <s v="O1540"/>
    <d v="2024-05-27T00:00:00"/>
    <x v="1"/>
    <x v="4"/>
    <x v="1"/>
    <s v="C898"/>
    <x v="455"/>
    <s v="B1453"/>
    <x v="753"/>
    <x v="0"/>
    <n v="41.05"/>
    <n v="4"/>
    <n v="164.2"/>
    <x v="0"/>
    <x v="2"/>
  </r>
  <r>
    <s v="O2974"/>
    <d v="2025-05-21T00:00:00"/>
    <x v="3"/>
    <x v="4"/>
    <x v="0"/>
    <s v="C509"/>
    <x v="750"/>
    <s v="B1392"/>
    <x v="754"/>
    <x v="2"/>
    <n v="21.87"/>
    <n v="5"/>
    <n v="109.35"/>
    <x v="0"/>
    <x v="2"/>
  </r>
  <r>
    <s v="O2129"/>
    <d v="2023-12-27T00:00:00"/>
    <x v="3"/>
    <x v="9"/>
    <x v="2"/>
    <s v="C801"/>
    <x v="381"/>
    <s v="B1567"/>
    <x v="755"/>
    <x v="2"/>
    <n v="32.82"/>
    <n v="1"/>
    <n v="32.82"/>
    <x v="2"/>
    <x v="3"/>
  </r>
  <r>
    <s v="O3486"/>
    <d v="2025-01-08T00:00:00"/>
    <x v="3"/>
    <x v="11"/>
    <x v="0"/>
    <s v="C361"/>
    <x v="502"/>
    <s v="B1466"/>
    <x v="756"/>
    <x v="0"/>
    <n v="13.14"/>
    <n v="4"/>
    <n v="52.56"/>
    <x v="1"/>
    <x v="2"/>
  </r>
  <r>
    <s v="O3506"/>
    <d v="2024-08-31T00:00:00"/>
    <x v="6"/>
    <x v="8"/>
    <x v="1"/>
    <s v="C678"/>
    <x v="751"/>
    <s v="B1472"/>
    <x v="120"/>
    <x v="2"/>
    <n v="38.71"/>
    <n v="1"/>
    <n v="38.71"/>
    <x v="0"/>
    <x v="3"/>
  </r>
  <r>
    <s v="O2173"/>
    <d v="2023-12-27T00:00:00"/>
    <x v="3"/>
    <x v="9"/>
    <x v="2"/>
    <s v="C749"/>
    <x v="752"/>
    <s v="B1115"/>
    <x v="436"/>
    <x v="3"/>
    <n v="16.28"/>
    <n v="4"/>
    <n v="65.12"/>
    <x v="2"/>
    <x v="7"/>
  </r>
  <r>
    <s v="O2540"/>
    <d v="2023-01-04T00:00:00"/>
    <x v="3"/>
    <x v="11"/>
    <x v="2"/>
    <s v="C470"/>
    <x v="32"/>
    <s v="B1398"/>
    <x v="162"/>
    <x v="0"/>
    <n v="17.690000000000001"/>
    <n v="4"/>
    <n v="70.760000000000005"/>
    <x v="0"/>
    <x v="2"/>
  </r>
  <r>
    <s v="O3297"/>
    <d v="2024-11-30T00:00:00"/>
    <x v="6"/>
    <x v="5"/>
    <x v="1"/>
    <s v="C737"/>
    <x v="753"/>
    <s v="B1647"/>
    <x v="701"/>
    <x v="3"/>
    <n v="28.52"/>
    <n v="5"/>
    <n v="142.6"/>
    <x v="0"/>
    <x v="2"/>
  </r>
  <r>
    <s v="O1748"/>
    <d v="2024-03-27T00:00:00"/>
    <x v="3"/>
    <x v="0"/>
    <x v="1"/>
    <s v="C304"/>
    <x v="53"/>
    <s v="B1293"/>
    <x v="757"/>
    <x v="2"/>
    <n v="48.26"/>
    <n v="5"/>
    <n v="241.3"/>
    <x v="2"/>
    <x v="1"/>
  </r>
  <r>
    <s v="O2291"/>
    <d v="2023-02-03T00:00:00"/>
    <x v="2"/>
    <x v="3"/>
    <x v="2"/>
    <s v="C775"/>
    <x v="675"/>
    <s v="B1143"/>
    <x v="758"/>
    <x v="0"/>
    <n v="6.41"/>
    <n v="4"/>
    <n v="25.64"/>
    <x v="2"/>
    <x v="7"/>
  </r>
  <r>
    <s v="O1885"/>
    <d v="2024-09-28T00:00:00"/>
    <x v="6"/>
    <x v="6"/>
    <x v="1"/>
    <s v="C738"/>
    <x v="754"/>
    <s v="B1067"/>
    <x v="514"/>
    <x v="3"/>
    <n v="19.7"/>
    <n v="5"/>
    <n v="98.5"/>
    <x v="0"/>
    <x v="4"/>
  </r>
  <r>
    <s v="O1130"/>
    <d v="2023-06-03T00:00:00"/>
    <x v="6"/>
    <x v="1"/>
    <x v="2"/>
    <s v="C562"/>
    <x v="293"/>
    <s v="B1440"/>
    <x v="759"/>
    <x v="1"/>
    <n v="35.17"/>
    <n v="3"/>
    <n v="105.51"/>
    <x v="0"/>
    <x v="2"/>
  </r>
  <r>
    <s v="O3999"/>
    <d v="2025-02-12T00:00:00"/>
    <x v="3"/>
    <x v="3"/>
    <x v="0"/>
    <s v="C927"/>
    <x v="426"/>
    <s v="B1775"/>
    <x v="760"/>
    <x v="1"/>
    <n v="46.41"/>
    <n v="3"/>
    <n v="139.22999999999999"/>
    <x v="1"/>
    <x v="7"/>
  </r>
  <r>
    <s v="O3695"/>
    <d v="2022-10-22T00:00:00"/>
    <x v="6"/>
    <x v="10"/>
    <x v="3"/>
    <s v="C871"/>
    <x v="755"/>
    <s v="B1006"/>
    <x v="632"/>
    <x v="0"/>
    <n v="36.53"/>
    <n v="4"/>
    <n v="146.12"/>
    <x v="1"/>
    <x v="2"/>
  </r>
  <r>
    <s v="O3406"/>
    <d v="2023-07-13T00:00:00"/>
    <x v="5"/>
    <x v="2"/>
    <x v="2"/>
    <s v="C870"/>
    <x v="478"/>
    <s v="B1114"/>
    <x v="642"/>
    <x v="2"/>
    <n v="9.23"/>
    <n v="4"/>
    <n v="36.92"/>
    <x v="0"/>
    <x v="2"/>
  </r>
  <r>
    <s v="O3741"/>
    <d v="2023-04-15T00:00:00"/>
    <x v="6"/>
    <x v="7"/>
    <x v="2"/>
    <s v="C562"/>
    <x v="293"/>
    <s v="B1304"/>
    <x v="422"/>
    <x v="1"/>
    <n v="32.35"/>
    <n v="1"/>
    <n v="32.35"/>
    <x v="0"/>
    <x v="2"/>
  </r>
  <r>
    <s v="O2814"/>
    <d v="2024-07-02T00:00:00"/>
    <x v="4"/>
    <x v="2"/>
    <x v="1"/>
    <s v="C711"/>
    <x v="131"/>
    <s v="B1038"/>
    <x v="707"/>
    <x v="2"/>
    <n v="26.32"/>
    <n v="2"/>
    <n v="52.64"/>
    <x v="1"/>
    <x v="6"/>
  </r>
  <r>
    <s v="O3788"/>
    <d v="2022-09-08T00:00:00"/>
    <x v="5"/>
    <x v="6"/>
    <x v="3"/>
    <s v="C372"/>
    <x v="756"/>
    <s v="B1580"/>
    <x v="157"/>
    <x v="0"/>
    <n v="50.1"/>
    <n v="3"/>
    <n v="150.30000000000001"/>
    <x v="0"/>
    <x v="0"/>
  </r>
  <r>
    <s v="O1890"/>
    <d v="2023-02-08T00:00:00"/>
    <x v="3"/>
    <x v="3"/>
    <x v="2"/>
    <s v="C767"/>
    <x v="757"/>
    <s v="B1772"/>
    <x v="761"/>
    <x v="2"/>
    <n v="17.399999999999999"/>
    <n v="2"/>
    <n v="34.799999999999997"/>
    <x v="2"/>
    <x v="0"/>
  </r>
  <r>
    <s v="O1649"/>
    <d v="2023-07-01T00:00:00"/>
    <x v="6"/>
    <x v="2"/>
    <x v="2"/>
    <s v="C359"/>
    <x v="758"/>
    <s v="B1389"/>
    <x v="762"/>
    <x v="2"/>
    <n v="43.85"/>
    <n v="2"/>
    <n v="87.7"/>
    <x v="0"/>
    <x v="7"/>
  </r>
  <r>
    <s v="O2393"/>
    <d v="2024-04-06T00:00:00"/>
    <x v="6"/>
    <x v="7"/>
    <x v="1"/>
    <s v="C246"/>
    <x v="759"/>
    <s v="B1340"/>
    <x v="648"/>
    <x v="3"/>
    <n v="9.33"/>
    <n v="2"/>
    <n v="18.66"/>
    <x v="2"/>
    <x v="7"/>
  </r>
  <r>
    <s v="O3137"/>
    <d v="2023-07-02T00:00:00"/>
    <x v="0"/>
    <x v="2"/>
    <x v="2"/>
    <s v="C966"/>
    <x v="760"/>
    <s v="B1679"/>
    <x v="763"/>
    <x v="0"/>
    <n v="9.0500000000000007"/>
    <n v="4"/>
    <n v="36.200000000000003"/>
    <x v="2"/>
    <x v="0"/>
  </r>
  <r>
    <s v="O3719"/>
    <d v="2024-03-04T00:00:00"/>
    <x v="1"/>
    <x v="0"/>
    <x v="1"/>
    <s v="C172"/>
    <x v="98"/>
    <s v="B1716"/>
    <x v="625"/>
    <x v="1"/>
    <n v="50.36"/>
    <n v="5"/>
    <n v="251.8"/>
    <x v="0"/>
    <x v="7"/>
  </r>
  <r>
    <s v="O3205"/>
    <d v="2022-09-16T00:00:00"/>
    <x v="2"/>
    <x v="6"/>
    <x v="3"/>
    <s v="C874"/>
    <x v="761"/>
    <s v="B1232"/>
    <x v="444"/>
    <x v="2"/>
    <n v="49.92"/>
    <n v="2"/>
    <n v="99.84"/>
    <x v="0"/>
    <x v="2"/>
  </r>
  <r>
    <s v="O2319"/>
    <d v="2023-01-26T00:00:00"/>
    <x v="5"/>
    <x v="11"/>
    <x v="2"/>
    <s v="C420"/>
    <x v="460"/>
    <s v="B1927"/>
    <x v="764"/>
    <x v="2"/>
    <n v="52.53"/>
    <n v="1"/>
    <n v="52.53"/>
    <x v="2"/>
    <x v="2"/>
  </r>
  <r>
    <s v="O3460"/>
    <d v="2022-11-26T00:00:00"/>
    <x v="6"/>
    <x v="5"/>
    <x v="3"/>
    <s v="C538"/>
    <x v="177"/>
    <s v="B1580"/>
    <x v="765"/>
    <x v="2"/>
    <n v="49.12"/>
    <n v="4"/>
    <n v="196.48"/>
    <x v="2"/>
    <x v="3"/>
  </r>
  <r>
    <s v="O1188"/>
    <d v="2024-07-19T00:00:00"/>
    <x v="2"/>
    <x v="2"/>
    <x v="1"/>
    <s v="C193"/>
    <x v="762"/>
    <s v="B1624"/>
    <x v="635"/>
    <x v="0"/>
    <n v="25.88"/>
    <n v="1"/>
    <n v="25.88"/>
    <x v="0"/>
    <x v="3"/>
  </r>
  <r>
    <s v="O2433"/>
    <d v="2024-08-01T00:00:00"/>
    <x v="5"/>
    <x v="8"/>
    <x v="1"/>
    <s v="C907"/>
    <x v="281"/>
    <s v="B1262"/>
    <x v="766"/>
    <x v="0"/>
    <n v="14.49"/>
    <n v="4"/>
    <n v="57.96"/>
    <x v="0"/>
    <x v="2"/>
  </r>
  <r>
    <s v="O2107"/>
    <d v="2024-02-10T00:00:00"/>
    <x v="6"/>
    <x v="3"/>
    <x v="1"/>
    <s v="C946"/>
    <x v="763"/>
    <s v="B1120"/>
    <x v="767"/>
    <x v="0"/>
    <n v="44.8"/>
    <n v="5"/>
    <n v="224"/>
    <x v="2"/>
    <x v="1"/>
  </r>
  <r>
    <s v="O3390"/>
    <d v="2023-09-21T00:00:00"/>
    <x v="5"/>
    <x v="6"/>
    <x v="2"/>
    <s v="C738"/>
    <x v="754"/>
    <s v="B1376"/>
    <x v="768"/>
    <x v="0"/>
    <n v="52.68"/>
    <n v="1"/>
    <n v="52.68"/>
    <x v="0"/>
    <x v="3"/>
  </r>
  <r>
    <s v="O3535"/>
    <d v="2023-08-08T00:00:00"/>
    <x v="4"/>
    <x v="8"/>
    <x v="2"/>
    <s v="C269"/>
    <x v="417"/>
    <s v="B1018"/>
    <x v="140"/>
    <x v="2"/>
    <n v="10.130000000000001"/>
    <n v="2"/>
    <n v="20.260000000000002"/>
    <x v="0"/>
    <x v="7"/>
  </r>
  <r>
    <s v="O1314"/>
    <d v="2023-06-11T00:00:00"/>
    <x v="0"/>
    <x v="1"/>
    <x v="2"/>
    <s v="C754"/>
    <x v="573"/>
    <s v="B1180"/>
    <x v="769"/>
    <x v="3"/>
    <n v="33.86"/>
    <n v="2"/>
    <n v="67.72"/>
    <x v="1"/>
    <x v="4"/>
  </r>
  <r>
    <s v="O3234"/>
    <d v="2024-04-11T00:00:00"/>
    <x v="5"/>
    <x v="7"/>
    <x v="1"/>
    <s v="C241"/>
    <x v="617"/>
    <s v="B1247"/>
    <x v="703"/>
    <x v="0"/>
    <n v="7.05"/>
    <n v="4"/>
    <n v="28.2"/>
    <x v="2"/>
    <x v="1"/>
  </r>
  <r>
    <s v="O2886"/>
    <d v="2022-12-22T00:00:00"/>
    <x v="5"/>
    <x v="9"/>
    <x v="3"/>
    <s v="C165"/>
    <x v="375"/>
    <s v="B1488"/>
    <x v="396"/>
    <x v="2"/>
    <n v="31.9"/>
    <n v="2"/>
    <n v="63.8"/>
    <x v="1"/>
    <x v="3"/>
  </r>
  <r>
    <s v="O1351"/>
    <d v="2024-05-01T00:00:00"/>
    <x v="3"/>
    <x v="4"/>
    <x v="1"/>
    <s v="C877"/>
    <x v="744"/>
    <s v="B1433"/>
    <x v="137"/>
    <x v="3"/>
    <n v="36.549999999999997"/>
    <n v="3"/>
    <n v="109.65"/>
    <x v="0"/>
    <x v="7"/>
  </r>
  <r>
    <s v="O1859"/>
    <d v="2023-07-20T00:00:00"/>
    <x v="5"/>
    <x v="2"/>
    <x v="2"/>
    <s v="C830"/>
    <x v="764"/>
    <s v="B1013"/>
    <x v="770"/>
    <x v="1"/>
    <n v="6.56"/>
    <n v="3"/>
    <n v="19.68"/>
    <x v="3"/>
    <x v="3"/>
  </r>
  <r>
    <s v="O3161"/>
    <d v="2023-12-29T00:00:00"/>
    <x v="2"/>
    <x v="9"/>
    <x v="2"/>
    <s v="C773"/>
    <x v="650"/>
    <s v="B1387"/>
    <x v="740"/>
    <x v="1"/>
    <n v="43.33"/>
    <n v="4"/>
    <n v="173.32"/>
    <x v="2"/>
    <x v="6"/>
  </r>
  <r>
    <s v="O1861"/>
    <d v="2024-10-15T00:00:00"/>
    <x v="4"/>
    <x v="10"/>
    <x v="1"/>
    <s v="C772"/>
    <x v="765"/>
    <s v="B1708"/>
    <x v="771"/>
    <x v="2"/>
    <n v="10.050000000000001"/>
    <n v="4"/>
    <n v="40.200000000000003"/>
    <x v="2"/>
    <x v="3"/>
  </r>
  <r>
    <s v="O3739"/>
    <d v="2023-01-01T00:00:00"/>
    <x v="0"/>
    <x v="11"/>
    <x v="2"/>
    <s v="C639"/>
    <x v="163"/>
    <s v="B1015"/>
    <x v="772"/>
    <x v="0"/>
    <n v="10.63"/>
    <n v="4"/>
    <n v="42.52"/>
    <x v="0"/>
    <x v="3"/>
  </r>
  <r>
    <s v="O3530"/>
    <d v="2025-06-02T00:00:00"/>
    <x v="1"/>
    <x v="1"/>
    <x v="0"/>
    <s v="C530"/>
    <x v="766"/>
    <s v="B1160"/>
    <x v="366"/>
    <x v="0"/>
    <n v="23.12"/>
    <n v="3"/>
    <n v="69.36"/>
    <x v="2"/>
    <x v="7"/>
  </r>
  <r>
    <s v="O3761"/>
    <d v="2024-12-25T00:00:00"/>
    <x v="3"/>
    <x v="9"/>
    <x v="1"/>
    <s v="C977"/>
    <x v="1"/>
    <s v="B1025"/>
    <x v="306"/>
    <x v="0"/>
    <n v="12.03"/>
    <n v="2"/>
    <n v="24.06"/>
    <x v="0"/>
    <x v="0"/>
  </r>
  <r>
    <s v="O2977"/>
    <d v="2025-07-05T00:00:00"/>
    <x v="6"/>
    <x v="2"/>
    <x v="0"/>
    <s v="C376"/>
    <x v="103"/>
    <s v="B1131"/>
    <x v="773"/>
    <x v="0"/>
    <n v="7.69"/>
    <n v="5"/>
    <n v="38.450000000000003"/>
    <x v="1"/>
    <x v="7"/>
  </r>
  <r>
    <s v="O3040"/>
    <d v="2022-10-22T00:00:00"/>
    <x v="6"/>
    <x v="10"/>
    <x v="3"/>
    <s v="C259"/>
    <x v="128"/>
    <s v="B1464"/>
    <x v="774"/>
    <x v="1"/>
    <n v="28.11"/>
    <n v="1"/>
    <n v="28.11"/>
    <x v="1"/>
    <x v="0"/>
  </r>
  <r>
    <s v="O2634"/>
    <d v="2023-10-06T00:00:00"/>
    <x v="2"/>
    <x v="10"/>
    <x v="2"/>
    <s v="C739"/>
    <x v="767"/>
    <s v="B1362"/>
    <x v="775"/>
    <x v="1"/>
    <n v="51.42"/>
    <n v="4"/>
    <n v="205.68"/>
    <x v="1"/>
    <x v="2"/>
  </r>
  <r>
    <s v="O3239"/>
    <d v="2023-01-06T00:00:00"/>
    <x v="2"/>
    <x v="11"/>
    <x v="2"/>
    <s v="C893"/>
    <x v="423"/>
    <s v="B1225"/>
    <x v="106"/>
    <x v="2"/>
    <n v="8.9700000000000006"/>
    <n v="5"/>
    <n v="44.85"/>
    <x v="0"/>
    <x v="0"/>
  </r>
  <r>
    <s v="O2772"/>
    <d v="2025-05-23T00:00:00"/>
    <x v="2"/>
    <x v="4"/>
    <x v="0"/>
    <s v="C487"/>
    <x v="82"/>
    <s v="B1263"/>
    <x v="506"/>
    <x v="2"/>
    <n v="20.43"/>
    <n v="5"/>
    <n v="102.15"/>
    <x v="0"/>
    <x v="2"/>
  </r>
  <r>
    <s v="O1800"/>
    <d v="2024-02-28T00:00:00"/>
    <x v="3"/>
    <x v="3"/>
    <x v="1"/>
    <s v="C681"/>
    <x v="768"/>
    <s v="B1152"/>
    <x v="776"/>
    <x v="0"/>
    <n v="44.66"/>
    <n v="2"/>
    <n v="89.32"/>
    <x v="3"/>
    <x v="2"/>
  </r>
  <r>
    <s v="O3504"/>
    <d v="2025-03-24T00:00:00"/>
    <x v="1"/>
    <x v="0"/>
    <x v="0"/>
    <s v="C575"/>
    <x v="140"/>
    <s v="B1725"/>
    <x v="777"/>
    <x v="2"/>
    <n v="18.82"/>
    <n v="3"/>
    <n v="56.46"/>
    <x v="2"/>
    <x v="6"/>
  </r>
  <r>
    <s v="O3629"/>
    <d v="2024-04-15T00:00:00"/>
    <x v="1"/>
    <x v="7"/>
    <x v="1"/>
    <s v="C604"/>
    <x v="673"/>
    <s v="B1578"/>
    <x v="171"/>
    <x v="2"/>
    <n v="19.920000000000002"/>
    <n v="2"/>
    <n v="39.840000000000003"/>
    <x v="1"/>
    <x v="5"/>
  </r>
  <r>
    <s v="O1425"/>
    <d v="2023-08-15T00:00:00"/>
    <x v="4"/>
    <x v="8"/>
    <x v="2"/>
    <s v="C989"/>
    <x v="423"/>
    <s v="B1911"/>
    <x v="778"/>
    <x v="0"/>
    <n v="38.5"/>
    <n v="1"/>
    <n v="38.5"/>
    <x v="2"/>
    <x v="1"/>
  </r>
  <r>
    <s v="O2321"/>
    <d v="2022-12-28T00:00:00"/>
    <x v="3"/>
    <x v="9"/>
    <x v="3"/>
    <s v="C855"/>
    <x v="368"/>
    <s v="B1549"/>
    <x v="19"/>
    <x v="0"/>
    <n v="39.840000000000003"/>
    <n v="5"/>
    <n v="199.2"/>
    <x v="2"/>
    <x v="3"/>
  </r>
  <r>
    <s v="O2112"/>
    <d v="2023-05-18T00:00:00"/>
    <x v="5"/>
    <x v="4"/>
    <x v="2"/>
    <s v="C484"/>
    <x v="624"/>
    <s v="B1983"/>
    <x v="779"/>
    <x v="2"/>
    <n v="25.55"/>
    <n v="2"/>
    <n v="51.1"/>
    <x v="0"/>
    <x v="1"/>
  </r>
  <r>
    <s v="O3584"/>
    <d v="2023-01-31T00:00:00"/>
    <x v="4"/>
    <x v="11"/>
    <x v="2"/>
    <s v="C538"/>
    <x v="177"/>
    <s v="B1445"/>
    <x v="749"/>
    <x v="2"/>
    <n v="56.4"/>
    <n v="4"/>
    <n v="225.6"/>
    <x v="2"/>
    <x v="6"/>
  </r>
  <r>
    <s v="O2636"/>
    <d v="2024-09-29T00:00:00"/>
    <x v="0"/>
    <x v="6"/>
    <x v="1"/>
    <s v="C999"/>
    <x v="501"/>
    <s v="B1983"/>
    <x v="343"/>
    <x v="0"/>
    <n v="22.43"/>
    <n v="1"/>
    <n v="22.43"/>
    <x v="2"/>
    <x v="7"/>
  </r>
  <r>
    <s v="O2189"/>
    <d v="2023-02-20T00:00:00"/>
    <x v="1"/>
    <x v="3"/>
    <x v="2"/>
    <s v="C594"/>
    <x v="769"/>
    <s v="B1803"/>
    <x v="780"/>
    <x v="3"/>
    <n v="21.52"/>
    <n v="5"/>
    <n v="107.6"/>
    <x v="2"/>
    <x v="2"/>
  </r>
  <r>
    <s v="O3644"/>
    <d v="2023-01-06T00:00:00"/>
    <x v="2"/>
    <x v="11"/>
    <x v="2"/>
    <s v="C944"/>
    <x v="628"/>
    <s v="B1746"/>
    <x v="602"/>
    <x v="3"/>
    <n v="39.200000000000003"/>
    <n v="3"/>
    <n v="117.6"/>
    <x v="0"/>
    <x v="7"/>
  </r>
  <r>
    <s v="O3213"/>
    <d v="2022-11-23T00:00:00"/>
    <x v="3"/>
    <x v="5"/>
    <x v="3"/>
    <s v="C334"/>
    <x v="445"/>
    <s v="B1856"/>
    <x v="781"/>
    <x v="0"/>
    <n v="29.55"/>
    <n v="1"/>
    <n v="29.55"/>
    <x v="0"/>
    <x v="2"/>
  </r>
  <r>
    <s v="O3805"/>
    <d v="2023-06-01T00:00:00"/>
    <x v="5"/>
    <x v="1"/>
    <x v="2"/>
    <s v="C183"/>
    <x v="26"/>
    <s v="B1657"/>
    <x v="656"/>
    <x v="2"/>
    <n v="40.369999999999997"/>
    <n v="3"/>
    <n v="121.11"/>
    <x v="2"/>
    <x v="2"/>
  </r>
  <r>
    <s v="O2773"/>
    <d v="2024-09-17T00:00:00"/>
    <x v="4"/>
    <x v="6"/>
    <x v="1"/>
    <s v="C867"/>
    <x v="657"/>
    <s v="B1651"/>
    <x v="782"/>
    <x v="0"/>
    <n v="33.22"/>
    <n v="5"/>
    <n v="166.1"/>
    <x v="0"/>
    <x v="2"/>
  </r>
  <r>
    <s v="O2296"/>
    <d v="2025-07-09T00:00:00"/>
    <x v="3"/>
    <x v="2"/>
    <x v="0"/>
    <s v="C374"/>
    <x v="745"/>
    <s v="B1254"/>
    <x v="783"/>
    <x v="0"/>
    <n v="39.43"/>
    <n v="4"/>
    <n v="157.72"/>
    <x v="2"/>
    <x v="6"/>
  </r>
  <r>
    <s v="O3990"/>
    <d v="2022-11-24T00:00:00"/>
    <x v="5"/>
    <x v="5"/>
    <x v="3"/>
    <s v="C613"/>
    <x v="770"/>
    <s v="B1922"/>
    <x v="784"/>
    <x v="0"/>
    <n v="12.08"/>
    <n v="3"/>
    <n v="36.24"/>
    <x v="2"/>
    <x v="0"/>
  </r>
  <r>
    <s v="O2368"/>
    <d v="2023-07-15T00:00:00"/>
    <x v="6"/>
    <x v="2"/>
    <x v="2"/>
    <s v="C310"/>
    <x v="771"/>
    <s v="B1042"/>
    <x v="785"/>
    <x v="2"/>
    <n v="14.6"/>
    <n v="5"/>
    <n v="73"/>
    <x v="1"/>
    <x v="6"/>
  </r>
  <r>
    <s v="O2842"/>
    <d v="2025-06-10T00:00:00"/>
    <x v="4"/>
    <x v="1"/>
    <x v="0"/>
    <s v="C433"/>
    <x v="772"/>
    <s v="B1648"/>
    <x v="786"/>
    <x v="1"/>
    <n v="52.68"/>
    <n v="1"/>
    <n v="52.68"/>
    <x v="0"/>
    <x v="1"/>
  </r>
  <r>
    <s v="O3606"/>
    <d v="2024-09-22T00:00:00"/>
    <x v="0"/>
    <x v="6"/>
    <x v="1"/>
    <s v="C181"/>
    <x v="773"/>
    <s v="B1342"/>
    <x v="548"/>
    <x v="0"/>
    <n v="44.14"/>
    <n v="2"/>
    <n v="88.28"/>
    <x v="0"/>
    <x v="2"/>
  </r>
  <r>
    <s v="O1078"/>
    <d v="2023-05-27T00:00:00"/>
    <x v="6"/>
    <x v="4"/>
    <x v="2"/>
    <s v="C423"/>
    <x v="464"/>
    <s v="B1236"/>
    <x v="787"/>
    <x v="2"/>
    <n v="9.3800000000000008"/>
    <n v="5"/>
    <n v="46.9"/>
    <x v="1"/>
    <x v="0"/>
  </r>
  <r>
    <s v="O2078"/>
    <d v="2023-08-23T00:00:00"/>
    <x v="3"/>
    <x v="8"/>
    <x v="2"/>
    <s v="C696"/>
    <x v="774"/>
    <s v="B1864"/>
    <x v="97"/>
    <x v="1"/>
    <n v="7.63"/>
    <n v="5"/>
    <n v="38.15"/>
    <x v="3"/>
    <x v="2"/>
  </r>
  <r>
    <s v="O1503"/>
    <d v="2024-05-08T00:00:00"/>
    <x v="3"/>
    <x v="4"/>
    <x v="1"/>
    <s v="C998"/>
    <x v="193"/>
    <s v="B1261"/>
    <x v="788"/>
    <x v="0"/>
    <n v="34.99"/>
    <n v="3"/>
    <n v="104.97"/>
    <x v="2"/>
    <x v="4"/>
  </r>
  <r>
    <s v="O2399"/>
    <d v="2024-09-08T00:00:00"/>
    <x v="0"/>
    <x v="6"/>
    <x v="1"/>
    <s v="C745"/>
    <x v="311"/>
    <s v="B1948"/>
    <x v="163"/>
    <x v="3"/>
    <n v="38.200000000000003"/>
    <n v="2"/>
    <n v="76.400000000000006"/>
    <x v="2"/>
    <x v="2"/>
  </r>
  <r>
    <s v="O1906"/>
    <d v="2023-02-07T00:00:00"/>
    <x v="4"/>
    <x v="3"/>
    <x v="2"/>
    <s v="C537"/>
    <x v="775"/>
    <s v="B1806"/>
    <x v="309"/>
    <x v="1"/>
    <n v="29.78"/>
    <n v="5"/>
    <n v="148.9"/>
    <x v="3"/>
    <x v="7"/>
  </r>
  <r>
    <s v="O2521"/>
    <d v="2023-05-04T00:00:00"/>
    <x v="5"/>
    <x v="4"/>
    <x v="2"/>
    <s v="C517"/>
    <x v="584"/>
    <s v="B1181"/>
    <x v="789"/>
    <x v="0"/>
    <n v="39.090000000000003"/>
    <n v="2"/>
    <n v="78.180000000000007"/>
    <x v="1"/>
    <x v="2"/>
  </r>
  <r>
    <s v="O2419"/>
    <d v="2023-05-13T00:00:00"/>
    <x v="6"/>
    <x v="4"/>
    <x v="2"/>
    <s v="C621"/>
    <x v="223"/>
    <s v="B1849"/>
    <x v="38"/>
    <x v="2"/>
    <n v="32.46"/>
    <n v="4"/>
    <n v="129.84"/>
    <x v="0"/>
    <x v="0"/>
  </r>
  <r>
    <s v="O2400"/>
    <d v="2024-02-07T00:00:00"/>
    <x v="3"/>
    <x v="3"/>
    <x v="1"/>
    <s v="C552"/>
    <x v="495"/>
    <s v="B1844"/>
    <x v="618"/>
    <x v="1"/>
    <n v="21.77"/>
    <n v="3"/>
    <n v="65.31"/>
    <x v="0"/>
    <x v="6"/>
  </r>
  <r>
    <s v="O1163"/>
    <d v="2024-05-26T00:00:00"/>
    <x v="0"/>
    <x v="4"/>
    <x v="1"/>
    <s v="C799"/>
    <x v="634"/>
    <s v="B1139"/>
    <x v="790"/>
    <x v="1"/>
    <n v="23.65"/>
    <n v="2"/>
    <n v="47.3"/>
    <x v="0"/>
    <x v="2"/>
  </r>
  <r>
    <s v="O3577"/>
    <d v="2024-10-02T00:00:00"/>
    <x v="3"/>
    <x v="10"/>
    <x v="1"/>
    <s v="C453"/>
    <x v="285"/>
    <s v="B1144"/>
    <x v="313"/>
    <x v="1"/>
    <n v="44.23"/>
    <n v="1"/>
    <n v="44.23"/>
    <x v="2"/>
    <x v="2"/>
  </r>
  <r>
    <s v="O1777"/>
    <d v="2024-03-03T00:00:00"/>
    <x v="0"/>
    <x v="0"/>
    <x v="1"/>
    <s v="C948"/>
    <x v="208"/>
    <s v="B1602"/>
    <x v="791"/>
    <x v="3"/>
    <n v="39.93"/>
    <n v="5"/>
    <n v="199.65"/>
    <x v="3"/>
    <x v="4"/>
  </r>
  <r>
    <s v="O3670"/>
    <d v="2024-12-12T00:00:00"/>
    <x v="5"/>
    <x v="9"/>
    <x v="1"/>
    <s v="C983"/>
    <x v="44"/>
    <s v="B1176"/>
    <x v="527"/>
    <x v="1"/>
    <n v="19.54"/>
    <n v="5"/>
    <n v="97.7"/>
    <x v="0"/>
    <x v="2"/>
  </r>
  <r>
    <s v="O2738"/>
    <d v="2024-05-22T00:00:00"/>
    <x v="3"/>
    <x v="4"/>
    <x v="1"/>
    <s v="C325"/>
    <x v="776"/>
    <s v="B1598"/>
    <x v="792"/>
    <x v="1"/>
    <n v="5.68"/>
    <n v="4"/>
    <n v="22.72"/>
    <x v="2"/>
    <x v="2"/>
  </r>
  <r>
    <s v="O1542"/>
    <d v="2024-02-14T00:00:00"/>
    <x v="3"/>
    <x v="3"/>
    <x v="1"/>
    <s v="C213"/>
    <x v="777"/>
    <s v="B1737"/>
    <x v="688"/>
    <x v="1"/>
    <n v="32.85"/>
    <n v="1"/>
    <n v="32.85"/>
    <x v="2"/>
    <x v="7"/>
  </r>
  <r>
    <s v="O3454"/>
    <d v="2022-10-22T00:00:00"/>
    <x v="6"/>
    <x v="10"/>
    <x v="3"/>
    <s v="C930"/>
    <x v="778"/>
    <s v="B1033"/>
    <x v="677"/>
    <x v="2"/>
    <n v="46.05"/>
    <n v="1"/>
    <n v="46.05"/>
    <x v="0"/>
    <x v="3"/>
  </r>
  <r>
    <s v="O3867"/>
    <d v="2025-06-23T00:00:00"/>
    <x v="1"/>
    <x v="1"/>
    <x v="0"/>
    <s v="C993"/>
    <x v="779"/>
    <s v="B1332"/>
    <x v="793"/>
    <x v="2"/>
    <n v="21.9"/>
    <n v="1"/>
    <n v="21.9"/>
    <x v="0"/>
    <x v="7"/>
  </r>
  <r>
    <s v="O3970"/>
    <d v="2025-04-03T00:00:00"/>
    <x v="5"/>
    <x v="7"/>
    <x v="0"/>
    <s v="C101"/>
    <x v="780"/>
    <s v="B1773"/>
    <x v="607"/>
    <x v="0"/>
    <n v="48.64"/>
    <n v="5"/>
    <n v="243.2"/>
    <x v="0"/>
    <x v="5"/>
  </r>
  <r>
    <s v="O2955"/>
    <d v="2022-10-14T00:00:00"/>
    <x v="2"/>
    <x v="10"/>
    <x v="3"/>
    <s v="C328"/>
    <x v="20"/>
    <s v="B1316"/>
    <x v="794"/>
    <x v="0"/>
    <n v="21.6"/>
    <n v="2"/>
    <n v="43.2"/>
    <x v="2"/>
    <x v="1"/>
  </r>
  <r>
    <s v="O2166"/>
    <d v="2023-03-29T00:00:00"/>
    <x v="3"/>
    <x v="0"/>
    <x v="2"/>
    <s v="C978"/>
    <x v="781"/>
    <s v="B1542"/>
    <x v="795"/>
    <x v="0"/>
    <n v="19.920000000000002"/>
    <n v="4"/>
    <n v="79.680000000000007"/>
    <x v="2"/>
    <x v="3"/>
  </r>
  <r>
    <s v="O2923"/>
    <d v="2025-05-17T00:00:00"/>
    <x v="6"/>
    <x v="4"/>
    <x v="0"/>
    <s v="C818"/>
    <x v="782"/>
    <s v="B1645"/>
    <x v="796"/>
    <x v="3"/>
    <n v="13.36"/>
    <n v="1"/>
    <n v="13.36"/>
    <x v="0"/>
    <x v="2"/>
  </r>
  <r>
    <s v="O1826"/>
    <d v="2024-08-05T00:00:00"/>
    <x v="1"/>
    <x v="8"/>
    <x v="1"/>
    <s v="C159"/>
    <x v="783"/>
    <s v="B1297"/>
    <x v="797"/>
    <x v="2"/>
    <n v="11.87"/>
    <n v="3"/>
    <n v="35.61"/>
    <x v="2"/>
    <x v="4"/>
  </r>
  <r>
    <s v="O2770"/>
    <d v="2022-12-05T00:00:00"/>
    <x v="1"/>
    <x v="9"/>
    <x v="3"/>
    <s v="C337"/>
    <x v="784"/>
    <s v="B1586"/>
    <x v="117"/>
    <x v="0"/>
    <n v="10.86"/>
    <n v="3"/>
    <n v="32.58"/>
    <x v="2"/>
    <x v="0"/>
  </r>
  <r>
    <s v="O2246"/>
    <d v="2023-07-28T00:00:00"/>
    <x v="2"/>
    <x v="2"/>
    <x v="2"/>
    <s v="C557"/>
    <x v="785"/>
    <s v="B1064"/>
    <x v="190"/>
    <x v="2"/>
    <n v="21.4"/>
    <n v="3"/>
    <n v="64.2"/>
    <x v="0"/>
    <x v="7"/>
  </r>
  <r>
    <s v="O1759"/>
    <d v="2023-10-20T00:00:00"/>
    <x v="2"/>
    <x v="10"/>
    <x v="2"/>
    <s v="C919"/>
    <x v="786"/>
    <s v="B1949"/>
    <x v="372"/>
    <x v="1"/>
    <n v="42.72"/>
    <n v="3"/>
    <n v="128.16"/>
    <x v="3"/>
    <x v="1"/>
  </r>
  <r>
    <s v="O3266"/>
    <d v="2025-05-23T00:00:00"/>
    <x v="2"/>
    <x v="4"/>
    <x v="0"/>
    <s v="C452"/>
    <x v="546"/>
    <s v="B1077"/>
    <x v="360"/>
    <x v="2"/>
    <n v="40.130000000000003"/>
    <n v="2"/>
    <n v="80.260000000000005"/>
    <x v="2"/>
    <x v="7"/>
  </r>
  <r>
    <s v="O3740"/>
    <d v="2024-03-23T00:00:00"/>
    <x v="6"/>
    <x v="0"/>
    <x v="1"/>
    <s v="C673"/>
    <x v="34"/>
    <s v="B1745"/>
    <x v="25"/>
    <x v="0"/>
    <n v="47.44"/>
    <n v="2"/>
    <n v="94.88"/>
    <x v="2"/>
    <x v="0"/>
  </r>
  <r>
    <s v="O1405"/>
    <d v="2023-04-08T00:00:00"/>
    <x v="6"/>
    <x v="7"/>
    <x v="2"/>
    <s v="C763"/>
    <x v="787"/>
    <s v="B1003"/>
    <x v="650"/>
    <x v="0"/>
    <n v="42.42"/>
    <n v="2"/>
    <n v="84.84"/>
    <x v="2"/>
    <x v="7"/>
  </r>
  <r>
    <s v="O2832"/>
    <d v="2024-10-11T00:00:00"/>
    <x v="2"/>
    <x v="10"/>
    <x v="1"/>
    <s v="C983"/>
    <x v="44"/>
    <s v="B1688"/>
    <x v="72"/>
    <x v="3"/>
    <n v="36.729999999999997"/>
    <n v="4"/>
    <n v="146.91999999999999"/>
    <x v="0"/>
    <x v="2"/>
  </r>
  <r>
    <s v="O1852"/>
    <d v="2024-06-29T00:00:00"/>
    <x v="6"/>
    <x v="1"/>
    <x v="1"/>
    <s v="C604"/>
    <x v="673"/>
    <s v="B1510"/>
    <x v="666"/>
    <x v="3"/>
    <n v="41.51"/>
    <n v="1"/>
    <n v="41.51"/>
    <x v="1"/>
    <x v="1"/>
  </r>
  <r>
    <s v="O1788"/>
    <d v="2024-02-29T00:00:00"/>
    <x v="5"/>
    <x v="3"/>
    <x v="1"/>
    <s v="C877"/>
    <x v="337"/>
    <s v="B1945"/>
    <x v="798"/>
    <x v="0"/>
    <n v="29.1"/>
    <n v="2"/>
    <n v="58.2"/>
    <x v="2"/>
    <x v="0"/>
  </r>
  <r>
    <s v="O2313"/>
    <d v="2025-05-29T00:00:00"/>
    <x v="5"/>
    <x v="4"/>
    <x v="0"/>
    <s v="C234"/>
    <x v="606"/>
    <s v="B1991"/>
    <x v="599"/>
    <x v="1"/>
    <n v="40.9"/>
    <n v="5"/>
    <n v="204.5"/>
    <x v="1"/>
    <x v="2"/>
  </r>
  <r>
    <s v="O2494"/>
    <d v="2024-06-07T00:00:00"/>
    <x v="2"/>
    <x v="1"/>
    <x v="1"/>
    <s v="C568"/>
    <x v="183"/>
    <s v="B1633"/>
    <x v="799"/>
    <x v="0"/>
    <n v="11.61"/>
    <n v="1"/>
    <n v="11.61"/>
    <x v="0"/>
    <x v="0"/>
  </r>
  <r>
    <s v="O3837"/>
    <d v="2023-06-18T00:00:00"/>
    <x v="0"/>
    <x v="1"/>
    <x v="2"/>
    <s v="C569"/>
    <x v="632"/>
    <s v="B1198"/>
    <x v="735"/>
    <x v="1"/>
    <n v="19.46"/>
    <n v="3"/>
    <n v="58.38"/>
    <x v="0"/>
    <x v="2"/>
  </r>
  <r>
    <s v="O3958"/>
    <d v="2023-07-12T00:00:00"/>
    <x v="3"/>
    <x v="2"/>
    <x v="2"/>
    <s v="C163"/>
    <x v="361"/>
    <s v="B1058"/>
    <x v="605"/>
    <x v="1"/>
    <n v="14.26"/>
    <n v="4"/>
    <n v="57.04"/>
    <x v="0"/>
    <x v="6"/>
  </r>
  <r>
    <s v="O2146"/>
    <d v="2024-11-01T00:00:00"/>
    <x v="2"/>
    <x v="5"/>
    <x v="1"/>
    <s v="C562"/>
    <x v="199"/>
    <s v="B1647"/>
    <x v="643"/>
    <x v="2"/>
    <n v="21.61"/>
    <n v="5"/>
    <n v="108.05"/>
    <x v="3"/>
    <x v="1"/>
  </r>
  <r>
    <s v="O3687"/>
    <d v="2024-07-08T00:00:00"/>
    <x v="1"/>
    <x v="2"/>
    <x v="1"/>
    <s v="C688"/>
    <x v="788"/>
    <s v="B1740"/>
    <x v="733"/>
    <x v="0"/>
    <n v="42.24"/>
    <n v="2"/>
    <n v="84.48"/>
    <x v="0"/>
    <x v="0"/>
  </r>
  <r>
    <s v="O3364"/>
    <d v="2025-06-14T00:00:00"/>
    <x v="6"/>
    <x v="1"/>
    <x v="0"/>
    <s v="C333"/>
    <x v="512"/>
    <s v="B1270"/>
    <x v="800"/>
    <x v="0"/>
    <n v="15.94"/>
    <n v="5"/>
    <n v="79.7"/>
    <x v="2"/>
    <x v="5"/>
  </r>
  <r>
    <s v="O1419"/>
    <d v="2023-07-07T00:00:00"/>
    <x v="2"/>
    <x v="2"/>
    <x v="2"/>
    <s v="C820"/>
    <x v="789"/>
    <s v="B1385"/>
    <x v="801"/>
    <x v="0"/>
    <n v="28.3"/>
    <n v="3"/>
    <n v="84.9"/>
    <x v="1"/>
    <x v="0"/>
  </r>
  <r>
    <s v="O1602"/>
    <d v="2024-07-19T00:00:00"/>
    <x v="2"/>
    <x v="2"/>
    <x v="1"/>
    <s v="C474"/>
    <x v="790"/>
    <s v="B1332"/>
    <x v="793"/>
    <x v="1"/>
    <n v="21.4"/>
    <n v="1"/>
    <n v="21.4"/>
    <x v="0"/>
    <x v="3"/>
  </r>
  <r>
    <s v="O2725"/>
    <d v="2024-08-30T00:00:00"/>
    <x v="2"/>
    <x v="8"/>
    <x v="1"/>
    <s v="C691"/>
    <x v="533"/>
    <s v="B1362"/>
    <x v="802"/>
    <x v="0"/>
    <n v="11.14"/>
    <n v="2"/>
    <n v="22.28"/>
    <x v="2"/>
    <x v="5"/>
  </r>
  <r>
    <s v="O3573"/>
    <d v="2022-09-08T00:00:00"/>
    <x v="5"/>
    <x v="6"/>
    <x v="3"/>
    <s v="C500"/>
    <x v="791"/>
    <s v="B1715"/>
    <x v="418"/>
    <x v="3"/>
    <n v="37.93"/>
    <n v="4"/>
    <n v="151.72"/>
    <x v="2"/>
    <x v="5"/>
  </r>
  <r>
    <s v="O2257"/>
    <d v="2024-08-04T00:00:00"/>
    <x v="0"/>
    <x v="8"/>
    <x v="1"/>
    <s v="C632"/>
    <x v="792"/>
    <s v="B1232"/>
    <x v="803"/>
    <x v="0"/>
    <n v="32.700000000000003"/>
    <n v="1"/>
    <n v="32.700000000000003"/>
    <x v="0"/>
    <x v="2"/>
  </r>
  <r>
    <s v="O1697"/>
    <d v="2024-02-02T00:00:00"/>
    <x v="2"/>
    <x v="3"/>
    <x v="1"/>
    <s v="C343"/>
    <x v="83"/>
    <s v="B1891"/>
    <x v="804"/>
    <x v="0"/>
    <n v="23.52"/>
    <n v="1"/>
    <n v="23.52"/>
    <x v="2"/>
    <x v="0"/>
  </r>
  <r>
    <s v="O2691"/>
    <d v="2024-10-10T00:00:00"/>
    <x v="5"/>
    <x v="10"/>
    <x v="1"/>
    <s v="C983"/>
    <x v="44"/>
    <s v="B1133"/>
    <x v="805"/>
    <x v="0"/>
    <n v="45.57"/>
    <n v="2"/>
    <n v="91.14"/>
    <x v="2"/>
    <x v="3"/>
  </r>
  <r>
    <s v="O2503"/>
    <d v="2024-10-23T00:00:00"/>
    <x v="3"/>
    <x v="10"/>
    <x v="1"/>
    <s v="C926"/>
    <x v="793"/>
    <s v="B1456"/>
    <x v="421"/>
    <x v="0"/>
    <n v="15.24"/>
    <n v="3"/>
    <n v="45.72"/>
    <x v="2"/>
    <x v="5"/>
  </r>
  <r>
    <s v="O1276"/>
    <d v="2024-04-05T00:00:00"/>
    <x v="2"/>
    <x v="7"/>
    <x v="1"/>
    <s v="C114"/>
    <x v="385"/>
    <s v="B1465"/>
    <x v="416"/>
    <x v="1"/>
    <n v="21.46"/>
    <n v="2"/>
    <n v="42.92"/>
    <x v="1"/>
    <x v="1"/>
  </r>
  <r>
    <s v="O1131"/>
    <d v="2024-12-15T00:00:00"/>
    <x v="0"/>
    <x v="9"/>
    <x v="1"/>
    <s v="C950"/>
    <x v="794"/>
    <s v="B1485"/>
    <x v="806"/>
    <x v="0"/>
    <n v="23.93"/>
    <n v="5"/>
    <n v="119.65"/>
    <x v="3"/>
    <x v="1"/>
  </r>
  <r>
    <s v="O3895"/>
    <d v="2024-01-19T00:00:00"/>
    <x v="2"/>
    <x v="11"/>
    <x v="1"/>
    <s v="C138"/>
    <x v="795"/>
    <s v="B1264"/>
    <x v="376"/>
    <x v="2"/>
    <n v="20.41"/>
    <n v="4"/>
    <n v="81.64"/>
    <x v="0"/>
    <x v="5"/>
  </r>
  <r>
    <s v="O2460"/>
    <d v="2022-10-06T00:00:00"/>
    <x v="5"/>
    <x v="10"/>
    <x v="3"/>
    <s v="C325"/>
    <x v="496"/>
    <s v="B1701"/>
    <x v="486"/>
    <x v="2"/>
    <n v="40.06"/>
    <n v="2"/>
    <n v="80.12"/>
    <x v="0"/>
    <x v="5"/>
  </r>
  <r>
    <s v="O2216"/>
    <d v="2023-06-23T00:00:00"/>
    <x v="2"/>
    <x v="1"/>
    <x v="2"/>
    <s v="C543"/>
    <x v="503"/>
    <s v="B1353"/>
    <x v="391"/>
    <x v="3"/>
    <n v="40.28"/>
    <n v="2"/>
    <n v="80.56"/>
    <x v="0"/>
    <x v="6"/>
  </r>
  <r>
    <s v="O1991"/>
    <d v="2023-03-13T00:00:00"/>
    <x v="1"/>
    <x v="0"/>
    <x v="2"/>
    <s v="C501"/>
    <x v="686"/>
    <s v="B1066"/>
    <x v="21"/>
    <x v="3"/>
    <n v="47.33"/>
    <n v="4"/>
    <n v="189.32"/>
    <x v="3"/>
    <x v="3"/>
  </r>
  <r>
    <s v="O2539"/>
    <d v="2025-05-06T00:00:00"/>
    <x v="4"/>
    <x v="4"/>
    <x v="0"/>
    <s v="C491"/>
    <x v="742"/>
    <s v="B1751"/>
    <x v="664"/>
    <x v="0"/>
    <n v="28.64"/>
    <n v="4"/>
    <n v="114.56"/>
    <x v="0"/>
    <x v="2"/>
  </r>
  <r>
    <s v="O2558"/>
    <d v="2024-11-16T00:00:00"/>
    <x v="6"/>
    <x v="5"/>
    <x v="1"/>
    <s v="C454"/>
    <x v="723"/>
    <s v="B1739"/>
    <x v="807"/>
    <x v="2"/>
    <n v="24.02"/>
    <n v="1"/>
    <n v="24.02"/>
    <x v="0"/>
    <x v="5"/>
  </r>
  <r>
    <s v="O1576"/>
    <d v="2023-11-15T00:00:00"/>
    <x v="3"/>
    <x v="5"/>
    <x v="2"/>
    <s v="C563"/>
    <x v="796"/>
    <s v="B1029"/>
    <x v="808"/>
    <x v="0"/>
    <n v="43.57"/>
    <n v="2"/>
    <n v="87.14"/>
    <x v="1"/>
    <x v="0"/>
  </r>
  <r>
    <s v="O3610"/>
    <d v="2025-02-05T00:00:00"/>
    <x v="3"/>
    <x v="3"/>
    <x v="0"/>
    <s v="C711"/>
    <x v="797"/>
    <s v="B1444"/>
    <x v="665"/>
    <x v="2"/>
    <n v="22.09"/>
    <n v="4"/>
    <n v="88.36"/>
    <x v="1"/>
    <x v="2"/>
  </r>
  <r>
    <s v="O1848"/>
    <d v="2023-02-04T00:00:00"/>
    <x v="6"/>
    <x v="3"/>
    <x v="2"/>
    <s v="C291"/>
    <x v="482"/>
    <s v="B1438"/>
    <x v="594"/>
    <x v="2"/>
    <n v="21.07"/>
    <n v="1"/>
    <n v="21.07"/>
    <x v="1"/>
    <x v="2"/>
  </r>
  <r>
    <s v="O2372"/>
    <d v="2023-07-22T00:00:00"/>
    <x v="6"/>
    <x v="2"/>
    <x v="2"/>
    <s v="C787"/>
    <x v="798"/>
    <s v="B1599"/>
    <x v="453"/>
    <x v="0"/>
    <n v="25.14"/>
    <n v="3"/>
    <n v="75.42"/>
    <x v="0"/>
    <x v="2"/>
  </r>
  <r>
    <s v="O3321"/>
    <d v="2023-03-21T00:00:00"/>
    <x v="4"/>
    <x v="0"/>
    <x v="2"/>
    <s v="C310"/>
    <x v="3"/>
    <s v="B1058"/>
    <x v="552"/>
    <x v="2"/>
    <n v="34.5"/>
    <n v="4"/>
    <n v="138"/>
    <x v="2"/>
    <x v="7"/>
  </r>
  <r>
    <s v="O2519"/>
    <d v="2024-04-03T00:00:00"/>
    <x v="3"/>
    <x v="7"/>
    <x v="1"/>
    <s v="C158"/>
    <x v="236"/>
    <s v="B1519"/>
    <x v="809"/>
    <x v="2"/>
    <n v="16.32"/>
    <n v="5"/>
    <n v="81.599999999999994"/>
    <x v="0"/>
    <x v="2"/>
  </r>
  <r>
    <s v="O3696"/>
    <d v="2023-02-18T00:00:00"/>
    <x v="6"/>
    <x v="3"/>
    <x v="2"/>
    <s v="C604"/>
    <x v="696"/>
    <s v="B1695"/>
    <x v="35"/>
    <x v="0"/>
    <n v="12.73"/>
    <n v="3"/>
    <n v="38.19"/>
    <x v="0"/>
    <x v="0"/>
  </r>
  <r>
    <s v="O2453"/>
    <d v="2024-05-01T00:00:00"/>
    <x v="3"/>
    <x v="4"/>
    <x v="1"/>
    <s v="C247"/>
    <x v="799"/>
    <s v="B1876"/>
    <x v="199"/>
    <x v="3"/>
    <n v="33.369999999999997"/>
    <n v="4"/>
    <n v="133.47999999999999"/>
    <x v="0"/>
    <x v="5"/>
  </r>
  <r>
    <s v="O2034"/>
    <d v="2024-08-30T00:00:00"/>
    <x v="2"/>
    <x v="8"/>
    <x v="1"/>
    <s v="C871"/>
    <x v="800"/>
    <s v="B1798"/>
    <x v="810"/>
    <x v="0"/>
    <n v="45.44"/>
    <n v="4"/>
    <n v="181.76"/>
    <x v="2"/>
    <x v="7"/>
  </r>
  <r>
    <s v="O2794"/>
    <d v="2023-08-04T00:00:00"/>
    <x v="2"/>
    <x v="8"/>
    <x v="2"/>
    <s v="C543"/>
    <x v="386"/>
    <s v="B1170"/>
    <x v="811"/>
    <x v="2"/>
    <n v="14.1"/>
    <n v="5"/>
    <n v="70.5"/>
    <x v="0"/>
    <x v="2"/>
  </r>
  <r>
    <s v="O1165"/>
    <d v="2023-08-23T00:00:00"/>
    <x v="3"/>
    <x v="8"/>
    <x v="2"/>
    <s v="C433"/>
    <x v="772"/>
    <s v="B1475"/>
    <x v="244"/>
    <x v="1"/>
    <n v="9.08"/>
    <n v="3"/>
    <n v="27.24"/>
    <x v="2"/>
    <x v="1"/>
  </r>
  <r>
    <s v="O1572"/>
    <d v="2024-06-03T00:00:00"/>
    <x v="1"/>
    <x v="1"/>
    <x v="1"/>
    <s v="C454"/>
    <x v="801"/>
    <s v="B1739"/>
    <x v="807"/>
    <x v="1"/>
    <n v="21.68"/>
    <n v="4"/>
    <n v="86.72"/>
    <x v="2"/>
    <x v="0"/>
  </r>
  <r>
    <s v="O2808"/>
    <d v="2024-01-08T00:00:00"/>
    <x v="1"/>
    <x v="11"/>
    <x v="1"/>
    <s v="C246"/>
    <x v="374"/>
    <s v="B1377"/>
    <x v="381"/>
    <x v="2"/>
    <n v="28.31"/>
    <n v="5"/>
    <n v="141.55000000000001"/>
    <x v="0"/>
    <x v="6"/>
  </r>
  <r>
    <s v="O1896"/>
    <d v="2023-11-06T00:00:00"/>
    <x v="1"/>
    <x v="5"/>
    <x v="2"/>
    <s v="C805"/>
    <x v="802"/>
    <s v="B1398"/>
    <x v="162"/>
    <x v="0"/>
    <n v="18.25"/>
    <n v="4"/>
    <n v="73"/>
    <x v="0"/>
    <x v="3"/>
  </r>
  <r>
    <s v="O1365"/>
    <d v="2024-06-28T00:00:00"/>
    <x v="2"/>
    <x v="1"/>
    <x v="1"/>
    <s v="C299"/>
    <x v="803"/>
    <s v="B1261"/>
    <x v="11"/>
    <x v="3"/>
    <n v="26.38"/>
    <n v="4"/>
    <n v="105.52"/>
    <x v="3"/>
    <x v="1"/>
  </r>
  <r>
    <s v="O1971"/>
    <d v="2023-01-15T00:00:00"/>
    <x v="0"/>
    <x v="11"/>
    <x v="2"/>
    <s v="C664"/>
    <x v="804"/>
    <s v="B1502"/>
    <x v="812"/>
    <x v="2"/>
    <n v="25.28"/>
    <n v="3"/>
    <n v="75.84"/>
    <x v="1"/>
    <x v="2"/>
  </r>
  <r>
    <s v="O3408"/>
    <d v="2023-04-05T00:00:00"/>
    <x v="3"/>
    <x v="7"/>
    <x v="2"/>
    <s v="C829"/>
    <x v="805"/>
    <s v="B1922"/>
    <x v="708"/>
    <x v="0"/>
    <n v="42.41"/>
    <n v="2"/>
    <n v="84.82"/>
    <x v="0"/>
    <x v="2"/>
  </r>
  <r>
    <s v="O1609"/>
    <d v="2024-03-13T00:00:00"/>
    <x v="3"/>
    <x v="0"/>
    <x v="1"/>
    <s v="C459"/>
    <x v="806"/>
    <s v="B1259"/>
    <x v="813"/>
    <x v="2"/>
    <n v="43.99"/>
    <n v="2"/>
    <n v="87.98"/>
    <x v="3"/>
    <x v="0"/>
  </r>
  <r>
    <s v="O2632"/>
    <d v="2023-03-27T00:00:00"/>
    <x v="1"/>
    <x v="0"/>
    <x v="2"/>
    <s v="C874"/>
    <x v="585"/>
    <s v="B1982"/>
    <x v="261"/>
    <x v="1"/>
    <n v="19.600000000000001"/>
    <n v="1"/>
    <n v="19.600000000000001"/>
    <x v="0"/>
    <x v="7"/>
  </r>
  <r>
    <s v="O1377"/>
    <d v="2024-12-06T00:00:00"/>
    <x v="2"/>
    <x v="9"/>
    <x v="1"/>
    <s v="C572"/>
    <x v="807"/>
    <s v="B1943"/>
    <x v="814"/>
    <x v="2"/>
    <n v="37.869999999999997"/>
    <n v="1"/>
    <n v="37.869999999999997"/>
    <x v="1"/>
    <x v="4"/>
  </r>
  <r>
    <s v="O1063"/>
    <d v="2023-10-11T00:00:00"/>
    <x v="3"/>
    <x v="10"/>
    <x v="2"/>
    <s v="C112"/>
    <x v="695"/>
    <s v="B1873"/>
    <x v="815"/>
    <x v="2"/>
    <n v="20.92"/>
    <n v="1"/>
    <n v="20.92"/>
    <x v="2"/>
    <x v="1"/>
  </r>
  <r>
    <s v="O3309"/>
    <d v="2023-04-02T00:00:00"/>
    <x v="0"/>
    <x v="7"/>
    <x v="2"/>
    <s v="C307"/>
    <x v="808"/>
    <s v="B1396"/>
    <x v="816"/>
    <x v="2"/>
    <n v="34.630000000000003"/>
    <n v="2"/>
    <n v="69.260000000000005"/>
    <x v="2"/>
    <x v="2"/>
  </r>
  <r>
    <s v="O2417"/>
    <d v="2025-01-27T00:00:00"/>
    <x v="1"/>
    <x v="11"/>
    <x v="0"/>
    <s v="C327"/>
    <x v="120"/>
    <s v="B1762"/>
    <x v="354"/>
    <x v="2"/>
    <n v="48.04"/>
    <n v="3"/>
    <n v="144.12"/>
    <x v="0"/>
    <x v="6"/>
  </r>
  <r>
    <s v="O3301"/>
    <d v="2025-02-06T00:00:00"/>
    <x v="5"/>
    <x v="3"/>
    <x v="0"/>
    <s v="C696"/>
    <x v="809"/>
    <s v="B1607"/>
    <x v="747"/>
    <x v="0"/>
    <n v="16.13"/>
    <n v="3"/>
    <n v="48.39"/>
    <x v="2"/>
    <x v="2"/>
  </r>
  <r>
    <s v="O3615"/>
    <d v="2024-05-15T00:00:00"/>
    <x v="3"/>
    <x v="4"/>
    <x v="1"/>
    <s v="C561"/>
    <x v="810"/>
    <s v="B1010"/>
    <x v="817"/>
    <x v="0"/>
    <n v="24.52"/>
    <n v="4"/>
    <n v="98.08"/>
    <x v="0"/>
    <x v="2"/>
  </r>
  <r>
    <s v="O2328"/>
    <d v="2023-11-20T00:00:00"/>
    <x v="1"/>
    <x v="5"/>
    <x v="2"/>
    <s v="C812"/>
    <x v="811"/>
    <s v="B1149"/>
    <x v="572"/>
    <x v="3"/>
    <n v="18.510000000000002"/>
    <n v="5"/>
    <n v="92.55"/>
    <x v="1"/>
    <x v="2"/>
  </r>
  <r>
    <s v="O2101"/>
    <d v="2023-11-06T00:00:00"/>
    <x v="1"/>
    <x v="5"/>
    <x v="2"/>
    <s v="C357"/>
    <x v="812"/>
    <s v="B1999"/>
    <x v="818"/>
    <x v="3"/>
    <n v="45.69"/>
    <n v="5"/>
    <n v="228.45"/>
    <x v="0"/>
    <x v="0"/>
  </r>
  <r>
    <s v="O2119"/>
    <d v="2023-09-11T00:00:00"/>
    <x v="1"/>
    <x v="6"/>
    <x v="2"/>
    <s v="C926"/>
    <x v="793"/>
    <s v="B1261"/>
    <x v="819"/>
    <x v="3"/>
    <n v="22.6"/>
    <n v="5"/>
    <n v="113"/>
    <x v="0"/>
    <x v="1"/>
  </r>
  <r>
    <s v="O1706"/>
    <d v="2024-12-11T00:00:00"/>
    <x v="3"/>
    <x v="9"/>
    <x v="1"/>
    <s v="C821"/>
    <x v="146"/>
    <s v="B1268"/>
    <x v="382"/>
    <x v="1"/>
    <n v="45.47"/>
    <n v="1"/>
    <n v="45.47"/>
    <x v="1"/>
    <x v="0"/>
  </r>
  <r>
    <s v="O1876"/>
    <d v="2023-01-21T00:00:00"/>
    <x v="6"/>
    <x v="11"/>
    <x v="2"/>
    <s v="C218"/>
    <x v="676"/>
    <s v="B1195"/>
    <x v="50"/>
    <x v="0"/>
    <n v="12.09"/>
    <n v="4"/>
    <n v="48.36"/>
    <x v="3"/>
    <x v="0"/>
  </r>
  <r>
    <s v="O2638"/>
    <d v="2023-06-15T00:00:00"/>
    <x v="5"/>
    <x v="1"/>
    <x v="2"/>
    <s v="C489"/>
    <x v="813"/>
    <s v="B1569"/>
    <x v="820"/>
    <x v="0"/>
    <n v="30.81"/>
    <n v="5"/>
    <n v="154.05000000000001"/>
    <x v="1"/>
    <x v="0"/>
  </r>
  <r>
    <s v="O2726"/>
    <d v="2022-11-22T00:00:00"/>
    <x v="4"/>
    <x v="5"/>
    <x v="3"/>
    <s v="C985"/>
    <x v="309"/>
    <s v="B1195"/>
    <x v="50"/>
    <x v="2"/>
    <n v="11.39"/>
    <n v="5"/>
    <n v="56.95"/>
    <x v="0"/>
    <x v="1"/>
  </r>
  <r>
    <s v="O3084"/>
    <d v="2024-02-04T00:00:00"/>
    <x v="0"/>
    <x v="3"/>
    <x v="1"/>
    <s v="C888"/>
    <x v="814"/>
    <s v="B1664"/>
    <x v="528"/>
    <x v="1"/>
    <n v="10.37"/>
    <n v="4"/>
    <n v="41.48"/>
    <x v="2"/>
    <x v="2"/>
  </r>
  <r>
    <s v="O2339"/>
    <d v="2025-02-27T00:00:00"/>
    <x v="5"/>
    <x v="3"/>
    <x v="0"/>
    <s v="C728"/>
    <x v="815"/>
    <s v="B1138"/>
    <x v="658"/>
    <x v="1"/>
    <n v="37.14"/>
    <n v="4"/>
    <n v="148.56"/>
    <x v="2"/>
    <x v="2"/>
  </r>
  <r>
    <s v="O2415"/>
    <d v="2022-09-05T00:00:00"/>
    <x v="1"/>
    <x v="6"/>
    <x v="3"/>
    <s v="C265"/>
    <x v="816"/>
    <s v="B1250"/>
    <x v="637"/>
    <x v="2"/>
    <n v="22.55"/>
    <n v="2"/>
    <n v="45.1"/>
    <x v="0"/>
    <x v="7"/>
  </r>
  <r>
    <s v="O2926"/>
    <d v="2023-12-03T00:00:00"/>
    <x v="0"/>
    <x v="9"/>
    <x v="2"/>
    <s v="C907"/>
    <x v="817"/>
    <s v="B1364"/>
    <x v="821"/>
    <x v="0"/>
    <n v="13.99"/>
    <n v="2"/>
    <n v="27.98"/>
    <x v="2"/>
    <x v="3"/>
  </r>
  <r>
    <s v="O3847"/>
    <d v="2025-01-20T00:00:00"/>
    <x v="1"/>
    <x v="11"/>
    <x v="0"/>
    <s v="C679"/>
    <x v="57"/>
    <s v="B1052"/>
    <x v="611"/>
    <x v="2"/>
    <n v="44.68"/>
    <n v="1"/>
    <n v="44.68"/>
    <x v="2"/>
    <x v="7"/>
  </r>
  <r>
    <s v="O1349"/>
    <d v="2024-07-21T00:00:00"/>
    <x v="0"/>
    <x v="2"/>
    <x v="1"/>
    <s v="C892"/>
    <x v="818"/>
    <s v="B1006"/>
    <x v="632"/>
    <x v="1"/>
    <n v="42.42"/>
    <n v="3"/>
    <n v="127.26"/>
    <x v="3"/>
    <x v="1"/>
  </r>
  <r>
    <s v="O2201"/>
    <d v="2024-05-01T00:00:00"/>
    <x v="3"/>
    <x v="4"/>
    <x v="1"/>
    <s v="C285"/>
    <x v="819"/>
    <s v="B1425"/>
    <x v="279"/>
    <x v="0"/>
    <n v="17.899999999999999"/>
    <n v="3"/>
    <n v="53.7"/>
    <x v="2"/>
    <x v="7"/>
  </r>
  <r>
    <s v="O3375"/>
    <d v="2023-07-16T00:00:00"/>
    <x v="0"/>
    <x v="2"/>
    <x v="2"/>
    <s v="C341"/>
    <x v="820"/>
    <s v="B1339"/>
    <x v="668"/>
    <x v="2"/>
    <n v="17.04"/>
    <n v="3"/>
    <n v="51.12"/>
    <x v="0"/>
    <x v="2"/>
  </r>
  <r>
    <s v="O1279"/>
    <d v="2024-07-11T00:00:00"/>
    <x v="5"/>
    <x v="2"/>
    <x v="1"/>
    <s v="C259"/>
    <x v="481"/>
    <s v="B1851"/>
    <x v="232"/>
    <x v="1"/>
    <n v="48.78"/>
    <n v="1"/>
    <n v="48.78"/>
    <x v="0"/>
    <x v="4"/>
  </r>
  <r>
    <s v="O1476"/>
    <d v="2024-11-20T00:00:00"/>
    <x v="3"/>
    <x v="5"/>
    <x v="1"/>
    <s v="C711"/>
    <x v="797"/>
    <s v="B1560"/>
    <x v="604"/>
    <x v="0"/>
    <n v="40.020000000000003"/>
    <n v="4"/>
    <n v="160.08000000000001"/>
    <x v="1"/>
    <x v="1"/>
  </r>
  <r>
    <s v="O2580"/>
    <d v="2023-03-19T00:00:00"/>
    <x v="0"/>
    <x v="0"/>
    <x v="2"/>
    <s v="C898"/>
    <x v="88"/>
    <s v="B1600"/>
    <x v="822"/>
    <x v="2"/>
    <n v="41.74"/>
    <n v="3"/>
    <n v="125.22"/>
    <x v="1"/>
    <x v="3"/>
  </r>
  <r>
    <s v="O1717"/>
    <d v="2023-02-26T00:00:00"/>
    <x v="0"/>
    <x v="3"/>
    <x v="2"/>
    <s v="C556"/>
    <x v="821"/>
    <s v="B1709"/>
    <x v="823"/>
    <x v="2"/>
    <n v="5.42"/>
    <n v="2"/>
    <n v="10.84"/>
    <x v="1"/>
    <x v="3"/>
  </r>
  <r>
    <s v="O1551"/>
    <d v="2023-08-16T00:00:00"/>
    <x v="3"/>
    <x v="8"/>
    <x v="2"/>
    <s v="C714"/>
    <x v="200"/>
    <s v="B1025"/>
    <x v="306"/>
    <x v="1"/>
    <n v="10.24"/>
    <n v="4"/>
    <n v="40.96"/>
    <x v="3"/>
    <x v="3"/>
  </r>
  <r>
    <s v="O1001"/>
    <d v="2024-05-10T00:00:00"/>
    <x v="2"/>
    <x v="4"/>
    <x v="1"/>
    <s v="C871"/>
    <x v="822"/>
    <s v="B1240"/>
    <x v="197"/>
    <x v="2"/>
    <n v="23.22"/>
    <n v="2"/>
    <n v="46.44"/>
    <x v="1"/>
    <x v="2"/>
  </r>
  <r>
    <s v="O3757"/>
    <d v="2023-07-05T00:00:00"/>
    <x v="3"/>
    <x v="2"/>
    <x v="2"/>
    <s v="C132"/>
    <x v="136"/>
    <s v="B1708"/>
    <x v="824"/>
    <x v="0"/>
    <n v="20.46"/>
    <n v="5"/>
    <n v="102.3"/>
    <x v="1"/>
    <x v="2"/>
  </r>
  <r>
    <s v="O2366"/>
    <d v="2024-07-14T00:00:00"/>
    <x v="0"/>
    <x v="2"/>
    <x v="1"/>
    <s v="C244"/>
    <x v="823"/>
    <s v="B1997"/>
    <x v="825"/>
    <x v="2"/>
    <n v="7.9"/>
    <n v="1"/>
    <n v="7.9"/>
    <x v="2"/>
    <x v="3"/>
  </r>
  <r>
    <s v="O1013"/>
    <d v="2023-12-11T00:00:00"/>
    <x v="1"/>
    <x v="9"/>
    <x v="2"/>
    <s v="C448"/>
    <x v="485"/>
    <s v="B1369"/>
    <x v="826"/>
    <x v="0"/>
    <n v="40.64"/>
    <n v="2"/>
    <n v="81.28"/>
    <x v="3"/>
    <x v="4"/>
  </r>
  <r>
    <s v="O1605"/>
    <d v="2023-11-07T00:00:00"/>
    <x v="4"/>
    <x v="5"/>
    <x v="2"/>
    <s v="C554"/>
    <x v="824"/>
    <s v="B1875"/>
    <x v="693"/>
    <x v="0"/>
    <n v="9.7100000000000009"/>
    <n v="4"/>
    <n v="38.840000000000003"/>
    <x v="3"/>
    <x v="1"/>
  </r>
  <r>
    <s v="O3942"/>
    <d v="2022-10-20T00:00:00"/>
    <x v="5"/>
    <x v="10"/>
    <x v="3"/>
    <s v="C155"/>
    <x v="630"/>
    <s v="B1477"/>
    <x v="827"/>
    <x v="2"/>
    <n v="5.0199999999999996"/>
    <n v="3"/>
    <n v="15.06"/>
    <x v="1"/>
    <x v="1"/>
  </r>
  <r>
    <s v="O2278"/>
    <d v="2023-12-16T00:00:00"/>
    <x v="6"/>
    <x v="9"/>
    <x v="2"/>
    <s v="C253"/>
    <x v="825"/>
    <s v="B1947"/>
    <x v="828"/>
    <x v="2"/>
    <n v="12.6"/>
    <n v="2"/>
    <n v="25.2"/>
    <x v="0"/>
    <x v="2"/>
  </r>
  <r>
    <s v="O1855"/>
    <d v="2023-12-01T00:00:00"/>
    <x v="2"/>
    <x v="9"/>
    <x v="2"/>
    <s v="C166"/>
    <x v="826"/>
    <s v="B1611"/>
    <x v="829"/>
    <x v="2"/>
    <n v="48.46"/>
    <n v="4"/>
    <n v="193.84"/>
    <x v="0"/>
    <x v="1"/>
  </r>
  <r>
    <s v="O1148"/>
    <d v="2024-12-03T00:00:00"/>
    <x v="4"/>
    <x v="9"/>
    <x v="1"/>
    <s v="C873"/>
    <x v="827"/>
    <s v="B1626"/>
    <x v="830"/>
    <x v="0"/>
    <n v="33.200000000000003"/>
    <n v="2"/>
    <n v="66.400000000000006"/>
    <x v="2"/>
    <x v="3"/>
  </r>
  <r>
    <s v="O3000"/>
    <d v="2023-02-01T00:00:00"/>
    <x v="3"/>
    <x v="3"/>
    <x v="2"/>
    <s v="C171"/>
    <x v="331"/>
    <s v="B1876"/>
    <x v="199"/>
    <x v="0"/>
    <n v="27.73"/>
    <n v="3"/>
    <n v="83.19"/>
    <x v="0"/>
    <x v="2"/>
  </r>
  <r>
    <s v="O3384"/>
    <d v="2023-09-09T00:00:00"/>
    <x v="6"/>
    <x v="6"/>
    <x v="2"/>
    <s v="C902"/>
    <x v="645"/>
    <s v="B1159"/>
    <x v="831"/>
    <x v="2"/>
    <n v="24.92"/>
    <n v="3"/>
    <n v="74.760000000000005"/>
    <x v="2"/>
    <x v="3"/>
  </r>
  <r>
    <s v="O2234"/>
    <d v="2025-07-11T00:00:00"/>
    <x v="2"/>
    <x v="2"/>
    <x v="0"/>
    <s v="C236"/>
    <x v="232"/>
    <s v="B1455"/>
    <x v="739"/>
    <x v="0"/>
    <n v="16.47"/>
    <n v="3"/>
    <n v="49.41"/>
    <x v="2"/>
    <x v="1"/>
  </r>
  <r>
    <s v="O1590"/>
    <d v="2023-10-11T00:00:00"/>
    <x v="3"/>
    <x v="10"/>
    <x v="2"/>
    <s v="C600"/>
    <x v="698"/>
    <s v="B1536"/>
    <x v="556"/>
    <x v="1"/>
    <n v="13.44"/>
    <n v="3"/>
    <n v="40.32"/>
    <x v="2"/>
    <x v="7"/>
  </r>
  <r>
    <s v="O2013"/>
    <d v="2023-11-17T00:00:00"/>
    <x v="2"/>
    <x v="5"/>
    <x v="2"/>
    <s v="C388"/>
    <x v="828"/>
    <s v="B1580"/>
    <x v="157"/>
    <x v="1"/>
    <n v="49.17"/>
    <n v="5"/>
    <n v="245.85"/>
    <x v="0"/>
    <x v="2"/>
  </r>
  <r>
    <s v="O2464"/>
    <d v="2022-11-20T00:00:00"/>
    <x v="0"/>
    <x v="5"/>
    <x v="3"/>
    <s v="C236"/>
    <x v="738"/>
    <s v="B1073"/>
    <x v="110"/>
    <x v="0"/>
    <n v="45.96"/>
    <n v="3"/>
    <n v="137.88"/>
    <x v="1"/>
    <x v="0"/>
  </r>
  <r>
    <s v="O1378"/>
    <d v="2023-05-01T00:00:00"/>
    <x v="1"/>
    <x v="4"/>
    <x v="2"/>
    <s v="C742"/>
    <x v="829"/>
    <s v="B1896"/>
    <x v="384"/>
    <x v="1"/>
    <n v="26.97"/>
    <n v="2"/>
    <n v="53.94"/>
    <x v="3"/>
    <x v="2"/>
  </r>
  <r>
    <s v="O3841"/>
    <d v="2023-12-31T00:00:00"/>
    <x v="0"/>
    <x v="9"/>
    <x v="2"/>
    <s v="C545"/>
    <x v="14"/>
    <s v="B1585"/>
    <x v="595"/>
    <x v="0"/>
    <n v="35.35"/>
    <n v="5"/>
    <n v="176.75"/>
    <x v="0"/>
    <x v="1"/>
  </r>
  <r>
    <s v="O1869"/>
    <d v="2023-11-09T00:00:00"/>
    <x v="5"/>
    <x v="5"/>
    <x v="2"/>
    <s v="C181"/>
    <x v="773"/>
    <s v="B1093"/>
    <x v="269"/>
    <x v="3"/>
    <n v="16.12"/>
    <n v="1"/>
    <n v="16.12"/>
    <x v="2"/>
    <x v="0"/>
  </r>
  <r>
    <s v="O2357"/>
    <d v="2022-12-26T00:00:00"/>
    <x v="1"/>
    <x v="9"/>
    <x v="3"/>
    <s v="C673"/>
    <x v="34"/>
    <s v="B1012"/>
    <x v="568"/>
    <x v="0"/>
    <n v="19.010000000000002"/>
    <n v="1"/>
    <n v="19.010000000000002"/>
    <x v="0"/>
    <x v="2"/>
  </r>
  <r>
    <s v="O3284"/>
    <d v="2025-08-15T00:00:00"/>
    <x v="2"/>
    <x v="8"/>
    <x v="0"/>
    <s v="C448"/>
    <x v="565"/>
    <s v="B1385"/>
    <x v="460"/>
    <x v="2"/>
    <n v="18.82"/>
    <n v="3"/>
    <n v="56.46"/>
    <x v="1"/>
    <x v="1"/>
  </r>
  <r>
    <s v="O2655"/>
    <d v="2025-02-21T00:00:00"/>
    <x v="2"/>
    <x v="3"/>
    <x v="0"/>
    <s v="C988"/>
    <x v="80"/>
    <s v="B1958"/>
    <x v="832"/>
    <x v="2"/>
    <n v="41.66"/>
    <n v="1"/>
    <n v="41.66"/>
    <x v="0"/>
    <x v="1"/>
  </r>
  <r>
    <s v="O1429"/>
    <d v="2023-06-21T00:00:00"/>
    <x v="3"/>
    <x v="1"/>
    <x v="2"/>
    <s v="C840"/>
    <x v="830"/>
    <s v="B1529"/>
    <x v="833"/>
    <x v="2"/>
    <n v="48.08"/>
    <n v="3"/>
    <n v="144.24"/>
    <x v="0"/>
    <x v="1"/>
  </r>
  <r>
    <s v="O1336"/>
    <d v="2023-07-27T00:00:00"/>
    <x v="5"/>
    <x v="2"/>
    <x v="2"/>
    <s v="C798"/>
    <x v="656"/>
    <s v="B1980"/>
    <x v="834"/>
    <x v="3"/>
    <n v="46.48"/>
    <n v="5"/>
    <n v="232.4"/>
    <x v="1"/>
    <x v="4"/>
  </r>
  <r>
    <s v="O2153"/>
    <d v="2023-11-09T00:00:00"/>
    <x v="5"/>
    <x v="5"/>
    <x v="2"/>
    <s v="C517"/>
    <x v="584"/>
    <s v="B1309"/>
    <x v="835"/>
    <x v="1"/>
    <n v="42.52"/>
    <n v="1"/>
    <n v="42.52"/>
    <x v="3"/>
    <x v="4"/>
  </r>
  <r>
    <s v="O3080"/>
    <d v="2025-03-12T00:00:00"/>
    <x v="3"/>
    <x v="0"/>
    <x v="0"/>
    <s v="C881"/>
    <x v="158"/>
    <s v="B1583"/>
    <x v="497"/>
    <x v="0"/>
    <n v="11.52"/>
    <n v="2"/>
    <n v="23.04"/>
    <x v="0"/>
    <x v="2"/>
  </r>
  <r>
    <s v="O3744"/>
    <d v="2024-11-05T00:00:00"/>
    <x v="4"/>
    <x v="5"/>
    <x v="1"/>
    <s v="C874"/>
    <x v="585"/>
    <s v="B1243"/>
    <x v="440"/>
    <x v="2"/>
    <n v="44.74"/>
    <n v="5"/>
    <n v="223.7"/>
    <x v="0"/>
    <x v="0"/>
  </r>
  <r>
    <s v="O1874"/>
    <d v="2023-02-23T00:00:00"/>
    <x v="5"/>
    <x v="3"/>
    <x v="2"/>
    <s v="C832"/>
    <x v="831"/>
    <s v="B1195"/>
    <x v="836"/>
    <x v="1"/>
    <n v="23.66"/>
    <n v="3"/>
    <n v="70.98"/>
    <x v="0"/>
    <x v="7"/>
  </r>
  <r>
    <s v="O1960"/>
    <d v="2024-08-26T00:00:00"/>
    <x v="1"/>
    <x v="8"/>
    <x v="1"/>
    <s v="C677"/>
    <x v="186"/>
    <s v="B1763"/>
    <x v="246"/>
    <x v="0"/>
    <n v="17.989999999999998"/>
    <n v="3"/>
    <n v="53.97"/>
    <x v="2"/>
    <x v="3"/>
  </r>
  <r>
    <s v="O1594"/>
    <d v="2023-01-10T00:00:00"/>
    <x v="4"/>
    <x v="11"/>
    <x v="2"/>
    <s v="C824"/>
    <x v="832"/>
    <s v="B1062"/>
    <x v="837"/>
    <x v="2"/>
    <n v="40.57"/>
    <n v="1"/>
    <n v="40.57"/>
    <x v="2"/>
    <x v="4"/>
  </r>
  <r>
    <s v="O2700"/>
    <d v="2024-02-04T00:00:00"/>
    <x v="0"/>
    <x v="3"/>
    <x v="1"/>
    <s v="C127"/>
    <x v="372"/>
    <s v="B1445"/>
    <x v="838"/>
    <x v="2"/>
    <n v="38.89"/>
    <n v="5"/>
    <n v="194.45"/>
    <x v="2"/>
    <x v="5"/>
  </r>
  <r>
    <s v="O3503"/>
    <d v="2022-11-07T00:00:00"/>
    <x v="1"/>
    <x v="5"/>
    <x v="3"/>
    <s v="C540"/>
    <x v="338"/>
    <s v="B1106"/>
    <x v="432"/>
    <x v="3"/>
    <n v="28.5"/>
    <n v="2"/>
    <n v="57"/>
    <x v="0"/>
    <x v="6"/>
  </r>
  <r>
    <s v="O2375"/>
    <d v="2025-03-05T00:00:00"/>
    <x v="3"/>
    <x v="0"/>
    <x v="0"/>
    <s v="C328"/>
    <x v="20"/>
    <s v="B1580"/>
    <x v="157"/>
    <x v="1"/>
    <n v="47.49"/>
    <n v="4"/>
    <n v="189.96"/>
    <x v="0"/>
    <x v="3"/>
  </r>
  <r>
    <s v="O1846"/>
    <d v="2024-01-07T00:00:00"/>
    <x v="0"/>
    <x v="11"/>
    <x v="1"/>
    <s v="C418"/>
    <x v="290"/>
    <s v="B1046"/>
    <x v="317"/>
    <x v="1"/>
    <n v="45.75"/>
    <n v="5"/>
    <n v="228.75"/>
    <x v="3"/>
    <x v="0"/>
  </r>
  <r>
    <s v="O2108"/>
    <d v="2023-07-19T00:00:00"/>
    <x v="3"/>
    <x v="2"/>
    <x v="2"/>
    <s v="C702"/>
    <x v="833"/>
    <s v="B1492"/>
    <x v="839"/>
    <x v="0"/>
    <n v="9.56"/>
    <n v="5"/>
    <n v="47.8"/>
    <x v="1"/>
    <x v="0"/>
  </r>
  <r>
    <s v="O1827"/>
    <d v="2023-11-19T00:00:00"/>
    <x v="0"/>
    <x v="5"/>
    <x v="2"/>
    <s v="C115"/>
    <x v="424"/>
    <s v="B1352"/>
    <x v="840"/>
    <x v="2"/>
    <n v="28.8"/>
    <n v="4"/>
    <n v="115.2"/>
    <x v="1"/>
    <x v="1"/>
  </r>
  <r>
    <s v="O1794"/>
    <d v="2024-04-14T00:00:00"/>
    <x v="0"/>
    <x v="7"/>
    <x v="1"/>
    <s v="C458"/>
    <x v="122"/>
    <s v="B1727"/>
    <x v="841"/>
    <x v="3"/>
    <n v="21.57"/>
    <n v="1"/>
    <n v="21.57"/>
    <x v="3"/>
    <x v="1"/>
  </r>
  <r>
    <s v="O2021"/>
    <d v="2023-08-10T00:00:00"/>
    <x v="5"/>
    <x v="8"/>
    <x v="2"/>
    <s v="C839"/>
    <x v="834"/>
    <s v="B1647"/>
    <x v="842"/>
    <x v="3"/>
    <n v="11.23"/>
    <n v="3"/>
    <n v="33.69"/>
    <x v="0"/>
    <x v="4"/>
  </r>
  <r>
    <s v="O1055"/>
    <d v="2023-12-19T00:00:00"/>
    <x v="4"/>
    <x v="9"/>
    <x v="2"/>
    <s v="C507"/>
    <x v="72"/>
    <s v="B1716"/>
    <x v="446"/>
    <x v="0"/>
    <n v="48.16"/>
    <n v="4"/>
    <n v="192.64"/>
    <x v="3"/>
    <x v="4"/>
  </r>
  <r>
    <s v="O3799"/>
    <d v="2025-05-05T00:00:00"/>
    <x v="1"/>
    <x v="4"/>
    <x v="0"/>
    <s v="C406"/>
    <x v="74"/>
    <s v="B1815"/>
    <x v="257"/>
    <x v="2"/>
    <n v="36.56"/>
    <n v="1"/>
    <n v="36.56"/>
    <x v="2"/>
    <x v="2"/>
  </r>
  <r>
    <s v="O1550"/>
    <d v="2024-10-26T00:00:00"/>
    <x v="6"/>
    <x v="10"/>
    <x v="1"/>
    <s v="C252"/>
    <x v="603"/>
    <s v="B1968"/>
    <x v="276"/>
    <x v="0"/>
    <n v="39.64"/>
    <n v="2"/>
    <n v="79.28"/>
    <x v="3"/>
    <x v="7"/>
  </r>
  <r>
    <s v="O2371"/>
    <d v="2024-05-03T00:00:00"/>
    <x v="2"/>
    <x v="4"/>
    <x v="1"/>
    <s v="C848"/>
    <x v="835"/>
    <s v="B1055"/>
    <x v="671"/>
    <x v="0"/>
    <n v="40.83"/>
    <n v="3"/>
    <n v="122.49"/>
    <x v="0"/>
    <x v="2"/>
  </r>
  <r>
    <s v="O2630"/>
    <d v="2022-11-11T00:00:00"/>
    <x v="2"/>
    <x v="5"/>
    <x v="3"/>
    <s v="C720"/>
    <x v="836"/>
    <s v="B1042"/>
    <x v="785"/>
    <x v="1"/>
    <n v="18.13"/>
    <n v="4"/>
    <n v="72.52"/>
    <x v="2"/>
    <x v="2"/>
  </r>
  <r>
    <s v="O2532"/>
    <d v="2025-07-02T00:00:00"/>
    <x v="3"/>
    <x v="2"/>
    <x v="0"/>
    <s v="C478"/>
    <x v="19"/>
    <s v="B1807"/>
    <x v="843"/>
    <x v="0"/>
    <n v="24.03"/>
    <n v="1"/>
    <n v="24.03"/>
    <x v="0"/>
    <x v="1"/>
  </r>
  <r>
    <s v="O2775"/>
    <d v="2022-12-05T00:00:00"/>
    <x v="1"/>
    <x v="9"/>
    <x v="3"/>
    <s v="C164"/>
    <x v="837"/>
    <s v="B1254"/>
    <x v="542"/>
    <x v="0"/>
    <n v="12.67"/>
    <n v="4"/>
    <n v="50.68"/>
    <x v="2"/>
    <x v="6"/>
  </r>
  <r>
    <s v="O2627"/>
    <d v="2024-06-06T00:00:00"/>
    <x v="5"/>
    <x v="1"/>
    <x v="1"/>
    <s v="C241"/>
    <x v="617"/>
    <s v="B1227"/>
    <x v="844"/>
    <x v="2"/>
    <n v="48.8"/>
    <n v="4"/>
    <n v="195.2"/>
    <x v="0"/>
    <x v="7"/>
  </r>
  <r>
    <s v="O3581"/>
    <d v="2022-12-17T00:00:00"/>
    <x v="6"/>
    <x v="9"/>
    <x v="3"/>
    <s v="C470"/>
    <x v="394"/>
    <s v="B1536"/>
    <x v="624"/>
    <x v="0"/>
    <n v="14.87"/>
    <n v="5"/>
    <n v="74.349999999999994"/>
    <x v="0"/>
    <x v="1"/>
  </r>
  <r>
    <s v="O1113"/>
    <d v="2024-03-29T00:00:00"/>
    <x v="2"/>
    <x v="0"/>
    <x v="1"/>
    <s v="C459"/>
    <x v="838"/>
    <s v="B1364"/>
    <x v="821"/>
    <x v="3"/>
    <n v="15.95"/>
    <n v="5"/>
    <n v="79.75"/>
    <x v="2"/>
    <x v="0"/>
  </r>
  <r>
    <s v="O3567"/>
    <d v="2024-01-07T00:00:00"/>
    <x v="0"/>
    <x v="11"/>
    <x v="1"/>
    <s v="C775"/>
    <x v="441"/>
    <s v="B1354"/>
    <x v="845"/>
    <x v="3"/>
    <n v="43.11"/>
    <n v="4"/>
    <n v="172.44"/>
    <x v="2"/>
    <x v="0"/>
  </r>
  <r>
    <s v="O2254"/>
    <d v="2024-11-14T00:00:00"/>
    <x v="5"/>
    <x v="5"/>
    <x v="1"/>
    <s v="C984"/>
    <x v="839"/>
    <s v="B1258"/>
    <x v="253"/>
    <x v="2"/>
    <n v="13.2"/>
    <n v="3"/>
    <n v="39.6"/>
    <x v="0"/>
    <x v="2"/>
  </r>
  <r>
    <s v="O3539"/>
    <d v="2024-06-17T00:00:00"/>
    <x v="1"/>
    <x v="1"/>
    <x v="1"/>
    <s v="C477"/>
    <x v="840"/>
    <s v="B1308"/>
    <x v="294"/>
    <x v="0"/>
    <n v="48.74"/>
    <n v="4"/>
    <n v="194.96"/>
    <x v="0"/>
    <x v="2"/>
  </r>
  <r>
    <s v="O2924"/>
    <d v="2024-09-22T00:00:00"/>
    <x v="0"/>
    <x v="6"/>
    <x v="1"/>
    <s v="C269"/>
    <x v="417"/>
    <s v="B1969"/>
    <x v="283"/>
    <x v="0"/>
    <n v="24.66"/>
    <n v="1"/>
    <n v="24.66"/>
    <x v="0"/>
    <x v="2"/>
  </r>
  <r>
    <s v="O3699"/>
    <d v="2022-12-11T00:00:00"/>
    <x v="0"/>
    <x v="9"/>
    <x v="3"/>
    <s v="C984"/>
    <x v="258"/>
    <s v="B1836"/>
    <x v="846"/>
    <x v="1"/>
    <n v="54.78"/>
    <n v="5"/>
    <n v="273.89999999999998"/>
    <x v="0"/>
    <x v="3"/>
  </r>
  <r>
    <s v="O1219"/>
    <d v="2023-05-27T00:00:00"/>
    <x v="6"/>
    <x v="4"/>
    <x v="2"/>
    <s v="C561"/>
    <x v="810"/>
    <s v="B1510"/>
    <x v="847"/>
    <x v="0"/>
    <n v="30.38"/>
    <n v="1"/>
    <n v="30.38"/>
    <x v="3"/>
    <x v="0"/>
  </r>
  <r>
    <s v="O1269"/>
    <d v="2024-08-30T00:00:00"/>
    <x v="2"/>
    <x v="8"/>
    <x v="1"/>
    <s v="C491"/>
    <x v="841"/>
    <s v="B1727"/>
    <x v="718"/>
    <x v="1"/>
    <n v="13.86"/>
    <n v="3"/>
    <n v="41.58"/>
    <x v="3"/>
    <x v="3"/>
  </r>
  <r>
    <s v="O1042"/>
    <d v="2024-08-22T00:00:00"/>
    <x v="5"/>
    <x v="8"/>
    <x v="1"/>
    <s v="C234"/>
    <x v="842"/>
    <s v="B1423"/>
    <x v="848"/>
    <x v="1"/>
    <n v="40"/>
    <n v="3"/>
    <n v="120"/>
    <x v="3"/>
    <x v="1"/>
  </r>
  <r>
    <s v="O3767"/>
    <d v="2024-06-09T00:00:00"/>
    <x v="0"/>
    <x v="1"/>
    <x v="1"/>
    <s v="C123"/>
    <x v="540"/>
    <s v="B1942"/>
    <x v="462"/>
    <x v="0"/>
    <n v="57.03"/>
    <n v="2"/>
    <n v="114.06"/>
    <x v="0"/>
    <x v="2"/>
  </r>
  <r>
    <s v="O2111"/>
    <d v="2024-06-28T00:00:00"/>
    <x v="2"/>
    <x v="1"/>
    <x v="1"/>
    <s v="C895"/>
    <x v="843"/>
    <s v="B1581"/>
    <x v="34"/>
    <x v="2"/>
    <n v="18.48"/>
    <n v="4"/>
    <n v="73.92"/>
    <x v="2"/>
    <x v="7"/>
  </r>
  <r>
    <s v="O2212"/>
    <d v="2023-10-09T00:00:00"/>
    <x v="1"/>
    <x v="10"/>
    <x v="2"/>
    <s v="C558"/>
    <x v="648"/>
    <s v="B1983"/>
    <x v="314"/>
    <x v="3"/>
    <n v="22.37"/>
    <n v="1"/>
    <n v="22.37"/>
    <x v="2"/>
    <x v="6"/>
  </r>
  <r>
    <s v="O1893"/>
    <d v="2023-05-04T00:00:00"/>
    <x v="5"/>
    <x v="4"/>
    <x v="2"/>
    <s v="C510"/>
    <x v="246"/>
    <s v="B1672"/>
    <x v="849"/>
    <x v="1"/>
    <n v="44.19"/>
    <n v="3"/>
    <n v="132.57"/>
    <x v="2"/>
    <x v="3"/>
  </r>
  <r>
    <s v="O2274"/>
    <d v="2022-10-06T00:00:00"/>
    <x v="5"/>
    <x v="10"/>
    <x v="3"/>
    <s v="C707"/>
    <x v="268"/>
    <s v="B1354"/>
    <x v="574"/>
    <x v="2"/>
    <n v="29.68"/>
    <n v="1"/>
    <n v="29.68"/>
    <x v="0"/>
    <x v="0"/>
  </r>
  <r>
    <s v="O2965"/>
    <d v="2025-07-18T00:00:00"/>
    <x v="2"/>
    <x v="2"/>
    <x v="0"/>
    <s v="C129"/>
    <x v="844"/>
    <s v="B1554"/>
    <x v="116"/>
    <x v="0"/>
    <n v="35.69"/>
    <n v="2"/>
    <n v="71.38"/>
    <x v="0"/>
    <x v="3"/>
  </r>
  <r>
    <s v="O3944"/>
    <d v="2022-11-26T00:00:00"/>
    <x v="6"/>
    <x v="5"/>
    <x v="3"/>
    <s v="C858"/>
    <x v="486"/>
    <s v="B1666"/>
    <x v="685"/>
    <x v="0"/>
    <n v="33.68"/>
    <n v="1"/>
    <n v="33.68"/>
    <x v="2"/>
    <x v="6"/>
  </r>
  <r>
    <s v="O3463"/>
    <d v="2025-05-18T00:00:00"/>
    <x v="0"/>
    <x v="4"/>
    <x v="0"/>
    <s v="C594"/>
    <x v="769"/>
    <s v="B1107"/>
    <x v="850"/>
    <x v="0"/>
    <n v="42.31"/>
    <n v="2"/>
    <n v="84.62"/>
    <x v="0"/>
    <x v="1"/>
  </r>
  <r>
    <s v="O3912"/>
    <d v="2023-10-28T00:00:00"/>
    <x v="6"/>
    <x v="10"/>
    <x v="2"/>
    <s v="C104"/>
    <x v="845"/>
    <s v="B1407"/>
    <x v="268"/>
    <x v="2"/>
    <n v="16.63"/>
    <n v="2"/>
    <n v="33.26"/>
    <x v="0"/>
    <x v="3"/>
  </r>
  <r>
    <s v="O2377"/>
    <d v="2023-12-02T00:00:00"/>
    <x v="6"/>
    <x v="9"/>
    <x v="2"/>
    <s v="C985"/>
    <x v="339"/>
    <s v="B1414"/>
    <x v="851"/>
    <x v="1"/>
    <n v="34.97"/>
    <n v="2"/>
    <n v="69.94"/>
    <x v="1"/>
    <x v="2"/>
  </r>
  <r>
    <s v="O3099"/>
    <d v="2023-04-14T00:00:00"/>
    <x v="2"/>
    <x v="7"/>
    <x v="2"/>
    <s v="C403"/>
    <x v="229"/>
    <s v="B1624"/>
    <x v="168"/>
    <x v="0"/>
    <n v="38.53"/>
    <n v="2"/>
    <n v="77.06"/>
    <x v="1"/>
    <x v="1"/>
  </r>
  <r>
    <s v="O2467"/>
    <d v="2022-10-16T00:00:00"/>
    <x v="0"/>
    <x v="10"/>
    <x v="3"/>
    <s v="C966"/>
    <x v="846"/>
    <s v="B1792"/>
    <x v="114"/>
    <x v="1"/>
    <n v="44.38"/>
    <n v="1"/>
    <n v="44.38"/>
    <x v="2"/>
    <x v="1"/>
  </r>
  <r>
    <s v="O1295"/>
    <d v="2024-07-23T00:00:00"/>
    <x v="4"/>
    <x v="2"/>
    <x v="1"/>
    <s v="C216"/>
    <x v="847"/>
    <s v="B1536"/>
    <x v="852"/>
    <x v="2"/>
    <n v="30.65"/>
    <n v="4"/>
    <n v="122.6"/>
    <x v="1"/>
    <x v="3"/>
  </r>
  <r>
    <s v="O1626"/>
    <d v="2024-04-30T00:00:00"/>
    <x v="4"/>
    <x v="7"/>
    <x v="1"/>
    <s v="C536"/>
    <x v="848"/>
    <s v="B1354"/>
    <x v="574"/>
    <x v="0"/>
    <n v="28.06"/>
    <n v="2"/>
    <n v="56.12"/>
    <x v="0"/>
    <x v="0"/>
  </r>
  <r>
    <s v="O2996"/>
    <d v="2023-09-08T00:00:00"/>
    <x v="2"/>
    <x v="6"/>
    <x v="2"/>
    <s v="C870"/>
    <x v="478"/>
    <s v="B1916"/>
    <x v="853"/>
    <x v="0"/>
    <n v="20.16"/>
    <n v="3"/>
    <n v="60.48"/>
    <x v="2"/>
    <x v="2"/>
  </r>
  <r>
    <s v="O3363"/>
    <d v="2024-08-01T00:00:00"/>
    <x v="5"/>
    <x v="8"/>
    <x v="1"/>
    <s v="C885"/>
    <x v="260"/>
    <s v="B1145"/>
    <x v="87"/>
    <x v="0"/>
    <n v="47.48"/>
    <n v="3"/>
    <n v="142.44"/>
    <x v="0"/>
    <x v="5"/>
  </r>
  <r>
    <s v="O3698"/>
    <d v="2024-11-06T00:00:00"/>
    <x v="3"/>
    <x v="5"/>
    <x v="1"/>
    <s v="C240"/>
    <x v="462"/>
    <s v="B1096"/>
    <x v="420"/>
    <x v="0"/>
    <n v="5.85"/>
    <n v="2"/>
    <n v="11.7"/>
    <x v="0"/>
    <x v="2"/>
  </r>
  <r>
    <s v="O1260"/>
    <d v="2023-11-22T00:00:00"/>
    <x v="3"/>
    <x v="5"/>
    <x v="2"/>
    <s v="C578"/>
    <x v="849"/>
    <s v="B1580"/>
    <x v="854"/>
    <x v="2"/>
    <n v="6.52"/>
    <n v="2"/>
    <n v="13.04"/>
    <x v="1"/>
    <x v="2"/>
  </r>
  <r>
    <s v="O3351"/>
    <d v="2023-12-29T00:00:00"/>
    <x v="2"/>
    <x v="9"/>
    <x v="2"/>
    <s v="C737"/>
    <x v="753"/>
    <s v="B1841"/>
    <x v="699"/>
    <x v="2"/>
    <n v="9.52"/>
    <n v="3"/>
    <n v="28.56"/>
    <x v="0"/>
    <x v="0"/>
  </r>
  <r>
    <s v="O2710"/>
    <d v="2025-02-26T00:00:00"/>
    <x v="3"/>
    <x v="3"/>
    <x v="0"/>
    <s v="C923"/>
    <x v="850"/>
    <s v="B1438"/>
    <x v="594"/>
    <x v="2"/>
    <n v="20.3"/>
    <n v="3"/>
    <n v="60.9"/>
    <x v="0"/>
    <x v="7"/>
  </r>
  <r>
    <s v="O2829"/>
    <d v="2025-06-14T00:00:00"/>
    <x v="6"/>
    <x v="1"/>
    <x v="0"/>
    <s v="C467"/>
    <x v="851"/>
    <s v="B1063"/>
    <x v="612"/>
    <x v="2"/>
    <n v="26.82"/>
    <n v="4"/>
    <n v="107.28"/>
    <x v="0"/>
    <x v="1"/>
  </r>
  <r>
    <s v="O2513"/>
    <d v="2024-07-01T00:00:00"/>
    <x v="1"/>
    <x v="2"/>
    <x v="1"/>
    <s v="C219"/>
    <x v="340"/>
    <s v="B1484"/>
    <x v="855"/>
    <x v="2"/>
    <n v="17.010000000000002"/>
    <n v="5"/>
    <n v="85.05"/>
    <x v="0"/>
    <x v="7"/>
  </r>
  <r>
    <s v="O1302"/>
    <d v="2024-08-19T00:00:00"/>
    <x v="1"/>
    <x v="8"/>
    <x v="1"/>
    <s v="C936"/>
    <x v="852"/>
    <s v="B1546"/>
    <x v="856"/>
    <x v="1"/>
    <n v="25.04"/>
    <n v="1"/>
    <n v="25.04"/>
    <x v="2"/>
    <x v="4"/>
  </r>
  <r>
    <s v="O1637"/>
    <d v="2023-10-05T00:00:00"/>
    <x v="5"/>
    <x v="10"/>
    <x v="2"/>
    <s v="C839"/>
    <x v="284"/>
    <s v="B1855"/>
    <x v="520"/>
    <x v="3"/>
    <n v="36.82"/>
    <n v="3"/>
    <n v="110.46"/>
    <x v="2"/>
    <x v="7"/>
  </r>
  <r>
    <s v="O2692"/>
    <d v="2023-09-24T00:00:00"/>
    <x v="0"/>
    <x v="6"/>
    <x v="2"/>
    <s v="C624"/>
    <x v="86"/>
    <s v="B1647"/>
    <x v="857"/>
    <x v="3"/>
    <n v="15.37"/>
    <n v="1"/>
    <n v="15.37"/>
    <x v="0"/>
    <x v="2"/>
  </r>
  <r>
    <s v="O2081"/>
    <d v="2024-11-02T00:00:00"/>
    <x v="6"/>
    <x v="5"/>
    <x v="1"/>
    <s v="C711"/>
    <x v="131"/>
    <s v="B1613"/>
    <x v="858"/>
    <x v="0"/>
    <n v="21.94"/>
    <n v="1"/>
    <n v="21.94"/>
    <x v="3"/>
    <x v="0"/>
  </r>
  <r>
    <s v="O3536"/>
    <d v="2025-02-25T00:00:00"/>
    <x v="4"/>
    <x v="3"/>
    <x v="0"/>
    <s v="C374"/>
    <x v="363"/>
    <s v="B1911"/>
    <x v="270"/>
    <x v="3"/>
    <n v="31.44"/>
    <n v="1"/>
    <n v="31.44"/>
    <x v="0"/>
    <x v="0"/>
  </r>
  <r>
    <s v="O3312"/>
    <d v="2025-01-22T00:00:00"/>
    <x v="3"/>
    <x v="11"/>
    <x v="0"/>
    <s v="C948"/>
    <x v="208"/>
    <s v="B1883"/>
    <x v="859"/>
    <x v="3"/>
    <n v="26.74"/>
    <n v="3"/>
    <n v="80.22"/>
    <x v="1"/>
    <x v="3"/>
  </r>
  <r>
    <s v="O2906"/>
    <d v="2022-09-07T00:00:00"/>
    <x v="3"/>
    <x v="6"/>
    <x v="3"/>
    <s v="C166"/>
    <x v="344"/>
    <s v="B1013"/>
    <x v="1"/>
    <x v="3"/>
    <n v="23.53"/>
    <n v="2"/>
    <n v="47.06"/>
    <x v="0"/>
    <x v="0"/>
  </r>
  <r>
    <s v="O2351"/>
    <d v="2025-06-27T00:00:00"/>
    <x v="2"/>
    <x v="1"/>
    <x v="0"/>
    <s v="C362"/>
    <x v="10"/>
    <s v="B1080"/>
    <x v="477"/>
    <x v="0"/>
    <n v="37.770000000000003"/>
    <n v="1"/>
    <n v="37.770000000000003"/>
    <x v="0"/>
    <x v="2"/>
  </r>
  <r>
    <s v="O1399"/>
    <d v="2023-08-01T00:00:00"/>
    <x v="4"/>
    <x v="8"/>
    <x v="2"/>
    <s v="C785"/>
    <x v="441"/>
    <s v="B1090"/>
    <x v="860"/>
    <x v="1"/>
    <n v="32.04"/>
    <n v="3"/>
    <n v="96.12"/>
    <x v="0"/>
    <x v="3"/>
  </r>
  <r>
    <s v="O2553"/>
    <d v="2025-04-23T00:00:00"/>
    <x v="3"/>
    <x v="7"/>
    <x v="0"/>
    <s v="C895"/>
    <x v="853"/>
    <s v="B1805"/>
    <x v="364"/>
    <x v="0"/>
    <n v="41.68"/>
    <n v="5"/>
    <n v="208.4"/>
    <x v="0"/>
    <x v="1"/>
  </r>
  <r>
    <s v="O1311"/>
    <d v="2024-09-16T00:00:00"/>
    <x v="1"/>
    <x v="6"/>
    <x v="1"/>
    <s v="C439"/>
    <x v="854"/>
    <s v="B1225"/>
    <x v="861"/>
    <x v="3"/>
    <n v="6.71"/>
    <n v="2"/>
    <n v="13.42"/>
    <x v="3"/>
    <x v="1"/>
  </r>
  <r>
    <s v="O3665"/>
    <d v="2023-12-06T00:00:00"/>
    <x v="3"/>
    <x v="9"/>
    <x v="2"/>
    <s v="C222"/>
    <x v="855"/>
    <s v="B1553"/>
    <x v="286"/>
    <x v="2"/>
    <n v="36.869999999999997"/>
    <n v="2"/>
    <n v="73.739999999999995"/>
    <x v="1"/>
    <x v="2"/>
  </r>
  <r>
    <s v="O1152"/>
    <d v="2024-04-12T00:00:00"/>
    <x v="2"/>
    <x v="7"/>
    <x v="1"/>
    <s v="C535"/>
    <x v="727"/>
    <s v="B1958"/>
    <x v="832"/>
    <x v="0"/>
    <n v="43.45"/>
    <n v="2"/>
    <n v="86.9"/>
    <x v="0"/>
    <x v="3"/>
  </r>
  <r>
    <s v="O2784"/>
    <d v="2024-07-21T00:00:00"/>
    <x v="0"/>
    <x v="2"/>
    <x v="1"/>
    <s v="C329"/>
    <x v="247"/>
    <s v="B1926"/>
    <x v="301"/>
    <x v="1"/>
    <n v="29.66"/>
    <n v="2"/>
    <n v="59.32"/>
    <x v="2"/>
    <x v="0"/>
  </r>
  <r>
    <s v="O1463"/>
    <d v="2023-02-23T00:00:00"/>
    <x v="5"/>
    <x v="3"/>
    <x v="2"/>
    <s v="C236"/>
    <x v="738"/>
    <s v="B1748"/>
    <x v="862"/>
    <x v="1"/>
    <n v="24.6"/>
    <n v="2"/>
    <n v="49.2"/>
    <x v="3"/>
    <x v="7"/>
  </r>
  <r>
    <s v="O3210"/>
    <d v="2023-03-10T00:00:00"/>
    <x v="2"/>
    <x v="0"/>
    <x v="2"/>
    <s v="C558"/>
    <x v="35"/>
    <s v="B1374"/>
    <x v="675"/>
    <x v="2"/>
    <n v="47.69"/>
    <n v="4"/>
    <n v="190.76"/>
    <x v="1"/>
    <x v="2"/>
  </r>
  <r>
    <s v="O3800"/>
    <d v="2024-06-10T00:00:00"/>
    <x v="1"/>
    <x v="1"/>
    <x v="1"/>
    <s v="C158"/>
    <x v="236"/>
    <s v="B1463"/>
    <x v="863"/>
    <x v="1"/>
    <n v="10.07"/>
    <n v="1"/>
    <n v="10.07"/>
    <x v="1"/>
    <x v="5"/>
  </r>
  <r>
    <s v="O1489"/>
    <d v="2023-05-21T00:00:00"/>
    <x v="0"/>
    <x v="4"/>
    <x v="2"/>
    <s v="C654"/>
    <x v="241"/>
    <s v="B1968"/>
    <x v="864"/>
    <x v="0"/>
    <n v="45.83"/>
    <n v="5"/>
    <n v="229.15"/>
    <x v="0"/>
    <x v="7"/>
  </r>
  <r>
    <s v="O2869"/>
    <d v="2023-04-25T00:00:00"/>
    <x v="4"/>
    <x v="7"/>
    <x v="2"/>
    <s v="C479"/>
    <x v="5"/>
    <s v="B1261"/>
    <x v="11"/>
    <x v="0"/>
    <n v="23.21"/>
    <n v="4"/>
    <n v="92.84"/>
    <x v="2"/>
    <x v="5"/>
  </r>
  <r>
    <s v="O3822"/>
    <d v="2023-05-15T00:00:00"/>
    <x v="1"/>
    <x v="4"/>
    <x v="2"/>
    <s v="C858"/>
    <x v="486"/>
    <s v="B1053"/>
    <x v="569"/>
    <x v="2"/>
    <n v="39.799999999999997"/>
    <n v="4"/>
    <n v="159.19999999999999"/>
    <x v="0"/>
    <x v="2"/>
  </r>
  <r>
    <s v="O3392"/>
    <d v="2025-04-18T00:00:00"/>
    <x v="2"/>
    <x v="7"/>
    <x v="0"/>
    <s v="C719"/>
    <x v="541"/>
    <s v="B1472"/>
    <x v="120"/>
    <x v="0"/>
    <n v="48.9"/>
    <n v="2"/>
    <n v="97.8"/>
    <x v="0"/>
    <x v="2"/>
  </r>
  <r>
    <s v="O1644"/>
    <d v="2023-09-12T00:00:00"/>
    <x v="4"/>
    <x v="6"/>
    <x v="2"/>
    <s v="C190"/>
    <x v="856"/>
    <s v="B1552"/>
    <x v="461"/>
    <x v="3"/>
    <n v="49.93"/>
    <n v="4"/>
    <n v="199.72"/>
    <x v="0"/>
    <x v="4"/>
  </r>
  <r>
    <s v="O1447"/>
    <d v="2024-08-05T00:00:00"/>
    <x v="1"/>
    <x v="8"/>
    <x v="1"/>
    <s v="C722"/>
    <x v="712"/>
    <s v="B1686"/>
    <x v="865"/>
    <x v="0"/>
    <n v="6.69"/>
    <n v="4"/>
    <n v="26.76"/>
    <x v="1"/>
    <x v="1"/>
  </r>
  <r>
    <s v="O1299"/>
    <d v="2024-07-23T00:00:00"/>
    <x v="4"/>
    <x v="2"/>
    <x v="1"/>
    <s v="C540"/>
    <x v="338"/>
    <s v="B1813"/>
    <x v="866"/>
    <x v="2"/>
    <n v="40.9"/>
    <n v="2"/>
    <n v="81.8"/>
    <x v="2"/>
    <x v="3"/>
  </r>
  <r>
    <s v="O2847"/>
    <d v="2025-04-19T00:00:00"/>
    <x v="6"/>
    <x v="7"/>
    <x v="0"/>
    <s v="C660"/>
    <x v="669"/>
    <s v="B1112"/>
    <x v="867"/>
    <x v="0"/>
    <n v="36.76"/>
    <n v="2"/>
    <n v="73.52"/>
    <x v="0"/>
    <x v="5"/>
  </r>
  <r>
    <s v="O1592"/>
    <d v="2023-05-07T00:00:00"/>
    <x v="0"/>
    <x v="4"/>
    <x v="2"/>
    <s v="C328"/>
    <x v="20"/>
    <s v="B1998"/>
    <x v="868"/>
    <x v="3"/>
    <n v="19.53"/>
    <n v="3"/>
    <n v="58.59"/>
    <x v="3"/>
    <x v="2"/>
  </r>
  <r>
    <s v="O3467"/>
    <d v="2025-05-22T00:00:00"/>
    <x v="5"/>
    <x v="4"/>
    <x v="0"/>
    <s v="C978"/>
    <x v="781"/>
    <s v="B1738"/>
    <x v="212"/>
    <x v="3"/>
    <n v="7.44"/>
    <n v="1"/>
    <n v="7.44"/>
    <x v="0"/>
    <x v="2"/>
  </r>
  <r>
    <s v="O2022"/>
    <d v="2023-02-10T00:00:00"/>
    <x v="2"/>
    <x v="3"/>
    <x v="2"/>
    <s v="C395"/>
    <x v="709"/>
    <s v="B1303"/>
    <x v="869"/>
    <x v="2"/>
    <n v="28.52"/>
    <n v="4"/>
    <n v="114.08"/>
    <x v="1"/>
    <x v="4"/>
  </r>
  <r>
    <s v="O2091"/>
    <d v="2024-09-27T00:00:00"/>
    <x v="2"/>
    <x v="6"/>
    <x v="1"/>
    <s v="C738"/>
    <x v="857"/>
    <s v="B1883"/>
    <x v="859"/>
    <x v="1"/>
    <n v="24.9"/>
    <n v="3"/>
    <n v="74.7"/>
    <x v="2"/>
    <x v="1"/>
  </r>
  <r>
    <s v="O3760"/>
    <d v="2024-02-08T00:00:00"/>
    <x v="5"/>
    <x v="3"/>
    <x v="1"/>
    <s v="C389"/>
    <x v="280"/>
    <s v="B1454"/>
    <x v="15"/>
    <x v="3"/>
    <n v="37.03"/>
    <n v="2"/>
    <n v="74.06"/>
    <x v="0"/>
    <x v="6"/>
  </r>
  <r>
    <s v="O2196"/>
    <d v="2024-05-23T00:00:00"/>
    <x v="5"/>
    <x v="4"/>
    <x v="1"/>
    <s v="C682"/>
    <x v="741"/>
    <s v="B1555"/>
    <x v="71"/>
    <x v="1"/>
    <n v="32.270000000000003"/>
    <n v="2"/>
    <n v="64.540000000000006"/>
    <x v="1"/>
    <x v="1"/>
  </r>
  <r>
    <s v="O1123"/>
    <d v="2024-12-30T00:00:00"/>
    <x v="1"/>
    <x v="9"/>
    <x v="1"/>
    <s v="C934"/>
    <x v="858"/>
    <s v="B1064"/>
    <x v="190"/>
    <x v="0"/>
    <n v="18.25"/>
    <n v="2"/>
    <n v="36.5"/>
    <x v="0"/>
    <x v="0"/>
  </r>
  <r>
    <s v="O1366"/>
    <d v="2024-03-05T00:00:00"/>
    <x v="4"/>
    <x v="0"/>
    <x v="1"/>
    <s v="C682"/>
    <x v="564"/>
    <s v="B1083"/>
    <x v="870"/>
    <x v="1"/>
    <n v="29.93"/>
    <n v="5"/>
    <n v="149.65"/>
    <x v="0"/>
    <x v="3"/>
  </r>
  <r>
    <s v="O2514"/>
    <d v="2025-05-30T00:00:00"/>
    <x v="2"/>
    <x v="4"/>
    <x v="0"/>
    <s v="C848"/>
    <x v="835"/>
    <s v="B1180"/>
    <x v="769"/>
    <x v="0"/>
    <n v="31.95"/>
    <n v="4"/>
    <n v="127.8"/>
    <x v="2"/>
    <x v="2"/>
  </r>
  <r>
    <s v="O2569"/>
    <d v="2023-01-01T00:00:00"/>
    <x v="0"/>
    <x v="11"/>
    <x v="2"/>
    <s v="C934"/>
    <x v="273"/>
    <s v="B1351"/>
    <x v="636"/>
    <x v="0"/>
    <n v="23.75"/>
    <n v="5"/>
    <n v="118.75"/>
    <x v="1"/>
    <x v="0"/>
  </r>
  <r>
    <s v="O3523"/>
    <d v="2025-04-23T00:00:00"/>
    <x v="3"/>
    <x v="7"/>
    <x v="0"/>
    <s v="C563"/>
    <x v="185"/>
    <s v="B1308"/>
    <x v="294"/>
    <x v="3"/>
    <n v="44.97"/>
    <n v="5"/>
    <n v="224.85"/>
    <x v="0"/>
    <x v="5"/>
  </r>
  <r>
    <s v="O3487"/>
    <d v="2022-11-22T00:00:00"/>
    <x v="4"/>
    <x v="5"/>
    <x v="3"/>
    <s v="C823"/>
    <x v="119"/>
    <s v="B1137"/>
    <x v="871"/>
    <x v="1"/>
    <n v="45.19"/>
    <n v="1"/>
    <n v="45.19"/>
    <x v="1"/>
    <x v="2"/>
  </r>
  <r>
    <s v="O3678"/>
    <d v="2022-10-22T00:00:00"/>
    <x v="6"/>
    <x v="10"/>
    <x v="3"/>
    <s v="C811"/>
    <x v="483"/>
    <s v="B1076"/>
    <x v="332"/>
    <x v="0"/>
    <n v="29.13"/>
    <n v="4"/>
    <n v="116.52"/>
    <x v="2"/>
    <x v="0"/>
  </r>
  <r>
    <s v="O3281"/>
    <d v="2024-01-27T00:00:00"/>
    <x v="6"/>
    <x v="11"/>
    <x v="1"/>
    <s v="C585"/>
    <x v="859"/>
    <s v="B1855"/>
    <x v="872"/>
    <x v="0"/>
    <n v="20.149999999999999"/>
    <n v="1"/>
    <n v="20.149999999999999"/>
    <x v="2"/>
    <x v="1"/>
  </r>
  <r>
    <s v="O1693"/>
    <d v="2024-05-20T00:00:00"/>
    <x v="1"/>
    <x v="4"/>
    <x v="1"/>
    <s v="C845"/>
    <x v="860"/>
    <s v="B1107"/>
    <x v="873"/>
    <x v="3"/>
    <n v="36.6"/>
    <n v="4"/>
    <n v="146.4"/>
    <x v="3"/>
    <x v="4"/>
  </r>
  <r>
    <s v="O1718"/>
    <d v="2024-12-16T00:00:00"/>
    <x v="1"/>
    <x v="9"/>
    <x v="1"/>
    <s v="C827"/>
    <x v="861"/>
    <s v="B1909"/>
    <x v="874"/>
    <x v="1"/>
    <n v="44.42"/>
    <n v="4"/>
    <n v="177.68"/>
    <x v="1"/>
    <x v="2"/>
  </r>
  <r>
    <s v="O2190"/>
    <d v="2024-09-01T00:00:00"/>
    <x v="0"/>
    <x v="6"/>
    <x v="1"/>
    <s v="C687"/>
    <x v="862"/>
    <s v="B1946"/>
    <x v="875"/>
    <x v="3"/>
    <n v="38.32"/>
    <n v="2"/>
    <n v="76.64"/>
    <x v="3"/>
    <x v="4"/>
  </r>
  <r>
    <s v="O1734"/>
    <d v="2024-12-11T00:00:00"/>
    <x v="3"/>
    <x v="9"/>
    <x v="1"/>
    <s v="C569"/>
    <x v="632"/>
    <s v="B1917"/>
    <x v="303"/>
    <x v="2"/>
    <n v="15.84"/>
    <n v="3"/>
    <n v="47.52"/>
    <x v="2"/>
    <x v="4"/>
  </r>
  <r>
    <s v="O1472"/>
    <d v="2023-07-08T00:00:00"/>
    <x v="6"/>
    <x v="2"/>
    <x v="2"/>
    <s v="C192"/>
    <x v="863"/>
    <s v="B1350"/>
    <x v="876"/>
    <x v="3"/>
    <n v="34.409999999999997"/>
    <n v="2"/>
    <n v="68.819999999999993"/>
    <x v="0"/>
    <x v="7"/>
  </r>
  <r>
    <s v="O3893"/>
    <d v="2024-03-18T00:00:00"/>
    <x v="1"/>
    <x v="0"/>
    <x v="1"/>
    <s v="C530"/>
    <x v="766"/>
    <s v="B1354"/>
    <x v="877"/>
    <x v="0"/>
    <n v="34.200000000000003"/>
    <n v="2"/>
    <n v="68.400000000000006"/>
    <x v="1"/>
    <x v="0"/>
  </r>
  <r>
    <s v="O2889"/>
    <d v="2024-08-15T00:00:00"/>
    <x v="5"/>
    <x v="8"/>
    <x v="1"/>
    <s v="C188"/>
    <x v="864"/>
    <s v="B1273"/>
    <x v="166"/>
    <x v="1"/>
    <n v="32"/>
    <n v="2"/>
    <n v="64"/>
    <x v="0"/>
    <x v="6"/>
  </r>
  <r>
    <s v="O3276"/>
    <d v="2023-03-30T00:00:00"/>
    <x v="5"/>
    <x v="0"/>
    <x v="2"/>
    <s v="C400"/>
    <x v="865"/>
    <s v="B1876"/>
    <x v="199"/>
    <x v="2"/>
    <n v="26.86"/>
    <n v="2"/>
    <n v="53.72"/>
    <x v="0"/>
    <x v="0"/>
  </r>
  <r>
    <s v="O1750"/>
    <d v="2024-09-25T00:00:00"/>
    <x v="3"/>
    <x v="6"/>
    <x v="1"/>
    <s v="C770"/>
    <x v="866"/>
    <s v="B1198"/>
    <x v="694"/>
    <x v="1"/>
    <n v="17.079999999999998"/>
    <n v="1"/>
    <n v="17.079999999999998"/>
    <x v="1"/>
    <x v="4"/>
  </r>
  <r>
    <s v="O2090"/>
    <d v="2024-12-12T00:00:00"/>
    <x v="5"/>
    <x v="9"/>
    <x v="1"/>
    <s v="C721"/>
    <x v="867"/>
    <s v="B1289"/>
    <x v="878"/>
    <x v="0"/>
    <n v="42.34"/>
    <n v="4"/>
    <n v="169.36"/>
    <x v="2"/>
    <x v="3"/>
  </r>
  <r>
    <s v="O3306"/>
    <d v="2023-05-08T00:00:00"/>
    <x v="1"/>
    <x v="4"/>
    <x v="2"/>
    <s v="C940"/>
    <x v="134"/>
    <s v="B1775"/>
    <x v="760"/>
    <x v="0"/>
    <n v="43.71"/>
    <n v="1"/>
    <n v="43.71"/>
    <x v="2"/>
    <x v="0"/>
  </r>
  <r>
    <s v="O2252"/>
    <d v="2024-12-23T00:00:00"/>
    <x v="1"/>
    <x v="9"/>
    <x v="1"/>
    <s v="C958"/>
    <x v="683"/>
    <s v="B1105"/>
    <x v="700"/>
    <x v="0"/>
    <n v="14.55"/>
    <n v="3"/>
    <n v="43.65"/>
    <x v="0"/>
    <x v="3"/>
  </r>
  <r>
    <s v="O2032"/>
    <d v="2024-01-17T00:00:00"/>
    <x v="3"/>
    <x v="11"/>
    <x v="1"/>
    <s v="C383"/>
    <x v="579"/>
    <s v="B1052"/>
    <x v="349"/>
    <x v="1"/>
    <n v="5.08"/>
    <n v="4"/>
    <n v="20.32"/>
    <x v="0"/>
    <x v="3"/>
  </r>
  <r>
    <s v="O1428"/>
    <d v="2023-03-29T00:00:00"/>
    <x v="3"/>
    <x v="0"/>
    <x v="2"/>
    <s v="C767"/>
    <x v="868"/>
    <s v="B1393"/>
    <x v="879"/>
    <x v="2"/>
    <n v="16.45"/>
    <n v="1"/>
    <n v="16.45"/>
    <x v="1"/>
    <x v="4"/>
  </r>
  <r>
    <s v="O2576"/>
    <d v="2024-10-07T00:00:00"/>
    <x v="1"/>
    <x v="10"/>
    <x v="1"/>
    <s v="C232"/>
    <x v="4"/>
    <s v="B1721"/>
    <x v="254"/>
    <x v="0"/>
    <n v="23.41"/>
    <n v="2"/>
    <n v="46.82"/>
    <x v="2"/>
    <x v="1"/>
  </r>
  <r>
    <s v="O3998"/>
    <d v="2023-06-19T00:00:00"/>
    <x v="1"/>
    <x v="1"/>
    <x v="2"/>
    <s v="C930"/>
    <x v="778"/>
    <s v="B1217"/>
    <x v="672"/>
    <x v="0"/>
    <n v="20.66"/>
    <n v="1"/>
    <n v="20.66"/>
    <x v="1"/>
    <x v="1"/>
  </r>
  <r>
    <s v="O1116"/>
    <d v="2023-11-23T00:00:00"/>
    <x v="5"/>
    <x v="5"/>
    <x v="2"/>
    <s v="C695"/>
    <x v="317"/>
    <s v="B1706"/>
    <x v="880"/>
    <x v="1"/>
    <n v="8.26"/>
    <n v="2"/>
    <n v="16.52"/>
    <x v="0"/>
    <x v="7"/>
  </r>
  <r>
    <s v="O1250"/>
    <d v="2024-12-06T00:00:00"/>
    <x v="2"/>
    <x v="9"/>
    <x v="1"/>
    <s v="C132"/>
    <x v="869"/>
    <s v="B1284"/>
    <x v="744"/>
    <x v="1"/>
    <n v="17.78"/>
    <n v="1"/>
    <n v="17.78"/>
    <x v="2"/>
    <x v="4"/>
  </r>
  <r>
    <s v="O3023"/>
    <d v="2025-02-09T00:00:00"/>
    <x v="0"/>
    <x v="3"/>
    <x v="0"/>
    <s v="C760"/>
    <x v="65"/>
    <s v="B1003"/>
    <x v="650"/>
    <x v="0"/>
    <n v="40.42"/>
    <n v="5"/>
    <n v="202.1"/>
    <x v="2"/>
    <x v="6"/>
  </r>
  <r>
    <s v="O2803"/>
    <d v="2023-11-10T00:00:00"/>
    <x v="2"/>
    <x v="5"/>
    <x v="2"/>
    <s v="C749"/>
    <x v="752"/>
    <s v="B1744"/>
    <x v="881"/>
    <x v="2"/>
    <n v="39.840000000000003"/>
    <n v="2"/>
    <n v="79.680000000000007"/>
    <x v="0"/>
    <x v="5"/>
  </r>
  <r>
    <s v="O2701"/>
    <d v="2024-12-10T00:00:00"/>
    <x v="4"/>
    <x v="9"/>
    <x v="1"/>
    <s v="C772"/>
    <x v="459"/>
    <s v="B1418"/>
    <x v="882"/>
    <x v="2"/>
    <n v="15.79"/>
    <n v="2"/>
    <n v="31.58"/>
    <x v="2"/>
    <x v="0"/>
  </r>
  <r>
    <s v="O3002"/>
    <d v="2022-10-15T00:00:00"/>
    <x v="6"/>
    <x v="10"/>
    <x v="3"/>
    <s v="C358"/>
    <x v="320"/>
    <s v="B1813"/>
    <x v="883"/>
    <x v="0"/>
    <n v="6.57"/>
    <n v="1"/>
    <n v="6.57"/>
    <x v="2"/>
    <x v="0"/>
  </r>
  <r>
    <s v="O3713"/>
    <d v="2024-08-01T00:00:00"/>
    <x v="5"/>
    <x v="8"/>
    <x v="1"/>
    <s v="C130"/>
    <x v="210"/>
    <s v="B1714"/>
    <x v="380"/>
    <x v="2"/>
    <n v="16.07"/>
    <n v="3"/>
    <n v="48.21"/>
    <x v="0"/>
    <x v="6"/>
  </r>
  <r>
    <s v="O1224"/>
    <d v="2024-02-24T00:00:00"/>
    <x v="6"/>
    <x v="3"/>
    <x v="1"/>
    <s v="C165"/>
    <x v="870"/>
    <s v="B1022"/>
    <x v="884"/>
    <x v="1"/>
    <n v="9.31"/>
    <n v="1"/>
    <n v="9.31"/>
    <x v="3"/>
    <x v="0"/>
  </r>
  <r>
    <s v="O2666"/>
    <d v="2023-12-24T00:00:00"/>
    <x v="0"/>
    <x v="9"/>
    <x v="2"/>
    <s v="C263"/>
    <x v="323"/>
    <s v="B1653"/>
    <x v="885"/>
    <x v="0"/>
    <n v="34.58"/>
    <n v="1"/>
    <n v="34.58"/>
    <x v="2"/>
    <x v="0"/>
  </r>
  <r>
    <s v="O3260"/>
    <d v="2023-02-06T00:00:00"/>
    <x v="1"/>
    <x v="3"/>
    <x v="2"/>
    <s v="C120"/>
    <x v="190"/>
    <s v="B1817"/>
    <x v="886"/>
    <x v="2"/>
    <n v="48.76"/>
    <n v="4"/>
    <n v="195.04"/>
    <x v="1"/>
    <x v="3"/>
  </r>
  <r>
    <s v="O2907"/>
    <d v="2023-12-26T00:00:00"/>
    <x v="4"/>
    <x v="9"/>
    <x v="2"/>
    <s v="C320"/>
    <x v="717"/>
    <s v="B1349"/>
    <x v="193"/>
    <x v="0"/>
    <n v="25.19"/>
    <n v="5"/>
    <n v="125.95"/>
    <x v="1"/>
    <x v="0"/>
  </r>
  <r>
    <s v="O3124"/>
    <d v="2022-09-23T00:00:00"/>
    <x v="2"/>
    <x v="6"/>
    <x v="3"/>
    <s v="C507"/>
    <x v="72"/>
    <s v="B1290"/>
    <x v="430"/>
    <x v="0"/>
    <n v="29.27"/>
    <n v="5"/>
    <n v="146.35"/>
    <x v="1"/>
    <x v="0"/>
  </r>
  <r>
    <s v="O3680"/>
    <d v="2023-10-05T00:00:00"/>
    <x v="5"/>
    <x v="10"/>
    <x v="2"/>
    <s v="C323"/>
    <x v="871"/>
    <s v="B1903"/>
    <x v="321"/>
    <x v="2"/>
    <n v="18.57"/>
    <n v="1"/>
    <n v="18.57"/>
    <x v="2"/>
    <x v="2"/>
  </r>
  <r>
    <s v="O3502"/>
    <d v="2024-08-11T00:00:00"/>
    <x v="0"/>
    <x v="8"/>
    <x v="1"/>
    <s v="C651"/>
    <x v="213"/>
    <s v="B1618"/>
    <x v="887"/>
    <x v="2"/>
    <n v="43.85"/>
    <n v="3"/>
    <n v="131.55000000000001"/>
    <x v="1"/>
    <x v="5"/>
  </r>
  <r>
    <s v="O1036"/>
    <d v="2023-10-04T00:00:00"/>
    <x v="3"/>
    <x v="10"/>
    <x v="2"/>
    <s v="C412"/>
    <x v="173"/>
    <s v="B1921"/>
    <x v="36"/>
    <x v="0"/>
    <n v="30.91"/>
    <n v="5"/>
    <n v="154.55000000000001"/>
    <x v="2"/>
    <x v="3"/>
  </r>
  <r>
    <s v="O1868"/>
    <d v="2023-08-11T00:00:00"/>
    <x v="2"/>
    <x v="8"/>
    <x v="2"/>
    <s v="C858"/>
    <x v="872"/>
    <s v="B1782"/>
    <x v="282"/>
    <x v="0"/>
    <n v="30.29"/>
    <n v="1"/>
    <n v="30.29"/>
    <x v="0"/>
    <x v="0"/>
  </r>
  <r>
    <s v="O2314"/>
    <d v="2023-11-20T00:00:00"/>
    <x v="1"/>
    <x v="5"/>
    <x v="2"/>
    <s v="C217"/>
    <x v="748"/>
    <s v="B1757"/>
    <x v="59"/>
    <x v="3"/>
    <n v="35.29"/>
    <n v="5"/>
    <n v="176.45"/>
    <x v="2"/>
    <x v="5"/>
  </r>
  <r>
    <s v="O3110"/>
    <d v="2024-11-17T00:00:00"/>
    <x v="0"/>
    <x v="5"/>
    <x v="1"/>
    <s v="C904"/>
    <x v="526"/>
    <s v="B1841"/>
    <x v="888"/>
    <x v="3"/>
    <n v="34.11"/>
    <n v="3"/>
    <n v="102.33"/>
    <x v="0"/>
    <x v="6"/>
  </r>
  <r>
    <s v="O1535"/>
    <d v="2023-01-07T00:00:00"/>
    <x v="6"/>
    <x v="11"/>
    <x v="2"/>
    <s v="C338"/>
    <x v="873"/>
    <s v="B1871"/>
    <x v="889"/>
    <x v="2"/>
    <n v="29.26"/>
    <n v="2"/>
    <n v="58.52"/>
    <x v="0"/>
    <x v="3"/>
  </r>
  <r>
    <s v="O3558"/>
    <d v="2024-10-19T00:00:00"/>
    <x v="6"/>
    <x v="10"/>
    <x v="1"/>
    <s v="C302"/>
    <x v="874"/>
    <s v="B1503"/>
    <x v="571"/>
    <x v="3"/>
    <n v="28.65"/>
    <n v="2"/>
    <n v="57.3"/>
    <x v="2"/>
    <x v="6"/>
  </r>
  <r>
    <s v="O2113"/>
    <d v="2024-11-24T00:00:00"/>
    <x v="0"/>
    <x v="5"/>
    <x v="1"/>
    <s v="C119"/>
    <x v="875"/>
    <s v="B1715"/>
    <x v="418"/>
    <x v="2"/>
    <n v="35"/>
    <n v="2"/>
    <n v="70"/>
    <x v="1"/>
    <x v="7"/>
  </r>
  <r>
    <s v="O2789"/>
    <d v="2023-08-25T00:00:00"/>
    <x v="2"/>
    <x v="8"/>
    <x v="2"/>
    <s v="C436"/>
    <x v="605"/>
    <s v="B1958"/>
    <x v="86"/>
    <x v="0"/>
    <n v="7.59"/>
    <n v="5"/>
    <n v="37.950000000000003"/>
    <x v="0"/>
    <x v="2"/>
  </r>
  <r>
    <s v="O2029"/>
    <d v="2023-10-24T00:00:00"/>
    <x v="4"/>
    <x v="10"/>
    <x v="2"/>
    <s v="C409"/>
    <x v="876"/>
    <s v="B1166"/>
    <x v="890"/>
    <x v="1"/>
    <n v="7.34"/>
    <n v="2"/>
    <n v="14.68"/>
    <x v="2"/>
    <x v="0"/>
  </r>
  <r>
    <s v="O1024"/>
    <d v="2024-04-17T00:00:00"/>
    <x v="3"/>
    <x v="7"/>
    <x v="1"/>
    <s v="C327"/>
    <x v="877"/>
    <s v="B1613"/>
    <x v="201"/>
    <x v="1"/>
    <n v="37.01"/>
    <n v="3"/>
    <n v="111.03"/>
    <x v="1"/>
    <x v="3"/>
  </r>
  <r>
    <s v="O1265"/>
    <d v="2023-03-01T00:00:00"/>
    <x v="3"/>
    <x v="0"/>
    <x v="2"/>
    <s v="C872"/>
    <x v="878"/>
    <s v="B1997"/>
    <x v="825"/>
    <x v="3"/>
    <n v="9.7899999999999991"/>
    <n v="3"/>
    <n v="29.37"/>
    <x v="3"/>
    <x v="0"/>
  </r>
  <r>
    <s v="O3368"/>
    <d v="2023-02-05T00:00:00"/>
    <x v="0"/>
    <x v="3"/>
    <x v="2"/>
    <s v="C115"/>
    <x v="879"/>
    <s v="B1729"/>
    <x v="539"/>
    <x v="0"/>
    <n v="16.18"/>
    <n v="3"/>
    <n v="48.54"/>
    <x v="0"/>
    <x v="0"/>
  </r>
  <r>
    <s v="O3518"/>
    <d v="2023-08-09T00:00:00"/>
    <x v="3"/>
    <x v="8"/>
    <x v="2"/>
    <s v="C270"/>
    <x v="60"/>
    <s v="B1580"/>
    <x v="854"/>
    <x v="3"/>
    <n v="6.17"/>
    <n v="4"/>
    <n v="24.68"/>
    <x v="0"/>
    <x v="5"/>
  </r>
  <r>
    <s v="O3553"/>
    <d v="2024-04-22T00:00:00"/>
    <x v="1"/>
    <x v="7"/>
    <x v="1"/>
    <s v="C271"/>
    <x v="880"/>
    <s v="B1597"/>
    <x v="138"/>
    <x v="3"/>
    <n v="40.43"/>
    <n v="5"/>
    <n v="202.15"/>
    <x v="1"/>
    <x v="3"/>
  </r>
  <r>
    <s v="O1595"/>
    <d v="2024-05-11T00:00:00"/>
    <x v="6"/>
    <x v="4"/>
    <x v="1"/>
    <s v="C307"/>
    <x v="881"/>
    <s v="B1669"/>
    <x v="891"/>
    <x v="3"/>
    <n v="7.88"/>
    <n v="1"/>
    <n v="7.88"/>
    <x v="2"/>
    <x v="3"/>
  </r>
  <r>
    <s v="O1452"/>
    <d v="2023-12-26T00:00:00"/>
    <x v="4"/>
    <x v="9"/>
    <x v="2"/>
    <s v="C183"/>
    <x v="882"/>
    <s v="B1338"/>
    <x v="9"/>
    <x v="0"/>
    <n v="44.91"/>
    <n v="1"/>
    <n v="44.91"/>
    <x v="3"/>
    <x v="0"/>
  </r>
  <r>
    <s v="O2496"/>
    <d v="2025-08-16T00:00:00"/>
    <x v="6"/>
    <x v="8"/>
    <x v="0"/>
    <s v="C392"/>
    <x v="633"/>
    <s v="B1474"/>
    <x v="892"/>
    <x v="0"/>
    <n v="30.77"/>
    <n v="4"/>
    <n v="123.08"/>
    <x v="2"/>
    <x v="0"/>
  </r>
  <r>
    <s v="O1053"/>
    <d v="2024-10-10T00:00:00"/>
    <x v="5"/>
    <x v="10"/>
    <x v="1"/>
    <s v="C594"/>
    <x v="60"/>
    <s v="B1853"/>
    <x v="560"/>
    <x v="2"/>
    <n v="46.9"/>
    <n v="1"/>
    <n v="46.9"/>
    <x v="3"/>
    <x v="7"/>
  </r>
  <r>
    <s v="O2420"/>
    <d v="2024-09-30T00:00:00"/>
    <x v="1"/>
    <x v="6"/>
    <x v="1"/>
    <s v="C667"/>
    <x v="883"/>
    <s v="B1183"/>
    <x v="745"/>
    <x v="0"/>
    <n v="46.12"/>
    <n v="5"/>
    <n v="230.6"/>
    <x v="0"/>
    <x v="2"/>
  </r>
  <r>
    <s v="O3178"/>
    <d v="2023-11-09T00:00:00"/>
    <x v="5"/>
    <x v="5"/>
    <x v="2"/>
    <s v="C210"/>
    <x v="322"/>
    <s v="B1607"/>
    <x v="747"/>
    <x v="2"/>
    <n v="15.86"/>
    <n v="2"/>
    <n v="31.72"/>
    <x v="0"/>
    <x v="2"/>
  </r>
  <r>
    <s v="O1313"/>
    <d v="2024-03-09T00:00:00"/>
    <x v="6"/>
    <x v="0"/>
    <x v="1"/>
    <s v="C511"/>
    <x v="884"/>
    <s v="B1745"/>
    <x v="25"/>
    <x v="3"/>
    <n v="48.4"/>
    <n v="2"/>
    <n v="96.8"/>
    <x v="0"/>
    <x v="0"/>
  </r>
  <r>
    <s v="O1006"/>
    <d v="2023-02-19T00:00:00"/>
    <x v="0"/>
    <x v="3"/>
    <x v="2"/>
    <s v="C658"/>
    <x v="60"/>
    <s v="B1939"/>
    <x v="615"/>
    <x v="1"/>
    <n v="25.27"/>
    <n v="5"/>
    <n v="126.35"/>
    <x v="1"/>
    <x v="4"/>
  </r>
  <r>
    <s v="O1062"/>
    <d v="2024-10-17T00:00:00"/>
    <x v="5"/>
    <x v="10"/>
    <x v="1"/>
    <s v="C797"/>
    <x v="885"/>
    <s v="B1963"/>
    <x v="13"/>
    <x v="0"/>
    <n v="32.53"/>
    <n v="4"/>
    <n v="130.12"/>
    <x v="2"/>
    <x v="0"/>
  </r>
  <r>
    <s v="O3668"/>
    <d v="2022-12-15T00:00:00"/>
    <x v="5"/>
    <x v="9"/>
    <x v="3"/>
    <s v="C303"/>
    <x v="298"/>
    <s v="B1237"/>
    <x v="235"/>
    <x v="0"/>
    <n v="7.07"/>
    <n v="2"/>
    <n v="14.14"/>
    <x v="1"/>
    <x v="0"/>
  </r>
  <r>
    <s v="O1642"/>
    <d v="2024-05-14T00:00:00"/>
    <x v="4"/>
    <x v="4"/>
    <x v="1"/>
    <s v="C451"/>
    <x v="886"/>
    <s v="B1471"/>
    <x v="893"/>
    <x v="3"/>
    <n v="44.72"/>
    <n v="4"/>
    <n v="178.88"/>
    <x v="0"/>
    <x v="3"/>
  </r>
  <r>
    <s v="O3636"/>
    <d v="2025-02-04T00:00:00"/>
    <x v="4"/>
    <x v="3"/>
    <x v="0"/>
    <s v="C919"/>
    <x v="786"/>
    <s v="B1549"/>
    <x v="894"/>
    <x v="0"/>
    <n v="39.17"/>
    <n v="5"/>
    <n v="195.85"/>
    <x v="0"/>
    <x v="1"/>
  </r>
  <r>
    <s v="O2289"/>
    <d v="2022-09-24T00:00:00"/>
    <x v="6"/>
    <x v="6"/>
    <x v="3"/>
    <s v="C984"/>
    <x v="839"/>
    <s v="B1572"/>
    <x v="357"/>
    <x v="2"/>
    <n v="16.03"/>
    <n v="5"/>
    <n v="80.150000000000006"/>
    <x v="2"/>
    <x v="6"/>
  </r>
  <r>
    <s v="O2287"/>
    <d v="2025-06-29T00:00:00"/>
    <x v="0"/>
    <x v="1"/>
    <x v="0"/>
    <s v="C637"/>
    <x v="887"/>
    <s v="B1327"/>
    <x v="131"/>
    <x v="2"/>
    <n v="13.78"/>
    <n v="4"/>
    <n v="55.12"/>
    <x v="0"/>
    <x v="1"/>
  </r>
  <r>
    <s v="O1944"/>
    <d v="2023-08-01T00:00:00"/>
    <x v="4"/>
    <x v="8"/>
    <x v="2"/>
    <s v="C380"/>
    <x v="691"/>
    <s v="B1488"/>
    <x v="895"/>
    <x v="0"/>
    <n v="13.74"/>
    <n v="5"/>
    <n v="68.7"/>
    <x v="0"/>
    <x v="4"/>
  </r>
  <r>
    <s v="O3520"/>
    <d v="2024-07-23T00:00:00"/>
    <x v="4"/>
    <x v="2"/>
    <x v="1"/>
    <s v="C744"/>
    <x v="888"/>
    <s v="B1569"/>
    <x v="662"/>
    <x v="1"/>
    <n v="15.52"/>
    <n v="5"/>
    <n v="77.599999999999994"/>
    <x v="0"/>
    <x v="7"/>
  </r>
  <r>
    <s v="O2270"/>
    <d v="2025-06-08T00:00:00"/>
    <x v="0"/>
    <x v="1"/>
    <x v="0"/>
    <s v="C942"/>
    <x v="204"/>
    <s v="B1677"/>
    <x v="592"/>
    <x v="2"/>
    <n v="41.45"/>
    <n v="1"/>
    <n v="41.45"/>
    <x v="2"/>
    <x v="0"/>
  </r>
  <r>
    <s v="O1240"/>
    <d v="2023-07-12T00:00:00"/>
    <x v="3"/>
    <x v="2"/>
    <x v="2"/>
    <s v="C592"/>
    <x v="694"/>
    <s v="B1504"/>
    <x v="209"/>
    <x v="3"/>
    <n v="35.880000000000003"/>
    <n v="5"/>
    <n v="179.4"/>
    <x v="0"/>
    <x v="0"/>
  </r>
  <r>
    <s v="O1772"/>
    <d v="2023-11-19T00:00:00"/>
    <x v="0"/>
    <x v="5"/>
    <x v="2"/>
    <s v="C923"/>
    <x v="33"/>
    <s v="B1419"/>
    <x v="896"/>
    <x v="2"/>
    <n v="39.14"/>
    <n v="4"/>
    <n v="156.56"/>
    <x v="1"/>
    <x v="7"/>
  </r>
  <r>
    <s v="O2817"/>
    <d v="2024-06-21T00:00:00"/>
    <x v="2"/>
    <x v="1"/>
    <x v="1"/>
    <s v="C365"/>
    <x v="524"/>
    <s v="B1621"/>
    <x v="64"/>
    <x v="2"/>
    <n v="34.520000000000003"/>
    <n v="2"/>
    <n v="69.040000000000006"/>
    <x v="0"/>
    <x v="6"/>
  </r>
  <r>
    <s v="O2370"/>
    <d v="2024-05-23T00:00:00"/>
    <x v="5"/>
    <x v="4"/>
    <x v="1"/>
    <s v="C218"/>
    <x v="676"/>
    <s v="B1345"/>
    <x v="897"/>
    <x v="3"/>
    <n v="7.43"/>
    <n v="2"/>
    <n v="14.86"/>
    <x v="0"/>
    <x v="2"/>
  </r>
  <r>
    <s v="O3232"/>
    <d v="2024-01-21T00:00:00"/>
    <x v="0"/>
    <x v="11"/>
    <x v="1"/>
    <s v="C853"/>
    <x v="50"/>
    <s v="B1708"/>
    <x v="134"/>
    <x v="0"/>
    <n v="32.799999999999997"/>
    <n v="2"/>
    <n v="65.599999999999994"/>
    <x v="2"/>
    <x v="2"/>
  </r>
  <r>
    <s v="O2316"/>
    <d v="2024-03-31T00:00:00"/>
    <x v="0"/>
    <x v="0"/>
    <x v="1"/>
    <s v="C376"/>
    <x v="458"/>
    <s v="B1083"/>
    <x v="898"/>
    <x v="0"/>
    <n v="9.8699999999999992"/>
    <n v="2"/>
    <n v="19.739999999999998"/>
    <x v="0"/>
    <x v="2"/>
  </r>
  <r>
    <s v="O3065"/>
    <d v="2024-04-16T00:00:00"/>
    <x v="4"/>
    <x v="7"/>
    <x v="1"/>
    <s v="C592"/>
    <x v="694"/>
    <s v="B1085"/>
    <x v="899"/>
    <x v="2"/>
    <n v="39.11"/>
    <n v="4"/>
    <n v="156.44"/>
    <x v="0"/>
    <x v="2"/>
  </r>
  <r>
    <s v="O3474"/>
    <d v="2023-10-24T00:00:00"/>
    <x v="4"/>
    <x v="10"/>
    <x v="2"/>
    <s v="C507"/>
    <x v="205"/>
    <s v="B1456"/>
    <x v="421"/>
    <x v="2"/>
    <n v="12.36"/>
    <n v="5"/>
    <n v="61.8"/>
    <x v="2"/>
    <x v="0"/>
  </r>
  <r>
    <s v="O3475"/>
    <d v="2024-05-11T00:00:00"/>
    <x v="6"/>
    <x v="4"/>
    <x v="1"/>
    <s v="C845"/>
    <x v="523"/>
    <s v="B1481"/>
    <x v="413"/>
    <x v="0"/>
    <n v="34.409999999999997"/>
    <n v="5"/>
    <n v="172.05"/>
    <x v="0"/>
    <x v="3"/>
  </r>
  <r>
    <s v="O2224"/>
    <d v="2023-08-29T00:00:00"/>
    <x v="4"/>
    <x v="8"/>
    <x v="2"/>
    <s v="C412"/>
    <x v="889"/>
    <s v="B1722"/>
    <x v="900"/>
    <x v="3"/>
    <n v="26.41"/>
    <n v="3"/>
    <n v="79.23"/>
    <x v="2"/>
    <x v="1"/>
  </r>
  <r>
    <s v="O2487"/>
    <d v="2023-07-17T00:00:00"/>
    <x v="1"/>
    <x v="2"/>
    <x v="2"/>
    <s v="C716"/>
    <x v="890"/>
    <s v="B1927"/>
    <x v="764"/>
    <x v="0"/>
    <n v="47.73"/>
    <n v="3"/>
    <n v="143.19"/>
    <x v="0"/>
    <x v="0"/>
  </r>
  <r>
    <s v="O3706"/>
    <d v="2023-06-23T00:00:00"/>
    <x v="2"/>
    <x v="1"/>
    <x v="2"/>
    <s v="C156"/>
    <x v="891"/>
    <s v="B1036"/>
    <x v="901"/>
    <x v="2"/>
    <n v="22.28"/>
    <n v="5"/>
    <n v="111.4"/>
    <x v="2"/>
    <x v="3"/>
  </r>
  <r>
    <s v="O2479"/>
    <d v="2024-03-24T00:00:00"/>
    <x v="0"/>
    <x v="0"/>
    <x v="1"/>
    <s v="C899"/>
    <x v="112"/>
    <s v="B1650"/>
    <x v="468"/>
    <x v="1"/>
    <n v="44.02"/>
    <n v="5"/>
    <n v="220.1"/>
    <x v="0"/>
    <x v="2"/>
  </r>
  <r>
    <s v="O2657"/>
    <d v="2024-12-09T00:00:00"/>
    <x v="1"/>
    <x v="9"/>
    <x v="1"/>
    <s v="C775"/>
    <x v="588"/>
    <s v="B1959"/>
    <x v="139"/>
    <x v="2"/>
    <n v="29.68"/>
    <n v="5"/>
    <n v="148.4"/>
    <x v="1"/>
    <x v="0"/>
  </r>
  <r>
    <s v="O2964"/>
    <d v="2024-10-02T00:00:00"/>
    <x v="3"/>
    <x v="10"/>
    <x v="1"/>
    <s v="C166"/>
    <x v="826"/>
    <s v="B1739"/>
    <x v="285"/>
    <x v="3"/>
    <n v="32.69"/>
    <n v="4"/>
    <n v="130.76"/>
    <x v="0"/>
    <x v="2"/>
  </r>
  <r>
    <s v="O1172"/>
    <d v="2024-01-08T00:00:00"/>
    <x v="1"/>
    <x v="11"/>
    <x v="1"/>
    <s v="C374"/>
    <x v="590"/>
    <s v="B1728"/>
    <x v="307"/>
    <x v="3"/>
    <n v="10.63"/>
    <n v="4"/>
    <n v="42.52"/>
    <x v="0"/>
    <x v="4"/>
  </r>
  <r>
    <s v="O2387"/>
    <d v="2025-02-03T00:00:00"/>
    <x v="1"/>
    <x v="3"/>
    <x v="0"/>
    <s v="C198"/>
    <x v="490"/>
    <s v="B1160"/>
    <x v="902"/>
    <x v="2"/>
    <n v="30.02"/>
    <n v="3"/>
    <n v="90.06"/>
    <x v="0"/>
    <x v="2"/>
  </r>
  <r>
    <s v="O2076"/>
    <d v="2024-08-18T00:00:00"/>
    <x v="0"/>
    <x v="8"/>
    <x v="1"/>
    <s v="C932"/>
    <x v="892"/>
    <s v="B1365"/>
    <x v="903"/>
    <x v="2"/>
    <n v="24.82"/>
    <n v="5"/>
    <n v="124.1"/>
    <x v="2"/>
    <x v="0"/>
  </r>
  <r>
    <s v="O3886"/>
    <d v="2023-06-14T00:00:00"/>
    <x v="3"/>
    <x v="1"/>
    <x v="2"/>
    <s v="C501"/>
    <x v="686"/>
    <s v="B1724"/>
    <x v="647"/>
    <x v="0"/>
    <n v="7.03"/>
    <n v="3"/>
    <n v="21.09"/>
    <x v="0"/>
    <x v="2"/>
  </r>
  <r>
    <s v="O3496"/>
    <d v="2025-07-12T00:00:00"/>
    <x v="6"/>
    <x v="2"/>
    <x v="0"/>
    <s v="C100"/>
    <x v="198"/>
    <s v="B1354"/>
    <x v="877"/>
    <x v="3"/>
    <n v="37.85"/>
    <n v="1"/>
    <n v="37.85"/>
    <x v="2"/>
    <x v="0"/>
  </r>
  <r>
    <s v="O3669"/>
    <d v="2024-08-05T00:00:00"/>
    <x v="1"/>
    <x v="8"/>
    <x v="1"/>
    <s v="C458"/>
    <x v="122"/>
    <s v="B1082"/>
    <x v="159"/>
    <x v="2"/>
    <n v="40.590000000000003"/>
    <n v="2"/>
    <n v="81.180000000000007"/>
    <x v="0"/>
    <x v="7"/>
  </r>
  <r>
    <s v="O2086"/>
    <d v="2023-02-27T00:00:00"/>
    <x v="1"/>
    <x v="3"/>
    <x v="2"/>
    <s v="C755"/>
    <x v="893"/>
    <s v="B1283"/>
    <x v="904"/>
    <x v="0"/>
    <n v="18.96"/>
    <n v="3"/>
    <n v="56.88"/>
    <x v="0"/>
    <x v="3"/>
  </r>
  <r>
    <s v="O2871"/>
    <d v="2024-08-30T00:00:00"/>
    <x v="2"/>
    <x v="8"/>
    <x v="1"/>
    <s v="C396"/>
    <x v="175"/>
    <s v="B1488"/>
    <x v="476"/>
    <x v="2"/>
    <n v="13.14"/>
    <n v="4"/>
    <n v="52.56"/>
    <x v="0"/>
    <x v="3"/>
  </r>
  <r>
    <s v="O3781"/>
    <d v="2023-10-17T00:00:00"/>
    <x v="4"/>
    <x v="10"/>
    <x v="2"/>
    <s v="C835"/>
    <x v="117"/>
    <s v="B1080"/>
    <x v="295"/>
    <x v="2"/>
    <n v="42.89"/>
    <n v="4"/>
    <n v="171.56"/>
    <x v="0"/>
    <x v="1"/>
  </r>
  <r>
    <s v="O2073"/>
    <d v="2024-11-02T00:00:00"/>
    <x v="6"/>
    <x v="5"/>
    <x v="1"/>
    <s v="C801"/>
    <x v="536"/>
    <s v="B1825"/>
    <x v="905"/>
    <x v="3"/>
    <n v="39.369999999999997"/>
    <n v="4"/>
    <n v="157.47999999999999"/>
    <x v="1"/>
    <x v="1"/>
  </r>
  <r>
    <s v="O2617"/>
    <d v="2025-06-12T00:00:00"/>
    <x v="5"/>
    <x v="1"/>
    <x v="0"/>
    <s v="C336"/>
    <x v="894"/>
    <s v="B1654"/>
    <x v="318"/>
    <x v="0"/>
    <n v="28.08"/>
    <n v="5"/>
    <n v="140.4"/>
    <x v="0"/>
    <x v="6"/>
  </r>
  <r>
    <s v="O1744"/>
    <d v="2023-11-29T00:00:00"/>
    <x v="3"/>
    <x v="5"/>
    <x v="2"/>
    <s v="C679"/>
    <x v="272"/>
    <s v="B1254"/>
    <x v="783"/>
    <x v="2"/>
    <n v="48.39"/>
    <n v="4"/>
    <n v="193.56"/>
    <x v="3"/>
    <x v="0"/>
  </r>
  <r>
    <s v="O2820"/>
    <d v="2025-07-11T00:00:00"/>
    <x v="2"/>
    <x v="2"/>
    <x v="0"/>
    <s v="C222"/>
    <x v="684"/>
    <s v="B1141"/>
    <x v="906"/>
    <x v="3"/>
    <n v="9.31"/>
    <n v="4"/>
    <n v="37.24"/>
    <x v="2"/>
    <x v="3"/>
  </r>
  <r>
    <s v="O1507"/>
    <d v="2024-08-12T00:00:00"/>
    <x v="1"/>
    <x v="8"/>
    <x v="1"/>
    <s v="C618"/>
    <x v="123"/>
    <s v="B1557"/>
    <x v="26"/>
    <x v="0"/>
    <n v="7.38"/>
    <n v="4"/>
    <n v="29.52"/>
    <x v="1"/>
    <x v="7"/>
  </r>
  <r>
    <s v="O1531"/>
    <d v="2024-02-20T00:00:00"/>
    <x v="4"/>
    <x v="3"/>
    <x v="1"/>
    <s v="C328"/>
    <x v="895"/>
    <s v="B1800"/>
    <x v="406"/>
    <x v="2"/>
    <n v="43.27"/>
    <n v="5"/>
    <n v="216.35"/>
    <x v="2"/>
    <x v="0"/>
  </r>
  <r>
    <s v="O2951"/>
    <d v="2024-03-07T00:00:00"/>
    <x v="5"/>
    <x v="0"/>
    <x v="1"/>
    <s v="C881"/>
    <x v="651"/>
    <s v="B1963"/>
    <x v="13"/>
    <x v="2"/>
    <n v="31.88"/>
    <n v="1"/>
    <n v="31.88"/>
    <x v="0"/>
    <x v="3"/>
  </r>
  <r>
    <s v="O2910"/>
    <d v="2024-11-26T00:00:00"/>
    <x v="4"/>
    <x v="5"/>
    <x v="1"/>
    <s v="C936"/>
    <x v="369"/>
    <s v="B1809"/>
    <x v="907"/>
    <x v="3"/>
    <n v="40.29"/>
    <n v="2"/>
    <n v="80.58"/>
    <x v="0"/>
    <x v="6"/>
  </r>
  <r>
    <s v="O1897"/>
    <d v="2024-11-02T00:00:00"/>
    <x v="6"/>
    <x v="5"/>
    <x v="1"/>
    <s v="C868"/>
    <x v="896"/>
    <s v="B1083"/>
    <x v="898"/>
    <x v="1"/>
    <n v="12.02"/>
    <n v="5"/>
    <n v="60.1"/>
    <x v="0"/>
    <x v="0"/>
  </r>
  <r>
    <s v="O3703"/>
    <d v="2025-04-27T00:00:00"/>
    <x v="0"/>
    <x v="7"/>
    <x v="0"/>
    <s v="C488"/>
    <x v="537"/>
    <s v="B1604"/>
    <x v="670"/>
    <x v="2"/>
    <n v="15.29"/>
    <n v="2"/>
    <n v="30.58"/>
    <x v="2"/>
    <x v="2"/>
  </r>
  <r>
    <s v="O1941"/>
    <d v="2024-06-06T00:00:00"/>
    <x v="5"/>
    <x v="1"/>
    <x v="1"/>
    <s v="C826"/>
    <x v="472"/>
    <s v="B1528"/>
    <x v="187"/>
    <x v="2"/>
    <n v="20.96"/>
    <n v="4"/>
    <n v="83.84"/>
    <x v="2"/>
    <x v="2"/>
  </r>
  <r>
    <s v="O1043"/>
    <d v="2023-06-21T00:00:00"/>
    <x v="3"/>
    <x v="1"/>
    <x v="2"/>
    <s v="C574"/>
    <x v="60"/>
    <s v="B1277"/>
    <x v="278"/>
    <x v="2"/>
    <n v="22.84"/>
    <n v="2"/>
    <n v="45.68"/>
    <x v="3"/>
    <x v="4"/>
  </r>
  <r>
    <s v="O2528"/>
    <d v="2024-11-01T00:00:00"/>
    <x v="2"/>
    <x v="5"/>
    <x v="1"/>
    <s v="C477"/>
    <x v="367"/>
    <s v="B1995"/>
    <x v="115"/>
    <x v="0"/>
    <n v="49.17"/>
    <n v="1"/>
    <n v="49.17"/>
    <x v="2"/>
    <x v="2"/>
  </r>
  <r>
    <s v="O1212"/>
    <d v="2024-01-14T00:00:00"/>
    <x v="0"/>
    <x v="11"/>
    <x v="1"/>
    <s v="C717"/>
    <x v="897"/>
    <s v="B1976"/>
    <x v="908"/>
    <x v="1"/>
    <n v="22.94"/>
    <n v="4"/>
    <n v="91.76"/>
    <x v="1"/>
    <x v="3"/>
  </r>
  <r>
    <s v="O3227"/>
    <d v="2025-07-17T00:00:00"/>
    <x v="5"/>
    <x v="2"/>
    <x v="0"/>
    <s v="C888"/>
    <x v="814"/>
    <s v="B1577"/>
    <x v="909"/>
    <x v="0"/>
    <n v="40.619999999999997"/>
    <n v="4"/>
    <n v="162.47999999999999"/>
    <x v="0"/>
    <x v="7"/>
  </r>
  <r>
    <s v="O3817"/>
    <d v="2024-11-30T00:00:00"/>
    <x v="6"/>
    <x v="5"/>
    <x v="1"/>
    <s v="C133"/>
    <x v="898"/>
    <s v="B1703"/>
    <x v="368"/>
    <x v="2"/>
    <n v="11.69"/>
    <n v="3"/>
    <n v="35.07"/>
    <x v="0"/>
    <x v="0"/>
  </r>
  <r>
    <s v="O2429"/>
    <d v="2024-06-30T00:00:00"/>
    <x v="0"/>
    <x v="1"/>
    <x v="1"/>
    <s v="C155"/>
    <x v="630"/>
    <s v="B1105"/>
    <x v="700"/>
    <x v="2"/>
    <n v="19.43"/>
    <n v="4"/>
    <n v="77.72"/>
    <x v="2"/>
    <x v="0"/>
  </r>
  <r>
    <s v="O1297"/>
    <d v="2024-04-05T00:00:00"/>
    <x v="2"/>
    <x v="7"/>
    <x v="1"/>
    <s v="C666"/>
    <x v="899"/>
    <s v="B1107"/>
    <x v="850"/>
    <x v="2"/>
    <n v="48.23"/>
    <n v="1"/>
    <n v="48.23"/>
    <x v="1"/>
    <x v="0"/>
  </r>
  <r>
    <s v="O2816"/>
    <d v="2023-02-11T00:00:00"/>
    <x v="6"/>
    <x v="3"/>
    <x v="2"/>
    <s v="C336"/>
    <x v="378"/>
    <s v="B1003"/>
    <x v="361"/>
    <x v="1"/>
    <n v="35.159999999999997"/>
    <n v="3"/>
    <n v="105.48"/>
    <x v="2"/>
    <x v="5"/>
  </r>
  <r>
    <s v="O2651"/>
    <d v="2024-01-04T00:00:00"/>
    <x v="5"/>
    <x v="11"/>
    <x v="1"/>
    <s v="C923"/>
    <x v="310"/>
    <s v="B1073"/>
    <x v="496"/>
    <x v="3"/>
    <n v="40.61"/>
    <n v="2"/>
    <n v="81.22"/>
    <x v="0"/>
    <x v="7"/>
  </r>
  <r>
    <s v="O1996"/>
    <d v="2024-07-25T00:00:00"/>
    <x v="5"/>
    <x v="2"/>
    <x v="1"/>
    <s v="C783"/>
    <x v="575"/>
    <s v="B1486"/>
    <x v="910"/>
    <x v="3"/>
    <n v="10.25"/>
    <n v="5"/>
    <n v="51.25"/>
    <x v="3"/>
    <x v="2"/>
  </r>
  <r>
    <s v="O3846"/>
    <d v="2024-11-25T00:00:00"/>
    <x v="1"/>
    <x v="5"/>
    <x v="1"/>
    <s v="C427"/>
    <x v="427"/>
    <s v="B1237"/>
    <x v="235"/>
    <x v="0"/>
    <n v="7.78"/>
    <n v="5"/>
    <n v="38.9"/>
    <x v="0"/>
    <x v="1"/>
  </r>
  <r>
    <s v="O2087"/>
    <d v="2023-10-01T00:00:00"/>
    <x v="0"/>
    <x v="10"/>
    <x v="2"/>
    <s v="C908"/>
    <x v="228"/>
    <s v="B1357"/>
    <x v="911"/>
    <x v="0"/>
    <n v="6.12"/>
    <n v="3"/>
    <n v="18.36"/>
    <x v="2"/>
    <x v="4"/>
  </r>
  <r>
    <s v="O3345"/>
    <d v="2023-11-13T00:00:00"/>
    <x v="1"/>
    <x v="5"/>
    <x v="2"/>
    <s v="C328"/>
    <x v="895"/>
    <s v="B1542"/>
    <x v="737"/>
    <x v="1"/>
    <n v="45.59"/>
    <n v="1"/>
    <n v="45.59"/>
    <x v="1"/>
    <x v="0"/>
  </r>
  <r>
    <s v="O1847"/>
    <d v="2023-12-20T00:00:00"/>
    <x v="3"/>
    <x v="9"/>
    <x v="2"/>
    <s v="C169"/>
    <x v="900"/>
    <s v="B1549"/>
    <x v="19"/>
    <x v="0"/>
    <n v="37.68"/>
    <n v="3"/>
    <n v="113.04"/>
    <x v="1"/>
    <x v="2"/>
  </r>
  <r>
    <s v="O2421"/>
    <d v="2024-03-14T00:00:00"/>
    <x v="5"/>
    <x v="0"/>
    <x v="1"/>
    <s v="C887"/>
    <x v="396"/>
    <s v="B1444"/>
    <x v="665"/>
    <x v="1"/>
    <n v="22.41"/>
    <n v="5"/>
    <n v="112.05"/>
    <x v="1"/>
    <x v="2"/>
  </r>
  <r>
    <s v="O1084"/>
    <d v="2023-10-15T00:00:00"/>
    <x v="0"/>
    <x v="10"/>
    <x v="2"/>
    <s v="C586"/>
    <x v="901"/>
    <s v="B1063"/>
    <x v="912"/>
    <x v="1"/>
    <n v="49.73"/>
    <n v="5"/>
    <n v="248.65"/>
    <x v="3"/>
    <x v="2"/>
  </r>
  <r>
    <s v="O1501"/>
    <d v="2024-05-30T00:00:00"/>
    <x v="5"/>
    <x v="4"/>
    <x v="1"/>
    <s v="C401"/>
    <x v="511"/>
    <s v="B1447"/>
    <x v="913"/>
    <x v="3"/>
    <n v="40.119999999999997"/>
    <n v="3"/>
    <n v="120.36"/>
    <x v="1"/>
    <x v="4"/>
  </r>
  <r>
    <s v="O1922"/>
    <d v="2023-09-28T00:00:00"/>
    <x v="5"/>
    <x v="6"/>
    <x v="2"/>
    <s v="C745"/>
    <x v="311"/>
    <s v="B1157"/>
    <x v="206"/>
    <x v="0"/>
    <n v="41.06"/>
    <n v="2"/>
    <n v="82.12"/>
    <x v="3"/>
    <x v="1"/>
  </r>
  <r>
    <s v="O2960"/>
    <d v="2023-04-28T00:00:00"/>
    <x v="2"/>
    <x v="7"/>
    <x v="2"/>
    <s v="C251"/>
    <x v="92"/>
    <s v="B1817"/>
    <x v="886"/>
    <x v="0"/>
    <n v="40.96"/>
    <n v="3"/>
    <n v="122.88"/>
    <x v="1"/>
    <x v="2"/>
  </r>
  <r>
    <s v="O2436"/>
    <d v="2023-02-05T00:00:00"/>
    <x v="0"/>
    <x v="3"/>
    <x v="2"/>
    <s v="C749"/>
    <x v="49"/>
    <s v="B1338"/>
    <x v="9"/>
    <x v="2"/>
    <n v="36.17"/>
    <n v="1"/>
    <n v="36.17"/>
    <x v="0"/>
    <x v="5"/>
  </r>
  <r>
    <s v="O1454"/>
    <d v="2023-07-19T00:00:00"/>
    <x v="3"/>
    <x v="2"/>
    <x v="2"/>
    <s v="C373"/>
    <x v="902"/>
    <s v="B1701"/>
    <x v="914"/>
    <x v="3"/>
    <n v="14.91"/>
    <n v="5"/>
    <n v="74.55"/>
    <x v="2"/>
    <x v="3"/>
  </r>
  <r>
    <s v="O1492"/>
    <d v="2024-07-19T00:00:00"/>
    <x v="2"/>
    <x v="2"/>
    <x v="1"/>
    <s v="C542"/>
    <x v="30"/>
    <s v="B1536"/>
    <x v="624"/>
    <x v="1"/>
    <n v="16.43"/>
    <n v="1"/>
    <n v="16.43"/>
    <x v="0"/>
    <x v="3"/>
  </r>
  <r>
    <s v="O3712"/>
    <d v="2025-03-02T00:00:00"/>
    <x v="0"/>
    <x v="0"/>
    <x v="0"/>
    <s v="C280"/>
    <x v="602"/>
    <s v="B1742"/>
    <x v="16"/>
    <x v="1"/>
    <n v="33.79"/>
    <n v="4"/>
    <n v="135.16"/>
    <x v="2"/>
    <x v="5"/>
  </r>
  <r>
    <s v="O2943"/>
    <d v="2025-01-03T00:00:00"/>
    <x v="2"/>
    <x v="11"/>
    <x v="0"/>
    <s v="C173"/>
    <x v="678"/>
    <s v="B1501"/>
    <x v="472"/>
    <x v="3"/>
    <n v="9.26"/>
    <n v="3"/>
    <n v="27.78"/>
    <x v="1"/>
    <x v="2"/>
  </r>
  <r>
    <s v="O1171"/>
    <d v="2024-06-03T00:00:00"/>
    <x v="1"/>
    <x v="1"/>
    <x v="1"/>
    <s v="C787"/>
    <x v="798"/>
    <s v="B1455"/>
    <x v="544"/>
    <x v="0"/>
    <n v="5.75"/>
    <n v="3"/>
    <n v="17.25"/>
    <x v="0"/>
    <x v="7"/>
  </r>
  <r>
    <s v="O3224"/>
    <d v="2023-11-27T00:00:00"/>
    <x v="1"/>
    <x v="5"/>
    <x v="2"/>
    <s v="C240"/>
    <x v="462"/>
    <s v="B1493"/>
    <x v="915"/>
    <x v="3"/>
    <n v="6.74"/>
    <n v="1"/>
    <n v="6.74"/>
    <x v="0"/>
    <x v="7"/>
  </r>
  <r>
    <s v="O1959"/>
    <d v="2024-06-26T00:00:00"/>
    <x v="3"/>
    <x v="1"/>
    <x v="1"/>
    <s v="C796"/>
    <x v="238"/>
    <s v="B1127"/>
    <x v="916"/>
    <x v="3"/>
    <n v="39.72"/>
    <n v="2"/>
    <n v="79.44"/>
    <x v="0"/>
    <x v="3"/>
  </r>
  <r>
    <s v="O1630"/>
    <d v="2024-07-10T00:00:00"/>
    <x v="3"/>
    <x v="2"/>
    <x v="1"/>
    <s v="C223"/>
    <x v="903"/>
    <s v="B1350"/>
    <x v="917"/>
    <x v="3"/>
    <n v="32.69"/>
    <n v="2"/>
    <n v="65.38"/>
    <x v="1"/>
    <x v="0"/>
  </r>
  <r>
    <s v="O3201"/>
    <d v="2023-10-25T00:00:00"/>
    <x v="3"/>
    <x v="10"/>
    <x v="2"/>
    <s v="C476"/>
    <x v="562"/>
    <s v="B1922"/>
    <x v="918"/>
    <x v="2"/>
    <n v="31.66"/>
    <n v="2"/>
    <n v="63.32"/>
    <x v="2"/>
    <x v="3"/>
  </r>
  <r>
    <s v="O3121"/>
    <d v="2023-01-23T00:00:00"/>
    <x v="1"/>
    <x v="11"/>
    <x v="2"/>
    <s v="C476"/>
    <x v="562"/>
    <s v="B1437"/>
    <x v="378"/>
    <x v="0"/>
    <n v="20.8"/>
    <n v="5"/>
    <n v="104"/>
    <x v="2"/>
    <x v="6"/>
  </r>
  <r>
    <s v="O2347"/>
    <d v="2024-01-29T00:00:00"/>
    <x v="1"/>
    <x v="11"/>
    <x v="1"/>
    <s v="C978"/>
    <x v="655"/>
    <s v="B1260"/>
    <x v="919"/>
    <x v="1"/>
    <n v="11.43"/>
    <n v="3"/>
    <n v="34.29"/>
    <x v="2"/>
    <x v="2"/>
  </r>
  <r>
    <s v="O3366"/>
    <d v="2023-05-01T00:00:00"/>
    <x v="1"/>
    <x v="4"/>
    <x v="2"/>
    <s v="C672"/>
    <x v="150"/>
    <s v="B1465"/>
    <x v="920"/>
    <x v="3"/>
    <n v="18.27"/>
    <n v="3"/>
    <n v="54.81"/>
    <x v="0"/>
    <x v="2"/>
  </r>
  <r>
    <s v="O2247"/>
    <d v="2025-03-05T00:00:00"/>
    <x v="3"/>
    <x v="0"/>
    <x v="0"/>
    <s v="C975"/>
    <x v="380"/>
    <s v="B1314"/>
    <x v="722"/>
    <x v="1"/>
    <n v="39.14"/>
    <n v="4"/>
    <n v="156.56"/>
    <x v="2"/>
    <x v="6"/>
  </r>
  <r>
    <s v="O1898"/>
    <d v="2023-11-29T00:00:00"/>
    <x v="3"/>
    <x v="5"/>
    <x v="2"/>
    <s v="C354"/>
    <x v="531"/>
    <s v="B1921"/>
    <x v="921"/>
    <x v="0"/>
    <n v="26.72"/>
    <n v="5"/>
    <n v="133.6"/>
    <x v="1"/>
    <x v="0"/>
  </r>
  <r>
    <s v="O2163"/>
    <d v="2023-11-14T00:00:00"/>
    <x v="4"/>
    <x v="5"/>
    <x v="2"/>
    <s v="C291"/>
    <x v="904"/>
    <s v="B1359"/>
    <x v="922"/>
    <x v="0"/>
    <n v="33.03"/>
    <n v="4"/>
    <n v="132.12"/>
    <x v="3"/>
    <x v="7"/>
  </r>
  <r>
    <s v="O3417"/>
    <d v="2024-11-11T00:00:00"/>
    <x v="1"/>
    <x v="5"/>
    <x v="1"/>
    <s v="C396"/>
    <x v="175"/>
    <s v="B1542"/>
    <x v="737"/>
    <x v="0"/>
    <n v="46.16"/>
    <n v="4"/>
    <n v="184.64"/>
    <x v="1"/>
    <x v="0"/>
  </r>
  <r>
    <s v="O1249"/>
    <d v="2023-01-08T00:00:00"/>
    <x v="0"/>
    <x v="11"/>
    <x v="2"/>
    <s v="C461"/>
    <x v="905"/>
    <s v="B1305"/>
    <x v="645"/>
    <x v="1"/>
    <n v="22.45"/>
    <n v="1"/>
    <n v="22.45"/>
    <x v="1"/>
    <x v="4"/>
  </r>
  <r>
    <s v="O3251"/>
    <d v="2024-05-24T00:00:00"/>
    <x v="2"/>
    <x v="4"/>
    <x v="1"/>
    <s v="C495"/>
    <x v="906"/>
    <s v="B1517"/>
    <x v="923"/>
    <x v="2"/>
    <n v="37.159999999999997"/>
    <n v="2"/>
    <n v="74.319999999999993"/>
    <x v="2"/>
    <x v="6"/>
  </r>
  <r>
    <s v="O3291"/>
    <d v="2023-04-14T00:00:00"/>
    <x v="2"/>
    <x v="7"/>
    <x v="2"/>
    <s v="C928"/>
    <x v="907"/>
    <s v="B1169"/>
    <x v="474"/>
    <x v="2"/>
    <n v="43.37"/>
    <n v="4"/>
    <n v="173.48"/>
    <x v="1"/>
    <x v="2"/>
  </r>
  <r>
    <s v="O2470"/>
    <d v="2024-03-28T00:00:00"/>
    <x v="5"/>
    <x v="0"/>
    <x v="1"/>
    <s v="C100"/>
    <x v="198"/>
    <s v="B1222"/>
    <x v="442"/>
    <x v="0"/>
    <n v="34.92"/>
    <n v="1"/>
    <n v="34.92"/>
    <x v="1"/>
    <x v="6"/>
  </r>
  <r>
    <s v="O2141"/>
    <d v="2024-07-24T00:00:00"/>
    <x v="3"/>
    <x v="2"/>
    <x v="1"/>
    <s v="C661"/>
    <x v="444"/>
    <s v="B1391"/>
    <x v="673"/>
    <x v="3"/>
    <n v="14.99"/>
    <n v="3"/>
    <n v="44.97"/>
    <x v="3"/>
    <x v="0"/>
  </r>
  <r>
    <s v="O1754"/>
    <d v="2024-07-17T00:00:00"/>
    <x v="3"/>
    <x v="2"/>
    <x v="1"/>
    <s v="C121"/>
    <x v="435"/>
    <s v="B1900"/>
    <x v="924"/>
    <x v="1"/>
    <n v="10.24"/>
    <n v="2"/>
    <n v="20.48"/>
    <x v="1"/>
    <x v="0"/>
  </r>
  <r>
    <s v="O1285"/>
    <d v="2023-02-03T00:00:00"/>
    <x v="2"/>
    <x v="3"/>
    <x v="2"/>
    <s v="C329"/>
    <x v="908"/>
    <s v="B1074"/>
    <x v="925"/>
    <x v="0"/>
    <n v="27.48"/>
    <n v="3"/>
    <n v="82.44"/>
    <x v="3"/>
    <x v="2"/>
  </r>
  <r>
    <s v="O1337"/>
    <d v="2023-03-08T00:00:00"/>
    <x v="3"/>
    <x v="0"/>
    <x v="2"/>
    <s v="C681"/>
    <x v="909"/>
    <s v="B1233"/>
    <x v="926"/>
    <x v="2"/>
    <n v="28.87"/>
    <n v="4"/>
    <n v="115.48"/>
    <x v="2"/>
    <x v="0"/>
  </r>
  <r>
    <s v="O2750"/>
    <d v="2024-08-22T00:00:00"/>
    <x v="5"/>
    <x v="8"/>
    <x v="1"/>
    <s v="C996"/>
    <x v="388"/>
    <s v="B1994"/>
    <x v="389"/>
    <x v="3"/>
    <n v="4.59"/>
    <n v="5"/>
    <n v="22.95"/>
    <x v="0"/>
    <x v="6"/>
  </r>
  <r>
    <s v="O3755"/>
    <d v="2024-03-21T00:00:00"/>
    <x v="5"/>
    <x v="0"/>
    <x v="1"/>
    <s v="C717"/>
    <x v="142"/>
    <s v="B1576"/>
    <x v="525"/>
    <x v="2"/>
    <n v="8.23"/>
    <n v="5"/>
    <n v="41.15"/>
    <x v="0"/>
    <x v="1"/>
  </r>
  <r>
    <s v="O1316"/>
    <d v="2024-06-15T00:00:00"/>
    <x v="6"/>
    <x v="1"/>
    <x v="1"/>
    <s v="C352"/>
    <x v="225"/>
    <s v="B1576"/>
    <x v="927"/>
    <x v="2"/>
    <n v="48.97"/>
    <n v="2"/>
    <n v="97.94"/>
    <x v="2"/>
    <x v="1"/>
  </r>
  <r>
    <s v="O2727"/>
    <d v="2023-12-13T00:00:00"/>
    <x v="3"/>
    <x v="9"/>
    <x v="2"/>
    <s v="C730"/>
    <x v="500"/>
    <s v="B1201"/>
    <x v="928"/>
    <x v="3"/>
    <n v="28.25"/>
    <n v="1"/>
    <n v="28.25"/>
    <x v="0"/>
    <x v="0"/>
  </r>
  <r>
    <s v="O2946"/>
    <d v="2023-12-05T00:00:00"/>
    <x v="4"/>
    <x v="9"/>
    <x v="2"/>
    <s v="C830"/>
    <x v="398"/>
    <s v="B1143"/>
    <x v="758"/>
    <x v="3"/>
    <n v="6.84"/>
    <n v="5"/>
    <n v="34.200000000000003"/>
    <x v="2"/>
    <x v="2"/>
  </r>
  <r>
    <s v="O3804"/>
    <d v="2024-07-31T00:00:00"/>
    <x v="3"/>
    <x v="2"/>
    <x v="1"/>
    <s v="C394"/>
    <x v="910"/>
    <s v="B1841"/>
    <x v="888"/>
    <x v="0"/>
    <n v="28.01"/>
    <n v="3"/>
    <n v="84.03"/>
    <x v="0"/>
    <x v="2"/>
  </r>
  <r>
    <s v="O3532"/>
    <d v="2025-05-25T00:00:00"/>
    <x v="0"/>
    <x v="4"/>
    <x v="0"/>
    <s v="C354"/>
    <x v="911"/>
    <s v="B1607"/>
    <x v="747"/>
    <x v="2"/>
    <n v="18.89"/>
    <n v="1"/>
    <n v="18.89"/>
    <x v="0"/>
    <x v="0"/>
  </r>
  <r>
    <s v="O3659"/>
    <d v="2023-12-25T00:00:00"/>
    <x v="1"/>
    <x v="9"/>
    <x v="2"/>
    <s v="C142"/>
    <x v="912"/>
    <s v="B1828"/>
    <x v="262"/>
    <x v="2"/>
    <n v="15.54"/>
    <n v="3"/>
    <n v="46.62"/>
    <x v="0"/>
    <x v="7"/>
  </r>
  <r>
    <s v="O3450"/>
    <d v="2024-06-01T00:00:00"/>
    <x v="6"/>
    <x v="1"/>
    <x v="1"/>
    <s v="C256"/>
    <x v="145"/>
    <s v="B1034"/>
    <x v="631"/>
    <x v="2"/>
    <n v="16.05"/>
    <n v="5"/>
    <n v="80.25"/>
    <x v="0"/>
    <x v="0"/>
  </r>
  <r>
    <s v="O2085"/>
    <d v="2024-04-15T00:00:00"/>
    <x v="1"/>
    <x v="7"/>
    <x v="1"/>
    <s v="C632"/>
    <x v="37"/>
    <s v="B1434"/>
    <x v="929"/>
    <x v="1"/>
    <n v="45.86"/>
    <n v="3"/>
    <n v="137.58000000000001"/>
    <x v="1"/>
    <x v="3"/>
  </r>
  <r>
    <s v="O3785"/>
    <d v="2024-04-08T00:00:00"/>
    <x v="1"/>
    <x v="7"/>
    <x v="1"/>
    <s v="C101"/>
    <x v="581"/>
    <s v="B1762"/>
    <x v="354"/>
    <x v="3"/>
    <n v="54.27"/>
    <n v="3"/>
    <n v="162.81"/>
    <x v="1"/>
    <x v="2"/>
  </r>
  <r>
    <s v="O2853"/>
    <d v="2025-06-30T00:00:00"/>
    <x v="1"/>
    <x v="1"/>
    <x v="0"/>
    <s v="C361"/>
    <x v="502"/>
    <s v="B1729"/>
    <x v="629"/>
    <x v="2"/>
    <n v="52.3"/>
    <n v="5"/>
    <n v="261.5"/>
    <x v="0"/>
    <x v="3"/>
  </r>
  <r>
    <s v="O3589"/>
    <d v="2023-12-25T00:00:00"/>
    <x v="1"/>
    <x v="9"/>
    <x v="2"/>
    <s v="C133"/>
    <x v="125"/>
    <s v="B1983"/>
    <x v="343"/>
    <x v="2"/>
    <n v="26.75"/>
    <n v="3"/>
    <n v="80.25"/>
    <x v="2"/>
    <x v="2"/>
  </r>
  <r>
    <s v="O1317"/>
    <d v="2024-11-21T00:00:00"/>
    <x v="5"/>
    <x v="5"/>
    <x v="1"/>
    <s v="C248"/>
    <x v="36"/>
    <s v="B1776"/>
    <x v="930"/>
    <x v="1"/>
    <n v="15.37"/>
    <n v="4"/>
    <n v="61.48"/>
    <x v="3"/>
    <x v="0"/>
  </r>
  <r>
    <s v="O3710"/>
    <d v="2024-05-27T00:00:00"/>
    <x v="1"/>
    <x v="4"/>
    <x v="1"/>
    <s v="C165"/>
    <x v="870"/>
    <s v="B1340"/>
    <x v="648"/>
    <x v="0"/>
    <n v="11.17"/>
    <n v="1"/>
    <n v="11.17"/>
    <x v="1"/>
    <x v="5"/>
  </r>
  <r>
    <s v="O2992"/>
    <d v="2023-04-02T00:00:00"/>
    <x v="0"/>
    <x v="7"/>
    <x v="2"/>
    <s v="C696"/>
    <x v="809"/>
    <s v="B1044"/>
    <x v="931"/>
    <x v="0"/>
    <n v="19.73"/>
    <n v="3"/>
    <n v="59.19"/>
    <x v="1"/>
    <x v="5"/>
  </r>
  <r>
    <s v="O3880"/>
    <d v="2024-09-23T00:00:00"/>
    <x v="1"/>
    <x v="6"/>
    <x v="1"/>
    <s v="C538"/>
    <x v="674"/>
    <s v="B1261"/>
    <x v="788"/>
    <x v="0"/>
    <n v="36.840000000000003"/>
    <n v="1"/>
    <n v="36.840000000000003"/>
    <x v="1"/>
    <x v="3"/>
  </r>
  <r>
    <s v="O2671"/>
    <d v="2024-08-13T00:00:00"/>
    <x v="4"/>
    <x v="8"/>
    <x v="1"/>
    <s v="C150"/>
    <x v="658"/>
    <s v="B1293"/>
    <x v="537"/>
    <x v="0"/>
    <n v="29.79"/>
    <n v="4"/>
    <n v="119.16"/>
    <x v="2"/>
    <x v="2"/>
  </r>
  <r>
    <s v="O1743"/>
    <d v="2023-07-26T00:00:00"/>
    <x v="3"/>
    <x v="2"/>
    <x v="2"/>
    <s v="C929"/>
    <x v="913"/>
    <s v="B1718"/>
    <x v="657"/>
    <x v="2"/>
    <n v="11.98"/>
    <n v="1"/>
    <n v="11.98"/>
    <x v="3"/>
    <x v="7"/>
  </r>
  <r>
    <s v="O2275"/>
    <d v="2024-11-27T00:00:00"/>
    <x v="3"/>
    <x v="5"/>
    <x v="1"/>
    <s v="C502"/>
    <x v="598"/>
    <s v="B1269"/>
    <x v="143"/>
    <x v="0"/>
    <n v="35.21"/>
    <n v="5"/>
    <n v="176.05"/>
    <x v="2"/>
    <x v="0"/>
  </r>
  <r>
    <s v="O3054"/>
    <d v="2024-02-02T00:00:00"/>
    <x v="2"/>
    <x v="3"/>
    <x v="1"/>
    <s v="C202"/>
    <x v="914"/>
    <s v="B1453"/>
    <x v="753"/>
    <x v="2"/>
    <n v="37.42"/>
    <n v="4"/>
    <n v="149.68"/>
    <x v="0"/>
    <x v="2"/>
  </r>
  <r>
    <s v="O1705"/>
    <d v="2024-11-18T00:00:00"/>
    <x v="1"/>
    <x v="5"/>
    <x v="1"/>
    <s v="C240"/>
    <x v="915"/>
    <s v="B1567"/>
    <x v="932"/>
    <x v="0"/>
    <n v="47.37"/>
    <n v="1"/>
    <n v="47.37"/>
    <x v="3"/>
    <x v="7"/>
  </r>
  <r>
    <s v="O2383"/>
    <d v="2025-03-07T00:00:00"/>
    <x v="2"/>
    <x v="0"/>
    <x v="0"/>
    <s v="C359"/>
    <x v="758"/>
    <s v="B1076"/>
    <x v="24"/>
    <x v="2"/>
    <n v="41.1"/>
    <n v="4"/>
    <n v="164.4"/>
    <x v="0"/>
    <x v="7"/>
  </r>
  <r>
    <s v="O1756"/>
    <d v="2023-03-28T00:00:00"/>
    <x v="4"/>
    <x v="0"/>
    <x v="2"/>
    <s v="C615"/>
    <x v="494"/>
    <s v="B1126"/>
    <x v="225"/>
    <x v="0"/>
    <n v="41.83"/>
    <n v="2"/>
    <n v="83.66"/>
    <x v="0"/>
    <x v="4"/>
  </r>
  <r>
    <s v="O2147"/>
    <d v="2023-09-01T00:00:00"/>
    <x v="2"/>
    <x v="6"/>
    <x v="2"/>
    <s v="C926"/>
    <x v="916"/>
    <s v="B1362"/>
    <x v="802"/>
    <x v="0"/>
    <n v="13.46"/>
    <n v="3"/>
    <n v="40.380000000000003"/>
    <x v="2"/>
    <x v="0"/>
  </r>
  <r>
    <s v="O2839"/>
    <d v="2023-06-28T00:00:00"/>
    <x v="3"/>
    <x v="1"/>
    <x v="2"/>
    <s v="C357"/>
    <x v="812"/>
    <s v="B1194"/>
    <x v="933"/>
    <x v="2"/>
    <n v="30.53"/>
    <n v="4"/>
    <n v="122.12"/>
    <x v="2"/>
    <x v="2"/>
  </r>
  <r>
    <s v="O1412"/>
    <d v="2023-06-16T00:00:00"/>
    <x v="2"/>
    <x v="1"/>
    <x v="2"/>
    <s v="C293"/>
    <x v="71"/>
    <s v="B1552"/>
    <x v="181"/>
    <x v="2"/>
    <n v="9.8699999999999992"/>
    <n v="4"/>
    <n v="39.479999999999997"/>
    <x v="3"/>
    <x v="2"/>
  </r>
  <r>
    <s v="O3189"/>
    <d v="2024-10-29T00:00:00"/>
    <x v="4"/>
    <x v="10"/>
    <x v="1"/>
    <s v="C304"/>
    <x v="53"/>
    <s v="B1537"/>
    <x v="934"/>
    <x v="2"/>
    <n v="10.5"/>
    <n v="3"/>
    <n v="31.5"/>
    <x v="0"/>
    <x v="6"/>
  </r>
  <r>
    <s v="O1466"/>
    <d v="2023-10-05T00:00:00"/>
    <x v="5"/>
    <x v="10"/>
    <x v="2"/>
    <s v="C540"/>
    <x v="917"/>
    <s v="B1481"/>
    <x v="935"/>
    <x v="0"/>
    <n v="12.07"/>
    <n v="5"/>
    <n v="60.35"/>
    <x v="3"/>
    <x v="7"/>
  </r>
  <r>
    <s v="O3646"/>
    <d v="2023-02-21T00:00:00"/>
    <x v="4"/>
    <x v="3"/>
    <x v="2"/>
    <s v="C574"/>
    <x v="9"/>
    <s v="B1492"/>
    <x v="203"/>
    <x v="1"/>
    <n v="38.08"/>
    <n v="3"/>
    <n v="114.24"/>
    <x v="0"/>
    <x v="0"/>
  </r>
  <r>
    <s v="O1090"/>
    <d v="2023-08-21T00:00:00"/>
    <x v="1"/>
    <x v="8"/>
    <x v="2"/>
    <s v="C948"/>
    <x v="918"/>
    <s v="B1395"/>
    <x v="936"/>
    <x v="3"/>
    <n v="7.26"/>
    <n v="1"/>
    <n v="7.26"/>
    <x v="1"/>
    <x v="2"/>
  </r>
  <r>
    <s v="O2152"/>
    <d v="2024-03-08T00:00:00"/>
    <x v="2"/>
    <x v="0"/>
    <x v="1"/>
    <s v="C227"/>
    <x v="919"/>
    <s v="B1465"/>
    <x v="937"/>
    <x v="0"/>
    <n v="31.29"/>
    <n v="5"/>
    <n v="156.44999999999999"/>
    <x v="0"/>
    <x v="0"/>
  </r>
  <r>
    <s v="O2342"/>
    <d v="2022-12-14T00:00:00"/>
    <x v="3"/>
    <x v="9"/>
    <x v="3"/>
    <s v="C510"/>
    <x v="246"/>
    <s v="B1659"/>
    <x v="465"/>
    <x v="2"/>
    <n v="37.78"/>
    <n v="5"/>
    <n v="188.9"/>
    <x v="2"/>
    <x v="0"/>
  </r>
  <r>
    <s v="O3685"/>
    <d v="2022-11-18T00:00:00"/>
    <x v="2"/>
    <x v="5"/>
    <x v="3"/>
    <s v="C107"/>
    <x v="729"/>
    <s v="B1127"/>
    <x v="916"/>
    <x v="2"/>
    <n v="40.020000000000003"/>
    <n v="2"/>
    <n v="80.040000000000006"/>
    <x v="0"/>
    <x v="0"/>
  </r>
  <r>
    <s v="O2880"/>
    <d v="2025-08-01T00:00:00"/>
    <x v="2"/>
    <x v="8"/>
    <x v="0"/>
    <s v="C232"/>
    <x v="8"/>
    <s v="B1486"/>
    <x v="910"/>
    <x v="0"/>
    <n v="8.5"/>
    <n v="1"/>
    <n v="8.5"/>
    <x v="1"/>
    <x v="2"/>
  </r>
  <r>
    <s v="O1731"/>
    <d v="2023-08-02T00:00:00"/>
    <x v="3"/>
    <x v="8"/>
    <x v="2"/>
    <s v="C130"/>
    <x v="920"/>
    <s v="B1722"/>
    <x v="900"/>
    <x v="1"/>
    <n v="24.6"/>
    <n v="1"/>
    <n v="24.6"/>
    <x v="1"/>
    <x v="3"/>
  </r>
  <r>
    <s v="O3789"/>
    <d v="2025-02-02T00:00:00"/>
    <x v="0"/>
    <x v="3"/>
    <x v="0"/>
    <s v="C884"/>
    <x v="921"/>
    <s v="B1061"/>
    <x v="938"/>
    <x v="2"/>
    <n v="30.83"/>
    <n v="1"/>
    <n v="30.83"/>
    <x v="2"/>
    <x v="7"/>
  </r>
  <r>
    <s v="O2637"/>
    <d v="2024-05-08T00:00:00"/>
    <x v="3"/>
    <x v="4"/>
    <x v="1"/>
    <s v="C632"/>
    <x v="37"/>
    <s v="B1922"/>
    <x v="784"/>
    <x v="3"/>
    <n v="12.16"/>
    <n v="5"/>
    <n v="60.8"/>
    <x v="0"/>
    <x v="0"/>
  </r>
  <r>
    <s v="O1340"/>
    <d v="2024-04-12T00:00:00"/>
    <x v="2"/>
    <x v="7"/>
    <x v="1"/>
    <s v="C365"/>
    <x v="84"/>
    <s v="B1232"/>
    <x v="803"/>
    <x v="0"/>
    <n v="29.64"/>
    <n v="1"/>
    <n v="29.64"/>
    <x v="0"/>
    <x v="0"/>
  </r>
  <r>
    <s v="O3492"/>
    <d v="2025-01-19T00:00:00"/>
    <x v="0"/>
    <x v="11"/>
    <x v="0"/>
    <s v="C227"/>
    <x v="271"/>
    <s v="B1782"/>
    <x v="939"/>
    <x v="2"/>
    <n v="26.34"/>
    <n v="5"/>
    <n v="131.69999999999999"/>
    <x v="2"/>
    <x v="0"/>
  </r>
  <r>
    <s v="O1150"/>
    <d v="2023-11-13T00:00:00"/>
    <x v="1"/>
    <x v="5"/>
    <x v="2"/>
    <s v="C558"/>
    <x v="648"/>
    <s v="B1040"/>
    <x v="678"/>
    <x v="0"/>
    <n v="26.88"/>
    <n v="4"/>
    <n v="107.52"/>
    <x v="1"/>
    <x v="0"/>
  </r>
  <r>
    <s v="O2473"/>
    <d v="2023-12-14T00:00:00"/>
    <x v="5"/>
    <x v="9"/>
    <x v="2"/>
    <s v="C931"/>
    <x v="922"/>
    <s v="B1047"/>
    <x v="399"/>
    <x v="0"/>
    <n v="24.23"/>
    <n v="4"/>
    <n v="96.92"/>
    <x v="2"/>
    <x v="5"/>
  </r>
  <r>
    <s v="O1080"/>
    <d v="2023-03-05T00:00:00"/>
    <x v="0"/>
    <x v="0"/>
    <x v="2"/>
    <s v="C731"/>
    <x v="923"/>
    <s v="B1807"/>
    <x v="843"/>
    <x v="3"/>
    <n v="24.79"/>
    <n v="2"/>
    <n v="49.58"/>
    <x v="1"/>
    <x v="0"/>
  </r>
  <r>
    <s v="O2286"/>
    <d v="2023-04-17T00:00:00"/>
    <x v="1"/>
    <x v="7"/>
    <x v="2"/>
    <s v="C739"/>
    <x v="31"/>
    <s v="B1003"/>
    <x v="361"/>
    <x v="0"/>
    <n v="45.33"/>
    <n v="5"/>
    <n v="226.65"/>
    <x v="0"/>
    <x v="1"/>
  </r>
  <r>
    <s v="O3356"/>
    <d v="2023-12-16T00:00:00"/>
    <x v="6"/>
    <x v="9"/>
    <x v="2"/>
    <s v="C355"/>
    <x v="924"/>
    <s v="B1248"/>
    <x v="940"/>
    <x v="0"/>
    <n v="21.99"/>
    <n v="2"/>
    <n v="43.98"/>
    <x v="0"/>
    <x v="7"/>
  </r>
  <r>
    <s v="O1926"/>
    <d v="2023-01-05T00:00:00"/>
    <x v="5"/>
    <x v="11"/>
    <x v="2"/>
    <s v="C486"/>
    <x v="925"/>
    <s v="B1250"/>
    <x v="637"/>
    <x v="3"/>
    <n v="26.2"/>
    <n v="1"/>
    <n v="26.2"/>
    <x v="1"/>
    <x v="0"/>
  </r>
  <r>
    <s v="O1222"/>
    <d v="2024-09-20T00:00:00"/>
    <x v="2"/>
    <x v="6"/>
    <x v="1"/>
    <s v="C798"/>
    <x v="926"/>
    <s v="B1588"/>
    <x v="492"/>
    <x v="2"/>
    <n v="39.090000000000003"/>
    <n v="1"/>
    <n v="39.090000000000003"/>
    <x v="1"/>
    <x v="4"/>
  </r>
  <r>
    <s v="O1325"/>
    <d v="2024-02-23T00:00:00"/>
    <x v="2"/>
    <x v="3"/>
    <x v="1"/>
    <s v="C353"/>
    <x v="518"/>
    <s v="B1102"/>
    <x v="385"/>
    <x v="0"/>
    <n v="21.44"/>
    <n v="5"/>
    <n v="107.2"/>
    <x v="0"/>
    <x v="4"/>
  </r>
  <r>
    <s v="O1382"/>
    <d v="2023-01-12T00:00:00"/>
    <x v="5"/>
    <x v="11"/>
    <x v="2"/>
    <s v="C818"/>
    <x v="534"/>
    <s v="B1860"/>
    <x v="941"/>
    <x v="3"/>
    <n v="48.71"/>
    <n v="1"/>
    <n v="48.71"/>
    <x v="2"/>
    <x v="3"/>
  </r>
  <r>
    <s v="O1884"/>
    <d v="2024-10-24T00:00:00"/>
    <x v="5"/>
    <x v="10"/>
    <x v="1"/>
    <s v="C480"/>
    <x v="927"/>
    <s v="B1254"/>
    <x v="542"/>
    <x v="0"/>
    <n v="12.34"/>
    <n v="5"/>
    <n v="61.7"/>
    <x v="3"/>
    <x v="3"/>
  </r>
  <r>
    <s v="O2341"/>
    <d v="2024-08-06T00:00:00"/>
    <x v="4"/>
    <x v="8"/>
    <x v="1"/>
    <s v="C816"/>
    <x v="148"/>
    <s v="B1718"/>
    <x v="657"/>
    <x v="2"/>
    <n v="10.27"/>
    <n v="5"/>
    <n v="51.35"/>
    <x v="2"/>
    <x v="2"/>
  </r>
  <r>
    <s v="O1014"/>
    <d v="2024-12-12T00:00:00"/>
    <x v="5"/>
    <x v="9"/>
    <x v="1"/>
    <s v="C467"/>
    <x v="851"/>
    <s v="B1729"/>
    <x v="165"/>
    <x v="0"/>
    <n v="38.11"/>
    <n v="2"/>
    <n v="76.22"/>
    <x v="3"/>
    <x v="1"/>
  </r>
  <r>
    <s v="O1253"/>
    <d v="2024-06-08T00:00:00"/>
    <x v="6"/>
    <x v="1"/>
    <x v="1"/>
    <s v="C227"/>
    <x v="271"/>
    <s v="B1468"/>
    <x v="741"/>
    <x v="2"/>
    <n v="23.03"/>
    <n v="5"/>
    <n v="115.15"/>
    <x v="2"/>
    <x v="0"/>
  </r>
  <r>
    <s v="O2546"/>
    <d v="2023-12-21T00:00:00"/>
    <x v="5"/>
    <x v="9"/>
    <x v="2"/>
    <s v="C794"/>
    <x v="737"/>
    <s v="B1353"/>
    <x v="563"/>
    <x v="0"/>
    <n v="46.65"/>
    <n v="2"/>
    <n v="93.3"/>
    <x v="1"/>
    <x v="3"/>
  </r>
  <r>
    <s v="O2009"/>
    <d v="2023-04-02T00:00:00"/>
    <x v="0"/>
    <x v="7"/>
    <x v="2"/>
    <s v="C502"/>
    <x v="928"/>
    <s v="B1583"/>
    <x v="942"/>
    <x v="3"/>
    <n v="30.91"/>
    <n v="4"/>
    <n v="123.64"/>
    <x v="0"/>
    <x v="3"/>
  </r>
  <r>
    <s v="O2177"/>
    <d v="2024-04-23T00:00:00"/>
    <x v="4"/>
    <x v="7"/>
    <x v="1"/>
    <s v="C509"/>
    <x v="929"/>
    <s v="B1364"/>
    <x v="943"/>
    <x v="3"/>
    <n v="29.12"/>
    <n v="1"/>
    <n v="29.12"/>
    <x v="1"/>
    <x v="0"/>
  </r>
  <r>
    <s v="O2793"/>
    <d v="2023-04-26T00:00:00"/>
    <x v="3"/>
    <x v="7"/>
    <x v="2"/>
    <s v="C791"/>
    <x v="596"/>
    <s v="B1766"/>
    <x v="487"/>
    <x v="3"/>
    <n v="39.86"/>
    <n v="3"/>
    <n v="119.58"/>
    <x v="2"/>
    <x v="2"/>
  </r>
  <r>
    <s v="O1204"/>
    <d v="2024-08-19T00:00:00"/>
    <x v="1"/>
    <x v="8"/>
    <x v="1"/>
    <s v="C829"/>
    <x v="805"/>
    <s v="B1822"/>
    <x v="266"/>
    <x v="1"/>
    <n v="17.84"/>
    <n v="2"/>
    <n v="35.68"/>
    <x v="3"/>
    <x v="1"/>
  </r>
  <r>
    <s v="O1342"/>
    <d v="2024-02-15T00:00:00"/>
    <x v="5"/>
    <x v="3"/>
    <x v="1"/>
    <s v="C719"/>
    <x v="541"/>
    <s v="B1922"/>
    <x v="918"/>
    <x v="1"/>
    <n v="35.78"/>
    <n v="3"/>
    <n v="107.34"/>
    <x v="0"/>
    <x v="2"/>
  </r>
  <r>
    <s v="O1280"/>
    <d v="2024-08-31T00:00:00"/>
    <x v="6"/>
    <x v="8"/>
    <x v="1"/>
    <s v="C325"/>
    <x v="496"/>
    <s v="B1474"/>
    <x v="649"/>
    <x v="2"/>
    <n v="18.68"/>
    <n v="5"/>
    <n v="93.4"/>
    <x v="2"/>
    <x v="3"/>
  </r>
  <r>
    <s v="O3950"/>
    <d v="2025-07-16T00:00:00"/>
    <x v="3"/>
    <x v="2"/>
    <x v="0"/>
    <s v="C950"/>
    <x v="548"/>
    <s v="B1826"/>
    <x v="491"/>
    <x v="0"/>
    <n v="31.95"/>
    <n v="1"/>
    <n v="31.95"/>
    <x v="2"/>
    <x v="2"/>
  </r>
  <r>
    <s v="O1074"/>
    <d v="2023-07-16T00:00:00"/>
    <x v="0"/>
    <x v="2"/>
    <x v="2"/>
    <s v="C549"/>
    <x v="451"/>
    <s v="B1002"/>
    <x v="61"/>
    <x v="2"/>
    <n v="35.08"/>
    <n v="3"/>
    <n v="105.24"/>
    <x v="0"/>
    <x v="0"/>
  </r>
  <r>
    <s v="O2656"/>
    <d v="2023-01-21T00:00:00"/>
    <x v="6"/>
    <x v="11"/>
    <x v="2"/>
    <s v="C123"/>
    <x v="540"/>
    <s v="B1105"/>
    <x v="222"/>
    <x v="1"/>
    <n v="22.75"/>
    <n v="4"/>
    <n v="91"/>
    <x v="0"/>
    <x v="2"/>
  </r>
  <r>
    <s v="O2836"/>
    <d v="2023-03-08T00:00:00"/>
    <x v="3"/>
    <x v="0"/>
    <x v="2"/>
    <s v="C858"/>
    <x v="486"/>
    <s v="B1145"/>
    <x v="609"/>
    <x v="2"/>
    <n v="32.99"/>
    <n v="5"/>
    <n v="164.95"/>
    <x v="2"/>
    <x v="3"/>
  </r>
  <r>
    <s v="O2092"/>
    <d v="2024-05-17T00:00:00"/>
    <x v="2"/>
    <x v="4"/>
    <x v="1"/>
    <s v="C336"/>
    <x v="930"/>
    <s v="B1059"/>
    <x v="944"/>
    <x v="2"/>
    <n v="12.07"/>
    <n v="4"/>
    <n v="48.28"/>
    <x v="3"/>
    <x v="4"/>
  </r>
  <r>
    <s v="O2455"/>
    <d v="2022-10-31T00:00:00"/>
    <x v="1"/>
    <x v="10"/>
    <x v="3"/>
    <s v="C164"/>
    <x v="94"/>
    <s v="B1866"/>
    <x v="945"/>
    <x v="2"/>
    <n v="19.079999999999998"/>
    <n v="1"/>
    <n v="19.079999999999998"/>
    <x v="0"/>
    <x v="0"/>
  </r>
  <r>
    <s v="O2271"/>
    <d v="2025-03-30T00:00:00"/>
    <x v="0"/>
    <x v="0"/>
    <x v="0"/>
    <s v="C959"/>
    <x v="549"/>
    <s v="B1228"/>
    <x v="946"/>
    <x v="2"/>
    <n v="31.14"/>
    <n v="2"/>
    <n v="62.28"/>
    <x v="2"/>
    <x v="1"/>
  </r>
  <r>
    <s v="O3006"/>
    <d v="2025-04-24T00:00:00"/>
    <x v="5"/>
    <x v="7"/>
    <x v="0"/>
    <s v="C461"/>
    <x v="931"/>
    <s v="B1314"/>
    <x v="722"/>
    <x v="3"/>
    <n v="39.07"/>
    <n v="2"/>
    <n v="78.14"/>
    <x v="0"/>
    <x v="3"/>
  </r>
  <r>
    <s v="O1669"/>
    <d v="2023-04-27T00:00:00"/>
    <x v="5"/>
    <x v="7"/>
    <x v="2"/>
    <s v="C505"/>
    <x v="932"/>
    <s v="B1549"/>
    <x v="894"/>
    <x v="3"/>
    <n v="44.71"/>
    <n v="4"/>
    <n v="178.84"/>
    <x v="3"/>
    <x v="0"/>
  </r>
  <r>
    <s v="O3714"/>
    <d v="2023-09-07T00:00:00"/>
    <x v="5"/>
    <x v="6"/>
    <x v="2"/>
    <s v="C260"/>
    <x v="61"/>
    <s v="B1728"/>
    <x v="512"/>
    <x v="2"/>
    <n v="45.03"/>
    <n v="1"/>
    <n v="45.03"/>
    <x v="2"/>
    <x v="1"/>
  </r>
  <r>
    <s v="O2543"/>
    <d v="2023-10-12T00:00:00"/>
    <x v="5"/>
    <x v="10"/>
    <x v="2"/>
    <s v="C682"/>
    <x v="741"/>
    <s v="B1285"/>
    <x v="947"/>
    <x v="1"/>
    <n v="9.61"/>
    <n v="3"/>
    <n v="28.83"/>
    <x v="0"/>
    <x v="2"/>
  </r>
  <r>
    <s v="O1633"/>
    <d v="2023-07-25T00:00:00"/>
    <x v="4"/>
    <x v="2"/>
    <x v="2"/>
    <s v="C380"/>
    <x v="933"/>
    <s v="B1986"/>
    <x v="948"/>
    <x v="3"/>
    <n v="42.8"/>
    <n v="1"/>
    <n v="42.8"/>
    <x v="0"/>
    <x v="1"/>
  </r>
  <r>
    <s v="O2668"/>
    <d v="2023-08-23T00:00:00"/>
    <x v="3"/>
    <x v="8"/>
    <x v="2"/>
    <s v="C610"/>
    <x v="544"/>
    <s v="B1237"/>
    <x v="949"/>
    <x v="0"/>
    <n v="21.55"/>
    <n v="3"/>
    <n v="64.650000000000006"/>
    <x v="1"/>
    <x v="5"/>
  </r>
  <r>
    <s v="O2374"/>
    <d v="2024-10-23T00:00:00"/>
    <x v="3"/>
    <x v="10"/>
    <x v="1"/>
    <s v="C242"/>
    <x v="54"/>
    <s v="B1471"/>
    <x v="736"/>
    <x v="2"/>
    <n v="36.369999999999997"/>
    <n v="2"/>
    <n v="72.739999999999995"/>
    <x v="0"/>
    <x v="2"/>
  </r>
  <r>
    <s v="O1987"/>
    <d v="2023-12-01T00:00:00"/>
    <x v="2"/>
    <x v="9"/>
    <x v="2"/>
    <s v="C267"/>
    <x v="304"/>
    <s v="B1155"/>
    <x v="950"/>
    <x v="0"/>
    <n v="13.35"/>
    <n v="1"/>
    <n v="13.35"/>
    <x v="2"/>
    <x v="2"/>
  </r>
  <r>
    <s v="O2714"/>
    <d v="2023-11-17T00:00:00"/>
    <x v="2"/>
    <x v="5"/>
    <x v="2"/>
    <s v="C667"/>
    <x v="883"/>
    <s v="B1396"/>
    <x v="951"/>
    <x v="0"/>
    <n v="37.659999999999997"/>
    <n v="1"/>
    <n v="37.659999999999997"/>
    <x v="2"/>
    <x v="2"/>
  </r>
  <r>
    <s v="O3007"/>
    <d v="2024-12-15T00:00:00"/>
    <x v="0"/>
    <x v="9"/>
    <x v="1"/>
    <s v="C437"/>
    <x v="87"/>
    <s v="B1818"/>
    <x v="356"/>
    <x v="2"/>
    <n v="30.4"/>
    <n v="4"/>
    <n v="121.6"/>
    <x v="0"/>
    <x v="6"/>
  </r>
  <r>
    <s v="O2512"/>
    <d v="2024-04-28T00:00:00"/>
    <x v="0"/>
    <x v="7"/>
    <x v="1"/>
    <s v="C966"/>
    <x v="934"/>
    <s v="B1074"/>
    <x v="952"/>
    <x v="0"/>
    <n v="5.05"/>
    <n v="3"/>
    <n v="15.15"/>
    <x v="0"/>
    <x v="0"/>
  </r>
  <r>
    <s v="O1668"/>
    <d v="2023-04-19T00:00:00"/>
    <x v="3"/>
    <x v="7"/>
    <x v="2"/>
    <s v="C295"/>
    <x v="935"/>
    <s v="B1531"/>
    <x v="953"/>
    <x v="1"/>
    <n v="16.239999999999998"/>
    <n v="1"/>
    <n v="16.239999999999998"/>
    <x v="0"/>
    <x v="7"/>
  </r>
  <r>
    <s v="O1243"/>
    <d v="2023-02-10T00:00:00"/>
    <x v="2"/>
    <x v="3"/>
    <x v="2"/>
    <s v="C737"/>
    <x v="753"/>
    <s v="B1063"/>
    <x v="612"/>
    <x v="0"/>
    <n v="31.43"/>
    <n v="3"/>
    <n v="94.29"/>
    <x v="0"/>
    <x v="0"/>
  </r>
  <r>
    <s v="O3891"/>
    <d v="2023-07-03T00:00:00"/>
    <x v="1"/>
    <x v="2"/>
    <x v="2"/>
    <s v="C252"/>
    <x v="110"/>
    <s v="B1500"/>
    <x v="494"/>
    <x v="2"/>
    <n v="15.55"/>
    <n v="1"/>
    <n v="15.55"/>
    <x v="0"/>
    <x v="6"/>
  </r>
  <r>
    <s v="O2345"/>
    <d v="2024-01-14T00:00:00"/>
    <x v="0"/>
    <x v="11"/>
    <x v="1"/>
    <s v="C853"/>
    <x v="936"/>
    <s v="B1871"/>
    <x v="889"/>
    <x v="2"/>
    <n v="33.97"/>
    <n v="2"/>
    <n v="67.94"/>
    <x v="2"/>
    <x v="5"/>
  </r>
  <r>
    <s v="O2720"/>
    <d v="2024-10-25T00:00:00"/>
    <x v="2"/>
    <x v="10"/>
    <x v="1"/>
    <s v="C928"/>
    <x v="907"/>
    <s v="B1885"/>
    <x v="136"/>
    <x v="3"/>
    <n v="37.630000000000003"/>
    <n v="1"/>
    <n v="37.630000000000003"/>
    <x v="1"/>
    <x v="2"/>
  </r>
  <r>
    <s v="O3033"/>
    <d v="2024-01-27T00:00:00"/>
    <x v="6"/>
    <x v="11"/>
    <x v="1"/>
    <s v="C396"/>
    <x v="556"/>
    <s v="B1823"/>
    <x v="326"/>
    <x v="0"/>
    <n v="26.89"/>
    <n v="4"/>
    <n v="107.56"/>
    <x v="0"/>
    <x v="3"/>
  </r>
  <r>
    <s v="O1636"/>
    <d v="2024-10-26T00:00:00"/>
    <x v="6"/>
    <x v="10"/>
    <x v="1"/>
    <s v="C531"/>
    <x v="937"/>
    <s v="B1692"/>
    <x v="954"/>
    <x v="2"/>
    <n v="49.81"/>
    <n v="1"/>
    <n v="49.81"/>
    <x v="0"/>
    <x v="1"/>
  </r>
  <r>
    <s v="O2228"/>
    <d v="2023-08-14T00:00:00"/>
    <x v="1"/>
    <x v="8"/>
    <x v="2"/>
    <s v="C569"/>
    <x v="632"/>
    <s v="B1803"/>
    <x v="780"/>
    <x v="0"/>
    <n v="24.7"/>
    <n v="3"/>
    <n v="74.099999999999994"/>
    <x v="2"/>
    <x v="2"/>
  </r>
  <r>
    <s v="O2621"/>
    <d v="2023-12-16T00:00:00"/>
    <x v="6"/>
    <x v="9"/>
    <x v="2"/>
    <s v="C706"/>
    <x v="739"/>
    <s v="B1359"/>
    <x v="503"/>
    <x v="0"/>
    <n v="24.26"/>
    <n v="3"/>
    <n v="72.78"/>
    <x v="0"/>
    <x v="2"/>
  </r>
  <r>
    <s v="O3211"/>
    <d v="2023-10-28T00:00:00"/>
    <x v="6"/>
    <x v="10"/>
    <x v="2"/>
    <s v="C811"/>
    <x v="483"/>
    <s v="B1180"/>
    <x v="769"/>
    <x v="0"/>
    <n v="37.42"/>
    <n v="4"/>
    <n v="149.68"/>
    <x v="0"/>
    <x v="5"/>
  </r>
  <r>
    <s v="O2711"/>
    <d v="2024-05-18T00:00:00"/>
    <x v="6"/>
    <x v="4"/>
    <x v="1"/>
    <s v="C885"/>
    <x v="260"/>
    <s v="B1200"/>
    <x v="955"/>
    <x v="2"/>
    <n v="30.12"/>
    <n v="3"/>
    <n v="90.36"/>
    <x v="2"/>
    <x v="1"/>
  </r>
  <r>
    <s v="O1385"/>
    <d v="2023-07-29T00:00:00"/>
    <x v="6"/>
    <x v="2"/>
    <x v="2"/>
    <s v="C359"/>
    <x v="95"/>
    <s v="B1085"/>
    <x v="621"/>
    <x v="3"/>
    <n v="32.67"/>
    <n v="2"/>
    <n v="65.34"/>
    <x v="3"/>
    <x v="3"/>
  </r>
  <r>
    <s v="O2903"/>
    <d v="2023-03-30T00:00:00"/>
    <x v="5"/>
    <x v="0"/>
    <x v="2"/>
    <s v="C554"/>
    <x v="824"/>
    <s v="B1200"/>
    <x v="955"/>
    <x v="3"/>
    <n v="42.25"/>
    <n v="4"/>
    <n v="169"/>
    <x v="0"/>
    <x v="2"/>
  </r>
  <r>
    <s v="O3109"/>
    <d v="2023-01-26T00:00:00"/>
    <x v="5"/>
    <x v="11"/>
    <x v="2"/>
    <s v="C337"/>
    <x v="938"/>
    <s v="B1689"/>
    <x v="469"/>
    <x v="3"/>
    <n v="33.17"/>
    <n v="5"/>
    <n v="165.85"/>
    <x v="2"/>
    <x v="3"/>
  </r>
  <r>
    <s v="O1496"/>
    <d v="2023-03-17T00:00:00"/>
    <x v="2"/>
    <x v="0"/>
    <x v="2"/>
    <s v="C765"/>
    <x v="6"/>
    <s v="B1895"/>
    <x v="956"/>
    <x v="2"/>
    <n v="44.09"/>
    <n v="3"/>
    <n v="132.27000000000001"/>
    <x v="1"/>
    <x v="0"/>
  </r>
  <r>
    <s v="O3969"/>
    <d v="2023-11-09T00:00:00"/>
    <x v="5"/>
    <x v="5"/>
    <x v="2"/>
    <s v="C527"/>
    <x v="424"/>
    <s v="B1067"/>
    <x v="514"/>
    <x v="2"/>
    <n v="16.47"/>
    <n v="1"/>
    <n v="16.47"/>
    <x v="0"/>
    <x v="3"/>
  </r>
  <r>
    <s v="O2646"/>
    <d v="2023-03-20T00:00:00"/>
    <x v="1"/>
    <x v="0"/>
    <x v="2"/>
    <s v="C877"/>
    <x v="744"/>
    <s v="B1447"/>
    <x v="957"/>
    <x v="3"/>
    <n v="24.81"/>
    <n v="5"/>
    <n v="124.05"/>
    <x v="0"/>
    <x v="5"/>
  </r>
  <r>
    <s v="O2728"/>
    <d v="2024-06-23T00:00:00"/>
    <x v="0"/>
    <x v="1"/>
    <x v="1"/>
    <s v="C899"/>
    <x v="112"/>
    <s v="B1921"/>
    <x v="921"/>
    <x v="0"/>
    <n v="25.14"/>
    <n v="2"/>
    <n v="50.28"/>
    <x v="1"/>
    <x v="1"/>
  </r>
  <r>
    <s v="O3098"/>
    <d v="2024-08-16T00:00:00"/>
    <x v="2"/>
    <x v="8"/>
    <x v="1"/>
    <s v="C165"/>
    <x v="870"/>
    <s v="B1059"/>
    <x v="944"/>
    <x v="0"/>
    <n v="13.33"/>
    <n v="4"/>
    <n v="53.32"/>
    <x v="0"/>
    <x v="2"/>
  </r>
  <r>
    <s v="O1238"/>
    <d v="2023-04-24T00:00:00"/>
    <x v="1"/>
    <x v="7"/>
    <x v="2"/>
    <s v="C258"/>
    <x v="939"/>
    <s v="B1455"/>
    <x v="739"/>
    <x v="0"/>
    <n v="18.190000000000001"/>
    <n v="5"/>
    <n v="90.95"/>
    <x v="2"/>
    <x v="4"/>
  </r>
  <r>
    <s v="O2109"/>
    <d v="2023-06-18T00:00:00"/>
    <x v="0"/>
    <x v="1"/>
    <x v="2"/>
    <s v="C780"/>
    <x v="940"/>
    <s v="B1037"/>
    <x v="958"/>
    <x v="3"/>
    <n v="7.41"/>
    <n v="5"/>
    <n v="37.049999999999997"/>
    <x v="0"/>
    <x v="1"/>
  </r>
  <r>
    <s v="O1305"/>
    <d v="2024-03-19T00:00:00"/>
    <x v="4"/>
    <x v="0"/>
    <x v="1"/>
    <s v="C552"/>
    <x v="495"/>
    <s v="B1491"/>
    <x v="959"/>
    <x v="3"/>
    <n v="24.44"/>
    <n v="2"/>
    <n v="48.88"/>
    <x v="1"/>
    <x v="4"/>
  </r>
  <r>
    <s v="O3360"/>
    <d v="2023-09-04T00:00:00"/>
    <x v="1"/>
    <x v="6"/>
    <x v="2"/>
    <s v="C477"/>
    <x v="367"/>
    <s v="B1111"/>
    <x v="45"/>
    <x v="0"/>
    <n v="9.81"/>
    <n v="5"/>
    <n v="49.05"/>
    <x v="0"/>
    <x v="5"/>
  </r>
  <r>
    <s v="O1802"/>
    <d v="2023-09-22T00:00:00"/>
    <x v="2"/>
    <x v="6"/>
    <x v="2"/>
    <s v="C449"/>
    <x v="255"/>
    <s v="B1708"/>
    <x v="824"/>
    <x v="3"/>
    <n v="18.48"/>
    <n v="3"/>
    <n v="55.44"/>
    <x v="3"/>
    <x v="3"/>
  </r>
  <r>
    <s v="O1625"/>
    <d v="2023-05-03T00:00:00"/>
    <x v="3"/>
    <x v="4"/>
    <x v="2"/>
    <s v="C448"/>
    <x v="941"/>
    <s v="B1645"/>
    <x v="960"/>
    <x v="3"/>
    <n v="23.24"/>
    <n v="5"/>
    <n v="116.2"/>
    <x v="0"/>
    <x v="1"/>
  </r>
  <r>
    <s v="O3855"/>
    <d v="2024-10-06T00:00:00"/>
    <x v="0"/>
    <x v="10"/>
    <x v="1"/>
    <s v="C884"/>
    <x v="921"/>
    <s v="B1517"/>
    <x v="371"/>
    <x v="0"/>
    <n v="54.65"/>
    <n v="1"/>
    <n v="54.65"/>
    <x v="1"/>
    <x v="0"/>
  </r>
  <r>
    <s v="O1824"/>
    <d v="2023-03-27T00:00:00"/>
    <x v="1"/>
    <x v="0"/>
    <x v="2"/>
    <s v="C112"/>
    <x v="942"/>
    <s v="B1028"/>
    <x v="961"/>
    <x v="2"/>
    <n v="27.11"/>
    <n v="5"/>
    <n v="135.55000000000001"/>
    <x v="3"/>
    <x v="2"/>
  </r>
  <r>
    <s v="O3263"/>
    <d v="2024-09-07T00:00:00"/>
    <x v="6"/>
    <x v="6"/>
    <x v="1"/>
    <s v="C788"/>
    <x v="348"/>
    <s v="B1350"/>
    <x v="962"/>
    <x v="0"/>
    <n v="22.21"/>
    <n v="1"/>
    <n v="22.21"/>
    <x v="0"/>
    <x v="2"/>
  </r>
  <r>
    <s v="O3378"/>
    <d v="2024-11-26T00:00:00"/>
    <x v="4"/>
    <x v="5"/>
    <x v="1"/>
    <s v="C998"/>
    <x v="193"/>
    <s v="B1627"/>
    <x v="963"/>
    <x v="1"/>
    <n v="14.04"/>
    <n v="5"/>
    <n v="70.2"/>
    <x v="0"/>
    <x v="7"/>
  </r>
  <r>
    <s v="O2145"/>
    <d v="2023-12-23T00:00:00"/>
    <x v="6"/>
    <x v="9"/>
    <x v="2"/>
    <s v="C728"/>
    <x v="815"/>
    <s v="B1943"/>
    <x v="311"/>
    <x v="3"/>
    <n v="39.68"/>
    <n v="5"/>
    <n v="198.4"/>
    <x v="0"/>
    <x v="4"/>
  </r>
  <r>
    <s v="O2749"/>
    <d v="2023-11-27T00:00:00"/>
    <x v="1"/>
    <x v="5"/>
    <x v="2"/>
    <s v="C856"/>
    <x v="943"/>
    <s v="B1565"/>
    <x v="175"/>
    <x v="1"/>
    <n v="28.76"/>
    <n v="3"/>
    <n v="86.28"/>
    <x v="2"/>
    <x v="0"/>
  </r>
  <r>
    <s v="O2741"/>
    <d v="2024-11-09T00:00:00"/>
    <x v="6"/>
    <x v="5"/>
    <x v="1"/>
    <s v="C152"/>
    <x v="48"/>
    <s v="B1663"/>
    <x v="365"/>
    <x v="2"/>
    <n v="26.82"/>
    <n v="2"/>
    <n v="53.64"/>
    <x v="2"/>
    <x v="7"/>
  </r>
  <r>
    <s v="O1347"/>
    <d v="2024-10-28T00:00:00"/>
    <x v="1"/>
    <x v="10"/>
    <x v="1"/>
    <s v="C797"/>
    <x v="944"/>
    <s v="B1825"/>
    <x v="964"/>
    <x v="2"/>
    <n v="16.97"/>
    <n v="5"/>
    <n v="84.85"/>
    <x v="3"/>
    <x v="1"/>
  </r>
  <r>
    <s v="O3672"/>
    <d v="2023-01-07T00:00:00"/>
    <x v="6"/>
    <x v="11"/>
    <x v="2"/>
    <s v="C887"/>
    <x v="396"/>
    <s v="B1561"/>
    <x v="561"/>
    <x v="0"/>
    <n v="42.44"/>
    <n v="2"/>
    <n v="84.88"/>
    <x v="0"/>
    <x v="3"/>
  </r>
  <r>
    <s v="O2279"/>
    <d v="2024-12-07T00:00:00"/>
    <x v="6"/>
    <x v="9"/>
    <x v="1"/>
    <s v="C918"/>
    <x v="945"/>
    <s v="B1536"/>
    <x v="716"/>
    <x v="0"/>
    <n v="31.61"/>
    <n v="5"/>
    <n v="158.05000000000001"/>
    <x v="0"/>
    <x v="2"/>
  </r>
  <r>
    <s v="O2981"/>
    <d v="2024-08-03T00:00:00"/>
    <x v="6"/>
    <x v="8"/>
    <x v="1"/>
    <s v="C742"/>
    <x v="394"/>
    <s v="B1647"/>
    <x v="643"/>
    <x v="0"/>
    <n v="19.63"/>
    <n v="3"/>
    <n v="58.89"/>
    <x v="2"/>
    <x v="2"/>
  </r>
  <r>
    <s v="O2674"/>
    <d v="2023-10-22T00:00:00"/>
    <x v="0"/>
    <x v="10"/>
    <x v="2"/>
    <s v="C671"/>
    <x v="560"/>
    <s v="B1234"/>
    <x v="145"/>
    <x v="1"/>
    <n v="11.92"/>
    <n v="2"/>
    <n v="23.84"/>
    <x v="2"/>
    <x v="2"/>
  </r>
  <r>
    <s v="O3415"/>
    <d v="2022-09-23T00:00:00"/>
    <x v="2"/>
    <x v="6"/>
    <x v="3"/>
    <s v="C829"/>
    <x v="946"/>
    <s v="B1154"/>
    <x v="732"/>
    <x v="3"/>
    <n v="28.1"/>
    <n v="3"/>
    <n v="84.3"/>
    <x v="0"/>
    <x v="5"/>
  </r>
  <r>
    <s v="O3256"/>
    <d v="2023-12-02T00:00:00"/>
    <x v="6"/>
    <x v="9"/>
    <x v="2"/>
    <s v="C413"/>
    <x v="693"/>
    <s v="B1917"/>
    <x v="303"/>
    <x v="2"/>
    <n v="13.56"/>
    <n v="5"/>
    <n v="67.8"/>
    <x v="0"/>
    <x v="5"/>
  </r>
  <r>
    <s v="O2936"/>
    <d v="2025-01-03T00:00:00"/>
    <x v="2"/>
    <x v="11"/>
    <x v="0"/>
    <s v="C830"/>
    <x v="764"/>
    <s v="B1539"/>
    <x v="475"/>
    <x v="0"/>
    <n v="48.9"/>
    <n v="3"/>
    <n v="146.69999999999999"/>
    <x v="2"/>
    <x v="5"/>
  </r>
  <r>
    <s v="O2398"/>
    <d v="2023-01-24T00:00:00"/>
    <x v="4"/>
    <x v="11"/>
    <x v="2"/>
    <s v="C384"/>
    <x v="407"/>
    <s v="B1075"/>
    <x v="407"/>
    <x v="3"/>
    <n v="39.94"/>
    <n v="5"/>
    <n v="199.7"/>
    <x v="0"/>
    <x v="3"/>
  </r>
  <r>
    <s v="O2664"/>
    <d v="2023-08-18T00:00:00"/>
    <x v="2"/>
    <x v="8"/>
    <x v="2"/>
    <s v="C309"/>
    <x v="264"/>
    <s v="B1314"/>
    <x v="722"/>
    <x v="0"/>
    <n v="42.03"/>
    <n v="1"/>
    <n v="42.03"/>
    <x v="0"/>
    <x v="1"/>
  </r>
  <r>
    <s v="O1652"/>
    <d v="2024-07-14T00:00:00"/>
    <x v="0"/>
    <x v="2"/>
    <x v="1"/>
    <s v="C396"/>
    <x v="682"/>
    <s v="B1481"/>
    <x v="965"/>
    <x v="1"/>
    <n v="25.61"/>
    <n v="4"/>
    <n v="102.44"/>
    <x v="0"/>
    <x v="3"/>
  </r>
  <r>
    <s v="O3235"/>
    <d v="2025-07-12T00:00:00"/>
    <x v="6"/>
    <x v="2"/>
    <x v="0"/>
    <s v="C101"/>
    <x v="581"/>
    <s v="B1704"/>
    <x v="227"/>
    <x v="2"/>
    <n v="5.07"/>
    <n v="2"/>
    <n v="10.14"/>
    <x v="0"/>
    <x v="5"/>
  </r>
  <r>
    <s v="O3675"/>
    <d v="2023-07-14T00:00:00"/>
    <x v="2"/>
    <x v="2"/>
    <x v="2"/>
    <s v="C982"/>
    <x v="313"/>
    <s v="B1930"/>
    <x v="148"/>
    <x v="0"/>
    <n v="34.520000000000003"/>
    <n v="1"/>
    <n v="34.520000000000003"/>
    <x v="0"/>
    <x v="7"/>
  </r>
  <r>
    <s v="O3003"/>
    <d v="2022-10-01T00:00:00"/>
    <x v="6"/>
    <x v="10"/>
    <x v="3"/>
    <s v="C671"/>
    <x v="52"/>
    <s v="B1233"/>
    <x v="926"/>
    <x v="0"/>
    <n v="31.31"/>
    <n v="1"/>
    <n v="31.31"/>
    <x v="0"/>
    <x v="7"/>
  </r>
  <r>
    <s v="O2970"/>
    <d v="2024-04-23T00:00:00"/>
    <x v="4"/>
    <x v="7"/>
    <x v="1"/>
    <s v="C697"/>
    <x v="413"/>
    <s v="B1486"/>
    <x v="910"/>
    <x v="1"/>
    <n v="8.98"/>
    <n v="2"/>
    <n v="17.96"/>
    <x v="0"/>
    <x v="2"/>
  </r>
  <r>
    <s v="O3826"/>
    <d v="2023-03-05T00:00:00"/>
    <x v="0"/>
    <x v="0"/>
    <x v="2"/>
    <s v="C114"/>
    <x v="947"/>
    <s v="B1503"/>
    <x v="689"/>
    <x v="0"/>
    <n v="37.340000000000003"/>
    <n v="1"/>
    <n v="37.340000000000003"/>
    <x v="0"/>
    <x v="6"/>
  </r>
  <r>
    <s v="O1520"/>
    <d v="2023-03-04T00:00:00"/>
    <x v="6"/>
    <x v="0"/>
    <x v="2"/>
    <s v="C636"/>
    <x v="715"/>
    <s v="B1911"/>
    <x v="270"/>
    <x v="2"/>
    <n v="32.619999999999997"/>
    <n v="5"/>
    <n v="163.1"/>
    <x v="0"/>
    <x v="2"/>
  </r>
  <r>
    <s v="O2225"/>
    <d v="2024-03-15T00:00:00"/>
    <x v="2"/>
    <x v="0"/>
    <x v="1"/>
    <s v="C839"/>
    <x v="284"/>
    <s v="B1465"/>
    <x v="920"/>
    <x v="0"/>
    <n v="17.32"/>
    <n v="3"/>
    <n v="51.96"/>
    <x v="0"/>
    <x v="5"/>
  </r>
  <r>
    <s v="O3393"/>
    <d v="2023-10-29T00:00:00"/>
    <x v="0"/>
    <x v="10"/>
    <x v="2"/>
    <s v="C768"/>
    <x v="230"/>
    <s v="B1091"/>
    <x v="408"/>
    <x v="2"/>
    <n v="29.2"/>
    <n v="3"/>
    <n v="87.6"/>
    <x v="0"/>
    <x v="1"/>
  </r>
  <r>
    <s v="O3388"/>
    <d v="2022-09-11T00:00:00"/>
    <x v="0"/>
    <x v="6"/>
    <x v="3"/>
    <s v="C895"/>
    <x v="853"/>
    <s v="B1512"/>
    <x v="312"/>
    <x v="1"/>
    <n v="22.59"/>
    <n v="1"/>
    <n v="22.59"/>
    <x v="2"/>
    <x v="1"/>
  </r>
  <r>
    <s v="O1381"/>
    <d v="2024-04-25T00:00:00"/>
    <x v="5"/>
    <x v="7"/>
    <x v="1"/>
    <s v="C504"/>
    <x v="604"/>
    <s v="B1633"/>
    <x v="799"/>
    <x v="1"/>
    <n v="9.75"/>
    <n v="1"/>
    <n v="9.75"/>
    <x v="2"/>
    <x v="7"/>
  </r>
  <r>
    <s v="O1543"/>
    <d v="2023-10-05T00:00:00"/>
    <x v="5"/>
    <x v="10"/>
    <x v="2"/>
    <s v="C108"/>
    <x v="948"/>
    <s v="B1096"/>
    <x v="420"/>
    <x v="3"/>
    <n v="6.29"/>
    <n v="3"/>
    <n v="18.87"/>
    <x v="3"/>
    <x v="7"/>
  </r>
  <r>
    <s v="O3194"/>
    <d v="2023-09-24T00:00:00"/>
    <x v="0"/>
    <x v="6"/>
    <x v="2"/>
    <s v="C427"/>
    <x v="427"/>
    <s v="B1409"/>
    <x v="630"/>
    <x v="2"/>
    <n v="10.81"/>
    <n v="1"/>
    <n v="10.81"/>
    <x v="1"/>
    <x v="2"/>
  </r>
  <r>
    <s v="O2075"/>
    <d v="2023-06-21T00:00:00"/>
    <x v="3"/>
    <x v="1"/>
    <x v="2"/>
    <s v="C875"/>
    <x v="949"/>
    <s v="B1759"/>
    <x v="966"/>
    <x v="0"/>
    <n v="12.6"/>
    <n v="2"/>
    <n v="25.2"/>
    <x v="3"/>
    <x v="1"/>
  </r>
  <r>
    <s v="O2447"/>
    <d v="2024-08-23T00:00:00"/>
    <x v="2"/>
    <x v="8"/>
    <x v="1"/>
    <s v="C797"/>
    <x v="885"/>
    <s v="B1139"/>
    <x v="967"/>
    <x v="0"/>
    <n v="14.22"/>
    <n v="3"/>
    <n v="42.66"/>
    <x v="0"/>
    <x v="7"/>
  </r>
  <r>
    <s v="O2510"/>
    <d v="2023-09-14T00:00:00"/>
    <x v="5"/>
    <x v="6"/>
    <x v="2"/>
    <s v="C457"/>
    <x v="701"/>
    <s v="B1424"/>
    <x v="968"/>
    <x v="2"/>
    <n v="19.14"/>
    <n v="4"/>
    <n v="76.56"/>
    <x v="2"/>
    <x v="0"/>
  </r>
  <r>
    <s v="O1611"/>
    <d v="2024-09-09T00:00:00"/>
    <x v="1"/>
    <x v="6"/>
    <x v="1"/>
    <s v="C280"/>
    <x v="950"/>
    <s v="B1124"/>
    <x v="342"/>
    <x v="0"/>
    <n v="47.42"/>
    <n v="3"/>
    <n v="142.26"/>
    <x v="1"/>
    <x v="3"/>
  </r>
  <r>
    <s v="O3595"/>
    <d v="2024-09-03T00:00:00"/>
    <x v="4"/>
    <x v="6"/>
    <x v="1"/>
    <s v="C785"/>
    <x v="441"/>
    <s v="B1453"/>
    <x v="330"/>
    <x v="0"/>
    <n v="24"/>
    <n v="4"/>
    <n v="96"/>
    <x v="0"/>
    <x v="2"/>
  </r>
  <r>
    <s v="O2348"/>
    <d v="2023-07-17T00:00:00"/>
    <x v="1"/>
    <x v="2"/>
    <x v="2"/>
    <s v="C639"/>
    <x v="951"/>
    <s v="B1664"/>
    <x v="969"/>
    <x v="0"/>
    <n v="10.25"/>
    <n v="4"/>
    <n v="41"/>
    <x v="2"/>
    <x v="0"/>
  </r>
  <r>
    <s v="O3470"/>
    <d v="2025-04-21T00:00:00"/>
    <x v="1"/>
    <x v="7"/>
    <x v="0"/>
    <s v="C749"/>
    <x v="593"/>
    <s v="B1352"/>
    <x v="840"/>
    <x v="0"/>
    <n v="32.840000000000003"/>
    <n v="2"/>
    <n v="65.680000000000007"/>
    <x v="2"/>
    <x v="2"/>
  </r>
  <r>
    <s v="O2170"/>
    <d v="2024-05-04T00:00:00"/>
    <x v="6"/>
    <x v="4"/>
    <x v="1"/>
    <s v="C974"/>
    <x v="229"/>
    <s v="B1270"/>
    <x v="800"/>
    <x v="1"/>
    <n v="14.82"/>
    <n v="2"/>
    <n v="29.64"/>
    <x v="2"/>
    <x v="3"/>
  </r>
  <r>
    <s v="O3979"/>
    <d v="2024-04-05T00:00:00"/>
    <x v="2"/>
    <x v="7"/>
    <x v="1"/>
    <s v="C853"/>
    <x v="50"/>
    <s v="B1788"/>
    <x v="341"/>
    <x v="2"/>
    <n v="45.37"/>
    <n v="3"/>
    <n v="136.11000000000001"/>
    <x v="1"/>
    <x v="7"/>
  </r>
  <r>
    <s v="O3934"/>
    <d v="2023-10-12T00:00:00"/>
    <x v="5"/>
    <x v="10"/>
    <x v="2"/>
    <s v="C660"/>
    <x v="642"/>
    <s v="B1077"/>
    <x v="360"/>
    <x v="2"/>
    <n v="39.85"/>
    <n v="1"/>
    <n v="39.85"/>
    <x v="0"/>
    <x v="3"/>
  </r>
  <r>
    <s v="O1942"/>
    <d v="2024-05-25T00:00:00"/>
    <x v="6"/>
    <x v="4"/>
    <x v="1"/>
    <s v="C483"/>
    <x v="308"/>
    <s v="B1694"/>
    <x v="970"/>
    <x v="0"/>
    <n v="45.25"/>
    <n v="5"/>
    <n v="226.25"/>
    <x v="1"/>
    <x v="1"/>
  </r>
  <r>
    <s v="O2200"/>
    <d v="2025-04-08T00:00:00"/>
    <x v="4"/>
    <x v="7"/>
    <x v="0"/>
    <s v="C406"/>
    <x v="74"/>
    <s v="B1250"/>
    <x v="637"/>
    <x v="0"/>
    <n v="30.14"/>
    <n v="5"/>
    <n v="150.69999999999999"/>
    <x v="0"/>
    <x v="0"/>
  </r>
  <r>
    <s v="O2188"/>
    <d v="2023-04-10T00:00:00"/>
    <x v="1"/>
    <x v="7"/>
    <x v="2"/>
    <s v="C975"/>
    <x v="380"/>
    <s v="B1765"/>
    <x v="971"/>
    <x v="1"/>
    <n v="29.96"/>
    <n v="5"/>
    <n v="149.80000000000001"/>
    <x v="1"/>
    <x v="0"/>
  </r>
  <r>
    <s v="O3170"/>
    <d v="2025-05-12T00:00:00"/>
    <x v="1"/>
    <x v="4"/>
    <x v="0"/>
    <s v="C127"/>
    <x v="109"/>
    <s v="B1091"/>
    <x v="408"/>
    <x v="2"/>
    <n v="36.35"/>
    <n v="2"/>
    <n v="72.7"/>
    <x v="2"/>
    <x v="5"/>
  </r>
  <r>
    <s v="O3053"/>
    <d v="2024-06-03T00:00:00"/>
    <x v="1"/>
    <x v="1"/>
    <x v="1"/>
    <s v="C699"/>
    <x v="640"/>
    <s v="B1598"/>
    <x v="711"/>
    <x v="0"/>
    <n v="26.43"/>
    <n v="5"/>
    <n v="132.15"/>
    <x v="2"/>
    <x v="2"/>
  </r>
  <r>
    <s v="O3903"/>
    <d v="2023-05-01T00:00:00"/>
    <x v="1"/>
    <x v="4"/>
    <x v="2"/>
    <s v="C346"/>
    <x v="144"/>
    <s v="B1195"/>
    <x v="836"/>
    <x v="2"/>
    <n v="26.17"/>
    <n v="1"/>
    <n v="26.17"/>
    <x v="2"/>
    <x v="2"/>
  </r>
  <r>
    <s v="O3736"/>
    <d v="2023-02-18T00:00:00"/>
    <x v="6"/>
    <x v="3"/>
    <x v="2"/>
    <s v="C240"/>
    <x v="462"/>
    <s v="B1082"/>
    <x v="159"/>
    <x v="2"/>
    <n v="49.28"/>
    <n v="2"/>
    <n v="98.56"/>
    <x v="0"/>
    <x v="5"/>
  </r>
  <r>
    <s v="O1875"/>
    <d v="2024-01-05T00:00:00"/>
    <x v="2"/>
    <x v="11"/>
    <x v="1"/>
    <s v="C217"/>
    <x v="748"/>
    <s v="B1611"/>
    <x v="129"/>
    <x v="0"/>
    <n v="19.36"/>
    <n v="5"/>
    <n v="96.8"/>
    <x v="2"/>
    <x v="0"/>
  </r>
  <r>
    <s v="O3769"/>
    <d v="2024-06-01T00:00:00"/>
    <x v="6"/>
    <x v="1"/>
    <x v="1"/>
    <s v="C654"/>
    <x v="952"/>
    <s v="B1668"/>
    <x v="680"/>
    <x v="1"/>
    <n v="29.46"/>
    <n v="2"/>
    <n v="58.92"/>
    <x v="0"/>
    <x v="3"/>
  </r>
  <r>
    <s v="O3601"/>
    <d v="2024-09-09T00:00:00"/>
    <x v="1"/>
    <x v="6"/>
    <x v="1"/>
    <s v="C657"/>
    <x v="953"/>
    <s v="B1432"/>
    <x v="696"/>
    <x v="3"/>
    <n v="10.48"/>
    <n v="1"/>
    <n v="10.48"/>
    <x v="0"/>
    <x v="2"/>
  </r>
  <r>
    <s v="O1156"/>
    <d v="2024-11-11T00:00:00"/>
    <x v="1"/>
    <x v="5"/>
    <x v="1"/>
    <s v="C473"/>
    <x v="595"/>
    <s v="B1510"/>
    <x v="972"/>
    <x v="3"/>
    <n v="43.1"/>
    <n v="3"/>
    <n v="129.30000000000001"/>
    <x v="0"/>
    <x v="7"/>
  </r>
  <r>
    <s v="O2483"/>
    <d v="2023-05-13T00:00:00"/>
    <x v="6"/>
    <x v="4"/>
    <x v="2"/>
    <s v="C852"/>
    <x v="621"/>
    <s v="B1320"/>
    <x v="135"/>
    <x v="0"/>
    <n v="15.28"/>
    <n v="2"/>
    <n v="30.56"/>
    <x v="2"/>
    <x v="1"/>
  </r>
  <r>
    <s v="O2007"/>
    <d v="2023-12-16T00:00:00"/>
    <x v="6"/>
    <x v="9"/>
    <x v="2"/>
    <s v="C746"/>
    <x v="954"/>
    <s v="B1901"/>
    <x v="383"/>
    <x v="2"/>
    <n v="38.81"/>
    <n v="1"/>
    <n v="38.81"/>
    <x v="2"/>
    <x v="0"/>
  </r>
  <r>
    <s v="O2988"/>
    <d v="2024-10-16T00:00:00"/>
    <x v="3"/>
    <x v="10"/>
    <x v="1"/>
    <s v="C687"/>
    <x v="862"/>
    <s v="B1912"/>
    <x v="132"/>
    <x v="2"/>
    <n v="12.87"/>
    <n v="2"/>
    <n v="25.74"/>
    <x v="0"/>
    <x v="7"/>
  </r>
  <r>
    <s v="O1214"/>
    <d v="2024-03-03T00:00:00"/>
    <x v="0"/>
    <x v="0"/>
    <x v="1"/>
    <s v="C699"/>
    <x v="955"/>
    <s v="B1717"/>
    <x v="973"/>
    <x v="3"/>
    <n v="26.88"/>
    <n v="2"/>
    <n v="53.76"/>
    <x v="0"/>
    <x v="4"/>
  </r>
  <r>
    <s v="O1586"/>
    <d v="2023-03-24T00:00:00"/>
    <x v="2"/>
    <x v="0"/>
    <x v="2"/>
    <s v="C993"/>
    <x v="779"/>
    <s v="B1861"/>
    <x v="974"/>
    <x v="1"/>
    <n v="10.78"/>
    <n v="4"/>
    <n v="43.12"/>
    <x v="1"/>
    <x v="4"/>
  </r>
  <r>
    <s v="O2635"/>
    <d v="2025-02-25T00:00:00"/>
    <x v="4"/>
    <x v="3"/>
    <x v="0"/>
    <s v="C876"/>
    <x v="576"/>
    <s v="B1654"/>
    <x v="318"/>
    <x v="2"/>
    <n v="25.28"/>
    <n v="3"/>
    <n v="75.84"/>
    <x v="2"/>
    <x v="2"/>
  </r>
  <r>
    <s v="O1823"/>
    <d v="2023-06-20T00:00:00"/>
    <x v="4"/>
    <x v="1"/>
    <x v="2"/>
    <s v="C994"/>
    <x v="956"/>
    <s v="B1757"/>
    <x v="975"/>
    <x v="1"/>
    <n v="37.49"/>
    <n v="3"/>
    <n v="112.47"/>
    <x v="3"/>
    <x v="7"/>
  </r>
  <r>
    <s v="O2004"/>
    <d v="2024-08-23T00:00:00"/>
    <x v="2"/>
    <x v="8"/>
    <x v="1"/>
    <s v="C744"/>
    <x v="957"/>
    <s v="B1096"/>
    <x v="976"/>
    <x v="2"/>
    <n v="12.13"/>
    <n v="5"/>
    <n v="60.65"/>
    <x v="0"/>
    <x v="4"/>
  </r>
  <r>
    <s v="O2389"/>
    <d v="2023-04-11T00:00:00"/>
    <x v="4"/>
    <x v="7"/>
    <x v="2"/>
    <s v="C865"/>
    <x v="703"/>
    <s v="B1395"/>
    <x v="153"/>
    <x v="2"/>
    <n v="35.979999999999997"/>
    <n v="2"/>
    <n v="71.959999999999994"/>
    <x v="2"/>
    <x v="5"/>
  </r>
  <r>
    <s v="O2574"/>
    <d v="2023-05-01T00:00:00"/>
    <x v="1"/>
    <x v="4"/>
    <x v="2"/>
    <s v="C842"/>
    <x v="607"/>
    <s v="B1521"/>
    <x v="320"/>
    <x v="2"/>
    <n v="30.28"/>
    <n v="5"/>
    <n v="151.4"/>
    <x v="2"/>
    <x v="2"/>
  </r>
  <r>
    <s v="O1961"/>
    <d v="2023-10-23T00:00:00"/>
    <x v="1"/>
    <x v="10"/>
    <x v="2"/>
    <s v="C464"/>
    <x v="629"/>
    <s v="B1809"/>
    <x v="907"/>
    <x v="1"/>
    <n v="40.58"/>
    <n v="5"/>
    <n v="202.9"/>
    <x v="3"/>
    <x v="0"/>
  </r>
  <r>
    <s v="O1714"/>
    <d v="2024-12-09T00:00:00"/>
    <x v="1"/>
    <x v="9"/>
    <x v="1"/>
    <s v="C473"/>
    <x v="477"/>
    <s v="B1938"/>
    <x v="977"/>
    <x v="3"/>
    <n v="29.91"/>
    <n v="2"/>
    <n v="59.82"/>
    <x v="3"/>
    <x v="2"/>
  </r>
  <r>
    <s v="O3507"/>
    <d v="2023-06-23T00:00:00"/>
    <x v="2"/>
    <x v="1"/>
    <x v="2"/>
    <s v="C946"/>
    <x v="763"/>
    <s v="B1684"/>
    <x v="455"/>
    <x v="0"/>
    <n v="41.33"/>
    <n v="1"/>
    <n v="41.33"/>
    <x v="0"/>
    <x v="6"/>
  </r>
  <r>
    <s v="O2465"/>
    <d v="2023-02-02T00:00:00"/>
    <x v="5"/>
    <x v="3"/>
    <x v="2"/>
    <s v="C958"/>
    <x v="683"/>
    <s v="B1283"/>
    <x v="904"/>
    <x v="3"/>
    <n v="17.11"/>
    <n v="5"/>
    <n v="85.55"/>
    <x v="0"/>
    <x v="6"/>
  </r>
  <r>
    <s v="O1683"/>
    <d v="2023-01-12T00:00:00"/>
    <x v="5"/>
    <x v="11"/>
    <x v="2"/>
    <s v="C636"/>
    <x v="539"/>
    <s v="B1445"/>
    <x v="749"/>
    <x v="1"/>
    <n v="47.21"/>
    <n v="2"/>
    <n v="94.42"/>
    <x v="0"/>
    <x v="0"/>
  </r>
  <r>
    <s v="O3087"/>
    <d v="2023-11-02T00:00:00"/>
    <x v="5"/>
    <x v="5"/>
    <x v="2"/>
    <s v="C328"/>
    <x v="895"/>
    <s v="B1963"/>
    <x v="217"/>
    <x v="1"/>
    <n v="16.78"/>
    <n v="3"/>
    <n v="50.34"/>
    <x v="2"/>
    <x v="3"/>
  </r>
  <r>
    <s v="O1067"/>
    <d v="2024-12-15T00:00:00"/>
    <x v="0"/>
    <x v="9"/>
    <x v="1"/>
    <s v="C116"/>
    <x v="958"/>
    <s v="B1232"/>
    <x v="444"/>
    <x v="3"/>
    <n v="43.12"/>
    <n v="3"/>
    <n v="129.36000000000001"/>
    <x v="3"/>
    <x v="3"/>
  </r>
  <r>
    <s v="O1821"/>
    <d v="2024-10-08T00:00:00"/>
    <x v="4"/>
    <x v="10"/>
    <x v="1"/>
    <s v="C106"/>
    <x v="62"/>
    <s v="B1273"/>
    <x v="166"/>
    <x v="3"/>
    <n v="28.71"/>
    <n v="4"/>
    <n v="114.84"/>
    <x v="1"/>
    <x v="7"/>
  </r>
  <r>
    <s v="O2042"/>
    <d v="2024-07-11T00:00:00"/>
    <x v="5"/>
    <x v="2"/>
    <x v="1"/>
    <s v="C495"/>
    <x v="906"/>
    <s v="B1489"/>
    <x v="419"/>
    <x v="1"/>
    <n v="34.950000000000003"/>
    <n v="5"/>
    <n v="174.75"/>
    <x v="0"/>
    <x v="4"/>
  </r>
  <r>
    <s v="O1783"/>
    <d v="2023-05-27T00:00:00"/>
    <x v="6"/>
    <x v="4"/>
    <x v="2"/>
    <s v="C247"/>
    <x v="959"/>
    <s v="B1062"/>
    <x v="978"/>
    <x v="1"/>
    <n v="15.68"/>
    <n v="5"/>
    <n v="78.400000000000006"/>
    <x v="3"/>
    <x v="4"/>
  </r>
  <r>
    <s v="O2597"/>
    <d v="2024-03-24T00:00:00"/>
    <x v="0"/>
    <x v="0"/>
    <x v="1"/>
    <s v="C682"/>
    <x v="741"/>
    <s v="B1420"/>
    <x v="979"/>
    <x v="1"/>
    <n v="36.770000000000003"/>
    <n v="3"/>
    <n v="110.31"/>
    <x v="2"/>
    <x v="6"/>
  </r>
  <r>
    <s v="O2577"/>
    <d v="2022-11-07T00:00:00"/>
    <x v="1"/>
    <x v="5"/>
    <x v="3"/>
    <s v="C591"/>
    <x v="441"/>
    <s v="B1702"/>
    <x v="980"/>
    <x v="0"/>
    <n v="19.489999999999998"/>
    <n v="5"/>
    <n v="97.45"/>
    <x v="0"/>
    <x v="6"/>
  </r>
  <r>
    <s v="O2508"/>
    <d v="2023-10-06T00:00:00"/>
    <x v="2"/>
    <x v="10"/>
    <x v="2"/>
    <s v="C788"/>
    <x v="348"/>
    <s v="B1856"/>
    <x v="91"/>
    <x v="1"/>
    <n v="17.95"/>
    <n v="2"/>
    <n v="35.9"/>
    <x v="0"/>
    <x v="2"/>
  </r>
  <r>
    <s v="O1375"/>
    <d v="2023-05-10T00:00:00"/>
    <x v="3"/>
    <x v="4"/>
    <x v="2"/>
    <s v="C887"/>
    <x v="960"/>
    <s v="B1492"/>
    <x v="203"/>
    <x v="3"/>
    <n v="33.65"/>
    <n v="2"/>
    <n v="67.3"/>
    <x v="0"/>
    <x v="7"/>
  </r>
  <r>
    <s v="O1071"/>
    <d v="2024-01-22T00:00:00"/>
    <x v="1"/>
    <x v="11"/>
    <x v="1"/>
    <s v="C595"/>
    <x v="45"/>
    <s v="B1777"/>
    <x v="247"/>
    <x v="2"/>
    <n v="28.38"/>
    <n v="2"/>
    <n v="56.76"/>
    <x v="3"/>
    <x v="1"/>
  </r>
  <r>
    <s v="O2762"/>
    <d v="2025-05-06T00:00:00"/>
    <x v="4"/>
    <x v="4"/>
    <x v="0"/>
    <s v="C358"/>
    <x v="320"/>
    <s v="B1056"/>
    <x v="481"/>
    <x v="3"/>
    <n v="22.52"/>
    <n v="1"/>
    <n v="22.52"/>
    <x v="1"/>
    <x v="7"/>
  </r>
  <r>
    <s v="O2763"/>
    <d v="2023-06-28T00:00:00"/>
    <x v="3"/>
    <x v="1"/>
    <x v="2"/>
    <s v="C589"/>
    <x v="555"/>
    <s v="B1349"/>
    <x v="193"/>
    <x v="2"/>
    <n v="25.35"/>
    <n v="2"/>
    <n v="50.7"/>
    <x v="2"/>
    <x v="3"/>
  </r>
  <r>
    <s v="O3925"/>
    <d v="2024-01-23T00:00:00"/>
    <x v="4"/>
    <x v="11"/>
    <x v="1"/>
    <s v="C672"/>
    <x v="961"/>
    <s v="B1508"/>
    <x v="981"/>
    <x v="3"/>
    <n v="25.1"/>
    <n v="2"/>
    <n v="50.2"/>
    <x v="0"/>
    <x v="2"/>
  </r>
  <r>
    <s v="O2043"/>
    <d v="2024-05-25T00:00:00"/>
    <x v="6"/>
    <x v="4"/>
    <x v="1"/>
    <s v="C845"/>
    <x v="962"/>
    <s v="B1332"/>
    <x v="172"/>
    <x v="3"/>
    <n v="33.700000000000003"/>
    <n v="3"/>
    <n v="101.1"/>
    <x v="1"/>
    <x v="2"/>
  </r>
  <r>
    <s v="O2131"/>
    <d v="2023-03-07T00:00:00"/>
    <x v="4"/>
    <x v="0"/>
    <x v="2"/>
    <s v="C946"/>
    <x v="963"/>
    <s v="B1198"/>
    <x v="982"/>
    <x v="1"/>
    <n v="35.450000000000003"/>
    <n v="5"/>
    <n v="177.25"/>
    <x v="1"/>
    <x v="1"/>
  </r>
  <r>
    <s v="O3702"/>
    <d v="2025-02-01T00:00:00"/>
    <x v="6"/>
    <x v="3"/>
    <x v="0"/>
    <s v="C862"/>
    <x v="221"/>
    <s v="B1229"/>
    <x v="81"/>
    <x v="2"/>
    <n v="49.16"/>
    <n v="2"/>
    <n v="98.32"/>
    <x v="2"/>
    <x v="2"/>
  </r>
  <r>
    <s v="O2149"/>
    <d v="2024-07-06T00:00:00"/>
    <x v="6"/>
    <x v="2"/>
    <x v="1"/>
    <s v="C746"/>
    <x v="964"/>
    <s v="B1223"/>
    <x v="215"/>
    <x v="3"/>
    <n v="5.88"/>
    <n v="3"/>
    <n v="17.64"/>
    <x v="3"/>
    <x v="7"/>
  </r>
  <r>
    <s v="O3032"/>
    <d v="2024-10-14T00:00:00"/>
    <x v="1"/>
    <x v="10"/>
    <x v="1"/>
    <s v="C758"/>
    <x v="476"/>
    <s v="B1278"/>
    <x v="578"/>
    <x v="0"/>
    <n v="27"/>
    <n v="3"/>
    <n v="81"/>
    <x v="0"/>
    <x v="7"/>
  </r>
  <r>
    <s v="O2294"/>
    <d v="2022-09-14T00:00:00"/>
    <x v="3"/>
    <x v="6"/>
    <x v="3"/>
    <s v="C812"/>
    <x v="811"/>
    <s v="B1073"/>
    <x v="983"/>
    <x v="0"/>
    <n v="41.51"/>
    <n v="3"/>
    <n v="124.53"/>
    <x v="2"/>
    <x v="3"/>
  </r>
  <r>
    <s v="O3793"/>
    <d v="2023-09-04T00:00:00"/>
    <x v="1"/>
    <x v="6"/>
    <x v="2"/>
    <s v="C456"/>
    <x v="325"/>
    <s v="B1943"/>
    <x v="183"/>
    <x v="2"/>
    <n v="5.0999999999999996"/>
    <n v="4"/>
    <n v="20.399999999999999"/>
    <x v="1"/>
    <x v="0"/>
  </r>
  <r>
    <s v="O3218"/>
    <d v="2025-08-02T00:00:00"/>
    <x v="6"/>
    <x v="8"/>
    <x v="0"/>
    <s v="C344"/>
    <x v="965"/>
    <s v="B1542"/>
    <x v="984"/>
    <x v="0"/>
    <n v="32.020000000000003"/>
    <n v="4"/>
    <n v="128.08000000000001"/>
    <x v="1"/>
    <x v="1"/>
  </r>
  <r>
    <s v="O3869"/>
    <d v="2024-01-14T00:00:00"/>
    <x v="0"/>
    <x v="11"/>
    <x v="1"/>
    <s v="C351"/>
    <x v="966"/>
    <s v="B1922"/>
    <x v="587"/>
    <x v="3"/>
    <n v="20.440000000000001"/>
    <n v="5"/>
    <n v="102.2"/>
    <x v="0"/>
    <x v="6"/>
  </r>
  <r>
    <s v="O1051"/>
    <d v="2023-10-02T00:00:00"/>
    <x v="1"/>
    <x v="10"/>
    <x v="2"/>
    <s v="C806"/>
    <x v="967"/>
    <s v="B1406"/>
    <x v="985"/>
    <x v="0"/>
    <n v="31.21"/>
    <n v="3"/>
    <n v="93.63"/>
    <x v="0"/>
    <x v="7"/>
  </r>
  <r>
    <s v="O2364"/>
    <d v="2023-03-23T00:00:00"/>
    <x v="5"/>
    <x v="0"/>
    <x v="2"/>
    <s v="C365"/>
    <x v="654"/>
    <s v="B1916"/>
    <x v="27"/>
    <x v="2"/>
    <n v="19.489999999999998"/>
    <n v="3"/>
    <n v="58.47"/>
    <x v="2"/>
    <x v="0"/>
  </r>
  <r>
    <s v="O3190"/>
    <d v="2023-09-05T00:00:00"/>
    <x v="4"/>
    <x v="6"/>
    <x v="2"/>
    <s v="C987"/>
    <x v="297"/>
    <s v="B1963"/>
    <x v="499"/>
    <x v="2"/>
    <n v="10.09"/>
    <n v="3"/>
    <n v="30.27"/>
    <x v="1"/>
    <x v="6"/>
  </r>
  <r>
    <s v="O3762"/>
    <d v="2024-07-04T00:00:00"/>
    <x v="5"/>
    <x v="2"/>
    <x v="1"/>
    <s v="C266"/>
    <x v="620"/>
    <s v="B1820"/>
    <x v="986"/>
    <x v="0"/>
    <n v="39.78"/>
    <n v="5"/>
    <n v="198.9"/>
    <x v="0"/>
    <x v="6"/>
  </r>
  <r>
    <s v="O1981"/>
    <d v="2023-10-09T00:00:00"/>
    <x v="1"/>
    <x v="10"/>
    <x v="2"/>
    <s v="C328"/>
    <x v="968"/>
    <s v="B1015"/>
    <x v="772"/>
    <x v="2"/>
    <n v="10.43"/>
    <n v="3"/>
    <n v="31.29"/>
    <x v="2"/>
    <x v="1"/>
  </r>
  <r>
    <s v="O2527"/>
    <d v="2022-10-17T00:00:00"/>
    <x v="1"/>
    <x v="10"/>
    <x v="3"/>
    <s v="C558"/>
    <x v="648"/>
    <s v="B1536"/>
    <x v="852"/>
    <x v="3"/>
    <n v="25.63"/>
    <n v="2"/>
    <n v="51.26"/>
    <x v="2"/>
    <x v="3"/>
  </r>
  <r>
    <s v="O2118"/>
    <d v="2023-01-09T00:00:00"/>
    <x v="1"/>
    <x v="11"/>
    <x v="2"/>
    <s v="C350"/>
    <x v="587"/>
    <s v="B1514"/>
    <x v="987"/>
    <x v="3"/>
    <n v="23.01"/>
    <n v="1"/>
    <n v="23.01"/>
    <x v="1"/>
    <x v="4"/>
  </r>
  <r>
    <s v="O2991"/>
    <d v="2025-02-26T00:00:00"/>
    <x v="3"/>
    <x v="3"/>
    <x v="0"/>
    <s v="C944"/>
    <x v="628"/>
    <s v="B1708"/>
    <x v="134"/>
    <x v="1"/>
    <n v="39.799999999999997"/>
    <n v="1"/>
    <n v="39.799999999999997"/>
    <x v="0"/>
    <x v="5"/>
  </r>
  <r>
    <s v="O2747"/>
    <d v="2024-01-22T00:00:00"/>
    <x v="1"/>
    <x v="11"/>
    <x v="1"/>
    <s v="C400"/>
    <x v="865"/>
    <s v="B1825"/>
    <x v="964"/>
    <x v="2"/>
    <n v="14.61"/>
    <n v="2"/>
    <n v="29.22"/>
    <x v="2"/>
    <x v="5"/>
  </r>
  <r>
    <s v="O3878"/>
    <d v="2025-05-31T00:00:00"/>
    <x v="6"/>
    <x v="4"/>
    <x v="0"/>
    <s v="C880"/>
    <x v="643"/>
    <s v="B1350"/>
    <x v="962"/>
    <x v="2"/>
    <n v="17.12"/>
    <n v="4"/>
    <n v="68.48"/>
    <x v="0"/>
    <x v="0"/>
  </r>
  <r>
    <s v="O2093"/>
    <d v="2023-10-26T00:00:00"/>
    <x v="5"/>
    <x v="10"/>
    <x v="2"/>
    <s v="C760"/>
    <x v="65"/>
    <s v="B1345"/>
    <x v="897"/>
    <x v="2"/>
    <n v="8.17"/>
    <n v="5"/>
    <n v="40.85"/>
    <x v="2"/>
    <x v="1"/>
  </r>
  <r>
    <s v="O2183"/>
    <d v="2024-11-01T00:00:00"/>
    <x v="2"/>
    <x v="5"/>
    <x v="1"/>
    <s v="C101"/>
    <x v="581"/>
    <s v="B1599"/>
    <x v="453"/>
    <x v="0"/>
    <n v="24.01"/>
    <n v="5"/>
    <n v="120.05"/>
    <x v="1"/>
    <x v="3"/>
  </r>
  <r>
    <s v="O2210"/>
    <d v="2024-01-17T00:00:00"/>
    <x v="3"/>
    <x v="11"/>
    <x v="1"/>
    <s v="C671"/>
    <x v="52"/>
    <s v="B1954"/>
    <x v="77"/>
    <x v="0"/>
    <n v="16.88"/>
    <n v="4"/>
    <n v="67.52"/>
    <x v="1"/>
    <x v="7"/>
  </r>
  <r>
    <s v="O1908"/>
    <d v="2023-09-03T00:00:00"/>
    <x v="0"/>
    <x v="6"/>
    <x v="2"/>
    <s v="C791"/>
    <x v="969"/>
    <s v="B1854"/>
    <x v="988"/>
    <x v="2"/>
    <n v="25.26"/>
    <n v="1"/>
    <n v="25.26"/>
    <x v="3"/>
    <x v="0"/>
  </r>
  <r>
    <s v="O2890"/>
    <d v="2023-07-30T00:00:00"/>
    <x v="0"/>
    <x v="2"/>
    <x v="2"/>
    <s v="C895"/>
    <x v="853"/>
    <s v="B1927"/>
    <x v="989"/>
    <x v="0"/>
    <n v="28.1"/>
    <n v="2"/>
    <n v="56.2"/>
    <x v="2"/>
    <x v="0"/>
  </r>
  <r>
    <s v="O2060"/>
    <d v="2024-12-16T00:00:00"/>
    <x v="1"/>
    <x v="9"/>
    <x v="1"/>
    <s v="C716"/>
    <x v="42"/>
    <s v="B1746"/>
    <x v="602"/>
    <x v="2"/>
    <n v="48.84"/>
    <n v="4"/>
    <n v="195.36"/>
    <x v="2"/>
    <x v="1"/>
  </r>
  <r>
    <s v="O2120"/>
    <d v="2023-06-20T00:00:00"/>
    <x v="4"/>
    <x v="1"/>
    <x v="2"/>
    <s v="C739"/>
    <x v="767"/>
    <s v="B1495"/>
    <x v="990"/>
    <x v="3"/>
    <n v="8.8000000000000007"/>
    <n v="1"/>
    <n v="8.8000000000000007"/>
    <x v="0"/>
    <x v="2"/>
  </r>
  <r>
    <s v="O3801"/>
    <d v="2025-04-28T00:00:00"/>
    <x v="1"/>
    <x v="7"/>
    <x v="0"/>
    <s v="C273"/>
    <x v="329"/>
    <s v="B1647"/>
    <x v="701"/>
    <x v="1"/>
    <n v="34.5"/>
    <n v="5"/>
    <n v="172.5"/>
    <x v="2"/>
    <x v="2"/>
  </r>
  <r>
    <s v="O2916"/>
    <d v="2023-07-23T00:00:00"/>
    <x v="0"/>
    <x v="2"/>
    <x v="2"/>
    <s v="C300"/>
    <x v="970"/>
    <s v="B1179"/>
    <x v="652"/>
    <x v="0"/>
    <n v="42.23"/>
    <n v="1"/>
    <n v="42.23"/>
    <x v="0"/>
    <x v="7"/>
  </r>
  <r>
    <s v="O2226"/>
    <d v="2022-09-08T00:00:00"/>
    <x v="5"/>
    <x v="6"/>
    <x v="3"/>
    <s v="C911"/>
    <x v="559"/>
    <s v="B1169"/>
    <x v="471"/>
    <x v="1"/>
    <n v="28.52"/>
    <n v="1"/>
    <n v="28.52"/>
    <x v="2"/>
    <x v="0"/>
  </r>
  <r>
    <s v="O1994"/>
    <d v="2023-10-02T00:00:00"/>
    <x v="1"/>
    <x v="10"/>
    <x v="2"/>
    <s v="C737"/>
    <x v="971"/>
    <s v="B1029"/>
    <x v="991"/>
    <x v="0"/>
    <n v="28.17"/>
    <n v="2"/>
    <n v="56.34"/>
    <x v="0"/>
    <x v="4"/>
  </r>
  <r>
    <s v="O1980"/>
    <d v="2023-02-02T00:00:00"/>
    <x v="5"/>
    <x v="3"/>
    <x v="2"/>
    <s v="C706"/>
    <x v="739"/>
    <s v="B1999"/>
    <x v="992"/>
    <x v="2"/>
    <n v="7.83"/>
    <n v="2"/>
    <n v="15.66"/>
    <x v="0"/>
    <x v="1"/>
  </r>
  <r>
    <s v="O3708"/>
    <d v="2023-12-19T00:00:00"/>
    <x v="4"/>
    <x v="9"/>
    <x v="2"/>
    <s v="C708"/>
    <x v="353"/>
    <s v="B1759"/>
    <x v="966"/>
    <x v="0"/>
    <n v="13.35"/>
    <n v="2"/>
    <n v="26.7"/>
    <x v="2"/>
    <x v="0"/>
  </r>
  <r>
    <s v="O2011"/>
    <d v="2024-07-17T00:00:00"/>
    <x v="3"/>
    <x v="2"/>
    <x v="1"/>
    <s v="C573"/>
    <x v="504"/>
    <s v="B1493"/>
    <x v="915"/>
    <x v="0"/>
    <n v="7.57"/>
    <n v="2"/>
    <n v="15.14"/>
    <x v="2"/>
    <x v="7"/>
  </r>
  <r>
    <s v="O2998"/>
    <d v="2023-12-14T00:00:00"/>
    <x v="5"/>
    <x v="9"/>
    <x v="2"/>
    <s v="C787"/>
    <x v="972"/>
    <s v="B1841"/>
    <x v="271"/>
    <x v="2"/>
    <n v="22.66"/>
    <n v="2"/>
    <n v="45.32"/>
    <x v="0"/>
    <x v="1"/>
  </r>
  <r>
    <s v="O1083"/>
    <d v="2023-09-21T00:00:00"/>
    <x v="5"/>
    <x v="6"/>
    <x v="2"/>
    <s v="C179"/>
    <x v="225"/>
    <s v="B1468"/>
    <x v="535"/>
    <x v="0"/>
    <n v="43.44"/>
    <n v="1"/>
    <n v="43.44"/>
    <x v="1"/>
    <x v="0"/>
  </r>
  <r>
    <s v="O1588"/>
    <d v="2023-07-22T00:00:00"/>
    <x v="6"/>
    <x v="2"/>
    <x v="2"/>
    <s v="C637"/>
    <x v="887"/>
    <s v="B1987"/>
    <x v="5"/>
    <x v="3"/>
    <n v="15.01"/>
    <n v="2"/>
    <n v="30.02"/>
    <x v="0"/>
    <x v="3"/>
  </r>
  <r>
    <s v="O2908"/>
    <d v="2025-07-30T00:00:00"/>
    <x v="3"/>
    <x v="2"/>
    <x v="0"/>
    <s v="C531"/>
    <x v="937"/>
    <s v="B1620"/>
    <x v="581"/>
    <x v="0"/>
    <n v="5.85"/>
    <n v="4"/>
    <n v="23.4"/>
    <x v="2"/>
    <x v="2"/>
  </r>
  <r>
    <s v="O2641"/>
    <d v="2023-09-11T00:00:00"/>
    <x v="1"/>
    <x v="6"/>
    <x v="2"/>
    <s v="C613"/>
    <x v="973"/>
    <s v="B1424"/>
    <x v="968"/>
    <x v="0"/>
    <n v="16.989999999999998"/>
    <n v="4"/>
    <n v="67.959999999999994"/>
    <x v="2"/>
    <x v="3"/>
  </r>
  <r>
    <s v="O3168"/>
    <d v="2022-10-22T00:00:00"/>
    <x v="6"/>
    <x v="10"/>
    <x v="3"/>
    <s v="C252"/>
    <x v="110"/>
    <s v="B1466"/>
    <x v="85"/>
    <x v="1"/>
    <n v="32.229999999999997"/>
    <n v="1"/>
    <n v="32.229999999999997"/>
    <x v="2"/>
    <x v="2"/>
  </r>
  <r>
    <s v="O3349"/>
    <d v="2023-03-16T00:00:00"/>
    <x v="5"/>
    <x v="0"/>
    <x v="2"/>
    <s v="C659"/>
    <x v="711"/>
    <s v="B1307"/>
    <x v="993"/>
    <x v="0"/>
    <n v="48.53"/>
    <n v="1"/>
    <n v="48.53"/>
    <x v="2"/>
    <x v="2"/>
  </r>
  <r>
    <s v="O2573"/>
    <d v="2023-12-09T00:00:00"/>
    <x v="6"/>
    <x v="9"/>
    <x v="2"/>
    <s v="C484"/>
    <x v="624"/>
    <s v="B1073"/>
    <x v="983"/>
    <x v="3"/>
    <n v="41.96"/>
    <n v="3"/>
    <n v="125.88"/>
    <x v="0"/>
    <x v="7"/>
  </r>
  <r>
    <s v="O2562"/>
    <d v="2022-11-19T00:00:00"/>
    <x v="6"/>
    <x v="5"/>
    <x v="3"/>
    <s v="C559"/>
    <x v="316"/>
    <s v="B1386"/>
    <x v="994"/>
    <x v="3"/>
    <n v="26.08"/>
    <n v="3"/>
    <n v="78.239999999999995"/>
    <x v="2"/>
    <x v="0"/>
  </r>
  <r>
    <s v="O1408"/>
    <d v="2023-03-20T00:00:00"/>
    <x v="1"/>
    <x v="0"/>
    <x v="2"/>
    <s v="C313"/>
    <x v="974"/>
    <s v="B1440"/>
    <x v="450"/>
    <x v="2"/>
    <n v="35.299999999999997"/>
    <n v="2"/>
    <n v="70.599999999999994"/>
    <x v="0"/>
    <x v="2"/>
  </r>
  <r>
    <s v="O3425"/>
    <d v="2024-02-24T00:00:00"/>
    <x v="6"/>
    <x v="3"/>
    <x v="1"/>
    <s v="C871"/>
    <x v="822"/>
    <s v="B1968"/>
    <x v="864"/>
    <x v="3"/>
    <n v="40.86"/>
    <n v="2"/>
    <n v="81.72"/>
    <x v="0"/>
    <x v="1"/>
  </r>
  <r>
    <s v="O2040"/>
    <d v="2024-05-18T00:00:00"/>
    <x v="6"/>
    <x v="4"/>
    <x v="1"/>
    <s v="C246"/>
    <x v="759"/>
    <s v="B1746"/>
    <x v="995"/>
    <x v="0"/>
    <n v="33.770000000000003"/>
    <n v="2"/>
    <n v="67.540000000000006"/>
    <x v="2"/>
    <x v="3"/>
  </r>
  <r>
    <s v="O3221"/>
    <d v="2025-04-03T00:00:00"/>
    <x v="5"/>
    <x v="7"/>
    <x v="0"/>
    <s v="C151"/>
    <x v="975"/>
    <s v="B1987"/>
    <x v="546"/>
    <x v="2"/>
    <n v="36.450000000000003"/>
    <n v="5"/>
    <n v="182.25"/>
    <x v="1"/>
    <x v="6"/>
  </r>
  <r>
    <s v="O1363"/>
    <d v="2024-10-07T00:00:00"/>
    <x v="1"/>
    <x v="10"/>
    <x v="1"/>
    <s v="C133"/>
    <x v="898"/>
    <s v="B1525"/>
    <x v="996"/>
    <x v="0"/>
    <n v="26.66"/>
    <n v="2"/>
    <n v="53.32"/>
    <x v="3"/>
    <x v="2"/>
  </r>
  <r>
    <s v="O1967"/>
    <d v="2023-07-06T00:00:00"/>
    <x v="5"/>
    <x v="2"/>
    <x v="2"/>
    <s v="C211"/>
    <x v="976"/>
    <s v="B1126"/>
    <x v="142"/>
    <x v="1"/>
    <n v="6.48"/>
    <n v="3"/>
    <n v="19.440000000000001"/>
    <x v="1"/>
    <x v="4"/>
  </r>
  <r>
    <s v="O1166"/>
    <d v="2024-06-20T00:00:00"/>
    <x v="5"/>
    <x v="1"/>
    <x v="1"/>
    <s v="C659"/>
    <x v="977"/>
    <s v="B1166"/>
    <x v="997"/>
    <x v="1"/>
    <n v="41.57"/>
    <n v="3"/>
    <n v="124.71"/>
    <x v="2"/>
    <x v="4"/>
  </r>
  <r>
    <s v="O1640"/>
    <d v="2023-03-01T00:00:00"/>
    <x v="3"/>
    <x v="0"/>
    <x v="2"/>
    <s v="C794"/>
    <x v="737"/>
    <s v="B1625"/>
    <x v="998"/>
    <x v="0"/>
    <n v="49.45"/>
    <n v="4"/>
    <n v="197.8"/>
    <x v="0"/>
    <x v="3"/>
  </r>
  <r>
    <s v="O3042"/>
    <d v="2023-01-26T00:00:00"/>
    <x v="5"/>
    <x v="11"/>
    <x v="2"/>
    <s v="C936"/>
    <x v="279"/>
    <s v="B1462"/>
    <x v="189"/>
    <x v="3"/>
    <n v="36.119999999999997"/>
    <n v="2"/>
    <n v="72.239999999999995"/>
    <x v="2"/>
    <x v="2"/>
  </r>
  <r>
    <s v="O3220"/>
    <d v="2023-02-09T00:00:00"/>
    <x v="5"/>
    <x v="3"/>
    <x v="2"/>
    <s v="C217"/>
    <x v="978"/>
    <s v="B1895"/>
    <x v="956"/>
    <x v="3"/>
    <n v="39.32"/>
    <n v="4"/>
    <n v="157.28"/>
    <x v="2"/>
    <x v="0"/>
  </r>
  <r>
    <s v="O3513"/>
    <d v="2024-02-22T00:00:00"/>
    <x v="5"/>
    <x v="3"/>
    <x v="1"/>
    <s v="C109"/>
    <x v="182"/>
    <s v="B1328"/>
    <x v="79"/>
    <x v="0"/>
    <n v="40.08"/>
    <n v="5"/>
    <n v="200.4"/>
    <x v="0"/>
    <x v="2"/>
  </r>
  <r>
    <s v="O3873"/>
    <d v="2025-05-19T00:00:00"/>
    <x v="1"/>
    <x v="4"/>
    <x v="0"/>
    <s v="C299"/>
    <x v="143"/>
    <s v="B1063"/>
    <x v="612"/>
    <x v="0"/>
    <n v="33.4"/>
    <n v="5"/>
    <n v="167"/>
    <x v="2"/>
    <x v="0"/>
  </r>
  <r>
    <s v="O2781"/>
    <d v="2023-11-04T00:00:00"/>
    <x v="6"/>
    <x v="5"/>
    <x v="2"/>
    <s v="C225"/>
    <x v="162"/>
    <s v="B1963"/>
    <x v="13"/>
    <x v="0"/>
    <n v="29.93"/>
    <n v="5"/>
    <n v="149.65"/>
    <x v="2"/>
    <x v="5"/>
  </r>
  <r>
    <s v="O1390"/>
    <d v="2024-05-28T00:00:00"/>
    <x v="4"/>
    <x v="4"/>
    <x v="1"/>
    <s v="C574"/>
    <x v="979"/>
    <s v="B1474"/>
    <x v="892"/>
    <x v="2"/>
    <n v="27.16"/>
    <n v="1"/>
    <n v="27.16"/>
    <x v="2"/>
    <x v="3"/>
  </r>
  <r>
    <s v="O3139"/>
    <d v="2022-10-05T00:00:00"/>
    <x v="3"/>
    <x v="10"/>
    <x v="3"/>
    <s v="C396"/>
    <x v="556"/>
    <s v="B1141"/>
    <x v="906"/>
    <x v="1"/>
    <n v="8.8699999999999992"/>
    <n v="3"/>
    <n v="26.61"/>
    <x v="0"/>
    <x v="5"/>
  </r>
  <r>
    <s v="O2676"/>
    <d v="2023-11-11T00:00:00"/>
    <x v="6"/>
    <x v="5"/>
    <x v="2"/>
    <s v="C336"/>
    <x v="894"/>
    <s v="B1059"/>
    <x v="999"/>
    <x v="1"/>
    <n v="20.65"/>
    <n v="2"/>
    <n v="41.3"/>
    <x v="0"/>
    <x v="7"/>
  </r>
  <r>
    <s v="O1692"/>
    <d v="2023-10-18T00:00:00"/>
    <x v="3"/>
    <x v="10"/>
    <x v="2"/>
    <s v="C895"/>
    <x v="853"/>
    <s v="B1996"/>
    <x v="583"/>
    <x v="3"/>
    <n v="29.97"/>
    <n v="1"/>
    <n v="29.97"/>
    <x v="2"/>
    <x v="0"/>
  </r>
  <r>
    <s v="O1982"/>
    <d v="2024-07-01T00:00:00"/>
    <x v="1"/>
    <x v="2"/>
    <x v="1"/>
    <s v="C333"/>
    <x v="415"/>
    <s v="B1788"/>
    <x v="341"/>
    <x v="0"/>
    <n v="41.5"/>
    <n v="3"/>
    <n v="124.5"/>
    <x v="2"/>
    <x v="3"/>
  </r>
  <r>
    <s v="O3693"/>
    <d v="2023-04-10T00:00:00"/>
    <x v="1"/>
    <x v="7"/>
    <x v="2"/>
    <s v="C405"/>
    <x v="403"/>
    <s v="B1037"/>
    <x v="958"/>
    <x v="0"/>
    <n v="8.76"/>
    <n v="3"/>
    <n v="26.28"/>
    <x v="2"/>
    <x v="7"/>
  </r>
  <r>
    <s v="O3264"/>
    <d v="2022-09-26T00:00:00"/>
    <x v="1"/>
    <x v="6"/>
    <x v="3"/>
    <s v="C240"/>
    <x v="915"/>
    <s v="B1359"/>
    <x v="922"/>
    <x v="2"/>
    <n v="28.72"/>
    <n v="4"/>
    <n v="114.88"/>
    <x v="2"/>
    <x v="3"/>
  </r>
  <r>
    <s v="O3093"/>
    <d v="2024-02-03T00:00:00"/>
    <x v="6"/>
    <x v="3"/>
    <x v="1"/>
    <s v="C350"/>
    <x v="453"/>
    <s v="B1614"/>
    <x v="305"/>
    <x v="1"/>
    <n v="30.76"/>
    <n v="4"/>
    <n v="123.04"/>
    <x v="2"/>
    <x v="2"/>
  </r>
  <r>
    <s v="O1627"/>
    <d v="2023-10-27T00:00:00"/>
    <x v="2"/>
    <x v="10"/>
    <x v="2"/>
    <s v="C251"/>
    <x v="980"/>
    <s v="B1354"/>
    <x v="877"/>
    <x v="2"/>
    <n v="31.83"/>
    <n v="1"/>
    <n v="31.83"/>
    <x v="1"/>
    <x v="4"/>
  </r>
  <r>
    <s v="O3149"/>
    <d v="2025-05-16T00:00:00"/>
    <x v="2"/>
    <x v="4"/>
    <x v="0"/>
    <s v="C957"/>
    <x v="362"/>
    <s v="B1488"/>
    <x v="476"/>
    <x v="2"/>
    <n v="12.31"/>
    <n v="2"/>
    <n v="24.62"/>
    <x v="0"/>
    <x v="1"/>
  </r>
  <r>
    <s v="O3370"/>
    <d v="2023-12-01T00:00:00"/>
    <x v="2"/>
    <x v="9"/>
    <x v="2"/>
    <s v="C252"/>
    <x v="603"/>
    <s v="B1809"/>
    <x v="907"/>
    <x v="3"/>
    <n v="34.71"/>
    <n v="2"/>
    <n v="69.42"/>
    <x v="2"/>
    <x v="1"/>
  </r>
  <r>
    <s v="O3866"/>
    <d v="2023-05-20T00:00:00"/>
    <x v="6"/>
    <x v="4"/>
    <x v="2"/>
    <s v="C213"/>
    <x v="777"/>
    <s v="B1924"/>
    <x v="524"/>
    <x v="0"/>
    <n v="10.09"/>
    <n v="5"/>
    <n v="50.45"/>
    <x v="0"/>
    <x v="2"/>
  </r>
  <r>
    <s v="O3921"/>
    <d v="2022-11-28T00:00:00"/>
    <x v="1"/>
    <x v="5"/>
    <x v="3"/>
    <s v="C356"/>
    <x v="262"/>
    <s v="B1074"/>
    <x v="925"/>
    <x v="0"/>
    <n v="25.11"/>
    <n v="2"/>
    <n v="50.22"/>
    <x v="0"/>
    <x v="5"/>
  </r>
  <r>
    <s v="O2219"/>
    <d v="2024-08-01T00:00:00"/>
    <x v="5"/>
    <x v="8"/>
    <x v="1"/>
    <s v="C396"/>
    <x v="175"/>
    <s v="B1844"/>
    <x v="521"/>
    <x v="0"/>
    <n v="24.07"/>
    <n v="4"/>
    <n v="96.28"/>
    <x v="2"/>
    <x v="1"/>
  </r>
  <r>
    <s v="O3278"/>
    <d v="2024-04-14T00:00:00"/>
    <x v="0"/>
    <x v="7"/>
    <x v="1"/>
    <s v="C317"/>
    <x v="981"/>
    <s v="B1716"/>
    <x v="625"/>
    <x v="2"/>
    <n v="54.35"/>
    <n v="5"/>
    <n v="271.75"/>
    <x v="1"/>
    <x v="2"/>
  </r>
  <r>
    <s v="O1121"/>
    <d v="2023-09-22T00:00:00"/>
    <x v="2"/>
    <x v="6"/>
    <x v="2"/>
    <s v="C657"/>
    <x v="953"/>
    <s v="B1034"/>
    <x v="1000"/>
    <x v="1"/>
    <n v="38.549999999999997"/>
    <n v="4"/>
    <n v="154.19999999999999"/>
    <x v="3"/>
    <x v="4"/>
  </r>
  <r>
    <s v="O2324"/>
    <d v="2023-09-14T00:00:00"/>
    <x v="5"/>
    <x v="6"/>
    <x v="2"/>
    <s v="C280"/>
    <x v="950"/>
    <s v="B1090"/>
    <x v="504"/>
    <x v="2"/>
    <n v="5.66"/>
    <n v="1"/>
    <n v="5.66"/>
    <x v="2"/>
    <x v="3"/>
  </r>
  <r>
    <s v="O2475"/>
    <d v="2024-09-13T00:00:00"/>
    <x v="2"/>
    <x v="6"/>
    <x v="1"/>
    <s v="C688"/>
    <x v="982"/>
    <s v="B1500"/>
    <x v="1001"/>
    <x v="1"/>
    <n v="16.29"/>
    <n v="5"/>
    <n v="81.45"/>
    <x v="0"/>
    <x v="0"/>
  </r>
  <r>
    <s v="O3285"/>
    <d v="2024-12-19T00:00:00"/>
    <x v="5"/>
    <x v="9"/>
    <x v="1"/>
    <s v="C743"/>
    <x v="468"/>
    <s v="B1418"/>
    <x v="1002"/>
    <x v="3"/>
    <n v="12.99"/>
    <n v="5"/>
    <n v="64.95"/>
    <x v="2"/>
    <x v="2"/>
  </r>
  <r>
    <s v="O1187"/>
    <d v="2023-02-04T00:00:00"/>
    <x v="6"/>
    <x v="3"/>
    <x v="2"/>
    <s v="C413"/>
    <x v="693"/>
    <s v="B1740"/>
    <x v="733"/>
    <x v="2"/>
    <n v="41.7"/>
    <n v="4"/>
    <n v="166.8"/>
    <x v="2"/>
    <x v="1"/>
  </r>
  <r>
    <s v="O3156"/>
    <d v="2025-08-15T00:00:00"/>
    <x v="2"/>
    <x v="8"/>
    <x v="0"/>
    <s v="C188"/>
    <x v="864"/>
    <s v="B1560"/>
    <x v="616"/>
    <x v="0"/>
    <n v="48.8"/>
    <n v="3"/>
    <n v="146.4"/>
    <x v="2"/>
    <x v="5"/>
  </r>
  <r>
    <s v="O1641"/>
    <d v="2024-05-30T00:00:00"/>
    <x v="5"/>
    <x v="4"/>
    <x v="1"/>
    <s v="C931"/>
    <x v="922"/>
    <s v="B1138"/>
    <x v="658"/>
    <x v="3"/>
    <n v="40.89"/>
    <n v="2"/>
    <n v="81.78"/>
    <x v="2"/>
    <x v="3"/>
  </r>
  <r>
    <s v="O3420"/>
    <d v="2025-03-14T00:00:00"/>
    <x v="2"/>
    <x v="0"/>
    <x v="0"/>
    <s v="C780"/>
    <x v="484"/>
    <s v="B1080"/>
    <x v="477"/>
    <x v="2"/>
    <n v="44.46"/>
    <n v="1"/>
    <n v="44.46"/>
    <x v="2"/>
    <x v="0"/>
  </r>
  <r>
    <s v="O1196"/>
    <d v="2024-05-22T00:00:00"/>
    <x v="3"/>
    <x v="4"/>
    <x v="1"/>
    <s v="C845"/>
    <x v="523"/>
    <s v="B1385"/>
    <x v="370"/>
    <x v="0"/>
    <n v="9.31"/>
    <n v="4"/>
    <n v="37.24"/>
    <x v="3"/>
    <x v="2"/>
  </r>
  <r>
    <s v="O1564"/>
    <d v="2024-08-06T00:00:00"/>
    <x v="4"/>
    <x v="8"/>
    <x v="1"/>
    <s v="C129"/>
    <x v="844"/>
    <s v="B1356"/>
    <x v="264"/>
    <x v="3"/>
    <n v="32"/>
    <n v="3"/>
    <n v="96"/>
    <x v="1"/>
    <x v="3"/>
  </r>
  <r>
    <s v="O3591"/>
    <d v="2024-03-09T00:00:00"/>
    <x v="6"/>
    <x v="0"/>
    <x v="1"/>
    <s v="C479"/>
    <x v="5"/>
    <s v="B1634"/>
    <x v="738"/>
    <x v="2"/>
    <n v="13.86"/>
    <n v="2"/>
    <n v="27.72"/>
    <x v="1"/>
    <x v="0"/>
  </r>
  <r>
    <s v="O2920"/>
    <d v="2025-07-28T00:00:00"/>
    <x v="1"/>
    <x v="2"/>
    <x v="0"/>
    <s v="C669"/>
    <x v="983"/>
    <s v="B1447"/>
    <x v="957"/>
    <x v="2"/>
    <n v="23.63"/>
    <n v="5"/>
    <n v="118.15"/>
    <x v="0"/>
    <x v="3"/>
  </r>
  <r>
    <s v="O2186"/>
    <d v="2024-08-19T00:00:00"/>
    <x v="1"/>
    <x v="8"/>
    <x v="1"/>
    <s v="C610"/>
    <x v="984"/>
    <s v="B1243"/>
    <x v="402"/>
    <x v="1"/>
    <n v="48.59"/>
    <n v="1"/>
    <n v="48.59"/>
    <x v="3"/>
    <x v="3"/>
  </r>
  <r>
    <s v="O1722"/>
    <d v="2023-07-30T00:00:00"/>
    <x v="0"/>
    <x v="2"/>
    <x v="2"/>
    <s v="C620"/>
    <x v="985"/>
    <s v="B1228"/>
    <x v="1003"/>
    <x v="0"/>
    <n v="29.37"/>
    <n v="1"/>
    <n v="29.37"/>
    <x v="1"/>
    <x v="3"/>
  </r>
  <r>
    <s v="O2376"/>
    <d v="2023-07-11T00:00:00"/>
    <x v="4"/>
    <x v="2"/>
    <x v="2"/>
    <s v="C498"/>
    <x v="70"/>
    <s v="B1916"/>
    <x v="659"/>
    <x v="0"/>
    <n v="24.85"/>
    <n v="4"/>
    <n v="99.4"/>
    <x v="0"/>
    <x v="2"/>
  </r>
  <r>
    <s v="O1020"/>
    <d v="2024-09-18T00:00:00"/>
    <x v="3"/>
    <x v="6"/>
    <x v="1"/>
    <s v="C936"/>
    <x v="279"/>
    <s v="B1405"/>
    <x v="1004"/>
    <x v="1"/>
    <n v="45.99"/>
    <n v="1"/>
    <n v="45.99"/>
    <x v="1"/>
    <x v="4"/>
  </r>
  <r>
    <s v="O3159"/>
    <d v="2025-01-25T00:00:00"/>
    <x v="6"/>
    <x v="11"/>
    <x v="0"/>
    <s v="C232"/>
    <x v="8"/>
    <s v="B1125"/>
    <x v="242"/>
    <x v="1"/>
    <n v="17.559999999999999"/>
    <n v="4"/>
    <n v="70.239999999999995"/>
    <x v="0"/>
    <x v="3"/>
  </r>
  <r>
    <s v="O3479"/>
    <d v="2025-06-15T00:00:00"/>
    <x v="0"/>
    <x v="1"/>
    <x v="0"/>
    <s v="C540"/>
    <x v="917"/>
    <s v="B1569"/>
    <x v="507"/>
    <x v="2"/>
    <n v="29.07"/>
    <n v="5"/>
    <n v="145.35"/>
    <x v="0"/>
    <x v="6"/>
  </r>
  <r>
    <s v="O2454"/>
    <d v="2024-09-28T00:00:00"/>
    <x v="6"/>
    <x v="6"/>
    <x v="1"/>
    <s v="C270"/>
    <x v="60"/>
    <s v="B1599"/>
    <x v="453"/>
    <x v="1"/>
    <n v="28.26"/>
    <n v="5"/>
    <n v="141.30000000000001"/>
    <x v="1"/>
    <x v="0"/>
  </r>
  <r>
    <s v="O3600"/>
    <d v="2025-08-19T00:00:00"/>
    <x v="4"/>
    <x v="8"/>
    <x v="0"/>
    <s v="C130"/>
    <x v="210"/>
    <s v="B1233"/>
    <x v="926"/>
    <x v="1"/>
    <n v="33.17"/>
    <n v="2"/>
    <n v="66.34"/>
    <x v="0"/>
    <x v="2"/>
  </r>
  <r>
    <s v="O1954"/>
    <d v="2023-12-23T00:00:00"/>
    <x v="6"/>
    <x v="9"/>
    <x v="2"/>
    <s v="C893"/>
    <x v="346"/>
    <s v="B1147"/>
    <x v="51"/>
    <x v="0"/>
    <n v="41.9"/>
    <n v="1"/>
    <n v="41.9"/>
    <x v="1"/>
    <x v="0"/>
  </r>
  <r>
    <s v="O2089"/>
    <d v="2023-11-12T00:00:00"/>
    <x v="0"/>
    <x v="5"/>
    <x v="2"/>
    <s v="C489"/>
    <x v="813"/>
    <s v="B1145"/>
    <x v="609"/>
    <x v="2"/>
    <n v="30.43"/>
    <n v="5"/>
    <n v="152.15"/>
    <x v="2"/>
    <x v="3"/>
  </r>
  <r>
    <s v="O3471"/>
    <d v="2024-02-15T00:00:00"/>
    <x v="5"/>
    <x v="3"/>
    <x v="1"/>
    <s v="C836"/>
    <x v="343"/>
    <s v="B1353"/>
    <x v="1005"/>
    <x v="3"/>
    <n v="23.35"/>
    <n v="1"/>
    <n v="23.35"/>
    <x v="2"/>
    <x v="0"/>
  </r>
  <r>
    <s v="O2133"/>
    <d v="2023-02-15T00:00:00"/>
    <x v="3"/>
    <x v="3"/>
    <x v="2"/>
    <s v="C389"/>
    <x v="986"/>
    <s v="B1903"/>
    <x v="224"/>
    <x v="2"/>
    <n v="33.5"/>
    <n v="2"/>
    <n v="67"/>
    <x v="3"/>
    <x v="2"/>
  </r>
  <r>
    <s v="O1350"/>
    <d v="2024-06-02T00:00:00"/>
    <x v="0"/>
    <x v="1"/>
    <x v="1"/>
    <s v="C692"/>
    <x v="303"/>
    <s v="B1465"/>
    <x v="920"/>
    <x v="1"/>
    <n v="15.36"/>
    <n v="2"/>
    <n v="30.72"/>
    <x v="0"/>
    <x v="0"/>
  </r>
  <r>
    <s v="O2255"/>
    <d v="2024-07-17T00:00:00"/>
    <x v="3"/>
    <x v="2"/>
    <x v="1"/>
    <s v="C751"/>
    <x v="987"/>
    <s v="B1542"/>
    <x v="984"/>
    <x v="2"/>
    <n v="27.18"/>
    <n v="5"/>
    <n v="135.9"/>
    <x v="0"/>
    <x v="1"/>
  </r>
  <r>
    <s v="O1307"/>
    <d v="2024-06-18T00:00:00"/>
    <x v="4"/>
    <x v="1"/>
    <x v="1"/>
    <s v="C768"/>
    <x v="230"/>
    <s v="B1203"/>
    <x v="1006"/>
    <x v="3"/>
    <n v="21.73"/>
    <n v="5"/>
    <n v="108.65"/>
    <x v="2"/>
    <x v="0"/>
  </r>
  <r>
    <s v="O3143"/>
    <d v="2025-05-24T00:00:00"/>
    <x v="6"/>
    <x v="4"/>
    <x v="0"/>
    <s v="C856"/>
    <x v="943"/>
    <s v="B1503"/>
    <x v="714"/>
    <x v="3"/>
    <n v="13.6"/>
    <n v="1"/>
    <n v="13.6"/>
    <x v="0"/>
    <x v="1"/>
  </r>
  <r>
    <s v="O1304"/>
    <d v="2024-03-12T00:00:00"/>
    <x v="4"/>
    <x v="0"/>
    <x v="1"/>
    <s v="C273"/>
    <x v="329"/>
    <s v="B1277"/>
    <x v="1007"/>
    <x v="0"/>
    <n v="48.66"/>
    <n v="1"/>
    <n v="48.66"/>
    <x v="2"/>
    <x v="7"/>
  </r>
  <r>
    <s v="O1021"/>
    <d v="2023-06-21T00:00:00"/>
    <x v="3"/>
    <x v="1"/>
    <x v="2"/>
    <s v="C853"/>
    <x v="936"/>
    <s v="B1645"/>
    <x v="796"/>
    <x v="0"/>
    <n v="16.38"/>
    <n v="5"/>
    <n v="81.900000000000006"/>
    <x v="0"/>
    <x v="3"/>
  </r>
  <r>
    <s v="O1804"/>
    <d v="2023-11-14T00:00:00"/>
    <x v="4"/>
    <x v="5"/>
    <x v="2"/>
    <s v="C247"/>
    <x v="207"/>
    <s v="B1424"/>
    <x v="968"/>
    <x v="1"/>
    <n v="18.79"/>
    <n v="1"/>
    <n v="18.79"/>
    <x v="0"/>
    <x v="3"/>
  </r>
  <r>
    <s v="O3148"/>
    <d v="2022-09-02T00:00:00"/>
    <x v="2"/>
    <x v="6"/>
    <x v="3"/>
    <s v="C844"/>
    <x v="206"/>
    <s v="B1248"/>
    <x v="358"/>
    <x v="2"/>
    <n v="14.01"/>
    <n v="3"/>
    <n v="42.03"/>
    <x v="2"/>
    <x v="0"/>
  </r>
  <r>
    <s v="O1621"/>
    <d v="2023-10-28T00:00:00"/>
    <x v="6"/>
    <x v="10"/>
    <x v="2"/>
    <s v="C410"/>
    <x v="988"/>
    <s v="B1157"/>
    <x v="1008"/>
    <x v="3"/>
    <n v="16.149999999999999"/>
    <n v="2"/>
    <n v="32.299999999999997"/>
    <x v="3"/>
    <x v="4"/>
  </r>
  <r>
    <s v="O2310"/>
    <d v="2023-12-13T00:00:00"/>
    <x v="3"/>
    <x v="9"/>
    <x v="2"/>
    <s v="C471"/>
    <x v="611"/>
    <s v="B1435"/>
    <x v="60"/>
    <x v="0"/>
    <n v="38.200000000000003"/>
    <n v="3"/>
    <n v="114.6"/>
    <x v="2"/>
    <x v="6"/>
  </r>
  <r>
    <s v="O1028"/>
    <d v="2023-07-28T00:00:00"/>
    <x v="2"/>
    <x v="2"/>
    <x v="2"/>
    <s v="C316"/>
    <x v="989"/>
    <s v="B1248"/>
    <x v="1009"/>
    <x v="2"/>
    <n v="19.3"/>
    <n v="5"/>
    <n v="96.5"/>
    <x v="2"/>
    <x v="7"/>
  </r>
  <r>
    <s v="O1536"/>
    <d v="2023-01-05T00:00:00"/>
    <x v="5"/>
    <x v="11"/>
    <x v="2"/>
    <s v="C214"/>
    <x v="164"/>
    <s v="B1210"/>
    <x v="654"/>
    <x v="0"/>
    <n v="21.31"/>
    <n v="1"/>
    <n v="21.31"/>
    <x v="1"/>
    <x v="1"/>
  </r>
  <r>
    <s v="O1149"/>
    <d v="2023-11-07T00:00:00"/>
    <x v="4"/>
    <x v="5"/>
    <x v="2"/>
    <s v="C639"/>
    <x v="163"/>
    <s v="B1542"/>
    <x v="984"/>
    <x v="1"/>
    <n v="30.76"/>
    <n v="3"/>
    <n v="92.28"/>
    <x v="3"/>
    <x v="2"/>
  </r>
  <r>
    <s v="O3620"/>
    <d v="2024-07-31T00:00:00"/>
    <x v="3"/>
    <x v="2"/>
    <x v="1"/>
    <s v="C754"/>
    <x v="573"/>
    <s v="B1798"/>
    <x v="810"/>
    <x v="3"/>
    <n v="39.19"/>
    <n v="2"/>
    <n v="78.38"/>
    <x v="0"/>
    <x v="2"/>
  </r>
  <r>
    <s v="O2041"/>
    <d v="2024-06-01T00:00:00"/>
    <x v="6"/>
    <x v="1"/>
    <x v="1"/>
    <s v="C927"/>
    <x v="990"/>
    <s v="B1469"/>
    <x v="1010"/>
    <x v="3"/>
    <n v="6.01"/>
    <n v="2"/>
    <n v="12.02"/>
    <x v="2"/>
    <x v="4"/>
  </r>
  <r>
    <s v="O3100"/>
    <d v="2025-02-12T00:00:00"/>
    <x v="3"/>
    <x v="3"/>
    <x v="0"/>
    <s v="C328"/>
    <x v="895"/>
    <s v="B1651"/>
    <x v="691"/>
    <x v="1"/>
    <n v="35.9"/>
    <n v="4"/>
    <n v="143.6"/>
    <x v="2"/>
    <x v="6"/>
  </r>
  <r>
    <s v="O2932"/>
    <d v="2023-11-06T00:00:00"/>
    <x v="1"/>
    <x v="5"/>
    <x v="2"/>
    <s v="C951"/>
    <x v="561"/>
    <s v="B1474"/>
    <x v="892"/>
    <x v="2"/>
    <n v="31.1"/>
    <n v="4"/>
    <n v="124.4"/>
    <x v="0"/>
    <x v="1"/>
  </r>
  <r>
    <s v="O3155"/>
    <d v="2024-01-20T00:00:00"/>
    <x v="6"/>
    <x v="11"/>
    <x v="1"/>
    <s v="C714"/>
    <x v="200"/>
    <s v="B1869"/>
    <x v="1011"/>
    <x v="3"/>
    <n v="17.3"/>
    <n v="1"/>
    <n v="17.3"/>
    <x v="0"/>
    <x v="7"/>
  </r>
  <r>
    <s v="O2490"/>
    <d v="2023-09-02T00:00:00"/>
    <x v="6"/>
    <x v="6"/>
    <x v="2"/>
    <s v="C659"/>
    <x v="977"/>
    <s v="B1165"/>
    <x v="331"/>
    <x v="3"/>
    <n v="18"/>
    <n v="1"/>
    <n v="18"/>
    <x v="0"/>
    <x v="7"/>
  </r>
  <r>
    <s v="O2811"/>
    <d v="2024-10-18T00:00:00"/>
    <x v="2"/>
    <x v="10"/>
    <x v="1"/>
    <s v="C539"/>
    <x v="256"/>
    <s v="B1227"/>
    <x v="844"/>
    <x v="0"/>
    <n v="50.56"/>
    <n v="3"/>
    <n v="151.68"/>
    <x v="1"/>
    <x v="6"/>
  </r>
  <r>
    <s v="O3852"/>
    <d v="2024-12-10T00:00:00"/>
    <x v="4"/>
    <x v="9"/>
    <x v="1"/>
    <s v="C919"/>
    <x v="402"/>
    <s v="B1874"/>
    <x v="109"/>
    <x v="1"/>
    <n v="32.32"/>
    <n v="2"/>
    <n v="64.64"/>
    <x v="2"/>
    <x v="3"/>
  </r>
  <r>
    <s v="O1685"/>
    <d v="2024-09-26T00:00:00"/>
    <x v="5"/>
    <x v="6"/>
    <x v="1"/>
    <s v="C238"/>
    <x v="991"/>
    <s v="B1246"/>
    <x v="1012"/>
    <x v="1"/>
    <n v="16.420000000000002"/>
    <n v="1"/>
    <n v="16.420000000000002"/>
    <x v="2"/>
    <x v="7"/>
  </r>
  <r>
    <s v="O1287"/>
    <d v="2023-06-22T00:00:00"/>
    <x v="5"/>
    <x v="1"/>
    <x v="2"/>
    <s v="C672"/>
    <x v="961"/>
    <s v="B1927"/>
    <x v="989"/>
    <x v="0"/>
    <n v="34.07"/>
    <n v="5"/>
    <n v="170.35"/>
    <x v="1"/>
    <x v="0"/>
  </r>
  <r>
    <s v="O1073"/>
    <d v="2024-12-17T00:00:00"/>
    <x v="4"/>
    <x v="9"/>
    <x v="1"/>
    <s v="C266"/>
    <x v="992"/>
    <s v="B1560"/>
    <x v="616"/>
    <x v="3"/>
    <n v="44.47"/>
    <n v="3"/>
    <n v="133.41"/>
    <x v="0"/>
    <x v="4"/>
  </r>
  <r>
    <s v="O2378"/>
    <d v="2022-08-31T00:00:00"/>
    <x v="3"/>
    <x v="8"/>
    <x v="3"/>
    <s v="C146"/>
    <x v="993"/>
    <s v="B1983"/>
    <x v="343"/>
    <x v="0"/>
    <n v="22.38"/>
    <n v="1"/>
    <n v="22.38"/>
    <x v="0"/>
    <x v="6"/>
  </r>
  <r>
    <s v="O1107"/>
    <d v="2024-08-12T00:00:00"/>
    <x v="1"/>
    <x v="8"/>
    <x v="1"/>
    <s v="C563"/>
    <x v="631"/>
    <s v="B1709"/>
    <x v="1013"/>
    <x v="2"/>
    <n v="5.7"/>
    <n v="3"/>
    <n v="17.100000000000001"/>
    <x v="0"/>
    <x v="4"/>
  </r>
  <r>
    <s v="O1929"/>
    <d v="2024-11-19T00:00:00"/>
    <x v="4"/>
    <x v="5"/>
    <x v="1"/>
    <s v="C856"/>
    <x v="943"/>
    <s v="B1457"/>
    <x v="562"/>
    <x v="1"/>
    <n v="41.8"/>
    <n v="3"/>
    <n v="125.4"/>
    <x v="2"/>
    <x v="0"/>
  </r>
  <r>
    <s v="O2095"/>
    <d v="2024-02-08T00:00:00"/>
    <x v="5"/>
    <x v="3"/>
    <x v="1"/>
    <s v="C800"/>
    <x v="994"/>
    <s v="B1933"/>
    <x v="302"/>
    <x v="3"/>
    <n v="30.03"/>
    <n v="1"/>
    <n v="30.03"/>
    <x v="2"/>
    <x v="2"/>
  </r>
  <r>
    <s v="O3556"/>
    <d v="2023-03-09T00:00:00"/>
    <x v="5"/>
    <x v="0"/>
    <x v="2"/>
    <s v="C464"/>
    <x v="629"/>
    <s v="B1340"/>
    <x v="648"/>
    <x v="0"/>
    <n v="9.99"/>
    <n v="4"/>
    <n v="39.96"/>
    <x v="2"/>
    <x v="1"/>
  </r>
  <r>
    <s v="O1118"/>
    <d v="2024-11-30T00:00:00"/>
    <x v="6"/>
    <x v="5"/>
    <x v="1"/>
    <s v="C963"/>
    <x v="995"/>
    <s v="B1125"/>
    <x v="532"/>
    <x v="1"/>
    <n v="8.76"/>
    <n v="5"/>
    <n v="43.8"/>
    <x v="3"/>
    <x v="7"/>
  </r>
  <r>
    <s v="O3241"/>
    <d v="2022-09-14T00:00:00"/>
    <x v="3"/>
    <x v="6"/>
    <x v="3"/>
    <s v="C471"/>
    <x v="611"/>
    <s v="B1925"/>
    <x v="1014"/>
    <x v="2"/>
    <n v="25.7"/>
    <n v="5"/>
    <n v="128.5"/>
    <x v="2"/>
    <x v="0"/>
  </r>
  <r>
    <s v="O1522"/>
    <d v="2024-01-17T00:00:00"/>
    <x v="3"/>
    <x v="11"/>
    <x v="1"/>
    <s v="C114"/>
    <x v="996"/>
    <s v="B1166"/>
    <x v="1015"/>
    <x v="2"/>
    <n v="44.97"/>
    <n v="2"/>
    <n v="89.94"/>
    <x v="1"/>
    <x v="3"/>
  </r>
  <r>
    <s v="O2639"/>
    <d v="2024-06-20T00:00:00"/>
    <x v="5"/>
    <x v="1"/>
    <x v="1"/>
    <s v="C132"/>
    <x v="136"/>
    <s v="B1254"/>
    <x v="783"/>
    <x v="2"/>
    <n v="55"/>
    <n v="2"/>
    <n v="110"/>
    <x v="2"/>
    <x v="1"/>
  </r>
  <r>
    <s v="O1089"/>
    <d v="2023-04-30T00:00:00"/>
    <x v="0"/>
    <x v="7"/>
    <x v="2"/>
    <s v="C659"/>
    <x v="711"/>
    <s v="B1986"/>
    <x v="1016"/>
    <x v="1"/>
    <n v="11.52"/>
    <n v="5"/>
    <n v="57.6"/>
    <x v="2"/>
    <x v="4"/>
  </r>
  <r>
    <s v="O2222"/>
    <d v="2024-07-04T00:00:00"/>
    <x v="5"/>
    <x v="2"/>
    <x v="1"/>
    <s v="C335"/>
    <x v="569"/>
    <s v="B1721"/>
    <x v="179"/>
    <x v="1"/>
    <n v="23.16"/>
    <n v="4"/>
    <n v="92.64"/>
    <x v="0"/>
    <x v="2"/>
  </r>
  <r>
    <s v="O1532"/>
    <d v="2023-06-15T00:00:00"/>
    <x v="5"/>
    <x v="1"/>
    <x v="2"/>
    <s v="C381"/>
    <x v="437"/>
    <s v="B1726"/>
    <x v="167"/>
    <x v="0"/>
    <n v="18.399999999999999"/>
    <n v="5"/>
    <n v="92"/>
    <x v="0"/>
    <x v="4"/>
  </r>
  <r>
    <s v="O1372"/>
    <d v="2023-07-30T00:00:00"/>
    <x v="0"/>
    <x v="2"/>
    <x v="2"/>
    <s v="C678"/>
    <x v="997"/>
    <s v="B1752"/>
    <x v="1017"/>
    <x v="0"/>
    <n v="13.3"/>
    <n v="2"/>
    <n v="26.6"/>
    <x v="1"/>
    <x v="7"/>
  </r>
  <r>
    <s v="O1956"/>
    <d v="2024-12-19T00:00:00"/>
    <x v="5"/>
    <x v="9"/>
    <x v="1"/>
    <s v="C492"/>
    <x v="704"/>
    <s v="B1350"/>
    <x v="962"/>
    <x v="2"/>
    <n v="21.04"/>
    <n v="3"/>
    <n v="63.12"/>
    <x v="2"/>
    <x v="3"/>
  </r>
  <r>
    <s v="O2484"/>
    <d v="2023-08-15T00:00:00"/>
    <x v="4"/>
    <x v="8"/>
    <x v="2"/>
    <s v="C291"/>
    <x v="904"/>
    <s v="B1936"/>
    <x v="122"/>
    <x v="0"/>
    <n v="39.74"/>
    <n v="4"/>
    <n v="158.96"/>
    <x v="0"/>
    <x v="7"/>
  </r>
  <r>
    <s v="O1144"/>
    <d v="2024-01-26T00:00:00"/>
    <x v="2"/>
    <x v="11"/>
    <x v="1"/>
    <s v="C415"/>
    <x v="167"/>
    <s v="B1627"/>
    <x v="963"/>
    <x v="2"/>
    <n v="11.74"/>
    <n v="1"/>
    <n v="11.74"/>
    <x v="3"/>
    <x v="1"/>
  </r>
  <r>
    <s v="O2767"/>
    <d v="2024-01-18T00:00:00"/>
    <x v="5"/>
    <x v="11"/>
    <x v="1"/>
    <s v="C396"/>
    <x v="574"/>
    <s v="B1028"/>
    <x v="518"/>
    <x v="2"/>
    <n v="18.77"/>
    <n v="3"/>
    <n v="56.31"/>
    <x v="1"/>
    <x v="2"/>
  </r>
  <r>
    <s v="O2461"/>
    <d v="2023-03-16T00:00:00"/>
    <x v="5"/>
    <x v="0"/>
    <x v="2"/>
    <s v="C773"/>
    <x v="650"/>
    <s v="B1073"/>
    <x v="110"/>
    <x v="0"/>
    <n v="33.76"/>
    <n v="4"/>
    <n v="135.04"/>
    <x v="0"/>
    <x v="5"/>
  </r>
  <r>
    <s v="O2723"/>
    <d v="2025-01-29T00:00:00"/>
    <x v="3"/>
    <x v="11"/>
    <x v="0"/>
    <s v="C876"/>
    <x v="191"/>
    <s v="B1300"/>
    <x v="479"/>
    <x v="3"/>
    <n v="53.49"/>
    <n v="4"/>
    <n v="213.96"/>
    <x v="2"/>
    <x v="5"/>
  </r>
  <r>
    <s v="O3493"/>
    <d v="2023-01-20T00:00:00"/>
    <x v="2"/>
    <x v="11"/>
    <x v="2"/>
    <s v="C941"/>
    <x v="998"/>
    <s v="B1783"/>
    <x v="1018"/>
    <x v="2"/>
    <n v="8.8800000000000008"/>
    <n v="1"/>
    <n v="8.8800000000000008"/>
    <x v="2"/>
    <x v="1"/>
  </r>
  <r>
    <s v="O2481"/>
    <d v="2024-11-12T00:00:00"/>
    <x v="4"/>
    <x v="5"/>
    <x v="1"/>
    <s v="C601"/>
    <x v="159"/>
    <s v="B1706"/>
    <x v="880"/>
    <x v="0"/>
    <n v="6.88"/>
    <n v="1"/>
    <n v="6.88"/>
    <x v="0"/>
    <x v="6"/>
  </r>
  <r>
    <s v="O3887"/>
    <d v="2025-05-21T00:00:00"/>
    <x v="3"/>
    <x v="4"/>
    <x v="0"/>
    <s v="C880"/>
    <x v="643"/>
    <s v="B1231"/>
    <x v="28"/>
    <x v="2"/>
    <n v="23.47"/>
    <n v="4"/>
    <n v="93.88"/>
    <x v="2"/>
    <x v="0"/>
  </r>
  <r>
    <s v="O2578"/>
    <d v="2024-03-10T00:00:00"/>
    <x v="0"/>
    <x v="0"/>
    <x v="1"/>
    <s v="C601"/>
    <x v="159"/>
    <s v="B1262"/>
    <x v="766"/>
    <x v="0"/>
    <n v="17.46"/>
    <n v="2"/>
    <n v="34.92"/>
    <x v="0"/>
    <x v="3"/>
  </r>
  <r>
    <s v="O3724"/>
    <d v="2024-10-07T00:00:00"/>
    <x v="1"/>
    <x v="10"/>
    <x v="1"/>
    <s v="C712"/>
    <x v="429"/>
    <s v="B1809"/>
    <x v="907"/>
    <x v="0"/>
    <n v="40.82"/>
    <n v="3"/>
    <n v="122.46"/>
    <x v="2"/>
    <x v="5"/>
  </r>
  <r>
    <s v="O2325"/>
    <d v="2025-02-19T00:00:00"/>
    <x v="3"/>
    <x v="3"/>
    <x v="0"/>
    <s v="C527"/>
    <x v="0"/>
    <s v="B1243"/>
    <x v="440"/>
    <x v="1"/>
    <n v="38.369999999999997"/>
    <n v="2"/>
    <n v="76.739999999999995"/>
    <x v="2"/>
    <x v="2"/>
  </r>
  <r>
    <s v="O3125"/>
    <d v="2023-07-11T00:00:00"/>
    <x v="4"/>
    <x v="2"/>
    <x v="2"/>
    <s v="C553"/>
    <x v="276"/>
    <s v="B1887"/>
    <x v="523"/>
    <x v="3"/>
    <n v="23.99"/>
    <n v="1"/>
    <n v="23.99"/>
    <x v="1"/>
    <x v="1"/>
  </r>
  <r>
    <s v="O1841"/>
    <d v="2024-02-14T00:00:00"/>
    <x v="3"/>
    <x v="3"/>
    <x v="1"/>
    <s v="C651"/>
    <x v="213"/>
    <s v="B1248"/>
    <x v="358"/>
    <x v="3"/>
    <n v="12.02"/>
    <n v="2"/>
    <n v="24.04"/>
    <x v="3"/>
    <x v="7"/>
  </r>
  <r>
    <s v="O1443"/>
    <d v="2024-02-29T00:00:00"/>
    <x v="5"/>
    <x v="3"/>
    <x v="1"/>
    <s v="C996"/>
    <x v="452"/>
    <s v="B1565"/>
    <x v="128"/>
    <x v="2"/>
    <n v="34.840000000000003"/>
    <n v="2"/>
    <n v="69.680000000000007"/>
    <x v="3"/>
    <x v="1"/>
  </r>
  <r>
    <s v="O1153"/>
    <d v="2023-12-09T00:00:00"/>
    <x v="6"/>
    <x v="9"/>
    <x v="2"/>
    <s v="C573"/>
    <x v="649"/>
    <s v="B1739"/>
    <x v="1019"/>
    <x v="1"/>
    <n v="18.3"/>
    <n v="5"/>
    <n v="91.5"/>
    <x v="2"/>
    <x v="2"/>
  </r>
  <r>
    <s v="O1497"/>
    <d v="2024-02-07T00:00:00"/>
    <x v="3"/>
    <x v="3"/>
    <x v="1"/>
    <s v="C461"/>
    <x v="67"/>
    <s v="B1272"/>
    <x v="1020"/>
    <x v="0"/>
    <n v="30.62"/>
    <n v="2"/>
    <n v="61.24"/>
    <x v="3"/>
    <x v="2"/>
  </r>
  <r>
    <s v="O2530"/>
    <d v="2025-03-02T00:00:00"/>
    <x v="0"/>
    <x v="0"/>
    <x v="0"/>
    <s v="C538"/>
    <x v="674"/>
    <s v="B1012"/>
    <x v="568"/>
    <x v="2"/>
    <n v="22.3"/>
    <n v="2"/>
    <n v="44.6"/>
    <x v="2"/>
    <x v="7"/>
  </r>
  <r>
    <s v="O3777"/>
    <d v="2023-08-08T00:00:00"/>
    <x v="4"/>
    <x v="8"/>
    <x v="2"/>
    <s v="C267"/>
    <x v="999"/>
    <s v="B1772"/>
    <x v="761"/>
    <x v="0"/>
    <n v="17.690000000000001"/>
    <n v="1"/>
    <n v="17.690000000000001"/>
    <x v="0"/>
    <x v="2"/>
  </r>
  <r>
    <s v="O1117"/>
    <d v="2023-01-16T00:00:00"/>
    <x v="1"/>
    <x v="11"/>
    <x v="2"/>
    <s v="C395"/>
    <x v="1000"/>
    <s v="B1656"/>
    <x v="1021"/>
    <x v="2"/>
    <n v="22.59"/>
    <n v="1"/>
    <n v="22.59"/>
    <x v="1"/>
    <x v="2"/>
  </r>
  <r>
    <s v="O2406"/>
    <d v="2024-03-14T00:00:00"/>
    <x v="5"/>
    <x v="0"/>
    <x v="1"/>
    <s v="C575"/>
    <x v="140"/>
    <s v="B1795"/>
    <x v="66"/>
    <x v="2"/>
    <n v="13.62"/>
    <n v="4"/>
    <n v="54.48"/>
    <x v="2"/>
    <x v="7"/>
  </r>
  <r>
    <s v="O1530"/>
    <d v="2024-04-30T00:00:00"/>
    <x v="4"/>
    <x v="7"/>
    <x v="1"/>
    <s v="C222"/>
    <x v="684"/>
    <s v="B1554"/>
    <x v="622"/>
    <x v="1"/>
    <n v="35.229999999999997"/>
    <n v="2"/>
    <n v="70.459999999999994"/>
    <x v="0"/>
    <x v="1"/>
  </r>
  <r>
    <s v="O2306"/>
    <d v="2023-05-20T00:00:00"/>
    <x v="6"/>
    <x v="4"/>
    <x v="2"/>
    <s v="C685"/>
    <x v="1001"/>
    <s v="B1232"/>
    <x v="803"/>
    <x v="0"/>
    <n v="30.06"/>
    <n v="5"/>
    <n v="150.30000000000001"/>
    <x v="1"/>
    <x v="6"/>
  </r>
  <r>
    <s v="O3877"/>
    <d v="2024-01-19T00:00:00"/>
    <x v="2"/>
    <x v="11"/>
    <x v="1"/>
    <s v="C518"/>
    <x v="1002"/>
    <s v="B1739"/>
    <x v="807"/>
    <x v="2"/>
    <n v="24.23"/>
    <n v="5"/>
    <n v="121.15"/>
    <x v="1"/>
    <x v="7"/>
  </r>
  <r>
    <s v="O3453"/>
    <d v="2025-03-08T00:00:00"/>
    <x v="6"/>
    <x v="0"/>
    <x v="0"/>
    <s v="C881"/>
    <x v="158"/>
    <s v="B1781"/>
    <x v="121"/>
    <x v="0"/>
    <n v="32.9"/>
    <n v="4"/>
    <n v="131.6"/>
    <x v="2"/>
    <x v="5"/>
  </r>
  <r>
    <s v="O1881"/>
    <d v="2023-09-13T00:00:00"/>
    <x v="3"/>
    <x v="6"/>
    <x v="2"/>
    <s v="C884"/>
    <x v="405"/>
    <s v="B1375"/>
    <x v="431"/>
    <x v="3"/>
    <n v="27.67"/>
    <n v="3"/>
    <n v="83.01"/>
    <x v="2"/>
    <x v="4"/>
  </r>
  <r>
    <s v="O2702"/>
    <d v="2024-11-09T00:00:00"/>
    <x v="6"/>
    <x v="5"/>
    <x v="1"/>
    <s v="C379"/>
    <x v="282"/>
    <s v="B1450"/>
    <x v="103"/>
    <x v="0"/>
    <n v="48.28"/>
    <n v="1"/>
    <n v="48.28"/>
    <x v="0"/>
    <x v="2"/>
  </r>
  <r>
    <s v="O1082"/>
    <d v="2024-12-20T00:00:00"/>
    <x v="2"/>
    <x v="9"/>
    <x v="1"/>
    <s v="C882"/>
    <x v="1003"/>
    <s v="B1131"/>
    <x v="773"/>
    <x v="2"/>
    <n v="7.72"/>
    <n v="4"/>
    <n v="30.88"/>
    <x v="2"/>
    <x v="3"/>
  </r>
  <r>
    <s v="O2208"/>
    <d v="2023-02-21T00:00:00"/>
    <x v="4"/>
    <x v="3"/>
    <x v="2"/>
    <s v="C731"/>
    <x v="923"/>
    <s v="B1963"/>
    <x v="499"/>
    <x v="0"/>
    <n v="12.13"/>
    <n v="3"/>
    <n v="36.39"/>
    <x v="2"/>
    <x v="3"/>
  </r>
  <r>
    <s v="O3465"/>
    <d v="2025-04-11T00:00:00"/>
    <x v="2"/>
    <x v="7"/>
    <x v="0"/>
    <s v="C190"/>
    <x v="1004"/>
    <s v="B1800"/>
    <x v="406"/>
    <x v="2"/>
    <n v="40.24"/>
    <n v="4"/>
    <n v="160.96"/>
    <x v="1"/>
    <x v="0"/>
  </r>
  <r>
    <s v="O2336"/>
    <d v="2022-12-15T00:00:00"/>
    <x v="5"/>
    <x v="9"/>
    <x v="3"/>
    <s v="C359"/>
    <x v="95"/>
    <s v="B1668"/>
    <x v="680"/>
    <x v="0"/>
    <n v="40.49"/>
    <n v="4"/>
    <n v="161.96"/>
    <x v="2"/>
    <x v="0"/>
  </r>
  <r>
    <s v="O3824"/>
    <d v="2024-05-10T00:00:00"/>
    <x v="2"/>
    <x v="4"/>
    <x v="1"/>
    <s v="C303"/>
    <x v="298"/>
    <s v="B1031"/>
    <x v="686"/>
    <x v="2"/>
    <n v="40.200000000000003"/>
    <n v="3"/>
    <n v="120.6"/>
    <x v="1"/>
    <x v="2"/>
  </r>
  <r>
    <s v="O2231"/>
    <d v="2024-06-11T00:00:00"/>
    <x v="4"/>
    <x v="1"/>
    <x v="1"/>
    <s v="C114"/>
    <x v="947"/>
    <s v="B1613"/>
    <x v="858"/>
    <x v="1"/>
    <n v="23.86"/>
    <n v="1"/>
    <n v="23.86"/>
    <x v="1"/>
    <x v="2"/>
  </r>
  <r>
    <s v="O2686"/>
    <d v="2022-09-23T00:00:00"/>
    <x v="2"/>
    <x v="6"/>
    <x v="3"/>
    <s v="C545"/>
    <x v="14"/>
    <s v="B1066"/>
    <x v="21"/>
    <x v="0"/>
    <n v="39.61"/>
    <n v="4"/>
    <n v="158.44"/>
    <x v="2"/>
    <x v="2"/>
  </r>
  <r>
    <s v="O1508"/>
    <d v="2023-07-25T00:00:00"/>
    <x v="4"/>
    <x v="2"/>
    <x v="2"/>
    <s v="C903"/>
    <x v="1005"/>
    <s v="B1805"/>
    <x v="221"/>
    <x v="1"/>
    <n v="20.399999999999999"/>
    <n v="3"/>
    <n v="61.2"/>
    <x v="1"/>
    <x v="7"/>
  </r>
  <r>
    <s v="O3619"/>
    <d v="2023-07-31T00:00:00"/>
    <x v="1"/>
    <x v="2"/>
    <x v="2"/>
    <s v="C325"/>
    <x v="613"/>
    <s v="B1903"/>
    <x v="321"/>
    <x v="2"/>
    <n v="19.809999999999999"/>
    <n v="1"/>
    <n v="19.809999999999999"/>
    <x v="0"/>
    <x v="5"/>
  </r>
  <r>
    <s v="O1015"/>
    <d v="2023-10-11T00:00:00"/>
    <x v="3"/>
    <x v="10"/>
    <x v="2"/>
    <s v="C112"/>
    <x v="1006"/>
    <s v="B1651"/>
    <x v="782"/>
    <x v="2"/>
    <n v="28.9"/>
    <n v="5"/>
    <n v="144.5"/>
    <x v="3"/>
    <x v="7"/>
  </r>
  <r>
    <s v="O3116"/>
    <d v="2024-11-18T00:00:00"/>
    <x v="1"/>
    <x v="5"/>
    <x v="1"/>
    <s v="C682"/>
    <x v="1007"/>
    <s v="B1959"/>
    <x v="139"/>
    <x v="1"/>
    <n v="28.35"/>
    <n v="4"/>
    <n v="113.4"/>
    <x v="2"/>
    <x v="0"/>
  </r>
  <r>
    <s v="O2742"/>
    <d v="2024-04-06T00:00:00"/>
    <x v="6"/>
    <x v="7"/>
    <x v="1"/>
    <s v="C412"/>
    <x v="1008"/>
    <s v="B1616"/>
    <x v="724"/>
    <x v="3"/>
    <n v="44.28"/>
    <n v="5"/>
    <n v="221.4"/>
    <x v="0"/>
    <x v="0"/>
  </r>
  <r>
    <s v="O2818"/>
    <d v="2024-12-21T00:00:00"/>
    <x v="6"/>
    <x v="9"/>
    <x v="1"/>
    <s v="C624"/>
    <x v="86"/>
    <s v="B1413"/>
    <x v="374"/>
    <x v="2"/>
    <n v="11.55"/>
    <n v="3"/>
    <n v="34.65"/>
    <x v="0"/>
    <x v="2"/>
  </r>
  <r>
    <s v="O3661"/>
    <d v="2023-11-14T00:00:00"/>
    <x v="4"/>
    <x v="5"/>
    <x v="2"/>
    <s v="C307"/>
    <x v="1009"/>
    <s v="B1564"/>
    <x v="564"/>
    <x v="3"/>
    <n v="35.32"/>
    <n v="2"/>
    <n v="70.64"/>
    <x v="0"/>
    <x v="6"/>
  </r>
  <r>
    <s v="O2862"/>
    <d v="2024-04-22T00:00:00"/>
    <x v="1"/>
    <x v="7"/>
    <x v="1"/>
    <s v="C453"/>
    <x v="105"/>
    <s v="B1940"/>
    <x v="1022"/>
    <x v="0"/>
    <n v="9.1999999999999993"/>
    <n v="5"/>
    <n v="46"/>
    <x v="0"/>
    <x v="0"/>
  </r>
  <r>
    <s v="O1436"/>
    <d v="2024-07-29T00:00:00"/>
    <x v="1"/>
    <x v="2"/>
    <x v="1"/>
    <s v="C364"/>
    <x v="600"/>
    <s v="B1194"/>
    <x v="933"/>
    <x v="2"/>
    <n v="30.76"/>
    <n v="3"/>
    <n v="92.28"/>
    <x v="3"/>
    <x v="3"/>
  </r>
  <r>
    <s v="O3163"/>
    <d v="2025-05-04T00:00:00"/>
    <x v="0"/>
    <x v="4"/>
    <x v="0"/>
    <s v="C688"/>
    <x v="982"/>
    <s v="B1503"/>
    <x v="714"/>
    <x v="3"/>
    <n v="15.65"/>
    <n v="2"/>
    <n v="31.3"/>
    <x v="0"/>
    <x v="0"/>
  </r>
  <r>
    <s v="O1286"/>
    <d v="2024-06-02T00:00:00"/>
    <x v="0"/>
    <x v="1"/>
    <x v="1"/>
    <s v="C142"/>
    <x v="912"/>
    <s v="B1519"/>
    <x v="1023"/>
    <x v="3"/>
    <n v="22.88"/>
    <n v="2"/>
    <n v="45.76"/>
    <x v="1"/>
    <x v="2"/>
  </r>
  <r>
    <s v="O1667"/>
    <d v="2024-01-06T00:00:00"/>
    <x v="6"/>
    <x v="11"/>
    <x v="1"/>
    <s v="C303"/>
    <x v="1010"/>
    <s v="B1624"/>
    <x v="515"/>
    <x v="3"/>
    <n v="36.090000000000003"/>
    <n v="2"/>
    <n v="72.180000000000007"/>
    <x v="3"/>
    <x v="7"/>
  </r>
  <r>
    <s v="O1648"/>
    <d v="2024-09-16T00:00:00"/>
    <x v="1"/>
    <x v="6"/>
    <x v="1"/>
    <s v="C811"/>
    <x v="1011"/>
    <s v="B1148"/>
    <x v="1024"/>
    <x v="2"/>
    <n v="31.94"/>
    <n v="5"/>
    <n v="159.69999999999999"/>
    <x v="3"/>
    <x v="1"/>
  </r>
  <r>
    <s v="O3442"/>
    <d v="2024-05-01T00:00:00"/>
    <x v="3"/>
    <x v="4"/>
    <x v="1"/>
    <s v="C229"/>
    <x v="22"/>
    <s v="B1232"/>
    <x v="803"/>
    <x v="3"/>
    <n v="29.68"/>
    <n v="2"/>
    <n v="59.36"/>
    <x v="0"/>
    <x v="0"/>
  </r>
  <r>
    <s v="O3935"/>
    <d v="2023-06-12T00:00:00"/>
    <x v="1"/>
    <x v="1"/>
    <x v="2"/>
    <s v="C541"/>
    <x v="470"/>
    <s v="B1177"/>
    <x v="438"/>
    <x v="0"/>
    <n v="14.06"/>
    <n v="5"/>
    <n v="70.3"/>
    <x v="0"/>
    <x v="5"/>
  </r>
  <r>
    <s v="O2180"/>
    <d v="2024-08-10T00:00:00"/>
    <x v="6"/>
    <x v="8"/>
    <x v="1"/>
    <s v="C278"/>
    <x v="185"/>
    <s v="B1817"/>
    <x v="1025"/>
    <x v="2"/>
    <n v="5.91"/>
    <n v="1"/>
    <n v="5.91"/>
    <x v="2"/>
    <x v="3"/>
  </r>
  <r>
    <s v="O3907"/>
    <d v="2022-12-29T00:00:00"/>
    <x v="5"/>
    <x v="9"/>
    <x v="3"/>
    <s v="C697"/>
    <x v="1012"/>
    <s v="B1256"/>
    <x v="1026"/>
    <x v="3"/>
    <n v="27.68"/>
    <n v="2"/>
    <n v="55.36"/>
    <x v="2"/>
    <x v="6"/>
  </r>
  <r>
    <s v="O3996"/>
    <d v="2023-09-27T00:00:00"/>
    <x v="3"/>
    <x v="6"/>
    <x v="2"/>
    <s v="C703"/>
    <x v="40"/>
    <s v="B1228"/>
    <x v="1027"/>
    <x v="2"/>
    <n v="19.61"/>
    <n v="1"/>
    <n v="19.61"/>
    <x v="0"/>
    <x v="2"/>
  </r>
  <r>
    <s v="O1900"/>
    <d v="2024-07-23T00:00:00"/>
    <x v="4"/>
    <x v="2"/>
    <x v="1"/>
    <s v="C713"/>
    <x v="222"/>
    <s v="B1228"/>
    <x v="946"/>
    <x v="0"/>
    <n v="38.450000000000003"/>
    <n v="1"/>
    <n v="38.450000000000003"/>
    <x v="1"/>
    <x v="7"/>
  </r>
  <r>
    <s v="O3311"/>
    <d v="2024-10-11T00:00:00"/>
    <x v="2"/>
    <x v="10"/>
    <x v="1"/>
    <s v="C408"/>
    <x v="312"/>
    <s v="B1693"/>
    <x v="1028"/>
    <x v="2"/>
    <n v="41.34"/>
    <n v="2"/>
    <n v="82.68"/>
    <x v="1"/>
    <x v="3"/>
  </r>
  <r>
    <s v="O3986"/>
    <d v="2024-09-12T00:00:00"/>
    <x v="5"/>
    <x v="6"/>
    <x v="1"/>
    <s v="C101"/>
    <x v="780"/>
    <s v="B1488"/>
    <x v="396"/>
    <x v="0"/>
    <n v="37.25"/>
    <n v="2"/>
    <n v="74.5"/>
    <x v="2"/>
    <x v="3"/>
  </r>
  <r>
    <s v="O1913"/>
    <d v="2024-07-19T00:00:00"/>
    <x v="2"/>
    <x v="2"/>
    <x v="1"/>
    <s v="C267"/>
    <x v="999"/>
    <s v="B1882"/>
    <x v="730"/>
    <x v="1"/>
    <n v="44.2"/>
    <n v="5"/>
    <n v="221"/>
    <x v="3"/>
    <x v="2"/>
  </r>
  <r>
    <s v="O2653"/>
    <d v="2025-02-04T00:00:00"/>
    <x v="4"/>
    <x v="3"/>
    <x v="0"/>
    <s v="C940"/>
    <x v="134"/>
    <s v="B1189"/>
    <x v="517"/>
    <x v="0"/>
    <n v="14.99"/>
    <n v="5"/>
    <n v="74.95"/>
    <x v="0"/>
    <x v="0"/>
  </r>
  <r>
    <s v="O3061"/>
    <d v="2023-06-28T00:00:00"/>
    <x v="3"/>
    <x v="1"/>
    <x v="2"/>
    <s v="C392"/>
    <x v="219"/>
    <s v="B1481"/>
    <x v="413"/>
    <x v="2"/>
    <n v="27.93"/>
    <n v="4"/>
    <n v="111.72"/>
    <x v="1"/>
    <x v="6"/>
  </r>
  <r>
    <s v="O3012"/>
    <d v="2023-06-28T00:00:00"/>
    <x v="3"/>
    <x v="1"/>
    <x v="2"/>
    <s v="C845"/>
    <x v="860"/>
    <s v="B1511"/>
    <x v="751"/>
    <x v="0"/>
    <n v="5.45"/>
    <n v="5"/>
    <n v="27.25"/>
    <x v="0"/>
    <x v="7"/>
  </r>
  <r>
    <s v="O2167"/>
    <d v="2023-03-20T00:00:00"/>
    <x v="1"/>
    <x v="0"/>
    <x v="2"/>
    <s v="C302"/>
    <x v="874"/>
    <s v="B1071"/>
    <x v="251"/>
    <x v="2"/>
    <n v="20.09"/>
    <n v="5"/>
    <n v="100.45"/>
    <x v="2"/>
    <x v="4"/>
  </r>
  <r>
    <s v="O3889"/>
    <d v="2025-04-19T00:00:00"/>
    <x v="6"/>
    <x v="7"/>
    <x v="0"/>
    <s v="C661"/>
    <x v="444"/>
    <s v="B1724"/>
    <x v="647"/>
    <x v="0"/>
    <n v="8.0399999999999991"/>
    <n v="1"/>
    <n v="8.0399999999999991"/>
    <x v="2"/>
    <x v="3"/>
  </r>
  <r>
    <s v="O2079"/>
    <d v="2024-03-15T00:00:00"/>
    <x v="2"/>
    <x v="0"/>
    <x v="1"/>
    <s v="C973"/>
    <x v="422"/>
    <s v="B1903"/>
    <x v="321"/>
    <x v="1"/>
    <n v="18.77"/>
    <n v="3"/>
    <n v="56.31"/>
    <x v="0"/>
    <x v="1"/>
  </r>
  <r>
    <s v="O1035"/>
    <d v="2024-05-10T00:00:00"/>
    <x v="2"/>
    <x v="4"/>
    <x v="1"/>
    <s v="C450"/>
    <x v="161"/>
    <s v="B1488"/>
    <x v="396"/>
    <x v="2"/>
    <n v="36.04"/>
    <n v="4"/>
    <n v="144.16"/>
    <x v="1"/>
    <x v="0"/>
  </r>
  <r>
    <s v="O2768"/>
    <d v="2024-10-28T00:00:00"/>
    <x v="1"/>
    <x v="10"/>
    <x v="1"/>
    <s v="C946"/>
    <x v="963"/>
    <s v="B1799"/>
    <x v="1029"/>
    <x v="2"/>
    <n v="40.81"/>
    <n v="4"/>
    <n v="163.24"/>
    <x v="2"/>
    <x v="2"/>
  </r>
  <r>
    <s v="O2913"/>
    <d v="2023-08-02T00:00:00"/>
    <x v="3"/>
    <x v="8"/>
    <x v="2"/>
    <s v="C247"/>
    <x v="799"/>
    <s v="B1083"/>
    <x v="870"/>
    <x v="2"/>
    <n v="30.18"/>
    <n v="4"/>
    <n v="120.72"/>
    <x v="0"/>
    <x v="2"/>
  </r>
  <r>
    <s v="O2867"/>
    <d v="2025-07-26T00:00:00"/>
    <x v="6"/>
    <x v="2"/>
    <x v="0"/>
    <s v="C887"/>
    <x v="235"/>
    <s v="B1503"/>
    <x v="714"/>
    <x v="2"/>
    <n v="12.44"/>
    <n v="4"/>
    <n v="49.76"/>
    <x v="0"/>
    <x v="2"/>
  </r>
  <r>
    <s v="O1938"/>
    <d v="2023-07-16T00:00:00"/>
    <x v="0"/>
    <x v="2"/>
    <x v="2"/>
    <s v="C883"/>
    <x v="583"/>
    <s v="B1691"/>
    <x v="655"/>
    <x v="3"/>
    <n v="17.420000000000002"/>
    <n v="4"/>
    <n v="69.680000000000007"/>
    <x v="1"/>
    <x v="7"/>
  </r>
  <r>
    <s v="O3056"/>
    <d v="2022-10-13T00:00:00"/>
    <x v="5"/>
    <x v="10"/>
    <x v="3"/>
    <s v="C222"/>
    <x v="684"/>
    <s v="B1930"/>
    <x v="545"/>
    <x v="0"/>
    <n v="30.83"/>
    <n v="3"/>
    <n v="92.49"/>
    <x v="1"/>
    <x v="0"/>
  </r>
  <r>
    <s v="O1814"/>
    <d v="2024-10-12T00:00:00"/>
    <x v="6"/>
    <x v="10"/>
    <x v="1"/>
    <s v="C828"/>
    <x v="652"/>
    <s v="B1014"/>
    <x v="1030"/>
    <x v="0"/>
    <n v="44.37"/>
    <n v="2"/>
    <n v="88.74"/>
    <x v="3"/>
    <x v="4"/>
  </r>
  <r>
    <s v="O3772"/>
    <d v="2025-01-26T00:00:00"/>
    <x v="0"/>
    <x v="11"/>
    <x v="0"/>
    <s v="C329"/>
    <x v="247"/>
    <s v="B1798"/>
    <x v="810"/>
    <x v="2"/>
    <n v="51.08"/>
    <n v="3"/>
    <n v="153.24"/>
    <x v="0"/>
    <x v="0"/>
  </r>
  <r>
    <s v="O2298"/>
    <d v="2023-07-07T00:00:00"/>
    <x v="2"/>
    <x v="2"/>
    <x v="2"/>
    <s v="C787"/>
    <x v="798"/>
    <s v="B1300"/>
    <x v="479"/>
    <x v="1"/>
    <n v="48.27"/>
    <n v="3"/>
    <n v="144.81"/>
    <x v="0"/>
    <x v="7"/>
  </r>
  <r>
    <s v="O2834"/>
    <d v="2024-11-06T00:00:00"/>
    <x v="3"/>
    <x v="5"/>
    <x v="1"/>
    <s v="C489"/>
    <x v="813"/>
    <s v="B1552"/>
    <x v="181"/>
    <x v="3"/>
    <n v="9.5"/>
    <n v="2"/>
    <n v="19"/>
    <x v="0"/>
    <x v="7"/>
  </r>
  <r>
    <s v="O3989"/>
    <d v="2023-05-03T00:00:00"/>
    <x v="3"/>
    <x v="4"/>
    <x v="2"/>
    <s v="C718"/>
    <x v="1013"/>
    <s v="B1662"/>
    <x v="395"/>
    <x v="2"/>
    <n v="25.17"/>
    <n v="4"/>
    <n v="100.68"/>
    <x v="2"/>
    <x v="2"/>
  </r>
  <r>
    <s v="O3604"/>
    <d v="2023-05-04T00:00:00"/>
    <x v="5"/>
    <x v="4"/>
    <x v="2"/>
    <s v="C437"/>
    <x v="1014"/>
    <s v="B1613"/>
    <x v="201"/>
    <x v="0"/>
    <n v="35.86"/>
    <n v="3"/>
    <n v="107.58"/>
    <x v="1"/>
    <x v="7"/>
  </r>
  <r>
    <s v="O1825"/>
    <d v="2023-11-21T00:00:00"/>
    <x v="4"/>
    <x v="5"/>
    <x v="2"/>
    <s v="C256"/>
    <x v="1015"/>
    <s v="B1084"/>
    <x v="1031"/>
    <x v="0"/>
    <n v="23.32"/>
    <n v="5"/>
    <n v="116.6"/>
    <x v="0"/>
    <x v="7"/>
  </r>
  <r>
    <s v="O1679"/>
    <d v="2024-08-17T00:00:00"/>
    <x v="6"/>
    <x v="8"/>
    <x v="1"/>
    <s v="C881"/>
    <x v="1016"/>
    <s v="B1580"/>
    <x v="765"/>
    <x v="2"/>
    <n v="44.89"/>
    <n v="4"/>
    <n v="179.56"/>
    <x v="2"/>
    <x v="1"/>
  </r>
  <r>
    <s v="O1220"/>
    <d v="2024-07-13T00:00:00"/>
    <x v="6"/>
    <x v="2"/>
    <x v="1"/>
    <s v="C682"/>
    <x v="1007"/>
    <s v="B1548"/>
    <x v="1032"/>
    <x v="1"/>
    <n v="10.64"/>
    <n v="2"/>
    <n v="21.28"/>
    <x v="1"/>
    <x v="7"/>
  </r>
  <r>
    <s v="O1479"/>
    <d v="2023-04-11T00:00:00"/>
    <x v="4"/>
    <x v="7"/>
    <x v="2"/>
    <s v="C202"/>
    <x v="124"/>
    <s v="B1206"/>
    <x v="2"/>
    <x v="0"/>
    <n v="22.46"/>
    <n v="5"/>
    <n v="112.3"/>
    <x v="1"/>
    <x v="0"/>
  </r>
  <r>
    <s v="O3759"/>
    <d v="2023-04-12T00:00:00"/>
    <x v="3"/>
    <x v="7"/>
    <x v="2"/>
    <s v="C453"/>
    <x v="105"/>
    <s v="B1806"/>
    <x v="48"/>
    <x v="2"/>
    <n v="24.33"/>
    <n v="3"/>
    <n v="72.989999999999995"/>
    <x v="0"/>
    <x v="0"/>
  </r>
  <r>
    <s v="O1923"/>
    <d v="2023-04-13T00:00:00"/>
    <x v="5"/>
    <x v="7"/>
    <x v="2"/>
    <s v="C886"/>
    <x v="401"/>
    <s v="B1761"/>
    <x v="208"/>
    <x v="1"/>
    <n v="42.88"/>
    <n v="3"/>
    <n v="128.63999999999999"/>
    <x v="0"/>
    <x v="3"/>
  </r>
  <r>
    <s v="O2036"/>
    <d v="2023-07-24T00:00:00"/>
    <x v="1"/>
    <x v="2"/>
    <x v="2"/>
    <s v="C904"/>
    <x v="526"/>
    <s v="B1022"/>
    <x v="1033"/>
    <x v="3"/>
    <n v="32.72"/>
    <n v="4"/>
    <n v="130.88"/>
    <x v="2"/>
    <x v="1"/>
  </r>
  <r>
    <s v="O2072"/>
    <d v="2023-09-16T00:00:00"/>
    <x v="6"/>
    <x v="6"/>
    <x v="2"/>
    <s v="C744"/>
    <x v="888"/>
    <s v="B1170"/>
    <x v="811"/>
    <x v="3"/>
    <n v="15.59"/>
    <n v="3"/>
    <n v="46.77"/>
    <x v="1"/>
    <x v="4"/>
  </r>
  <r>
    <s v="O3449"/>
    <d v="2023-02-12T00:00:00"/>
    <x v="0"/>
    <x v="3"/>
    <x v="2"/>
    <s v="C336"/>
    <x v="930"/>
    <s v="B1044"/>
    <x v="931"/>
    <x v="0"/>
    <n v="25.12"/>
    <n v="2"/>
    <n v="50.24"/>
    <x v="0"/>
    <x v="2"/>
  </r>
  <r>
    <s v="O3839"/>
    <d v="2023-09-02T00:00:00"/>
    <x v="6"/>
    <x v="6"/>
    <x v="2"/>
    <s v="C193"/>
    <x v="762"/>
    <s v="B1090"/>
    <x v="6"/>
    <x v="2"/>
    <n v="10.84"/>
    <n v="3"/>
    <n v="32.520000000000003"/>
    <x v="2"/>
    <x v="6"/>
  </r>
  <r>
    <s v="O2800"/>
    <d v="2023-12-29T00:00:00"/>
    <x v="2"/>
    <x v="9"/>
    <x v="2"/>
    <s v="C918"/>
    <x v="945"/>
    <s v="B1557"/>
    <x v="339"/>
    <x v="0"/>
    <n v="7.46"/>
    <n v="4"/>
    <n v="29.84"/>
    <x v="2"/>
    <x v="0"/>
  </r>
  <r>
    <s v="O3814"/>
    <d v="2025-06-03T00:00:00"/>
    <x v="4"/>
    <x v="1"/>
    <x v="0"/>
    <s v="C681"/>
    <x v="768"/>
    <s v="B1583"/>
    <x v="497"/>
    <x v="3"/>
    <n v="12.16"/>
    <n v="2"/>
    <n v="24.32"/>
    <x v="2"/>
    <x v="3"/>
  </r>
  <r>
    <s v="O2680"/>
    <d v="2025-08-02T00:00:00"/>
    <x v="6"/>
    <x v="8"/>
    <x v="0"/>
    <s v="C509"/>
    <x v="929"/>
    <s v="B1983"/>
    <x v="314"/>
    <x v="2"/>
    <n v="26.04"/>
    <n v="5"/>
    <n v="130.19999999999999"/>
    <x v="0"/>
    <x v="3"/>
  </r>
  <r>
    <s v="O2541"/>
    <d v="2023-06-28T00:00:00"/>
    <x v="3"/>
    <x v="1"/>
    <x v="2"/>
    <s v="C865"/>
    <x v="1017"/>
    <s v="B1958"/>
    <x v="832"/>
    <x v="0"/>
    <n v="42.81"/>
    <n v="4"/>
    <n v="171.24"/>
    <x v="1"/>
    <x v="1"/>
  </r>
  <r>
    <s v="O3796"/>
    <d v="2024-07-23T00:00:00"/>
    <x v="4"/>
    <x v="2"/>
    <x v="1"/>
    <s v="C365"/>
    <x v="524"/>
    <s v="B1565"/>
    <x v="175"/>
    <x v="1"/>
    <n v="30.24"/>
    <n v="4"/>
    <n v="120.96"/>
    <x v="0"/>
    <x v="0"/>
  </r>
  <r>
    <s v="O2698"/>
    <d v="2025-06-19T00:00:00"/>
    <x v="5"/>
    <x v="1"/>
    <x v="0"/>
    <s v="C471"/>
    <x v="611"/>
    <s v="B1506"/>
    <x v="213"/>
    <x v="2"/>
    <n v="30.62"/>
    <n v="1"/>
    <n v="30.62"/>
    <x v="2"/>
    <x v="0"/>
  </r>
  <r>
    <s v="O2809"/>
    <d v="2025-08-03T00:00:00"/>
    <x v="0"/>
    <x v="8"/>
    <x v="0"/>
    <s v="C213"/>
    <x v="1018"/>
    <s v="B1752"/>
    <x v="1017"/>
    <x v="2"/>
    <n v="12.88"/>
    <n v="5"/>
    <n v="64.400000000000006"/>
    <x v="0"/>
    <x v="2"/>
  </r>
  <r>
    <s v="O1917"/>
    <d v="2024-08-26T00:00:00"/>
    <x v="1"/>
    <x v="8"/>
    <x v="1"/>
    <s v="C431"/>
    <x v="154"/>
    <s v="B1798"/>
    <x v="1034"/>
    <x v="0"/>
    <n v="31.92"/>
    <n v="1"/>
    <n v="31.92"/>
    <x v="2"/>
    <x v="0"/>
  </r>
  <r>
    <s v="O3975"/>
    <d v="2023-11-20T00:00:00"/>
    <x v="1"/>
    <x v="5"/>
    <x v="2"/>
    <s v="C692"/>
    <x v="41"/>
    <s v="B1853"/>
    <x v="560"/>
    <x v="2"/>
    <n v="38.229999999999997"/>
    <n v="5"/>
    <n v="191.15"/>
    <x v="2"/>
    <x v="0"/>
  </r>
  <r>
    <s v="O3334"/>
    <d v="2023-06-12T00:00:00"/>
    <x v="1"/>
    <x v="1"/>
    <x v="2"/>
    <s v="C842"/>
    <x v="566"/>
    <s v="B1679"/>
    <x v="74"/>
    <x v="2"/>
    <n v="11.81"/>
    <n v="4"/>
    <n v="47.24"/>
    <x v="0"/>
    <x v="5"/>
  </r>
  <r>
    <s v="O1064"/>
    <d v="2023-08-08T00:00:00"/>
    <x v="4"/>
    <x v="8"/>
    <x v="2"/>
    <s v="C874"/>
    <x v="761"/>
    <s v="B1724"/>
    <x v="105"/>
    <x v="3"/>
    <n v="17.79"/>
    <n v="2"/>
    <n v="35.58"/>
    <x v="0"/>
    <x v="1"/>
  </r>
  <r>
    <s v="O1995"/>
    <d v="2023-12-09T00:00:00"/>
    <x v="6"/>
    <x v="9"/>
    <x v="2"/>
    <s v="C668"/>
    <x v="1019"/>
    <s v="B1354"/>
    <x v="845"/>
    <x v="3"/>
    <n v="38.700000000000003"/>
    <n v="1"/>
    <n v="38.700000000000003"/>
    <x v="0"/>
    <x v="4"/>
  </r>
  <r>
    <s v="O2979"/>
    <d v="2022-10-26T00:00:00"/>
    <x v="3"/>
    <x v="10"/>
    <x v="3"/>
    <s v="C811"/>
    <x v="168"/>
    <s v="B1564"/>
    <x v="564"/>
    <x v="1"/>
    <n v="39.61"/>
    <n v="1"/>
    <n v="39.61"/>
    <x v="0"/>
    <x v="0"/>
  </r>
  <r>
    <s v="O1322"/>
    <d v="2024-10-17T00:00:00"/>
    <x v="5"/>
    <x v="10"/>
    <x v="1"/>
    <s v="C907"/>
    <x v="817"/>
    <s v="B1387"/>
    <x v="727"/>
    <x v="2"/>
    <n v="30.85"/>
    <n v="5"/>
    <n v="154.25"/>
    <x v="0"/>
    <x v="1"/>
  </r>
  <r>
    <s v="O3537"/>
    <d v="2022-11-04T00:00:00"/>
    <x v="2"/>
    <x v="5"/>
    <x v="3"/>
    <s v="C187"/>
    <x v="418"/>
    <s v="B1840"/>
    <x v="164"/>
    <x v="2"/>
    <n v="16.489999999999998"/>
    <n v="3"/>
    <n v="49.47"/>
    <x v="0"/>
    <x v="2"/>
  </r>
  <r>
    <s v="O3335"/>
    <d v="2022-10-14T00:00:00"/>
    <x v="2"/>
    <x v="10"/>
    <x v="3"/>
    <s v="C871"/>
    <x v="334"/>
    <s v="B1385"/>
    <x v="460"/>
    <x v="2"/>
    <n v="23.47"/>
    <n v="1"/>
    <n v="23.47"/>
    <x v="0"/>
    <x v="0"/>
  </r>
  <r>
    <s v="O1694"/>
    <d v="2024-03-12T00:00:00"/>
    <x v="4"/>
    <x v="0"/>
    <x v="1"/>
    <s v="C190"/>
    <x v="1004"/>
    <s v="B1114"/>
    <x v="642"/>
    <x v="3"/>
    <n v="8.15"/>
    <n v="3"/>
    <n v="24.45"/>
    <x v="1"/>
    <x v="1"/>
  </r>
  <r>
    <s v="O1670"/>
    <d v="2023-08-23T00:00:00"/>
    <x v="3"/>
    <x v="8"/>
    <x v="2"/>
    <s v="C982"/>
    <x v="615"/>
    <s v="B1887"/>
    <x v="62"/>
    <x v="2"/>
    <n v="39.44"/>
    <n v="5"/>
    <n v="197.2"/>
    <x v="3"/>
    <x v="0"/>
  </r>
  <r>
    <s v="O2317"/>
    <d v="2025-02-10T00:00:00"/>
    <x v="1"/>
    <x v="3"/>
    <x v="0"/>
    <s v="C962"/>
    <x v="152"/>
    <s v="B1554"/>
    <x v="116"/>
    <x v="0"/>
    <n v="39.86"/>
    <n v="2"/>
    <n v="79.72"/>
    <x v="0"/>
    <x v="2"/>
  </r>
  <r>
    <s v="O1732"/>
    <d v="2023-10-01T00:00:00"/>
    <x v="0"/>
    <x v="10"/>
    <x v="2"/>
    <s v="C844"/>
    <x v="206"/>
    <s v="B1357"/>
    <x v="214"/>
    <x v="2"/>
    <n v="47.8"/>
    <n v="5"/>
    <n v="239"/>
    <x v="3"/>
    <x v="7"/>
  </r>
  <r>
    <s v="O2250"/>
    <d v="2025-02-10T00:00:00"/>
    <x v="1"/>
    <x v="3"/>
    <x v="0"/>
    <s v="C453"/>
    <x v="11"/>
    <s v="B1223"/>
    <x v="215"/>
    <x v="2"/>
    <n v="6.23"/>
    <n v="5"/>
    <n v="31.15"/>
    <x v="2"/>
    <x v="1"/>
  </r>
  <r>
    <s v="O1862"/>
    <d v="2024-10-08T00:00:00"/>
    <x v="4"/>
    <x v="10"/>
    <x v="1"/>
    <s v="C198"/>
    <x v="1020"/>
    <s v="B1331"/>
    <x v="124"/>
    <x v="2"/>
    <n v="44.34"/>
    <n v="1"/>
    <n v="44.34"/>
    <x v="1"/>
    <x v="2"/>
  </r>
  <r>
    <s v="O3860"/>
    <d v="2024-12-16T00:00:00"/>
    <x v="1"/>
    <x v="9"/>
    <x v="1"/>
    <s v="C280"/>
    <x v="602"/>
    <s v="B1331"/>
    <x v="575"/>
    <x v="0"/>
    <n v="32"/>
    <n v="3"/>
    <n v="96"/>
    <x v="2"/>
    <x v="7"/>
  </r>
  <r>
    <s v="O3157"/>
    <d v="2022-10-18T00:00:00"/>
    <x v="4"/>
    <x v="10"/>
    <x v="3"/>
    <s v="C881"/>
    <x v="158"/>
    <s v="B1689"/>
    <x v="469"/>
    <x v="1"/>
    <n v="28.51"/>
    <n v="3"/>
    <n v="85.53"/>
    <x v="2"/>
    <x v="7"/>
  </r>
  <r>
    <s v="O2678"/>
    <d v="2024-05-06T00:00:00"/>
    <x v="1"/>
    <x v="4"/>
    <x v="1"/>
    <s v="C951"/>
    <x v="1021"/>
    <s v="B1297"/>
    <x v="797"/>
    <x v="2"/>
    <n v="13.81"/>
    <n v="2"/>
    <n v="27.62"/>
    <x v="1"/>
    <x v="2"/>
  </r>
  <r>
    <s v="O3626"/>
    <d v="2025-07-15T00:00:00"/>
    <x v="4"/>
    <x v="2"/>
    <x v="0"/>
    <s v="C615"/>
    <x v="38"/>
    <s v="B1502"/>
    <x v="336"/>
    <x v="0"/>
    <n v="24.14"/>
    <n v="2"/>
    <n v="48.28"/>
    <x v="0"/>
    <x v="3"/>
  </r>
  <r>
    <s v="O3228"/>
    <d v="2025-01-11T00:00:00"/>
    <x v="6"/>
    <x v="11"/>
    <x v="0"/>
    <s v="C836"/>
    <x v="343"/>
    <s v="B1828"/>
    <x v="262"/>
    <x v="2"/>
    <n v="15"/>
    <n v="1"/>
    <n v="15"/>
    <x v="2"/>
    <x v="1"/>
  </r>
  <r>
    <s v="O3367"/>
    <d v="2022-09-22T00:00:00"/>
    <x v="5"/>
    <x v="6"/>
    <x v="3"/>
    <s v="C597"/>
    <x v="2"/>
    <s v="B1476"/>
    <x v="597"/>
    <x v="0"/>
    <n v="45.98"/>
    <n v="2"/>
    <n v="91.96"/>
    <x v="1"/>
    <x v="0"/>
  </r>
  <r>
    <s v="O3522"/>
    <d v="2025-04-21T00:00:00"/>
    <x v="1"/>
    <x v="7"/>
    <x v="0"/>
    <s v="C713"/>
    <x v="1022"/>
    <s v="B1783"/>
    <x v="1035"/>
    <x v="2"/>
    <n v="51.56"/>
    <n v="4"/>
    <n v="206.24"/>
    <x v="1"/>
    <x v="0"/>
  </r>
  <r>
    <s v="O2235"/>
    <d v="2023-11-11T00:00:00"/>
    <x v="6"/>
    <x v="5"/>
    <x v="2"/>
    <s v="C480"/>
    <x v="927"/>
    <s v="B1354"/>
    <x v="574"/>
    <x v="0"/>
    <n v="33.31"/>
    <n v="2"/>
    <n v="66.62"/>
    <x v="2"/>
    <x v="2"/>
  </r>
  <r>
    <s v="O3242"/>
    <d v="2023-06-13T00:00:00"/>
    <x v="4"/>
    <x v="1"/>
    <x v="2"/>
    <s v="C884"/>
    <x v="405"/>
    <s v="B1558"/>
    <x v="1036"/>
    <x v="0"/>
    <n v="49.73"/>
    <n v="4"/>
    <n v="198.92"/>
    <x v="2"/>
    <x v="1"/>
  </r>
  <r>
    <s v="O1112"/>
    <d v="2024-09-04T00:00:00"/>
    <x v="3"/>
    <x v="6"/>
    <x v="1"/>
    <s v="C696"/>
    <x v="43"/>
    <s v="B1791"/>
    <x v="1037"/>
    <x v="1"/>
    <n v="20.03"/>
    <n v="3"/>
    <n v="60.09"/>
    <x v="3"/>
    <x v="4"/>
  </r>
  <r>
    <s v="O2498"/>
    <d v="2025-03-10T00:00:00"/>
    <x v="1"/>
    <x v="0"/>
    <x v="0"/>
    <s v="C134"/>
    <x v="393"/>
    <s v="B1139"/>
    <x v="967"/>
    <x v="2"/>
    <n v="16.649999999999999"/>
    <n v="4"/>
    <n v="66.599999999999994"/>
    <x v="1"/>
    <x v="7"/>
  </r>
  <r>
    <s v="O3380"/>
    <d v="2023-12-09T00:00:00"/>
    <x v="6"/>
    <x v="9"/>
    <x v="2"/>
    <s v="C641"/>
    <x v="330"/>
    <s v="B1422"/>
    <x v="1038"/>
    <x v="0"/>
    <n v="19.22"/>
    <n v="5"/>
    <n v="96.1"/>
    <x v="0"/>
    <x v="5"/>
  </r>
  <r>
    <s v="O3268"/>
    <d v="2024-10-05T00:00:00"/>
    <x v="6"/>
    <x v="10"/>
    <x v="1"/>
    <s v="C936"/>
    <x v="852"/>
    <s v="B1083"/>
    <x v="434"/>
    <x v="2"/>
    <n v="18.45"/>
    <n v="1"/>
    <n v="18.45"/>
    <x v="2"/>
    <x v="2"/>
  </r>
  <r>
    <s v="O3634"/>
    <d v="2024-11-26T00:00:00"/>
    <x v="4"/>
    <x v="5"/>
    <x v="1"/>
    <s v="C989"/>
    <x v="423"/>
    <s v="B1119"/>
    <x v="154"/>
    <x v="2"/>
    <n v="8.4"/>
    <n v="5"/>
    <n v="42"/>
    <x v="2"/>
    <x v="2"/>
  </r>
  <r>
    <s v="O1806"/>
    <d v="2024-05-26T00:00:00"/>
    <x v="0"/>
    <x v="4"/>
    <x v="1"/>
    <s v="C697"/>
    <x v="1012"/>
    <s v="B1894"/>
    <x v="653"/>
    <x v="0"/>
    <n v="7.67"/>
    <n v="4"/>
    <n v="30.68"/>
    <x v="1"/>
    <x v="3"/>
  </r>
  <r>
    <s v="O1945"/>
    <d v="2023-03-28T00:00:00"/>
    <x v="4"/>
    <x v="0"/>
    <x v="2"/>
    <s v="C267"/>
    <x v="408"/>
    <s v="B1873"/>
    <x v="1039"/>
    <x v="3"/>
    <n v="45.82"/>
    <n v="4"/>
    <n v="183.28"/>
    <x v="3"/>
    <x v="7"/>
  </r>
  <r>
    <s v="O2204"/>
    <d v="2025-06-08T00:00:00"/>
    <x v="0"/>
    <x v="1"/>
    <x v="0"/>
    <s v="C559"/>
    <x v="316"/>
    <s v="B1226"/>
    <x v="255"/>
    <x v="2"/>
    <n v="50.99"/>
    <n v="5"/>
    <n v="254.95"/>
    <x v="2"/>
    <x v="2"/>
  </r>
  <r>
    <s v="O3313"/>
    <d v="2022-09-09T00:00:00"/>
    <x v="2"/>
    <x v="6"/>
    <x v="3"/>
    <s v="C273"/>
    <x v="446"/>
    <s v="B1598"/>
    <x v="792"/>
    <x v="1"/>
    <n v="6.03"/>
    <n v="2"/>
    <n v="12.06"/>
    <x v="0"/>
    <x v="2"/>
  </r>
  <r>
    <s v="O3599"/>
    <d v="2023-11-01T00:00:00"/>
    <x v="3"/>
    <x v="5"/>
    <x v="2"/>
    <s v="C691"/>
    <x v="430"/>
    <s v="B1690"/>
    <x v="1040"/>
    <x v="0"/>
    <n v="54.13"/>
    <n v="4"/>
    <n v="216.52"/>
    <x v="1"/>
    <x v="1"/>
  </r>
  <r>
    <s v="O1391"/>
    <d v="2023-09-09T00:00:00"/>
    <x v="6"/>
    <x v="6"/>
    <x v="2"/>
    <s v="C698"/>
    <x v="1023"/>
    <s v="B1449"/>
    <x v="531"/>
    <x v="3"/>
    <n v="19.100000000000001"/>
    <n v="3"/>
    <n v="57.3"/>
    <x v="2"/>
    <x v="4"/>
  </r>
  <r>
    <s v="O1046"/>
    <d v="2024-04-03T00:00:00"/>
    <x v="3"/>
    <x v="7"/>
    <x v="1"/>
    <s v="C325"/>
    <x v="776"/>
    <s v="B1746"/>
    <x v="414"/>
    <x v="3"/>
    <n v="18.68"/>
    <n v="3"/>
    <n v="56.04"/>
    <x v="2"/>
    <x v="1"/>
  </r>
  <r>
    <s v="O2049"/>
    <d v="2023-10-31T00:00:00"/>
    <x v="4"/>
    <x v="10"/>
    <x v="2"/>
    <s v="C225"/>
    <x v="162"/>
    <s v="B1387"/>
    <x v="1041"/>
    <x v="3"/>
    <n v="32.159999999999997"/>
    <n v="2"/>
    <n v="64.319999999999993"/>
    <x v="1"/>
    <x v="2"/>
  </r>
  <r>
    <s v="O3494"/>
    <d v="2024-11-29T00:00:00"/>
    <x v="2"/>
    <x v="5"/>
    <x v="1"/>
    <s v="C415"/>
    <x v="1024"/>
    <s v="B1739"/>
    <x v="1019"/>
    <x v="2"/>
    <n v="20.78"/>
    <n v="4"/>
    <n v="83.12"/>
    <x v="0"/>
    <x v="6"/>
  </r>
  <r>
    <s v="O3991"/>
    <d v="2025-08-02T00:00:00"/>
    <x v="6"/>
    <x v="8"/>
    <x v="0"/>
    <s v="C586"/>
    <x v="901"/>
    <s v="B1418"/>
    <x v="882"/>
    <x v="0"/>
    <n v="11.65"/>
    <n v="2"/>
    <n v="23.3"/>
    <x v="2"/>
    <x v="7"/>
  </r>
  <r>
    <s v="O3550"/>
    <d v="2022-11-19T00:00:00"/>
    <x v="6"/>
    <x v="5"/>
    <x v="3"/>
    <s v="C315"/>
    <x v="1025"/>
    <s v="B1669"/>
    <x v="4"/>
    <x v="2"/>
    <n v="44.18"/>
    <n v="2"/>
    <n v="88.36"/>
    <x v="2"/>
    <x v="3"/>
  </r>
  <r>
    <s v="O2233"/>
    <d v="2022-11-26T00:00:00"/>
    <x v="6"/>
    <x v="5"/>
    <x v="3"/>
    <s v="C222"/>
    <x v="318"/>
    <s v="B1871"/>
    <x v="889"/>
    <x v="2"/>
    <n v="30.84"/>
    <n v="3"/>
    <n v="92.52"/>
    <x v="0"/>
    <x v="6"/>
  </r>
  <r>
    <s v="O2330"/>
    <d v="2025-05-09T00:00:00"/>
    <x v="2"/>
    <x v="4"/>
    <x v="0"/>
    <s v="C678"/>
    <x v="997"/>
    <s v="B1274"/>
    <x v="1042"/>
    <x v="0"/>
    <n v="24.08"/>
    <n v="4"/>
    <n v="96.32"/>
    <x v="2"/>
    <x v="5"/>
  </r>
  <r>
    <s v="O3457"/>
    <d v="2022-09-30T00:00:00"/>
    <x v="2"/>
    <x v="6"/>
    <x v="3"/>
    <s v="C307"/>
    <x v="881"/>
    <s v="B1159"/>
    <x v="1043"/>
    <x v="0"/>
    <n v="45.89"/>
    <n v="5"/>
    <n v="229.45"/>
    <x v="2"/>
    <x v="6"/>
  </r>
  <r>
    <s v="O1871"/>
    <d v="2023-09-28T00:00:00"/>
    <x v="5"/>
    <x v="6"/>
    <x v="2"/>
    <s v="C271"/>
    <x v="880"/>
    <s v="B1689"/>
    <x v="469"/>
    <x v="0"/>
    <n v="27.69"/>
    <n v="4"/>
    <n v="110.76"/>
    <x v="2"/>
    <x v="7"/>
  </r>
  <r>
    <s v="O2030"/>
    <d v="2023-11-12T00:00:00"/>
    <x v="0"/>
    <x v="5"/>
    <x v="2"/>
    <s v="C751"/>
    <x v="987"/>
    <s v="B1377"/>
    <x v="1044"/>
    <x v="3"/>
    <n v="46.32"/>
    <n v="1"/>
    <n v="46.32"/>
    <x v="1"/>
    <x v="0"/>
  </r>
  <r>
    <s v="O3106"/>
    <d v="2024-09-21T00:00:00"/>
    <x v="6"/>
    <x v="6"/>
    <x v="1"/>
    <s v="C745"/>
    <x v="1026"/>
    <s v="B1486"/>
    <x v="392"/>
    <x v="3"/>
    <n v="12.36"/>
    <n v="3"/>
    <n v="37.08"/>
    <x v="1"/>
    <x v="7"/>
  </r>
  <r>
    <s v="O3586"/>
    <d v="2023-02-20T00:00:00"/>
    <x v="1"/>
    <x v="3"/>
    <x v="2"/>
    <s v="C871"/>
    <x v="800"/>
    <s v="B1170"/>
    <x v="811"/>
    <x v="3"/>
    <n v="16.7"/>
    <n v="1"/>
    <n v="16.7"/>
    <x v="0"/>
    <x v="0"/>
  </r>
  <r>
    <s v="O2239"/>
    <d v="2024-12-20T00:00:00"/>
    <x v="2"/>
    <x v="9"/>
    <x v="1"/>
    <s v="C244"/>
    <x v="823"/>
    <s v="B1745"/>
    <x v="557"/>
    <x v="0"/>
    <n v="45.6"/>
    <n v="3"/>
    <n v="136.80000000000001"/>
    <x v="1"/>
    <x v="3"/>
  </r>
  <r>
    <s v="O3749"/>
    <d v="2024-12-04T00:00:00"/>
    <x v="3"/>
    <x v="9"/>
    <x v="1"/>
    <s v="C767"/>
    <x v="707"/>
    <s v="B1297"/>
    <x v="256"/>
    <x v="2"/>
    <n v="36.630000000000003"/>
    <n v="1"/>
    <n v="36.630000000000003"/>
    <x v="2"/>
    <x v="5"/>
  </r>
  <r>
    <s v="O2404"/>
    <d v="2025-06-11T00:00:00"/>
    <x v="3"/>
    <x v="1"/>
    <x v="0"/>
    <s v="C416"/>
    <x v="513"/>
    <s v="B1565"/>
    <x v="702"/>
    <x v="0"/>
    <n v="39.86"/>
    <n v="5"/>
    <n v="199.3"/>
    <x v="2"/>
    <x v="5"/>
  </r>
  <r>
    <s v="O3253"/>
    <d v="2024-10-09T00:00:00"/>
    <x v="3"/>
    <x v="10"/>
    <x v="1"/>
    <s v="C365"/>
    <x v="1027"/>
    <s v="B1257"/>
    <x v="606"/>
    <x v="0"/>
    <n v="51.61"/>
    <n v="5"/>
    <n v="258.05"/>
    <x v="2"/>
    <x v="1"/>
  </r>
  <r>
    <s v="O2672"/>
    <d v="2023-07-08T00:00:00"/>
    <x v="6"/>
    <x v="2"/>
    <x v="2"/>
    <s v="C858"/>
    <x v="469"/>
    <s v="B1536"/>
    <x v="852"/>
    <x v="0"/>
    <n v="24.76"/>
    <n v="1"/>
    <n v="24.76"/>
    <x v="1"/>
    <x v="0"/>
  </r>
  <r>
    <s v="O3978"/>
    <d v="2024-09-23T00:00:00"/>
    <x v="1"/>
    <x v="6"/>
    <x v="1"/>
    <s v="C749"/>
    <x v="593"/>
    <s v="B1328"/>
    <x v="79"/>
    <x v="2"/>
    <n v="35.35"/>
    <n v="2"/>
    <n v="70.7"/>
    <x v="0"/>
    <x v="2"/>
  </r>
  <r>
    <s v="O1623"/>
    <d v="2023-02-12T00:00:00"/>
    <x v="0"/>
    <x v="3"/>
    <x v="2"/>
    <s v="C452"/>
    <x v="457"/>
    <s v="B1757"/>
    <x v="59"/>
    <x v="1"/>
    <n v="38.549999999999997"/>
    <n v="4"/>
    <n v="154.19999999999999"/>
    <x v="0"/>
    <x v="2"/>
  </r>
  <r>
    <s v="O3783"/>
    <d v="2025-01-31T00:00:00"/>
    <x v="2"/>
    <x v="11"/>
    <x v="0"/>
    <s v="C453"/>
    <x v="11"/>
    <s v="B1144"/>
    <x v="352"/>
    <x v="3"/>
    <n v="29.32"/>
    <n v="3"/>
    <n v="87.96"/>
    <x v="0"/>
    <x v="2"/>
  </r>
  <r>
    <s v="O3079"/>
    <d v="2023-06-24T00:00:00"/>
    <x v="6"/>
    <x v="1"/>
    <x v="2"/>
    <s v="C376"/>
    <x v="1028"/>
    <s v="B1438"/>
    <x v="1045"/>
    <x v="0"/>
    <n v="19.5"/>
    <n v="5"/>
    <n v="97.5"/>
    <x v="0"/>
    <x v="3"/>
  </r>
  <r>
    <s v="O1931"/>
    <d v="2024-09-11T00:00:00"/>
    <x v="3"/>
    <x v="6"/>
    <x v="1"/>
    <s v="C741"/>
    <x v="66"/>
    <s v="B1696"/>
    <x v="14"/>
    <x v="1"/>
    <n v="47.39"/>
    <n v="3"/>
    <n v="142.16999999999999"/>
    <x v="1"/>
    <x v="7"/>
  </r>
  <r>
    <s v="O3072"/>
    <d v="2023-02-15T00:00:00"/>
    <x v="3"/>
    <x v="3"/>
    <x v="2"/>
    <s v="C158"/>
    <x v="218"/>
    <s v="B1585"/>
    <x v="595"/>
    <x v="2"/>
    <n v="24.97"/>
    <n v="3"/>
    <n v="74.91"/>
    <x v="1"/>
    <x v="2"/>
  </r>
  <r>
    <s v="O1708"/>
    <d v="2024-09-30T00:00:00"/>
    <x v="1"/>
    <x v="6"/>
    <x v="1"/>
    <s v="C296"/>
    <x v="1029"/>
    <s v="B1515"/>
    <x v="409"/>
    <x v="0"/>
    <n v="39.36"/>
    <n v="4"/>
    <n v="157.44"/>
    <x v="1"/>
    <x v="7"/>
  </r>
  <r>
    <s v="O2197"/>
    <d v="2024-02-17T00:00:00"/>
    <x v="6"/>
    <x v="3"/>
    <x v="1"/>
    <s v="C531"/>
    <x v="231"/>
    <s v="B1418"/>
    <x v="882"/>
    <x v="0"/>
    <n v="13.16"/>
    <n v="3"/>
    <n v="39.479999999999997"/>
    <x v="3"/>
    <x v="3"/>
  </r>
  <r>
    <s v="O3401"/>
    <d v="2024-01-31T00:00:00"/>
    <x v="3"/>
    <x v="11"/>
    <x v="1"/>
    <s v="C354"/>
    <x v="420"/>
    <s v="B1357"/>
    <x v="101"/>
    <x v="0"/>
    <n v="39.020000000000003"/>
    <n v="1"/>
    <n v="39.020000000000003"/>
    <x v="0"/>
    <x v="0"/>
  </r>
  <r>
    <s v="O3579"/>
    <d v="2023-01-29T00:00:00"/>
    <x v="0"/>
    <x v="11"/>
    <x v="2"/>
    <s v="C527"/>
    <x v="0"/>
    <s v="B1028"/>
    <x v="518"/>
    <x v="0"/>
    <n v="22.79"/>
    <n v="2"/>
    <n v="45.58"/>
    <x v="2"/>
    <x v="0"/>
  </r>
  <r>
    <s v="O2533"/>
    <d v="2023-11-21T00:00:00"/>
    <x v="4"/>
    <x v="5"/>
    <x v="2"/>
    <s v="C835"/>
    <x v="117"/>
    <s v="B1791"/>
    <x v="1037"/>
    <x v="0"/>
    <n v="20.21"/>
    <n v="5"/>
    <n v="101.05"/>
    <x v="0"/>
    <x v="2"/>
  </r>
  <r>
    <s v="O3775"/>
    <d v="2023-08-28T00:00:00"/>
    <x v="1"/>
    <x v="8"/>
    <x v="2"/>
    <s v="C250"/>
    <x v="743"/>
    <s v="B1029"/>
    <x v="808"/>
    <x v="0"/>
    <n v="36.409999999999997"/>
    <n v="1"/>
    <n v="36.409999999999997"/>
    <x v="0"/>
    <x v="7"/>
  </r>
  <r>
    <s v="O2350"/>
    <d v="2024-04-17T00:00:00"/>
    <x v="3"/>
    <x v="7"/>
    <x v="1"/>
    <s v="C962"/>
    <x v="152"/>
    <s v="B1703"/>
    <x v="368"/>
    <x v="0"/>
    <n v="14.25"/>
    <n v="1"/>
    <n v="14.25"/>
    <x v="2"/>
    <x v="5"/>
  </r>
  <r>
    <s v="O2545"/>
    <d v="2023-08-12T00:00:00"/>
    <x v="6"/>
    <x v="8"/>
    <x v="2"/>
    <s v="C957"/>
    <x v="362"/>
    <s v="B1757"/>
    <x v="975"/>
    <x v="0"/>
    <n v="31.97"/>
    <n v="1"/>
    <n v="31.97"/>
    <x v="0"/>
    <x v="7"/>
  </r>
  <r>
    <s v="O2737"/>
    <d v="2023-07-19T00:00:00"/>
    <x v="3"/>
    <x v="2"/>
    <x v="2"/>
    <s v="C588"/>
    <x v="1030"/>
    <s v="B1117"/>
    <x v="394"/>
    <x v="0"/>
    <n v="41.23"/>
    <n v="4"/>
    <n v="164.92"/>
    <x v="2"/>
    <x v="3"/>
  </r>
  <r>
    <s v="O1919"/>
    <d v="2023-04-29T00:00:00"/>
    <x v="6"/>
    <x v="7"/>
    <x v="2"/>
    <s v="C453"/>
    <x v="11"/>
    <s v="B1228"/>
    <x v="1027"/>
    <x v="2"/>
    <n v="17.18"/>
    <n v="4"/>
    <n v="68.72"/>
    <x v="0"/>
    <x v="3"/>
  </r>
  <r>
    <s v="O1529"/>
    <d v="2024-07-23T00:00:00"/>
    <x v="4"/>
    <x v="2"/>
    <x v="1"/>
    <s v="C699"/>
    <x v="640"/>
    <s v="B1033"/>
    <x v="677"/>
    <x v="2"/>
    <n v="43.87"/>
    <n v="5"/>
    <n v="219.35"/>
    <x v="1"/>
    <x v="3"/>
  </r>
  <r>
    <s v="O3588"/>
    <d v="2025-06-03T00:00:00"/>
    <x v="4"/>
    <x v="1"/>
    <x v="0"/>
    <s v="C423"/>
    <x v="464"/>
    <s v="B1978"/>
    <x v="379"/>
    <x v="0"/>
    <n v="19.53"/>
    <n v="1"/>
    <n v="19.53"/>
    <x v="1"/>
    <x v="1"/>
  </r>
  <r>
    <s v="O2878"/>
    <d v="2025-03-06T00:00:00"/>
    <x v="5"/>
    <x v="0"/>
    <x v="0"/>
    <s v="C558"/>
    <x v="1031"/>
    <s v="B1157"/>
    <x v="206"/>
    <x v="3"/>
    <n v="43.78"/>
    <n v="2"/>
    <n v="87.56"/>
    <x v="2"/>
    <x v="5"/>
  </r>
  <r>
    <s v="O1468"/>
    <d v="2024-01-16T00:00:00"/>
    <x v="4"/>
    <x v="11"/>
    <x v="1"/>
    <s v="C354"/>
    <x v="420"/>
    <s v="B1768"/>
    <x v="63"/>
    <x v="1"/>
    <n v="21.5"/>
    <n v="2"/>
    <n v="43"/>
    <x v="3"/>
    <x v="7"/>
  </r>
  <r>
    <s v="O1282"/>
    <d v="2023-06-12T00:00:00"/>
    <x v="1"/>
    <x v="1"/>
    <x v="2"/>
    <s v="C230"/>
    <x v="774"/>
    <s v="B1362"/>
    <x v="775"/>
    <x v="1"/>
    <n v="49.2"/>
    <n v="1"/>
    <n v="49.2"/>
    <x v="3"/>
    <x v="3"/>
  </r>
  <r>
    <s v="O3350"/>
    <d v="2024-07-13T00:00:00"/>
    <x v="6"/>
    <x v="2"/>
    <x v="1"/>
    <s v="C476"/>
    <x v="554"/>
    <s v="B1085"/>
    <x v="899"/>
    <x v="3"/>
    <n v="35.28"/>
    <n v="2"/>
    <n v="70.56"/>
    <x v="1"/>
    <x v="2"/>
  </r>
  <r>
    <s v="O3915"/>
    <d v="2024-09-07T00:00:00"/>
    <x v="6"/>
    <x v="6"/>
    <x v="1"/>
    <s v="C569"/>
    <x v="550"/>
    <s v="B1730"/>
    <x v="113"/>
    <x v="2"/>
    <n v="38.479999999999997"/>
    <n v="1"/>
    <n v="38.479999999999997"/>
    <x v="1"/>
    <x v="0"/>
  </r>
  <r>
    <s v="O3055"/>
    <d v="2022-12-12T00:00:00"/>
    <x v="1"/>
    <x v="9"/>
    <x v="3"/>
    <s v="C413"/>
    <x v="693"/>
    <s v="B1607"/>
    <x v="747"/>
    <x v="0"/>
    <n v="13.76"/>
    <n v="3"/>
    <n v="41.28"/>
    <x v="2"/>
    <x v="2"/>
  </r>
  <r>
    <s v="O2329"/>
    <d v="2023-03-18T00:00:00"/>
    <x v="6"/>
    <x v="0"/>
    <x v="2"/>
    <s v="C691"/>
    <x v="533"/>
    <s v="B1594"/>
    <x v="161"/>
    <x v="0"/>
    <n v="53.66"/>
    <n v="2"/>
    <n v="107.32"/>
    <x v="1"/>
    <x v="3"/>
  </r>
  <r>
    <s v="O3733"/>
    <d v="2023-03-06T00:00:00"/>
    <x v="1"/>
    <x v="0"/>
    <x v="2"/>
    <s v="C491"/>
    <x v="1032"/>
    <s v="B1774"/>
    <x v="613"/>
    <x v="0"/>
    <n v="32.549999999999997"/>
    <n v="4"/>
    <n v="130.19999999999999"/>
    <x v="2"/>
    <x v="7"/>
  </r>
  <r>
    <s v="O3657"/>
    <d v="2024-07-14T00:00:00"/>
    <x v="0"/>
    <x v="2"/>
    <x v="1"/>
    <s v="C604"/>
    <x v="673"/>
    <s v="B1669"/>
    <x v="891"/>
    <x v="2"/>
    <n v="7.46"/>
    <n v="3"/>
    <n v="22.38"/>
    <x v="2"/>
    <x v="0"/>
  </r>
  <r>
    <s v="O3809"/>
    <d v="2023-12-09T00:00:00"/>
    <x v="6"/>
    <x v="9"/>
    <x v="2"/>
    <s v="C828"/>
    <x v="1033"/>
    <s v="B1274"/>
    <x v="1042"/>
    <x v="1"/>
    <n v="25.37"/>
    <n v="2"/>
    <n v="50.74"/>
    <x v="0"/>
    <x v="7"/>
  </r>
  <r>
    <s v="O1628"/>
    <d v="2023-06-16T00:00:00"/>
    <x v="2"/>
    <x v="1"/>
    <x v="2"/>
    <s v="C252"/>
    <x v="681"/>
    <s v="B1833"/>
    <x v="1046"/>
    <x v="0"/>
    <n v="19.12"/>
    <n v="4"/>
    <n v="76.48"/>
    <x v="1"/>
    <x v="3"/>
  </r>
  <r>
    <s v="O3102"/>
    <d v="2023-09-03T00:00:00"/>
    <x v="0"/>
    <x v="6"/>
    <x v="2"/>
    <s v="C478"/>
    <x v="1034"/>
    <s v="B1515"/>
    <x v="501"/>
    <x v="0"/>
    <n v="23.9"/>
    <n v="3"/>
    <n v="71.7"/>
    <x v="1"/>
    <x v="1"/>
  </r>
  <r>
    <s v="O2898"/>
    <d v="2025-02-02T00:00:00"/>
    <x v="0"/>
    <x v="3"/>
    <x v="0"/>
    <s v="C816"/>
    <x v="148"/>
    <s v="B1172"/>
    <x v="231"/>
    <x v="2"/>
    <n v="15.18"/>
    <n v="4"/>
    <n v="60.72"/>
    <x v="2"/>
    <x v="6"/>
  </r>
  <r>
    <s v="O1181"/>
    <d v="2024-06-30T00:00:00"/>
    <x v="0"/>
    <x v="1"/>
    <x v="1"/>
    <s v="C430"/>
    <x v="1035"/>
    <s v="B1928"/>
    <x v="1047"/>
    <x v="0"/>
    <n v="18.89"/>
    <n v="2"/>
    <n v="37.78"/>
    <x v="0"/>
    <x v="3"/>
  </r>
  <r>
    <s v="O3870"/>
    <d v="2023-01-05T00:00:00"/>
    <x v="5"/>
    <x v="11"/>
    <x v="2"/>
    <s v="C604"/>
    <x v="696"/>
    <s v="B1598"/>
    <x v="792"/>
    <x v="2"/>
    <n v="5.0999999999999996"/>
    <n v="4"/>
    <n v="20.399999999999999"/>
    <x v="0"/>
    <x v="2"/>
  </r>
  <r>
    <s v="O3981"/>
    <d v="2023-12-20T00:00:00"/>
    <x v="3"/>
    <x v="9"/>
    <x v="2"/>
    <s v="C225"/>
    <x v="162"/>
    <s v="B1008"/>
    <x v="177"/>
    <x v="2"/>
    <n v="5.18"/>
    <n v="5"/>
    <n v="25.9"/>
    <x v="2"/>
    <x v="2"/>
  </r>
  <r>
    <s v="O3279"/>
    <d v="2024-09-14T00:00:00"/>
    <x v="6"/>
    <x v="6"/>
    <x v="1"/>
    <s v="C235"/>
    <x v="294"/>
    <s v="B1383"/>
    <x v="324"/>
    <x v="2"/>
    <n v="26.91"/>
    <n v="2"/>
    <n v="53.82"/>
    <x v="0"/>
    <x v="1"/>
  </r>
  <r>
    <s v="O1404"/>
    <d v="2023-02-23T00:00:00"/>
    <x v="5"/>
    <x v="3"/>
    <x v="2"/>
    <s v="C654"/>
    <x v="952"/>
    <s v="B1997"/>
    <x v="484"/>
    <x v="2"/>
    <n v="7.08"/>
    <n v="5"/>
    <n v="35.4"/>
    <x v="0"/>
    <x v="2"/>
  </r>
  <r>
    <s v="O2563"/>
    <d v="2024-05-11T00:00:00"/>
    <x v="6"/>
    <x v="4"/>
    <x v="1"/>
    <s v="C167"/>
    <x v="456"/>
    <s v="B1106"/>
    <x v="432"/>
    <x v="2"/>
    <n v="31.12"/>
    <n v="2"/>
    <n v="62.24"/>
    <x v="0"/>
    <x v="3"/>
  </r>
  <r>
    <s v="O3811"/>
    <d v="2024-05-19T00:00:00"/>
    <x v="0"/>
    <x v="4"/>
    <x v="1"/>
    <s v="C651"/>
    <x v="213"/>
    <s v="B1851"/>
    <x v="232"/>
    <x v="0"/>
    <n v="56.13"/>
    <n v="4"/>
    <n v="224.52"/>
    <x v="0"/>
    <x v="2"/>
  </r>
  <r>
    <s v="O3183"/>
    <d v="2025-07-04T00:00:00"/>
    <x v="2"/>
    <x v="2"/>
    <x v="0"/>
    <s v="C858"/>
    <x v="283"/>
    <s v="B1931"/>
    <x v="130"/>
    <x v="0"/>
    <n v="15.54"/>
    <n v="5"/>
    <n v="77.7"/>
    <x v="0"/>
    <x v="0"/>
  </r>
  <r>
    <s v="O2764"/>
    <d v="2022-11-23T00:00:00"/>
    <x v="3"/>
    <x v="5"/>
    <x v="3"/>
    <s v="C994"/>
    <x v="956"/>
    <s v="B1972"/>
    <x v="70"/>
    <x v="2"/>
    <n v="30.82"/>
    <n v="2"/>
    <n v="61.64"/>
    <x v="0"/>
    <x v="3"/>
  </r>
  <r>
    <s v="O1474"/>
    <d v="2023-04-05T00:00:00"/>
    <x v="3"/>
    <x v="7"/>
    <x v="2"/>
    <s v="C825"/>
    <x v="227"/>
    <s v="B1945"/>
    <x v="1048"/>
    <x v="2"/>
    <n v="18.3"/>
    <n v="1"/>
    <n v="18.3"/>
    <x v="3"/>
    <x v="4"/>
  </r>
  <r>
    <s v="O2722"/>
    <d v="2023-07-23T00:00:00"/>
    <x v="0"/>
    <x v="2"/>
    <x v="2"/>
    <s v="C775"/>
    <x v="675"/>
    <s v="B1536"/>
    <x v="556"/>
    <x v="0"/>
    <n v="14.53"/>
    <n v="3"/>
    <n v="43.59"/>
    <x v="0"/>
    <x v="2"/>
  </r>
  <r>
    <s v="O1742"/>
    <d v="2023-11-04T00:00:00"/>
    <x v="6"/>
    <x v="5"/>
    <x v="2"/>
    <s v="C100"/>
    <x v="720"/>
    <s v="B1117"/>
    <x v="679"/>
    <x v="2"/>
    <n v="44.3"/>
    <n v="1"/>
    <n v="44.3"/>
    <x v="2"/>
    <x v="7"/>
  </r>
  <r>
    <s v="O2833"/>
    <d v="2022-10-16T00:00:00"/>
    <x v="0"/>
    <x v="10"/>
    <x v="3"/>
    <s v="C202"/>
    <x v="914"/>
    <s v="B1451"/>
    <x v="640"/>
    <x v="0"/>
    <n v="44.42"/>
    <n v="3"/>
    <n v="133.26"/>
    <x v="0"/>
    <x v="5"/>
  </r>
  <r>
    <s v="O2652"/>
    <d v="2022-08-31T00:00:00"/>
    <x v="3"/>
    <x v="8"/>
    <x v="3"/>
    <s v="C683"/>
    <x v="301"/>
    <s v="B1926"/>
    <x v="502"/>
    <x v="0"/>
    <n v="53.52"/>
    <n v="5"/>
    <n v="267.60000000000002"/>
    <x v="0"/>
    <x v="2"/>
  </r>
  <r>
    <s v="O3747"/>
    <d v="2025-05-15T00:00:00"/>
    <x v="5"/>
    <x v="4"/>
    <x v="0"/>
    <s v="C571"/>
    <x v="491"/>
    <s v="B1867"/>
    <x v="684"/>
    <x v="2"/>
    <n v="17.09"/>
    <n v="3"/>
    <n v="51.27"/>
    <x v="1"/>
    <x v="2"/>
  </r>
  <r>
    <s v="O3001"/>
    <d v="2022-11-11T00:00:00"/>
    <x v="2"/>
    <x v="5"/>
    <x v="3"/>
    <s v="C213"/>
    <x v="409"/>
    <s v="B1874"/>
    <x v="600"/>
    <x v="3"/>
    <n v="45.19"/>
    <n v="3"/>
    <n v="135.57"/>
    <x v="0"/>
    <x v="7"/>
  </r>
  <r>
    <s v="O2054"/>
    <d v="2024-05-27T00:00:00"/>
    <x v="1"/>
    <x v="4"/>
    <x v="1"/>
    <s v="C984"/>
    <x v="839"/>
    <s v="B1327"/>
    <x v="131"/>
    <x v="1"/>
    <n v="13.68"/>
    <n v="2"/>
    <n v="27.36"/>
    <x v="2"/>
    <x v="2"/>
  </r>
  <r>
    <s v="O2320"/>
    <d v="2024-03-30T00:00:00"/>
    <x v="6"/>
    <x v="0"/>
    <x v="1"/>
    <s v="C932"/>
    <x v="892"/>
    <s v="B1728"/>
    <x v="307"/>
    <x v="2"/>
    <n v="8.69"/>
    <n v="2"/>
    <n v="17.38"/>
    <x v="0"/>
    <x v="5"/>
  </r>
  <r>
    <s v="O3919"/>
    <d v="2023-07-06T00:00:00"/>
    <x v="5"/>
    <x v="2"/>
    <x v="2"/>
    <s v="C950"/>
    <x v="688"/>
    <s v="B1795"/>
    <x v="369"/>
    <x v="2"/>
    <n v="13.79"/>
    <n v="4"/>
    <n v="55.16"/>
    <x v="0"/>
    <x v="2"/>
  </r>
  <r>
    <s v="O1457"/>
    <d v="2023-04-09T00:00:00"/>
    <x v="0"/>
    <x v="7"/>
    <x v="2"/>
    <s v="C199"/>
    <x v="618"/>
    <s v="B1540"/>
    <x v="1049"/>
    <x v="2"/>
    <n v="24.83"/>
    <n v="4"/>
    <n v="99.32"/>
    <x v="2"/>
    <x v="0"/>
  </r>
  <r>
    <s v="O1025"/>
    <d v="2024-02-17T00:00:00"/>
    <x v="6"/>
    <x v="3"/>
    <x v="1"/>
    <s v="C772"/>
    <x v="459"/>
    <s v="B1357"/>
    <x v="101"/>
    <x v="3"/>
    <n v="40.700000000000003"/>
    <n v="1"/>
    <n v="40.700000000000003"/>
    <x v="0"/>
    <x v="3"/>
  </r>
  <r>
    <s v="O2102"/>
    <d v="2023-03-18T00:00:00"/>
    <x v="6"/>
    <x v="0"/>
    <x v="2"/>
    <s v="C928"/>
    <x v="907"/>
    <s v="B1434"/>
    <x v="550"/>
    <x v="3"/>
    <n v="43.21"/>
    <n v="1"/>
    <n v="43.21"/>
    <x v="1"/>
    <x v="0"/>
  </r>
  <r>
    <s v="O1151"/>
    <d v="2024-11-18T00:00:00"/>
    <x v="1"/>
    <x v="5"/>
    <x v="1"/>
    <s v="C579"/>
    <x v="1036"/>
    <s v="B1530"/>
    <x v="715"/>
    <x v="2"/>
    <n v="38.9"/>
    <n v="5"/>
    <n v="194.5"/>
    <x v="1"/>
    <x v="3"/>
  </r>
  <r>
    <s v="O2297"/>
    <d v="2023-06-14T00:00:00"/>
    <x v="3"/>
    <x v="1"/>
    <x v="2"/>
    <s v="C775"/>
    <x v="690"/>
    <s v="B1845"/>
    <x v="1050"/>
    <x v="2"/>
    <n v="29.53"/>
    <n v="3"/>
    <n v="88.59"/>
    <x v="0"/>
    <x v="0"/>
  </r>
  <r>
    <s v="O3330"/>
    <d v="2025-03-04T00:00:00"/>
    <x v="4"/>
    <x v="0"/>
    <x v="0"/>
    <s v="C313"/>
    <x v="97"/>
    <s v="B1983"/>
    <x v="314"/>
    <x v="1"/>
    <n v="22.15"/>
    <n v="3"/>
    <n v="66.45"/>
    <x v="2"/>
    <x v="3"/>
  </r>
  <r>
    <s v="O1577"/>
    <d v="2024-11-22T00:00:00"/>
    <x v="2"/>
    <x v="5"/>
    <x v="1"/>
    <s v="C455"/>
    <x v="572"/>
    <s v="B1036"/>
    <x v="901"/>
    <x v="0"/>
    <n v="19.29"/>
    <n v="3"/>
    <n v="57.87"/>
    <x v="2"/>
    <x v="2"/>
  </r>
  <r>
    <s v="O3936"/>
    <d v="2025-04-11T00:00:00"/>
    <x v="2"/>
    <x v="7"/>
    <x v="0"/>
    <s v="C333"/>
    <x v="415"/>
    <s v="B1283"/>
    <x v="904"/>
    <x v="2"/>
    <n v="17.66"/>
    <n v="5"/>
    <n v="88.3"/>
    <x v="0"/>
    <x v="7"/>
  </r>
  <r>
    <s v="O2038"/>
    <d v="2023-12-20T00:00:00"/>
    <x v="3"/>
    <x v="9"/>
    <x v="2"/>
    <s v="C692"/>
    <x v="172"/>
    <s v="B1237"/>
    <x v="949"/>
    <x v="3"/>
    <n v="24.72"/>
    <n v="3"/>
    <n v="74.16"/>
    <x v="3"/>
    <x v="0"/>
  </r>
  <r>
    <s v="O3742"/>
    <d v="2023-05-05T00:00:00"/>
    <x v="2"/>
    <x v="4"/>
    <x v="2"/>
    <s v="C604"/>
    <x v="673"/>
    <s v="B1621"/>
    <x v="64"/>
    <x v="1"/>
    <n v="28.95"/>
    <n v="5"/>
    <n v="144.75"/>
    <x v="0"/>
    <x v="2"/>
  </r>
  <r>
    <s v="O1894"/>
    <d v="2023-05-20T00:00:00"/>
    <x v="6"/>
    <x v="4"/>
    <x v="2"/>
    <s v="C108"/>
    <x v="1037"/>
    <s v="B1016"/>
    <x v="1051"/>
    <x v="3"/>
    <n v="14.37"/>
    <n v="1"/>
    <n v="14.37"/>
    <x v="2"/>
    <x v="3"/>
  </r>
  <r>
    <s v="O1138"/>
    <d v="2023-01-09T00:00:00"/>
    <x v="1"/>
    <x v="11"/>
    <x v="2"/>
    <s v="C383"/>
    <x v="1038"/>
    <s v="B1257"/>
    <x v="606"/>
    <x v="1"/>
    <n v="45.78"/>
    <n v="2"/>
    <n v="91.56"/>
    <x v="2"/>
    <x v="0"/>
  </r>
  <r>
    <s v="O2010"/>
    <d v="2023-04-10T00:00:00"/>
    <x v="1"/>
    <x v="7"/>
    <x v="2"/>
    <s v="C540"/>
    <x v="1039"/>
    <s v="B1659"/>
    <x v="465"/>
    <x v="2"/>
    <n v="35.4"/>
    <n v="5"/>
    <n v="177"/>
    <x v="1"/>
    <x v="3"/>
  </r>
  <r>
    <s v="O1467"/>
    <d v="2023-02-07T00:00:00"/>
    <x v="4"/>
    <x v="3"/>
    <x v="2"/>
    <s v="C613"/>
    <x v="770"/>
    <s v="B1515"/>
    <x v="1052"/>
    <x v="3"/>
    <n v="20.43"/>
    <n v="1"/>
    <n v="20.43"/>
    <x v="0"/>
    <x v="1"/>
  </r>
  <r>
    <s v="O3237"/>
    <d v="2024-07-15T00:00:00"/>
    <x v="1"/>
    <x v="2"/>
    <x v="1"/>
    <s v="C993"/>
    <x v="779"/>
    <s v="B1739"/>
    <x v="807"/>
    <x v="1"/>
    <n v="25.3"/>
    <n v="3"/>
    <n v="75.900000000000006"/>
    <x v="2"/>
    <x v="2"/>
  </r>
  <r>
    <s v="O2369"/>
    <d v="2025-06-01T00:00:00"/>
    <x v="0"/>
    <x v="1"/>
    <x v="0"/>
    <s v="C660"/>
    <x v="1040"/>
    <s v="B1688"/>
    <x v="72"/>
    <x v="0"/>
    <n v="34.96"/>
    <n v="3"/>
    <n v="104.88"/>
    <x v="0"/>
    <x v="0"/>
  </r>
  <r>
    <s v="O3774"/>
    <d v="2025-06-24T00:00:00"/>
    <x v="4"/>
    <x v="1"/>
    <x v="0"/>
    <s v="C996"/>
    <x v="388"/>
    <s v="B1228"/>
    <x v="946"/>
    <x v="0"/>
    <n v="46.01"/>
    <n v="4"/>
    <n v="184.04"/>
    <x v="2"/>
    <x v="5"/>
  </r>
  <r>
    <s v="O1387"/>
    <d v="2024-05-26T00:00:00"/>
    <x v="0"/>
    <x v="4"/>
    <x v="1"/>
    <s v="C589"/>
    <x v="555"/>
    <s v="B1563"/>
    <x v="98"/>
    <x v="1"/>
    <n v="30.3"/>
    <n v="1"/>
    <n v="30.3"/>
    <x v="1"/>
    <x v="1"/>
  </r>
  <r>
    <s v="O2845"/>
    <d v="2023-06-12T00:00:00"/>
    <x v="1"/>
    <x v="1"/>
    <x v="2"/>
    <s v="C850"/>
    <x v="336"/>
    <s v="B1037"/>
    <x v="958"/>
    <x v="2"/>
    <n v="6.39"/>
    <n v="5"/>
    <n v="31.95"/>
    <x v="1"/>
    <x v="1"/>
  </r>
  <r>
    <s v="O1745"/>
    <d v="2023-10-26T00:00:00"/>
    <x v="5"/>
    <x v="10"/>
    <x v="2"/>
    <s v="C102"/>
    <x v="1041"/>
    <s v="B1515"/>
    <x v="501"/>
    <x v="3"/>
    <n v="26.21"/>
    <n v="3"/>
    <n v="78.63"/>
    <x v="2"/>
    <x v="7"/>
  </r>
  <r>
    <s v="O3195"/>
    <d v="2022-12-12T00:00:00"/>
    <x v="1"/>
    <x v="9"/>
    <x v="3"/>
    <s v="C452"/>
    <x v="546"/>
    <s v="B1098"/>
    <x v="451"/>
    <x v="0"/>
    <n v="7.59"/>
    <n v="4"/>
    <n v="30.36"/>
    <x v="0"/>
    <x v="0"/>
  </r>
  <r>
    <s v="O1356"/>
    <d v="2024-08-28T00:00:00"/>
    <x v="3"/>
    <x v="8"/>
    <x v="1"/>
    <s v="C274"/>
    <x v="135"/>
    <s v="B1987"/>
    <x v="546"/>
    <x v="1"/>
    <n v="40.61"/>
    <n v="1"/>
    <n v="40.61"/>
    <x v="3"/>
    <x v="7"/>
  </r>
  <r>
    <s v="O2127"/>
    <d v="2023-05-03T00:00:00"/>
    <x v="3"/>
    <x v="4"/>
    <x v="2"/>
    <s v="C131"/>
    <x v="641"/>
    <s v="B1465"/>
    <x v="1053"/>
    <x v="0"/>
    <n v="26.82"/>
    <n v="2"/>
    <n v="53.64"/>
    <x v="1"/>
    <x v="3"/>
  </r>
  <r>
    <s v="O1315"/>
    <d v="2023-10-31T00:00:00"/>
    <x v="4"/>
    <x v="10"/>
    <x v="2"/>
    <s v="C553"/>
    <x v="1042"/>
    <s v="B1578"/>
    <x v="171"/>
    <x v="0"/>
    <n v="20.56"/>
    <n v="5"/>
    <n v="102.8"/>
    <x v="3"/>
    <x v="3"/>
  </r>
  <r>
    <s v="O3458"/>
    <d v="2024-11-08T00:00:00"/>
    <x v="2"/>
    <x v="5"/>
    <x v="1"/>
    <s v="C827"/>
    <x v="1043"/>
    <s v="B1726"/>
    <x v="167"/>
    <x v="0"/>
    <n v="14.92"/>
    <n v="3"/>
    <n v="44.76"/>
    <x v="2"/>
    <x v="3"/>
  </r>
  <r>
    <s v="O2354"/>
    <d v="2024-07-24T00:00:00"/>
    <x v="3"/>
    <x v="2"/>
    <x v="1"/>
    <s v="C828"/>
    <x v="1033"/>
    <s v="B1729"/>
    <x v="165"/>
    <x v="0"/>
    <n v="31.09"/>
    <n v="1"/>
    <n v="31.09"/>
    <x v="0"/>
    <x v="0"/>
  </r>
  <r>
    <s v="O1439"/>
    <d v="2023-07-02T00:00:00"/>
    <x v="0"/>
    <x v="2"/>
    <x v="2"/>
    <s v="C109"/>
    <x v="182"/>
    <s v="B1165"/>
    <x v="1054"/>
    <x v="3"/>
    <n v="10.88"/>
    <n v="4"/>
    <n v="43.52"/>
    <x v="2"/>
    <x v="2"/>
  </r>
  <r>
    <s v="O3960"/>
    <d v="2023-11-02T00:00:00"/>
    <x v="5"/>
    <x v="5"/>
    <x v="2"/>
    <s v="C256"/>
    <x v="1015"/>
    <s v="B1232"/>
    <x v="803"/>
    <x v="1"/>
    <n v="24.03"/>
    <n v="4"/>
    <n v="96.12"/>
    <x v="2"/>
    <x v="1"/>
  </r>
  <r>
    <s v="O1820"/>
    <d v="2024-05-08T00:00:00"/>
    <x v="3"/>
    <x v="4"/>
    <x v="1"/>
    <s v="C980"/>
    <x v="121"/>
    <s v="B1058"/>
    <x v="552"/>
    <x v="0"/>
    <n v="38.200000000000003"/>
    <n v="3"/>
    <n v="114.6"/>
    <x v="1"/>
    <x v="7"/>
  </r>
  <r>
    <s v="O1738"/>
    <d v="2024-09-17T00:00:00"/>
    <x v="4"/>
    <x v="6"/>
    <x v="1"/>
    <s v="C959"/>
    <x v="549"/>
    <s v="B1386"/>
    <x v="994"/>
    <x v="0"/>
    <n v="22.13"/>
    <n v="4"/>
    <n v="88.52"/>
    <x v="1"/>
    <x v="0"/>
  </r>
  <r>
    <s v="O3421"/>
    <d v="2024-01-09T00:00:00"/>
    <x v="4"/>
    <x v="11"/>
    <x v="1"/>
    <s v="C588"/>
    <x v="1030"/>
    <s v="B1726"/>
    <x v="167"/>
    <x v="2"/>
    <n v="17.850000000000001"/>
    <n v="3"/>
    <n v="53.55"/>
    <x v="0"/>
    <x v="0"/>
  </r>
  <r>
    <s v="O3614"/>
    <d v="2022-10-31T00:00:00"/>
    <x v="1"/>
    <x v="10"/>
    <x v="3"/>
    <s v="C601"/>
    <x v="159"/>
    <s v="B1998"/>
    <x v="868"/>
    <x v="0"/>
    <n v="19.61"/>
    <n v="2"/>
    <n v="39.22"/>
    <x v="0"/>
    <x v="2"/>
  </r>
  <r>
    <s v="O3709"/>
    <d v="2023-06-09T00:00:00"/>
    <x v="2"/>
    <x v="1"/>
    <x v="2"/>
    <s v="C202"/>
    <x v="914"/>
    <s v="B1186"/>
    <x v="458"/>
    <x v="2"/>
    <n v="39.869999999999997"/>
    <n v="2"/>
    <n v="79.739999999999995"/>
    <x v="2"/>
    <x v="2"/>
  </r>
  <r>
    <s v="O1645"/>
    <d v="2024-08-15T00:00:00"/>
    <x v="5"/>
    <x v="8"/>
    <x v="1"/>
    <s v="C848"/>
    <x v="1044"/>
    <s v="B1723"/>
    <x v="1055"/>
    <x v="3"/>
    <n v="42.48"/>
    <n v="5"/>
    <n v="212.4"/>
    <x v="2"/>
    <x v="0"/>
  </r>
  <r>
    <s v="O3115"/>
    <d v="2024-10-19T00:00:00"/>
    <x v="6"/>
    <x v="10"/>
    <x v="1"/>
    <s v="C101"/>
    <x v="581"/>
    <s v="B1920"/>
    <x v="1056"/>
    <x v="0"/>
    <n v="43.46"/>
    <n v="4"/>
    <n v="173.84"/>
    <x v="0"/>
    <x v="2"/>
  </r>
  <r>
    <s v="O3491"/>
    <d v="2023-07-13T00:00:00"/>
    <x v="5"/>
    <x v="2"/>
    <x v="2"/>
    <s v="C821"/>
    <x v="146"/>
    <s v="B1326"/>
    <x v="1057"/>
    <x v="1"/>
    <n v="32.03"/>
    <n v="5"/>
    <n v="160.15"/>
    <x v="0"/>
    <x v="3"/>
  </r>
  <r>
    <s v="O2844"/>
    <d v="2022-12-18T00:00:00"/>
    <x v="0"/>
    <x v="9"/>
    <x v="3"/>
    <s v="C213"/>
    <x v="777"/>
    <s v="B1469"/>
    <x v="1010"/>
    <x v="3"/>
    <n v="5.57"/>
    <n v="1"/>
    <n v="5.57"/>
    <x v="1"/>
    <x v="0"/>
  </r>
  <r>
    <s v="O1326"/>
    <d v="2024-05-20T00:00:00"/>
    <x v="1"/>
    <x v="4"/>
    <x v="1"/>
    <s v="C594"/>
    <x v="728"/>
    <s v="B1690"/>
    <x v="1040"/>
    <x v="3"/>
    <n v="47.42"/>
    <n v="3"/>
    <n v="142.26"/>
    <x v="1"/>
    <x v="0"/>
  </r>
  <r>
    <s v="O2665"/>
    <d v="2025-01-09T00:00:00"/>
    <x v="5"/>
    <x v="11"/>
    <x v="0"/>
    <s v="C255"/>
    <x v="1045"/>
    <s v="B1651"/>
    <x v="691"/>
    <x v="0"/>
    <n v="40.42"/>
    <n v="4"/>
    <n v="161.68"/>
    <x v="2"/>
    <x v="0"/>
  </r>
  <r>
    <s v="O3233"/>
    <d v="2023-09-24T00:00:00"/>
    <x v="0"/>
    <x v="6"/>
    <x v="2"/>
    <s v="C814"/>
    <x v="493"/>
    <s v="B1316"/>
    <x v="794"/>
    <x v="0"/>
    <n v="25.78"/>
    <n v="3"/>
    <n v="77.34"/>
    <x v="0"/>
    <x v="2"/>
  </r>
  <r>
    <s v="O2283"/>
    <d v="2023-09-27T00:00:00"/>
    <x v="3"/>
    <x v="6"/>
    <x v="2"/>
    <s v="C108"/>
    <x v="1037"/>
    <s v="B1937"/>
    <x v="55"/>
    <x v="0"/>
    <n v="28.02"/>
    <n v="4"/>
    <n v="112.08"/>
    <x v="0"/>
    <x v="0"/>
  </r>
  <r>
    <s v="O2285"/>
    <d v="2023-08-14T00:00:00"/>
    <x v="1"/>
    <x v="8"/>
    <x v="2"/>
    <s v="C742"/>
    <x v="394"/>
    <s v="B1569"/>
    <x v="1058"/>
    <x v="0"/>
    <n v="18.670000000000002"/>
    <n v="5"/>
    <n v="93.35"/>
    <x v="0"/>
    <x v="2"/>
  </r>
  <r>
    <s v="O2801"/>
    <d v="2023-05-25T00:00:00"/>
    <x v="5"/>
    <x v="4"/>
    <x v="2"/>
    <s v="C365"/>
    <x v="1046"/>
    <s v="B1877"/>
    <x v="362"/>
    <x v="0"/>
    <n v="25.33"/>
    <n v="1"/>
    <n v="25.33"/>
    <x v="0"/>
    <x v="2"/>
  </r>
  <r>
    <s v="O3337"/>
    <d v="2024-06-11T00:00:00"/>
    <x v="4"/>
    <x v="1"/>
    <x v="1"/>
    <s v="C660"/>
    <x v="669"/>
    <s v="B1503"/>
    <x v="714"/>
    <x v="2"/>
    <n v="18.059999999999999"/>
    <n v="5"/>
    <n v="90.3"/>
    <x v="0"/>
    <x v="0"/>
  </r>
  <r>
    <s v="O1702"/>
    <d v="2024-12-27T00:00:00"/>
    <x v="2"/>
    <x v="9"/>
    <x v="1"/>
    <s v="C966"/>
    <x v="760"/>
    <s v="B1922"/>
    <x v="587"/>
    <x v="1"/>
    <n v="22.62"/>
    <n v="4"/>
    <n v="90.48"/>
    <x v="3"/>
    <x v="2"/>
  </r>
  <r>
    <s v="O1920"/>
    <d v="2023-05-23T00:00:00"/>
    <x v="4"/>
    <x v="4"/>
    <x v="2"/>
    <s v="C213"/>
    <x v="1018"/>
    <s v="B1887"/>
    <x v="523"/>
    <x v="0"/>
    <n v="26.39"/>
    <n v="2"/>
    <n v="52.78"/>
    <x v="0"/>
    <x v="7"/>
  </r>
  <r>
    <s v="O2579"/>
    <d v="2024-09-16T00:00:00"/>
    <x v="1"/>
    <x v="6"/>
    <x v="1"/>
    <s v="C177"/>
    <x v="100"/>
    <s v="B1756"/>
    <x v="20"/>
    <x v="0"/>
    <n v="50.81"/>
    <n v="3"/>
    <n v="152.43"/>
    <x v="0"/>
    <x v="0"/>
  </r>
  <r>
    <s v="O1964"/>
    <d v="2024-03-06T00:00:00"/>
    <x v="3"/>
    <x v="0"/>
    <x v="1"/>
    <s v="C396"/>
    <x v="574"/>
    <s v="B1392"/>
    <x v="754"/>
    <x v="3"/>
    <n v="19.93"/>
    <n v="3"/>
    <n v="59.79"/>
    <x v="3"/>
    <x v="0"/>
  </r>
  <r>
    <s v="O2888"/>
    <d v="2023-04-27T00:00:00"/>
    <x v="5"/>
    <x v="7"/>
    <x v="2"/>
    <s v="C746"/>
    <x v="619"/>
    <s v="B1991"/>
    <x v="599"/>
    <x v="0"/>
    <n v="42.74"/>
    <n v="4"/>
    <n v="170.96"/>
    <x v="2"/>
    <x v="5"/>
  </r>
  <r>
    <s v="O1256"/>
    <d v="2023-11-25T00:00:00"/>
    <x v="6"/>
    <x v="5"/>
    <x v="2"/>
    <s v="C966"/>
    <x v="846"/>
    <s v="B1160"/>
    <x v="902"/>
    <x v="1"/>
    <n v="34.96"/>
    <n v="4"/>
    <n v="139.84"/>
    <x v="3"/>
    <x v="3"/>
  </r>
  <r>
    <s v="O1421"/>
    <d v="2024-09-12T00:00:00"/>
    <x v="5"/>
    <x v="6"/>
    <x v="1"/>
    <s v="C370"/>
    <x v="1047"/>
    <s v="B1099"/>
    <x v="308"/>
    <x v="1"/>
    <n v="28.13"/>
    <n v="2"/>
    <n v="56.26"/>
    <x v="0"/>
    <x v="1"/>
  </r>
  <r>
    <s v="O2413"/>
    <d v="2024-08-06T00:00:00"/>
    <x v="4"/>
    <x v="8"/>
    <x v="1"/>
    <s v="C178"/>
    <x v="689"/>
    <s v="B1003"/>
    <x v="361"/>
    <x v="0"/>
    <n v="35.71"/>
    <n v="2"/>
    <n v="71.42"/>
    <x v="2"/>
    <x v="6"/>
  </r>
  <r>
    <s v="O2912"/>
    <d v="2022-11-12T00:00:00"/>
    <x v="6"/>
    <x v="5"/>
    <x v="3"/>
    <s v="C607"/>
    <x v="506"/>
    <s v="B1240"/>
    <x v="197"/>
    <x v="0"/>
    <n v="19.64"/>
    <n v="2"/>
    <n v="39.28"/>
    <x v="2"/>
    <x v="5"/>
  </r>
  <r>
    <s v="O1856"/>
    <d v="2024-10-02T00:00:00"/>
    <x v="3"/>
    <x v="10"/>
    <x v="1"/>
    <s v="C930"/>
    <x v="1048"/>
    <s v="B1903"/>
    <x v="194"/>
    <x v="0"/>
    <n v="34.090000000000003"/>
    <n v="4"/>
    <n v="136.36000000000001"/>
    <x v="1"/>
    <x v="1"/>
  </r>
  <r>
    <s v="O3569"/>
    <d v="2024-10-08T00:00:00"/>
    <x v="4"/>
    <x v="10"/>
    <x v="1"/>
    <s v="C877"/>
    <x v="744"/>
    <s v="B1125"/>
    <x v="126"/>
    <x v="1"/>
    <n v="28.28"/>
    <n v="3"/>
    <n v="84.84"/>
    <x v="0"/>
    <x v="6"/>
  </r>
  <r>
    <s v="O2827"/>
    <d v="2025-05-24T00:00:00"/>
    <x v="6"/>
    <x v="4"/>
    <x v="0"/>
    <s v="C639"/>
    <x v="951"/>
    <s v="B1874"/>
    <x v="600"/>
    <x v="0"/>
    <n v="45.23"/>
    <n v="2"/>
    <n v="90.46"/>
    <x v="0"/>
    <x v="3"/>
  </r>
  <r>
    <s v="O3939"/>
    <d v="2023-09-01T00:00:00"/>
    <x v="2"/>
    <x v="6"/>
    <x v="2"/>
    <s v="C272"/>
    <x v="509"/>
    <s v="B1382"/>
    <x v="259"/>
    <x v="2"/>
    <n v="41.42"/>
    <n v="2"/>
    <n v="82.84"/>
    <x v="2"/>
    <x v="6"/>
  </r>
  <r>
    <s v="O1701"/>
    <d v="2023-07-14T00:00:00"/>
    <x v="2"/>
    <x v="2"/>
    <x v="2"/>
    <s v="C894"/>
    <x v="1049"/>
    <s v="B1772"/>
    <x v="1059"/>
    <x v="3"/>
    <n v="8.3000000000000007"/>
    <n v="4"/>
    <n v="33.200000000000003"/>
    <x v="3"/>
    <x v="0"/>
  </r>
  <r>
    <s v="O1689"/>
    <d v="2023-12-20T00:00:00"/>
    <x v="3"/>
    <x v="9"/>
    <x v="2"/>
    <s v="C263"/>
    <x v="323"/>
    <s v="B1342"/>
    <x v="548"/>
    <x v="1"/>
    <n v="48.35"/>
    <n v="3"/>
    <n v="145.05000000000001"/>
    <x v="3"/>
    <x v="3"/>
  </r>
  <r>
    <s v="O2240"/>
    <d v="2023-06-10T00:00:00"/>
    <x v="6"/>
    <x v="1"/>
    <x v="2"/>
    <s v="C313"/>
    <x v="1050"/>
    <s v="B1059"/>
    <x v="944"/>
    <x v="1"/>
    <n v="11.67"/>
    <n v="4"/>
    <n v="46.68"/>
    <x v="1"/>
    <x v="2"/>
  </r>
  <r>
    <s v="O1601"/>
    <d v="2024-07-10T00:00:00"/>
    <x v="3"/>
    <x v="2"/>
    <x v="1"/>
    <s v="C465"/>
    <x v="1051"/>
    <s v="B1085"/>
    <x v="899"/>
    <x v="2"/>
    <n v="35.19"/>
    <n v="5"/>
    <n v="175.95"/>
    <x v="1"/>
    <x v="0"/>
  </r>
  <r>
    <s v="O1617"/>
    <d v="2024-01-08T00:00:00"/>
    <x v="1"/>
    <x v="11"/>
    <x v="1"/>
    <s v="C470"/>
    <x v="1052"/>
    <s v="B1121"/>
    <x v="1060"/>
    <x v="3"/>
    <n v="47.44"/>
    <n v="3"/>
    <n v="142.32"/>
    <x v="1"/>
    <x v="1"/>
  </r>
  <r>
    <s v="O3894"/>
    <d v="2022-10-28T00:00:00"/>
    <x v="2"/>
    <x v="10"/>
    <x v="3"/>
    <s v="C875"/>
    <x v="28"/>
    <s v="B1172"/>
    <x v="1061"/>
    <x v="2"/>
    <n v="39.909999999999997"/>
    <n v="4"/>
    <n v="159.63999999999999"/>
    <x v="0"/>
    <x v="2"/>
  </r>
  <r>
    <s v="O3025"/>
    <d v="2025-05-06T00:00:00"/>
    <x v="4"/>
    <x v="4"/>
    <x v="0"/>
    <s v="C217"/>
    <x v="748"/>
    <s v="B1445"/>
    <x v="838"/>
    <x v="3"/>
    <n v="36.590000000000003"/>
    <n v="1"/>
    <n v="36.590000000000003"/>
    <x v="1"/>
    <x v="2"/>
  </r>
  <r>
    <s v="O2471"/>
    <d v="2022-09-07T00:00:00"/>
    <x v="3"/>
    <x v="6"/>
    <x v="3"/>
    <s v="C258"/>
    <x v="939"/>
    <s v="B1911"/>
    <x v="778"/>
    <x v="0"/>
    <n v="41.22"/>
    <n v="1"/>
    <n v="41.22"/>
    <x v="1"/>
    <x v="7"/>
  </r>
  <r>
    <s v="O1707"/>
    <d v="2024-03-19T00:00:00"/>
    <x v="4"/>
    <x v="0"/>
    <x v="1"/>
    <s v="C272"/>
    <x v="509"/>
    <s v="B1581"/>
    <x v="351"/>
    <x v="0"/>
    <n v="25.31"/>
    <n v="2"/>
    <n v="50.62"/>
    <x v="3"/>
    <x v="7"/>
  </r>
  <r>
    <s v="O1502"/>
    <d v="2024-07-18T00:00:00"/>
    <x v="5"/>
    <x v="2"/>
    <x v="1"/>
    <s v="C563"/>
    <x v="185"/>
    <s v="B1447"/>
    <x v="1062"/>
    <x v="1"/>
    <n v="28.21"/>
    <n v="3"/>
    <n v="84.63"/>
    <x v="3"/>
    <x v="0"/>
  </r>
  <r>
    <s v="O3510"/>
    <d v="2024-08-02T00:00:00"/>
    <x v="2"/>
    <x v="8"/>
    <x v="1"/>
    <s v="C636"/>
    <x v="715"/>
    <s v="B1149"/>
    <x v="572"/>
    <x v="2"/>
    <n v="18.3"/>
    <n v="5"/>
    <n v="91.5"/>
    <x v="2"/>
    <x v="5"/>
  </r>
  <r>
    <s v="O3879"/>
    <d v="2023-02-23T00:00:00"/>
    <x v="5"/>
    <x v="3"/>
    <x v="2"/>
    <s v="C775"/>
    <x v="588"/>
    <s v="B1765"/>
    <x v="971"/>
    <x v="0"/>
    <n v="28.28"/>
    <n v="3"/>
    <n v="84.84"/>
    <x v="0"/>
    <x v="0"/>
  </r>
  <r>
    <s v="O2571"/>
    <d v="2022-10-30T00:00:00"/>
    <x v="0"/>
    <x v="10"/>
    <x v="3"/>
    <s v="C405"/>
    <x v="403"/>
    <s v="B1378"/>
    <x v="23"/>
    <x v="0"/>
    <n v="27.29"/>
    <n v="1"/>
    <n v="27.29"/>
    <x v="1"/>
    <x v="2"/>
  </r>
  <r>
    <s v="O2761"/>
    <d v="2023-10-07T00:00:00"/>
    <x v="6"/>
    <x v="10"/>
    <x v="2"/>
    <s v="C514"/>
    <x v="81"/>
    <s v="B1903"/>
    <x v="224"/>
    <x v="3"/>
    <n v="27.69"/>
    <n v="3"/>
    <n v="83.07"/>
    <x v="2"/>
    <x v="0"/>
  </r>
  <r>
    <s v="O3066"/>
    <d v="2024-09-16T00:00:00"/>
    <x v="1"/>
    <x v="6"/>
    <x v="1"/>
    <s v="C900"/>
    <x v="1053"/>
    <s v="B1137"/>
    <x v="871"/>
    <x v="3"/>
    <n v="52.94"/>
    <n v="2"/>
    <n v="105.88"/>
    <x v="0"/>
    <x v="0"/>
  </r>
  <r>
    <s v="O1437"/>
    <d v="2024-01-29T00:00:00"/>
    <x v="1"/>
    <x v="11"/>
    <x v="1"/>
    <s v="C557"/>
    <x v="785"/>
    <s v="B1725"/>
    <x v="777"/>
    <x v="2"/>
    <n v="16.46"/>
    <n v="5"/>
    <n v="82.3"/>
    <x v="2"/>
    <x v="2"/>
  </r>
  <r>
    <s v="O2567"/>
    <d v="2023-01-27T00:00:00"/>
    <x v="2"/>
    <x v="11"/>
    <x v="2"/>
    <s v="C931"/>
    <x v="922"/>
    <s v="B1359"/>
    <x v="503"/>
    <x v="2"/>
    <n v="18.96"/>
    <n v="4"/>
    <n v="75.84"/>
    <x v="2"/>
    <x v="2"/>
  </r>
  <r>
    <s v="O1341"/>
    <d v="2024-08-10T00:00:00"/>
    <x v="6"/>
    <x v="8"/>
    <x v="1"/>
    <s v="C355"/>
    <x v="924"/>
    <s v="B1144"/>
    <x v="352"/>
    <x v="1"/>
    <n v="33.58"/>
    <n v="1"/>
    <n v="33.58"/>
    <x v="2"/>
    <x v="7"/>
  </r>
  <r>
    <s v="O2881"/>
    <d v="2022-12-28T00:00:00"/>
    <x v="3"/>
    <x v="9"/>
    <x v="3"/>
    <s v="C623"/>
    <x v="216"/>
    <s v="B1049"/>
    <x v="1063"/>
    <x v="0"/>
    <n v="15.83"/>
    <n v="5"/>
    <n v="79.150000000000006"/>
    <x v="0"/>
    <x v="5"/>
  </r>
  <r>
    <s v="O2631"/>
    <d v="2024-05-29T00:00:00"/>
    <x v="3"/>
    <x v="4"/>
    <x v="1"/>
    <s v="C985"/>
    <x v="339"/>
    <s v="B1107"/>
    <x v="873"/>
    <x v="0"/>
    <n v="37.39"/>
    <n v="5"/>
    <n v="186.95"/>
    <x v="2"/>
    <x v="2"/>
  </r>
  <r>
    <s v="O2396"/>
    <d v="2025-07-27T00:00:00"/>
    <x v="0"/>
    <x v="2"/>
    <x v="0"/>
    <s v="C697"/>
    <x v="1012"/>
    <s v="B1331"/>
    <x v="575"/>
    <x v="2"/>
    <n v="42.72"/>
    <n v="1"/>
    <n v="42.72"/>
    <x v="0"/>
    <x v="0"/>
  </r>
  <r>
    <s v="O2148"/>
    <d v="2023-11-15T00:00:00"/>
    <x v="3"/>
    <x v="5"/>
    <x v="2"/>
    <s v="C911"/>
    <x v="559"/>
    <s v="B1847"/>
    <x v="1064"/>
    <x v="1"/>
    <n v="40.94"/>
    <n v="5"/>
    <n v="204.7"/>
    <x v="1"/>
    <x v="4"/>
  </r>
  <r>
    <s v="O2854"/>
    <d v="2024-07-06T00:00:00"/>
    <x v="6"/>
    <x v="2"/>
    <x v="1"/>
    <s v="C175"/>
    <x v="324"/>
    <s v="B1138"/>
    <x v="1065"/>
    <x v="2"/>
    <n v="17.14"/>
    <n v="5"/>
    <n v="85.7"/>
    <x v="0"/>
    <x v="6"/>
  </r>
  <r>
    <s v="O3928"/>
    <d v="2022-11-26T00:00:00"/>
    <x v="6"/>
    <x v="5"/>
    <x v="3"/>
    <s v="C985"/>
    <x v="339"/>
    <s v="B1656"/>
    <x v="355"/>
    <x v="2"/>
    <n v="17.239999999999998"/>
    <n v="2"/>
    <n v="34.479999999999997"/>
    <x v="0"/>
    <x v="0"/>
  </r>
  <r>
    <s v="O2987"/>
    <d v="2025-06-17T00:00:00"/>
    <x v="4"/>
    <x v="1"/>
    <x v="0"/>
    <s v="C672"/>
    <x v="514"/>
    <s v="B1549"/>
    <x v="19"/>
    <x v="0"/>
    <n v="30.73"/>
    <n v="2"/>
    <n v="61.46"/>
    <x v="1"/>
    <x v="5"/>
  </r>
  <r>
    <s v="O2550"/>
    <d v="2023-05-04T00:00:00"/>
    <x v="5"/>
    <x v="4"/>
    <x v="2"/>
    <s v="C717"/>
    <x v="142"/>
    <s v="B1763"/>
    <x v="246"/>
    <x v="0"/>
    <n v="17.329999999999998"/>
    <n v="3"/>
    <n v="51.99"/>
    <x v="0"/>
    <x v="7"/>
  </r>
  <r>
    <s v="O2994"/>
    <d v="2023-01-08T00:00:00"/>
    <x v="0"/>
    <x v="11"/>
    <x v="2"/>
    <s v="C720"/>
    <x v="836"/>
    <s v="B1921"/>
    <x v="921"/>
    <x v="0"/>
    <n v="23"/>
    <n v="4"/>
    <n v="92"/>
    <x v="0"/>
    <x v="5"/>
  </r>
  <r>
    <s v="O2411"/>
    <d v="2022-12-05T00:00:00"/>
    <x v="1"/>
    <x v="9"/>
    <x v="3"/>
    <s v="C814"/>
    <x v="449"/>
    <s v="B1799"/>
    <x v="1029"/>
    <x v="2"/>
    <n v="43.63"/>
    <n v="4"/>
    <n v="174.52"/>
    <x v="0"/>
    <x v="1"/>
  </r>
  <r>
    <s v="O3447"/>
    <d v="2023-01-12T00:00:00"/>
    <x v="5"/>
    <x v="11"/>
    <x v="2"/>
    <s v="C987"/>
    <x v="297"/>
    <s v="B1577"/>
    <x v="909"/>
    <x v="2"/>
    <n v="45.33"/>
    <n v="2"/>
    <n v="90.66"/>
    <x v="1"/>
    <x v="5"/>
  </r>
  <r>
    <s v="O3230"/>
    <d v="2023-03-28T00:00:00"/>
    <x v="4"/>
    <x v="0"/>
    <x v="2"/>
    <s v="C365"/>
    <x v="84"/>
    <s v="B1075"/>
    <x v="1066"/>
    <x v="2"/>
    <n v="30.04"/>
    <n v="5"/>
    <n v="150.19999999999999"/>
    <x v="1"/>
    <x v="2"/>
  </r>
  <r>
    <s v="O3609"/>
    <d v="2023-08-23T00:00:00"/>
    <x v="3"/>
    <x v="8"/>
    <x v="2"/>
    <s v="C328"/>
    <x v="895"/>
    <s v="B1465"/>
    <x v="1053"/>
    <x v="1"/>
    <n v="30.77"/>
    <n v="2"/>
    <n v="61.54"/>
    <x v="1"/>
    <x v="7"/>
  </r>
  <r>
    <s v="O3361"/>
    <d v="2023-06-09T00:00:00"/>
    <x v="2"/>
    <x v="1"/>
    <x v="2"/>
    <s v="C584"/>
    <x v="1054"/>
    <s v="B1986"/>
    <x v="948"/>
    <x v="2"/>
    <n v="49.72"/>
    <n v="1"/>
    <n v="49.72"/>
    <x v="0"/>
    <x v="0"/>
  </r>
  <r>
    <s v="O2106"/>
    <d v="2023-05-30T00:00:00"/>
    <x v="4"/>
    <x v="4"/>
    <x v="2"/>
    <s v="C427"/>
    <x v="63"/>
    <s v="B1634"/>
    <x v="738"/>
    <x v="2"/>
    <n v="12.21"/>
    <n v="4"/>
    <n v="48.84"/>
    <x v="3"/>
    <x v="4"/>
  </r>
  <r>
    <s v="O2724"/>
    <d v="2023-03-02T00:00:00"/>
    <x v="5"/>
    <x v="0"/>
    <x v="2"/>
    <s v="C198"/>
    <x v="490"/>
    <s v="B1166"/>
    <x v="1015"/>
    <x v="0"/>
    <n v="44.85"/>
    <n v="3"/>
    <n v="134.55000000000001"/>
    <x v="2"/>
    <x v="3"/>
  </r>
  <r>
    <s v="O1538"/>
    <d v="2024-06-30T00:00:00"/>
    <x v="0"/>
    <x v="1"/>
    <x v="1"/>
    <s v="C337"/>
    <x v="784"/>
    <s v="B1395"/>
    <x v="1067"/>
    <x v="2"/>
    <n v="26.09"/>
    <n v="1"/>
    <n v="26.09"/>
    <x v="0"/>
    <x v="1"/>
  </r>
  <r>
    <s v="O3720"/>
    <d v="2024-05-02T00:00:00"/>
    <x v="5"/>
    <x v="4"/>
    <x v="1"/>
    <s v="C104"/>
    <x v="845"/>
    <s v="B1456"/>
    <x v="421"/>
    <x v="2"/>
    <n v="14.43"/>
    <n v="1"/>
    <n v="14.43"/>
    <x v="0"/>
    <x v="2"/>
  </r>
  <r>
    <s v="O1703"/>
    <d v="2024-12-03T00:00:00"/>
    <x v="4"/>
    <x v="9"/>
    <x v="1"/>
    <s v="C858"/>
    <x v="283"/>
    <s v="B1836"/>
    <x v="1068"/>
    <x v="3"/>
    <n v="17.690000000000001"/>
    <n v="2"/>
    <n v="35.380000000000003"/>
    <x v="0"/>
    <x v="7"/>
  </r>
  <r>
    <s v="O1656"/>
    <d v="2024-02-29T00:00:00"/>
    <x v="5"/>
    <x v="3"/>
    <x v="1"/>
    <s v="C858"/>
    <x v="1055"/>
    <s v="B1360"/>
    <x v="1069"/>
    <x v="0"/>
    <n v="20.12"/>
    <n v="4"/>
    <n v="80.48"/>
    <x v="0"/>
    <x v="4"/>
  </r>
  <r>
    <s v="O2262"/>
    <d v="2022-11-23T00:00:00"/>
    <x v="3"/>
    <x v="5"/>
    <x v="3"/>
    <s v="C162"/>
    <x v="666"/>
    <s v="B1537"/>
    <x v="934"/>
    <x v="2"/>
    <n v="8.7100000000000009"/>
    <n v="5"/>
    <n v="43.55"/>
    <x v="0"/>
    <x v="0"/>
  </r>
  <r>
    <s v="O1353"/>
    <d v="2023-10-07T00:00:00"/>
    <x v="6"/>
    <x v="10"/>
    <x v="2"/>
    <s v="C929"/>
    <x v="1056"/>
    <s v="B1473"/>
    <x v="1070"/>
    <x v="2"/>
    <n v="42.78"/>
    <n v="5"/>
    <n v="213.9"/>
    <x v="1"/>
    <x v="7"/>
  </r>
  <r>
    <s v="O3298"/>
    <d v="2025-04-01T00:00:00"/>
    <x v="4"/>
    <x v="7"/>
    <x v="0"/>
    <s v="C322"/>
    <x v="507"/>
    <s v="B1623"/>
    <x v="638"/>
    <x v="2"/>
    <n v="46.54"/>
    <n v="3"/>
    <n v="139.62"/>
    <x v="0"/>
    <x v="1"/>
  </r>
  <r>
    <s v="O1481"/>
    <d v="2024-01-04T00:00:00"/>
    <x v="5"/>
    <x v="11"/>
    <x v="1"/>
    <s v="C267"/>
    <x v="1057"/>
    <s v="B1991"/>
    <x v="599"/>
    <x v="0"/>
    <n v="37.700000000000003"/>
    <n v="5"/>
    <n v="188.5"/>
    <x v="3"/>
    <x v="7"/>
  </r>
  <r>
    <s v="O1829"/>
    <d v="2024-07-23T00:00:00"/>
    <x v="4"/>
    <x v="2"/>
    <x v="1"/>
    <s v="C651"/>
    <x v="113"/>
    <s v="B1724"/>
    <x v="263"/>
    <x v="3"/>
    <n v="29.18"/>
    <n v="3"/>
    <n v="87.54"/>
    <x v="3"/>
    <x v="3"/>
  </r>
  <r>
    <s v="O2661"/>
    <d v="2024-11-11T00:00:00"/>
    <x v="1"/>
    <x v="5"/>
    <x v="1"/>
    <s v="C939"/>
    <x v="1058"/>
    <s v="B1921"/>
    <x v="921"/>
    <x v="0"/>
    <n v="30.79"/>
    <n v="3"/>
    <n v="92.37"/>
    <x v="1"/>
    <x v="0"/>
  </r>
  <r>
    <s v="O3073"/>
    <d v="2022-09-28T00:00:00"/>
    <x v="3"/>
    <x v="6"/>
    <x v="3"/>
    <s v="C871"/>
    <x v="822"/>
    <s v="B1704"/>
    <x v="93"/>
    <x v="1"/>
    <n v="32.92"/>
    <n v="2"/>
    <n v="65.84"/>
    <x v="2"/>
    <x v="7"/>
  </r>
  <r>
    <s v="O1270"/>
    <d v="2024-01-30T00:00:00"/>
    <x v="4"/>
    <x v="11"/>
    <x v="1"/>
    <s v="C323"/>
    <x v="871"/>
    <s v="B1835"/>
    <x v="260"/>
    <x v="2"/>
    <n v="14.74"/>
    <n v="1"/>
    <n v="14.74"/>
    <x v="0"/>
    <x v="0"/>
  </r>
  <r>
    <s v="O2457"/>
    <d v="2024-06-25T00:00:00"/>
    <x v="4"/>
    <x v="1"/>
    <x v="1"/>
    <s v="C928"/>
    <x v="907"/>
    <s v="B1033"/>
    <x v="677"/>
    <x v="0"/>
    <n v="46.57"/>
    <n v="4"/>
    <n v="186.28"/>
    <x v="2"/>
    <x v="2"/>
  </r>
  <r>
    <s v="O1525"/>
    <d v="2023-11-14T00:00:00"/>
    <x v="4"/>
    <x v="5"/>
    <x v="2"/>
    <s v="C942"/>
    <x v="1059"/>
    <s v="B1172"/>
    <x v="729"/>
    <x v="3"/>
    <n v="25.53"/>
    <n v="4"/>
    <n v="102.12"/>
    <x v="3"/>
    <x v="1"/>
  </r>
  <r>
    <s v="O3587"/>
    <d v="2024-05-01T00:00:00"/>
    <x v="3"/>
    <x v="4"/>
    <x v="1"/>
    <s v="C791"/>
    <x v="596"/>
    <s v="B1014"/>
    <x v="1030"/>
    <x v="0"/>
    <n v="42.36"/>
    <n v="1"/>
    <n v="42.36"/>
    <x v="0"/>
    <x v="2"/>
  </r>
  <r>
    <s v="O1932"/>
    <d v="2024-03-16T00:00:00"/>
    <x v="6"/>
    <x v="0"/>
    <x v="1"/>
    <s v="C538"/>
    <x v="674"/>
    <s v="B1445"/>
    <x v="838"/>
    <x v="0"/>
    <n v="40.83"/>
    <n v="2"/>
    <n v="81.66"/>
    <x v="1"/>
    <x v="0"/>
  </r>
  <r>
    <s v="O3371"/>
    <d v="2023-09-08T00:00:00"/>
    <x v="2"/>
    <x v="6"/>
    <x v="2"/>
    <s v="C457"/>
    <x v="701"/>
    <s v="B1776"/>
    <x v="930"/>
    <x v="1"/>
    <n v="16.100000000000001"/>
    <n v="5"/>
    <n v="80.5"/>
    <x v="0"/>
    <x v="2"/>
  </r>
  <r>
    <s v="O2754"/>
    <d v="2023-10-13T00:00:00"/>
    <x v="2"/>
    <x v="10"/>
    <x v="2"/>
    <s v="C788"/>
    <x v="489"/>
    <s v="B1316"/>
    <x v="794"/>
    <x v="1"/>
    <n v="21.82"/>
    <n v="4"/>
    <n v="87.28"/>
    <x v="1"/>
    <x v="2"/>
  </r>
  <r>
    <s v="O3004"/>
    <d v="2024-05-26T00:00:00"/>
    <x v="0"/>
    <x v="4"/>
    <x v="1"/>
    <s v="C931"/>
    <x v="922"/>
    <s v="B1353"/>
    <x v="1005"/>
    <x v="0"/>
    <n v="22.68"/>
    <n v="5"/>
    <n v="113.4"/>
    <x v="0"/>
    <x v="2"/>
  </r>
  <r>
    <s v="O2830"/>
    <d v="2023-09-07T00:00:00"/>
    <x v="5"/>
    <x v="6"/>
    <x v="2"/>
    <s v="C246"/>
    <x v="759"/>
    <s v="B1627"/>
    <x v="963"/>
    <x v="0"/>
    <n v="11.73"/>
    <n v="1"/>
    <n v="11.73"/>
    <x v="2"/>
    <x v="2"/>
  </r>
  <r>
    <s v="O3590"/>
    <d v="2023-12-24T00:00:00"/>
    <x v="0"/>
    <x v="9"/>
    <x v="2"/>
    <s v="C755"/>
    <x v="299"/>
    <s v="B1780"/>
    <x v="1071"/>
    <x v="2"/>
    <n v="29.9"/>
    <n v="4"/>
    <n v="119.6"/>
    <x v="2"/>
    <x v="2"/>
  </r>
  <r>
    <s v="O3247"/>
    <d v="2023-03-08T00:00:00"/>
    <x v="3"/>
    <x v="0"/>
    <x v="2"/>
    <s v="C570"/>
    <x v="597"/>
    <s v="B1877"/>
    <x v="362"/>
    <x v="0"/>
    <n v="27.02"/>
    <n v="1"/>
    <n v="27.02"/>
    <x v="0"/>
    <x v="5"/>
  </r>
  <r>
    <s v="O3192"/>
    <d v="2023-04-19T00:00:00"/>
    <x v="3"/>
    <x v="7"/>
    <x v="2"/>
    <s v="C919"/>
    <x v="786"/>
    <s v="B1976"/>
    <x v="516"/>
    <x v="1"/>
    <n v="21.9"/>
    <n v="5"/>
    <n v="109.5"/>
    <x v="1"/>
    <x v="0"/>
  </r>
  <r>
    <s v="O2088"/>
    <d v="2023-03-09T00:00:00"/>
    <x v="5"/>
    <x v="0"/>
    <x v="2"/>
    <s v="C388"/>
    <x v="1060"/>
    <s v="B1935"/>
    <x v="107"/>
    <x v="2"/>
    <n v="5.56"/>
    <n v="5"/>
    <n v="27.8"/>
    <x v="3"/>
    <x v="3"/>
  </r>
  <r>
    <s v="O1233"/>
    <d v="2024-09-10T00:00:00"/>
    <x v="4"/>
    <x v="6"/>
    <x v="1"/>
    <s v="C371"/>
    <x v="1061"/>
    <s v="B1837"/>
    <x v="1072"/>
    <x v="0"/>
    <n v="21.88"/>
    <n v="2"/>
    <n v="43.76"/>
    <x v="0"/>
    <x v="3"/>
  </r>
  <r>
    <s v="O1895"/>
    <d v="2024-07-22T00:00:00"/>
    <x v="1"/>
    <x v="2"/>
    <x v="1"/>
    <s v="C307"/>
    <x v="808"/>
    <s v="B1329"/>
    <x v="1073"/>
    <x v="2"/>
    <n v="42.54"/>
    <n v="2"/>
    <n v="85.08"/>
    <x v="1"/>
    <x v="7"/>
  </r>
  <r>
    <s v="O3034"/>
    <d v="2025-05-28T00:00:00"/>
    <x v="3"/>
    <x v="4"/>
    <x v="0"/>
    <s v="C536"/>
    <x v="848"/>
    <s v="B1891"/>
    <x v="804"/>
    <x v="2"/>
    <n v="26.64"/>
    <n v="5"/>
    <n v="133.19999999999999"/>
    <x v="2"/>
    <x v="7"/>
  </r>
  <r>
    <s v="O2242"/>
    <d v="2024-06-08T00:00:00"/>
    <x v="6"/>
    <x v="1"/>
    <x v="1"/>
    <s v="C697"/>
    <x v="1012"/>
    <s v="B1139"/>
    <x v="790"/>
    <x v="0"/>
    <n v="26.42"/>
    <n v="1"/>
    <n v="26.42"/>
    <x v="1"/>
    <x v="2"/>
  </r>
  <r>
    <s v="O3923"/>
    <d v="2024-10-08T00:00:00"/>
    <x v="4"/>
    <x v="10"/>
    <x v="1"/>
    <s v="C407"/>
    <x v="1062"/>
    <s v="B1594"/>
    <x v="161"/>
    <x v="3"/>
    <n v="49.36"/>
    <n v="3"/>
    <n v="148.08000000000001"/>
    <x v="2"/>
    <x v="2"/>
  </r>
  <r>
    <s v="O2380"/>
    <d v="2023-02-01T00:00:00"/>
    <x v="3"/>
    <x v="3"/>
    <x v="2"/>
    <s v="C731"/>
    <x v="923"/>
    <s v="B1359"/>
    <x v="922"/>
    <x v="0"/>
    <n v="37.619999999999997"/>
    <n v="4"/>
    <n v="150.47999999999999"/>
    <x v="0"/>
    <x v="0"/>
  </r>
  <r>
    <s v="O2721"/>
    <d v="2023-03-23T00:00:00"/>
    <x v="5"/>
    <x v="0"/>
    <x v="2"/>
    <s v="C868"/>
    <x v="519"/>
    <s v="B1356"/>
    <x v="264"/>
    <x v="0"/>
    <n v="29.56"/>
    <n v="4"/>
    <n v="118.24"/>
    <x v="0"/>
    <x v="2"/>
  </r>
  <r>
    <s v="O2019"/>
    <d v="2023-02-17T00:00:00"/>
    <x v="2"/>
    <x v="3"/>
    <x v="2"/>
    <s v="C426"/>
    <x v="110"/>
    <s v="B1047"/>
    <x v="399"/>
    <x v="3"/>
    <n v="24.84"/>
    <n v="2"/>
    <n v="49.68"/>
    <x v="0"/>
    <x v="4"/>
  </r>
  <r>
    <s v="O3795"/>
    <d v="2024-07-26T00:00:00"/>
    <x v="2"/>
    <x v="2"/>
    <x v="1"/>
    <s v="C672"/>
    <x v="961"/>
    <s v="B1481"/>
    <x v="935"/>
    <x v="2"/>
    <n v="12.58"/>
    <n v="1"/>
    <n v="12.58"/>
    <x v="0"/>
    <x v="7"/>
  </r>
  <r>
    <s v="O1810"/>
    <d v="2024-11-19T00:00:00"/>
    <x v="4"/>
    <x v="5"/>
    <x v="1"/>
    <s v="C902"/>
    <x v="645"/>
    <s v="B1162"/>
    <x v="549"/>
    <x v="2"/>
    <n v="42"/>
    <n v="4"/>
    <n v="168"/>
    <x v="1"/>
    <x v="2"/>
  </r>
  <r>
    <s v="O1736"/>
    <d v="2024-04-17T00:00:00"/>
    <x v="3"/>
    <x v="7"/>
    <x v="1"/>
    <s v="C109"/>
    <x v="1063"/>
    <s v="B1659"/>
    <x v="188"/>
    <x v="1"/>
    <n v="7.8"/>
    <n v="5"/>
    <n v="39"/>
    <x v="2"/>
    <x v="2"/>
  </r>
  <r>
    <s v="O1396"/>
    <d v="2023-05-03T00:00:00"/>
    <x v="3"/>
    <x v="4"/>
    <x v="2"/>
    <s v="C408"/>
    <x v="312"/>
    <s v="B1799"/>
    <x v="1029"/>
    <x v="3"/>
    <n v="40.75"/>
    <n v="5"/>
    <n v="203.75"/>
    <x v="2"/>
    <x v="2"/>
  </r>
  <r>
    <s v="O1111"/>
    <d v="2023-05-23T00:00:00"/>
    <x v="4"/>
    <x v="4"/>
    <x v="2"/>
    <s v="C709"/>
    <x v="188"/>
    <s v="B1666"/>
    <x v="685"/>
    <x v="3"/>
    <n v="31.73"/>
    <n v="3"/>
    <n v="95.19"/>
    <x v="2"/>
    <x v="7"/>
  </r>
  <r>
    <s v="O2660"/>
    <d v="2022-11-14T00:00:00"/>
    <x v="1"/>
    <x v="5"/>
    <x v="3"/>
    <s v="C928"/>
    <x v="907"/>
    <s v="B1995"/>
    <x v="447"/>
    <x v="2"/>
    <n v="10.36"/>
    <n v="3"/>
    <n v="31.08"/>
    <x v="2"/>
    <x v="3"/>
  </r>
  <r>
    <s v="O1811"/>
    <d v="2024-01-22T00:00:00"/>
    <x v="1"/>
    <x v="11"/>
    <x v="1"/>
    <s v="C408"/>
    <x v="151"/>
    <s v="B1274"/>
    <x v="456"/>
    <x v="3"/>
    <n v="10.31"/>
    <n v="1"/>
    <n v="10.31"/>
    <x v="3"/>
    <x v="2"/>
  </r>
  <r>
    <s v="O2024"/>
    <d v="2024-09-12T00:00:00"/>
    <x v="5"/>
    <x v="6"/>
    <x v="1"/>
    <s v="C151"/>
    <x v="975"/>
    <s v="B1782"/>
    <x v="939"/>
    <x v="2"/>
    <n v="26.19"/>
    <n v="3"/>
    <n v="78.569999999999993"/>
    <x v="3"/>
    <x v="1"/>
  </r>
  <r>
    <s v="O2307"/>
    <d v="2025-05-03T00:00:00"/>
    <x v="6"/>
    <x v="4"/>
    <x v="0"/>
    <s v="C521"/>
    <x v="1064"/>
    <s v="B1181"/>
    <x v="789"/>
    <x v="0"/>
    <n v="37.71"/>
    <n v="1"/>
    <n v="37.71"/>
    <x v="0"/>
    <x v="7"/>
  </r>
  <r>
    <s v="O2756"/>
    <d v="2023-04-14T00:00:00"/>
    <x v="2"/>
    <x v="7"/>
    <x v="2"/>
    <s v="C213"/>
    <x v="409"/>
    <s v="B1046"/>
    <x v="498"/>
    <x v="0"/>
    <n v="13.28"/>
    <n v="5"/>
    <n v="66.400000000000006"/>
    <x v="0"/>
    <x v="0"/>
  </r>
  <r>
    <s v="O2746"/>
    <d v="2024-06-08T00:00:00"/>
    <x v="6"/>
    <x v="1"/>
    <x v="1"/>
    <s v="C999"/>
    <x v="75"/>
    <s v="B1726"/>
    <x v="167"/>
    <x v="1"/>
    <n v="17.37"/>
    <n v="2"/>
    <n v="34.74"/>
    <x v="0"/>
    <x v="3"/>
  </r>
  <r>
    <s v="O2227"/>
    <d v="2025-08-11T00:00:00"/>
    <x v="1"/>
    <x v="8"/>
    <x v="0"/>
    <s v="C578"/>
    <x v="849"/>
    <s v="B1462"/>
    <x v="189"/>
    <x v="2"/>
    <n v="43.04"/>
    <n v="2"/>
    <n v="86.08"/>
    <x v="1"/>
    <x v="2"/>
  </r>
  <r>
    <s v="O1970"/>
    <d v="2024-11-17T00:00:00"/>
    <x v="0"/>
    <x v="5"/>
    <x v="1"/>
    <s v="C152"/>
    <x v="48"/>
    <s v="B1721"/>
    <x v="429"/>
    <x v="1"/>
    <n v="27.98"/>
    <n v="4"/>
    <n v="111.92"/>
    <x v="3"/>
    <x v="4"/>
  </r>
  <r>
    <s v="O3705"/>
    <d v="2025-02-12T00:00:00"/>
    <x v="3"/>
    <x v="3"/>
    <x v="0"/>
    <s v="C419"/>
    <x v="1065"/>
    <s v="B1252"/>
    <x v="660"/>
    <x v="1"/>
    <n v="32.74"/>
    <n v="3"/>
    <n v="98.22"/>
    <x v="0"/>
    <x v="2"/>
  </r>
  <r>
    <s v="O1955"/>
    <d v="2024-01-30T00:00:00"/>
    <x v="4"/>
    <x v="11"/>
    <x v="1"/>
    <s v="C827"/>
    <x v="1066"/>
    <s v="B1976"/>
    <x v="516"/>
    <x v="3"/>
    <n v="21.56"/>
    <n v="5"/>
    <n v="107.8"/>
    <x v="3"/>
    <x v="3"/>
  </r>
  <r>
    <s v="O3336"/>
    <d v="2023-12-26T00:00:00"/>
    <x v="4"/>
    <x v="9"/>
    <x v="2"/>
    <s v="C911"/>
    <x v="559"/>
    <s v="B1222"/>
    <x v="442"/>
    <x v="0"/>
    <n v="29.14"/>
    <n v="1"/>
    <n v="29.14"/>
    <x v="0"/>
    <x v="0"/>
  </r>
  <r>
    <s v="O1659"/>
    <d v="2023-09-14T00:00:00"/>
    <x v="5"/>
    <x v="6"/>
    <x v="2"/>
    <s v="C236"/>
    <x v="1067"/>
    <s v="B1788"/>
    <x v="1074"/>
    <x v="2"/>
    <n v="11.26"/>
    <n v="2"/>
    <n v="22.52"/>
    <x v="0"/>
    <x v="3"/>
  </r>
  <r>
    <s v="O1361"/>
    <d v="2024-02-19T00:00:00"/>
    <x v="1"/>
    <x v="3"/>
    <x v="1"/>
    <s v="C135"/>
    <x v="746"/>
    <s v="B1521"/>
    <x v="320"/>
    <x v="1"/>
    <n v="28.5"/>
    <n v="5"/>
    <n v="142.5"/>
    <x v="0"/>
    <x v="1"/>
  </r>
  <r>
    <s v="O1294"/>
    <d v="2024-11-06T00:00:00"/>
    <x v="3"/>
    <x v="5"/>
    <x v="1"/>
    <s v="C966"/>
    <x v="314"/>
    <s v="B1761"/>
    <x v="478"/>
    <x v="3"/>
    <n v="47.74"/>
    <n v="3"/>
    <n v="143.22"/>
    <x v="2"/>
    <x v="4"/>
  </r>
  <r>
    <s v="O1558"/>
    <d v="2024-08-28T00:00:00"/>
    <x v="3"/>
    <x v="8"/>
    <x v="1"/>
    <s v="C415"/>
    <x v="1068"/>
    <s v="B1116"/>
    <x v="1075"/>
    <x v="3"/>
    <n v="5.36"/>
    <n v="3"/>
    <n v="16.079999999999998"/>
    <x v="1"/>
    <x v="4"/>
  </r>
  <r>
    <s v="O2837"/>
    <d v="2025-03-16T00:00:00"/>
    <x v="0"/>
    <x v="0"/>
    <x v="0"/>
    <s v="C955"/>
    <x v="91"/>
    <s v="B1612"/>
    <x v="205"/>
    <x v="2"/>
    <n v="35.74"/>
    <n v="5"/>
    <n v="178.7"/>
    <x v="0"/>
    <x v="0"/>
  </r>
  <r>
    <s v="O2758"/>
    <d v="2022-10-17T00:00:00"/>
    <x v="1"/>
    <x v="10"/>
    <x v="3"/>
    <s v="C919"/>
    <x v="402"/>
    <s v="B1744"/>
    <x v="881"/>
    <x v="0"/>
    <n v="46.06"/>
    <n v="5"/>
    <n v="230.3"/>
    <x v="2"/>
    <x v="3"/>
  </r>
  <r>
    <s v="O3445"/>
    <d v="2022-11-17T00:00:00"/>
    <x v="5"/>
    <x v="5"/>
    <x v="3"/>
    <s v="C107"/>
    <x v="729"/>
    <s v="B1342"/>
    <x v="548"/>
    <x v="2"/>
    <n v="40.590000000000003"/>
    <n v="3"/>
    <n v="121.77"/>
    <x v="0"/>
    <x v="0"/>
  </r>
  <r>
    <s v="O3083"/>
    <d v="2024-01-08T00:00:00"/>
    <x v="1"/>
    <x v="11"/>
    <x v="1"/>
    <s v="C679"/>
    <x v="165"/>
    <s v="B1586"/>
    <x v="467"/>
    <x v="2"/>
    <n v="22.4"/>
    <n v="5"/>
    <n v="112"/>
    <x v="0"/>
    <x v="2"/>
  </r>
  <r>
    <s v="O2272"/>
    <d v="2024-01-02T00:00:00"/>
    <x v="4"/>
    <x v="11"/>
    <x v="1"/>
    <s v="C818"/>
    <x v="534"/>
    <s v="B1353"/>
    <x v="391"/>
    <x v="0"/>
    <n v="50.71"/>
    <n v="1"/>
    <n v="50.71"/>
    <x v="1"/>
    <x v="6"/>
  </r>
  <r>
    <s v="O1593"/>
    <d v="2024-04-05T00:00:00"/>
    <x v="2"/>
    <x v="7"/>
    <x v="1"/>
    <s v="C443"/>
    <x v="1069"/>
    <s v="B1912"/>
    <x v="132"/>
    <x v="0"/>
    <n v="11.83"/>
    <n v="2"/>
    <n v="23.66"/>
    <x v="3"/>
    <x v="7"/>
  </r>
  <r>
    <s v="O3497"/>
    <d v="2025-08-15T00:00:00"/>
    <x v="2"/>
    <x v="8"/>
    <x v="0"/>
    <s v="C435"/>
    <x v="1070"/>
    <s v="B1569"/>
    <x v="1058"/>
    <x v="1"/>
    <n v="23.98"/>
    <n v="4"/>
    <n v="95.92"/>
    <x v="0"/>
    <x v="2"/>
  </r>
  <r>
    <s v="O3142"/>
    <d v="2024-02-05T00:00:00"/>
    <x v="1"/>
    <x v="3"/>
    <x v="1"/>
    <s v="C689"/>
    <x v="661"/>
    <s v="B1350"/>
    <x v="234"/>
    <x v="3"/>
    <n v="18.59"/>
    <n v="2"/>
    <n v="37.18"/>
    <x v="0"/>
    <x v="7"/>
  </r>
  <r>
    <s v="O1230"/>
    <d v="2024-06-15T00:00:00"/>
    <x v="6"/>
    <x v="1"/>
    <x v="1"/>
    <s v="C436"/>
    <x v="605"/>
    <s v="B1603"/>
    <x v="1076"/>
    <x v="2"/>
    <n v="45.35"/>
    <n v="1"/>
    <n v="45.35"/>
    <x v="0"/>
    <x v="3"/>
  </r>
  <r>
    <s v="O1678"/>
    <d v="2024-06-09T00:00:00"/>
    <x v="0"/>
    <x v="1"/>
    <x v="1"/>
    <s v="C316"/>
    <x v="1071"/>
    <s v="B1578"/>
    <x v="65"/>
    <x v="2"/>
    <n v="43.91"/>
    <n v="5"/>
    <n v="219.55"/>
    <x v="3"/>
    <x v="1"/>
  </r>
  <r>
    <s v="O2835"/>
    <d v="2025-06-25T00:00:00"/>
    <x v="3"/>
    <x v="1"/>
    <x v="0"/>
    <s v="C748"/>
    <x v="1072"/>
    <s v="B1511"/>
    <x v="751"/>
    <x v="1"/>
    <n v="6.02"/>
    <n v="1"/>
    <n v="6.02"/>
    <x v="0"/>
    <x v="5"/>
  </r>
  <r>
    <s v="O1612"/>
    <d v="2024-11-04T00:00:00"/>
    <x v="1"/>
    <x v="5"/>
    <x v="1"/>
    <s v="C610"/>
    <x v="544"/>
    <s v="B1173"/>
    <x v="626"/>
    <x v="3"/>
    <n v="42.03"/>
    <n v="4"/>
    <n v="168.12"/>
    <x v="1"/>
    <x v="1"/>
  </r>
  <r>
    <s v="O2777"/>
    <d v="2025-07-19T00:00:00"/>
    <x v="6"/>
    <x v="2"/>
    <x v="0"/>
    <s v="C976"/>
    <x v="1073"/>
    <s v="B1243"/>
    <x v="402"/>
    <x v="3"/>
    <n v="44.36"/>
    <n v="4"/>
    <n v="177.44"/>
    <x v="0"/>
    <x v="0"/>
  </r>
  <r>
    <s v="O2103"/>
    <d v="2023-10-03T00:00:00"/>
    <x v="4"/>
    <x v="10"/>
    <x v="2"/>
    <s v="C715"/>
    <x v="1074"/>
    <s v="B1038"/>
    <x v="202"/>
    <x v="2"/>
    <n v="39.15"/>
    <n v="2"/>
    <n v="78.3"/>
    <x v="1"/>
    <x v="1"/>
  </r>
  <r>
    <s v="O2866"/>
    <d v="2022-10-13T00:00:00"/>
    <x v="5"/>
    <x v="10"/>
    <x v="3"/>
    <s v="C806"/>
    <x v="967"/>
    <s v="B1486"/>
    <x v="392"/>
    <x v="0"/>
    <n v="14.93"/>
    <n v="1"/>
    <n v="14.93"/>
    <x v="2"/>
    <x v="0"/>
  </r>
  <r>
    <s v="O3671"/>
    <d v="2024-10-06T00:00:00"/>
    <x v="0"/>
    <x v="10"/>
    <x v="1"/>
    <s v="C660"/>
    <x v="642"/>
    <s v="B1218"/>
    <x v="127"/>
    <x v="3"/>
    <n v="19.149999999999999"/>
    <n v="4"/>
    <n v="76.599999999999994"/>
    <x v="2"/>
    <x v="0"/>
  </r>
  <r>
    <s v="O3041"/>
    <d v="2025-08-19T00:00:00"/>
    <x v="4"/>
    <x v="8"/>
    <x v="0"/>
    <s v="C941"/>
    <x v="998"/>
    <s v="B1105"/>
    <x v="543"/>
    <x v="2"/>
    <n v="31.2"/>
    <n v="2"/>
    <n v="62.4"/>
    <x v="0"/>
    <x v="0"/>
  </r>
  <r>
    <s v="O1446"/>
    <d v="2024-08-21T00:00:00"/>
    <x v="3"/>
    <x v="8"/>
    <x v="1"/>
    <s v="C584"/>
    <x v="1054"/>
    <s v="B1696"/>
    <x v="1077"/>
    <x v="2"/>
    <n v="15.42"/>
    <n v="4"/>
    <n v="61.68"/>
    <x v="2"/>
    <x v="3"/>
  </r>
  <r>
    <s v="O1041"/>
    <d v="2024-07-12T00:00:00"/>
    <x v="2"/>
    <x v="2"/>
    <x v="1"/>
    <s v="C491"/>
    <x v="1032"/>
    <s v="B1648"/>
    <x v="786"/>
    <x v="3"/>
    <n v="47.11"/>
    <n v="4"/>
    <n v="188.44"/>
    <x v="0"/>
    <x v="4"/>
  </r>
  <r>
    <s v="O3956"/>
    <d v="2025-02-12T00:00:00"/>
    <x v="3"/>
    <x v="3"/>
    <x v="0"/>
    <s v="C461"/>
    <x v="67"/>
    <s v="B1549"/>
    <x v="894"/>
    <x v="0"/>
    <n v="40.549999999999997"/>
    <n v="2"/>
    <n v="81.099999999999994"/>
    <x v="2"/>
    <x v="1"/>
  </r>
  <r>
    <s v="O3987"/>
    <d v="2022-12-24T00:00:00"/>
    <x v="6"/>
    <x v="9"/>
    <x v="3"/>
    <s v="C871"/>
    <x v="334"/>
    <s v="B1864"/>
    <x v="100"/>
    <x v="1"/>
    <n v="14.68"/>
    <n v="5"/>
    <n v="73.400000000000006"/>
    <x v="0"/>
    <x v="2"/>
  </r>
  <r>
    <s v="O2609"/>
    <d v="2022-11-09T00:00:00"/>
    <x v="3"/>
    <x v="5"/>
    <x v="3"/>
    <s v="C923"/>
    <x v="33"/>
    <s v="B1558"/>
    <x v="1036"/>
    <x v="3"/>
    <n v="46.16"/>
    <n v="5"/>
    <n v="230.8"/>
    <x v="1"/>
    <x v="1"/>
  </r>
  <r>
    <s v="O3993"/>
    <d v="2024-01-31T00:00:00"/>
    <x v="3"/>
    <x v="11"/>
    <x v="1"/>
    <s v="C173"/>
    <x v="678"/>
    <s v="B1465"/>
    <x v="937"/>
    <x v="1"/>
    <n v="36.54"/>
    <n v="4"/>
    <n v="146.16"/>
    <x v="0"/>
    <x v="2"/>
  </r>
  <r>
    <s v="O1380"/>
    <d v="2024-11-18T00:00:00"/>
    <x v="1"/>
    <x v="5"/>
    <x v="1"/>
    <s v="C475"/>
    <x v="1075"/>
    <s v="B1191"/>
    <x v="746"/>
    <x v="1"/>
    <n v="11.45"/>
    <n v="2"/>
    <n v="22.9"/>
    <x v="1"/>
    <x v="1"/>
  </r>
  <r>
    <s v="O3376"/>
    <d v="2022-09-04T00:00:00"/>
    <x v="0"/>
    <x v="6"/>
    <x v="3"/>
    <s v="C992"/>
    <x v="127"/>
    <s v="B1160"/>
    <x v="366"/>
    <x v="0"/>
    <n v="26.03"/>
    <n v="1"/>
    <n v="26.03"/>
    <x v="1"/>
    <x v="2"/>
  </r>
  <r>
    <s v="O3756"/>
    <d v="2023-01-15T00:00:00"/>
    <x v="0"/>
    <x v="11"/>
    <x v="2"/>
    <s v="C892"/>
    <x v="818"/>
    <s v="B1232"/>
    <x v="803"/>
    <x v="0"/>
    <n v="32.880000000000003"/>
    <n v="1"/>
    <n v="32.880000000000003"/>
    <x v="2"/>
    <x v="1"/>
  </r>
  <r>
    <s v="O2114"/>
    <d v="2023-04-21T00:00:00"/>
    <x v="2"/>
    <x v="7"/>
    <x v="2"/>
    <s v="C462"/>
    <x v="400"/>
    <s v="B1807"/>
    <x v="1078"/>
    <x v="1"/>
    <n v="5.77"/>
    <n v="4"/>
    <n v="23.08"/>
    <x v="2"/>
    <x v="1"/>
  </r>
  <r>
    <s v="O3876"/>
    <d v="2022-10-15T00:00:00"/>
    <x v="6"/>
    <x v="10"/>
    <x v="3"/>
    <s v="C595"/>
    <x v="45"/>
    <s v="B1912"/>
    <x v="132"/>
    <x v="0"/>
    <n v="11.7"/>
    <n v="5"/>
    <n v="58.5"/>
    <x v="2"/>
    <x v="3"/>
  </r>
  <r>
    <s v="O2997"/>
    <d v="2023-03-05T00:00:00"/>
    <x v="0"/>
    <x v="0"/>
    <x v="2"/>
    <s v="C767"/>
    <x v="757"/>
    <s v="B1616"/>
    <x v="724"/>
    <x v="0"/>
    <n v="45.1"/>
    <n v="4"/>
    <n v="180.4"/>
    <x v="0"/>
    <x v="0"/>
  </r>
  <r>
    <s v="O1786"/>
    <d v="2023-06-18T00:00:00"/>
    <x v="0"/>
    <x v="1"/>
    <x v="2"/>
    <s v="C140"/>
    <x v="637"/>
    <s v="B1766"/>
    <x v="487"/>
    <x v="1"/>
    <n v="49.18"/>
    <n v="3"/>
    <n v="147.54"/>
    <x v="0"/>
    <x v="2"/>
  </r>
  <r>
    <s v="O2978"/>
    <d v="2024-10-17T00:00:00"/>
    <x v="5"/>
    <x v="10"/>
    <x v="1"/>
    <s v="C931"/>
    <x v="922"/>
    <s v="B1189"/>
    <x v="169"/>
    <x v="2"/>
    <n v="10.14"/>
    <n v="3"/>
    <n v="30.42"/>
    <x v="2"/>
    <x v="2"/>
  </r>
  <r>
    <s v="O1597"/>
    <d v="2024-10-04T00:00:00"/>
    <x v="2"/>
    <x v="10"/>
    <x v="1"/>
    <s v="C243"/>
    <x v="1076"/>
    <s v="B1514"/>
    <x v="1079"/>
    <x v="3"/>
    <n v="43.11"/>
    <n v="2"/>
    <n v="86.22"/>
    <x v="0"/>
    <x v="4"/>
  </r>
  <r>
    <s v="O1465"/>
    <d v="2024-02-11T00:00:00"/>
    <x v="0"/>
    <x v="3"/>
    <x v="1"/>
    <s v="C585"/>
    <x v="859"/>
    <s v="B1518"/>
    <x v="623"/>
    <x v="0"/>
    <n v="30.62"/>
    <n v="4"/>
    <n v="122.48"/>
    <x v="2"/>
    <x v="1"/>
  </r>
  <r>
    <s v="O1581"/>
    <d v="2023-05-20T00:00:00"/>
    <x v="6"/>
    <x v="4"/>
    <x v="2"/>
    <s v="C234"/>
    <x v="606"/>
    <s v="B1508"/>
    <x v="981"/>
    <x v="0"/>
    <n v="23.52"/>
    <n v="2"/>
    <n v="47.04"/>
    <x v="1"/>
    <x v="1"/>
  </r>
  <r>
    <s v="O3641"/>
    <d v="2022-09-29T00:00:00"/>
    <x v="5"/>
    <x v="6"/>
    <x v="3"/>
    <s v="C453"/>
    <x v="11"/>
    <s v="B1645"/>
    <x v="796"/>
    <x v="2"/>
    <n v="16.86"/>
    <n v="2"/>
    <n v="33.72"/>
    <x v="0"/>
    <x v="1"/>
  </r>
  <r>
    <s v="O3402"/>
    <d v="2023-04-07T00:00:00"/>
    <x v="2"/>
    <x v="7"/>
    <x v="2"/>
    <s v="C795"/>
    <x v="557"/>
    <s v="B1659"/>
    <x v="465"/>
    <x v="0"/>
    <n v="29.79"/>
    <n v="1"/>
    <n v="29.79"/>
    <x v="2"/>
    <x v="1"/>
  </r>
  <r>
    <s v="O3566"/>
    <d v="2025-08-05T00:00:00"/>
    <x v="4"/>
    <x v="8"/>
    <x v="0"/>
    <s v="C843"/>
    <x v="335"/>
    <s v="B1454"/>
    <x v="15"/>
    <x v="0"/>
    <n v="43.2"/>
    <n v="5"/>
    <n v="216"/>
    <x v="0"/>
    <x v="3"/>
  </r>
  <r>
    <s v="O3172"/>
    <d v="2025-01-12T00:00:00"/>
    <x v="0"/>
    <x v="11"/>
    <x v="0"/>
    <s v="C716"/>
    <x v="42"/>
    <s v="B1395"/>
    <x v="936"/>
    <x v="2"/>
    <n v="7.39"/>
    <n v="2"/>
    <n v="14.78"/>
    <x v="2"/>
    <x v="5"/>
  </r>
  <r>
    <s v="O3568"/>
    <d v="2025-02-13T00:00:00"/>
    <x v="5"/>
    <x v="3"/>
    <x v="0"/>
    <s v="C923"/>
    <x v="438"/>
    <s v="B1389"/>
    <x v="762"/>
    <x v="0"/>
    <n v="42.92"/>
    <n v="1"/>
    <n v="42.92"/>
    <x v="0"/>
    <x v="7"/>
  </r>
  <r>
    <s v="O1462"/>
    <d v="2024-12-08T00:00:00"/>
    <x v="0"/>
    <x v="9"/>
    <x v="1"/>
    <s v="C687"/>
    <x v="677"/>
    <s v="B1572"/>
    <x v="357"/>
    <x v="1"/>
    <n v="14.78"/>
    <n v="3"/>
    <n v="44.34"/>
    <x v="0"/>
    <x v="7"/>
  </r>
  <r>
    <s v="O1990"/>
    <d v="2023-02-24T00:00:00"/>
    <x v="2"/>
    <x v="3"/>
    <x v="2"/>
    <s v="C562"/>
    <x v="467"/>
    <s v="B1783"/>
    <x v="1035"/>
    <x v="1"/>
    <n v="47.56"/>
    <n v="4"/>
    <n v="190.24"/>
    <x v="1"/>
    <x v="0"/>
  </r>
  <r>
    <s v="O2132"/>
    <d v="2023-03-21T00:00:00"/>
    <x v="4"/>
    <x v="0"/>
    <x v="2"/>
    <s v="C848"/>
    <x v="835"/>
    <s v="B1817"/>
    <x v="886"/>
    <x v="0"/>
    <n v="41.38"/>
    <n v="5"/>
    <n v="206.9"/>
    <x v="0"/>
    <x v="7"/>
  </r>
  <r>
    <s v="O2663"/>
    <d v="2024-02-08T00:00:00"/>
    <x v="5"/>
    <x v="3"/>
    <x v="1"/>
    <s v="C716"/>
    <x v="42"/>
    <s v="B1847"/>
    <x v="1064"/>
    <x v="2"/>
    <n v="42.61"/>
    <n v="4"/>
    <n v="170.44"/>
    <x v="2"/>
    <x v="2"/>
  </r>
  <r>
    <s v="O2052"/>
    <d v="2024-07-09T00:00:00"/>
    <x v="4"/>
    <x v="2"/>
    <x v="1"/>
    <s v="C333"/>
    <x v="1077"/>
    <s v="B1760"/>
    <x v="1080"/>
    <x v="0"/>
    <n v="22.24"/>
    <n v="4"/>
    <n v="88.96"/>
    <x v="2"/>
    <x v="0"/>
  </r>
  <r>
    <s v="O1953"/>
    <d v="2024-06-02T00:00:00"/>
    <x v="0"/>
    <x v="1"/>
    <x v="1"/>
    <s v="C394"/>
    <x v="910"/>
    <s v="B1664"/>
    <x v="969"/>
    <x v="3"/>
    <n v="9.3800000000000008"/>
    <n v="1"/>
    <n v="9.3800000000000008"/>
    <x v="3"/>
    <x v="7"/>
  </r>
  <r>
    <s v="O3482"/>
    <d v="2023-02-04T00:00:00"/>
    <x v="6"/>
    <x v="3"/>
    <x v="2"/>
    <s v="C959"/>
    <x v="479"/>
    <s v="B1746"/>
    <x v="995"/>
    <x v="2"/>
    <n v="35.4"/>
    <n v="5"/>
    <n v="177"/>
    <x v="0"/>
    <x v="2"/>
  </r>
  <r>
    <s v="O3743"/>
    <d v="2022-11-15T00:00:00"/>
    <x v="4"/>
    <x v="5"/>
    <x v="3"/>
    <s v="C591"/>
    <x v="406"/>
    <s v="B1921"/>
    <x v="36"/>
    <x v="0"/>
    <n v="27.72"/>
    <n v="4"/>
    <n v="110.88"/>
    <x v="2"/>
    <x v="3"/>
  </r>
  <r>
    <s v="O2176"/>
    <d v="2023-08-16T00:00:00"/>
    <x v="3"/>
    <x v="8"/>
    <x v="2"/>
    <s v="C322"/>
    <x v="1078"/>
    <s v="B1360"/>
    <x v="441"/>
    <x v="0"/>
    <n v="22.28"/>
    <n v="5"/>
    <n v="111.4"/>
    <x v="2"/>
    <x v="4"/>
  </r>
  <r>
    <s v="O3612"/>
    <d v="2025-06-20T00:00:00"/>
    <x v="2"/>
    <x v="1"/>
    <x v="0"/>
    <s v="C229"/>
    <x v="22"/>
    <s v="B1139"/>
    <x v="598"/>
    <x v="2"/>
    <n v="42.47"/>
    <n v="4"/>
    <n v="169.88"/>
    <x v="1"/>
    <x v="2"/>
  </r>
  <r>
    <s v="O2899"/>
    <d v="2022-11-03T00:00:00"/>
    <x v="5"/>
    <x v="5"/>
    <x v="3"/>
    <s v="C720"/>
    <x v="463"/>
    <s v="B1243"/>
    <x v="402"/>
    <x v="3"/>
    <n v="54.52"/>
    <n v="2"/>
    <n v="109.04"/>
    <x v="0"/>
    <x v="2"/>
  </r>
  <r>
    <s v="O2309"/>
    <d v="2022-10-28T00:00:00"/>
    <x v="2"/>
    <x v="10"/>
    <x v="3"/>
    <s v="C123"/>
    <x v="540"/>
    <s v="B1957"/>
    <x v="510"/>
    <x v="2"/>
    <n v="22.05"/>
    <n v="2"/>
    <n v="44.1"/>
    <x v="0"/>
    <x v="5"/>
  </r>
  <r>
    <s v="O2156"/>
    <d v="2023-03-02T00:00:00"/>
    <x v="5"/>
    <x v="0"/>
    <x v="2"/>
    <s v="C401"/>
    <x v="431"/>
    <s v="B1326"/>
    <x v="1057"/>
    <x v="1"/>
    <n v="30.12"/>
    <n v="4"/>
    <n v="120.48"/>
    <x v="3"/>
    <x v="0"/>
  </r>
  <r>
    <s v="O3648"/>
    <d v="2024-02-21T00:00:00"/>
    <x v="3"/>
    <x v="3"/>
    <x v="1"/>
    <s v="C955"/>
    <x v="724"/>
    <s v="B1147"/>
    <x v="51"/>
    <x v="1"/>
    <n v="39.32"/>
    <n v="1"/>
    <n v="39.32"/>
    <x v="2"/>
    <x v="2"/>
  </r>
  <r>
    <s v="O1514"/>
    <d v="2024-12-24T00:00:00"/>
    <x v="4"/>
    <x v="9"/>
    <x v="1"/>
    <s v="C183"/>
    <x v="93"/>
    <s v="B1119"/>
    <x v="1081"/>
    <x v="2"/>
    <n v="22.37"/>
    <n v="3"/>
    <n v="67.11"/>
    <x v="3"/>
    <x v="0"/>
  </r>
  <r>
    <s v="O2824"/>
    <d v="2023-05-25T00:00:00"/>
    <x v="5"/>
    <x v="4"/>
    <x v="2"/>
    <s v="C406"/>
    <x v="364"/>
    <s v="B1154"/>
    <x v="732"/>
    <x v="0"/>
    <n v="26.4"/>
    <n v="4"/>
    <n v="105.6"/>
    <x v="0"/>
    <x v="2"/>
  </r>
  <r>
    <s v="O1362"/>
    <d v="2024-11-29T00:00:00"/>
    <x v="2"/>
    <x v="5"/>
    <x v="1"/>
    <s v="C798"/>
    <x v="1074"/>
    <s v="B1418"/>
    <x v="1002"/>
    <x v="2"/>
    <n v="12.9"/>
    <n v="4"/>
    <n v="51.6"/>
    <x v="3"/>
    <x v="0"/>
  </r>
  <r>
    <s v="O1170"/>
    <d v="2024-01-19T00:00:00"/>
    <x v="2"/>
    <x v="11"/>
    <x v="1"/>
    <s v="C814"/>
    <x v="449"/>
    <s v="B1189"/>
    <x v="517"/>
    <x v="2"/>
    <n v="15.27"/>
    <n v="2"/>
    <n v="30.54"/>
    <x v="3"/>
    <x v="0"/>
  </r>
  <r>
    <s v="O3005"/>
    <d v="2023-07-27T00:00:00"/>
    <x v="5"/>
    <x v="2"/>
    <x v="2"/>
    <s v="C510"/>
    <x v="46"/>
    <s v="B1037"/>
    <x v="958"/>
    <x v="1"/>
    <n v="8.43"/>
    <n v="2"/>
    <n v="16.86"/>
    <x v="0"/>
    <x v="5"/>
  </r>
  <r>
    <s v="O2565"/>
    <d v="2024-10-03T00:00:00"/>
    <x v="5"/>
    <x v="10"/>
    <x v="1"/>
    <s v="C416"/>
    <x v="513"/>
    <s v="B1987"/>
    <x v="280"/>
    <x v="2"/>
    <n v="7.46"/>
    <n v="2"/>
    <n v="14.92"/>
    <x v="0"/>
    <x v="0"/>
  </r>
  <r>
    <s v="O3549"/>
    <d v="2023-09-21T00:00:00"/>
    <x v="5"/>
    <x v="6"/>
    <x v="2"/>
    <s v="C876"/>
    <x v="191"/>
    <s v="B1399"/>
    <x v="1082"/>
    <x v="2"/>
    <n v="42.39"/>
    <n v="5"/>
    <n v="211.95"/>
    <x v="0"/>
    <x v="0"/>
  </r>
  <r>
    <s v="O1134"/>
    <d v="2024-11-24T00:00:00"/>
    <x v="0"/>
    <x v="5"/>
    <x v="1"/>
    <s v="C479"/>
    <x v="1079"/>
    <s v="B1262"/>
    <x v="766"/>
    <x v="2"/>
    <n v="15.31"/>
    <n v="5"/>
    <n v="76.55"/>
    <x v="1"/>
    <x v="2"/>
  </r>
  <r>
    <s v="O3874"/>
    <d v="2023-10-28T00:00:00"/>
    <x v="6"/>
    <x v="10"/>
    <x v="2"/>
    <s v="C239"/>
    <x v="668"/>
    <s v="B1414"/>
    <x v="851"/>
    <x v="0"/>
    <n v="41.78"/>
    <n v="3"/>
    <n v="125.34"/>
    <x v="0"/>
    <x v="3"/>
  </r>
  <r>
    <s v="O3694"/>
    <d v="2025-01-14T00:00:00"/>
    <x v="4"/>
    <x v="11"/>
    <x v="0"/>
    <s v="C334"/>
    <x v="445"/>
    <s v="B1751"/>
    <x v="664"/>
    <x v="0"/>
    <n v="25.05"/>
    <n v="1"/>
    <n v="25.05"/>
    <x v="0"/>
    <x v="2"/>
  </r>
  <r>
    <s v="O1075"/>
    <d v="2024-10-14T00:00:00"/>
    <x v="1"/>
    <x v="10"/>
    <x v="1"/>
    <s v="C660"/>
    <x v="1040"/>
    <s v="B1135"/>
    <x v="1083"/>
    <x v="0"/>
    <n v="10.56"/>
    <n v="4"/>
    <n v="42.24"/>
    <x v="3"/>
    <x v="4"/>
  </r>
  <r>
    <s v="O2139"/>
    <d v="2024-03-19T00:00:00"/>
    <x v="4"/>
    <x v="0"/>
    <x v="1"/>
    <s v="C698"/>
    <x v="1080"/>
    <s v="B1984"/>
    <x v="272"/>
    <x v="3"/>
    <n v="27.12"/>
    <n v="5"/>
    <n v="135.6"/>
    <x v="1"/>
    <x v="7"/>
  </r>
  <r>
    <s v="O2062"/>
    <d v="2023-04-19T00:00:00"/>
    <x v="3"/>
    <x v="7"/>
    <x v="2"/>
    <s v="C613"/>
    <x v="973"/>
    <s v="B1963"/>
    <x v="499"/>
    <x v="0"/>
    <n v="11.9"/>
    <n v="4"/>
    <n v="47.6"/>
    <x v="1"/>
    <x v="4"/>
  </r>
  <r>
    <s v="O1768"/>
    <d v="2023-08-18T00:00:00"/>
    <x v="2"/>
    <x v="8"/>
    <x v="2"/>
    <s v="C915"/>
    <x v="1081"/>
    <s v="B1995"/>
    <x v="447"/>
    <x v="0"/>
    <n v="11.23"/>
    <n v="1"/>
    <n v="11.23"/>
    <x v="1"/>
    <x v="4"/>
  </r>
  <r>
    <s v="O3138"/>
    <d v="2024-03-26T00:00:00"/>
    <x v="4"/>
    <x v="0"/>
    <x v="1"/>
    <s v="C829"/>
    <x v="815"/>
    <s v="B1128"/>
    <x v="1084"/>
    <x v="2"/>
    <n v="18.68"/>
    <n v="5"/>
    <n v="93.4"/>
    <x v="0"/>
    <x v="7"/>
  </r>
  <r>
    <s v="O1217"/>
    <d v="2024-03-20T00:00:00"/>
    <x v="3"/>
    <x v="0"/>
    <x v="1"/>
    <s v="C939"/>
    <x v="1058"/>
    <s v="B1536"/>
    <x v="1085"/>
    <x v="1"/>
    <n v="8.32"/>
    <n v="2"/>
    <n v="16.64"/>
    <x v="2"/>
    <x v="1"/>
  </r>
  <r>
    <s v="O1061"/>
    <d v="2024-10-27T00:00:00"/>
    <x v="0"/>
    <x v="10"/>
    <x v="1"/>
    <s v="C548"/>
    <x v="204"/>
    <s v="B1890"/>
    <x v="1086"/>
    <x v="1"/>
    <n v="13.42"/>
    <n v="2"/>
    <n v="26.84"/>
    <x v="1"/>
    <x v="3"/>
  </r>
  <r>
    <s v="O1321"/>
    <d v="2023-04-08T00:00:00"/>
    <x v="6"/>
    <x v="7"/>
    <x v="2"/>
    <s v="C241"/>
    <x v="1082"/>
    <s v="B1880"/>
    <x v="29"/>
    <x v="1"/>
    <n v="38.700000000000003"/>
    <n v="3"/>
    <n v="116.1"/>
    <x v="0"/>
    <x v="4"/>
  </r>
  <r>
    <s v="O2709"/>
    <d v="2022-10-03T00:00:00"/>
    <x v="1"/>
    <x v="10"/>
    <x v="3"/>
    <s v="C967"/>
    <x v="1083"/>
    <s v="B1597"/>
    <x v="138"/>
    <x v="1"/>
    <n v="39.01"/>
    <n v="4"/>
    <n v="156.04"/>
    <x v="2"/>
    <x v="2"/>
  </r>
  <r>
    <s v="O2927"/>
    <d v="2023-10-27T00:00:00"/>
    <x v="2"/>
    <x v="10"/>
    <x v="2"/>
    <s v="C470"/>
    <x v="32"/>
    <s v="B1998"/>
    <x v="868"/>
    <x v="3"/>
    <n v="19.41"/>
    <n v="5"/>
    <n v="97.05"/>
    <x v="0"/>
    <x v="7"/>
  </r>
  <r>
    <s v="O1272"/>
    <d v="2023-06-08T00:00:00"/>
    <x v="5"/>
    <x v="1"/>
    <x v="2"/>
    <s v="C217"/>
    <x v="978"/>
    <s v="B1361"/>
    <x v="423"/>
    <x v="1"/>
    <n v="8.2100000000000009"/>
    <n v="1"/>
    <n v="8.2100000000000009"/>
    <x v="0"/>
    <x v="4"/>
  </r>
  <r>
    <s v="O1730"/>
    <d v="2023-05-20T00:00:00"/>
    <x v="6"/>
    <x v="4"/>
    <x v="2"/>
    <s v="C242"/>
    <x v="1084"/>
    <s v="B1820"/>
    <x v="723"/>
    <x v="2"/>
    <n v="21.27"/>
    <n v="2"/>
    <n v="42.54"/>
    <x v="2"/>
    <x v="1"/>
  </r>
  <r>
    <s v="O2934"/>
    <d v="2022-09-26T00:00:00"/>
    <x v="1"/>
    <x v="6"/>
    <x v="3"/>
    <s v="C858"/>
    <x v="283"/>
    <s v="B1795"/>
    <x v="369"/>
    <x v="0"/>
    <n v="11.3"/>
    <n v="5"/>
    <n v="56.5"/>
    <x v="0"/>
    <x v="2"/>
  </r>
  <r>
    <s v="O3608"/>
    <d v="2023-12-04T00:00:00"/>
    <x v="1"/>
    <x v="9"/>
    <x v="2"/>
    <s v="C179"/>
    <x v="306"/>
    <s v="B1170"/>
    <x v="811"/>
    <x v="0"/>
    <n v="15.12"/>
    <n v="4"/>
    <n v="60.48"/>
    <x v="0"/>
    <x v="2"/>
  </r>
  <r>
    <s v="O3721"/>
    <d v="2022-10-21T00:00:00"/>
    <x v="2"/>
    <x v="10"/>
    <x v="3"/>
    <s v="C796"/>
    <x v="238"/>
    <s v="B1797"/>
    <x v="720"/>
    <x v="2"/>
    <n v="21.05"/>
    <n v="4"/>
    <n v="84.2"/>
    <x v="2"/>
    <x v="2"/>
  </r>
  <r>
    <s v="O1241"/>
    <d v="2023-12-29T00:00:00"/>
    <x v="2"/>
    <x v="9"/>
    <x v="2"/>
    <s v="C113"/>
    <x v="1085"/>
    <s v="B1472"/>
    <x v="1087"/>
    <x v="2"/>
    <n v="7.19"/>
    <n v="4"/>
    <n v="28.76"/>
    <x v="0"/>
    <x v="4"/>
  </r>
  <r>
    <s v="O1563"/>
    <d v="2023-08-12T00:00:00"/>
    <x v="6"/>
    <x v="8"/>
    <x v="2"/>
    <s v="C297"/>
    <x v="659"/>
    <s v="B1447"/>
    <x v="957"/>
    <x v="2"/>
    <n v="22.05"/>
    <n v="2"/>
    <n v="44.1"/>
    <x v="1"/>
    <x v="1"/>
  </r>
  <r>
    <s v="O3389"/>
    <d v="2023-02-27T00:00:00"/>
    <x v="1"/>
    <x v="3"/>
    <x v="2"/>
    <s v="C744"/>
    <x v="1086"/>
    <s v="B1822"/>
    <x v="266"/>
    <x v="1"/>
    <n v="20.54"/>
    <n v="2"/>
    <n v="41.08"/>
    <x v="1"/>
    <x v="2"/>
  </r>
  <r>
    <s v="O3715"/>
    <d v="2025-01-23T00:00:00"/>
    <x v="5"/>
    <x v="11"/>
    <x v="0"/>
    <s v="C123"/>
    <x v="540"/>
    <s v="B1178"/>
    <x v="1088"/>
    <x v="2"/>
    <n v="37.380000000000003"/>
    <n v="2"/>
    <n v="74.760000000000005"/>
    <x v="0"/>
    <x v="2"/>
  </r>
  <r>
    <s v="O1598"/>
    <d v="2024-01-19T00:00:00"/>
    <x v="2"/>
    <x v="11"/>
    <x v="1"/>
    <s v="C988"/>
    <x v="626"/>
    <s v="B1966"/>
    <x v="1089"/>
    <x v="2"/>
    <n v="5.74"/>
    <n v="2"/>
    <n v="11.48"/>
    <x v="0"/>
    <x v="4"/>
  </r>
  <r>
    <s v="O1974"/>
    <d v="2024-10-28T00:00:00"/>
    <x v="1"/>
    <x v="10"/>
    <x v="1"/>
    <s v="C260"/>
    <x v="61"/>
    <s v="B1159"/>
    <x v="1043"/>
    <x v="3"/>
    <n v="49.94"/>
    <n v="1"/>
    <n v="49.94"/>
    <x v="2"/>
    <x v="7"/>
  </r>
  <r>
    <s v="O2386"/>
    <d v="2024-12-10T00:00:00"/>
    <x v="4"/>
    <x v="9"/>
    <x v="1"/>
    <s v="C229"/>
    <x v="22"/>
    <s v="B1788"/>
    <x v="1074"/>
    <x v="0"/>
    <n v="9.82"/>
    <n v="5"/>
    <n v="49.1"/>
    <x v="0"/>
    <x v="1"/>
  </r>
  <r>
    <s v="O1858"/>
    <d v="2023-11-27T00:00:00"/>
    <x v="1"/>
    <x v="5"/>
    <x v="2"/>
    <s v="C400"/>
    <x v="13"/>
    <s v="B1403"/>
    <x v="493"/>
    <x v="3"/>
    <n v="32.08"/>
    <n v="2"/>
    <n v="64.16"/>
    <x v="3"/>
    <x v="0"/>
  </r>
  <r>
    <s v="O3130"/>
    <d v="2025-07-09T00:00:00"/>
    <x v="3"/>
    <x v="2"/>
    <x v="0"/>
    <s v="C893"/>
    <x v="346"/>
    <s v="B1232"/>
    <x v="444"/>
    <x v="0"/>
    <n v="37.51"/>
    <n v="5"/>
    <n v="187.55"/>
    <x v="0"/>
    <x v="1"/>
  </r>
  <r>
    <s v="O3348"/>
    <d v="2023-09-29T00:00:00"/>
    <x v="2"/>
    <x v="6"/>
    <x v="2"/>
    <s v="C470"/>
    <x v="1052"/>
    <s v="B1511"/>
    <x v="751"/>
    <x v="0"/>
    <n v="5.43"/>
    <n v="2"/>
    <n v="10.86"/>
    <x v="2"/>
    <x v="0"/>
  </r>
  <r>
    <s v="O2515"/>
    <d v="2023-02-28T00:00:00"/>
    <x v="4"/>
    <x v="3"/>
    <x v="2"/>
    <s v="C966"/>
    <x v="760"/>
    <s v="B1229"/>
    <x v="1090"/>
    <x v="2"/>
    <n v="53.54"/>
    <n v="1"/>
    <n v="53.54"/>
    <x v="0"/>
    <x v="2"/>
  </r>
  <r>
    <s v="O2683"/>
    <d v="2024-05-14T00:00:00"/>
    <x v="4"/>
    <x v="4"/>
    <x v="1"/>
    <s v="C199"/>
    <x v="618"/>
    <s v="B1903"/>
    <x v="194"/>
    <x v="0"/>
    <n v="37.659999999999997"/>
    <n v="2"/>
    <n v="75.319999999999993"/>
    <x v="2"/>
    <x v="3"/>
  </r>
  <r>
    <s v="O3542"/>
    <d v="2024-02-16T00:00:00"/>
    <x v="2"/>
    <x v="3"/>
    <x v="1"/>
    <s v="C290"/>
    <x v="488"/>
    <s v="B1753"/>
    <x v="207"/>
    <x v="0"/>
    <n v="39"/>
    <n v="5"/>
    <n v="195"/>
    <x v="1"/>
    <x v="5"/>
  </r>
  <r>
    <s v="O2848"/>
    <d v="2023-10-12T00:00:00"/>
    <x v="5"/>
    <x v="10"/>
    <x v="2"/>
    <s v="C491"/>
    <x v="841"/>
    <s v="B1581"/>
    <x v="351"/>
    <x v="2"/>
    <n v="25.94"/>
    <n v="4"/>
    <n v="103.76"/>
    <x v="1"/>
    <x v="3"/>
  </r>
  <r>
    <s v="O1616"/>
    <d v="2023-01-28T00:00:00"/>
    <x v="6"/>
    <x v="11"/>
    <x v="2"/>
    <s v="C470"/>
    <x v="394"/>
    <s v="B1866"/>
    <x v="945"/>
    <x v="2"/>
    <n v="19.260000000000002"/>
    <n v="5"/>
    <n v="96.3"/>
    <x v="2"/>
    <x v="4"/>
  </r>
  <r>
    <s v="O2548"/>
    <d v="2025-01-02T00:00:00"/>
    <x v="5"/>
    <x v="11"/>
    <x v="0"/>
    <s v="C454"/>
    <x v="801"/>
    <s v="B1933"/>
    <x v="302"/>
    <x v="2"/>
    <n v="31.71"/>
    <n v="3"/>
    <n v="95.13"/>
    <x v="0"/>
    <x v="6"/>
  </r>
  <r>
    <s v="O2123"/>
    <d v="2023-03-22T00:00:00"/>
    <x v="3"/>
    <x v="0"/>
    <x v="2"/>
    <s v="C406"/>
    <x v="364"/>
    <s v="B1414"/>
    <x v="851"/>
    <x v="1"/>
    <n v="38.520000000000003"/>
    <n v="4"/>
    <n v="154.08000000000001"/>
    <x v="1"/>
    <x v="4"/>
  </r>
  <r>
    <s v="O2057"/>
    <d v="2023-02-14T00:00:00"/>
    <x v="4"/>
    <x v="3"/>
    <x v="2"/>
    <s v="C676"/>
    <x v="1087"/>
    <s v="B1098"/>
    <x v="1091"/>
    <x v="0"/>
    <n v="14.49"/>
    <n v="4"/>
    <n v="57.96"/>
    <x v="1"/>
    <x v="7"/>
  </r>
  <r>
    <s v="O2589"/>
    <d v="2024-01-26T00:00:00"/>
    <x v="2"/>
    <x v="11"/>
    <x v="1"/>
    <s v="C702"/>
    <x v="833"/>
    <s v="B1753"/>
    <x v="1092"/>
    <x v="0"/>
    <n v="34.65"/>
    <n v="5"/>
    <n v="173.25"/>
    <x v="2"/>
    <x v="2"/>
  </r>
  <r>
    <s v="O1200"/>
    <d v="2024-03-29T00:00:00"/>
    <x v="2"/>
    <x v="0"/>
    <x v="1"/>
    <s v="C710"/>
    <x v="525"/>
    <s v="B1576"/>
    <x v="525"/>
    <x v="2"/>
    <n v="7.68"/>
    <n v="3"/>
    <n v="23.04"/>
    <x v="0"/>
    <x v="3"/>
  </r>
  <r>
    <s v="O3832"/>
    <d v="2022-12-14T00:00:00"/>
    <x v="3"/>
    <x v="9"/>
    <x v="3"/>
    <s v="C840"/>
    <x v="830"/>
    <s v="B1536"/>
    <x v="556"/>
    <x v="2"/>
    <n v="13.56"/>
    <n v="4"/>
    <n v="54.24"/>
    <x v="0"/>
    <x v="6"/>
  </r>
  <r>
    <s v="O1040"/>
    <d v="2024-01-21T00:00:00"/>
    <x v="0"/>
    <x v="11"/>
    <x v="1"/>
    <s v="C354"/>
    <x v="911"/>
    <s v="B1502"/>
    <x v="336"/>
    <x v="2"/>
    <n v="23.66"/>
    <n v="4"/>
    <n v="94.64"/>
    <x v="0"/>
    <x v="3"/>
  </r>
  <r>
    <s v="O1715"/>
    <d v="2024-01-02T00:00:00"/>
    <x v="4"/>
    <x v="11"/>
    <x v="1"/>
    <s v="C530"/>
    <x v="766"/>
    <s v="B1700"/>
    <x v="133"/>
    <x v="0"/>
    <n v="49.38"/>
    <n v="4"/>
    <n v="197.52"/>
    <x v="1"/>
    <x v="0"/>
  </r>
  <r>
    <s v="O2851"/>
    <d v="2024-03-16T00:00:00"/>
    <x v="6"/>
    <x v="0"/>
    <x v="1"/>
    <s v="C604"/>
    <x v="696"/>
    <s v="B1289"/>
    <x v="878"/>
    <x v="0"/>
    <n v="48.37"/>
    <n v="5"/>
    <n v="241.85"/>
    <x v="1"/>
    <x v="7"/>
  </r>
  <r>
    <s v="O2390"/>
    <d v="2025-04-23T00:00:00"/>
    <x v="3"/>
    <x v="7"/>
    <x v="0"/>
    <s v="C142"/>
    <x v="912"/>
    <s v="B1413"/>
    <x v="229"/>
    <x v="0"/>
    <n v="24.03"/>
    <n v="1"/>
    <n v="24.03"/>
    <x v="0"/>
    <x v="3"/>
  </r>
  <r>
    <s v="O3394"/>
    <d v="2023-06-21T00:00:00"/>
    <x v="3"/>
    <x v="1"/>
    <x v="2"/>
    <s v="C251"/>
    <x v="692"/>
    <s v="B1503"/>
    <x v="689"/>
    <x v="2"/>
    <n v="36.56"/>
    <n v="3"/>
    <n v="109.68"/>
    <x v="2"/>
    <x v="2"/>
  </r>
  <r>
    <s v="O2311"/>
    <d v="2022-12-24T00:00:00"/>
    <x v="6"/>
    <x v="9"/>
    <x v="3"/>
    <s v="C236"/>
    <x v="232"/>
    <s v="B1621"/>
    <x v="64"/>
    <x v="2"/>
    <n v="35.19"/>
    <n v="1"/>
    <n v="35.19"/>
    <x v="1"/>
    <x v="2"/>
  </r>
  <r>
    <s v="O3462"/>
    <d v="2023-02-14T00:00:00"/>
    <x v="4"/>
    <x v="3"/>
    <x v="2"/>
    <s v="C749"/>
    <x v="384"/>
    <s v="B1916"/>
    <x v="27"/>
    <x v="1"/>
    <n v="19.16"/>
    <n v="2"/>
    <n v="38.32"/>
    <x v="0"/>
    <x v="3"/>
  </r>
  <r>
    <s v="O1719"/>
    <d v="2023-11-03T00:00:00"/>
    <x v="2"/>
    <x v="5"/>
    <x v="2"/>
    <s v="C406"/>
    <x v="586"/>
    <s v="B1281"/>
    <x v="1093"/>
    <x v="3"/>
    <n v="10.97"/>
    <n v="1"/>
    <n v="10.97"/>
    <x v="0"/>
    <x v="0"/>
  </r>
  <r>
    <s v="O3650"/>
    <d v="2024-01-05T00:00:00"/>
    <x v="2"/>
    <x v="11"/>
    <x v="1"/>
    <s v="C773"/>
    <x v="650"/>
    <s v="B1729"/>
    <x v="31"/>
    <x v="2"/>
    <n v="6.06"/>
    <n v="5"/>
    <n v="30.3"/>
    <x v="0"/>
    <x v="0"/>
  </r>
  <r>
    <s v="O3404"/>
    <d v="2024-06-22T00:00:00"/>
    <x v="6"/>
    <x v="1"/>
    <x v="1"/>
    <s v="C902"/>
    <x v="645"/>
    <s v="B1085"/>
    <x v="621"/>
    <x v="0"/>
    <n v="27.79"/>
    <n v="2"/>
    <n v="55.58"/>
    <x v="0"/>
    <x v="0"/>
  </r>
  <r>
    <s v="O2303"/>
    <d v="2023-08-22T00:00:00"/>
    <x v="4"/>
    <x v="8"/>
    <x v="2"/>
    <s v="C156"/>
    <x v="891"/>
    <s v="B1104"/>
    <x v="536"/>
    <x v="2"/>
    <n v="31.55"/>
    <n v="4"/>
    <n v="126.2"/>
    <x v="0"/>
    <x v="2"/>
  </r>
  <r>
    <s v="O3548"/>
    <d v="2023-10-04T00:00:00"/>
    <x v="3"/>
    <x v="10"/>
    <x v="2"/>
    <s v="C774"/>
    <x v="25"/>
    <s v="B1716"/>
    <x v="625"/>
    <x v="2"/>
    <n v="47.91"/>
    <n v="2"/>
    <n v="95.82"/>
    <x v="0"/>
    <x v="6"/>
  </r>
  <r>
    <s v="O3431"/>
    <d v="2023-02-19T00:00:00"/>
    <x v="0"/>
    <x v="3"/>
    <x v="2"/>
    <s v="C133"/>
    <x v="898"/>
    <s v="B1155"/>
    <x v="950"/>
    <x v="0"/>
    <n v="12.28"/>
    <n v="3"/>
    <n v="36.840000000000003"/>
    <x v="1"/>
    <x v="1"/>
  </r>
  <r>
    <s v="O3663"/>
    <d v="2023-07-08T00:00:00"/>
    <x v="6"/>
    <x v="2"/>
    <x v="2"/>
    <s v="C706"/>
    <x v="739"/>
    <s v="B1633"/>
    <x v="799"/>
    <x v="0"/>
    <n v="9.48"/>
    <n v="5"/>
    <n v="47.4"/>
    <x v="0"/>
    <x v="6"/>
  </r>
  <r>
    <s v="O1167"/>
    <d v="2024-07-11T00:00:00"/>
    <x v="5"/>
    <x v="2"/>
    <x v="1"/>
    <s v="C664"/>
    <x v="383"/>
    <s v="B1910"/>
    <x v="1094"/>
    <x v="0"/>
    <n v="35.76"/>
    <n v="3"/>
    <n v="107.28"/>
    <x v="2"/>
    <x v="4"/>
  </r>
  <r>
    <s v="O2066"/>
    <d v="2024-08-13T00:00:00"/>
    <x v="4"/>
    <x v="8"/>
    <x v="1"/>
    <s v="C685"/>
    <x v="1001"/>
    <s v="B1072"/>
    <x v="1095"/>
    <x v="3"/>
    <n v="13.15"/>
    <n v="3"/>
    <n v="39.450000000000003"/>
    <x v="2"/>
    <x v="1"/>
  </r>
  <r>
    <s v="O3373"/>
    <d v="2025-06-26T00:00:00"/>
    <x v="5"/>
    <x v="1"/>
    <x v="0"/>
    <s v="C527"/>
    <x v="0"/>
    <s v="B1500"/>
    <x v="541"/>
    <x v="2"/>
    <n v="32.1"/>
    <n v="1"/>
    <n v="32.1"/>
    <x v="0"/>
    <x v="3"/>
  </r>
  <r>
    <s v="O2588"/>
    <d v="2024-02-26T00:00:00"/>
    <x v="1"/>
    <x v="3"/>
    <x v="1"/>
    <s v="C136"/>
    <x v="680"/>
    <s v="B1943"/>
    <x v="814"/>
    <x v="0"/>
    <n v="42.74"/>
    <n v="1"/>
    <n v="42.74"/>
    <x v="2"/>
    <x v="7"/>
  </r>
  <r>
    <s v="O3807"/>
    <d v="2025-04-24T00:00:00"/>
    <x v="5"/>
    <x v="7"/>
    <x v="0"/>
    <s v="C641"/>
    <x v="330"/>
    <s v="B1765"/>
    <x v="971"/>
    <x v="2"/>
    <n v="32.83"/>
    <n v="5"/>
    <n v="164.15"/>
    <x v="2"/>
    <x v="1"/>
  </r>
  <r>
    <s v="O2304"/>
    <d v="2023-04-14T00:00:00"/>
    <x v="2"/>
    <x v="7"/>
    <x v="2"/>
    <s v="C133"/>
    <x v="898"/>
    <s v="B1385"/>
    <x v="460"/>
    <x v="0"/>
    <n v="20.170000000000002"/>
    <n v="2"/>
    <n v="40.340000000000003"/>
    <x v="2"/>
    <x v="1"/>
  </r>
  <r>
    <s v="O1248"/>
    <d v="2024-03-11T00:00:00"/>
    <x v="1"/>
    <x v="0"/>
    <x v="1"/>
    <s v="C636"/>
    <x v="433"/>
    <s v="B1059"/>
    <x v="999"/>
    <x v="1"/>
    <n v="22.67"/>
    <n v="2"/>
    <n v="45.34"/>
    <x v="1"/>
    <x v="0"/>
  </r>
  <r>
    <s v="O2128"/>
    <d v="2024-05-18T00:00:00"/>
    <x v="6"/>
    <x v="4"/>
    <x v="1"/>
    <s v="C671"/>
    <x v="560"/>
    <s v="B1477"/>
    <x v="827"/>
    <x v="3"/>
    <n v="5.22"/>
    <n v="2"/>
    <n v="10.44"/>
    <x v="1"/>
    <x v="3"/>
  </r>
  <r>
    <s v="O1309"/>
    <d v="2024-04-09T00:00:00"/>
    <x v="4"/>
    <x v="7"/>
    <x v="1"/>
    <s v="C307"/>
    <x v="1009"/>
    <s v="B1850"/>
    <x v="241"/>
    <x v="2"/>
    <n v="43.75"/>
    <n v="1"/>
    <n v="43.75"/>
    <x v="2"/>
    <x v="7"/>
  </r>
  <r>
    <s v="O1202"/>
    <d v="2023-08-19T00:00:00"/>
    <x v="6"/>
    <x v="8"/>
    <x v="2"/>
    <s v="C146"/>
    <x v="993"/>
    <s v="B1444"/>
    <x v="665"/>
    <x v="3"/>
    <n v="24.45"/>
    <n v="5"/>
    <n v="122.25"/>
    <x v="3"/>
    <x v="3"/>
  </r>
  <r>
    <s v="O1132"/>
    <d v="2024-12-06T00:00:00"/>
    <x v="2"/>
    <x v="9"/>
    <x v="1"/>
    <s v="C123"/>
    <x v="1088"/>
    <s v="B1837"/>
    <x v="1096"/>
    <x v="3"/>
    <n v="45.94"/>
    <n v="3"/>
    <n v="137.82"/>
    <x v="0"/>
    <x v="3"/>
  </r>
  <r>
    <s v="O1949"/>
    <d v="2023-12-28T00:00:00"/>
    <x v="5"/>
    <x v="9"/>
    <x v="2"/>
    <s v="C802"/>
    <x v="538"/>
    <s v="B1775"/>
    <x v="760"/>
    <x v="3"/>
    <n v="39.33"/>
    <n v="3"/>
    <n v="117.99"/>
    <x v="0"/>
    <x v="4"/>
  </r>
  <r>
    <s v="O3697"/>
    <d v="2023-01-04T00:00:00"/>
    <x v="3"/>
    <x v="11"/>
    <x v="2"/>
    <s v="C385"/>
    <x v="55"/>
    <s v="B1052"/>
    <x v="566"/>
    <x v="2"/>
    <n v="23.93"/>
    <n v="3"/>
    <n v="71.790000000000006"/>
    <x v="0"/>
    <x v="0"/>
  </r>
  <r>
    <s v="O1753"/>
    <d v="2024-06-29T00:00:00"/>
    <x v="6"/>
    <x v="1"/>
    <x v="1"/>
    <s v="C252"/>
    <x v="1089"/>
    <s v="B1133"/>
    <x v="805"/>
    <x v="3"/>
    <n v="49.94"/>
    <n v="3"/>
    <n v="149.82"/>
    <x v="3"/>
    <x v="7"/>
  </r>
  <r>
    <s v="O2719"/>
    <d v="2025-01-29T00:00:00"/>
    <x v="3"/>
    <x v="11"/>
    <x v="0"/>
    <s v="C274"/>
    <x v="135"/>
    <s v="B1307"/>
    <x v="463"/>
    <x v="2"/>
    <n v="28.75"/>
    <n v="3"/>
    <n v="86.25"/>
    <x v="2"/>
    <x v="5"/>
  </r>
  <r>
    <s v="O2838"/>
    <d v="2023-05-09T00:00:00"/>
    <x v="4"/>
    <x v="4"/>
    <x v="2"/>
    <s v="C380"/>
    <x v="691"/>
    <s v="B1664"/>
    <x v="528"/>
    <x v="0"/>
    <n v="12.3"/>
    <n v="5"/>
    <n v="61.5"/>
    <x v="0"/>
    <x v="0"/>
  </r>
  <r>
    <s v="O1716"/>
    <d v="2024-02-14T00:00:00"/>
    <x v="3"/>
    <x v="3"/>
    <x v="1"/>
    <s v="C376"/>
    <x v="1028"/>
    <s v="B1397"/>
    <x v="1097"/>
    <x v="1"/>
    <n v="30.56"/>
    <n v="1"/>
    <n v="30.56"/>
    <x v="2"/>
    <x v="1"/>
  </r>
  <r>
    <s v="O1023"/>
    <d v="2023-10-09T00:00:00"/>
    <x v="1"/>
    <x v="10"/>
    <x v="2"/>
    <s v="C945"/>
    <x v="1090"/>
    <s v="B1895"/>
    <x v="296"/>
    <x v="3"/>
    <n v="14.1"/>
    <n v="1"/>
    <n v="14.1"/>
    <x v="1"/>
    <x v="1"/>
  </r>
  <r>
    <s v="O1591"/>
    <d v="2024-01-14T00:00:00"/>
    <x v="0"/>
    <x v="11"/>
    <x v="1"/>
    <s v="C313"/>
    <x v="1050"/>
    <s v="B1178"/>
    <x v="1088"/>
    <x v="3"/>
    <n v="43.82"/>
    <n v="5"/>
    <n v="219.1"/>
    <x v="3"/>
    <x v="3"/>
  </r>
  <r>
    <s v="O2192"/>
    <d v="2023-12-26T00:00:00"/>
    <x v="4"/>
    <x v="9"/>
    <x v="2"/>
    <s v="C381"/>
    <x v="1091"/>
    <s v="B1916"/>
    <x v="853"/>
    <x v="1"/>
    <n v="21.16"/>
    <n v="3"/>
    <n v="63.48"/>
    <x v="0"/>
    <x v="4"/>
  </r>
  <r>
    <s v="O1789"/>
    <d v="2024-12-08T00:00:00"/>
    <x v="0"/>
    <x v="9"/>
    <x v="1"/>
    <s v="C923"/>
    <x v="850"/>
    <s v="B1229"/>
    <x v="1090"/>
    <x v="1"/>
    <n v="48.48"/>
    <n v="4"/>
    <n v="193.92"/>
    <x v="2"/>
    <x v="1"/>
  </r>
  <r>
    <s v="O3329"/>
    <d v="2024-04-29T00:00:00"/>
    <x v="1"/>
    <x v="7"/>
    <x v="1"/>
    <s v="C446"/>
    <x v="397"/>
    <s v="B1383"/>
    <x v="324"/>
    <x v="2"/>
    <n v="35.69"/>
    <n v="2"/>
    <n v="71.38"/>
    <x v="0"/>
    <x v="2"/>
  </r>
  <r>
    <s v="O1506"/>
    <d v="2023-09-08T00:00:00"/>
    <x v="2"/>
    <x v="6"/>
    <x v="2"/>
    <s v="C191"/>
    <x v="568"/>
    <s v="B1663"/>
    <x v="365"/>
    <x v="3"/>
    <n v="26.23"/>
    <n v="1"/>
    <n v="26.23"/>
    <x v="3"/>
    <x v="7"/>
  </r>
  <r>
    <s v="O1673"/>
    <d v="2024-05-08T00:00:00"/>
    <x v="3"/>
    <x v="4"/>
    <x v="1"/>
    <s v="C416"/>
    <x v="1092"/>
    <s v="B1939"/>
    <x v="155"/>
    <x v="0"/>
    <n v="25.67"/>
    <n v="5"/>
    <n v="128.35"/>
    <x v="2"/>
    <x v="4"/>
  </r>
  <r>
    <s v="O3193"/>
    <d v="2024-01-20T00:00:00"/>
    <x v="6"/>
    <x v="11"/>
    <x v="1"/>
    <s v="C992"/>
    <x v="127"/>
    <s v="B1135"/>
    <x v="1098"/>
    <x v="2"/>
    <n v="37.06"/>
    <n v="1"/>
    <n v="37.06"/>
    <x v="0"/>
    <x v="3"/>
  </r>
  <r>
    <s v="O2302"/>
    <d v="2023-09-01T00:00:00"/>
    <x v="2"/>
    <x v="6"/>
    <x v="2"/>
    <s v="C151"/>
    <x v="975"/>
    <s v="B1739"/>
    <x v="807"/>
    <x v="0"/>
    <n v="25.06"/>
    <n v="3"/>
    <n v="75.180000000000007"/>
    <x v="1"/>
    <x v="0"/>
  </r>
  <r>
    <s v="O1352"/>
    <d v="2023-11-23T00:00:00"/>
    <x v="5"/>
    <x v="5"/>
    <x v="2"/>
    <s v="C406"/>
    <x v="74"/>
    <s v="B1407"/>
    <x v="1099"/>
    <x v="0"/>
    <n v="44.66"/>
    <n v="2"/>
    <n v="89.32"/>
    <x v="2"/>
    <x v="4"/>
  </r>
  <r>
    <s v="O1500"/>
    <d v="2023-09-29T00:00:00"/>
    <x v="2"/>
    <x v="6"/>
    <x v="2"/>
    <s v="C791"/>
    <x v="596"/>
    <s v="B1767"/>
    <x v="293"/>
    <x v="3"/>
    <n v="36.67"/>
    <n v="2"/>
    <n v="73.34"/>
    <x v="2"/>
    <x v="3"/>
  </r>
  <r>
    <s v="O1796"/>
    <d v="2023-10-29T00:00:00"/>
    <x v="0"/>
    <x v="10"/>
    <x v="2"/>
    <s v="C590"/>
    <x v="240"/>
    <s v="B1141"/>
    <x v="906"/>
    <x v="0"/>
    <n v="8.09"/>
    <n v="5"/>
    <n v="40.450000000000003"/>
    <x v="3"/>
    <x v="2"/>
  </r>
  <r>
    <s v="O2765"/>
    <d v="2023-08-02T00:00:00"/>
    <x v="3"/>
    <x v="8"/>
    <x v="2"/>
    <s v="C903"/>
    <x v="1005"/>
    <s v="B1331"/>
    <x v="124"/>
    <x v="3"/>
    <n v="45.01"/>
    <n v="5"/>
    <n v="225.05"/>
    <x v="0"/>
    <x v="3"/>
  </r>
  <r>
    <s v="O2704"/>
    <d v="2023-08-17T00:00:00"/>
    <x v="5"/>
    <x v="8"/>
    <x v="2"/>
    <s v="C388"/>
    <x v="1060"/>
    <s v="B1207"/>
    <x v="1100"/>
    <x v="3"/>
    <n v="6.25"/>
    <n v="1"/>
    <n v="6.25"/>
    <x v="2"/>
    <x v="0"/>
  </r>
  <r>
    <s v="O1065"/>
    <d v="2024-07-30T00:00:00"/>
    <x v="4"/>
    <x v="2"/>
    <x v="1"/>
    <s v="C976"/>
    <x v="1073"/>
    <s v="B1073"/>
    <x v="983"/>
    <x v="2"/>
    <n v="42.34"/>
    <n v="3"/>
    <n v="127.02"/>
    <x v="1"/>
    <x v="0"/>
  </r>
  <r>
    <s v="O3861"/>
    <d v="2022-11-23T00:00:00"/>
    <x v="3"/>
    <x v="5"/>
    <x v="3"/>
    <s v="C771"/>
    <x v="60"/>
    <s v="B1319"/>
    <x v="290"/>
    <x v="2"/>
    <n v="42.37"/>
    <n v="2"/>
    <n v="84.74"/>
    <x v="2"/>
    <x v="3"/>
  </r>
  <r>
    <s v="O2933"/>
    <d v="2024-08-26T00:00:00"/>
    <x v="1"/>
    <x v="8"/>
    <x v="1"/>
    <s v="C151"/>
    <x v="975"/>
    <s v="B1625"/>
    <x v="998"/>
    <x v="2"/>
    <n v="44.32"/>
    <n v="4"/>
    <n v="177.28"/>
    <x v="2"/>
    <x v="5"/>
  </r>
  <r>
    <s v="O2143"/>
    <d v="2024-12-19T00:00:00"/>
    <x v="5"/>
    <x v="9"/>
    <x v="1"/>
    <s v="C697"/>
    <x v="177"/>
    <s v="B1809"/>
    <x v="1101"/>
    <x v="2"/>
    <n v="34.340000000000003"/>
    <n v="2"/>
    <n v="68.680000000000007"/>
    <x v="2"/>
    <x v="0"/>
  </r>
  <r>
    <s v="O2384"/>
    <d v="2023-02-22T00:00:00"/>
    <x v="3"/>
    <x v="3"/>
    <x v="2"/>
    <s v="C339"/>
    <x v="212"/>
    <s v="B1279"/>
    <x v="555"/>
    <x v="0"/>
    <n v="48.18"/>
    <n v="2"/>
    <n v="96.36"/>
    <x v="2"/>
    <x v="2"/>
  </r>
  <r>
    <s v="O1911"/>
    <d v="2024-08-17T00:00:00"/>
    <x v="6"/>
    <x v="8"/>
    <x v="1"/>
    <s v="C851"/>
    <x v="1093"/>
    <s v="B1179"/>
    <x v="218"/>
    <x v="2"/>
    <n v="10"/>
    <n v="5"/>
    <n v="50"/>
    <x v="1"/>
    <x v="3"/>
  </r>
  <r>
    <s v="O1211"/>
    <d v="2023-08-13T00:00:00"/>
    <x v="0"/>
    <x v="8"/>
    <x v="2"/>
    <s v="C881"/>
    <x v="371"/>
    <s v="B1600"/>
    <x v="82"/>
    <x v="2"/>
    <n v="35.24"/>
    <n v="2"/>
    <n v="70.48"/>
    <x v="2"/>
    <x v="4"/>
  </r>
  <r>
    <s v="O3097"/>
    <d v="2022-11-27T00:00:00"/>
    <x v="0"/>
    <x v="5"/>
    <x v="3"/>
    <s v="C384"/>
    <x v="407"/>
    <s v="B1350"/>
    <x v="234"/>
    <x v="0"/>
    <n v="19.510000000000002"/>
    <n v="2"/>
    <n v="39.020000000000003"/>
    <x v="0"/>
    <x v="7"/>
  </r>
  <r>
    <s v="O1213"/>
    <d v="2024-09-22T00:00:00"/>
    <x v="0"/>
    <x v="6"/>
    <x v="1"/>
    <s v="C622"/>
    <x v="1094"/>
    <s v="B1856"/>
    <x v="781"/>
    <x v="0"/>
    <n v="27.3"/>
    <n v="1"/>
    <n v="27.3"/>
    <x v="1"/>
    <x v="3"/>
  </r>
  <r>
    <s v="O2939"/>
    <d v="2025-03-25T00:00:00"/>
    <x v="4"/>
    <x v="0"/>
    <x v="0"/>
    <s v="C928"/>
    <x v="907"/>
    <s v="B1722"/>
    <x v="900"/>
    <x v="2"/>
    <n v="23.27"/>
    <n v="5"/>
    <n v="116.35"/>
    <x v="2"/>
    <x v="3"/>
  </r>
  <r>
    <s v="O1459"/>
    <d v="2024-08-03T00:00:00"/>
    <x v="6"/>
    <x v="8"/>
    <x v="1"/>
    <s v="C895"/>
    <x v="412"/>
    <s v="B1260"/>
    <x v="919"/>
    <x v="1"/>
    <n v="10.55"/>
    <n v="5"/>
    <n v="52.75"/>
    <x v="1"/>
    <x v="4"/>
  </r>
  <r>
    <s v="O2492"/>
    <d v="2024-05-29T00:00:00"/>
    <x v="3"/>
    <x v="4"/>
    <x v="1"/>
    <s v="C995"/>
    <x v="171"/>
    <s v="B1746"/>
    <x v="414"/>
    <x v="1"/>
    <n v="20.2"/>
    <n v="4"/>
    <n v="80.8"/>
    <x v="2"/>
    <x v="5"/>
  </r>
  <r>
    <s v="O2053"/>
    <d v="2024-09-30T00:00:00"/>
    <x v="1"/>
    <x v="6"/>
    <x v="1"/>
    <s v="C322"/>
    <x v="1095"/>
    <s v="B1784"/>
    <x v="1102"/>
    <x v="3"/>
    <n v="13.31"/>
    <n v="3"/>
    <n v="39.93"/>
    <x v="1"/>
    <x v="0"/>
  </r>
  <r>
    <s v="O3150"/>
    <d v="2024-02-17T00:00:00"/>
    <x v="6"/>
    <x v="3"/>
    <x v="1"/>
    <s v="C250"/>
    <x v="743"/>
    <s v="B1072"/>
    <x v="327"/>
    <x v="0"/>
    <n v="23.08"/>
    <n v="4"/>
    <n v="92.32"/>
    <x v="0"/>
    <x v="6"/>
  </r>
  <r>
    <s v="O2315"/>
    <d v="2023-04-23T00:00:00"/>
    <x v="0"/>
    <x v="7"/>
    <x v="2"/>
    <s v="C214"/>
    <x v="164"/>
    <s v="B1359"/>
    <x v="922"/>
    <x v="1"/>
    <n v="37.770000000000003"/>
    <n v="5"/>
    <n v="188.85"/>
    <x v="2"/>
    <x v="0"/>
  </r>
  <r>
    <s v="O3212"/>
    <d v="2024-07-16T00:00:00"/>
    <x v="4"/>
    <x v="2"/>
    <x v="1"/>
    <s v="C750"/>
    <x v="296"/>
    <s v="B1684"/>
    <x v="455"/>
    <x v="0"/>
    <n v="37.119999999999997"/>
    <n v="2"/>
    <n v="74.239999999999995"/>
    <x v="1"/>
    <x v="2"/>
  </r>
  <r>
    <s v="O1565"/>
    <d v="2023-03-17T00:00:00"/>
    <x v="2"/>
    <x v="0"/>
    <x v="2"/>
    <s v="C393"/>
    <x v="1096"/>
    <s v="B1618"/>
    <x v="887"/>
    <x v="1"/>
    <n v="38.200000000000003"/>
    <n v="1"/>
    <n v="38.200000000000003"/>
    <x v="1"/>
    <x v="4"/>
  </r>
  <r>
    <s v="O2194"/>
    <d v="2024-08-26T00:00:00"/>
    <x v="1"/>
    <x v="8"/>
    <x v="1"/>
    <s v="C151"/>
    <x v="1097"/>
    <s v="B1361"/>
    <x v="593"/>
    <x v="1"/>
    <n v="10.01"/>
    <n v="4"/>
    <n v="40.04"/>
    <x v="2"/>
    <x v="4"/>
  </r>
  <r>
    <s v="O1432"/>
    <d v="2023-03-26T00:00:00"/>
    <x v="0"/>
    <x v="0"/>
    <x v="2"/>
    <s v="C158"/>
    <x v="218"/>
    <s v="B1797"/>
    <x v="720"/>
    <x v="3"/>
    <n v="20.74"/>
    <n v="2"/>
    <n v="41.48"/>
    <x v="3"/>
    <x v="7"/>
  </r>
  <r>
    <s v="O2450"/>
    <d v="2024-10-11T00:00:00"/>
    <x v="2"/>
    <x v="10"/>
    <x v="1"/>
    <s v="C412"/>
    <x v="1008"/>
    <s v="B1389"/>
    <x v="762"/>
    <x v="0"/>
    <n v="36.89"/>
    <n v="3"/>
    <n v="110.67"/>
    <x v="0"/>
    <x v="0"/>
  </r>
  <r>
    <s v="O3022"/>
    <d v="2023-10-22T00:00:00"/>
    <x v="0"/>
    <x v="10"/>
    <x v="2"/>
    <s v="C971"/>
    <x v="736"/>
    <s v="B1237"/>
    <x v="235"/>
    <x v="1"/>
    <n v="6.46"/>
    <n v="5"/>
    <n v="32.299999999999997"/>
    <x v="0"/>
    <x v="2"/>
  </r>
  <r>
    <s v="O1545"/>
    <d v="2024-10-13T00:00:00"/>
    <x v="0"/>
    <x v="10"/>
    <x v="1"/>
    <s v="C202"/>
    <x v="1098"/>
    <s v="B1653"/>
    <x v="885"/>
    <x v="1"/>
    <n v="29.17"/>
    <n v="2"/>
    <n v="58.34"/>
    <x v="0"/>
    <x v="0"/>
  </r>
  <r>
    <s v="O2207"/>
    <d v="2025-07-10T00:00:00"/>
    <x v="5"/>
    <x v="2"/>
    <x v="0"/>
    <s v="C181"/>
    <x v="773"/>
    <s v="B1277"/>
    <x v="1007"/>
    <x v="3"/>
    <n v="39.93"/>
    <n v="1"/>
    <n v="39.93"/>
    <x v="2"/>
    <x v="5"/>
  </r>
  <r>
    <s v="O2917"/>
    <d v="2025-06-19T00:00:00"/>
    <x v="5"/>
    <x v="1"/>
    <x v="0"/>
    <s v="C966"/>
    <x v="314"/>
    <s v="B1730"/>
    <x v="603"/>
    <x v="2"/>
    <n v="24.75"/>
    <n v="1"/>
    <n v="24.75"/>
    <x v="2"/>
    <x v="3"/>
  </r>
  <r>
    <s v="O2083"/>
    <d v="2024-12-30T00:00:00"/>
    <x v="1"/>
    <x v="9"/>
    <x v="1"/>
    <s v="C590"/>
    <x v="157"/>
    <s v="B1464"/>
    <x v="774"/>
    <x v="3"/>
    <n v="33.81"/>
    <n v="1"/>
    <n v="33.81"/>
    <x v="0"/>
    <x v="7"/>
  </r>
  <r>
    <s v="O2524"/>
    <d v="2023-05-23T00:00:00"/>
    <x v="4"/>
    <x v="4"/>
    <x v="2"/>
    <s v="C455"/>
    <x v="202"/>
    <s v="B1037"/>
    <x v="958"/>
    <x v="2"/>
    <n v="7.25"/>
    <n v="1"/>
    <n v="7.25"/>
    <x v="2"/>
    <x v="2"/>
  </r>
  <r>
    <s v="O2185"/>
    <d v="2024-03-05T00:00:00"/>
    <x v="4"/>
    <x v="0"/>
    <x v="1"/>
    <s v="C559"/>
    <x v="527"/>
    <s v="B1585"/>
    <x v="196"/>
    <x v="0"/>
    <n v="27.2"/>
    <n v="3"/>
    <n v="81.599999999999994"/>
    <x v="3"/>
    <x v="2"/>
  </r>
  <r>
    <s v="O1517"/>
    <d v="2023-05-17T00:00:00"/>
    <x v="3"/>
    <x v="4"/>
    <x v="2"/>
    <s v="C407"/>
    <x v="1062"/>
    <s v="B1399"/>
    <x v="1082"/>
    <x v="1"/>
    <n v="49.68"/>
    <n v="1"/>
    <n v="49.68"/>
    <x v="1"/>
    <x v="3"/>
  </r>
  <r>
    <s v="O2050"/>
    <d v="2024-04-12T00:00:00"/>
    <x v="2"/>
    <x v="7"/>
    <x v="1"/>
    <s v="C658"/>
    <x v="1099"/>
    <s v="B1749"/>
    <x v="1103"/>
    <x v="1"/>
    <n v="33.520000000000003"/>
    <n v="5"/>
    <n v="167.6"/>
    <x v="0"/>
    <x v="2"/>
  </r>
  <r>
    <s v="O2804"/>
    <d v="2025-03-04T00:00:00"/>
    <x v="4"/>
    <x v="0"/>
    <x v="0"/>
    <s v="C594"/>
    <x v="60"/>
    <s v="B1234"/>
    <x v="145"/>
    <x v="0"/>
    <n v="11.69"/>
    <n v="5"/>
    <n v="58.45"/>
    <x v="0"/>
    <x v="2"/>
  </r>
  <r>
    <s v="O2452"/>
    <d v="2025-06-09T00:00:00"/>
    <x v="1"/>
    <x v="1"/>
    <x v="0"/>
    <s v="C600"/>
    <x v="698"/>
    <s v="B1611"/>
    <x v="129"/>
    <x v="2"/>
    <n v="17.149999999999999"/>
    <n v="3"/>
    <n v="51.45"/>
    <x v="0"/>
    <x v="0"/>
  </r>
  <r>
    <s v="O2566"/>
    <d v="2025-06-14T00:00:00"/>
    <x v="6"/>
    <x v="1"/>
    <x v="0"/>
    <s v="C393"/>
    <x v="275"/>
    <s v="B1647"/>
    <x v="701"/>
    <x v="0"/>
    <n v="27.21"/>
    <n v="2"/>
    <n v="54.42"/>
    <x v="1"/>
    <x v="0"/>
  </r>
  <r>
    <s v="O3726"/>
    <d v="2024-02-20T00:00:00"/>
    <x v="4"/>
    <x v="3"/>
    <x v="1"/>
    <s v="C325"/>
    <x v="776"/>
    <s v="B1182"/>
    <x v="1104"/>
    <x v="2"/>
    <n v="33.049999999999997"/>
    <n v="5"/>
    <n v="165.25"/>
    <x v="2"/>
    <x v="1"/>
  </r>
  <r>
    <s v="O3118"/>
    <d v="2023-04-03T00:00:00"/>
    <x v="1"/>
    <x v="7"/>
    <x v="2"/>
    <s v="C615"/>
    <x v="38"/>
    <s v="B1922"/>
    <x v="708"/>
    <x v="0"/>
    <n v="50.95"/>
    <n v="2"/>
    <n v="101.9"/>
    <x v="0"/>
    <x v="0"/>
  </r>
  <r>
    <s v="O1235"/>
    <d v="2024-01-31T00:00:00"/>
    <x v="3"/>
    <x v="11"/>
    <x v="1"/>
    <s v="C920"/>
    <x v="1100"/>
    <s v="B1119"/>
    <x v="551"/>
    <x v="3"/>
    <n v="15.84"/>
    <n v="5"/>
    <n v="79.2"/>
    <x v="3"/>
    <x v="2"/>
  </r>
  <r>
    <s v="O1910"/>
    <d v="2024-10-03T00:00:00"/>
    <x v="5"/>
    <x v="10"/>
    <x v="1"/>
    <s v="C183"/>
    <x v="1101"/>
    <s v="B1290"/>
    <x v="430"/>
    <x v="0"/>
    <n v="32.049999999999997"/>
    <n v="2"/>
    <n v="64.099999999999994"/>
    <x v="2"/>
    <x v="0"/>
  </r>
  <r>
    <s v="O1511"/>
    <d v="2024-10-21T00:00:00"/>
    <x v="1"/>
    <x v="10"/>
    <x v="1"/>
    <s v="C846"/>
    <x v="1102"/>
    <s v="B1184"/>
    <x v="1105"/>
    <x v="3"/>
    <n v="29.6"/>
    <n v="4"/>
    <n v="118.4"/>
    <x v="2"/>
    <x v="0"/>
  </r>
  <r>
    <s v="O1367"/>
    <d v="2023-04-16T00:00:00"/>
    <x v="0"/>
    <x v="7"/>
    <x v="2"/>
    <s v="C639"/>
    <x v="951"/>
    <s v="B1615"/>
    <x v="1106"/>
    <x v="1"/>
    <n v="28.25"/>
    <n v="1"/>
    <n v="28.25"/>
    <x v="0"/>
    <x v="4"/>
  </r>
  <r>
    <s v="O2633"/>
    <d v="2023-11-27T00:00:00"/>
    <x v="1"/>
    <x v="5"/>
    <x v="2"/>
    <s v="C993"/>
    <x v="192"/>
    <s v="B1042"/>
    <x v="785"/>
    <x v="2"/>
    <n v="14.21"/>
    <n v="4"/>
    <n v="56.84"/>
    <x v="1"/>
    <x v="5"/>
  </r>
  <r>
    <s v="O1168"/>
    <d v="2023-09-12T00:00:00"/>
    <x v="4"/>
    <x v="6"/>
    <x v="2"/>
    <s v="C985"/>
    <x v="309"/>
    <s v="B1591"/>
    <x v="579"/>
    <x v="3"/>
    <n v="47.13"/>
    <n v="3"/>
    <n v="141.38999999999999"/>
    <x v="3"/>
    <x v="4"/>
  </r>
  <r>
    <s v="O3786"/>
    <d v="2024-10-02T00:00:00"/>
    <x v="3"/>
    <x v="10"/>
    <x v="1"/>
    <s v="C193"/>
    <x v="762"/>
    <s v="B1341"/>
    <x v="316"/>
    <x v="1"/>
    <n v="45.23"/>
    <n v="5"/>
    <n v="226.15"/>
    <x v="2"/>
    <x v="0"/>
  </r>
  <r>
    <s v="O3319"/>
    <d v="2025-05-10T00:00:00"/>
    <x v="6"/>
    <x v="4"/>
    <x v="0"/>
    <s v="C927"/>
    <x v="426"/>
    <s v="B1335"/>
    <x v="300"/>
    <x v="2"/>
    <n v="17.5"/>
    <n v="5"/>
    <n v="87.5"/>
    <x v="0"/>
    <x v="6"/>
  </r>
  <r>
    <s v="O2619"/>
    <d v="2024-05-09T00:00:00"/>
    <x v="5"/>
    <x v="4"/>
    <x v="1"/>
    <s v="C824"/>
    <x v="832"/>
    <s v="B1976"/>
    <x v="516"/>
    <x v="2"/>
    <n v="24.82"/>
    <n v="3"/>
    <n v="74.459999999999994"/>
    <x v="2"/>
    <x v="7"/>
  </r>
  <r>
    <s v="O1997"/>
    <d v="2023-02-22T00:00:00"/>
    <x v="3"/>
    <x v="3"/>
    <x v="2"/>
    <s v="C523"/>
    <x v="1103"/>
    <s v="B1503"/>
    <x v="1107"/>
    <x v="2"/>
    <n v="30.86"/>
    <n v="4"/>
    <n v="123.44"/>
    <x v="1"/>
    <x v="7"/>
  </r>
  <r>
    <s v="O1221"/>
    <d v="2023-07-07T00:00:00"/>
    <x v="2"/>
    <x v="2"/>
    <x v="2"/>
    <s v="C518"/>
    <x v="1002"/>
    <s v="B1704"/>
    <x v="227"/>
    <x v="3"/>
    <n v="6.28"/>
    <n v="3"/>
    <n v="18.84"/>
    <x v="1"/>
    <x v="0"/>
  </r>
  <r>
    <s v="O2675"/>
    <d v="2025-03-14T00:00:00"/>
    <x v="2"/>
    <x v="0"/>
    <x v="0"/>
    <s v="C102"/>
    <x v="1104"/>
    <s v="B1300"/>
    <x v="479"/>
    <x v="3"/>
    <n v="39.909999999999997"/>
    <n v="2"/>
    <n v="79.819999999999993"/>
    <x v="0"/>
    <x v="3"/>
  </r>
  <r>
    <s v="O1877"/>
    <d v="2023-05-10T00:00:00"/>
    <x v="3"/>
    <x v="4"/>
    <x v="2"/>
    <s v="C427"/>
    <x v="1105"/>
    <s v="B1816"/>
    <x v="1108"/>
    <x v="1"/>
    <n v="10.94"/>
    <n v="2"/>
    <n v="21.88"/>
    <x v="2"/>
    <x v="4"/>
  </r>
  <r>
    <s v="O2760"/>
    <d v="2022-08-29T00:00:00"/>
    <x v="1"/>
    <x v="8"/>
    <x v="3"/>
    <s v="C514"/>
    <x v="735"/>
    <s v="B1119"/>
    <x v="154"/>
    <x v="2"/>
    <n v="10.59"/>
    <n v="5"/>
    <n v="52.95"/>
    <x v="0"/>
    <x v="1"/>
  </r>
  <r>
    <s v="O3840"/>
    <d v="2024-01-30T00:00:00"/>
    <x v="4"/>
    <x v="11"/>
    <x v="1"/>
    <s v="C883"/>
    <x v="1106"/>
    <s v="B1268"/>
    <x v="382"/>
    <x v="0"/>
    <n v="50.54"/>
    <n v="4"/>
    <n v="202.16"/>
    <x v="0"/>
    <x v="2"/>
  </r>
  <r>
    <s v="O3314"/>
    <d v="2022-09-03T00:00:00"/>
    <x v="6"/>
    <x v="6"/>
    <x v="3"/>
    <s v="C125"/>
    <x v="355"/>
    <s v="B1307"/>
    <x v="993"/>
    <x v="2"/>
    <n v="35.409999999999997"/>
    <n v="2"/>
    <n v="70.819999999999993"/>
    <x v="0"/>
    <x v="0"/>
  </r>
  <r>
    <s v="O1180"/>
    <d v="2024-04-07T00:00:00"/>
    <x v="0"/>
    <x v="7"/>
    <x v="1"/>
    <s v="C102"/>
    <x v="1104"/>
    <s v="B1234"/>
    <x v="145"/>
    <x v="3"/>
    <n v="10.49"/>
    <n v="5"/>
    <n v="52.45"/>
    <x v="3"/>
    <x v="4"/>
  </r>
  <r>
    <s v="O3216"/>
    <d v="2024-04-27T00:00:00"/>
    <x v="6"/>
    <x v="7"/>
    <x v="1"/>
    <s v="C297"/>
    <x v="659"/>
    <s v="B1083"/>
    <x v="898"/>
    <x v="0"/>
    <n v="13.8"/>
    <n v="5"/>
    <n v="69"/>
    <x v="0"/>
    <x v="0"/>
  </r>
  <r>
    <s v="O3340"/>
    <d v="2022-10-13T00:00:00"/>
    <x v="5"/>
    <x v="10"/>
    <x v="3"/>
    <s v="C273"/>
    <x v="329"/>
    <s v="B1997"/>
    <x v="484"/>
    <x v="0"/>
    <n v="7.36"/>
    <n v="5"/>
    <n v="36.799999999999997"/>
    <x v="0"/>
    <x v="7"/>
  </r>
  <r>
    <s v="O1883"/>
    <d v="2024-11-04T00:00:00"/>
    <x v="1"/>
    <x v="5"/>
    <x v="1"/>
    <s v="C667"/>
    <x v="883"/>
    <s v="B1353"/>
    <x v="1005"/>
    <x v="3"/>
    <n v="26.01"/>
    <n v="1"/>
    <n v="26.01"/>
    <x v="1"/>
    <x v="3"/>
  </r>
  <r>
    <s v="O1329"/>
    <d v="2024-02-04T00:00:00"/>
    <x v="0"/>
    <x v="3"/>
    <x v="1"/>
    <s v="C104"/>
    <x v="845"/>
    <s v="B1719"/>
    <x v="1109"/>
    <x v="1"/>
    <n v="26.04"/>
    <n v="5"/>
    <n v="130.19999999999999"/>
    <x v="2"/>
    <x v="0"/>
  </r>
  <r>
    <s v="O2134"/>
    <d v="2024-05-21T00:00:00"/>
    <x v="4"/>
    <x v="4"/>
    <x v="1"/>
    <s v="C651"/>
    <x v="520"/>
    <s v="B1556"/>
    <x v="1110"/>
    <x v="1"/>
    <n v="32.229999999999997"/>
    <n v="2"/>
    <n v="64.459999999999994"/>
    <x v="2"/>
    <x v="3"/>
  </r>
  <r>
    <s v="O1934"/>
    <d v="2023-07-11T00:00:00"/>
    <x v="4"/>
    <x v="2"/>
    <x v="2"/>
    <s v="C829"/>
    <x v="815"/>
    <s v="B1602"/>
    <x v="1111"/>
    <x v="1"/>
    <n v="46.85"/>
    <n v="4"/>
    <n v="187.4"/>
    <x v="1"/>
    <x v="0"/>
  </r>
  <r>
    <s v="O1729"/>
    <d v="2024-01-16T00:00:00"/>
    <x v="4"/>
    <x v="11"/>
    <x v="1"/>
    <s v="C239"/>
    <x v="1107"/>
    <s v="B1767"/>
    <x v="1112"/>
    <x v="3"/>
    <n v="15.08"/>
    <n v="5"/>
    <n v="75.400000000000006"/>
    <x v="0"/>
    <x v="4"/>
  </r>
  <r>
    <s v="O1133"/>
    <d v="2024-07-19T00:00:00"/>
    <x v="2"/>
    <x v="2"/>
    <x v="1"/>
    <s v="C873"/>
    <x v="201"/>
    <s v="B1270"/>
    <x v="1113"/>
    <x v="2"/>
    <n v="18.739999999999998"/>
    <n v="1"/>
    <n v="18.739999999999998"/>
    <x v="2"/>
    <x v="3"/>
  </r>
  <r>
    <s v="O3344"/>
    <d v="2024-01-15T00:00:00"/>
    <x v="1"/>
    <x v="11"/>
    <x v="1"/>
    <s v="C471"/>
    <x v="611"/>
    <s v="B1809"/>
    <x v="1101"/>
    <x v="1"/>
    <n v="33.68"/>
    <n v="3"/>
    <n v="101.04"/>
    <x v="0"/>
    <x v="6"/>
  </r>
  <r>
    <s v="O2349"/>
    <d v="2025-05-17T00:00:00"/>
    <x v="6"/>
    <x v="4"/>
    <x v="0"/>
    <s v="C435"/>
    <x v="1070"/>
    <s v="B1481"/>
    <x v="965"/>
    <x v="2"/>
    <n v="28.53"/>
    <n v="1"/>
    <n v="28.53"/>
    <x v="0"/>
    <x v="6"/>
  </r>
  <r>
    <s v="O3440"/>
    <d v="2025-01-05T00:00:00"/>
    <x v="0"/>
    <x v="11"/>
    <x v="0"/>
    <s v="C993"/>
    <x v="779"/>
    <s v="B1465"/>
    <x v="1053"/>
    <x v="3"/>
    <n v="26.7"/>
    <n v="3"/>
    <n v="80.099999999999994"/>
    <x v="1"/>
    <x v="2"/>
  </r>
  <r>
    <s v="O2843"/>
    <d v="2022-12-06T00:00:00"/>
    <x v="4"/>
    <x v="9"/>
    <x v="3"/>
    <s v="C702"/>
    <x v="833"/>
    <s v="B1577"/>
    <x v="909"/>
    <x v="2"/>
    <n v="42.41"/>
    <n v="1"/>
    <n v="42.41"/>
    <x v="0"/>
    <x v="2"/>
  </r>
  <r>
    <s v="O2911"/>
    <d v="2023-05-21T00:00:00"/>
    <x v="0"/>
    <x v="4"/>
    <x v="2"/>
    <s v="C133"/>
    <x v="125"/>
    <s v="B1999"/>
    <x v="992"/>
    <x v="3"/>
    <n v="7.49"/>
    <n v="1"/>
    <n v="7.49"/>
    <x v="2"/>
    <x v="2"/>
  </r>
  <r>
    <s v="O2299"/>
    <d v="2024-02-15T00:00:00"/>
    <x v="5"/>
    <x v="3"/>
    <x v="1"/>
    <s v="C821"/>
    <x v="146"/>
    <s v="B1536"/>
    <x v="1085"/>
    <x v="2"/>
    <n v="7.63"/>
    <n v="1"/>
    <n v="7.63"/>
    <x v="1"/>
    <x v="5"/>
  </r>
  <r>
    <s v="O3897"/>
    <d v="2024-11-14T00:00:00"/>
    <x v="5"/>
    <x v="5"/>
    <x v="1"/>
    <s v="C102"/>
    <x v="1104"/>
    <s v="B1074"/>
    <x v="925"/>
    <x v="2"/>
    <n v="25.48"/>
    <n v="1"/>
    <n v="25.48"/>
    <x v="0"/>
    <x v="2"/>
  </r>
  <r>
    <s v="O1413"/>
    <d v="2023-08-16T00:00:00"/>
    <x v="3"/>
    <x v="8"/>
    <x v="2"/>
    <s v="C415"/>
    <x v="1024"/>
    <s v="B1519"/>
    <x v="809"/>
    <x v="1"/>
    <n v="18.62"/>
    <n v="2"/>
    <n v="37.24"/>
    <x v="1"/>
    <x v="2"/>
  </r>
  <r>
    <s v="O1160"/>
    <d v="2024-03-22T00:00:00"/>
    <x v="2"/>
    <x v="0"/>
    <x v="1"/>
    <s v="C923"/>
    <x v="310"/>
    <s v="B1753"/>
    <x v="1092"/>
    <x v="3"/>
    <n v="40.090000000000003"/>
    <n v="2"/>
    <n v="80.180000000000007"/>
    <x v="2"/>
    <x v="3"/>
  </r>
  <r>
    <s v="O3164"/>
    <d v="2024-01-08T00:00:00"/>
    <x v="1"/>
    <x v="11"/>
    <x v="1"/>
    <s v="C274"/>
    <x v="135"/>
    <s v="B1729"/>
    <x v="629"/>
    <x v="0"/>
    <n v="43.59"/>
    <n v="5"/>
    <n v="217.95"/>
    <x v="2"/>
    <x v="2"/>
  </r>
  <r>
    <s v="O1031"/>
    <d v="2024-07-05T00:00:00"/>
    <x v="2"/>
    <x v="2"/>
    <x v="1"/>
    <s v="C321"/>
    <x v="118"/>
    <s v="B1836"/>
    <x v="846"/>
    <x v="2"/>
    <n v="46.27"/>
    <n v="5"/>
    <n v="231.35"/>
    <x v="3"/>
    <x v="7"/>
  </r>
  <r>
    <s v="O3412"/>
    <d v="2025-02-25T00:00:00"/>
    <x v="4"/>
    <x v="3"/>
    <x v="0"/>
    <s v="C251"/>
    <x v="980"/>
    <s v="B1939"/>
    <x v="155"/>
    <x v="2"/>
    <n v="24.74"/>
    <n v="3"/>
    <n v="74.22"/>
    <x v="0"/>
    <x v="6"/>
  </r>
  <r>
    <s v="O2098"/>
    <d v="2023-08-16T00:00:00"/>
    <x v="3"/>
    <x v="8"/>
    <x v="2"/>
    <s v="C545"/>
    <x v="14"/>
    <s v="B1668"/>
    <x v="1114"/>
    <x v="3"/>
    <n v="21.52"/>
    <n v="1"/>
    <n v="21.52"/>
    <x v="0"/>
    <x v="1"/>
  </r>
  <r>
    <s v="O3432"/>
    <d v="2025-02-11T00:00:00"/>
    <x v="4"/>
    <x v="3"/>
    <x v="0"/>
    <s v="C365"/>
    <x v="654"/>
    <s v="B1980"/>
    <x v="834"/>
    <x v="3"/>
    <n v="44.06"/>
    <n v="1"/>
    <n v="44.06"/>
    <x v="0"/>
    <x v="7"/>
  </r>
  <r>
    <s v="O3784"/>
    <d v="2024-05-05T00:00:00"/>
    <x v="0"/>
    <x v="4"/>
    <x v="1"/>
    <s v="C453"/>
    <x v="11"/>
    <s v="B1614"/>
    <x v="710"/>
    <x v="3"/>
    <n v="6.63"/>
    <n v="2"/>
    <n v="13.26"/>
    <x v="0"/>
    <x v="0"/>
  </r>
  <r>
    <s v="O3346"/>
    <d v="2022-10-03T00:00:00"/>
    <x v="1"/>
    <x v="10"/>
    <x v="3"/>
    <s v="C572"/>
    <x v="714"/>
    <s v="B1345"/>
    <x v="897"/>
    <x v="0"/>
    <n v="8.9"/>
    <n v="4"/>
    <n v="35.6"/>
    <x v="2"/>
    <x v="7"/>
  </r>
  <r>
    <s v="O1228"/>
    <d v="2023-07-28T00:00:00"/>
    <x v="2"/>
    <x v="2"/>
    <x v="2"/>
    <s v="C925"/>
    <x v="672"/>
    <s v="B1922"/>
    <x v="784"/>
    <x v="1"/>
    <n v="11.63"/>
    <n v="2"/>
    <n v="23.26"/>
    <x v="3"/>
    <x v="4"/>
  </r>
  <r>
    <s v="O1691"/>
    <d v="2023-10-02T00:00:00"/>
    <x v="1"/>
    <x v="10"/>
    <x v="2"/>
    <s v="C885"/>
    <x v="243"/>
    <s v="B1922"/>
    <x v="708"/>
    <x v="2"/>
    <n v="46.25"/>
    <n v="2"/>
    <n v="92.5"/>
    <x v="0"/>
    <x v="2"/>
  </r>
  <r>
    <s v="O3046"/>
    <d v="2024-09-30T00:00:00"/>
    <x v="1"/>
    <x v="6"/>
    <x v="1"/>
    <s v="C183"/>
    <x v="882"/>
    <s v="B1435"/>
    <x v="60"/>
    <x v="2"/>
    <n v="43.98"/>
    <n v="3"/>
    <n v="131.94"/>
    <x v="0"/>
    <x v="0"/>
  </r>
  <r>
    <s v="O3204"/>
    <d v="2025-02-01T00:00:00"/>
    <x v="6"/>
    <x v="3"/>
    <x v="0"/>
    <s v="C214"/>
    <x v="164"/>
    <s v="B1577"/>
    <x v="909"/>
    <x v="0"/>
    <n v="42.45"/>
    <n v="3"/>
    <n v="127.35"/>
    <x v="1"/>
    <x v="1"/>
  </r>
  <r>
    <s v="O1397"/>
    <d v="2023-04-02T00:00:00"/>
    <x v="0"/>
    <x v="7"/>
    <x v="2"/>
    <s v="C240"/>
    <x v="462"/>
    <s v="B1707"/>
    <x v="1115"/>
    <x v="1"/>
    <n v="35.81"/>
    <n v="4"/>
    <n v="143.24"/>
    <x v="1"/>
    <x v="0"/>
  </r>
  <r>
    <s v="O3791"/>
    <d v="2024-11-02T00:00:00"/>
    <x v="6"/>
    <x v="5"/>
    <x v="1"/>
    <s v="C327"/>
    <x v="234"/>
    <s v="B1484"/>
    <x v="855"/>
    <x v="3"/>
    <n v="20.34"/>
    <n v="1"/>
    <n v="20.34"/>
    <x v="0"/>
    <x v="2"/>
  </r>
  <r>
    <s v="O1306"/>
    <d v="2023-06-18T00:00:00"/>
    <x v="0"/>
    <x v="1"/>
    <x v="2"/>
    <s v="C720"/>
    <x v="836"/>
    <s v="B1849"/>
    <x v="1116"/>
    <x v="3"/>
    <n v="15.19"/>
    <n v="4"/>
    <n v="60.76"/>
    <x v="1"/>
    <x v="1"/>
  </r>
  <r>
    <s v="O3027"/>
    <d v="2023-01-18T00:00:00"/>
    <x v="3"/>
    <x v="11"/>
    <x v="2"/>
    <s v="C757"/>
    <x v="274"/>
    <s v="B1462"/>
    <x v="189"/>
    <x v="2"/>
    <n v="49.05"/>
    <n v="4"/>
    <n v="196.2"/>
    <x v="2"/>
    <x v="0"/>
  </r>
  <r>
    <s v="O1330"/>
    <d v="2024-02-03T00:00:00"/>
    <x v="6"/>
    <x v="3"/>
    <x v="1"/>
    <s v="C930"/>
    <x v="778"/>
    <s v="B1760"/>
    <x v="1117"/>
    <x v="3"/>
    <n v="12"/>
    <n v="3"/>
    <n v="36"/>
    <x v="0"/>
    <x v="1"/>
  </r>
  <r>
    <s v="O3602"/>
    <d v="2024-05-20T00:00:00"/>
    <x v="1"/>
    <x v="4"/>
    <x v="1"/>
    <s v="C678"/>
    <x v="751"/>
    <s v="B1795"/>
    <x v="66"/>
    <x v="2"/>
    <n v="12.77"/>
    <n v="3"/>
    <n v="38.31"/>
    <x v="0"/>
    <x v="5"/>
  </r>
  <r>
    <s v="O2360"/>
    <d v="2024-10-01T00:00:00"/>
    <x v="4"/>
    <x v="10"/>
    <x v="1"/>
    <s v="C584"/>
    <x v="1108"/>
    <s v="B1377"/>
    <x v="381"/>
    <x v="3"/>
    <n v="27.31"/>
    <n v="2"/>
    <n v="54.62"/>
    <x v="2"/>
    <x v="2"/>
  </r>
  <r>
    <s v="O2759"/>
    <d v="2025-03-13T00:00:00"/>
    <x v="5"/>
    <x v="0"/>
    <x v="0"/>
    <s v="C456"/>
    <x v="325"/>
    <s v="B1701"/>
    <x v="914"/>
    <x v="0"/>
    <n v="12.56"/>
    <n v="3"/>
    <n v="37.68"/>
    <x v="0"/>
    <x v="0"/>
  </r>
  <r>
    <s v="O2606"/>
    <d v="2023-03-26T00:00:00"/>
    <x v="0"/>
    <x v="0"/>
    <x v="2"/>
    <s v="C570"/>
    <x v="597"/>
    <s v="B1739"/>
    <x v="1019"/>
    <x v="0"/>
    <n v="17.37"/>
    <n v="1"/>
    <n v="17.37"/>
    <x v="0"/>
    <x v="6"/>
  </r>
  <r>
    <s v="O2628"/>
    <d v="2023-01-25T00:00:00"/>
    <x v="3"/>
    <x v="11"/>
    <x v="2"/>
    <s v="C130"/>
    <x v="224"/>
    <s v="B1352"/>
    <x v="840"/>
    <x v="0"/>
    <n v="27.61"/>
    <n v="4"/>
    <n v="110.44"/>
    <x v="2"/>
    <x v="1"/>
  </r>
  <r>
    <s v="O2929"/>
    <d v="2022-12-21T00:00:00"/>
    <x v="3"/>
    <x v="9"/>
    <x v="3"/>
    <s v="C900"/>
    <x v="1053"/>
    <s v="B1690"/>
    <x v="1118"/>
    <x v="1"/>
    <n v="15.39"/>
    <n v="5"/>
    <n v="76.95"/>
    <x v="2"/>
    <x v="0"/>
  </r>
  <r>
    <s v="O2016"/>
    <d v="2024-01-08T00:00:00"/>
    <x v="1"/>
    <x v="11"/>
    <x v="1"/>
    <s v="C300"/>
    <x v="442"/>
    <s v="B1112"/>
    <x v="867"/>
    <x v="3"/>
    <n v="45.21"/>
    <n v="5"/>
    <n v="226.05"/>
    <x v="1"/>
    <x v="3"/>
  </r>
  <r>
    <s v="O3531"/>
    <d v="2023-08-18T00:00:00"/>
    <x v="2"/>
    <x v="8"/>
    <x v="2"/>
    <s v="C867"/>
    <x v="657"/>
    <s v="B1916"/>
    <x v="659"/>
    <x v="0"/>
    <n v="24.43"/>
    <n v="3"/>
    <n v="73.290000000000006"/>
    <x v="2"/>
    <x v="2"/>
  </r>
  <r>
    <s v="O3120"/>
    <d v="2025-01-26T00:00:00"/>
    <x v="0"/>
    <x v="11"/>
    <x v="0"/>
    <s v="C384"/>
    <x v="407"/>
    <s v="B1565"/>
    <x v="175"/>
    <x v="3"/>
    <n v="27.36"/>
    <n v="3"/>
    <n v="82.08"/>
    <x v="2"/>
    <x v="1"/>
  </r>
  <r>
    <s v="O1763"/>
    <d v="2023-03-08T00:00:00"/>
    <x v="3"/>
    <x v="0"/>
    <x v="2"/>
    <s v="C926"/>
    <x v="1109"/>
    <s v="B1504"/>
    <x v="1119"/>
    <x v="2"/>
    <n v="26.45"/>
    <n v="3"/>
    <n v="79.349999999999994"/>
    <x v="3"/>
    <x v="1"/>
  </r>
  <r>
    <s v="O1263"/>
    <d v="2024-07-30T00:00:00"/>
    <x v="4"/>
    <x v="2"/>
    <x v="1"/>
    <s v="C500"/>
    <x v="791"/>
    <s v="B1085"/>
    <x v="695"/>
    <x v="0"/>
    <n v="36.770000000000003"/>
    <n v="5"/>
    <n v="183.85"/>
    <x v="3"/>
    <x v="7"/>
  </r>
  <r>
    <s v="O2367"/>
    <d v="2023-02-25T00:00:00"/>
    <x v="6"/>
    <x v="3"/>
    <x v="2"/>
    <s v="C576"/>
    <x v="1110"/>
    <s v="B1071"/>
    <x v="251"/>
    <x v="0"/>
    <n v="21.03"/>
    <n v="4"/>
    <n v="84.12"/>
    <x v="0"/>
    <x v="7"/>
  </r>
  <r>
    <s v="O2989"/>
    <d v="2022-11-25T00:00:00"/>
    <x v="2"/>
    <x v="5"/>
    <x v="3"/>
    <s v="C877"/>
    <x v="744"/>
    <s v="B1261"/>
    <x v="788"/>
    <x v="2"/>
    <n v="35.020000000000003"/>
    <n v="5"/>
    <n v="175.1"/>
    <x v="0"/>
    <x v="2"/>
  </r>
  <r>
    <s v="O2193"/>
    <d v="2024-09-21T00:00:00"/>
    <x v="6"/>
    <x v="6"/>
    <x v="1"/>
    <s v="C888"/>
    <x v="814"/>
    <s v="B1046"/>
    <x v="498"/>
    <x v="2"/>
    <n v="14.32"/>
    <n v="3"/>
    <n v="42.96"/>
    <x v="3"/>
    <x v="7"/>
  </r>
  <r>
    <s v="O2583"/>
    <d v="2023-12-30T00:00:00"/>
    <x v="6"/>
    <x v="9"/>
    <x v="2"/>
    <s v="C164"/>
    <x v="266"/>
    <s v="B1354"/>
    <x v="877"/>
    <x v="0"/>
    <n v="31.98"/>
    <n v="2"/>
    <n v="63.96"/>
    <x v="1"/>
    <x v="2"/>
  </r>
  <r>
    <s v="O2343"/>
    <d v="2025-01-06T00:00:00"/>
    <x v="1"/>
    <x v="11"/>
    <x v="0"/>
    <s v="C690"/>
    <x v="466"/>
    <s v="B1362"/>
    <x v="775"/>
    <x v="0"/>
    <n v="43.58"/>
    <n v="1"/>
    <n v="43.58"/>
    <x v="2"/>
    <x v="1"/>
  </r>
  <r>
    <s v="O2896"/>
    <d v="2025-02-22T00:00:00"/>
    <x v="6"/>
    <x v="3"/>
    <x v="0"/>
    <s v="C101"/>
    <x v="780"/>
    <s v="B1679"/>
    <x v="74"/>
    <x v="0"/>
    <n v="11.86"/>
    <n v="3"/>
    <n v="35.58"/>
    <x v="1"/>
    <x v="2"/>
  </r>
  <r>
    <s v="O1017"/>
    <d v="2024-04-02T00:00:00"/>
    <x v="4"/>
    <x v="7"/>
    <x v="1"/>
    <s v="C475"/>
    <x v="734"/>
    <s v="B1205"/>
    <x v="1120"/>
    <x v="1"/>
    <n v="6.83"/>
    <n v="5"/>
    <n v="34.15"/>
    <x v="3"/>
    <x v="7"/>
  </r>
  <r>
    <s v="O1632"/>
    <d v="2023-02-16T00:00:00"/>
    <x v="5"/>
    <x v="3"/>
    <x v="2"/>
    <s v="C918"/>
    <x v="945"/>
    <s v="B1651"/>
    <x v="691"/>
    <x v="0"/>
    <n v="44.82"/>
    <n v="5"/>
    <n v="224.1"/>
    <x v="0"/>
    <x v="0"/>
  </r>
  <r>
    <s v="O2333"/>
    <d v="2024-07-19T00:00:00"/>
    <x v="2"/>
    <x v="2"/>
    <x v="1"/>
    <s v="C746"/>
    <x v="954"/>
    <s v="B1414"/>
    <x v="511"/>
    <x v="2"/>
    <n v="25.2"/>
    <n v="4"/>
    <n v="100.8"/>
    <x v="2"/>
    <x v="0"/>
  </r>
  <r>
    <s v="O3640"/>
    <d v="2024-12-19T00:00:00"/>
    <x v="5"/>
    <x v="9"/>
    <x v="1"/>
    <s v="C252"/>
    <x v="1089"/>
    <s v="B1500"/>
    <x v="494"/>
    <x v="3"/>
    <n v="16.399999999999999"/>
    <n v="1"/>
    <n v="16.399999999999999"/>
    <x v="2"/>
    <x v="6"/>
  </r>
  <r>
    <s v="O1962"/>
    <d v="2024-12-10T00:00:00"/>
    <x v="4"/>
    <x v="9"/>
    <x v="1"/>
    <s v="C536"/>
    <x v="1111"/>
    <s v="B1377"/>
    <x v="381"/>
    <x v="3"/>
    <n v="23.63"/>
    <n v="3"/>
    <n v="70.89"/>
    <x v="2"/>
    <x v="0"/>
  </r>
  <r>
    <s v="O2422"/>
    <d v="2022-09-14T00:00:00"/>
    <x v="3"/>
    <x v="6"/>
    <x v="3"/>
    <s v="C977"/>
    <x v="1112"/>
    <s v="B1515"/>
    <x v="409"/>
    <x v="2"/>
    <n v="40.299999999999997"/>
    <n v="4"/>
    <n v="161.19999999999999"/>
    <x v="0"/>
    <x v="0"/>
  </r>
  <r>
    <s v="O1177"/>
    <d v="2024-06-23T00:00:00"/>
    <x v="0"/>
    <x v="1"/>
    <x v="1"/>
    <s v="C622"/>
    <x v="594"/>
    <s v="B1828"/>
    <x v="1121"/>
    <x v="3"/>
    <n v="25.43"/>
    <n v="4"/>
    <n v="101.72"/>
    <x v="1"/>
    <x v="0"/>
  </r>
  <r>
    <s v="O2171"/>
    <d v="2024-05-15T00:00:00"/>
    <x v="3"/>
    <x v="4"/>
    <x v="1"/>
    <s v="C309"/>
    <x v="1113"/>
    <s v="B1587"/>
    <x v="1122"/>
    <x v="1"/>
    <n v="33.85"/>
    <n v="4"/>
    <n v="135.4"/>
    <x v="2"/>
    <x v="2"/>
  </r>
  <r>
    <s v="O1045"/>
    <d v="2023-04-20T00:00:00"/>
    <x v="5"/>
    <x v="7"/>
    <x v="2"/>
    <s v="C550"/>
    <x v="1114"/>
    <s v="B1247"/>
    <x v="108"/>
    <x v="3"/>
    <n v="17.16"/>
    <n v="2"/>
    <n v="34.32"/>
    <x v="3"/>
    <x v="1"/>
  </r>
  <r>
    <s v="O2877"/>
    <d v="2024-10-16T00:00:00"/>
    <x v="3"/>
    <x v="10"/>
    <x v="1"/>
    <s v="C179"/>
    <x v="1115"/>
    <s v="B1446"/>
    <x v="1123"/>
    <x v="0"/>
    <n v="37.76"/>
    <n v="3"/>
    <n v="113.28"/>
    <x v="0"/>
    <x v="0"/>
  </r>
  <r>
    <s v="O1737"/>
    <d v="2023-10-14T00:00:00"/>
    <x v="6"/>
    <x v="10"/>
    <x v="2"/>
    <s v="C719"/>
    <x v="27"/>
    <s v="B1208"/>
    <x v="33"/>
    <x v="2"/>
    <n v="15.85"/>
    <n v="4"/>
    <n v="63.4"/>
    <x v="0"/>
    <x v="1"/>
  </r>
  <r>
    <s v="O3446"/>
    <d v="2023-10-04T00:00:00"/>
    <x v="3"/>
    <x v="10"/>
    <x v="2"/>
    <s v="C543"/>
    <x v="503"/>
    <s v="B1491"/>
    <x v="1124"/>
    <x v="2"/>
    <n v="22.81"/>
    <n v="1"/>
    <n v="22.81"/>
    <x v="0"/>
    <x v="5"/>
  </r>
  <r>
    <s v="O1480"/>
    <d v="2023-02-11T00:00:00"/>
    <x v="6"/>
    <x v="3"/>
    <x v="2"/>
    <s v="C506"/>
    <x v="1116"/>
    <s v="B1577"/>
    <x v="909"/>
    <x v="1"/>
    <n v="40.04"/>
    <n v="5"/>
    <n v="200.2"/>
    <x v="2"/>
    <x v="4"/>
  </r>
  <r>
    <s v="O3320"/>
    <d v="2025-07-03T00:00:00"/>
    <x v="5"/>
    <x v="2"/>
    <x v="0"/>
    <s v="C240"/>
    <x v="462"/>
    <s v="B1222"/>
    <x v="442"/>
    <x v="0"/>
    <n v="28.32"/>
    <n v="3"/>
    <n v="84.96"/>
    <x v="0"/>
    <x v="3"/>
  </r>
  <r>
    <s v="O3451"/>
    <d v="2025-01-06T00:00:00"/>
    <x v="1"/>
    <x v="11"/>
    <x v="0"/>
    <s v="C199"/>
    <x v="618"/>
    <s v="B1921"/>
    <x v="921"/>
    <x v="0"/>
    <n v="22.15"/>
    <n v="1"/>
    <n v="22.15"/>
    <x v="2"/>
    <x v="6"/>
  </r>
  <r>
    <s v="O1618"/>
    <d v="2024-01-03T00:00:00"/>
    <x v="3"/>
    <x v="11"/>
    <x v="1"/>
    <s v="C509"/>
    <x v="750"/>
    <s v="B1926"/>
    <x v="502"/>
    <x v="1"/>
    <n v="46.27"/>
    <n v="4"/>
    <n v="185.08"/>
    <x v="0"/>
    <x v="2"/>
  </r>
  <r>
    <s v="O1093"/>
    <d v="2023-08-15T00:00:00"/>
    <x v="4"/>
    <x v="8"/>
    <x v="2"/>
    <s v="C477"/>
    <x v="840"/>
    <s v="B1266"/>
    <x v="367"/>
    <x v="0"/>
    <n v="48.15"/>
    <n v="3"/>
    <n v="144.44999999999999"/>
    <x v="0"/>
    <x v="1"/>
  </r>
  <r>
    <s v="O1510"/>
    <d v="2023-04-15T00:00:00"/>
    <x v="6"/>
    <x v="7"/>
    <x v="2"/>
    <s v="C809"/>
    <x v="1117"/>
    <s v="B1441"/>
    <x v="573"/>
    <x v="1"/>
    <n v="16.43"/>
    <n v="4"/>
    <n v="65.72"/>
    <x v="0"/>
    <x v="0"/>
  </r>
  <r>
    <s v="O3570"/>
    <d v="2023-12-26T00:00:00"/>
    <x v="4"/>
    <x v="9"/>
    <x v="2"/>
    <s v="C891"/>
    <x v="257"/>
    <s v="B1701"/>
    <x v="914"/>
    <x v="0"/>
    <n v="14.47"/>
    <n v="3"/>
    <n v="43.41"/>
    <x v="0"/>
    <x v="2"/>
  </r>
  <r>
    <s v="O3930"/>
    <d v="2025-01-18T00:00:00"/>
    <x v="6"/>
    <x v="11"/>
    <x v="0"/>
    <s v="C234"/>
    <x v="606"/>
    <s v="B1806"/>
    <x v="48"/>
    <x v="2"/>
    <n v="21.97"/>
    <n v="2"/>
    <n v="43.94"/>
    <x v="2"/>
    <x v="2"/>
  </r>
  <r>
    <s v="O2535"/>
    <d v="2023-02-10T00:00:00"/>
    <x v="2"/>
    <x v="3"/>
    <x v="2"/>
    <s v="C869"/>
    <x v="552"/>
    <s v="B1328"/>
    <x v="1125"/>
    <x v="1"/>
    <n v="6.07"/>
    <n v="5"/>
    <n v="30.35"/>
    <x v="0"/>
    <x v="6"/>
  </r>
  <r>
    <s v="O1686"/>
    <d v="2024-11-04T00:00:00"/>
    <x v="1"/>
    <x v="5"/>
    <x v="1"/>
    <s v="C576"/>
    <x v="1110"/>
    <s v="B1064"/>
    <x v="1126"/>
    <x v="0"/>
    <n v="39.67"/>
    <n v="4"/>
    <n v="158.68"/>
    <x v="1"/>
    <x v="2"/>
  </r>
  <r>
    <s v="O1252"/>
    <d v="2024-07-03T00:00:00"/>
    <x v="3"/>
    <x v="2"/>
    <x v="1"/>
    <s v="C164"/>
    <x v="837"/>
    <s v="B1406"/>
    <x v="1127"/>
    <x v="3"/>
    <n v="40.76"/>
    <n v="5"/>
    <n v="203.8"/>
    <x v="3"/>
    <x v="0"/>
  </r>
  <r>
    <s v="O2751"/>
    <d v="2022-09-22T00:00:00"/>
    <x v="5"/>
    <x v="6"/>
    <x v="3"/>
    <s v="C574"/>
    <x v="9"/>
    <s v="B1425"/>
    <x v="279"/>
    <x v="2"/>
    <n v="13.93"/>
    <n v="2"/>
    <n v="27.86"/>
    <x v="0"/>
    <x v="3"/>
  </r>
  <r>
    <s v="O3010"/>
    <d v="2022-12-10T00:00:00"/>
    <x v="6"/>
    <x v="9"/>
    <x v="3"/>
    <s v="C273"/>
    <x v="446"/>
    <s v="B1612"/>
    <x v="205"/>
    <x v="2"/>
    <n v="36.200000000000003"/>
    <n v="1"/>
    <n v="36.200000000000003"/>
    <x v="0"/>
    <x v="6"/>
  </r>
  <r>
    <s v="O2230"/>
    <d v="2025-06-03T00:00:00"/>
    <x v="4"/>
    <x v="1"/>
    <x v="0"/>
    <s v="C651"/>
    <x v="113"/>
    <s v="B1232"/>
    <x v="444"/>
    <x v="2"/>
    <n v="37.25"/>
    <n v="5"/>
    <n v="186.25"/>
    <x v="0"/>
    <x v="0"/>
  </r>
  <r>
    <s v="O3511"/>
    <d v="2023-03-07T00:00:00"/>
    <x v="4"/>
    <x v="0"/>
    <x v="2"/>
    <s v="C770"/>
    <x v="866"/>
    <s v="B1738"/>
    <x v="212"/>
    <x v="0"/>
    <n v="7.68"/>
    <n v="3"/>
    <n v="23.04"/>
    <x v="2"/>
    <x v="2"/>
  </r>
  <r>
    <s v="O3508"/>
    <d v="2024-08-05T00:00:00"/>
    <x v="1"/>
    <x v="8"/>
    <x v="1"/>
    <s v="C865"/>
    <x v="1017"/>
    <s v="B1580"/>
    <x v="854"/>
    <x v="0"/>
    <n v="5.56"/>
    <n v="1"/>
    <n v="5.56"/>
    <x v="0"/>
    <x v="0"/>
  </r>
  <r>
    <s v="O3158"/>
    <d v="2024-06-12T00:00:00"/>
    <x v="3"/>
    <x v="1"/>
    <x v="1"/>
    <s v="C749"/>
    <x v="593"/>
    <s v="B1645"/>
    <x v="960"/>
    <x v="2"/>
    <n v="20.79"/>
    <n v="4"/>
    <n v="83.16"/>
    <x v="0"/>
    <x v="5"/>
  </r>
  <r>
    <s v="O3967"/>
    <d v="2023-07-06T00:00:00"/>
    <x v="5"/>
    <x v="2"/>
    <x v="2"/>
    <s v="C166"/>
    <x v="344"/>
    <s v="B1364"/>
    <x v="821"/>
    <x v="1"/>
    <n v="19.13"/>
    <n v="5"/>
    <n v="95.65"/>
    <x v="0"/>
    <x v="1"/>
  </r>
  <r>
    <s v="O3884"/>
    <d v="2024-08-08T00:00:00"/>
    <x v="5"/>
    <x v="8"/>
    <x v="1"/>
    <s v="C251"/>
    <x v="980"/>
    <s v="B1759"/>
    <x v="966"/>
    <x v="0"/>
    <n v="15.06"/>
    <n v="3"/>
    <n v="45.18"/>
    <x v="0"/>
    <x v="1"/>
  </r>
  <r>
    <s v="O3182"/>
    <d v="2023-10-05T00:00:00"/>
    <x v="5"/>
    <x v="10"/>
    <x v="2"/>
    <s v="C799"/>
    <x v="634"/>
    <s v="B1729"/>
    <x v="31"/>
    <x v="0"/>
    <n v="6.7"/>
    <n v="2"/>
    <n v="13.4"/>
    <x v="0"/>
    <x v="1"/>
  </r>
  <r>
    <s v="O3185"/>
    <d v="2024-01-30T00:00:00"/>
    <x v="4"/>
    <x v="11"/>
    <x v="1"/>
    <s v="C386"/>
    <x v="56"/>
    <s v="B1618"/>
    <x v="887"/>
    <x v="0"/>
    <n v="30.75"/>
    <n v="4"/>
    <n v="123"/>
    <x v="1"/>
    <x v="0"/>
  </r>
  <r>
    <s v="O3624"/>
    <d v="2024-12-15T00:00:00"/>
    <x v="0"/>
    <x v="9"/>
    <x v="1"/>
    <s v="C483"/>
    <x v="578"/>
    <s v="B1198"/>
    <x v="735"/>
    <x v="2"/>
    <n v="17.66"/>
    <n v="2"/>
    <n v="35.32"/>
    <x v="0"/>
    <x v="2"/>
  </r>
  <r>
    <s v="O2688"/>
    <d v="2023-04-03T00:00:00"/>
    <x v="1"/>
    <x v="7"/>
    <x v="2"/>
    <s v="C234"/>
    <x v="606"/>
    <s v="B1297"/>
    <x v="797"/>
    <x v="2"/>
    <n v="9.64"/>
    <n v="1"/>
    <n v="9.64"/>
    <x v="1"/>
    <x v="0"/>
  </r>
  <r>
    <s v="O3176"/>
    <d v="2023-12-04T00:00:00"/>
    <x v="1"/>
    <x v="9"/>
    <x v="2"/>
    <s v="C487"/>
    <x v="82"/>
    <s v="B1749"/>
    <x v="1103"/>
    <x v="0"/>
    <n v="38.97"/>
    <n v="2"/>
    <n v="77.94"/>
    <x v="0"/>
    <x v="2"/>
  </r>
  <r>
    <s v="O2669"/>
    <d v="2023-05-04T00:00:00"/>
    <x v="5"/>
    <x v="4"/>
    <x v="2"/>
    <s v="C179"/>
    <x v="306"/>
    <s v="B1028"/>
    <x v="961"/>
    <x v="3"/>
    <n v="25.66"/>
    <n v="4"/>
    <n v="102.64"/>
    <x v="2"/>
    <x v="3"/>
  </r>
  <r>
    <s v="O1613"/>
    <d v="2024-12-02T00:00:00"/>
    <x v="1"/>
    <x v="9"/>
    <x v="1"/>
    <s v="C178"/>
    <x v="689"/>
    <s v="B1274"/>
    <x v="1042"/>
    <x v="0"/>
    <n v="21.42"/>
    <n v="1"/>
    <n v="21.42"/>
    <x v="0"/>
    <x v="0"/>
  </r>
  <r>
    <s v="O1882"/>
    <d v="2023-04-26T00:00:00"/>
    <x v="3"/>
    <x v="7"/>
    <x v="2"/>
    <s v="C718"/>
    <x v="1013"/>
    <s v="B1594"/>
    <x v="161"/>
    <x v="1"/>
    <n v="48.69"/>
    <n v="4"/>
    <n v="194.76"/>
    <x v="0"/>
    <x v="7"/>
  </r>
  <r>
    <s v="O3112"/>
    <d v="2024-10-21T00:00:00"/>
    <x v="1"/>
    <x v="10"/>
    <x v="1"/>
    <s v="C563"/>
    <x v="631"/>
    <s v="B1514"/>
    <x v="987"/>
    <x v="0"/>
    <n v="21.16"/>
    <n v="4"/>
    <n v="84.64"/>
    <x v="0"/>
    <x v="5"/>
  </r>
  <r>
    <s v="O3257"/>
    <d v="2025-03-03T00:00:00"/>
    <x v="1"/>
    <x v="0"/>
    <x v="0"/>
    <s v="C682"/>
    <x v="564"/>
    <s v="B1901"/>
    <x v="383"/>
    <x v="2"/>
    <n v="44.91"/>
    <n v="3"/>
    <n v="134.72999999999999"/>
    <x v="0"/>
    <x v="0"/>
  </r>
  <r>
    <s v="O1837"/>
    <d v="2024-05-13T00:00:00"/>
    <x v="1"/>
    <x v="4"/>
    <x v="1"/>
    <s v="C536"/>
    <x v="1118"/>
    <s v="B1200"/>
    <x v="955"/>
    <x v="3"/>
    <n v="36.89"/>
    <n v="1"/>
    <n v="36.89"/>
    <x v="2"/>
    <x v="4"/>
  </r>
  <r>
    <s v="O1274"/>
    <d v="2024-10-09T00:00:00"/>
    <x v="3"/>
    <x v="10"/>
    <x v="1"/>
    <s v="C891"/>
    <x v="257"/>
    <s v="B1182"/>
    <x v="1104"/>
    <x v="3"/>
    <n v="35.14"/>
    <n v="1"/>
    <n v="35.14"/>
    <x v="1"/>
    <x v="7"/>
  </r>
  <r>
    <s v="O3905"/>
    <d v="2024-08-10T00:00:00"/>
    <x v="6"/>
    <x v="8"/>
    <x v="1"/>
    <s v="C712"/>
    <x v="429"/>
    <s v="B1816"/>
    <x v="1108"/>
    <x v="2"/>
    <n v="10.36"/>
    <n v="4"/>
    <n v="41.44"/>
    <x v="0"/>
    <x v="3"/>
  </r>
  <r>
    <s v="O2559"/>
    <d v="2023-08-01T00:00:00"/>
    <x v="4"/>
    <x v="8"/>
    <x v="2"/>
    <s v="C438"/>
    <x v="184"/>
    <s v="B1585"/>
    <x v="196"/>
    <x v="0"/>
    <n v="27.28"/>
    <n v="3"/>
    <n v="81.84"/>
    <x v="1"/>
    <x v="2"/>
  </r>
  <r>
    <s v="O3554"/>
    <d v="2024-05-18T00:00:00"/>
    <x v="6"/>
    <x v="4"/>
    <x v="1"/>
    <s v="C654"/>
    <x v="1119"/>
    <s v="B1855"/>
    <x v="872"/>
    <x v="0"/>
    <n v="14.86"/>
    <n v="2"/>
    <n v="29.72"/>
    <x v="1"/>
    <x v="2"/>
  </r>
  <r>
    <s v="O3684"/>
    <d v="2024-01-08T00:00:00"/>
    <x v="1"/>
    <x v="11"/>
    <x v="1"/>
    <s v="C780"/>
    <x v="484"/>
    <s v="B1115"/>
    <x v="436"/>
    <x v="3"/>
    <n v="16.100000000000001"/>
    <n v="5"/>
    <n v="80.5"/>
    <x v="0"/>
    <x v="2"/>
  </r>
  <r>
    <s v="O2269"/>
    <d v="2024-08-28T00:00:00"/>
    <x v="3"/>
    <x v="8"/>
    <x v="1"/>
    <s v="C710"/>
    <x v="525"/>
    <s v="B1344"/>
    <x v="210"/>
    <x v="0"/>
    <n v="30.95"/>
    <n v="1"/>
    <n v="30.95"/>
    <x v="0"/>
    <x v="2"/>
  </r>
  <r>
    <s v="O1444"/>
    <d v="2023-10-11T00:00:00"/>
    <x v="3"/>
    <x v="10"/>
    <x v="2"/>
    <s v="C849"/>
    <x v="635"/>
    <s v="B1300"/>
    <x v="479"/>
    <x v="2"/>
    <n v="49.86"/>
    <n v="4"/>
    <n v="199.44"/>
    <x v="0"/>
    <x v="3"/>
  </r>
  <r>
    <s v="O2694"/>
    <d v="2024-10-19T00:00:00"/>
    <x v="6"/>
    <x v="10"/>
    <x v="1"/>
    <s v="C171"/>
    <x v="331"/>
    <s v="B1536"/>
    <x v="716"/>
    <x v="1"/>
    <n v="37.869999999999997"/>
    <n v="3"/>
    <n v="113.61"/>
    <x v="0"/>
    <x v="2"/>
  </r>
  <r>
    <s v="O3524"/>
    <d v="2023-06-23T00:00:00"/>
    <x v="2"/>
    <x v="1"/>
    <x v="2"/>
    <s v="C948"/>
    <x v="358"/>
    <s v="B1243"/>
    <x v="440"/>
    <x v="3"/>
    <n v="37.229999999999997"/>
    <n v="2"/>
    <n v="74.459999999999994"/>
    <x v="2"/>
    <x v="2"/>
  </r>
  <r>
    <s v="O2715"/>
    <d v="2025-06-19T00:00:00"/>
    <x v="5"/>
    <x v="1"/>
    <x v="0"/>
    <s v="C839"/>
    <x v="284"/>
    <s v="B1253"/>
    <x v="641"/>
    <x v="0"/>
    <n v="28.15"/>
    <n v="2"/>
    <n v="56.3"/>
    <x v="0"/>
    <x v="1"/>
  </r>
  <r>
    <s v="O1343"/>
    <d v="2024-07-28T00:00:00"/>
    <x v="0"/>
    <x v="2"/>
    <x v="1"/>
    <s v="C140"/>
    <x v="382"/>
    <s v="B1438"/>
    <x v="1128"/>
    <x v="1"/>
    <n v="35.99"/>
    <n v="1"/>
    <n v="35.99"/>
    <x v="1"/>
    <x v="4"/>
  </r>
  <r>
    <s v="O2952"/>
    <d v="2023-10-06T00:00:00"/>
    <x v="2"/>
    <x v="10"/>
    <x v="2"/>
    <s v="C987"/>
    <x v="297"/>
    <s v="B1648"/>
    <x v="786"/>
    <x v="0"/>
    <n v="52.09"/>
    <n v="2"/>
    <n v="104.18"/>
    <x v="1"/>
    <x v="1"/>
  </r>
  <r>
    <s v="O2327"/>
    <d v="2024-03-27T00:00:00"/>
    <x v="3"/>
    <x v="0"/>
    <x v="1"/>
    <s v="C920"/>
    <x v="295"/>
    <s v="B1773"/>
    <x v="298"/>
    <x v="3"/>
    <n v="33.729999999999997"/>
    <n v="5"/>
    <n v="168.65"/>
    <x v="0"/>
    <x v="5"/>
  </r>
  <r>
    <s v="O1484"/>
    <d v="2024-06-13T00:00:00"/>
    <x v="5"/>
    <x v="1"/>
    <x v="1"/>
    <s v="C737"/>
    <x v="1120"/>
    <s v="B1506"/>
    <x v="213"/>
    <x v="1"/>
    <n v="36.130000000000003"/>
    <n v="1"/>
    <n v="36.130000000000003"/>
    <x v="1"/>
    <x v="2"/>
  </r>
  <r>
    <s v="O3418"/>
    <d v="2023-06-22T00:00:00"/>
    <x v="5"/>
    <x v="1"/>
    <x v="2"/>
    <s v="C823"/>
    <x v="119"/>
    <s v="B1319"/>
    <x v="340"/>
    <x v="0"/>
    <n v="36.54"/>
    <n v="2"/>
    <n v="73.08"/>
    <x v="2"/>
    <x v="2"/>
  </r>
  <r>
    <s v="O3850"/>
    <d v="2023-04-03T00:00:00"/>
    <x v="1"/>
    <x v="7"/>
    <x v="2"/>
    <s v="C549"/>
    <x v="451"/>
    <s v="B1542"/>
    <x v="984"/>
    <x v="0"/>
    <n v="27.24"/>
    <n v="1"/>
    <n v="27.24"/>
    <x v="2"/>
    <x v="0"/>
  </r>
  <r>
    <s v="O1559"/>
    <d v="2023-01-14T00:00:00"/>
    <x v="6"/>
    <x v="11"/>
    <x v="2"/>
    <s v="C372"/>
    <x v="756"/>
    <s v="B1164"/>
    <x v="1129"/>
    <x v="1"/>
    <n v="19.89"/>
    <n v="3"/>
    <n v="59.67"/>
    <x v="3"/>
    <x v="7"/>
  </r>
  <r>
    <s v="O2292"/>
    <d v="2024-09-27T00:00:00"/>
    <x v="2"/>
    <x v="6"/>
    <x v="1"/>
    <s v="C108"/>
    <x v="948"/>
    <s v="B1502"/>
    <x v="336"/>
    <x v="2"/>
    <n v="22.65"/>
    <n v="3"/>
    <n v="67.95"/>
    <x v="0"/>
    <x v="3"/>
  </r>
  <r>
    <s v="O3261"/>
    <d v="2023-07-09T00:00:00"/>
    <x v="0"/>
    <x v="2"/>
    <x v="2"/>
    <s v="C140"/>
    <x v="637"/>
    <s v="B1995"/>
    <x v="447"/>
    <x v="2"/>
    <n v="9.7200000000000006"/>
    <n v="4"/>
    <n v="38.880000000000003"/>
    <x v="2"/>
    <x v="7"/>
  </r>
  <r>
    <s v="O3863"/>
    <d v="2023-12-27T00:00:00"/>
    <x v="3"/>
    <x v="9"/>
    <x v="2"/>
    <s v="C597"/>
    <x v="2"/>
    <s v="B1133"/>
    <x v="805"/>
    <x v="0"/>
    <n v="42.35"/>
    <n v="1"/>
    <n v="42.35"/>
    <x v="0"/>
    <x v="6"/>
  </r>
  <r>
    <s v="O1169"/>
    <d v="2023-12-04T00:00:00"/>
    <x v="1"/>
    <x v="9"/>
    <x v="2"/>
    <s v="C255"/>
    <x v="1045"/>
    <s v="B1690"/>
    <x v="1118"/>
    <x v="0"/>
    <n v="12.85"/>
    <n v="4"/>
    <n v="51.4"/>
    <x v="2"/>
    <x v="1"/>
  </r>
  <r>
    <s v="O1114"/>
    <d v="2024-08-30T00:00:00"/>
    <x v="2"/>
    <x v="8"/>
    <x v="1"/>
    <s v="C175"/>
    <x v="324"/>
    <s v="B1249"/>
    <x v="1130"/>
    <x v="1"/>
    <n v="6.86"/>
    <n v="1"/>
    <n v="6.86"/>
    <x v="0"/>
    <x v="3"/>
  </r>
  <r>
    <s v="O1308"/>
    <d v="2023-07-09T00:00:00"/>
    <x v="0"/>
    <x v="2"/>
    <x v="2"/>
    <s v="C951"/>
    <x v="1021"/>
    <s v="B1503"/>
    <x v="714"/>
    <x v="0"/>
    <n v="15.49"/>
    <n v="5"/>
    <n v="77.45"/>
    <x v="3"/>
    <x v="0"/>
  </r>
  <r>
    <s v="O3038"/>
    <d v="2024-04-10T00:00:00"/>
    <x v="3"/>
    <x v="7"/>
    <x v="1"/>
    <s v="C562"/>
    <x v="319"/>
    <s v="B1237"/>
    <x v="235"/>
    <x v="0"/>
    <n v="6.64"/>
    <n v="3"/>
    <n v="19.920000000000002"/>
    <x v="0"/>
    <x v="1"/>
  </r>
  <r>
    <s v="O2826"/>
    <d v="2023-07-05T00:00:00"/>
    <x v="3"/>
    <x v="2"/>
    <x v="2"/>
    <s v="C780"/>
    <x v="153"/>
    <s v="B1542"/>
    <x v="795"/>
    <x v="3"/>
    <n v="23.8"/>
    <n v="4"/>
    <n v="95.2"/>
    <x v="2"/>
    <x v="2"/>
  </r>
  <r>
    <s v="O2282"/>
    <d v="2025-01-30T00:00:00"/>
    <x v="5"/>
    <x v="11"/>
    <x v="0"/>
    <s v="C495"/>
    <x v="906"/>
    <s v="B1611"/>
    <x v="829"/>
    <x v="3"/>
    <n v="40.549999999999997"/>
    <n v="2"/>
    <n v="81.099999999999994"/>
    <x v="1"/>
    <x v="0"/>
  </r>
  <r>
    <s v="O2488"/>
    <d v="2023-05-26T00:00:00"/>
    <x v="2"/>
    <x v="4"/>
    <x v="2"/>
    <s v="C730"/>
    <x v="500"/>
    <s v="B1549"/>
    <x v="894"/>
    <x v="2"/>
    <n v="51.14"/>
    <n v="3"/>
    <n v="153.41999999999999"/>
    <x v="2"/>
    <x v="2"/>
  </r>
  <r>
    <s v="O1830"/>
    <d v="2024-11-08T00:00:00"/>
    <x v="2"/>
    <x v="5"/>
    <x v="1"/>
    <s v="C900"/>
    <x v="1053"/>
    <s v="B1227"/>
    <x v="844"/>
    <x v="0"/>
    <n v="42.39"/>
    <n v="1"/>
    <n v="42.39"/>
    <x v="0"/>
    <x v="4"/>
  </r>
  <r>
    <s v="O1818"/>
    <d v="2024-07-19T00:00:00"/>
    <x v="2"/>
    <x v="2"/>
    <x v="1"/>
    <s v="C818"/>
    <x v="782"/>
    <s v="B1647"/>
    <x v="857"/>
    <x v="1"/>
    <n v="15.09"/>
    <n v="2"/>
    <n v="30.18"/>
    <x v="1"/>
    <x v="1"/>
  </r>
  <r>
    <s v="O2825"/>
    <d v="2023-01-01T00:00:00"/>
    <x v="0"/>
    <x v="11"/>
    <x v="2"/>
    <s v="C672"/>
    <x v="514"/>
    <s v="B1418"/>
    <x v="882"/>
    <x v="2"/>
    <n v="13.31"/>
    <n v="1"/>
    <n v="13.31"/>
    <x v="2"/>
    <x v="0"/>
  </r>
  <r>
    <s v="O3896"/>
    <d v="2024-09-13T00:00:00"/>
    <x v="2"/>
    <x v="6"/>
    <x v="1"/>
    <s v="C526"/>
    <x v="428"/>
    <s v="B1046"/>
    <x v="317"/>
    <x v="0"/>
    <n v="38.71"/>
    <n v="5"/>
    <n v="193.55"/>
    <x v="1"/>
    <x v="0"/>
  </r>
  <r>
    <s v="O2489"/>
    <d v="2024-07-21T00:00:00"/>
    <x v="0"/>
    <x v="2"/>
    <x v="1"/>
    <s v="C876"/>
    <x v="191"/>
    <s v="B1155"/>
    <x v="950"/>
    <x v="0"/>
    <n v="13.89"/>
    <n v="1"/>
    <n v="13.89"/>
    <x v="2"/>
    <x v="2"/>
  </r>
  <r>
    <s v="O1650"/>
    <d v="2024-08-30T00:00:00"/>
    <x v="2"/>
    <x v="8"/>
    <x v="1"/>
    <s v="C662"/>
    <x v="1121"/>
    <s v="B1138"/>
    <x v="1065"/>
    <x v="2"/>
    <n v="17.18"/>
    <n v="3"/>
    <n v="51.54"/>
    <x v="0"/>
    <x v="4"/>
  </r>
  <r>
    <s v="O3662"/>
    <d v="2025-08-20T00:00:00"/>
    <x v="3"/>
    <x v="8"/>
    <x v="0"/>
    <s v="C899"/>
    <x v="112"/>
    <s v="B1546"/>
    <x v="856"/>
    <x v="2"/>
    <n v="24.78"/>
    <n v="4"/>
    <n v="99.12"/>
    <x v="0"/>
    <x v="2"/>
  </r>
  <r>
    <s v="O2213"/>
    <d v="2024-07-16T00:00:00"/>
    <x v="4"/>
    <x v="2"/>
    <x v="1"/>
    <s v="C632"/>
    <x v="37"/>
    <s v="B1927"/>
    <x v="989"/>
    <x v="2"/>
    <n v="32.29"/>
    <n v="3"/>
    <n v="96.87"/>
    <x v="0"/>
    <x v="2"/>
  </r>
  <r>
    <s v="O1582"/>
    <d v="2024-09-18T00:00:00"/>
    <x v="3"/>
    <x v="6"/>
    <x v="1"/>
    <s v="C322"/>
    <x v="507"/>
    <s v="B1503"/>
    <x v="571"/>
    <x v="3"/>
    <n v="34.979999999999997"/>
    <n v="5"/>
    <n v="174.9"/>
    <x v="2"/>
    <x v="0"/>
  </r>
  <r>
    <s v="O3551"/>
    <d v="2023-11-05T00:00:00"/>
    <x v="0"/>
    <x v="5"/>
    <x v="2"/>
    <s v="C461"/>
    <x v="67"/>
    <s v="B1614"/>
    <x v="710"/>
    <x v="0"/>
    <n v="5.12"/>
    <n v="3"/>
    <n v="15.36"/>
    <x v="0"/>
    <x v="2"/>
  </r>
  <r>
    <s v="O1925"/>
    <d v="2023-09-01T00:00:00"/>
    <x v="2"/>
    <x v="6"/>
    <x v="2"/>
    <s v="C553"/>
    <x v="1122"/>
    <s v="B1693"/>
    <x v="1028"/>
    <x v="1"/>
    <n v="49.05"/>
    <n v="4"/>
    <n v="196.2"/>
    <x v="1"/>
    <x v="2"/>
  </r>
  <r>
    <s v="O1711"/>
    <d v="2024-11-10T00:00:00"/>
    <x v="0"/>
    <x v="5"/>
    <x v="1"/>
    <s v="C588"/>
    <x v="1030"/>
    <s v="B1569"/>
    <x v="1058"/>
    <x v="0"/>
    <n v="22.52"/>
    <n v="5"/>
    <n v="112.6"/>
    <x v="1"/>
    <x v="0"/>
  </r>
  <r>
    <s v="O3940"/>
    <d v="2023-08-16T00:00:00"/>
    <x v="3"/>
    <x v="8"/>
    <x v="2"/>
    <s v="C546"/>
    <x v="439"/>
    <s v="B1729"/>
    <x v="165"/>
    <x v="2"/>
    <n v="40.1"/>
    <n v="3"/>
    <n v="120.3"/>
    <x v="0"/>
    <x v="5"/>
  </r>
  <r>
    <s v="O2140"/>
    <d v="2023-11-16T00:00:00"/>
    <x v="5"/>
    <x v="5"/>
    <x v="2"/>
    <s v="C683"/>
    <x v="301"/>
    <s v="B1813"/>
    <x v="883"/>
    <x v="3"/>
    <n v="7.32"/>
    <n v="3"/>
    <n v="21.96"/>
    <x v="3"/>
    <x v="3"/>
  </r>
  <r>
    <s v="O1700"/>
    <d v="2023-02-13T00:00:00"/>
    <x v="1"/>
    <x v="3"/>
    <x v="2"/>
    <s v="C671"/>
    <x v="52"/>
    <s v="B1942"/>
    <x v="462"/>
    <x v="1"/>
    <n v="47.95"/>
    <n v="1"/>
    <n v="47.95"/>
    <x v="2"/>
    <x v="4"/>
  </r>
  <r>
    <s v="O3654"/>
    <d v="2023-06-06T00:00:00"/>
    <x v="4"/>
    <x v="1"/>
    <x v="2"/>
    <s v="C631"/>
    <x v="1123"/>
    <s v="B1361"/>
    <x v="423"/>
    <x v="2"/>
    <n v="6.62"/>
    <n v="1"/>
    <n v="6.62"/>
    <x v="0"/>
    <x v="0"/>
  </r>
  <r>
    <s v="O2802"/>
    <d v="2024-08-10T00:00:00"/>
    <x v="6"/>
    <x v="8"/>
    <x v="1"/>
    <s v="C455"/>
    <x v="572"/>
    <s v="B1764"/>
    <x v="80"/>
    <x v="2"/>
    <n v="18.510000000000002"/>
    <n v="1"/>
    <n v="18.510000000000002"/>
    <x v="0"/>
    <x v="5"/>
  </r>
  <r>
    <s v="O1493"/>
    <d v="2024-02-24T00:00:00"/>
    <x v="6"/>
    <x v="3"/>
    <x v="1"/>
    <s v="C745"/>
    <x v="1026"/>
    <s v="B1488"/>
    <x v="1131"/>
    <x v="2"/>
    <n v="8.77"/>
    <n v="4"/>
    <n v="35.08"/>
    <x v="0"/>
    <x v="3"/>
  </r>
  <r>
    <s v="O1400"/>
    <d v="2023-08-26T00:00:00"/>
    <x v="6"/>
    <x v="8"/>
    <x v="2"/>
    <s v="C337"/>
    <x v="938"/>
    <s v="B1073"/>
    <x v="496"/>
    <x v="0"/>
    <n v="46.18"/>
    <n v="1"/>
    <n v="46.18"/>
    <x v="3"/>
    <x v="2"/>
  </r>
  <r>
    <s v="O3323"/>
    <d v="2025-07-06T00:00:00"/>
    <x v="0"/>
    <x v="2"/>
    <x v="0"/>
    <s v="C872"/>
    <x v="878"/>
    <s v="B1836"/>
    <x v="846"/>
    <x v="0"/>
    <n v="52.57"/>
    <n v="1"/>
    <n v="52.57"/>
    <x v="1"/>
    <x v="2"/>
  </r>
  <r>
    <s v="O3405"/>
    <d v="2023-12-01T00:00:00"/>
    <x v="2"/>
    <x v="9"/>
    <x v="2"/>
    <s v="C898"/>
    <x v="176"/>
    <s v="B1345"/>
    <x v="897"/>
    <x v="2"/>
    <n v="8.65"/>
    <n v="2"/>
    <n v="17.3"/>
    <x v="0"/>
    <x v="3"/>
  </r>
  <r>
    <s v="O2875"/>
    <d v="2022-10-07T00:00:00"/>
    <x v="2"/>
    <x v="10"/>
    <x v="3"/>
    <s v="C604"/>
    <x v="696"/>
    <s v="B1230"/>
    <x v="614"/>
    <x v="3"/>
    <n v="19.18"/>
    <n v="1"/>
    <n v="19.18"/>
    <x v="0"/>
    <x v="0"/>
  </r>
  <r>
    <s v="O3208"/>
    <d v="2025-04-26T00:00:00"/>
    <x v="6"/>
    <x v="7"/>
    <x v="0"/>
    <s v="C746"/>
    <x v="964"/>
    <s v="B1721"/>
    <x v="429"/>
    <x v="0"/>
    <n v="26.69"/>
    <n v="3"/>
    <n v="80.069999999999993"/>
    <x v="0"/>
    <x v="2"/>
  </r>
  <r>
    <s v="O2268"/>
    <d v="2025-07-10T00:00:00"/>
    <x v="5"/>
    <x v="2"/>
    <x v="0"/>
    <s v="C828"/>
    <x v="1033"/>
    <s v="B1465"/>
    <x v="920"/>
    <x v="2"/>
    <n v="13.16"/>
    <n v="3"/>
    <n v="39.479999999999997"/>
    <x v="2"/>
    <x v="0"/>
  </r>
  <r>
    <s v="O3829"/>
    <d v="2024-02-05T00:00:00"/>
    <x v="1"/>
    <x v="3"/>
    <x v="1"/>
    <s v="C300"/>
    <x v="551"/>
    <s v="B1909"/>
    <x v="874"/>
    <x v="0"/>
    <n v="39.909999999999997"/>
    <n v="1"/>
    <n v="39.909999999999997"/>
    <x v="1"/>
    <x v="0"/>
  </r>
  <r>
    <s v="O1039"/>
    <d v="2023-11-22T00:00:00"/>
    <x v="3"/>
    <x v="5"/>
    <x v="2"/>
    <s v="C521"/>
    <x v="440"/>
    <s v="B1088"/>
    <x v="582"/>
    <x v="0"/>
    <n v="36.54"/>
    <n v="5"/>
    <n v="182.7"/>
    <x v="0"/>
    <x v="2"/>
  </r>
  <r>
    <s v="O2852"/>
    <d v="2025-06-18T00:00:00"/>
    <x v="3"/>
    <x v="1"/>
    <x v="0"/>
    <s v="C477"/>
    <x v="367"/>
    <s v="B1752"/>
    <x v="1017"/>
    <x v="0"/>
    <n v="11.3"/>
    <n v="4"/>
    <n v="45.2"/>
    <x v="0"/>
    <x v="5"/>
  </r>
  <r>
    <s v="O2261"/>
    <d v="2023-10-20T00:00:00"/>
    <x v="2"/>
    <x v="10"/>
    <x v="2"/>
    <s v="C142"/>
    <x v="912"/>
    <s v="B1487"/>
    <x v="577"/>
    <x v="0"/>
    <n v="20.99"/>
    <n v="3"/>
    <n v="62.97"/>
    <x v="1"/>
    <x v="0"/>
  </r>
  <r>
    <s v="O2753"/>
    <d v="2024-08-27T00:00:00"/>
    <x v="4"/>
    <x v="8"/>
    <x v="1"/>
    <s v="C423"/>
    <x v="480"/>
    <s v="B1772"/>
    <x v="761"/>
    <x v="2"/>
    <n v="17.16"/>
    <n v="2"/>
    <n v="34.32"/>
    <x v="0"/>
    <x v="7"/>
  </r>
  <r>
    <s v="O3076"/>
    <d v="2023-03-10T00:00:00"/>
    <x v="2"/>
    <x v="0"/>
    <x v="2"/>
    <s v="C787"/>
    <x v="798"/>
    <s v="B1474"/>
    <x v="892"/>
    <x v="0"/>
    <n v="28.8"/>
    <n v="5"/>
    <n v="144"/>
    <x v="1"/>
    <x v="5"/>
  </r>
  <r>
    <s v="O2439"/>
    <d v="2025-07-01T00:00:00"/>
    <x v="4"/>
    <x v="2"/>
    <x v="0"/>
    <s v="C562"/>
    <x v="293"/>
    <s v="B1694"/>
    <x v="970"/>
    <x v="0"/>
    <n v="36.42"/>
    <n v="4"/>
    <n v="145.68"/>
    <x v="2"/>
    <x v="7"/>
  </r>
  <r>
    <s v="O3043"/>
    <d v="2024-01-30T00:00:00"/>
    <x v="4"/>
    <x v="11"/>
    <x v="1"/>
    <s v="C720"/>
    <x v="463"/>
    <s v="B1855"/>
    <x v="30"/>
    <x v="2"/>
    <n v="6.98"/>
    <n v="4"/>
    <n v="27.92"/>
    <x v="1"/>
    <x v="2"/>
  </r>
  <r>
    <s v="O2887"/>
    <d v="2024-04-09T00:00:00"/>
    <x v="4"/>
    <x v="7"/>
    <x v="1"/>
    <s v="C702"/>
    <x v="833"/>
    <s v="B1080"/>
    <x v="619"/>
    <x v="3"/>
    <n v="48.4"/>
    <n v="1"/>
    <n v="48.4"/>
    <x v="0"/>
    <x v="1"/>
  </r>
  <r>
    <s v="O2963"/>
    <d v="2024-07-14T00:00:00"/>
    <x v="0"/>
    <x v="2"/>
    <x v="1"/>
    <s v="C613"/>
    <x v="770"/>
    <s v="B1036"/>
    <x v="901"/>
    <x v="3"/>
    <n v="16.07"/>
    <n v="1"/>
    <n v="16.07"/>
    <x v="2"/>
    <x v="7"/>
  </r>
  <r>
    <s v="O2238"/>
    <d v="2024-04-17T00:00:00"/>
    <x v="3"/>
    <x v="7"/>
    <x v="1"/>
    <s v="C412"/>
    <x v="1008"/>
    <s v="B1539"/>
    <x v="475"/>
    <x v="1"/>
    <n v="52.99"/>
    <n v="4"/>
    <n v="211.96"/>
    <x v="2"/>
    <x v="6"/>
  </r>
  <r>
    <s v="O3865"/>
    <d v="2024-06-29T00:00:00"/>
    <x v="6"/>
    <x v="1"/>
    <x v="1"/>
    <s v="C280"/>
    <x v="421"/>
    <s v="B1429"/>
    <x v="1132"/>
    <x v="2"/>
    <n v="7.42"/>
    <n v="1"/>
    <n v="7.42"/>
    <x v="2"/>
    <x v="6"/>
  </r>
  <r>
    <s v="O1268"/>
    <d v="2023-05-02T00:00:00"/>
    <x v="4"/>
    <x v="4"/>
    <x v="2"/>
    <s v="C842"/>
    <x v="566"/>
    <s v="B1003"/>
    <x v="1133"/>
    <x v="1"/>
    <n v="5.92"/>
    <n v="3"/>
    <n v="17.760000000000002"/>
    <x v="3"/>
    <x v="4"/>
  </r>
  <r>
    <s v="O1671"/>
    <d v="2023-11-22T00:00:00"/>
    <x v="3"/>
    <x v="5"/>
    <x v="2"/>
    <s v="C874"/>
    <x v="585"/>
    <s v="B1011"/>
    <x v="488"/>
    <x v="2"/>
    <n v="20.54"/>
    <n v="3"/>
    <n v="61.62"/>
    <x v="3"/>
    <x v="4"/>
  </r>
  <r>
    <s v="O1725"/>
    <d v="2024-11-02T00:00:00"/>
    <x v="6"/>
    <x v="5"/>
    <x v="1"/>
    <s v="C926"/>
    <x v="78"/>
    <s v="B1585"/>
    <x v="595"/>
    <x v="1"/>
    <n v="29.94"/>
    <n v="2"/>
    <n v="59.88"/>
    <x v="0"/>
    <x v="7"/>
  </r>
  <r>
    <s v="O2536"/>
    <d v="2023-04-07T00:00:00"/>
    <x v="2"/>
    <x v="7"/>
    <x v="2"/>
    <s v="C191"/>
    <x v="1124"/>
    <s v="B1069"/>
    <x v="12"/>
    <x v="0"/>
    <n v="20.98"/>
    <n v="1"/>
    <n v="20.98"/>
    <x v="2"/>
    <x v="6"/>
  </r>
  <r>
    <s v="O3476"/>
    <d v="2024-11-02T00:00:00"/>
    <x v="6"/>
    <x v="5"/>
    <x v="1"/>
    <s v="C775"/>
    <x v="588"/>
    <s v="B1503"/>
    <x v="1107"/>
    <x v="0"/>
    <n v="31.69"/>
    <n v="5"/>
    <n v="158.44999999999999"/>
    <x v="0"/>
    <x v="0"/>
  </r>
  <r>
    <s v="O3691"/>
    <d v="2024-11-05T00:00:00"/>
    <x v="4"/>
    <x v="5"/>
    <x v="1"/>
    <s v="C929"/>
    <x v="913"/>
    <s v="B1191"/>
    <x v="400"/>
    <x v="0"/>
    <n v="5.88"/>
    <n v="1"/>
    <n v="5.88"/>
    <x v="0"/>
    <x v="6"/>
  </r>
  <r>
    <s v="O2831"/>
    <d v="2022-11-24T00:00:00"/>
    <x v="5"/>
    <x v="5"/>
    <x v="3"/>
    <s v="C681"/>
    <x v="768"/>
    <s v="B1409"/>
    <x v="630"/>
    <x v="0"/>
    <n v="9.7100000000000009"/>
    <n v="3"/>
    <n v="29.13"/>
    <x v="0"/>
    <x v="2"/>
  </r>
  <r>
    <s v="O1779"/>
    <d v="2024-04-14T00:00:00"/>
    <x v="0"/>
    <x v="7"/>
    <x v="1"/>
    <s v="C367"/>
    <x v="1125"/>
    <s v="B1714"/>
    <x v="380"/>
    <x v="0"/>
    <n v="19.12"/>
    <n v="3"/>
    <n v="57.36"/>
    <x v="1"/>
    <x v="0"/>
  </r>
  <r>
    <s v="O3534"/>
    <d v="2023-09-07T00:00:00"/>
    <x v="5"/>
    <x v="6"/>
    <x v="2"/>
    <s v="C813"/>
    <x v="1126"/>
    <s v="B1533"/>
    <x v="445"/>
    <x v="0"/>
    <n v="35.93"/>
    <n v="4"/>
    <n v="143.72"/>
    <x v="1"/>
    <x v="5"/>
  </r>
  <r>
    <s v="O3729"/>
    <d v="2024-11-05T00:00:00"/>
    <x v="4"/>
    <x v="5"/>
    <x v="1"/>
    <s v="C672"/>
    <x v="514"/>
    <s v="B1867"/>
    <x v="684"/>
    <x v="3"/>
    <n v="17.46"/>
    <n v="1"/>
    <n v="17.46"/>
    <x v="1"/>
    <x v="2"/>
  </r>
  <r>
    <s v="O2778"/>
    <d v="2023-11-04T00:00:00"/>
    <x v="6"/>
    <x v="5"/>
    <x v="2"/>
    <s v="C521"/>
    <x v="440"/>
    <s v="B1588"/>
    <x v="492"/>
    <x v="0"/>
    <n v="45.68"/>
    <n v="2"/>
    <n v="91.36"/>
    <x v="2"/>
    <x v="1"/>
  </r>
  <r>
    <s v="O2999"/>
    <d v="2022-11-09T00:00:00"/>
    <x v="3"/>
    <x v="5"/>
    <x v="3"/>
    <s v="C406"/>
    <x v="364"/>
    <s v="B1607"/>
    <x v="245"/>
    <x v="0"/>
    <n v="33.369999999999997"/>
    <n v="1"/>
    <n v="33.369999999999997"/>
    <x v="0"/>
    <x v="5"/>
  </r>
  <r>
    <s v="O3262"/>
    <d v="2023-06-03T00:00:00"/>
    <x v="6"/>
    <x v="1"/>
    <x v="2"/>
    <s v="C858"/>
    <x v="1055"/>
    <s v="B1357"/>
    <x v="911"/>
    <x v="0"/>
    <n v="7.34"/>
    <n v="1"/>
    <n v="7.34"/>
    <x v="2"/>
    <x v="1"/>
  </r>
  <r>
    <s v="O1011"/>
    <d v="2024-09-24T00:00:00"/>
    <x v="4"/>
    <x v="6"/>
    <x v="1"/>
    <s v="C517"/>
    <x v="487"/>
    <s v="B1876"/>
    <x v="199"/>
    <x v="2"/>
    <n v="33.33"/>
    <n v="5"/>
    <n v="166.65"/>
    <x v="2"/>
    <x v="2"/>
  </r>
  <r>
    <s v="O2968"/>
    <d v="2025-04-16T00:00:00"/>
    <x v="3"/>
    <x v="7"/>
    <x v="0"/>
    <s v="C487"/>
    <x v="82"/>
    <s v="B1506"/>
    <x v="213"/>
    <x v="2"/>
    <n v="40.64"/>
    <n v="3"/>
    <n v="121.92"/>
    <x v="1"/>
    <x v="1"/>
  </r>
  <r>
    <s v="O2446"/>
    <d v="2023-07-22T00:00:00"/>
    <x v="6"/>
    <x v="2"/>
    <x v="2"/>
    <s v="C830"/>
    <x v="764"/>
    <s v="B1647"/>
    <x v="857"/>
    <x v="2"/>
    <n v="14.11"/>
    <n v="4"/>
    <n v="56.44"/>
    <x v="0"/>
    <x v="3"/>
  </r>
  <r>
    <s v="O1409"/>
    <d v="2023-01-15T00:00:00"/>
    <x v="0"/>
    <x v="11"/>
    <x v="2"/>
    <s v="C790"/>
    <x v="664"/>
    <s v="B1463"/>
    <x v="863"/>
    <x v="0"/>
    <n v="10.3"/>
    <n v="2"/>
    <n v="20.6"/>
    <x v="1"/>
    <x v="1"/>
  </r>
  <r>
    <s v="O1424"/>
    <d v="2023-02-25T00:00:00"/>
    <x v="6"/>
    <x v="3"/>
    <x v="2"/>
    <s v="C630"/>
    <x v="1127"/>
    <s v="B1365"/>
    <x v="697"/>
    <x v="0"/>
    <n v="47.05"/>
    <n v="4"/>
    <n v="188.2"/>
    <x v="3"/>
    <x v="7"/>
  </r>
  <r>
    <s v="O2414"/>
    <d v="2023-07-21T00:00:00"/>
    <x v="2"/>
    <x v="2"/>
    <x v="2"/>
    <s v="C252"/>
    <x v="110"/>
    <s v="B1649"/>
    <x v="412"/>
    <x v="0"/>
    <n v="29.05"/>
    <n v="3"/>
    <n v="87.15"/>
    <x v="2"/>
    <x v="2"/>
  </r>
  <r>
    <s v="O3574"/>
    <d v="2023-08-14T00:00:00"/>
    <x v="1"/>
    <x v="8"/>
    <x v="2"/>
    <s v="C757"/>
    <x v="274"/>
    <s v="B1618"/>
    <x v="887"/>
    <x v="3"/>
    <n v="30.6"/>
    <n v="3"/>
    <n v="91.8"/>
    <x v="2"/>
    <x v="0"/>
  </r>
  <r>
    <s v="O3472"/>
    <d v="2023-10-24T00:00:00"/>
    <x v="4"/>
    <x v="10"/>
    <x v="2"/>
    <s v="C714"/>
    <x v="200"/>
    <s v="B1316"/>
    <x v="588"/>
    <x v="0"/>
    <n v="26.72"/>
    <n v="2"/>
    <n v="53.44"/>
    <x v="0"/>
    <x v="2"/>
  </r>
  <r>
    <s v="O2658"/>
    <d v="2025-02-27T00:00:00"/>
    <x v="5"/>
    <x v="3"/>
    <x v="0"/>
    <s v="C951"/>
    <x v="561"/>
    <s v="B1707"/>
    <x v="1115"/>
    <x v="0"/>
    <n v="38.840000000000003"/>
    <n v="3"/>
    <n v="116.52"/>
    <x v="0"/>
    <x v="0"/>
  </r>
  <r>
    <s v="O1058"/>
    <d v="2023-04-03T00:00:00"/>
    <x v="1"/>
    <x v="7"/>
    <x v="2"/>
    <s v="C275"/>
    <x v="505"/>
    <s v="B1420"/>
    <x v="979"/>
    <x v="0"/>
    <n v="38.450000000000003"/>
    <n v="3"/>
    <n v="115.35"/>
    <x v="1"/>
    <x v="2"/>
  </r>
  <r>
    <s v="O1755"/>
    <d v="2024-03-03T00:00:00"/>
    <x v="0"/>
    <x v="0"/>
    <x v="1"/>
    <s v="C553"/>
    <x v="614"/>
    <s v="B1542"/>
    <x v="737"/>
    <x v="2"/>
    <n v="40.69"/>
    <n v="3"/>
    <n v="122.07"/>
    <x v="3"/>
    <x v="2"/>
  </r>
  <r>
    <s v="O3730"/>
    <d v="2024-09-23T00:00:00"/>
    <x v="1"/>
    <x v="6"/>
    <x v="1"/>
    <s v="C393"/>
    <x v="275"/>
    <s v="B1368"/>
    <x v="540"/>
    <x v="2"/>
    <n v="14.3"/>
    <n v="1"/>
    <n v="14.3"/>
    <x v="2"/>
    <x v="0"/>
  </r>
  <r>
    <s v="O1095"/>
    <d v="2023-07-16T00:00:00"/>
    <x v="0"/>
    <x v="2"/>
    <x v="2"/>
    <s v="C304"/>
    <x v="571"/>
    <s v="B1702"/>
    <x v="980"/>
    <x v="2"/>
    <n v="17.2"/>
    <n v="1"/>
    <n v="17.2"/>
    <x v="0"/>
    <x v="3"/>
  </r>
  <r>
    <s v="O2570"/>
    <d v="2024-09-21T00:00:00"/>
    <x v="6"/>
    <x v="6"/>
    <x v="1"/>
    <s v="C898"/>
    <x v="88"/>
    <s v="B1254"/>
    <x v="783"/>
    <x v="2"/>
    <n v="47.08"/>
    <n v="1"/>
    <n v="47.08"/>
    <x v="2"/>
    <x v="2"/>
  </r>
  <r>
    <s v="O1924"/>
    <d v="2023-01-30T00:00:00"/>
    <x v="1"/>
    <x v="11"/>
    <x v="2"/>
    <s v="C527"/>
    <x v="0"/>
    <s v="B1109"/>
    <x v="228"/>
    <x v="1"/>
    <n v="17.46"/>
    <n v="3"/>
    <n v="52.38"/>
    <x v="1"/>
    <x v="7"/>
  </r>
  <r>
    <s v="O2332"/>
    <d v="2023-11-24T00:00:00"/>
    <x v="2"/>
    <x v="5"/>
    <x v="2"/>
    <s v="C569"/>
    <x v="115"/>
    <s v="B1542"/>
    <x v="323"/>
    <x v="2"/>
    <n v="46.43"/>
    <n v="4"/>
    <n v="185.72"/>
    <x v="0"/>
    <x v="6"/>
  </r>
  <r>
    <s v="O3359"/>
    <d v="2024-01-27T00:00:00"/>
    <x v="6"/>
    <x v="11"/>
    <x v="1"/>
    <s v="C881"/>
    <x v="651"/>
    <s v="B1409"/>
    <x v="630"/>
    <x v="2"/>
    <n v="10.31"/>
    <n v="5"/>
    <n v="51.55"/>
    <x v="2"/>
    <x v="2"/>
  </r>
  <r>
    <s v="O1541"/>
    <d v="2023-11-12T00:00:00"/>
    <x v="0"/>
    <x v="5"/>
    <x v="2"/>
    <s v="C567"/>
    <x v="647"/>
    <s v="B1792"/>
    <x v="114"/>
    <x v="3"/>
    <n v="42.57"/>
    <n v="2"/>
    <n v="85.14"/>
    <x v="3"/>
    <x v="3"/>
  </r>
  <r>
    <s v="O3326"/>
    <d v="2024-02-22T00:00:00"/>
    <x v="5"/>
    <x v="3"/>
    <x v="1"/>
    <s v="C540"/>
    <x v="917"/>
    <s v="B1376"/>
    <x v="768"/>
    <x v="3"/>
    <n v="44.49"/>
    <n v="4"/>
    <n v="177.96"/>
    <x v="2"/>
    <x v="2"/>
  </r>
  <r>
    <s v="O1135"/>
    <d v="2023-01-31T00:00:00"/>
    <x v="4"/>
    <x v="11"/>
    <x v="2"/>
    <s v="C775"/>
    <x v="675"/>
    <s v="B1462"/>
    <x v="335"/>
    <x v="0"/>
    <n v="21.16"/>
    <n v="2"/>
    <n v="42.32"/>
    <x v="3"/>
    <x v="0"/>
  </r>
  <r>
    <s v="O3717"/>
    <d v="2025-01-08T00:00:00"/>
    <x v="3"/>
    <x v="11"/>
    <x v="0"/>
    <s v="C814"/>
    <x v="278"/>
    <s v="B1399"/>
    <x v="1082"/>
    <x v="2"/>
    <n v="43.58"/>
    <n v="3"/>
    <n v="130.74"/>
    <x v="2"/>
    <x v="5"/>
  </r>
  <r>
    <s v="O1127"/>
    <d v="2024-05-03T00:00:00"/>
    <x v="2"/>
    <x v="4"/>
    <x v="1"/>
    <s v="C871"/>
    <x v="334"/>
    <s v="B1036"/>
    <x v="1134"/>
    <x v="0"/>
    <n v="43.2"/>
    <n v="2"/>
    <n v="86.4"/>
    <x v="0"/>
    <x v="2"/>
  </r>
  <r>
    <s v="O1453"/>
    <d v="2024-10-27T00:00:00"/>
    <x v="0"/>
    <x v="10"/>
    <x v="1"/>
    <s v="C521"/>
    <x v="1064"/>
    <s v="B1879"/>
    <x v="150"/>
    <x v="2"/>
    <n v="21.34"/>
    <n v="5"/>
    <n v="106.7"/>
    <x v="1"/>
    <x v="4"/>
  </r>
  <r>
    <s v="O2556"/>
    <d v="2025-07-09T00:00:00"/>
    <x v="3"/>
    <x v="2"/>
    <x v="0"/>
    <s v="C253"/>
    <x v="697"/>
    <s v="B1360"/>
    <x v="441"/>
    <x v="1"/>
    <n v="18.2"/>
    <n v="1"/>
    <n v="18.2"/>
    <x v="0"/>
    <x v="5"/>
  </r>
  <r>
    <s v="O1115"/>
    <d v="2024-07-31T00:00:00"/>
    <x v="3"/>
    <x v="2"/>
    <x v="1"/>
    <s v="C285"/>
    <x v="819"/>
    <s v="B1927"/>
    <x v="764"/>
    <x v="0"/>
    <n v="49.26"/>
    <n v="5"/>
    <n v="246.3"/>
    <x v="2"/>
    <x v="2"/>
  </r>
  <r>
    <s v="O3428"/>
    <d v="2024-11-18T00:00:00"/>
    <x v="1"/>
    <x v="5"/>
    <x v="1"/>
    <s v="C538"/>
    <x v="333"/>
    <s v="B1127"/>
    <x v="284"/>
    <x v="0"/>
    <n v="23.11"/>
    <n v="4"/>
    <n v="92.44"/>
    <x v="2"/>
    <x v="3"/>
  </r>
  <r>
    <s v="O2070"/>
    <d v="2024-10-31T00:00:00"/>
    <x v="5"/>
    <x v="10"/>
    <x v="1"/>
    <s v="C669"/>
    <x v="983"/>
    <s v="B1320"/>
    <x v="135"/>
    <x v="3"/>
    <n v="14.3"/>
    <n v="3"/>
    <n v="42.9"/>
    <x v="1"/>
    <x v="3"/>
  </r>
  <r>
    <s v="O1972"/>
    <d v="2024-11-11T00:00:00"/>
    <x v="1"/>
    <x v="5"/>
    <x v="1"/>
    <s v="C344"/>
    <x v="965"/>
    <s v="B1172"/>
    <x v="1061"/>
    <x v="0"/>
    <n v="48.81"/>
    <n v="2"/>
    <n v="97.62"/>
    <x v="1"/>
    <x v="7"/>
  </r>
  <r>
    <s v="O2644"/>
    <d v="2023-03-12T00:00:00"/>
    <x v="0"/>
    <x v="0"/>
    <x v="2"/>
    <s v="C362"/>
    <x v="10"/>
    <s v="B1261"/>
    <x v="54"/>
    <x v="0"/>
    <n v="10.94"/>
    <n v="2"/>
    <n v="21.88"/>
    <x v="0"/>
    <x v="2"/>
  </r>
  <r>
    <s v="O2409"/>
    <d v="2024-09-20T00:00:00"/>
    <x v="2"/>
    <x v="6"/>
    <x v="1"/>
    <s v="C657"/>
    <x v="471"/>
    <s v="B1645"/>
    <x v="796"/>
    <x v="0"/>
    <n v="15.34"/>
    <n v="3"/>
    <n v="46.02"/>
    <x v="2"/>
    <x v="0"/>
  </r>
  <r>
    <s v="O3269"/>
    <d v="2024-04-14T00:00:00"/>
    <x v="0"/>
    <x v="7"/>
    <x v="1"/>
    <s v="C453"/>
    <x v="105"/>
    <s v="B1297"/>
    <x v="797"/>
    <x v="2"/>
    <n v="9.99"/>
    <n v="2"/>
    <n v="19.98"/>
    <x v="0"/>
    <x v="7"/>
  </r>
  <r>
    <s v="O3134"/>
    <d v="2023-10-02T00:00:00"/>
    <x v="1"/>
    <x v="10"/>
    <x v="2"/>
    <s v="C236"/>
    <x v="738"/>
    <s v="B1036"/>
    <x v="125"/>
    <x v="2"/>
    <n v="7.08"/>
    <n v="1"/>
    <n v="7.08"/>
    <x v="1"/>
    <x v="7"/>
  </r>
  <r>
    <s v="O3123"/>
    <d v="2023-02-23T00:00:00"/>
    <x v="5"/>
    <x v="3"/>
    <x v="2"/>
    <s v="C543"/>
    <x v="1128"/>
    <s v="B1018"/>
    <x v="140"/>
    <x v="3"/>
    <n v="14.76"/>
    <n v="5"/>
    <n v="73.8"/>
    <x v="2"/>
    <x v="3"/>
  </r>
  <r>
    <s v="O3656"/>
    <d v="2025-07-07T00:00:00"/>
    <x v="1"/>
    <x v="2"/>
    <x v="0"/>
    <s v="C109"/>
    <x v="1063"/>
    <s v="B1813"/>
    <x v="1135"/>
    <x v="2"/>
    <n v="38.67"/>
    <n v="3"/>
    <n v="116.01"/>
    <x v="1"/>
    <x v="5"/>
  </r>
  <r>
    <s v="O3254"/>
    <d v="2025-05-09T00:00:00"/>
    <x v="2"/>
    <x v="4"/>
    <x v="0"/>
    <s v="C986"/>
    <x v="1129"/>
    <s v="B1114"/>
    <x v="642"/>
    <x v="0"/>
    <n v="7.02"/>
    <n v="5"/>
    <n v="35.1"/>
    <x v="0"/>
    <x v="6"/>
  </r>
  <r>
    <s v="O1916"/>
    <d v="2023-05-22T00:00:00"/>
    <x v="1"/>
    <x v="4"/>
    <x v="2"/>
    <s v="C786"/>
    <x v="1130"/>
    <s v="B1050"/>
    <x v="1136"/>
    <x v="3"/>
    <n v="22.72"/>
    <n v="5"/>
    <n v="113.6"/>
    <x v="1"/>
    <x v="2"/>
  </r>
  <r>
    <s v="O2780"/>
    <d v="2024-10-30T00:00:00"/>
    <x v="3"/>
    <x v="10"/>
    <x v="1"/>
    <s v="C660"/>
    <x v="642"/>
    <s v="B1015"/>
    <x v="772"/>
    <x v="2"/>
    <n v="9.42"/>
    <n v="5"/>
    <n v="47.1"/>
    <x v="2"/>
    <x v="6"/>
  </r>
  <r>
    <s v="O2175"/>
    <d v="2023-04-03T00:00:00"/>
    <x v="1"/>
    <x v="7"/>
    <x v="2"/>
    <s v="C300"/>
    <x v="970"/>
    <s v="B1536"/>
    <x v="716"/>
    <x v="1"/>
    <n v="35.69"/>
    <n v="5"/>
    <n v="178.45"/>
    <x v="3"/>
    <x v="1"/>
  </r>
  <r>
    <s v="O2648"/>
    <d v="2023-07-23T00:00:00"/>
    <x v="0"/>
    <x v="2"/>
    <x v="2"/>
    <s v="C987"/>
    <x v="622"/>
    <s v="B1537"/>
    <x v="934"/>
    <x v="3"/>
    <n v="10.25"/>
    <n v="5"/>
    <n v="51.25"/>
    <x v="0"/>
    <x v="1"/>
  </r>
  <r>
    <s v="O2729"/>
    <d v="2024-07-07T00:00:00"/>
    <x v="0"/>
    <x v="2"/>
    <x v="1"/>
    <s v="C685"/>
    <x v="1001"/>
    <s v="B1273"/>
    <x v="1137"/>
    <x v="3"/>
    <n v="48.93"/>
    <n v="2"/>
    <n v="97.86"/>
    <x v="0"/>
    <x v="6"/>
  </r>
  <r>
    <s v="O1839"/>
    <d v="2024-12-15T00:00:00"/>
    <x v="0"/>
    <x v="9"/>
    <x v="1"/>
    <s v="C984"/>
    <x v="1131"/>
    <s v="B1905"/>
    <x v="1138"/>
    <x v="1"/>
    <n v="38.9"/>
    <n v="4"/>
    <n v="155.6"/>
    <x v="3"/>
    <x v="2"/>
  </r>
  <r>
    <s v="O1998"/>
    <d v="2024-06-18T00:00:00"/>
    <x v="4"/>
    <x v="1"/>
    <x v="1"/>
    <s v="C820"/>
    <x v="1132"/>
    <s v="B1348"/>
    <x v="1139"/>
    <x v="2"/>
    <n v="19.22"/>
    <n v="4"/>
    <n v="76.88"/>
    <x v="1"/>
    <x v="3"/>
  </r>
  <r>
    <s v="O2028"/>
    <d v="2023-02-03T00:00:00"/>
    <x v="2"/>
    <x v="3"/>
    <x v="2"/>
    <s v="C656"/>
    <x v="1133"/>
    <s v="B1228"/>
    <x v="1140"/>
    <x v="3"/>
    <n v="39.33"/>
    <n v="1"/>
    <n v="39.33"/>
    <x v="2"/>
    <x v="3"/>
  </r>
  <r>
    <s v="O2221"/>
    <d v="2023-04-01T00:00:00"/>
    <x v="6"/>
    <x v="7"/>
    <x v="2"/>
    <s v="C881"/>
    <x v="371"/>
    <s v="B1922"/>
    <x v="918"/>
    <x v="2"/>
    <n v="40.56"/>
    <n v="1"/>
    <n v="40.56"/>
    <x v="2"/>
    <x v="0"/>
  </r>
  <r>
    <s v="O3731"/>
    <d v="2025-06-06T00:00:00"/>
    <x v="2"/>
    <x v="1"/>
    <x v="0"/>
    <s v="C920"/>
    <x v="295"/>
    <s v="B1074"/>
    <x v="297"/>
    <x v="2"/>
    <n v="29.49"/>
    <n v="4"/>
    <n v="117.96"/>
    <x v="0"/>
    <x v="6"/>
  </r>
  <r>
    <s v="O2115"/>
    <d v="2023-07-03T00:00:00"/>
    <x v="1"/>
    <x v="2"/>
    <x v="2"/>
    <s v="C645"/>
    <x v="1134"/>
    <s v="B1723"/>
    <x v="1141"/>
    <x v="2"/>
    <n v="6.64"/>
    <n v="5"/>
    <n v="33.200000000000003"/>
    <x v="2"/>
    <x v="1"/>
  </r>
  <r>
    <s v="O3414"/>
    <d v="2024-09-07T00:00:00"/>
    <x v="6"/>
    <x v="6"/>
    <x v="1"/>
    <s v="C285"/>
    <x v="819"/>
    <s v="B1160"/>
    <x v="366"/>
    <x v="2"/>
    <n v="22.87"/>
    <n v="3"/>
    <n v="68.61"/>
    <x v="2"/>
    <x v="6"/>
  </r>
  <r>
    <s v="O3924"/>
    <d v="2024-08-20T00:00:00"/>
    <x v="4"/>
    <x v="8"/>
    <x v="1"/>
    <s v="C907"/>
    <x v="817"/>
    <s v="B1926"/>
    <x v="502"/>
    <x v="2"/>
    <n v="45.37"/>
    <n v="5"/>
    <n v="226.85"/>
    <x v="0"/>
    <x v="7"/>
  </r>
  <r>
    <s v="O1781"/>
    <d v="2024-08-22T00:00:00"/>
    <x v="5"/>
    <x v="8"/>
    <x v="1"/>
    <s v="C446"/>
    <x v="194"/>
    <s v="B1072"/>
    <x v="411"/>
    <x v="1"/>
    <n v="41.26"/>
    <n v="1"/>
    <n v="41.26"/>
    <x v="0"/>
    <x v="7"/>
  </r>
  <r>
    <s v="O2138"/>
    <d v="2023-10-02T00:00:00"/>
    <x v="1"/>
    <x v="10"/>
    <x v="2"/>
    <s v="C571"/>
    <x v="491"/>
    <s v="B1319"/>
    <x v="340"/>
    <x v="0"/>
    <n v="32.979999999999997"/>
    <n v="4"/>
    <n v="131.91999999999999"/>
    <x v="3"/>
    <x v="3"/>
  </r>
  <r>
    <s v="O3167"/>
    <d v="2025-03-25T00:00:00"/>
    <x v="4"/>
    <x v="0"/>
    <x v="0"/>
    <s v="C822"/>
    <x v="360"/>
    <s v="B1469"/>
    <x v="1010"/>
    <x v="2"/>
    <n v="5.98"/>
    <n v="1"/>
    <n v="5.98"/>
    <x v="1"/>
    <x v="0"/>
  </r>
  <r>
    <s v="O3830"/>
    <d v="2024-07-03T00:00:00"/>
    <x v="3"/>
    <x v="2"/>
    <x v="1"/>
    <s v="C412"/>
    <x v="1008"/>
    <s v="B1686"/>
    <x v="865"/>
    <x v="0"/>
    <n v="7.44"/>
    <n v="3"/>
    <n v="22.32"/>
    <x v="0"/>
    <x v="2"/>
  </r>
  <r>
    <s v="O3020"/>
    <d v="2023-03-06T00:00:00"/>
    <x v="1"/>
    <x v="0"/>
    <x v="2"/>
    <s v="C886"/>
    <x v="401"/>
    <s v="B1566"/>
    <x v="69"/>
    <x v="0"/>
    <n v="39.29"/>
    <n v="2"/>
    <n v="78.58"/>
    <x v="2"/>
    <x v="5"/>
  </r>
  <r>
    <s v="O1298"/>
    <d v="2024-08-20T00:00:00"/>
    <x v="4"/>
    <x v="8"/>
    <x v="1"/>
    <s v="C749"/>
    <x v="384"/>
    <s v="B1472"/>
    <x v="1142"/>
    <x v="3"/>
    <n v="20.11"/>
    <n v="2"/>
    <n v="40.22"/>
    <x v="0"/>
    <x v="7"/>
  </r>
  <r>
    <s v="O1790"/>
    <d v="2024-05-18T00:00:00"/>
    <x v="6"/>
    <x v="4"/>
    <x v="1"/>
    <s v="C412"/>
    <x v="1008"/>
    <s v="B1780"/>
    <x v="329"/>
    <x v="2"/>
    <n v="48.89"/>
    <n v="2"/>
    <n v="97.78"/>
    <x v="3"/>
    <x v="0"/>
  </r>
  <r>
    <s v="O1546"/>
    <d v="2024-09-23T00:00:00"/>
    <x v="1"/>
    <x v="6"/>
    <x v="1"/>
    <s v="C923"/>
    <x v="1135"/>
    <s v="B1201"/>
    <x v="928"/>
    <x v="0"/>
    <n v="30.21"/>
    <n v="5"/>
    <n v="151.05000000000001"/>
    <x v="0"/>
    <x v="4"/>
  </r>
  <r>
    <s v="O3885"/>
    <d v="2023-03-10T00:00:00"/>
    <x v="2"/>
    <x v="0"/>
    <x v="2"/>
    <s v="C988"/>
    <x v="80"/>
    <s v="B1930"/>
    <x v="148"/>
    <x v="0"/>
    <n v="34.47"/>
    <n v="1"/>
    <n v="34.47"/>
    <x v="2"/>
    <x v="3"/>
  </r>
  <r>
    <s v="O1547"/>
    <d v="2023-01-07T00:00:00"/>
    <x v="6"/>
    <x v="11"/>
    <x v="2"/>
    <s v="C517"/>
    <x v="432"/>
    <s v="B1278"/>
    <x v="578"/>
    <x v="3"/>
    <n v="22.88"/>
    <n v="1"/>
    <n v="22.88"/>
    <x v="0"/>
    <x v="0"/>
  </r>
  <r>
    <s v="O3059"/>
    <d v="2023-06-16T00:00:00"/>
    <x v="2"/>
    <x v="1"/>
    <x v="2"/>
    <s v="C476"/>
    <x v="562"/>
    <s v="B1246"/>
    <x v="334"/>
    <x v="1"/>
    <n v="31.06"/>
    <n v="2"/>
    <n v="62.12"/>
    <x v="0"/>
    <x v="1"/>
  </r>
  <r>
    <s v="O3951"/>
    <d v="2024-12-30T00:00:00"/>
    <x v="1"/>
    <x v="9"/>
    <x v="1"/>
    <s v="C480"/>
    <x v="927"/>
    <s v="B1240"/>
    <x v="644"/>
    <x v="0"/>
    <n v="14.33"/>
    <n v="1"/>
    <n v="14.33"/>
    <x v="0"/>
    <x v="0"/>
  </r>
  <r>
    <s v="O2248"/>
    <d v="2022-09-22T00:00:00"/>
    <x v="5"/>
    <x v="6"/>
    <x v="3"/>
    <s v="C984"/>
    <x v="1131"/>
    <s v="B1466"/>
    <x v="85"/>
    <x v="1"/>
    <n v="28.36"/>
    <n v="5"/>
    <n v="141.80000000000001"/>
    <x v="1"/>
    <x v="2"/>
  </r>
  <r>
    <s v="O3052"/>
    <d v="2023-11-26T00:00:00"/>
    <x v="0"/>
    <x v="5"/>
    <x v="2"/>
    <s v="C543"/>
    <x v="1128"/>
    <s v="B1921"/>
    <x v="36"/>
    <x v="2"/>
    <n v="34.24"/>
    <n v="3"/>
    <n v="102.72"/>
    <x v="1"/>
    <x v="3"/>
  </r>
  <r>
    <s v="O1832"/>
    <d v="2024-08-01T00:00:00"/>
    <x v="5"/>
    <x v="8"/>
    <x v="1"/>
    <s v="C892"/>
    <x v="706"/>
    <s v="B1181"/>
    <x v="789"/>
    <x v="0"/>
    <n v="36.07"/>
    <n v="2"/>
    <n v="72.14"/>
    <x v="0"/>
    <x v="3"/>
  </r>
  <r>
    <s v="O1569"/>
    <d v="2023-04-30T00:00:00"/>
    <x v="0"/>
    <x v="7"/>
    <x v="2"/>
    <s v="C483"/>
    <x v="578"/>
    <s v="B1217"/>
    <x v="426"/>
    <x v="3"/>
    <n v="32.130000000000003"/>
    <n v="4"/>
    <n v="128.52000000000001"/>
    <x v="2"/>
    <x v="0"/>
  </r>
  <r>
    <s v="O3051"/>
    <d v="2024-02-04T00:00:00"/>
    <x v="0"/>
    <x v="3"/>
    <x v="1"/>
    <s v="C192"/>
    <x v="722"/>
    <s v="B1871"/>
    <x v="889"/>
    <x v="0"/>
    <n v="26.55"/>
    <n v="4"/>
    <n v="106.2"/>
    <x v="0"/>
    <x v="3"/>
  </r>
  <r>
    <s v="O1418"/>
    <d v="2023-05-17T00:00:00"/>
    <x v="3"/>
    <x v="4"/>
    <x v="2"/>
    <s v="C748"/>
    <x v="1072"/>
    <s v="B1137"/>
    <x v="871"/>
    <x v="2"/>
    <n v="47.71"/>
    <n v="2"/>
    <n v="95.42"/>
    <x v="1"/>
    <x v="0"/>
  </r>
  <r>
    <s v="O2116"/>
    <d v="2023-12-22T00:00:00"/>
    <x v="2"/>
    <x v="9"/>
    <x v="2"/>
    <s v="C202"/>
    <x v="914"/>
    <s v="B1617"/>
    <x v="1143"/>
    <x v="0"/>
    <n v="5.87"/>
    <n v="3"/>
    <n v="17.61"/>
    <x v="3"/>
    <x v="4"/>
  </r>
  <r>
    <s v="O2716"/>
    <d v="2025-07-15T00:00:00"/>
    <x v="4"/>
    <x v="2"/>
    <x v="0"/>
    <s v="C336"/>
    <x v="930"/>
    <s v="B1284"/>
    <x v="744"/>
    <x v="0"/>
    <n v="16.27"/>
    <n v="1"/>
    <n v="16.27"/>
    <x v="2"/>
    <x v="5"/>
  </r>
  <r>
    <s v="O3295"/>
    <d v="2022-09-04T00:00:00"/>
    <x v="0"/>
    <x v="6"/>
    <x v="3"/>
    <s v="C412"/>
    <x v="889"/>
    <s v="B1501"/>
    <x v="195"/>
    <x v="0"/>
    <n v="44.62"/>
    <n v="5"/>
    <n v="223.1"/>
    <x v="2"/>
    <x v="2"/>
  </r>
  <r>
    <s v="O1037"/>
    <d v="2024-05-09T00:00:00"/>
    <x v="5"/>
    <x v="4"/>
    <x v="1"/>
    <s v="C609"/>
    <x v="1136"/>
    <s v="B1841"/>
    <x v="888"/>
    <x v="0"/>
    <n v="33.26"/>
    <n v="3"/>
    <n v="99.78"/>
    <x v="0"/>
    <x v="4"/>
  </r>
  <r>
    <s v="O1103"/>
    <d v="2023-12-25T00:00:00"/>
    <x v="1"/>
    <x v="9"/>
    <x v="2"/>
    <s v="C103"/>
    <x v="1137"/>
    <s v="B1496"/>
    <x v="397"/>
    <x v="1"/>
    <n v="14.37"/>
    <n v="4"/>
    <n v="57.48"/>
    <x v="2"/>
    <x v="7"/>
  </r>
  <r>
    <s v="O1940"/>
    <d v="2024-03-22T00:00:00"/>
    <x v="2"/>
    <x v="0"/>
    <x v="1"/>
    <s v="C658"/>
    <x v="1138"/>
    <s v="B1563"/>
    <x v="584"/>
    <x v="0"/>
    <n v="42.61"/>
    <n v="5"/>
    <n v="213.05"/>
    <x v="1"/>
    <x v="2"/>
  </r>
  <r>
    <s v="O1266"/>
    <d v="2024-10-16T00:00:00"/>
    <x v="3"/>
    <x v="10"/>
    <x v="1"/>
    <s v="C123"/>
    <x v="540"/>
    <s v="B1925"/>
    <x v="1144"/>
    <x v="0"/>
    <n v="10.6"/>
    <n v="3"/>
    <n v="31.8"/>
    <x v="1"/>
    <x v="0"/>
  </r>
  <r>
    <s v="O1411"/>
    <d v="2023-02-16T00:00:00"/>
    <x v="5"/>
    <x v="3"/>
    <x v="2"/>
    <s v="C967"/>
    <x v="1083"/>
    <s v="B1782"/>
    <x v="1145"/>
    <x v="0"/>
    <n v="37.130000000000003"/>
    <n v="4"/>
    <n v="148.52000000000001"/>
    <x v="2"/>
    <x v="0"/>
  </r>
  <r>
    <s v="O3594"/>
    <d v="2023-03-20T00:00:00"/>
    <x v="1"/>
    <x v="0"/>
    <x v="2"/>
    <s v="C923"/>
    <x v="33"/>
    <s v="B1822"/>
    <x v="266"/>
    <x v="2"/>
    <n v="19.34"/>
    <n v="5"/>
    <n v="96.7"/>
    <x v="1"/>
    <x v="2"/>
  </r>
  <r>
    <s v="O3952"/>
    <d v="2023-03-07T00:00:00"/>
    <x v="4"/>
    <x v="0"/>
    <x v="2"/>
    <s v="C760"/>
    <x v="65"/>
    <s v="B1050"/>
    <x v="1136"/>
    <x v="0"/>
    <n v="18.440000000000001"/>
    <n v="3"/>
    <n v="55.32"/>
    <x v="0"/>
    <x v="2"/>
  </r>
  <r>
    <s v="O2355"/>
    <d v="2023-05-03T00:00:00"/>
    <x v="3"/>
    <x v="4"/>
    <x v="2"/>
    <s v="C320"/>
    <x v="717"/>
    <s v="B1029"/>
    <x v="808"/>
    <x v="0"/>
    <n v="42.48"/>
    <n v="4"/>
    <n v="169.92"/>
    <x v="2"/>
    <x v="2"/>
  </r>
  <r>
    <s v="O3386"/>
    <d v="2024-04-09T00:00:00"/>
    <x v="4"/>
    <x v="7"/>
    <x v="1"/>
    <s v="C830"/>
    <x v="398"/>
    <s v="B1128"/>
    <x v="1084"/>
    <x v="0"/>
    <n v="18.21"/>
    <n v="2"/>
    <n v="36.42"/>
    <x v="2"/>
    <x v="5"/>
  </r>
  <r>
    <s v="O2018"/>
    <d v="2023-04-05T00:00:00"/>
    <x v="3"/>
    <x v="7"/>
    <x v="2"/>
    <s v="C247"/>
    <x v="799"/>
    <s v="B1247"/>
    <x v="703"/>
    <x v="0"/>
    <n v="7.26"/>
    <n v="1"/>
    <n v="7.26"/>
    <x v="2"/>
    <x v="7"/>
  </r>
  <r>
    <s v="O1792"/>
    <d v="2024-01-28T00:00:00"/>
    <x v="0"/>
    <x v="11"/>
    <x v="1"/>
    <s v="C127"/>
    <x v="109"/>
    <s v="B1487"/>
    <x v="577"/>
    <x v="2"/>
    <n v="17.670000000000002"/>
    <n v="5"/>
    <n v="88.35"/>
    <x v="3"/>
    <x v="1"/>
  </r>
  <r>
    <s v="O1867"/>
    <d v="2023-07-10T00:00:00"/>
    <x v="1"/>
    <x v="2"/>
    <x v="2"/>
    <s v="C408"/>
    <x v="1139"/>
    <s v="B1312"/>
    <x v="1146"/>
    <x v="3"/>
    <n v="19.29"/>
    <n v="5"/>
    <n v="96.45"/>
    <x v="1"/>
    <x v="7"/>
  </r>
  <r>
    <s v="O1226"/>
    <d v="2024-07-06T00:00:00"/>
    <x v="6"/>
    <x v="2"/>
    <x v="1"/>
    <s v="C448"/>
    <x v="399"/>
    <s v="B1251"/>
    <x v="84"/>
    <x v="1"/>
    <n v="32.619999999999997"/>
    <n v="2"/>
    <n v="65.239999999999995"/>
    <x v="0"/>
    <x v="1"/>
  </r>
  <r>
    <s v="O2117"/>
    <d v="2024-10-10T00:00:00"/>
    <x v="5"/>
    <x v="10"/>
    <x v="1"/>
    <s v="C688"/>
    <x v="982"/>
    <s v="B1166"/>
    <x v="1147"/>
    <x v="3"/>
    <n v="41.65"/>
    <n v="4"/>
    <n v="166.6"/>
    <x v="0"/>
    <x v="0"/>
  </r>
  <r>
    <s v="O1604"/>
    <d v="2024-03-11T00:00:00"/>
    <x v="1"/>
    <x v="0"/>
    <x v="1"/>
    <s v="C756"/>
    <x v="700"/>
    <s v="B1598"/>
    <x v="711"/>
    <x v="2"/>
    <n v="29.32"/>
    <n v="1"/>
    <n v="29.32"/>
    <x v="2"/>
    <x v="7"/>
  </r>
  <r>
    <s v="O3808"/>
    <d v="2025-08-20T00:00:00"/>
    <x v="3"/>
    <x v="8"/>
    <x v="0"/>
    <s v="C674"/>
    <x v="1140"/>
    <s v="B1189"/>
    <x v="169"/>
    <x v="0"/>
    <n v="9.0299999999999994"/>
    <n v="5"/>
    <n v="45.15"/>
    <x v="0"/>
    <x v="2"/>
  </r>
  <r>
    <s v="O3834"/>
    <d v="2025-02-11T00:00:00"/>
    <x v="4"/>
    <x v="3"/>
    <x v="0"/>
    <s v="C698"/>
    <x v="1023"/>
    <s v="B1407"/>
    <x v="457"/>
    <x v="0"/>
    <n v="55.57"/>
    <n v="1"/>
    <n v="55.57"/>
    <x v="1"/>
    <x v="0"/>
  </r>
  <r>
    <s v="O1077"/>
    <d v="2023-07-01T00:00:00"/>
    <x v="6"/>
    <x v="2"/>
    <x v="2"/>
    <s v="C266"/>
    <x v="570"/>
    <s v="B1411"/>
    <x v="586"/>
    <x v="2"/>
    <n v="33.32"/>
    <n v="1"/>
    <n v="33.32"/>
    <x v="3"/>
    <x v="7"/>
  </r>
  <r>
    <s v="O3628"/>
    <d v="2025-01-31T00:00:00"/>
    <x v="2"/>
    <x v="11"/>
    <x v="0"/>
    <s v="C242"/>
    <x v="54"/>
    <s v="B1529"/>
    <x v="833"/>
    <x v="0"/>
    <n v="42.42"/>
    <n v="2"/>
    <n v="84.84"/>
    <x v="0"/>
    <x v="7"/>
  </r>
  <r>
    <s v="O3667"/>
    <d v="2022-11-03T00:00:00"/>
    <x v="5"/>
    <x v="5"/>
    <x v="3"/>
    <s v="C403"/>
    <x v="229"/>
    <s v="B1191"/>
    <x v="400"/>
    <x v="3"/>
    <n v="5.14"/>
    <n v="1"/>
    <n v="5.14"/>
    <x v="2"/>
    <x v="6"/>
  </r>
  <r>
    <s v="O3676"/>
    <d v="2025-05-05T00:00:00"/>
    <x v="1"/>
    <x v="4"/>
    <x v="0"/>
    <s v="C919"/>
    <x v="402"/>
    <s v="B1381"/>
    <x v="211"/>
    <x v="0"/>
    <n v="34.53"/>
    <n v="2"/>
    <n v="69.06"/>
    <x v="0"/>
    <x v="3"/>
  </r>
  <r>
    <s v="O1840"/>
    <d v="2023-03-27T00:00:00"/>
    <x v="1"/>
    <x v="0"/>
    <x v="2"/>
    <s v="C412"/>
    <x v="889"/>
    <s v="B1725"/>
    <x v="275"/>
    <x v="1"/>
    <n v="10.17"/>
    <n v="1"/>
    <n v="10.17"/>
    <x v="1"/>
    <x v="2"/>
  </r>
  <r>
    <s v="O2561"/>
    <d v="2023-08-19T00:00:00"/>
    <x v="6"/>
    <x v="8"/>
    <x v="2"/>
    <s v="C772"/>
    <x v="459"/>
    <s v="B1508"/>
    <x v="981"/>
    <x v="0"/>
    <n v="23.5"/>
    <n v="4"/>
    <n v="94"/>
    <x v="0"/>
    <x v="0"/>
  </r>
  <r>
    <s v="O1141"/>
    <d v="2023-03-01T00:00:00"/>
    <x v="3"/>
    <x v="0"/>
    <x v="2"/>
    <s v="C365"/>
    <x v="1046"/>
    <s v="B1139"/>
    <x v="967"/>
    <x v="1"/>
    <n v="16.84"/>
    <n v="4"/>
    <n v="67.36"/>
    <x v="3"/>
    <x v="0"/>
  </r>
  <r>
    <s v="O3245"/>
    <d v="2025-05-08T00:00:00"/>
    <x v="5"/>
    <x v="4"/>
    <x v="0"/>
    <s v="C749"/>
    <x v="49"/>
    <s v="B1348"/>
    <x v="1139"/>
    <x v="0"/>
    <n v="16.75"/>
    <n v="5"/>
    <n v="83.75"/>
    <x v="0"/>
    <x v="0"/>
  </r>
  <r>
    <s v="O2966"/>
    <d v="2024-12-02T00:00:00"/>
    <x v="1"/>
    <x v="9"/>
    <x v="1"/>
    <s v="C323"/>
    <x v="871"/>
    <s v="B1031"/>
    <x v="1148"/>
    <x v="3"/>
    <n v="27.82"/>
    <n v="2"/>
    <n v="55.64"/>
    <x v="2"/>
    <x v="2"/>
  </r>
  <r>
    <s v="O1773"/>
    <d v="2024-06-05T00:00:00"/>
    <x v="3"/>
    <x v="1"/>
    <x v="1"/>
    <s v="C986"/>
    <x v="1129"/>
    <s v="B1940"/>
    <x v="1022"/>
    <x v="3"/>
    <n v="9.4600000000000009"/>
    <n v="3"/>
    <n v="28.38"/>
    <x v="3"/>
    <x v="3"/>
  </r>
  <r>
    <s v="O2740"/>
    <d v="2023-11-17T00:00:00"/>
    <x v="2"/>
    <x v="5"/>
    <x v="2"/>
    <s v="C285"/>
    <x v="819"/>
    <s v="B1569"/>
    <x v="1058"/>
    <x v="3"/>
    <n v="23.71"/>
    <n v="1"/>
    <n v="23.71"/>
    <x v="2"/>
    <x v="1"/>
  </r>
  <r>
    <s v="O3541"/>
    <d v="2023-03-14T00:00:00"/>
    <x v="4"/>
    <x v="0"/>
    <x v="2"/>
    <s v="C604"/>
    <x v="673"/>
    <s v="B1044"/>
    <x v="452"/>
    <x v="2"/>
    <n v="39.97"/>
    <n v="2"/>
    <n v="79.94"/>
    <x v="1"/>
    <x v="1"/>
  </r>
  <r>
    <s v="O1441"/>
    <d v="2024-12-11T00:00:00"/>
    <x v="3"/>
    <x v="9"/>
    <x v="1"/>
    <s v="C813"/>
    <x v="248"/>
    <s v="B1446"/>
    <x v="1123"/>
    <x v="1"/>
    <n v="32.75"/>
    <n v="5"/>
    <n v="163.75"/>
    <x v="0"/>
    <x v="7"/>
  </r>
  <r>
    <s v="O2506"/>
    <d v="2024-11-19T00:00:00"/>
    <x v="4"/>
    <x v="5"/>
    <x v="1"/>
    <s v="C822"/>
    <x v="360"/>
    <s v="B1022"/>
    <x v="448"/>
    <x v="2"/>
    <n v="11.87"/>
    <n v="3"/>
    <n v="35.61"/>
    <x v="0"/>
    <x v="5"/>
  </r>
  <r>
    <s v="O1619"/>
    <d v="2023-03-21T00:00:00"/>
    <x v="4"/>
    <x v="0"/>
    <x v="2"/>
    <s v="C115"/>
    <x v="879"/>
    <s v="B1718"/>
    <x v="1149"/>
    <x v="0"/>
    <n v="31.73"/>
    <n v="1"/>
    <n v="31.73"/>
    <x v="0"/>
    <x v="4"/>
  </r>
  <r>
    <s v="O2397"/>
    <d v="2025-02-02T00:00:00"/>
    <x v="0"/>
    <x v="3"/>
    <x v="0"/>
    <s v="C317"/>
    <x v="981"/>
    <s v="B1602"/>
    <x v="791"/>
    <x v="0"/>
    <n v="44.57"/>
    <n v="2"/>
    <n v="89.14"/>
    <x v="0"/>
    <x v="2"/>
  </r>
  <r>
    <s v="O2555"/>
    <d v="2025-03-29T00:00:00"/>
    <x v="6"/>
    <x v="0"/>
    <x v="0"/>
    <s v="C479"/>
    <x v="141"/>
    <s v="B1222"/>
    <x v="442"/>
    <x v="1"/>
    <n v="26.41"/>
    <n v="5"/>
    <n v="132.05000000000001"/>
    <x v="1"/>
    <x v="7"/>
  </r>
  <r>
    <s v="O1012"/>
    <d v="2024-03-24T00:00:00"/>
    <x v="0"/>
    <x v="0"/>
    <x v="1"/>
    <s v="C778"/>
    <x v="1141"/>
    <s v="B1316"/>
    <x v="794"/>
    <x v="3"/>
    <n v="26.12"/>
    <n v="5"/>
    <n v="130.6"/>
    <x v="1"/>
    <x v="7"/>
  </r>
  <r>
    <s v="O3433"/>
    <d v="2024-07-01T00:00:00"/>
    <x v="1"/>
    <x v="2"/>
    <x v="1"/>
    <s v="C559"/>
    <x v="316"/>
    <s v="B1986"/>
    <x v="1016"/>
    <x v="3"/>
    <n v="10.71"/>
    <n v="2"/>
    <n v="21.42"/>
    <x v="0"/>
    <x v="3"/>
  </r>
  <r>
    <s v="O3835"/>
    <d v="2022-09-02T00:00:00"/>
    <x v="2"/>
    <x v="6"/>
    <x v="3"/>
    <s v="C172"/>
    <x v="178"/>
    <s v="B1356"/>
    <x v="264"/>
    <x v="0"/>
    <n v="28.65"/>
    <n v="5"/>
    <n v="143.25"/>
    <x v="2"/>
    <x v="6"/>
  </r>
  <r>
    <s v="O2757"/>
    <d v="2024-12-20T00:00:00"/>
    <x v="2"/>
    <x v="9"/>
    <x v="1"/>
    <s v="C112"/>
    <x v="695"/>
    <s v="B1768"/>
    <x v="63"/>
    <x v="2"/>
    <n v="23.82"/>
    <n v="2"/>
    <n v="47.64"/>
    <x v="0"/>
    <x v="2"/>
  </r>
  <r>
    <s v="O2690"/>
    <d v="2023-08-31T00:00:00"/>
    <x v="5"/>
    <x v="8"/>
    <x v="2"/>
    <s v="C435"/>
    <x v="1070"/>
    <s v="B1217"/>
    <x v="672"/>
    <x v="1"/>
    <n v="17.399999999999999"/>
    <n v="2"/>
    <n v="34.799999999999997"/>
    <x v="0"/>
    <x v="2"/>
  </r>
  <r>
    <s v="O1354"/>
    <d v="2023-11-30T00:00:00"/>
    <x v="5"/>
    <x v="5"/>
    <x v="2"/>
    <s v="C125"/>
    <x v="355"/>
    <s v="B1802"/>
    <x v="1150"/>
    <x v="3"/>
    <n v="20.2"/>
    <n v="1"/>
    <n v="20.2"/>
    <x v="1"/>
    <x v="1"/>
  </r>
  <r>
    <s v="O2427"/>
    <d v="2022-12-16T00:00:00"/>
    <x v="2"/>
    <x v="9"/>
    <x v="3"/>
    <s v="C101"/>
    <x v="581"/>
    <s v="B1508"/>
    <x v="981"/>
    <x v="0"/>
    <n v="19.670000000000002"/>
    <n v="1"/>
    <n v="19.670000000000002"/>
    <x v="0"/>
    <x v="5"/>
  </r>
  <r>
    <s v="O1727"/>
    <d v="2024-04-07T00:00:00"/>
    <x v="0"/>
    <x v="7"/>
    <x v="1"/>
    <s v="C400"/>
    <x v="865"/>
    <s v="B1744"/>
    <x v="881"/>
    <x v="2"/>
    <n v="44.15"/>
    <n v="1"/>
    <n v="44.15"/>
    <x v="0"/>
    <x v="3"/>
  </r>
  <r>
    <s v="O2337"/>
    <d v="2025-08-11T00:00:00"/>
    <x v="1"/>
    <x v="8"/>
    <x v="0"/>
    <s v="C962"/>
    <x v="152"/>
    <s v="B1036"/>
    <x v="901"/>
    <x v="2"/>
    <n v="18.37"/>
    <n v="1"/>
    <n v="18.37"/>
    <x v="2"/>
    <x v="6"/>
  </r>
  <r>
    <s v="O1891"/>
    <d v="2024-05-03T00:00:00"/>
    <x v="2"/>
    <x v="4"/>
    <x v="1"/>
    <s v="C562"/>
    <x v="319"/>
    <s v="B1047"/>
    <x v="1151"/>
    <x v="2"/>
    <n v="23.8"/>
    <n v="1"/>
    <n v="23.8"/>
    <x v="2"/>
    <x v="3"/>
  </r>
  <r>
    <s v="O3690"/>
    <d v="2022-11-05T00:00:00"/>
    <x v="6"/>
    <x v="5"/>
    <x v="3"/>
    <s v="C491"/>
    <x v="841"/>
    <s v="B1485"/>
    <x v="806"/>
    <x v="1"/>
    <n v="22.22"/>
    <n v="3"/>
    <n v="66.66"/>
    <x v="1"/>
    <x v="3"/>
  </r>
  <r>
    <s v="O1993"/>
    <d v="2024-04-02T00:00:00"/>
    <x v="4"/>
    <x v="7"/>
    <x v="1"/>
    <s v="C253"/>
    <x v="825"/>
    <s v="B1031"/>
    <x v="1148"/>
    <x v="1"/>
    <n v="23.43"/>
    <n v="3"/>
    <n v="70.290000000000006"/>
    <x v="1"/>
    <x v="1"/>
  </r>
  <r>
    <s v="O3265"/>
    <d v="2025-07-11T00:00:00"/>
    <x v="2"/>
    <x v="2"/>
    <x v="0"/>
    <s v="C907"/>
    <x v="817"/>
    <s v="B1586"/>
    <x v="117"/>
    <x v="0"/>
    <n v="10.62"/>
    <n v="4"/>
    <n v="42.48"/>
    <x v="2"/>
    <x v="7"/>
  </r>
  <r>
    <s v="O3354"/>
    <d v="2024-11-06T00:00:00"/>
    <x v="3"/>
    <x v="5"/>
    <x v="1"/>
    <s v="C553"/>
    <x v="276"/>
    <s v="B1476"/>
    <x v="597"/>
    <x v="0"/>
    <n v="38.96"/>
    <n v="1"/>
    <n v="38.96"/>
    <x v="2"/>
    <x v="0"/>
  </r>
  <r>
    <s v="O1665"/>
    <d v="2024-11-17T00:00:00"/>
    <x v="0"/>
    <x v="5"/>
    <x v="1"/>
    <s v="C862"/>
    <x v="155"/>
    <s v="B1647"/>
    <x v="701"/>
    <x v="3"/>
    <n v="31.88"/>
    <n v="1"/>
    <n v="31.88"/>
    <x v="1"/>
    <x v="0"/>
  </r>
  <r>
    <s v="O1393"/>
    <d v="2023-07-21T00:00:00"/>
    <x v="2"/>
    <x v="2"/>
    <x v="2"/>
    <s v="C985"/>
    <x v="339"/>
    <s v="B1072"/>
    <x v="454"/>
    <x v="3"/>
    <n v="43.89"/>
    <n v="1"/>
    <n v="43.89"/>
    <x v="3"/>
    <x v="1"/>
  </r>
  <r>
    <s v="O3495"/>
    <d v="2024-10-17T00:00:00"/>
    <x v="5"/>
    <x v="10"/>
    <x v="1"/>
    <s v="C658"/>
    <x v="1138"/>
    <s v="B1029"/>
    <x v="808"/>
    <x v="0"/>
    <n v="36.020000000000003"/>
    <n v="2"/>
    <n v="72.040000000000006"/>
    <x v="0"/>
    <x v="2"/>
  </r>
  <r>
    <s v="O3353"/>
    <d v="2023-02-25T00:00:00"/>
    <x v="6"/>
    <x v="3"/>
    <x v="2"/>
    <s v="C659"/>
    <x v="977"/>
    <s v="B1378"/>
    <x v="23"/>
    <x v="0"/>
    <n v="24.56"/>
    <n v="3"/>
    <n v="73.680000000000007"/>
    <x v="2"/>
    <x v="2"/>
  </r>
  <r>
    <s v="O2394"/>
    <d v="2024-12-09T00:00:00"/>
    <x v="1"/>
    <x v="9"/>
    <x v="1"/>
    <s v="C818"/>
    <x v="534"/>
    <s v="B1337"/>
    <x v="99"/>
    <x v="3"/>
    <n v="9.83"/>
    <n v="1"/>
    <n v="9.83"/>
    <x v="0"/>
    <x v="0"/>
  </r>
  <r>
    <s v="O3399"/>
    <d v="2024-03-12T00:00:00"/>
    <x v="4"/>
    <x v="0"/>
    <x v="1"/>
    <s v="C631"/>
    <x v="1123"/>
    <s v="B1530"/>
    <x v="226"/>
    <x v="2"/>
    <n v="55.9"/>
    <n v="4"/>
    <n v="223.6"/>
    <x v="1"/>
    <x v="1"/>
  </r>
  <r>
    <s v="O3856"/>
    <d v="2023-02-15T00:00:00"/>
    <x v="3"/>
    <x v="3"/>
    <x v="2"/>
    <s v="C384"/>
    <x v="28"/>
    <s v="B1080"/>
    <x v="477"/>
    <x v="1"/>
    <n v="43.11"/>
    <n v="2"/>
    <n v="86.22"/>
    <x v="2"/>
    <x v="6"/>
  </r>
  <r>
    <s v="O3153"/>
    <d v="2024-06-24T00:00:00"/>
    <x v="1"/>
    <x v="1"/>
    <x v="1"/>
    <s v="C130"/>
    <x v="224"/>
    <s v="B1184"/>
    <x v="1105"/>
    <x v="0"/>
    <n v="32.01"/>
    <n v="4"/>
    <n v="128.04"/>
    <x v="1"/>
    <x v="2"/>
  </r>
  <r>
    <s v="O1154"/>
    <d v="2023-04-07T00:00:00"/>
    <x v="2"/>
    <x v="7"/>
    <x v="2"/>
    <s v="C498"/>
    <x v="1142"/>
    <s v="B1512"/>
    <x v="312"/>
    <x v="3"/>
    <n v="22.11"/>
    <n v="1"/>
    <n v="22.11"/>
    <x v="1"/>
    <x v="1"/>
  </r>
  <r>
    <s v="O1392"/>
    <d v="2023-02-28T00:00:00"/>
    <x v="4"/>
    <x v="3"/>
    <x v="2"/>
    <s v="C828"/>
    <x v="1143"/>
    <s v="B1119"/>
    <x v="154"/>
    <x v="1"/>
    <n v="10.08"/>
    <n v="1"/>
    <n v="10.08"/>
    <x v="3"/>
    <x v="7"/>
  </r>
  <r>
    <s v="O3322"/>
    <d v="2024-08-26T00:00:00"/>
    <x v="1"/>
    <x v="8"/>
    <x v="1"/>
    <s v="C750"/>
    <x v="373"/>
    <s v="B1558"/>
    <x v="533"/>
    <x v="0"/>
    <n v="22.5"/>
    <n v="1"/>
    <n v="22.5"/>
    <x v="0"/>
    <x v="3"/>
  </r>
  <r>
    <s v="O2407"/>
    <d v="2023-10-21T00:00:00"/>
    <x v="6"/>
    <x v="10"/>
    <x v="2"/>
    <s v="C353"/>
    <x v="518"/>
    <s v="B1276"/>
    <x v="236"/>
    <x v="2"/>
    <n v="7.76"/>
    <n v="5"/>
    <n v="38.799999999999997"/>
    <x v="0"/>
    <x v="0"/>
  </r>
  <r>
    <s v="O1406"/>
    <d v="2023-07-17T00:00:00"/>
    <x v="1"/>
    <x v="2"/>
    <x v="2"/>
    <s v="C457"/>
    <x v="701"/>
    <s v="B1042"/>
    <x v="785"/>
    <x v="3"/>
    <n v="17.5"/>
    <n v="1"/>
    <n v="17.5"/>
    <x v="2"/>
    <x v="2"/>
  </r>
  <r>
    <s v="O1105"/>
    <d v="2023-07-14T00:00:00"/>
    <x v="2"/>
    <x v="2"/>
    <x v="2"/>
    <s v="C809"/>
    <x v="233"/>
    <s v="B1714"/>
    <x v="401"/>
    <x v="1"/>
    <n v="35.1"/>
    <n v="1"/>
    <n v="35.1"/>
    <x v="3"/>
    <x v="7"/>
  </r>
  <r>
    <s v="O2776"/>
    <d v="2023-01-10T00:00:00"/>
    <x v="4"/>
    <x v="11"/>
    <x v="2"/>
    <s v="C749"/>
    <x v="49"/>
    <s v="B1871"/>
    <x v="889"/>
    <x v="0"/>
    <n v="34.15"/>
    <n v="1"/>
    <n v="34.15"/>
    <x v="0"/>
    <x v="7"/>
  </r>
  <r>
    <s v="O2703"/>
    <d v="2024-03-27T00:00:00"/>
    <x v="3"/>
    <x v="0"/>
    <x v="1"/>
    <s v="C898"/>
    <x v="176"/>
    <s v="B1063"/>
    <x v="612"/>
    <x v="1"/>
    <n v="34.07"/>
    <n v="4"/>
    <n v="136.28"/>
    <x v="1"/>
    <x v="2"/>
  </r>
  <r>
    <s v="O3050"/>
    <d v="2022-08-29T00:00:00"/>
    <x v="1"/>
    <x v="8"/>
    <x v="3"/>
    <s v="C989"/>
    <x v="423"/>
    <s v="B1933"/>
    <x v="302"/>
    <x v="2"/>
    <n v="32.58"/>
    <n v="5"/>
    <n v="162.9"/>
    <x v="0"/>
    <x v="2"/>
  </r>
  <r>
    <s v="O1765"/>
    <d v="2023-04-11T00:00:00"/>
    <x v="4"/>
    <x v="7"/>
    <x v="2"/>
    <s v="C787"/>
    <x v="972"/>
    <s v="B1698"/>
    <x v="288"/>
    <x v="1"/>
    <n v="32.950000000000003"/>
    <n v="1"/>
    <n v="32.950000000000003"/>
    <x v="2"/>
    <x v="2"/>
  </r>
  <r>
    <s v="O1822"/>
    <d v="2024-11-27T00:00:00"/>
    <x v="3"/>
    <x v="5"/>
    <x v="1"/>
    <s v="C977"/>
    <x v="1112"/>
    <s v="B1464"/>
    <x v="559"/>
    <x v="1"/>
    <n v="17.27"/>
    <n v="1"/>
    <n v="17.27"/>
    <x v="3"/>
    <x v="7"/>
  </r>
  <r>
    <s v="O1579"/>
    <d v="2023-07-31T00:00:00"/>
    <x v="1"/>
    <x v="2"/>
    <x v="2"/>
    <s v="C740"/>
    <x v="1144"/>
    <s v="B1500"/>
    <x v="1001"/>
    <x v="3"/>
    <n v="16.260000000000002"/>
    <n v="1"/>
    <n v="16.260000000000002"/>
    <x v="0"/>
    <x v="7"/>
  </r>
  <r>
    <s v="O2785"/>
    <d v="2025-03-26T00:00:00"/>
    <x v="3"/>
    <x v="0"/>
    <x v="0"/>
    <s v="C788"/>
    <x v="489"/>
    <s v="B1782"/>
    <x v="282"/>
    <x v="0"/>
    <n v="35.93"/>
    <n v="2"/>
    <n v="71.86"/>
    <x v="2"/>
    <x v="7"/>
  </r>
  <r>
    <s v="O2985"/>
    <d v="2025-01-12T00:00:00"/>
    <x v="0"/>
    <x v="11"/>
    <x v="0"/>
    <s v="C989"/>
    <x v="423"/>
    <s v="B1395"/>
    <x v="153"/>
    <x v="3"/>
    <n v="43.01"/>
    <n v="5"/>
    <n v="215.05"/>
    <x v="1"/>
    <x v="2"/>
  </r>
  <r>
    <s v="O3815"/>
    <d v="2024-03-05T00:00:00"/>
    <x v="4"/>
    <x v="0"/>
    <x v="1"/>
    <s v="C153"/>
    <x v="1145"/>
    <s v="B1033"/>
    <x v="677"/>
    <x v="2"/>
    <n v="45.49"/>
    <n v="1"/>
    <n v="45.49"/>
    <x v="0"/>
    <x v="2"/>
  </r>
  <r>
    <s v="O2718"/>
    <d v="2023-05-09T00:00:00"/>
    <x v="4"/>
    <x v="4"/>
    <x v="2"/>
    <s v="C110"/>
    <x v="249"/>
    <s v="B1651"/>
    <x v="782"/>
    <x v="2"/>
    <n v="31.41"/>
    <n v="4"/>
    <n v="125.64"/>
    <x v="2"/>
    <x v="2"/>
  </r>
  <r>
    <s v="O1912"/>
    <d v="2024-11-05T00:00:00"/>
    <x v="4"/>
    <x v="5"/>
    <x v="1"/>
    <s v="C829"/>
    <x v="946"/>
    <s v="B1112"/>
    <x v="1152"/>
    <x v="0"/>
    <n v="46.23"/>
    <n v="1"/>
    <n v="46.23"/>
    <x v="1"/>
    <x v="7"/>
  </r>
  <r>
    <s v="O2293"/>
    <d v="2025-07-16T00:00:00"/>
    <x v="3"/>
    <x v="2"/>
    <x v="0"/>
    <s v="C656"/>
    <x v="1133"/>
    <s v="B1416"/>
    <x v="433"/>
    <x v="2"/>
    <n v="37.590000000000003"/>
    <n v="1"/>
    <n v="37.590000000000003"/>
    <x v="2"/>
    <x v="2"/>
  </r>
  <r>
    <s v="O1762"/>
    <d v="2023-04-09T00:00:00"/>
    <x v="0"/>
    <x v="7"/>
    <x v="2"/>
    <s v="C887"/>
    <x v="396"/>
    <s v="B1920"/>
    <x v="1056"/>
    <x v="2"/>
    <n v="39.86"/>
    <n v="4"/>
    <n v="159.44"/>
    <x v="1"/>
    <x v="2"/>
  </r>
  <r>
    <s v="O1798"/>
    <d v="2024-04-12T00:00:00"/>
    <x v="2"/>
    <x v="7"/>
    <x v="1"/>
    <s v="C476"/>
    <x v="562"/>
    <s v="B1530"/>
    <x v="226"/>
    <x v="1"/>
    <n v="49.06"/>
    <n v="4"/>
    <n v="196.24"/>
    <x v="3"/>
    <x v="3"/>
  </r>
  <r>
    <s v="O3732"/>
    <d v="2025-04-24T00:00:00"/>
    <x v="5"/>
    <x v="7"/>
    <x v="0"/>
    <s v="C827"/>
    <x v="1043"/>
    <s v="B1472"/>
    <x v="1153"/>
    <x v="0"/>
    <n v="9.77"/>
    <n v="2"/>
    <n v="19.54"/>
    <x v="2"/>
    <x v="0"/>
  </r>
  <r>
    <s v="O3864"/>
    <d v="2023-05-04T00:00:00"/>
    <x v="5"/>
    <x v="4"/>
    <x v="2"/>
    <s v="C115"/>
    <x v="424"/>
    <s v="B1922"/>
    <x v="587"/>
    <x v="0"/>
    <n v="24.65"/>
    <n v="2"/>
    <n v="49.3"/>
    <x v="0"/>
    <x v="0"/>
  </r>
  <r>
    <s v="O2281"/>
    <d v="2023-12-22T00:00:00"/>
    <x v="2"/>
    <x v="9"/>
    <x v="2"/>
    <s v="C660"/>
    <x v="642"/>
    <s v="B1297"/>
    <x v="289"/>
    <x v="2"/>
    <n v="22.29"/>
    <n v="1"/>
    <n v="22.29"/>
    <x v="1"/>
    <x v="7"/>
  </r>
  <r>
    <s v="O1451"/>
    <d v="2023-01-18T00:00:00"/>
    <x v="3"/>
    <x v="11"/>
    <x v="2"/>
    <s v="C977"/>
    <x v="1"/>
    <s v="B1491"/>
    <x v="1124"/>
    <x v="3"/>
    <n v="19.43"/>
    <n v="3"/>
    <n v="58.29"/>
    <x v="2"/>
    <x v="0"/>
  </r>
  <r>
    <s v="O3403"/>
    <d v="2025-08-07T00:00:00"/>
    <x v="5"/>
    <x v="8"/>
    <x v="0"/>
    <s v="C697"/>
    <x v="1012"/>
    <s v="B1444"/>
    <x v="665"/>
    <x v="1"/>
    <n v="20.89"/>
    <n v="3"/>
    <n v="62.67"/>
    <x v="2"/>
    <x v="3"/>
  </r>
  <r>
    <s v="O3092"/>
    <d v="2023-10-01T00:00:00"/>
    <x v="0"/>
    <x v="10"/>
    <x v="2"/>
    <s v="C875"/>
    <x v="949"/>
    <s v="B1517"/>
    <x v="923"/>
    <x v="0"/>
    <n v="34.64"/>
    <n v="1"/>
    <n v="34.64"/>
    <x v="2"/>
    <x v="5"/>
  </r>
  <r>
    <s v="O2105"/>
    <d v="2023-09-10T00:00:00"/>
    <x v="0"/>
    <x v="6"/>
    <x v="2"/>
    <s v="C696"/>
    <x v="809"/>
    <s v="B1248"/>
    <x v="940"/>
    <x v="3"/>
    <n v="18.38"/>
    <n v="3"/>
    <n v="55.14"/>
    <x v="1"/>
    <x v="2"/>
  </r>
  <r>
    <s v="O3968"/>
    <d v="2023-04-19T00:00:00"/>
    <x v="3"/>
    <x v="7"/>
    <x v="2"/>
    <s v="C572"/>
    <x v="714"/>
    <s v="B1225"/>
    <x v="861"/>
    <x v="1"/>
    <n v="6.41"/>
    <n v="4"/>
    <n v="25.64"/>
    <x v="0"/>
    <x v="2"/>
  </r>
  <r>
    <s v="O2774"/>
    <d v="2024-12-29T00:00:00"/>
    <x v="0"/>
    <x v="9"/>
    <x v="1"/>
    <s v="C300"/>
    <x v="442"/>
    <s v="B1468"/>
    <x v="741"/>
    <x v="2"/>
    <n v="21"/>
    <n v="2"/>
    <n v="42"/>
    <x v="1"/>
    <x v="0"/>
  </r>
  <r>
    <s v="O3117"/>
    <d v="2022-11-08T00:00:00"/>
    <x v="4"/>
    <x v="5"/>
    <x v="3"/>
    <s v="C913"/>
    <x v="610"/>
    <s v="B1874"/>
    <x v="249"/>
    <x v="2"/>
    <n v="36.39"/>
    <n v="4"/>
    <n v="145.56"/>
    <x v="2"/>
    <x v="0"/>
  </r>
  <r>
    <s v="O2828"/>
    <d v="2025-04-12T00:00:00"/>
    <x v="6"/>
    <x v="7"/>
    <x v="0"/>
    <s v="C590"/>
    <x v="1146"/>
    <s v="B1784"/>
    <x v="1102"/>
    <x v="2"/>
    <n v="14.25"/>
    <n v="2"/>
    <n v="28.5"/>
    <x v="2"/>
    <x v="6"/>
  </r>
  <r>
    <s v="O3416"/>
    <d v="2023-11-06T00:00:00"/>
    <x v="1"/>
    <x v="5"/>
    <x v="2"/>
    <s v="C651"/>
    <x v="113"/>
    <s v="B1648"/>
    <x v="786"/>
    <x v="0"/>
    <n v="47.96"/>
    <n v="2"/>
    <n v="95.92"/>
    <x v="0"/>
    <x v="5"/>
  </r>
  <r>
    <s v="O2158"/>
    <d v="2023-08-07T00:00:00"/>
    <x v="1"/>
    <x v="8"/>
    <x v="2"/>
    <s v="C880"/>
    <x v="643"/>
    <s v="B1044"/>
    <x v="931"/>
    <x v="2"/>
    <n v="21.41"/>
    <n v="3"/>
    <n v="64.23"/>
    <x v="0"/>
    <x v="3"/>
  </r>
  <r>
    <s v="O1857"/>
    <d v="2024-07-13T00:00:00"/>
    <x v="6"/>
    <x v="2"/>
    <x v="1"/>
    <s v="C641"/>
    <x v="307"/>
    <s v="B1020"/>
    <x v="46"/>
    <x v="1"/>
    <n v="49.22"/>
    <n v="3"/>
    <n v="147.66"/>
    <x v="0"/>
    <x v="3"/>
  </r>
  <r>
    <s v="O3058"/>
    <d v="2023-08-10T00:00:00"/>
    <x v="5"/>
    <x v="8"/>
    <x v="2"/>
    <s v="C412"/>
    <x v="889"/>
    <s v="B1935"/>
    <x v="107"/>
    <x v="2"/>
    <n v="5.28"/>
    <n v="5"/>
    <n v="26.4"/>
    <x v="0"/>
    <x v="2"/>
  </r>
  <r>
    <s v="O2654"/>
    <d v="2025-03-04T00:00:00"/>
    <x v="4"/>
    <x v="0"/>
    <x v="0"/>
    <s v="C372"/>
    <x v="687"/>
    <s v="B1908"/>
    <x v="1154"/>
    <x v="2"/>
    <n v="26.04"/>
    <n v="4"/>
    <n v="104.16"/>
    <x v="0"/>
    <x v="2"/>
  </r>
  <r>
    <s v="O2819"/>
    <d v="2025-06-26T00:00:00"/>
    <x v="5"/>
    <x v="1"/>
    <x v="0"/>
    <s v="C510"/>
    <x v="246"/>
    <s v="B1488"/>
    <x v="1131"/>
    <x v="2"/>
    <n v="9.58"/>
    <n v="3"/>
    <n v="28.74"/>
    <x v="0"/>
    <x v="0"/>
  </r>
  <r>
    <s v="O1524"/>
    <d v="2024-03-20T00:00:00"/>
    <x v="3"/>
    <x v="0"/>
    <x v="1"/>
    <s v="C850"/>
    <x v="336"/>
    <s v="B1503"/>
    <x v="689"/>
    <x v="0"/>
    <n v="42.93"/>
    <n v="2"/>
    <n v="85.86"/>
    <x v="0"/>
    <x v="4"/>
  </r>
  <r>
    <s v="O2598"/>
    <d v="2024-11-01T00:00:00"/>
    <x v="2"/>
    <x v="5"/>
    <x v="1"/>
    <s v="C437"/>
    <x v="352"/>
    <s v="B1751"/>
    <x v="664"/>
    <x v="2"/>
    <n v="21.53"/>
    <n v="1"/>
    <n v="21.53"/>
    <x v="0"/>
    <x v="2"/>
  </r>
  <r>
    <s v="O1461"/>
    <d v="2023-12-10T00:00:00"/>
    <x v="0"/>
    <x v="9"/>
    <x v="2"/>
    <s v="C679"/>
    <x v="57"/>
    <s v="B1719"/>
    <x v="1155"/>
    <x v="1"/>
    <n v="32.869999999999997"/>
    <n v="1"/>
    <n v="32.869999999999997"/>
    <x v="1"/>
    <x v="1"/>
  </r>
  <r>
    <s v="O3132"/>
    <d v="2024-11-21T00:00:00"/>
    <x v="5"/>
    <x v="5"/>
    <x v="1"/>
    <s v="C959"/>
    <x v="479"/>
    <s v="B1022"/>
    <x v="448"/>
    <x v="2"/>
    <n v="9.65"/>
    <n v="2"/>
    <n v="19.3"/>
    <x v="2"/>
    <x v="2"/>
  </r>
  <r>
    <s v="O2280"/>
    <d v="2023-08-17T00:00:00"/>
    <x v="5"/>
    <x v="8"/>
    <x v="2"/>
    <s v="C679"/>
    <x v="57"/>
    <s v="B1841"/>
    <x v="888"/>
    <x v="2"/>
    <n v="36.71"/>
    <n v="3"/>
    <n v="110.13"/>
    <x v="1"/>
    <x v="6"/>
  </r>
  <r>
    <s v="O2449"/>
    <d v="2023-06-10T00:00:00"/>
    <x v="6"/>
    <x v="1"/>
    <x v="2"/>
    <s v="C526"/>
    <x v="428"/>
    <s v="B1896"/>
    <x v="384"/>
    <x v="0"/>
    <n v="28.11"/>
    <n v="5"/>
    <n v="140.55000000000001"/>
    <x v="2"/>
    <x v="2"/>
  </r>
  <r>
    <s v="O3108"/>
    <d v="2024-04-15T00:00:00"/>
    <x v="1"/>
    <x v="7"/>
    <x v="1"/>
    <s v="C263"/>
    <x v="139"/>
    <s v="B1307"/>
    <x v="993"/>
    <x v="2"/>
    <n v="45.86"/>
    <n v="2"/>
    <n v="91.72"/>
    <x v="0"/>
    <x v="2"/>
  </r>
  <r>
    <s v="O2560"/>
    <d v="2025-06-25T00:00:00"/>
    <x v="3"/>
    <x v="1"/>
    <x v="0"/>
    <s v="C112"/>
    <x v="695"/>
    <s v="B1482"/>
    <x v="44"/>
    <x v="3"/>
    <n v="48.88"/>
    <n v="2"/>
    <n v="97.76"/>
    <x v="0"/>
    <x v="0"/>
  </r>
  <r>
    <s v="O3310"/>
    <d v="2023-01-26T00:00:00"/>
    <x v="5"/>
    <x v="11"/>
    <x v="2"/>
    <s v="C165"/>
    <x v="870"/>
    <s v="B1634"/>
    <x v="738"/>
    <x v="1"/>
    <n v="10.199999999999999"/>
    <n v="3"/>
    <n v="30.6"/>
    <x v="2"/>
    <x v="0"/>
  </r>
  <r>
    <s v="O1963"/>
    <d v="2023-09-29T00:00:00"/>
    <x v="2"/>
    <x v="6"/>
    <x v="2"/>
    <s v="C478"/>
    <x v="1034"/>
    <s v="B1313"/>
    <x v="1156"/>
    <x v="2"/>
    <n v="48.36"/>
    <n v="4"/>
    <n v="193.44"/>
    <x v="0"/>
    <x v="0"/>
  </r>
  <r>
    <s v="O1831"/>
    <d v="2023-01-22T00:00:00"/>
    <x v="0"/>
    <x v="11"/>
    <x v="2"/>
    <s v="C135"/>
    <x v="1147"/>
    <s v="B1172"/>
    <x v="554"/>
    <x v="2"/>
    <n v="45.37"/>
    <n v="4"/>
    <n v="181.48"/>
    <x v="3"/>
    <x v="1"/>
  </r>
  <r>
    <s v="O2359"/>
    <d v="2023-08-31T00:00:00"/>
    <x v="5"/>
    <x v="8"/>
    <x v="2"/>
    <s v="C517"/>
    <x v="584"/>
    <s v="B1050"/>
    <x v="1136"/>
    <x v="2"/>
    <n v="25.3"/>
    <n v="1"/>
    <n v="25.3"/>
    <x v="2"/>
    <x v="3"/>
  </r>
  <r>
    <s v="O1889"/>
    <d v="2024-11-26T00:00:00"/>
    <x v="4"/>
    <x v="5"/>
    <x v="1"/>
    <s v="C221"/>
    <x v="96"/>
    <s v="B1869"/>
    <x v="1011"/>
    <x v="2"/>
    <n v="18.12"/>
    <n v="2"/>
    <n v="36.24"/>
    <x v="3"/>
    <x v="1"/>
  </r>
  <r>
    <s v="O1989"/>
    <d v="2023-03-24T00:00:00"/>
    <x v="2"/>
    <x v="0"/>
    <x v="2"/>
    <s v="C153"/>
    <x v="1145"/>
    <s v="B1438"/>
    <x v="1045"/>
    <x v="3"/>
    <n v="19.09"/>
    <n v="3"/>
    <n v="57.27"/>
    <x v="0"/>
    <x v="2"/>
  </r>
  <r>
    <s v="O3324"/>
    <d v="2023-02-09T00:00:00"/>
    <x v="5"/>
    <x v="3"/>
    <x v="2"/>
    <s v="C536"/>
    <x v="209"/>
    <s v="B1578"/>
    <x v="67"/>
    <x v="0"/>
    <n v="31.32"/>
    <n v="4"/>
    <n v="125.28"/>
    <x v="1"/>
    <x v="0"/>
  </r>
  <r>
    <s v="O3947"/>
    <d v="2023-10-06T00:00:00"/>
    <x v="2"/>
    <x v="10"/>
    <x v="2"/>
    <s v="C551"/>
    <x v="60"/>
    <s v="B1094"/>
    <x v="325"/>
    <x v="0"/>
    <n v="55.53"/>
    <n v="4"/>
    <n v="222.12"/>
    <x v="0"/>
    <x v="7"/>
  </r>
  <r>
    <s v="O3825"/>
    <d v="2025-02-10T00:00:00"/>
    <x v="1"/>
    <x v="3"/>
    <x v="0"/>
    <s v="C324"/>
    <x v="517"/>
    <s v="B1377"/>
    <x v="1044"/>
    <x v="2"/>
    <n v="45.1"/>
    <n v="4"/>
    <n v="180.4"/>
    <x v="2"/>
    <x v="6"/>
  </r>
  <r>
    <s v="O2382"/>
    <d v="2025-07-01T00:00:00"/>
    <x v="4"/>
    <x v="2"/>
    <x v="0"/>
    <s v="C130"/>
    <x v="920"/>
    <s v="B1834"/>
    <x v="553"/>
    <x v="1"/>
    <n v="33.799999999999997"/>
    <n v="4"/>
    <n v="135.19999999999999"/>
    <x v="2"/>
    <x v="3"/>
  </r>
  <r>
    <s v="O2950"/>
    <d v="2023-03-05T00:00:00"/>
    <x v="0"/>
    <x v="0"/>
    <x v="2"/>
    <s v="C930"/>
    <x v="582"/>
    <s v="B1765"/>
    <x v="971"/>
    <x v="2"/>
    <n v="33.69"/>
    <n v="2"/>
    <n v="67.38"/>
    <x v="0"/>
    <x v="6"/>
  </r>
  <r>
    <s v="O2962"/>
    <d v="2022-10-22T00:00:00"/>
    <x v="6"/>
    <x v="10"/>
    <x v="3"/>
    <s v="C433"/>
    <x v="772"/>
    <s v="B1700"/>
    <x v="133"/>
    <x v="2"/>
    <n v="52.64"/>
    <n v="3"/>
    <n v="157.91999999999999"/>
    <x v="0"/>
    <x v="2"/>
  </r>
  <r>
    <s v="O1085"/>
    <d v="2024-07-16T00:00:00"/>
    <x v="4"/>
    <x v="2"/>
    <x v="1"/>
    <s v="C441"/>
    <x v="625"/>
    <s v="B1128"/>
    <x v="1084"/>
    <x v="1"/>
    <n v="18.61"/>
    <n v="5"/>
    <n v="93.05"/>
    <x v="2"/>
    <x v="4"/>
  </r>
  <r>
    <s v="O2017"/>
    <d v="2023-05-25T00:00:00"/>
    <x v="5"/>
    <x v="4"/>
    <x v="2"/>
    <s v="C913"/>
    <x v="1148"/>
    <s v="B1806"/>
    <x v="48"/>
    <x v="2"/>
    <n v="25.63"/>
    <n v="5"/>
    <n v="128.15"/>
    <x v="0"/>
    <x v="0"/>
  </r>
  <r>
    <s v="O1782"/>
    <d v="2024-06-06T00:00:00"/>
    <x v="5"/>
    <x v="1"/>
    <x v="1"/>
    <s v="C310"/>
    <x v="771"/>
    <s v="B1383"/>
    <x v="324"/>
    <x v="3"/>
    <n v="32.799999999999997"/>
    <n v="5"/>
    <n v="164"/>
    <x v="2"/>
    <x v="1"/>
  </r>
  <r>
    <s v="O2581"/>
    <d v="2023-09-28T00:00:00"/>
    <x v="5"/>
    <x v="6"/>
    <x v="2"/>
    <s v="C980"/>
    <x v="121"/>
    <s v="B1120"/>
    <x v="748"/>
    <x v="2"/>
    <n v="18.489999999999998"/>
    <n v="2"/>
    <n v="36.979999999999997"/>
    <x v="0"/>
    <x v="2"/>
  </r>
  <r>
    <s v="O1873"/>
    <d v="2023-03-06T00:00:00"/>
    <x v="1"/>
    <x v="0"/>
    <x v="2"/>
    <s v="C222"/>
    <x v="855"/>
    <s v="B1422"/>
    <x v="1038"/>
    <x v="0"/>
    <n v="16.61"/>
    <n v="5"/>
    <n v="83.05"/>
    <x v="1"/>
    <x v="0"/>
  </r>
  <r>
    <s v="O3593"/>
    <d v="2024-03-07T00:00:00"/>
    <x v="5"/>
    <x v="0"/>
    <x v="1"/>
    <s v="C942"/>
    <x v="1059"/>
    <s v="B1799"/>
    <x v="712"/>
    <x v="2"/>
    <n v="34.880000000000003"/>
    <n v="5"/>
    <n v="174.4"/>
    <x v="0"/>
    <x v="6"/>
  </r>
  <r>
    <s v="O2295"/>
    <d v="2023-11-07T00:00:00"/>
    <x v="4"/>
    <x v="5"/>
    <x v="2"/>
    <s v="C335"/>
    <x v="569"/>
    <s v="B1780"/>
    <x v="329"/>
    <x v="1"/>
    <n v="44.24"/>
    <n v="3"/>
    <n v="132.72"/>
    <x v="2"/>
    <x v="0"/>
  </r>
  <r>
    <s v="O1290"/>
    <d v="2024-06-21T00:00:00"/>
    <x v="2"/>
    <x v="1"/>
    <x v="1"/>
    <s v="C788"/>
    <x v="489"/>
    <s v="B1407"/>
    <x v="457"/>
    <x v="3"/>
    <n v="48.94"/>
    <n v="2"/>
    <n v="97.88"/>
    <x v="0"/>
    <x v="0"/>
  </r>
  <r>
    <s v="O1793"/>
    <d v="2024-10-07T00:00:00"/>
    <x v="1"/>
    <x v="10"/>
    <x v="1"/>
    <s v="C950"/>
    <x v="548"/>
    <s v="B1055"/>
    <x v="671"/>
    <x v="3"/>
    <n v="38.08"/>
    <n v="5"/>
    <n v="190.4"/>
    <x v="3"/>
    <x v="1"/>
  </r>
  <r>
    <s v="O3287"/>
    <d v="2022-09-19T00:00:00"/>
    <x v="1"/>
    <x v="6"/>
    <x v="3"/>
    <s v="C355"/>
    <x v="924"/>
    <s v="B1581"/>
    <x v="351"/>
    <x v="0"/>
    <n v="28.94"/>
    <n v="3"/>
    <n v="86.82"/>
    <x v="0"/>
    <x v="1"/>
  </r>
  <r>
    <s v="O2424"/>
    <d v="2023-04-11T00:00:00"/>
    <x v="4"/>
    <x v="7"/>
    <x v="2"/>
    <s v="C814"/>
    <x v="493"/>
    <s v="B1940"/>
    <x v="1022"/>
    <x v="0"/>
    <n v="10.35"/>
    <n v="3"/>
    <n v="31.05"/>
    <x v="1"/>
    <x v="3"/>
  </r>
  <r>
    <s v="O3711"/>
    <d v="2024-10-15T00:00:00"/>
    <x v="4"/>
    <x v="10"/>
    <x v="1"/>
    <s v="C538"/>
    <x v="333"/>
    <s v="B1916"/>
    <x v="853"/>
    <x v="3"/>
    <n v="24.12"/>
    <n v="2"/>
    <n v="48.24"/>
    <x v="0"/>
    <x v="6"/>
  </r>
  <r>
    <s v="O1242"/>
    <d v="2024-01-07T00:00:00"/>
    <x v="0"/>
    <x v="11"/>
    <x v="1"/>
    <s v="C720"/>
    <x v="463"/>
    <s v="B1211"/>
    <x v="1157"/>
    <x v="2"/>
    <n v="25.84"/>
    <n v="5"/>
    <n v="129.19999999999999"/>
    <x v="3"/>
    <x v="1"/>
  </r>
  <r>
    <s v="O2717"/>
    <d v="2024-11-04T00:00:00"/>
    <x v="1"/>
    <x v="5"/>
    <x v="1"/>
    <s v="C749"/>
    <x v="49"/>
    <s v="B1854"/>
    <x v="988"/>
    <x v="1"/>
    <n v="20.52"/>
    <n v="5"/>
    <n v="102.6"/>
    <x v="1"/>
    <x v="0"/>
  </r>
  <r>
    <s v="O2874"/>
    <d v="2023-09-07T00:00:00"/>
    <x v="5"/>
    <x v="6"/>
    <x v="2"/>
    <s v="C985"/>
    <x v="339"/>
    <s v="B1198"/>
    <x v="694"/>
    <x v="0"/>
    <n v="14.87"/>
    <n v="1"/>
    <n v="14.87"/>
    <x v="0"/>
    <x v="6"/>
  </r>
  <r>
    <s v="O3094"/>
    <d v="2023-08-18T00:00:00"/>
    <x v="2"/>
    <x v="8"/>
    <x v="2"/>
    <s v="C999"/>
    <x v="75"/>
    <s v="B1307"/>
    <x v="993"/>
    <x v="2"/>
    <n v="35.770000000000003"/>
    <n v="4"/>
    <n v="143.08000000000001"/>
    <x v="0"/>
    <x v="6"/>
  </r>
  <r>
    <s v="O3226"/>
    <d v="2025-01-21T00:00:00"/>
    <x v="4"/>
    <x v="11"/>
    <x v="0"/>
    <s v="C153"/>
    <x v="1145"/>
    <s v="B1391"/>
    <x v="673"/>
    <x v="2"/>
    <n v="17.82"/>
    <n v="4"/>
    <n v="71.28"/>
    <x v="1"/>
    <x v="6"/>
  </r>
  <r>
    <s v="O3282"/>
    <d v="2024-06-22T00:00:00"/>
    <x v="6"/>
    <x v="1"/>
    <x v="1"/>
    <s v="C333"/>
    <x v="512"/>
    <s v="B1022"/>
    <x v="884"/>
    <x v="1"/>
    <n v="8.02"/>
    <n v="4"/>
    <n v="32.08"/>
    <x v="2"/>
    <x v="3"/>
  </r>
  <r>
    <s v="O2603"/>
    <d v="2023-11-30T00:00:00"/>
    <x v="5"/>
    <x v="5"/>
    <x v="2"/>
    <s v="C865"/>
    <x v="1017"/>
    <s v="B1331"/>
    <x v="575"/>
    <x v="2"/>
    <n v="44.03"/>
    <n v="2"/>
    <n v="88.06"/>
    <x v="0"/>
    <x v="2"/>
  </r>
  <r>
    <s v="O3015"/>
    <d v="2025-02-22T00:00:00"/>
    <x v="6"/>
    <x v="3"/>
    <x v="0"/>
    <s v="C912"/>
    <x v="23"/>
    <s v="B1652"/>
    <x v="608"/>
    <x v="0"/>
    <n v="28.95"/>
    <n v="1"/>
    <n v="28.95"/>
    <x v="0"/>
    <x v="2"/>
  </r>
  <r>
    <s v="O3862"/>
    <d v="2024-05-07T00:00:00"/>
    <x v="4"/>
    <x v="4"/>
    <x v="1"/>
    <s v="C252"/>
    <x v="681"/>
    <s v="B1397"/>
    <x v="1097"/>
    <x v="3"/>
    <n v="31.13"/>
    <n v="3"/>
    <n v="93.39"/>
    <x v="2"/>
    <x v="7"/>
  </r>
  <r>
    <s v="O2256"/>
    <d v="2022-09-01T00:00:00"/>
    <x v="5"/>
    <x v="6"/>
    <x v="3"/>
    <s v="C953"/>
    <x v="702"/>
    <s v="B1510"/>
    <x v="666"/>
    <x v="2"/>
    <n v="40.78"/>
    <n v="5"/>
    <n v="203.9"/>
    <x v="0"/>
    <x v="5"/>
  </r>
  <r>
    <s v="O1515"/>
    <d v="2024-01-24T00:00:00"/>
    <x v="3"/>
    <x v="11"/>
    <x v="1"/>
    <s v="C654"/>
    <x v="1119"/>
    <s v="B1780"/>
    <x v="1071"/>
    <x v="2"/>
    <n v="32.840000000000003"/>
    <n v="5"/>
    <n v="164.2"/>
    <x v="3"/>
    <x v="2"/>
  </r>
  <r>
    <s v="O3512"/>
    <d v="2023-02-23T00:00:00"/>
    <x v="5"/>
    <x v="3"/>
    <x v="2"/>
    <s v="C739"/>
    <x v="767"/>
    <s v="B1588"/>
    <x v="492"/>
    <x v="2"/>
    <n v="40.229999999999997"/>
    <n v="2"/>
    <n v="80.459999999999994"/>
    <x v="0"/>
    <x v="2"/>
  </r>
  <r>
    <s v="O2006"/>
    <d v="2023-01-15T00:00:00"/>
    <x v="0"/>
    <x v="11"/>
    <x v="2"/>
    <s v="C123"/>
    <x v="1149"/>
    <s v="B1416"/>
    <x v="433"/>
    <x v="3"/>
    <n v="36.46"/>
    <n v="2"/>
    <n v="72.92"/>
    <x v="3"/>
    <x v="2"/>
  </r>
  <r>
    <s v="O2990"/>
    <d v="2024-01-18T00:00:00"/>
    <x v="5"/>
    <x v="11"/>
    <x v="1"/>
    <s v="C584"/>
    <x v="1108"/>
    <s v="B1303"/>
    <x v="1158"/>
    <x v="2"/>
    <n v="20.96"/>
    <n v="2"/>
    <n v="41.92"/>
    <x v="0"/>
    <x v="5"/>
  </r>
  <r>
    <s v="O2967"/>
    <d v="2025-03-20T00:00:00"/>
    <x v="5"/>
    <x v="0"/>
    <x v="0"/>
    <s v="C556"/>
    <x v="821"/>
    <s v="B1260"/>
    <x v="919"/>
    <x v="2"/>
    <n v="11.47"/>
    <n v="5"/>
    <n v="57.35"/>
    <x v="2"/>
    <x v="5"/>
  </r>
  <r>
    <s v="O2940"/>
    <d v="2025-06-28T00:00:00"/>
    <x v="6"/>
    <x v="1"/>
    <x v="0"/>
    <s v="C739"/>
    <x v="31"/>
    <s v="B1599"/>
    <x v="453"/>
    <x v="1"/>
    <n v="24.14"/>
    <n v="3"/>
    <n v="72.42"/>
    <x v="2"/>
    <x v="7"/>
  </r>
  <r>
    <s v="O3851"/>
    <d v="2023-10-08T00:00:00"/>
    <x v="0"/>
    <x v="10"/>
    <x v="2"/>
    <s v="C676"/>
    <x v="101"/>
    <s v="B1820"/>
    <x v="723"/>
    <x v="3"/>
    <n v="21.59"/>
    <n v="5"/>
    <n v="107.95"/>
    <x v="2"/>
    <x v="6"/>
  </r>
  <r>
    <s v="O1741"/>
    <d v="2024-01-20T00:00:00"/>
    <x v="6"/>
    <x v="11"/>
    <x v="1"/>
    <s v="C806"/>
    <x v="365"/>
    <s v="B1302"/>
    <x v="682"/>
    <x v="2"/>
    <n v="38.090000000000003"/>
    <n v="5"/>
    <n v="190.45"/>
    <x v="0"/>
    <x v="1"/>
  </r>
  <r>
    <s v="O2418"/>
    <d v="2023-02-03T00:00:00"/>
    <x v="2"/>
    <x v="3"/>
    <x v="2"/>
    <s v="C325"/>
    <x v="613"/>
    <s v="B1411"/>
    <x v="513"/>
    <x v="0"/>
    <n v="49.7"/>
    <n v="2"/>
    <n v="99.4"/>
    <x v="1"/>
    <x v="2"/>
  </r>
  <r>
    <s v="O2308"/>
    <d v="2023-05-09T00:00:00"/>
    <x v="4"/>
    <x v="4"/>
    <x v="2"/>
    <s v="C660"/>
    <x v="530"/>
    <s v="B1684"/>
    <x v="455"/>
    <x v="1"/>
    <n v="45.93"/>
    <n v="4"/>
    <n v="183.72"/>
    <x v="0"/>
    <x v="0"/>
  </r>
  <r>
    <s v="O3219"/>
    <d v="2024-03-17T00:00:00"/>
    <x v="0"/>
    <x v="0"/>
    <x v="1"/>
    <s v="C855"/>
    <x v="408"/>
    <s v="B1501"/>
    <x v="472"/>
    <x v="0"/>
    <n v="12.96"/>
    <n v="1"/>
    <n v="12.96"/>
    <x v="2"/>
    <x v="2"/>
  </r>
  <r>
    <s v="O2542"/>
    <d v="2022-10-29T00:00:00"/>
    <x v="6"/>
    <x v="10"/>
    <x v="3"/>
    <s v="C883"/>
    <x v="1106"/>
    <s v="B1930"/>
    <x v="545"/>
    <x v="1"/>
    <n v="36.03"/>
    <n v="1"/>
    <n v="36.03"/>
    <x v="1"/>
    <x v="7"/>
  </r>
  <r>
    <s v="O1388"/>
    <d v="2023-04-25T00:00:00"/>
    <x v="4"/>
    <x v="7"/>
    <x v="2"/>
    <s v="C183"/>
    <x v="26"/>
    <s v="B1484"/>
    <x v="855"/>
    <x v="3"/>
    <n v="17"/>
    <n v="3"/>
    <n v="51"/>
    <x v="2"/>
    <x v="2"/>
  </r>
  <r>
    <s v="O2551"/>
    <d v="2024-07-25T00:00:00"/>
    <x v="5"/>
    <x v="2"/>
    <x v="1"/>
    <s v="C403"/>
    <x v="229"/>
    <s v="B1645"/>
    <x v="796"/>
    <x v="3"/>
    <n v="13.91"/>
    <n v="4"/>
    <n v="55.64"/>
    <x v="0"/>
    <x v="0"/>
  </r>
  <r>
    <s v="O1125"/>
    <d v="2024-08-28T00:00:00"/>
    <x v="3"/>
    <x v="8"/>
    <x v="1"/>
    <s v="C303"/>
    <x v="1150"/>
    <s v="B1090"/>
    <x v="504"/>
    <x v="3"/>
    <n v="6.09"/>
    <n v="3"/>
    <n v="18.27"/>
    <x v="3"/>
    <x v="0"/>
  </r>
  <r>
    <s v="O3943"/>
    <d v="2022-10-29T00:00:00"/>
    <x v="6"/>
    <x v="10"/>
    <x v="3"/>
    <s v="C887"/>
    <x v="235"/>
    <s v="B1053"/>
    <x v="569"/>
    <x v="2"/>
    <n v="37.92"/>
    <n v="4"/>
    <n v="151.68"/>
    <x v="0"/>
    <x v="5"/>
  </r>
  <r>
    <s v="O1560"/>
    <d v="2024-10-29T00:00:00"/>
    <x v="4"/>
    <x v="10"/>
    <x v="1"/>
    <s v="C138"/>
    <x v="795"/>
    <s v="B1512"/>
    <x v="1159"/>
    <x v="0"/>
    <n v="10.29"/>
    <n v="1"/>
    <n v="10.29"/>
    <x v="3"/>
    <x v="1"/>
  </r>
  <r>
    <s v="O2529"/>
    <d v="2022-09-05T00:00:00"/>
    <x v="1"/>
    <x v="6"/>
    <x v="3"/>
    <s v="C133"/>
    <x v="731"/>
    <s v="B1599"/>
    <x v="453"/>
    <x v="2"/>
    <n v="24.47"/>
    <n v="2"/>
    <n v="48.94"/>
    <x v="2"/>
    <x v="6"/>
  </r>
  <r>
    <s v="O1478"/>
    <d v="2024-10-17T00:00:00"/>
    <x v="5"/>
    <x v="10"/>
    <x v="1"/>
    <s v="C266"/>
    <x v="1151"/>
    <s v="B1650"/>
    <x v="1160"/>
    <x v="3"/>
    <n v="9.43"/>
    <n v="1"/>
    <n v="9.43"/>
    <x v="0"/>
    <x v="4"/>
  </r>
  <r>
    <s v="O3526"/>
    <d v="2025-02-06T00:00:00"/>
    <x v="5"/>
    <x v="3"/>
    <x v="0"/>
    <s v="C514"/>
    <x v="81"/>
    <s v="B1258"/>
    <x v="253"/>
    <x v="0"/>
    <n v="11.86"/>
    <n v="3"/>
    <n v="35.58"/>
    <x v="0"/>
    <x v="2"/>
  </r>
  <r>
    <s v="O3174"/>
    <d v="2024-09-19T00:00:00"/>
    <x v="5"/>
    <x v="6"/>
    <x v="1"/>
    <s v="C812"/>
    <x v="811"/>
    <s v="B1281"/>
    <x v="1093"/>
    <x v="3"/>
    <n v="12.29"/>
    <n v="4"/>
    <n v="49.16"/>
    <x v="0"/>
    <x v="2"/>
  </r>
  <r>
    <s v="O2626"/>
    <d v="2025-07-19T00:00:00"/>
    <x v="6"/>
    <x v="2"/>
    <x v="0"/>
    <s v="C588"/>
    <x v="1030"/>
    <s v="B1828"/>
    <x v="1121"/>
    <x v="0"/>
    <n v="20.72"/>
    <n v="4"/>
    <n v="82.88"/>
    <x v="2"/>
    <x v="2"/>
  </r>
  <r>
    <s v="O2596"/>
    <d v="2025-07-17T00:00:00"/>
    <x v="5"/>
    <x v="2"/>
    <x v="0"/>
    <s v="C549"/>
    <x v="451"/>
    <s v="B1869"/>
    <x v="1011"/>
    <x v="0"/>
    <n v="16.48"/>
    <n v="4"/>
    <n v="65.92"/>
    <x v="2"/>
    <x v="5"/>
  </r>
  <r>
    <s v="O2044"/>
    <d v="2023-10-26T00:00:00"/>
    <x v="5"/>
    <x v="10"/>
    <x v="2"/>
    <s v="C266"/>
    <x v="620"/>
    <s v="B1407"/>
    <x v="1161"/>
    <x v="3"/>
    <n v="10.78"/>
    <n v="5"/>
    <n v="53.9"/>
    <x v="1"/>
    <x v="4"/>
  </r>
  <r>
    <s v="O1975"/>
    <d v="2024-01-13T00:00:00"/>
    <x v="6"/>
    <x v="11"/>
    <x v="1"/>
    <s v="C170"/>
    <x v="1152"/>
    <s v="B1087"/>
    <x v="1162"/>
    <x v="3"/>
    <n v="23.34"/>
    <n v="5"/>
    <n v="116.7"/>
    <x v="0"/>
    <x v="4"/>
  </r>
  <r>
    <s v="O1596"/>
    <d v="2023-10-12T00:00:00"/>
    <x v="5"/>
    <x v="10"/>
    <x v="2"/>
    <s v="C664"/>
    <x v="1153"/>
    <s v="B1328"/>
    <x v="1125"/>
    <x v="1"/>
    <n v="6.73"/>
    <n v="1"/>
    <n v="6.73"/>
    <x v="1"/>
    <x v="3"/>
  </r>
  <r>
    <s v="O2346"/>
    <d v="2023-02-14T00:00:00"/>
    <x v="4"/>
    <x v="3"/>
    <x v="2"/>
    <s v="C768"/>
    <x v="230"/>
    <s v="B1449"/>
    <x v="531"/>
    <x v="0"/>
    <n v="16.05"/>
    <n v="2"/>
    <n v="32.1"/>
    <x v="2"/>
    <x v="6"/>
  </r>
  <r>
    <s v="O3067"/>
    <d v="2025-05-27T00:00:00"/>
    <x v="4"/>
    <x v="4"/>
    <x v="0"/>
    <s v="C688"/>
    <x v="982"/>
    <s v="B1666"/>
    <x v="685"/>
    <x v="0"/>
    <n v="34.36"/>
    <n v="2"/>
    <n v="68.72"/>
    <x v="0"/>
    <x v="0"/>
  </r>
  <r>
    <s v="O3202"/>
    <d v="2024-03-30T00:00:00"/>
    <x v="6"/>
    <x v="0"/>
    <x v="1"/>
    <s v="C749"/>
    <x v="384"/>
    <s v="B1274"/>
    <x v="92"/>
    <x v="2"/>
    <n v="22.84"/>
    <n v="4"/>
    <n v="91.36"/>
    <x v="0"/>
    <x v="2"/>
  </r>
  <r>
    <s v="O3293"/>
    <d v="2024-07-06T00:00:00"/>
    <x v="6"/>
    <x v="2"/>
    <x v="1"/>
    <s v="C322"/>
    <x v="507"/>
    <s v="B1279"/>
    <x v="555"/>
    <x v="1"/>
    <n v="52.31"/>
    <n v="1"/>
    <n v="52.31"/>
    <x v="2"/>
    <x v="2"/>
  </r>
  <r>
    <s v="O1757"/>
    <d v="2023-09-13T00:00:00"/>
    <x v="3"/>
    <x v="6"/>
    <x v="2"/>
    <s v="C949"/>
    <x v="341"/>
    <s v="B1764"/>
    <x v="287"/>
    <x v="3"/>
    <n v="47.27"/>
    <n v="3"/>
    <n v="141.81"/>
    <x v="2"/>
    <x v="0"/>
  </r>
  <r>
    <s v="O3509"/>
    <d v="2024-10-09T00:00:00"/>
    <x v="3"/>
    <x v="10"/>
    <x v="1"/>
    <s v="C354"/>
    <x v="420"/>
    <s v="B1563"/>
    <x v="584"/>
    <x v="2"/>
    <n v="48.21"/>
    <n v="3"/>
    <n v="144.63"/>
    <x v="0"/>
    <x v="3"/>
  </r>
  <r>
    <s v="O1162"/>
    <d v="2024-08-05T00:00:00"/>
    <x v="1"/>
    <x v="8"/>
    <x v="1"/>
    <s v="C966"/>
    <x v="934"/>
    <s v="B1246"/>
    <x v="334"/>
    <x v="0"/>
    <n v="30.83"/>
    <n v="5"/>
    <n v="154.15"/>
    <x v="3"/>
    <x v="1"/>
  </r>
  <r>
    <s v="O1301"/>
    <d v="2023-04-04T00:00:00"/>
    <x v="4"/>
    <x v="7"/>
    <x v="2"/>
    <s v="C852"/>
    <x v="1154"/>
    <s v="B1339"/>
    <x v="668"/>
    <x v="0"/>
    <n v="15.78"/>
    <n v="1"/>
    <n v="15.78"/>
    <x v="3"/>
    <x v="0"/>
  </r>
  <r>
    <s v="O1620"/>
    <d v="2023-04-29T00:00:00"/>
    <x v="6"/>
    <x v="7"/>
    <x v="2"/>
    <s v="C473"/>
    <x v="547"/>
    <s v="B1077"/>
    <x v="360"/>
    <x v="3"/>
    <n v="46.38"/>
    <n v="1"/>
    <n v="46.38"/>
    <x v="3"/>
    <x v="4"/>
  </r>
  <r>
    <s v="O2769"/>
    <d v="2023-01-21T00:00:00"/>
    <x v="6"/>
    <x v="11"/>
    <x v="2"/>
    <s v="C337"/>
    <x v="938"/>
    <s v="B1749"/>
    <x v="1103"/>
    <x v="3"/>
    <n v="38.299999999999997"/>
    <n v="2"/>
    <n v="76.599999999999994"/>
    <x v="2"/>
    <x v="6"/>
  </r>
  <r>
    <s v="O3660"/>
    <d v="2024-01-10T00:00:00"/>
    <x v="3"/>
    <x v="11"/>
    <x v="1"/>
    <s v="C498"/>
    <x v="70"/>
    <s v="B1466"/>
    <x v="756"/>
    <x v="2"/>
    <n v="13.58"/>
    <n v="2"/>
    <n v="27.16"/>
    <x v="1"/>
    <x v="7"/>
  </r>
  <r>
    <s v="O3964"/>
    <d v="2023-08-18T00:00:00"/>
    <x v="2"/>
    <x v="8"/>
    <x v="2"/>
    <s v="C572"/>
    <x v="807"/>
    <s v="B1756"/>
    <x v="20"/>
    <x v="0"/>
    <n v="38.57"/>
    <n v="3"/>
    <n v="115.71"/>
    <x v="0"/>
    <x v="2"/>
  </r>
  <r>
    <s v="O1850"/>
    <d v="2024-03-13T00:00:00"/>
    <x v="3"/>
    <x v="0"/>
    <x v="1"/>
    <s v="C472"/>
    <x v="29"/>
    <s v="B1537"/>
    <x v="934"/>
    <x v="0"/>
    <n v="8.9"/>
    <n v="3"/>
    <n v="26.7"/>
    <x v="0"/>
    <x v="3"/>
  </r>
  <r>
    <s v="O3631"/>
    <d v="2024-09-08T00:00:00"/>
    <x v="0"/>
    <x v="6"/>
    <x v="1"/>
    <s v="C236"/>
    <x v="232"/>
    <s v="B1105"/>
    <x v="700"/>
    <x v="2"/>
    <n v="20.83"/>
    <n v="2"/>
    <n v="41.66"/>
    <x v="2"/>
    <x v="2"/>
  </r>
  <r>
    <s v="O1523"/>
    <d v="2023-01-25T00:00:00"/>
    <x v="3"/>
    <x v="11"/>
    <x v="2"/>
    <s v="C218"/>
    <x v="1155"/>
    <s v="B1169"/>
    <x v="474"/>
    <x v="2"/>
    <n v="38.25"/>
    <n v="1"/>
    <n v="38.25"/>
    <x v="1"/>
    <x v="1"/>
  </r>
  <r>
    <s v="O3770"/>
    <d v="2022-12-01T00:00:00"/>
    <x v="5"/>
    <x v="9"/>
    <x v="3"/>
    <s v="C553"/>
    <x v="1042"/>
    <s v="B1772"/>
    <x v="761"/>
    <x v="0"/>
    <n v="16.37"/>
    <n v="2"/>
    <n v="32.74"/>
    <x v="2"/>
    <x v="3"/>
  </r>
  <r>
    <s v="O2944"/>
    <d v="2024-02-13T00:00:00"/>
    <x v="4"/>
    <x v="3"/>
    <x v="1"/>
    <s v="C892"/>
    <x v="706"/>
    <s v="B1328"/>
    <x v="79"/>
    <x v="2"/>
    <n v="35.92"/>
    <n v="1"/>
    <n v="35.92"/>
    <x v="0"/>
    <x v="0"/>
  </r>
  <r>
    <s v="O2426"/>
    <d v="2023-08-01T00:00:00"/>
    <x v="4"/>
    <x v="8"/>
    <x v="2"/>
    <s v="C986"/>
    <x v="1129"/>
    <s v="B1283"/>
    <x v="904"/>
    <x v="0"/>
    <n v="19.100000000000001"/>
    <n v="2"/>
    <n v="38.200000000000003"/>
    <x v="0"/>
    <x v="3"/>
  </r>
  <r>
    <s v="O1069"/>
    <d v="2024-02-28T00:00:00"/>
    <x v="3"/>
    <x v="3"/>
    <x v="1"/>
    <s v="C167"/>
    <x v="456"/>
    <s v="B1087"/>
    <x v="1163"/>
    <x v="2"/>
    <n v="29.11"/>
    <n v="4"/>
    <n v="116.44"/>
    <x v="1"/>
    <x v="3"/>
  </r>
  <r>
    <s v="O2137"/>
    <d v="2024-01-12T00:00:00"/>
    <x v="2"/>
    <x v="11"/>
    <x v="1"/>
    <s v="C101"/>
    <x v="780"/>
    <s v="B1049"/>
    <x v="1063"/>
    <x v="1"/>
    <n v="18.649999999999999"/>
    <n v="5"/>
    <n v="93.25"/>
    <x v="0"/>
    <x v="0"/>
  </r>
  <r>
    <s v="O2504"/>
    <d v="2024-08-02T00:00:00"/>
    <x v="2"/>
    <x v="8"/>
    <x v="1"/>
    <s v="C664"/>
    <x v="1153"/>
    <s v="B1247"/>
    <x v="344"/>
    <x v="0"/>
    <n v="43.32"/>
    <n v="1"/>
    <n v="43.32"/>
    <x v="0"/>
    <x v="3"/>
  </r>
  <r>
    <s v="O1086"/>
    <d v="2023-08-20T00:00:00"/>
    <x v="0"/>
    <x v="8"/>
    <x v="2"/>
    <s v="C365"/>
    <x v="1027"/>
    <s v="B1466"/>
    <x v="756"/>
    <x v="0"/>
    <n v="12.84"/>
    <n v="3"/>
    <n v="38.520000000000003"/>
    <x v="1"/>
    <x v="7"/>
  </r>
  <r>
    <s v="O3477"/>
    <d v="2024-02-29T00:00:00"/>
    <x v="5"/>
    <x v="3"/>
    <x v="1"/>
    <s v="C887"/>
    <x v="396"/>
    <s v="B1391"/>
    <x v="673"/>
    <x v="1"/>
    <n v="14.75"/>
    <n v="2"/>
    <n v="29.5"/>
    <x v="0"/>
    <x v="1"/>
  </r>
  <r>
    <s v="O2662"/>
    <d v="2025-02-09T00:00:00"/>
    <x v="0"/>
    <x v="3"/>
    <x v="0"/>
    <s v="C856"/>
    <x v="943"/>
    <s v="B1585"/>
    <x v="196"/>
    <x v="3"/>
    <n v="30.52"/>
    <n v="1"/>
    <n v="30.52"/>
    <x v="0"/>
    <x v="6"/>
  </r>
  <r>
    <s v="O1527"/>
    <d v="2023-11-27T00:00:00"/>
    <x v="1"/>
    <x v="5"/>
    <x v="2"/>
    <s v="C569"/>
    <x v="1156"/>
    <s v="B1919"/>
    <x v="1164"/>
    <x v="1"/>
    <n v="8.32"/>
    <n v="3"/>
    <n v="24.96"/>
    <x v="0"/>
    <x v="4"/>
  </r>
  <r>
    <s v="O3954"/>
    <d v="2023-09-29T00:00:00"/>
    <x v="2"/>
    <x v="6"/>
    <x v="2"/>
    <s v="C475"/>
    <x v="1075"/>
    <s v="B1148"/>
    <x v="1024"/>
    <x v="2"/>
    <n v="29.05"/>
    <n v="2"/>
    <n v="58.1"/>
    <x v="0"/>
    <x v="3"/>
  </r>
  <r>
    <s v="O1764"/>
    <d v="2023-02-22T00:00:00"/>
    <x v="3"/>
    <x v="3"/>
    <x v="2"/>
    <s v="C179"/>
    <x v="1115"/>
    <s v="B1028"/>
    <x v="518"/>
    <x v="0"/>
    <n v="20.77"/>
    <n v="3"/>
    <n v="62.31"/>
    <x v="0"/>
    <x v="4"/>
  </r>
  <r>
    <s v="O3008"/>
    <d v="2022-11-20T00:00:00"/>
    <x v="0"/>
    <x v="5"/>
    <x v="3"/>
    <s v="C562"/>
    <x v="467"/>
    <s v="B1653"/>
    <x v="885"/>
    <x v="2"/>
    <n v="28.33"/>
    <n v="5"/>
    <n v="141.65"/>
    <x v="0"/>
    <x v="1"/>
  </r>
  <r>
    <s v="O2743"/>
    <d v="2024-06-21T00:00:00"/>
    <x v="2"/>
    <x v="1"/>
    <x v="1"/>
    <s v="C915"/>
    <x v="1081"/>
    <s v="B1342"/>
    <x v="548"/>
    <x v="2"/>
    <n v="46.8"/>
    <n v="4"/>
    <n v="187.2"/>
    <x v="0"/>
    <x v="6"/>
  </r>
  <r>
    <s v="O1860"/>
    <d v="2024-05-14T00:00:00"/>
    <x v="4"/>
    <x v="4"/>
    <x v="1"/>
    <s v="C293"/>
    <x v="425"/>
    <s v="B1396"/>
    <x v="951"/>
    <x v="1"/>
    <n v="40.880000000000003"/>
    <n v="5"/>
    <n v="204.4"/>
    <x v="1"/>
    <x v="2"/>
  </r>
  <r>
    <s v="O1787"/>
    <d v="2024-08-05T00:00:00"/>
    <x v="1"/>
    <x v="8"/>
    <x v="1"/>
    <s v="C488"/>
    <x v="1157"/>
    <s v="B1143"/>
    <x v="758"/>
    <x v="1"/>
    <n v="7.7"/>
    <n v="3"/>
    <n v="23.1"/>
    <x v="2"/>
    <x v="2"/>
  </r>
  <r>
    <s v="O2614"/>
    <d v="2024-02-25T00:00:00"/>
    <x v="0"/>
    <x v="3"/>
    <x v="1"/>
    <s v="C830"/>
    <x v="138"/>
    <s v="B1795"/>
    <x v="66"/>
    <x v="0"/>
    <n v="14.56"/>
    <n v="5"/>
    <n v="72.8"/>
    <x v="0"/>
    <x v="0"/>
  </r>
  <r>
    <s v="O2458"/>
    <d v="2024-08-26T00:00:00"/>
    <x v="1"/>
    <x v="8"/>
    <x v="1"/>
    <s v="C959"/>
    <x v="542"/>
    <s v="B1262"/>
    <x v="766"/>
    <x v="3"/>
    <n v="13.37"/>
    <n v="1"/>
    <n v="13.37"/>
    <x v="0"/>
    <x v="2"/>
  </r>
  <r>
    <s v="O2125"/>
    <d v="2023-06-17T00:00:00"/>
    <x v="6"/>
    <x v="1"/>
    <x v="2"/>
    <s v="C865"/>
    <x v="1017"/>
    <s v="B1936"/>
    <x v="1165"/>
    <x v="3"/>
    <n v="11.11"/>
    <n v="3"/>
    <n v="33.33"/>
    <x v="3"/>
    <x v="1"/>
  </r>
  <r>
    <s v="O1237"/>
    <d v="2023-01-21T00:00:00"/>
    <x v="6"/>
    <x v="11"/>
    <x v="2"/>
    <s v="C461"/>
    <x v="931"/>
    <s v="B1207"/>
    <x v="1100"/>
    <x v="2"/>
    <n v="7.05"/>
    <n v="2"/>
    <n v="14.1"/>
    <x v="3"/>
    <x v="4"/>
  </r>
  <r>
    <s v="O1780"/>
    <d v="2024-12-21T00:00:00"/>
    <x v="6"/>
    <x v="9"/>
    <x v="1"/>
    <s v="C242"/>
    <x v="1158"/>
    <s v="B1773"/>
    <x v="298"/>
    <x v="3"/>
    <n v="28.91"/>
    <n v="3"/>
    <n v="86.73"/>
    <x v="3"/>
    <x v="0"/>
  </r>
  <r>
    <s v="O1482"/>
    <d v="2023-03-12T00:00:00"/>
    <x v="0"/>
    <x v="0"/>
    <x v="2"/>
    <s v="C726"/>
    <x v="447"/>
    <s v="B1295"/>
    <x v="310"/>
    <x v="2"/>
    <n v="39.39"/>
    <n v="4"/>
    <n v="157.56"/>
    <x v="2"/>
    <x v="4"/>
  </r>
  <r>
    <s v="O3617"/>
    <d v="2023-09-11T00:00:00"/>
    <x v="1"/>
    <x v="6"/>
    <x v="2"/>
    <s v="C600"/>
    <x v="698"/>
    <s v="B1250"/>
    <x v="637"/>
    <x v="3"/>
    <n v="24.46"/>
    <n v="2"/>
    <n v="48.92"/>
    <x v="2"/>
    <x v="1"/>
  </r>
  <r>
    <s v="O3395"/>
    <d v="2022-10-27T00:00:00"/>
    <x v="5"/>
    <x v="10"/>
    <x v="3"/>
    <s v="C692"/>
    <x v="41"/>
    <s v="B1261"/>
    <x v="788"/>
    <x v="3"/>
    <n v="39.119999999999997"/>
    <n v="3"/>
    <n v="117.36"/>
    <x v="0"/>
    <x v="0"/>
  </r>
  <r>
    <s v="O3214"/>
    <d v="2024-04-26T00:00:00"/>
    <x v="2"/>
    <x v="7"/>
    <x v="1"/>
    <s v="C535"/>
    <x v="727"/>
    <s v="B1444"/>
    <x v="665"/>
    <x v="0"/>
    <n v="22.54"/>
    <n v="5"/>
    <n v="112.7"/>
    <x v="1"/>
    <x v="2"/>
  </r>
  <r>
    <s v="O3545"/>
    <d v="2024-04-20T00:00:00"/>
    <x v="6"/>
    <x v="7"/>
    <x v="1"/>
    <s v="C418"/>
    <x v="290"/>
    <s v="B1248"/>
    <x v="940"/>
    <x v="0"/>
    <n v="17.02"/>
    <n v="5"/>
    <n v="85.1"/>
    <x v="0"/>
    <x v="1"/>
  </r>
  <r>
    <s v="O3047"/>
    <d v="2023-06-14T00:00:00"/>
    <x v="3"/>
    <x v="1"/>
    <x v="2"/>
    <s v="C930"/>
    <x v="1048"/>
    <s v="B1536"/>
    <x v="526"/>
    <x v="3"/>
    <n v="28.88"/>
    <n v="5"/>
    <n v="144.4"/>
    <x v="2"/>
    <x v="0"/>
  </r>
  <r>
    <s v="O3941"/>
    <d v="2023-12-09T00:00:00"/>
    <x v="6"/>
    <x v="9"/>
    <x v="2"/>
    <s v="C114"/>
    <x v="996"/>
    <s v="B1096"/>
    <x v="976"/>
    <x v="0"/>
    <n v="10.44"/>
    <n v="3"/>
    <n v="31.32"/>
    <x v="1"/>
    <x v="0"/>
  </r>
  <r>
    <s v="O2860"/>
    <d v="2025-05-31T00:00:00"/>
    <x v="6"/>
    <x v="4"/>
    <x v="0"/>
    <s v="C948"/>
    <x v="79"/>
    <s v="B1441"/>
    <x v="573"/>
    <x v="0"/>
    <n v="19.71"/>
    <n v="5"/>
    <n v="98.55"/>
    <x v="0"/>
    <x v="1"/>
  </r>
  <r>
    <s v="O1817"/>
    <d v="2023-03-10T00:00:00"/>
    <x v="2"/>
    <x v="0"/>
    <x v="2"/>
    <s v="C775"/>
    <x v="441"/>
    <s v="B1424"/>
    <x v="119"/>
    <x v="3"/>
    <n v="39.57"/>
    <n v="4"/>
    <n v="158.28"/>
    <x v="2"/>
    <x v="7"/>
  </r>
  <r>
    <s v="O1398"/>
    <d v="2023-07-15T00:00:00"/>
    <x v="6"/>
    <x v="2"/>
    <x v="2"/>
    <s v="C813"/>
    <x v="1126"/>
    <s v="B1813"/>
    <x v="1135"/>
    <x v="3"/>
    <n v="40.049999999999997"/>
    <n v="4"/>
    <n v="160.19999999999999"/>
    <x v="1"/>
    <x v="3"/>
  </r>
  <r>
    <s v="O1176"/>
    <d v="2023-01-07T00:00:00"/>
    <x v="6"/>
    <x v="11"/>
    <x v="2"/>
    <s v="C482"/>
    <x v="1159"/>
    <s v="B1152"/>
    <x v="1166"/>
    <x v="0"/>
    <n v="12.67"/>
    <n v="1"/>
    <n v="12.67"/>
    <x v="1"/>
    <x v="1"/>
  </r>
  <r>
    <s v="O2649"/>
    <d v="2025-06-03T00:00:00"/>
    <x v="4"/>
    <x v="1"/>
    <x v="0"/>
    <s v="C923"/>
    <x v="708"/>
    <s v="B1261"/>
    <x v="54"/>
    <x v="2"/>
    <n v="12.3"/>
    <n v="1"/>
    <n v="12.3"/>
    <x v="0"/>
    <x v="6"/>
  </r>
  <r>
    <s v="O2850"/>
    <d v="2023-01-05T00:00:00"/>
    <x v="5"/>
    <x v="11"/>
    <x v="2"/>
    <s v="C874"/>
    <x v="761"/>
    <s v="B1728"/>
    <x v="307"/>
    <x v="0"/>
    <n v="10.33"/>
    <n v="1"/>
    <n v="10.33"/>
    <x v="0"/>
    <x v="2"/>
  </r>
  <r>
    <s v="O1223"/>
    <d v="2024-02-12T00:00:00"/>
    <x v="1"/>
    <x v="3"/>
    <x v="1"/>
    <s v="C959"/>
    <x v="644"/>
    <s v="B1958"/>
    <x v="86"/>
    <x v="2"/>
    <n v="7.81"/>
    <n v="4"/>
    <n v="31.24"/>
    <x v="2"/>
    <x v="7"/>
  </r>
  <r>
    <s v="O1206"/>
    <d v="2023-05-13T00:00:00"/>
    <x v="6"/>
    <x v="4"/>
    <x v="2"/>
    <s v="C526"/>
    <x v="428"/>
    <s v="B1959"/>
    <x v="139"/>
    <x v="2"/>
    <n v="26.13"/>
    <n v="5"/>
    <n v="130.65"/>
    <x v="1"/>
    <x v="3"/>
  </r>
  <r>
    <s v="O3666"/>
    <d v="2023-03-09T00:00:00"/>
    <x v="5"/>
    <x v="0"/>
    <x v="2"/>
    <s v="C855"/>
    <x v="368"/>
    <s v="B1091"/>
    <x v="408"/>
    <x v="3"/>
    <n v="37.11"/>
    <n v="1"/>
    <n v="37.11"/>
    <x v="2"/>
    <x v="3"/>
  </r>
  <r>
    <s v="O3904"/>
    <d v="2023-01-20T00:00:00"/>
    <x v="2"/>
    <x v="11"/>
    <x v="2"/>
    <s v="C999"/>
    <x v="501"/>
    <s v="B1254"/>
    <x v="542"/>
    <x v="2"/>
    <n v="13.43"/>
    <n v="5"/>
    <n v="67.150000000000006"/>
    <x v="0"/>
    <x v="7"/>
  </r>
  <r>
    <s v="O2445"/>
    <d v="2024-03-19T00:00:00"/>
    <x v="4"/>
    <x v="0"/>
    <x v="1"/>
    <s v="C829"/>
    <x v="946"/>
    <s v="B1106"/>
    <x v="432"/>
    <x v="2"/>
    <n v="28.29"/>
    <n v="2"/>
    <n v="56.58"/>
    <x v="0"/>
    <x v="7"/>
  </r>
  <r>
    <s v="O3077"/>
    <d v="2025-02-24T00:00:00"/>
    <x v="1"/>
    <x v="3"/>
    <x v="0"/>
    <s v="C381"/>
    <x v="1091"/>
    <s v="B1377"/>
    <x v="381"/>
    <x v="3"/>
    <n v="28.26"/>
    <n v="3"/>
    <n v="84.78"/>
    <x v="0"/>
    <x v="0"/>
  </r>
  <r>
    <s v="O2157"/>
    <d v="2023-05-03T00:00:00"/>
    <x v="3"/>
    <x v="4"/>
    <x v="2"/>
    <s v="C299"/>
    <x v="143"/>
    <s v="B1799"/>
    <x v="37"/>
    <x v="2"/>
    <n v="19.89"/>
    <n v="2"/>
    <n v="39.78"/>
    <x v="3"/>
    <x v="0"/>
  </r>
  <r>
    <s v="O1068"/>
    <d v="2024-04-21T00:00:00"/>
    <x v="0"/>
    <x v="7"/>
    <x v="1"/>
    <s v="C608"/>
    <x v="1160"/>
    <s v="B1580"/>
    <x v="1167"/>
    <x v="2"/>
    <n v="48.86"/>
    <n v="4"/>
    <n v="195.44"/>
    <x v="3"/>
    <x v="0"/>
  </r>
  <r>
    <s v="O2919"/>
    <d v="2025-07-15T00:00:00"/>
    <x v="4"/>
    <x v="2"/>
    <x v="0"/>
    <s v="C303"/>
    <x v="298"/>
    <s v="B1806"/>
    <x v="309"/>
    <x v="0"/>
    <n v="28.54"/>
    <n v="5"/>
    <n v="142.69999999999999"/>
    <x v="0"/>
    <x v="0"/>
  </r>
  <r>
    <s v="O3643"/>
    <d v="2023-05-11T00:00:00"/>
    <x v="5"/>
    <x v="4"/>
    <x v="2"/>
    <s v="C775"/>
    <x v="690"/>
    <s v="B1836"/>
    <x v="1068"/>
    <x v="2"/>
    <n v="18.55"/>
    <n v="2"/>
    <n v="37.1"/>
    <x v="2"/>
    <x v="2"/>
  </r>
  <r>
    <s v="O3505"/>
    <d v="2024-08-31T00:00:00"/>
    <x v="6"/>
    <x v="8"/>
    <x v="1"/>
    <s v="C664"/>
    <x v="383"/>
    <s v="B1471"/>
    <x v="893"/>
    <x v="1"/>
    <n v="52.93"/>
    <n v="2"/>
    <n v="105.86"/>
    <x v="0"/>
    <x v="1"/>
  </r>
  <r>
    <s v="O3946"/>
    <d v="2024-01-16T00:00:00"/>
    <x v="4"/>
    <x v="11"/>
    <x v="1"/>
    <s v="C202"/>
    <x v="1098"/>
    <s v="B1607"/>
    <x v="747"/>
    <x v="0"/>
    <n v="15.23"/>
    <n v="2"/>
    <n v="30.46"/>
    <x v="0"/>
    <x v="2"/>
  </r>
  <r>
    <s v="O3844"/>
    <d v="2024-08-05T00:00:00"/>
    <x v="1"/>
    <x v="8"/>
    <x v="1"/>
    <s v="C501"/>
    <x v="686"/>
    <s v="B1040"/>
    <x v="678"/>
    <x v="0"/>
    <n v="26.55"/>
    <n v="1"/>
    <n v="26.55"/>
    <x v="0"/>
    <x v="2"/>
  </r>
  <r>
    <s v="O2051"/>
    <d v="2024-10-09T00:00:00"/>
    <x v="3"/>
    <x v="10"/>
    <x v="1"/>
    <s v="C428"/>
    <x v="395"/>
    <s v="B1842"/>
    <x v="1168"/>
    <x v="1"/>
    <n v="26.14"/>
    <n v="4"/>
    <n v="104.56"/>
    <x v="3"/>
    <x v="2"/>
  </r>
  <r>
    <s v="O2082"/>
    <d v="2023-04-27T00:00:00"/>
    <x v="5"/>
    <x v="7"/>
    <x v="2"/>
    <s v="C317"/>
    <x v="981"/>
    <s v="B1376"/>
    <x v="768"/>
    <x v="2"/>
    <n v="45.95"/>
    <n v="5"/>
    <n v="229.75"/>
    <x v="1"/>
    <x v="0"/>
  </r>
  <r>
    <s v="O1395"/>
    <d v="2023-12-11T00:00:00"/>
    <x v="1"/>
    <x v="9"/>
    <x v="2"/>
    <s v="C437"/>
    <x v="1014"/>
    <s v="B1256"/>
    <x v="1026"/>
    <x v="2"/>
    <n v="27.11"/>
    <n v="3"/>
    <n v="81.33"/>
    <x v="2"/>
    <x v="3"/>
  </r>
  <r>
    <s v="O3166"/>
    <d v="2024-05-22T00:00:00"/>
    <x v="3"/>
    <x v="4"/>
    <x v="1"/>
    <s v="C159"/>
    <x v="783"/>
    <s v="B1761"/>
    <x v="478"/>
    <x v="2"/>
    <n v="45.49"/>
    <n v="4"/>
    <n v="181.96"/>
    <x v="2"/>
    <x v="1"/>
  </r>
  <r>
    <s v="O2708"/>
    <d v="2025-07-29T00:00:00"/>
    <x v="4"/>
    <x v="2"/>
    <x v="0"/>
    <s v="C876"/>
    <x v="191"/>
    <s v="B1240"/>
    <x v="644"/>
    <x v="2"/>
    <n v="14.41"/>
    <n v="3"/>
    <n v="43.23"/>
    <x v="0"/>
    <x v="3"/>
  </r>
  <r>
    <s v="O3082"/>
    <d v="2023-09-18T00:00:00"/>
    <x v="1"/>
    <x v="6"/>
    <x v="2"/>
    <s v="C936"/>
    <x v="369"/>
    <s v="B1995"/>
    <x v="447"/>
    <x v="2"/>
    <n v="13.03"/>
    <n v="5"/>
    <n v="65.150000000000006"/>
    <x v="1"/>
    <x v="2"/>
  </r>
  <r>
    <s v="O1666"/>
    <d v="2024-01-15T00:00:00"/>
    <x v="1"/>
    <x v="11"/>
    <x v="1"/>
    <s v="C191"/>
    <x v="1124"/>
    <s v="B1598"/>
    <x v="792"/>
    <x v="0"/>
    <n v="6.21"/>
    <n v="2"/>
    <n v="12.42"/>
    <x v="2"/>
    <x v="0"/>
  </r>
  <r>
    <s v="O2416"/>
    <d v="2024-11-18T00:00:00"/>
    <x v="1"/>
    <x v="5"/>
    <x v="1"/>
    <s v="C572"/>
    <x v="116"/>
    <s v="B1566"/>
    <x v="69"/>
    <x v="2"/>
    <n v="37.61"/>
    <n v="2"/>
    <n v="75.22"/>
    <x v="0"/>
    <x v="7"/>
  </r>
  <r>
    <s v="O2909"/>
    <d v="2023-04-04T00:00:00"/>
    <x v="4"/>
    <x v="7"/>
    <x v="2"/>
    <s v="C531"/>
    <x v="231"/>
    <s v="B1653"/>
    <x v="885"/>
    <x v="0"/>
    <n v="29.78"/>
    <n v="3"/>
    <n v="89.34"/>
    <x v="2"/>
    <x v="0"/>
  </r>
  <r>
    <s v="O1374"/>
    <d v="2024-07-17T00:00:00"/>
    <x v="3"/>
    <x v="2"/>
    <x v="1"/>
    <s v="C575"/>
    <x v="140"/>
    <s v="B1293"/>
    <x v="537"/>
    <x v="2"/>
    <n v="28.73"/>
    <n v="2"/>
    <n v="57.46"/>
    <x v="3"/>
    <x v="7"/>
  </r>
  <r>
    <s v="O2755"/>
    <d v="2022-09-10T00:00:00"/>
    <x v="6"/>
    <x v="6"/>
    <x v="3"/>
    <s v="C236"/>
    <x v="738"/>
    <s v="B1729"/>
    <x v="31"/>
    <x v="0"/>
    <n v="7.67"/>
    <n v="1"/>
    <n v="7.67"/>
    <x v="2"/>
    <x v="6"/>
  </r>
  <r>
    <s v="O2894"/>
    <d v="2023-12-07T00:00:00"/>
    <x v="5"/>
    <x v="9"/>
    <x v="2"/>
    <s v="C958"/>
    <x v="270"/>
    <s v="B1329"/>
    <x v="1073"/>
    <x v="2"/>
    <n v="44.06"/>
    <n v="1"/>
    <n v="44.06"/>
    <x v="2"/>
    <x v="6"/>
  </r>
  <r>
    <s v="O3810"/>
    <d v="2023-06-07T00:00:00"/>
    <x v="3"/>
    <x v="1"/>
    <x v="2"/>
    <s v="C230"/>
    <x v="774"/>
    <s v="B1563"/>
    <x v="98"/>
    <x v="0"/>
    <n v="29.22"/>
    <n v="4"/>
    <n v="116.88"/>
    <x v="0"/>
    <x v="2"/>
  </r>
  <r>
    <s v="O3578"/>
    <d v="2023-02-11T00:00:00"/>
    <x v="6"/>
    <x v="3"/>
    <x v="2"/>
    <s v="C538"/>
    <x v="177"/>
    <s v="B1489"/>
    <x v="470"/>
    <x v="2"/>
    <n v="9.2799999999999994"/>
    <n v="5"/>
    <n v="46.4"/>
    <x v="0"/>
    <x v="5"/>
  </r>
  <r>
    <s v="O2744"/>
    <d v="2023-01-17T00:00:00"/>
    <x v="4"/>
    <x v="11"/>
    <x v="2"/>
    <s v="C316"/>
    <x v="1071"/>
    <s v="B1056"/>
    <x v="490"/>
    <x v="1"/>
    <n v="19.690000000000001"/>
    <n v="2"/>
    <n v="39.380000000000003"/>
    <x v="2"/>
    <x v="2"/>
  </r>
  <r>
    <s v="O2659"/>
    <d v="2022-12-01T00:00:00"/>
    <x v="5"/>
    <x v="9"/>
    <x v="3"/>
    <s v="C376"/>
    <x v="1028"/>
    <s v="B1297"/>
    <x v="289"/>
    <x v="0"/>
    <n v="21.62"/>
    <n v="5"/>
    <n v="108.1"/>
    <x v="2"/>
    <x v="6"/>
  </r>
  <r>
    <s v="O3868"/>
    <d v="2025-08-11T00:00:00"/>
    <x v="1"/>
    <x v="8"/>
    <x v="0"/>
    <s v="C100"/>
    <x v="720"/>
    <s v="B1610"/>
    <x v="428"/>
    <x v="3"/>
    <n v="36.31"/>
    <n v="1"/>
    <n v="36.31"/>
    <x v="0"/>
    <x v="5"/>
  </r>
  <r>
    <s v="O1198"/>
    <d v="2023-11-07T00:00:00"/>
    <x v="4"/>
    <x v="5"/>
    <x v="2"/>
    <s v="C660"/>
    <x v="530"/>
    <s v="B1307"/>
    <x v="993"/>
    <x v="0"/>
    <n v="43.78"/>
    <n v="3"/>
    <n v="131.34"/>
    <x v="3"/>
    <x v="7"/>
  </r>
  <r>
    <s v="O3953"/>
    <d v="2024-11-28T00:00:00"/>
    <x v="5"/>
    <x v="5"/>
    <x v="1"/>
    <s v="C558"/>
    <x v="648"/>
    <s v="B1102"/>
    <x v="76"/>
    <x v="0"/>
    <n v="33.29"/>
    <n v="3"/>
    <n v="99.87"/>
    <x v="2"/>
    <x v="1"/>
  </r>
  <r>
    <s v="O2792"/>
    <d v="2022-09-23T00:00:00"/>
    <x v="2"/>
    <x v="6"/>
    <x v="3"/>
    <s v="C811"/>
    <x v="168"/>
    <s v="B1861"/>
    <x v="725"/>
    <x v="2"/>
    <n v="25.81"/>
    <n v="4"/>
    <n v="103.24"/>
    <x v="2"/>
    <x v="2"/>
  </r>
  <r>
    <s v="O3823"/>
    <d v="2022-10-04T00:00:00"/>
    <x v="4"/>
    <x v="10"/>
    <x v="3"/>
    <s v="C517"/>
    <x v="487"/>
    <s v="B1471"/>
    <x v="736"/>
    <x v="2"/>
    <n v="37.6"/>
    <n v="3"/>
    <n v="112.8"/>
    <x v="0"/>
    <x v="1"/>
  </r>
  <r>
    <s v="O1155"/>
    <d v="2024-06-12T00:00:00"/>
    <x v="3"/>
    <x v="1"/>
    <x v="1"/>
    <s v="C265"/>
    <x v="816"/>
    <s v="B1018"/>
    <x v="140"/>
    <x v="2"/>
    <n v="12.53"/>
    <n v="2"/>
    <n v="25.06"/>
    <x v="1"/>
    <x v="7"/>
  </r>
  <r>
    <s v="O3434"/>
    <d v="2024-09-08T00:00:00"/>
    <x v="0"/>
    <x v="6"/>
    <x v="1"/>
    <s v="C875"/>
    <x v="28"/>
    <s v="B1098"/>
    <x v="1091"/>
    <x v="2"/>
    <n v="16.440000000000001"/>
    <n v="2"/>
    <n v="32.880000000000003"/>
    <x v="1"/>
    <x v="2"/>
  </r>
  <r>
    <s v="O1646"/>
    <d v="2023-01-08T00:00:00"/>
    <x v="0"/>
    <x v="11"/>
    <x v="2"/>
    <s v="C281"/>
    <x v="379"/>
    <s v="B1925"/>
    <x v="1014"/>
    <x v="1"/>
    <n v="23.35"/>
    <n v="4"/>
    <n v="93.4"/>
    <x v="0"/>
    <x v="7"/>
  </r>
  <r>
    <s v="O2209"/>
    <d v="2024-01-11T00:00:00"/>
    <x v="5"/>
    <x v="11"/>
    <x v="1"/>
    <s v="C948"/>
    <x v="358"/>
    <s v="B1832"/>
    <x v="42"/>
    <x v="2"/>
    <n v="31.18"/>
    <n v="5"/>
    <n v="155.9"/>
    <x v="2"/>
    <x v="3"/>
  </r>
  <r>
    <s v="O2973"/>
    <d v="2025-02-11T00:00:00"/>
    <x v="4"/>
    <x v="3"/>
    <x v="0"/>
    <s v="C908"/>
    <x v="228"/>
    <s v="B1883"/>
    <x v="859"/>
    <x v="2"/>
    <n v="22.44"/>
    <n v="3"/>
    <n v="67.319999999999993"/>
    <x v="0"/>
    <x v="2"/>
  </r>
  <r>
    <s v="O2220"/>
    <d v="2024-11-30T00:00:00"/>
    <x v="6"/>
    <x v="5"/>
    <x v="1"/>
    <s v="C354"/>
    <x v="531"/>
    <s v="B1313"/>
    <x v="1156"/>
    <x v="0"/>
    <n v="56.66"/>
    <n v="1"/>
    <n v="56.66"/>
    <x v="0"/>
    <x v="6"/>
  </r>
  <r>
    <s v="O1629"/>
    <d v="2024-09-05T00:00:00"/>
    <x v="5"/>
    <x v="6"/>
    <x v="1"/>
    <s v="C962"/>
    <x v="152"/>
    <s v="B1606"/>
    <x v="1169"/>
    <x v="0"/>
    <n v="12.43"/>
    <n v="4"/>
    <n v="49.72"/>
    <x v="2"/>
    <x v="3"/>
  </r>
  <r>
    <s v="O2258"/>
    <d v="2023-05-13T00:00:00"/>
    <x v="6"/>
    <x v="4"/>
    <x v="2"/>
    <s v="C540"/>
    <x v="338"/>
    <s v="B1767"/>
    <x v="1112"/>
    <x v="3"/>
    <n v="12.65"/>
    <n v="5"/>
    <n v="63.25"/>
    <x v="0"/>
    <x v="5"/>
  </r>
  <r>
    <s v="O3974"/>
    <d v="2024-04-10T00:00:00"/>
    <x v="3"/>
    <x v="7"/>
    <x v="1"/>
    <s v="C303"/>
    <x v="298"/>
    <s v="B1195"/>
    <x v="50"/>
    <x v="0"/>
    <n v="11.49"/>
    <n v="1"/>
    <n v="11.49"/>
    <x v="1"/>
    <x v="2"/>
  </r>
  <r>
    <s v="O1758"/>
    <d v="2023-09-20T00:00:00"/>
    <x v="3"/>
    <x v="6"/>
    <x v="2"/>
    <s v="C569"/>
    <x v="1161"/>
    <s v="B1426"/>
    <x v="1170"/>
    <x v="2"/>
    <n v="33.81"/>
    <n v="1"/>
    <n v="33.81"/>
    <x v="2"/>
    <x v="0"/>
  </r>
  <r>
    <s v="O3441"/>
    <d v="2025-08-13T00:00:00"/>
    <x v="3"/>
    <x v="8"/>
    <x v="0"/>
    <s v="C256"/>
    <x v="1015"/>
    <s v="B1434"/>
    <x v="550"/>
    <x v="2"/>
    <n v="37.68"/>
    <n v="1"/>
    <n v="37.68"/>
    <x v="0"/>
    <x v="2"/>
  </r>
  <r>
    <s v="O1244"/>
    <d v="2023-06-02T00:00:00"/>
    <x v="2"/>
    <x v="1"/>
    <x v="2"/>
    <s v="C207"/>
    <x v="350"/>
    <s v="B1135"/>
    <x v="1098"/>
    <x v="0"/>
    <n v="32.18"/>
    <n v="4"/>
    <n v="128.72"/>
    <x v="0"/>
    <x v="7"/>
  </r>
  <r>
    <s v="O1471"/>
    <d v="2023-09-24T00:00:00"/>
    <x v="0"/>
    <x v="6"/>
    <x v="2"/>
    <s v="C884"/>
    <x v="921"/>
    <s v="B1179"/>
    <x v="652"/>
    <x v="1"/>
    <n v="46.44"/>
    <n v="3"/>
    <n v="139.32"/>
    <x v="1"/>
    <x v="4"/>
  </r>
  <r>
    <s v="O2544"/>
    <d v="2024-07-08T00:00:00"/>
    <x v="1"/>
    <x v="2"/>
    <x v="1"/>
    <s v="C992"/>
    <x v="127"/>
    <s v="B1837"/>
    <x v="1072"/>
    <x v="2"/>
    <n v="19.89"/>
    <n v="5"/>
    <n v="99.45"/>
    <x v="0"/>
    <x v="7"/>
  </r>
  <r>
    <s v="O2783"/>
    <d v="2023-11-13T00:00:00"/>
    <x v="1"/>
    <x v="5"/>
    <x v="2"/>
    <s v="C350"/>
    <x v="453"/>
    <s v="B1088"/>
    <x v="582"/>
    <x v="1"/>
    <n v="40.380000000000003"/>
    <n v="5"/>
    <n v="201.9"/>
    <x v="0"/>
    <x v="0"/>
  </r>
  <r>
    <s v="O2904"/>
    <d v="2025-03-14T00:00:00"/>
    <x v="2"/>
    <x v="0"/>
    <x v="0"/>
    <s v="C996"/>
    <x v="452"/>
    <s v="B1730"/>
    <x v="113"/>
    <x v="3"/>
    <n v="29.19"/>
    <n v="4"/>
    <n v="116.76"/>
    <x v="2"/>
    <x v="0"/>
  </r>
  <r>
    <s v="O2058"/>
    <d v="2023-01-07T00:00:00"/>
    <x v="6"/>
    <x v="11"/>
    <x v="2"/>
    <s v="C100"/>
    <x v="638"/>
    <s v="B1963"/>
    <x v="1171"/>
    <x v="3"/>
    <n v="34.19"/>
    <n v="5"/>
    <n v="170.95"/>
    <x v="0"/>
    <x v="3"/>
  </r>
  <r>
    <s v="O3305"/>
    <d v="2024-08-31T00:00:00"/>
    <x v="6"/>
    <x v="8"/>
    <x v="1"/>
    <s v="C344"/>
    <x v="965"/>
    <s v="B1757"/>
    <x v="975"/>
    <x v="0"/>
    <n v="42.94"/>
    <n v="3"/>
    <n v="128.82"/>
    <x v="2"/>
    <x v="7"/>
  </r>
  <r>
    <s v="O2516"/>
    <d v="2022-10-02T00:00:00"/>
    <x v="0"/>
    <x v="10"/>
    <x v="3"/>
    <s v="C877"/>
    <x v="337"/>
    <s v="B1080"/>
    <x v="295"/>
    <x v="0"/>
    <n v="46.12"/>
    <n v="5"/>
    <n v="230.6"/>
    <x v="2"/>
    <x v="2"/>
  </r>
  <r>
    <s v="O3906"/>
    <d v="2024-04-12T00:00:00"/>
    <x v="2"/>
    <x v="7"/>
    <x v="1"/>
    <s v="C448"/>
    <x v="941"/>
    <s v="B1169"/>
    <x v="471"/>
    <x v="2"/>
    <n v="28.64"/>
    <n v="1"/>
    <n v="28.64"/>
    <x v="0"/>
    <x v="6"/>
  </r>
  <r>
    <s v="O3147"/>
    <d v="2024-04-22T00:00:00"/>
    <x v="1"/>
    <x v="7"/>
    <x v="1"/>
    <s v="C535"/>
    <x v="727"/>
    <s v="B1377"/>
    <x v="198"/>
    <x v="0"/>
    <n v="27.85"/>
    <n v="4"/>
    <n v="111.4"/>
    <x v="1"/>
    <x v="1"/>
  </r>
  <r>
    <s v="O1433"/>
    <d v="2023-06-25T00:00:00"/>
    <x v="0"/>
    <x v="1"/>
    <x v="2"/>
    <s v="C345"/>
    <x v="1162"/>
    <s v="B1583"/>
    <x v="497"/>
    <x v="0"/>
    <n v="10.34"/>
    <n v="3"/>
    <n v="31.02"/>
    <x v="3"/>
    <x v="0"/>
  </r>
  <r>
    <s v="O3988"/>
    <d v="2025-05-28T00:00:00"/>
    <x v="3"/>
    <x v="4"/>
    <x v="0"/>
    <s v="C958"/>
    <x v="270"/>
    <s v="B1364"/>
    <x v="821"/>
    <x v="3"/>
    <n v="16.809999999999999"/>
    <n v="1"/>
    <n v="16.809999999999999"/>
    <x v="2"/>
    <x v="2"/>
  </r>
  <r>
    <s v="O2381"/>
    <d v="2023-11-11T00:00:00"/>
    <x v="6"/>
    <x v="5"/>
    <x v="2"/>
    <s v="C438"/>
    <x v="184"/>
    <s v="B1240"/>
    <x v="644"/>
    <x v="2"/>
    <n v="15.99"/>
    <n v="3"/>
    <n v="47.97"/>
    <x v="2"/>
    <x v="2"/>
  </r>
  <r>
    <s v="O1208"/>
    <d v="2023-05-10T00:00:00"/>
    <x v="3"/>
    <x v="4"/>
    <x v="2"/>
    <s v="C351"/>
    <x v="966"/>
    <s v="B1074"/>
    <x v="952"/>
    <x v="3"/>
    <n v="6.22"/>
    <n v="5"/>
    <n v="31.1"/>
    <x v="2"/>
    <x v="3"/>
  </r>
  <r>
    <s v="O1079"/>
    <d v="2023-08-28T00:00:00"/>
    <x v="1"/>
    <x v="8"/>
    <x v="2"/>
    <s v="C166"/>
    <x v="342"/>
    <s v="B1303"/>
    <x v="1158"/>
    <x v="0"/>
    <n v="22.46"/>
    <n v="3"/>
    <n v="67.38"/>
    <x v="3"/>
    <x v="2"/>
  </r>
  <r>
    <s v="O1371"/>
    <d v="2024-03-08T00:00:00"/>
    <x v="2"/>
    <x v="0"/>
    <x v="1"/>
    <s v="C774"/>
    <x v="25"/>
    <s v="B1544"/>
    <x v="1172"/>
    <x v="0"/>
    <n v="41.27"/>
    <n v="2"/>
    <n v="82.54"/>
    <x v="1"/>
    <x v="7"/>
  </r>
  <r>
    <s v="O2846"/>
    <d v="2025-03-17T00:00:00"/>
    <x v="1"/>
    <x v="0"/>
    <x v="0"/>
    <s v="C883"/>
    <x v="1106"/>
    <s v="B1293"/>
    <x v="537"/>
    <x v="0"/>
    <n v="23.53"/>
    <n v="4"/>
    <n v="94.12"/>
    <x v="2"/>
    <x v="5"/>
  </r>
  <r>
    <s v="O1056"/>
    <d v="2024-11-23T00:00:00"/>
    <x v="6"/>
    <x v="5"/>
    <x v="1"/>
    <s v="C712"/>
    <x v="1163"/>
    <s v="B1429"/>
    <x v="1132"/>
    <x v="0"/>
    <n v="7.9"/>
    <n v="1"/>
    <n v="7.9"/>
    <x v="0"/>
    <x v="3"/>
  </r>
  <r>
    <s v="O3049"/>
    <d v="2023-08-14T00:00:00"/>
    <x v="1"/>
    <x v="8"/>
    <x v="2"/>
    <s v="C783"/>
    <x v="575"/>
    <s v="B1462"/>
    <x v="335"/>
    <x v="2"/>
    <n v="22.24"/>
    <n v="2"/>
    <n v="44.48"/>
    <x v="1"/>
    <x v="2"/>
  </r>
  <r>
    <s v="O1277"/>
    <d v="2023-05-25T00:00:00"/>
    <x v="5"/>
    <x v="4"/>
    <x v="2"/>
    <s v="C133"/>
    <x v="731"/>
    <s v="B1783"/>
    <x v="1018"/>
    <x v="1"/>
    <n v="8.75"/>
    <n v="1"/>
    <n v="8.75"/>
    <x v="1"/>
    <x v="2"/>
  </r>
  <r>
    <s v="O2431"/>
    <d v="2024-08-14T00:00:00"/>
    <x v="3"/>
    <x v="8"/>
    <x v="1"/>
    <s v="C868"/>
    <x v="519"/>
    <s v="B1376"/>
    <x v="768"/>
    <x v="0"/>
    <n v="50.25"/>
    <n v="3"/>
    <n v="150.75"/>
    <x v="1"/>
    <x v="0"/>
  </r>
  <r>
    <s v="O3938"/>
    <d v="2024-08-30T00:00:00"/>
    <x v="2"/>
    <x v="8"/>
    <x v="1"/>
    <s v="C523"/>
    <x v="1103"/>
    <s v="B1536"/>
    <x v="624"/>
    <x v="2"/>
    <n v="19.22"/>
    <n v="2"/>
    <n v="38.44"/>
    <x v="2"/>
    <x v="2"/>
  </r>
  <r>
    <s v="O3682"/>
    <d v="2024-04-08T00:00:00"/>
    <x v="1"/>
    <x v="7"/>
    <x v="1"/>
    <s v="C235"/>
    <x v="294"/>
    <s v="B1503"/>
    <x v="714"/>
    <x v="0"/>
    <n v="16.91"/>
    <n v="4"/>
    <n v="67.64"/>
    <x v="0"/>
    <x v="3"/>
  </r>
  <r>
    <s v="O3748"/>
    <d v="2023-10-02T00:00:00"/>
    <x v="1"/>
    <x v="10"/>
    <x v="2"/>
    <s v="C791"/>
    <x v="596"/>
    <s v="B1844"/>
    <x v="618"/>
    <x v="2"/>
    <n v="25.23"/>
    <n v="2"/>
    <n v="50.46"/>
    <x v="0"/>
    <x v="0"/>
  </r>
  <r>
    <s v="O2812"/>
    <d v="2023-09-10T00:00:00"/>
    <x v="0"/>
    <x v="6"/>
    <x v="2"/>
    <s v="C256"/>
    <x v="1015"/>
    <s v="B1080"/>
    <x v="295"/>
    <x v="3"/>
    <n v="34.4"/>
    <n v="1"/>
    <n v="34.4"/>
    <x v="2"/>
    <x v="1"/>
  </r>
  <r>
    <s v="O1808"/>
    <d v="2024-06-11T00:00:00"/>
    <x v="4"/>
    <x v="1"/>
    <x v="1"/>
    <s v="C504"/>
    <x v="528"/>
    <s v="B1218"/>
    <x v="127"/>
    <x v="1"/>
    <n v="22.64"/>
    <n v="5"/>
    <n v="113.2"/>
    <x v="0"/>
    <x v="4"/>
  </r>
  <r>
    <s v="O3916"/>
    <d v="2024-12-04T00:00:00"/>
    <x v="3"/>
    <x v="9"/>
    <x v="1"/>
    <s v="C380"/>
    <x v="691"/>
    <s v="B1138"/>
    <x v="1065"/>
    <x v="1"/>
    <n v="17.41"/>
    <n v="4"/>
    <n v="69.64"/>
    <x v="0"/>
    <x v="0"/>
  </r>
  <r>
    <s v="O3704"/>
    <d v="2023-10-23T00:00:00"/>
    <x v="1"/>
    <x v="10"/>
    <x v="2"/>
    <s v="C371"/>
    <x v="1061"/>
    <s v="B1525"/>
    <x v="996"/>
    <x v="1"/>
    <n v="24.63"/>
    <n v="2"/>
    <n v="49.26"/>
    <x v="2"/>
    <x v="3"/>
  </r>
  <r>
    <s v="O3181"/>
    <d v="2023-06-12T00:00:00"/>
    <x v="1"/>
    <x v="1"/>
    <x v="2"/>
    <s v="C406"/>
    <x v="364"/>
    <s v="B1069"/>
    <x v="12"/>
    <x v="0"/>
    <n v="25.1"/>
    <n v="3"/>
    <n v="75.3"/>
    <x v="2"/>
    <x v="6"/>
  </r>
  <r>
    <s v="O3088"/>
    <d v="2025-07-10T00:00:00"/>
    <x v="5"/>
    <x v="2"/>
    <x v="0"/>
    <s v="C900"/>
    <x v="1053"/>
    <s v="B1874"/>
    <x v="600"/>
    <x v="2"/>
    <n v="44.39"/>
    <n v="2"/>
    <n v="88.78"/>
    <x v="0"/>
    <x v="2"/>
  </r>
  <r>
    <s v="O3162"/>
    <d v="2023-04-18T00:00:00"/>
    <x v="4"/>
    <x v="7"/>
    <x v="2"/>
    <s v="C509"/>
    <x v="750"/>
    <s v="B1061"/>
    <x v="938"/>
    <x v="3"/>
    <n v="32.21"/>
    <n v="5"/>
    <n v="161.05000000000001"/>
    <x v="1"/>
    <x v="6"/>
  </r>
  <r>
    <s v="O1383"/>
    <d v="2023-04-03T00:00:00"/>
    <x v="1"/>
    <x v="7"/>
    <x v="2"/>
    <s v="C569"/>
    <x v="115"/>
    <s v="B1861"/>
    <x v="725"/>
    <x v="3"/>
    <n v="29.25"/>
    <n v="4"/>
    <n v="117"/>
    <x v="1"/>
    <x v="4"/>
  </r>
  <r>
    <s v="O3901"/>
    <d v="2024-03-28T00:00:00"/>
    <x v="5"/>
    <x v="0"/>
    <x v="1"/>
    <s v="C186"/>
    <x v="508"/>
    <s v="B1463"/>
    <x v="863"/>
    <x v="2"/>
    <n v="11.44"/>
    <n v="3"/>
    <n v="34.32"/>
    <x v="0"/>
    <x v="7"/>
  </r>
  <r>
    <s v="O3316"/>
    <d v="2025-07-09T00:00:00"/>
    <x v="3"/>
    <x v="2"/>
    <x v="0"/>
    <s v="C780"/>
    <x v="940"/>
    <s v="B1895"/>
    <x v="296"/>
    <x v="0"/>
    <n v="12.79"/>
    <n v="3"/>
    <n v="38.369999999999997"/>
    <x v="0"/>
    <x v="7"/>
  </r>
  <r>
    <s v="O1194"/>
    <d v="2024-05-24T00:00:00"/>
    <x v="2"/>
    <x v="4"/>
    <x v="1"/>
    <s v="C139"/>
    <x v="1164"/>
    <s v="B1560"/>
    <x v="178"/>
    <x v="1"/>
    <n v="18.47"/>
    <n v="4"/>
    <n v="73.88"/>
    <x v="1"/>
    <x v="3"/>
  </r>
  <r>
    <s v="O3243"/>
    <d v="2023-04-22T00:00:00"/>
    <x v="6"/>
    <x v="7"/>
    <x v="2"/>
    <s v="C864"/>
    <x v="627"/>
    <s v="B1031"/>
    <x v="1148"/>
    <x v="2"/>
    <n v="19.28"/>
    <n v="5"/>
    <n v="96.4"/>
    <x v="2"/>
    <x v="2"/>
  </r>
  <r>
    <s v="O2241"/>
    <d v="2022-11-16T00:00:00"/>
    <x v="3"/>
    <x v="5"/>
    <x v="3"/>
    <s v="C871"/>
    <x v="334"/>
    <s v="B1612"/>
    <x v="205"/>
    <x v="1"/>
    <n v="25.85"/>
    <n v="5"/>
    <n v="129.25"/>
    <x v="2"/>
    <x v="2"/>
  </r>
  <r>
    <s v="O2008"/>
    <d v="2024-06-27T00:00:00"/>
    <x v="5"/>
    <x v="1"/>
    <x v="1"/>
    <s v="C478"/>
    <x v="19"/>
    <s v="B1009"/>
    <x v="1173"/>
    <x v="2"/>
    <n v="23.59"/>
    <n v="2"/>
    <n v="47.18"/>
    <x v="1"/>
    <x v="7"/>
  </r>
  <r>
    <s v="O3274"/>
    <d v="2023-12-04T00:00:00"/>
    <x v="1"/>
    <x v="9"/>
    <x v="2"/>
    <s v="C660"/>
    <x v="642"/>
    <s v="B1165"/>
    <x v="1054"/>
    <x v="3"/>
    <n v="9.5"/>
    <n v="2"/>
    <n v="19"/>
    <x v="0"/>
    <x v="2"/>
  </r>
  <r>
    <s v="O2891"/>
    <d v="2023-12-13T00:00:00"/>
    <x v="3"/>
    <x v="9"/>
    <x v="2"/>
    <s v="C457"/>
    <x v="701"/>
    <s v="B1999"/>
    <x v="818"/>
    <x v="1"/>
    <n v="39.69"/>
    <n v="2"/>
    <n v="79.38"/>
    <x v="2"/>
    <x v="7"/>
  </r>
  <r>
    <s v="O1512"/>
    <d v="2023-11-01T00:00:00"/>
    <x v="3"/>
    <x v="5"/>
    <x v="2"/>
    <s v="C828"/>
    <x v="1033"/>
    <s v="B1996"/>
    <x v="1174"/>
    <x v="2"/>
    <n v="30.08"/>
    <n v="3"/>
    <n v="90.24"/>
    <x v="0"/>
    <x v="1"/>
  </r>
  <r>
    <s v="O3716"/>
    <d v="2023-05-02T00:00:00"/>
    <x v="4"/>
    <x v="4"/>
    <x v="2"/>
    <s v="C983"/>
    <x v="44"/>
    <s v="B1773"/>
    <x v="607"/>
    <x v="1"/>
    <n v="42.43"/>
    <n v="2"/>
    <n v="84.86"/>
    <x v="2"/>
    <x v="6"/>
  </r>
  <r>
    <s v="O3776"/>
    <d v="2025-02-11T00:00:00"/>
    <x v="4"/>
    <x v="3"/>
    <x v="0"/>
    <s v="C127"/>
    <x v="109"/>
    <s v="B1419"/>
    <x v="896"/>
    <x v="2"/>
    <n v="40.07"/>
    <n v="4"/>
    <n v="160.28"/>
    <x v="0"/>
    <x v="5"/>
  </r>
  <r>
    <s v="O3949"/>
    <d v="2025-02-19T00:00:00"/>
    <x v="3"/>
    <x v="3"/>
    <x v="0"/>
    <s v="C488"/>
    <x v="537"/>
    <s v="B1042"/>
    <x v="785"/>
    <x v="2"/>
    <n v="16.75"/>
    <n v="1"/>
    <n v="16.75"/>
    <x v="2"/>
    <x v="6"/>
  </r>
  <r>
    <s v="O2643"/>
    <d v="2024-06-28T00:00:00"/>
    <x v="2"/>
    <x v="1"/>
    <x v="1"/>
    <s v="C150"/>
    <x v="658"/>
    <s v="B1293"/>
    <x v="537"/>
    <x v="2"/>
    <n v="26.82"/>
    <n v="5"/>
    <n v="134.1"/>
    <x v="0"/>
    <x v="7"/>
  </r>
  <r>
    <s v="O1661"/>
    <d v="2024-08-07T00:00:00"/>
    <x v="3"/>
    <x v="8"/>
    <x v="1"/>
    <s v="C960"/>
    <x v="1165"/>
    <s v="B1855"/>
    <x v="872"/>
    <x v="2"/>
    <n v="17.29"/>
    <n v="2"/>
    <n v="34.58"/>
    <x v="3"/>
    <x v="4"/>
  </r>
  <r>
    <s v="O1816"/>
    <d v="2023-09-28T00:00:00"/>
    <x v="5"/>
    <x v="6"/>
    <x v="2"/>
    <s v="C830"/>
    <x v="138"/>
    <s v="B1261"/>
    <x v="54"/>
    <x v="3"/>
    <n v="11.35"/>
    <n v="3"/>
    <n v="34.049999999999997"/>
    <x v="1"/>
    <x v="3"/>
  </r>
  <r>
    <s v="O3383"/>
    <d v="2023-05-01T00:00:00"/>
    <x v="1"/>
    <x v="4"/>
    <x v="2"/>
    <s v="C361"/>
    <x v="502"/>
    <s v="B1736"/>
    <x v="170"/>
    <x v="3"/>
    <n v="14.44"/>
    <n v="3"/>
    <n v="43.32"/>
    <x v="1"/>
    <x v="2"/>
  </r>
  <r>
    <s v="O3294"/>
    <d v="2024-08-01T00:00:00"/>
    <x v="5"/>
    <x v="8"/>
    <x v="1"/>
    <s v="C492"/>
    <x v="704"/>
    <s v="B1203"/>
    <x v="345"/>
    <x v="0"/>
    <n v="54.34"/>
    <n v="4"/>
    <n v="217.36"/>
    <x v="1"/>
    <x v="5"/>
  </r>
  <r>
    <s v="O1664"/>
    <d v="2024-10-20T00:00:00"/>
    <x v="0"/>
    <x v="10"/>
    <x v="1"/>
    <s v="C100"/>
    <x v="198"/>
    <s v="B1947"/>
    <x v="828"/>
    <x v="0"/>
    <n v="12.52"/>
    <n v="4"/>
    <n v="50.08"/>
    <x v="2"/>
    <x v="0"/>
  </r>
  <r>
    <s v="O2056"/>
    <d v="2024-05-09T00:00:00"/>
    <x v="5"/>
    <x v="4"/>
    <x v="1"/>
    <s v="C744"/>
    <x v="1086"/>
    <s v="B1739"/>
    <x v="152"/>
    <x v="0"/>
    <n v="6.8"/>
    <n v="5"/>
    <n v="34"/>
    <x v="3"/>
    <x v="2"/>
  </r>
  <r>
    <s v="O1324"/>
    <d v="2023-11-28T00:00:00"/>
    <x v="4"/>
    <x v="5"/>
    <x v="2"/>
    <s v="C998"/>
    <x v="1166"/>
    <s v="B1497"/>
    <x v="717"/>
    <x v="0"/>
    <n v="23.9"/>
    <n v="5"/>
    <n v="119.5"/>
    <x v="1"/>
    <x v="7"/>
  </r>
  <r>
    <s v="O3435"/>
    <d v="2023-01-29T00:00:00"/>
    <x v="0"/>
    <x v="11"/>
    <x v="2"/>
    <s v="C426"/>
    <x v="253"/>
    <s v="B1270"/>
    <x v="1113"/>
    <x v="2"/>
    <n v="19.25"/>
    <n v="3"/>
    <n v="57.75"/>
    <x v="0"/>
    <x v="0"/>
  </r>
  <r>
    <s v="O1407"/>
    <d v="2024-07-12T00:00:00"/>
    <x v="2"/>
    <x v="2"/>
    <x v="1"/>
    <s v="C678"/>
    <x v="751"/>
    <s v="B1273"/>
    <x v="1137"/>
    <x v="3"/>
    <n v="41.91"/>
    <n v="2"/>
    <n v="83.82"/>
    <x v="2"/>
    <x v="4"/>
  </r>
  <r>
    <s v="O1749"/>
    <d v="2023-01-10T00:00:00"/>
    <x v="4"/>
    <x v="11"/>
    <x v="2"/>
    <s v="C590"/>
    <x v="1146"/>
    <s v="B1010"/>
    <x v="817"/>
    <x v="0"/>
    <n v="20.52"/>
    <n v="2"/>
    <n v="41.04"/>
    <x v="2"/>
    <x v="7"/>
  </r>
  <r>
    <s v="O2893"/>
    <d v="2022-09-26T00:00:00"/>
    <x v="1"/>
    <x v="6"/>
    <x v="3"/>
    <s v="C862"/>
    <x v="155"/>
    <s v="B1753"/>
    <x v="1092"/>
    <x v="2"/>
    <n v="39.35"/>
    <n v="2"/>
    <n v="78.7"/>
    <x v="0"/>
    <x v="3"/>
  </r>
  <r>
    <s v="O1951"/>
    <d v="2023-12-11T00:00:00"/>
    <x v="1"/>
    <x v="9"/>
    <x v="2"/>
    <s v="C244"/>
    <x v="823"/>
    <s v="B1395"/>
    <x v="153"/>
    <x v="0"/>
    <n v="38.770000000000003"/>
    <n v="5"/>
    <n v="193.85"/>
    <x v="2"/>
    <x v="3"/>
  </r>
  <r>
    <s v="O2915"/>
    <d v="2024-08-05T00:00:00"/>
    <x v="1"/>
    <x v="8"/>
    <x v="1"/>
    <s v="C412"/>
    <x v="713"/>
    <s v="B1490"/>
    <x v="180"/>
    <x v="0"/>
    <n v="18.89"/>
    <n v="1"/>
    <n v="18.89"/>
    <x v="2"/>
    <x v="2"/>
  </r>
  <r>
    <s v="O3009"/>
    <d v="2023-02-04T00:00:00"/>
    <x v="6"/>
    <x v="3"/>
    <x v="2"/>
    <s v="C196"/>
    <x v="21"/>
    <s v="B1517"/>
    <x v="923"/>
    <x v="2"/>
    <n v="43.4"/>
    <n v="2"/>
    <n v="86.8"/>
    <x v="2"/>
    <x v="6"/>
  </r>
  <r>
    <s v="O3024"/>
    <d v="2023-09-03T00:00:00"/>
    <x v="0"/>
    <x v="6"/>
    <x v="2"/>
    <s v="C239"/>
    <x v="1107"/>
    <s v="B1028"/>
    <x v="961"/>
    <x v="0"/>
    <n v="25.89"/>
    <n v="3"/>
    <n v="77.67"/>
    <x v="2"/>
    <x v="0"/>
  </r>
  <r>
    <s v="O1254"/>
    <d v="2023-10-07T00:00:00"/>
    <x v="6"/>
    <x v="10"/>
    <x v="2"/>
    <s v="C177"/>
    <x v="100"/>
    <s v="B1908"/>
    <x v="1154"/>
    <x v="0"/>
    <n v="30.66"/>
    <n v="3"/>
    <n v="91.98"/>
    <x v="1"/>
    <x v="2"/>
  </r>
  <r>
    <s v="O1797"/>
    <d v="2023-05-20T00:00:00"/>
    <x v="6"/>
    <x v="4"/>
    <x v="2"/>
    <s v="C631"/>
    <x v="1123"/>
    <s v="B1679"/>
    <x v="763"/>
    <x v="1"/>
    <n v="8.93"/>
    <n v="2"/>
    <n v="17.86"/>
    <x v="2"/>
    <x v="0"/>
  </r>
  <r>
    <s v="O3571"/>
    <d v="2024-07-07T00:00:00"/>
    <x v="0"/>
    <x v="2"/>
    <x v="1"/>
    <s v="C365"/>
    <x v="654"/>
    <s v="B1911"/>
    <x v="270"/>
    <x v="2"/>
    <n v="37.75"/>
    <n v="4"/>
    <n v="151"/>
    <x v="0"/>
    <x v="5"/>
  </r>
  <r>
    <s v="O3231"/>
    <d v="2023-09-28T00:00:00"/>
    <x v="5"/>
    <x v="6"/>
    <x v="2"/>
    <s v="C939"/>
    <x v="1058"/>
    <s v="B1828"/>
    <x v="1121"/>
    <x v="0"/>
    <n v="22.81"/>
    <n v="5"/>
    <n v="114.05"/>
    <x v="1"/>
    <x v="2"/>
  </r>
  <r>
    <s v="O2260"/>
    <d v="2023-02-28T00:00:00"/>
    <x v="4"/>
    <x v="3"/>
    <x v="2"/>
    <s v="C325"/>
    <x v="496"/>
    <s v="B1576"/>
    <x v="525"/>
    <x v="2"/>
    <n v="7.4"/>
    <n v="3"/>
    <n v="22.2"/>
    <x v="0"/>
    <x v="3"/>
  </r>
  <r>
    <s v="O1209"/>
    <d v="2023-03-04T00:00:00"/>
    <x v="6"/>
    <x v="0"/>
    <x v="2"/>
    <s v="C601"/>
    <x v="159"/>
    <s v="B1027"/>
    <x v="1175"/>
    <x v="2"/>
    <n v="22.88"/>
    <n v="3"/>
    <n v="68.64"/>
    <x v="1"/>
    <x v="4"/>
  </r>
  <r>
    <s v="O2229"/>
    <d v="2025-08-19T00:00:00"/>
    <x v="4"/>
    <x v="8"/>
    <x v="0"/>
    <s v="C758"/>
    <x v="289"/>
    <s v="B1445"/>
    <x v="749"/>
    <x v="0"/>
    <n v="48.16"/>
    <n v="4"/>
    <n v="192.64"/>
    <x v="0"/>
    <x v="5"/>
  </r>
  <r>
    <s v="O3649"/>
    <d v="2024-02-02T00:00:00"/>
    <x v="2"/>
    <x v="3"/>
    <x v="1"/>
    <s v="C504"/>
    <x v="604"/>
    <s v="B1377"/>
    <x v="1044"/>
    <x v="3"/>
    <n v="50.25"/>
    <n v="5"/>
    <n v="251.25"/>
    <x v="1"/>
    <x v="6"/>
  </r>
  <r>
    <s v="O3813"/>
    <d v="2024-11-11T00:00:00"/>
    <x v="1"/>
    <x v="5"/>
    <x v="1"/>
    <s v="C179"/>
    <x v="1115"/>
    <s v="B1544"/>
    <x v="1172"/>
    <x v="0"/>
    <n v="36.43"/>
    <n v="5"/>
    <n v="182.15"/>
    <x v="0"/>
    <x v="0"/>
  </r>
  <r>
    <s v="O1631"/>
    <d v="2023-09-22T00:00:00"/>
    <x v="2"/>
    <x v="6"/>
    <x v="2"/>
    <s v="C435"/>
    <x v="1070"/>
    <s v="B1701"/>
    <x v="486"/>
    <x v="1"/>
    <n v="41.74"/>
    <n v="1"/>
    <n v="41.74"/>
    <x v="3"/>
    <x v="7"/>
  </r>
  <r>
    <s v="O3961"/>
    <d v="2022-11-27T00:00:00"/>
    <x v="0"/>
    <x v="5"/>
    <x v="3"/>
    <s v="C791"/>
    <x v="596"/>
    <s v="B1861"/>
    <x v="725"/>
    <x v="3"/>
    <n v="25.27"/>
    <n v="2"/>
    <n v="50.54"/>
    <x v="0"/>
    <x v="2"/>
  </r>
  <r>
    <s v="O2592"/>
    <d v="2023-11-13T00:00:00"/>
    <x v="1"/>
    <x v="5"/>
    <x v="2"/>
    <s v="C526"/>
    <x v="428"/>
    <s v="B1256"/>
    <x v="1026"/>
    <x v="2"/>
    <n v="27.27"/>
    <n v="2"/>
    <n v="54.54"/>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D72F6-1516-4E98-A209-D60AECD172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3:G11" firstHeaderRow="1" firstDataRow="1" firstDataCol="1"/>
  <pivotFields count="15">
    <pivotField showAll="0"/>
    <pivotField numFmtId="14" showAll="0"/>
    <pivotField axis="axisRow" showAll="0">
      <items count="8">
        <item x="0"/>
        <item x="1"/>
        <item x="4"/>
        <item x="3"/>
        <item x="5"/>
        <item x="2"/>
        <item x="6"/>
        <item t="default"/>
      </items>
    </pivotField>
    <pivotField showAll="0"/>
    <pivotField showAll="0"/>
    <pivotField showAll="0"/>
    <pivotField showAll="0"/>
    <pivotField showAll="0"/>
    <pivotField showAll="0"/>
    <pivotField showAll="0"/>
    <pivotField numFmtId="44" showAll="0"/>
    <pivotField showAll="0"/>
    <pivotField dataField="1" numFmtId="44" showAll="0"/>
    <pivotField showAll="0"/>
    <pivotField showAll="0">
      <items count="9">
        <item h="1" x="4"/>
        <item h="1" x="1"/>
        <item h="1" x="3"/>
        <item h="1" x="5"/>
        <item h="1" x="7"/>
        <item h="1" x="6"/>
        <item x="0"/>
        <item h="1" x="2"/>
        <item t="default"/>
      </items>
    </pivotField>
  </pivotFields>
  <rowFields count="1">
    <field x="2"/>
  </rowFields>
  <rowItems count="8">
    <i>
      <x/>
    </i>
    <i>
      <x v="1"/>
    </i>
    <i>
      <x v="2"/>
    </i>
    <i>
      <x v="3"/>
    </i>
    <i>
      <x v="4"/>
    </i>
    <i>
      <x v="5"/>
    </i>
    <i>
      <x v="6"/>
    </i>
    <i t="grand">
      <x/>
    </i>
  </rowItems>
  <colItems count="1">
    <i/>
  </colItems>
  <dataFields count="1">
    <dataField name="Total Sales ($USD)" fld="12" baseField="2" baseItem="0" numFmtId="4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4F38E1-1F46-4DB8-A814-ECCF5B1C487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20"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items count="9">
        <item x="4"/>
        <item x="1"/>
        <item x="3"/>
        <item x="5"/>
        <item x="7"/>
        <item x="6"/>
        <item x="0"/>
        <item x="2"/>
        <item t="default"/>
      </items>
    </pivotField>
  </pivotFields>
  <rowFields count="1">
    <field x="14"/>
  </rowFields>
  <rowItems count="9">
    <i>
      <x/>
    </i>
    <i>
      <x v="1"/>
    </i>
    <i>
      <x v="2"/>
    </i>
    <i>
      <x v="3"/>
    </i>
    <i>
      <x v="4"/>
    </i>
    <i>
      <x v="5"/>
    </i>
    <i>
      <x v="6"/>
    </i>
    <i>
      <x v="7"/>
    </i>
    <i t="grand">
      <x/>
    </i>
  </rowItems>
  <colItems count="1">
    <i/>
  </colItems>
  <dataFields count="1">
    <dataField name="Total Sales ($USD)" fld="12" baseField="14"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9A5739-DDA1-4581-88AB-8FB431B107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1:F22"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8"/>
  </rowFields>
  <rowItems count="11">
    <i>
      <x v="710"/>
    </i>
    <i>
      <x v="615"/>
    </i>
    <i>
      <x v="334"/>
    </i>
    <i>
      <x v="26"/>
    </i>
    <i>
      <x v="541"/>
    </i>
    <i>
      <x v="722"/>
    </i>
    <i>
      <x v="667"/>
    </i>
    <i>
      <x v="132"/>
    </i>
    <i>
      <x v="766"/>
    </i>
    <i>
      <x v="1003"/>
    </i>
    <i t="grand">
      <x/>
    </i>
  </rowItems>
  <colItems count="1">
    <i/>
  </colItems>
  <dataFields count="1">
    <dataField name="Total Sales ($USD)" fld="12" baseField="8" baseItem="0" numFmtId="4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A4F0BC-1E31-4862-A1B5-D6AFE2DB01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9"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axis="axisRow" showAll="0" measureFilter="1" sortType="ascending">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6"/>
  </rowFields>
  <rowItems count="6">
    <i>
      <x v="27"/>
    </i>
    <i>
      <x v="912"/>
    </i>
    <i>
      <x v="267"/>
    </i>
    <i>
      <x v="343"/>
    </i>
    <i>
      <x v="876"/>
    </i>
    <i t="grand">
      <x/>
    </i>
  </rowItems>
  <colItems count="1">
    <i/>
  </colItems>
  <dataFields count="1">
    <dataField name="Total Sales ($USD)" fld="12" baseField="6" baseItem="0" numFmtId="42"/>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6C7A2A-FF41-481D-A807-6B918AEDB5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9:C32"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4AF0CF-CADB-42FA-A16F-EFE0634714F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9"/>
  </rowFields>
  <rowItems count="5">
    <i>
      <x v="2"/>
    </i>
    <i>
      <x v="3"/>
    </i>
    <i>
      <x v="1"/>
    </i>
    <i>
      <x/>
    </i>
    <i t="grand">
      <x/>
    </i>
  </rowItems>
  <colItems count="1">
    <i/>
  </colItems>
  <dataFields count="1">
    <dataField name="Total Sales ($USD)" fld="12" baseField="9" baseItem="2"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84BCDD-E466-4FAA-8A13-AE26A19BB7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3" firstHeaderRow="0" firstDataRow="1" firstDataCol="0"/>
  <pivotFields count="15">
    <pivotField dataField="1"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Items count="1">
    <i/>
  </rowItems>
  <colFields count="1">
    <field x="-2"/>
  </colFields>
  <colItems count="2">
    <i>
      <x/>
    </i>
    <i i="1">
      <x v="1"/>
    </i>
  </colItems>
  <dataFields count="2">
    <dataField name="Total Sales ($USD)" fld="12" baseField="0" baseItem="0" numFmtId="164"/>
    <dataField name="Orders Count" fld="0" subtotal="count" baseField="0" baseItem="1"/>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6039C8-7829-4EC8-8CE0-F1C75660EB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axis="axisRow" showAll="0">
      <items count="5">
        <item x="3"/>
        <item x="2"/>
        <item x="1"/>
        <item x="0"/>
        <item t="default"/>
      </items>
    </pivotField>
    <pivotField showAll="0"/>
    <pivotField showAll="0"/>
    <pivotField showAll="0"/>
    <pivotField showAll="0"/>
    <pivotField showAll="0">
      <items count="5">
        <item x="3"/>
        <item x="1"/>
        <item x="0"/>
        <item x="2"/>
        <item t="default"/>
      </items>
    </pivotField>
    <pivotField dataField="1" numFmtId="44" showAll="0"/>
    <pivotField showAll="0"/>
    <pivotField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4"/>
  </rowFields>
  <rowItems count="5">
    <i>
      <x/>
    </i>
    <i>
      <x v="1"/>
    </i>
    <i>
      <x v="2"/>
    </i>
    <i>
      <x v="3"/>
    </i>
    <i t="grand">
      <x/>
    </i>
  </rowItems>
  <colItems count="1">
    <i/>
  </colItems>
  <dataFields count="1">
    <dataField name="Total Sales ($USD)" fld="10" baseField="4"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DDF1C2-D0CE-4F71-9CF8-AAF0B9333F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P8" firstHeaderRow="0" firstDataRow="1" firstDataCol="1"/>
  <pivotFields count="15">
    <pivotField showAll="0"/>
    <pivotField numFmtId="14" showAll="0"/>
    <pivotField showAll="0"/>
    <pivotField showAll="0"/>
    <pivotField showAll="0"/>
    <pivotField showAll="0"/>
    <pivotField showAll="0"/>
    <pivotField showAll="0"/>
    <pivotField showAll="0"/>
    <pivotField axis="axisRow" showAll="0">
      <items count="5">
        <item x="3"/>
        <item x="1"/>
        <item x="0"/>
        <item x="2"/>
        <item t="default"/>
      </items>
    </pivotField>
    <pivotField numFmtId="44" showAll="0"/>
    <pivotField showAll="0"/>
    <pivotField dataField="1" numFmtId="44" showAll="0"/>
    <pivotField showAll="0"/>
    <pivotField showAll="0"/>
  </pivotFields>
  <rowFields count="1">
    <field x="9"/>
  </rowFields>
  <rowItems count="5">
    <i>
      <x/>
    </i>
    <i>
      <x v="1"/>
    </i>
    <i>
      <x v="2"/>
    </i>
    <i>
      <x v="3"/>
    </i>
    <i t="grand">
      <x/>
    </i>
  </rowItems>
  <colFields count="1">
    <field x="-2"/>
  </colFields>
  <colItems count="5">
    <i>
      <x/>
    </i>
    <i i="1">
      <x v="1"/>
    </i>
    <i i="2">
      <x v="2"/>
    </i>
    <i i="3">
      <x v="3"/>
    </i>
    <i i="4">
      <x v="4"/>
    </i>
  </colItems>
  <dataFields count="5">
    <dataField name="Total Sales" fld="12" baseField="9" baseItem="0" numFmtId="42"/>
    <dataField name="Avg Sales" fld="12" subtotal="average" baseField="9" baseItem="0" numFmtId="44"/>
    <dataField name="Min Sales" fld="12" subtotal="min" baseField="9" baseItem="0" numFmtId="44"/>
    <dataField name="Max Sales" fld="12" subtotal="max" baseField="9" baseItem="0" numFmtId="44"/>
    <dataField name="Contribution In Sales (%)" fld="12"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D82C05-EE80-4C7C-8CD1-13EA13D189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5:I18"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pivotField showAll="0"/>
    <pivotField showAll="0"/>
    <pivotField showAll="0"/>
    <pivotField showAll="0"/>
    <pivotField showAll="0"/>
    <pivotField numFmtId="44" showAll="0"/>
    <pivotField showAll="0"/>
    <pivotField dataField="1" numFmtId="44"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1F219B-E6B9-4059-A737-00225E402D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M7" firstHeaderRow="0"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showAll="0"/>
    <pivotField showAll="0"/>
    <pivotField numFmtId="44" showAll="0"/>
    <pivotField showAll="0"/>
    <pivotField dataField="1" numFmtId="44" showAll="0"/>
    <pivotField showAll="0"/>
    <pivotField showAll="0"/>
  </pivotFields>
  <rowFields count="1">
    <field x="4"/>
  </rowFields>
  <rowItems count="5">
    <i>
      <x/>
    </i>
    <i>
      <x v="1"/>
    </i>
    <i>
      <x v="2"/>
    </i>
    <i>
      <x v="3"/>
    </i>
    <i t="grand">
      <x/>
    </i>
  </rowItems>
  <colFields count="1">
    <field x="-2"/>
  </colFields>
  <colItems count="3">
    <i>
      <x/>
    </i>
    <i i="1">
      <x v="1"/>
    </i>
    <i i="2">
      <x v="2"/>
    </i>
  </colItems>
  <dataFields count="3">
    <dataField name="Orders Count" fld="12" subtotal="count" baseField="4" baseItem="0"/>
    <dataField name="Total Sales" fld="12" baseField="4" baseItem="0" numFmtId="42"/>
    <dataField name="Avg Sales" fld="12" subtotal="average" baseField="4"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C09E2B-BE39-456B-B889-D01833ECDA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O12" firstHeaderRow="1"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axis="axisRow" showAll="0" measureFilter="1" sortType="de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2">
    <field x="4"/>
    <field x="8"/>
  </rowFields>
  <rowItems count="9">
    <i>
      <x/>
    </i>
    <i r="1">
      <x v="1003"/>
    </i>
    <i>
      <x v="1"/>
    </i>
    <i r="1">
      <x v="132"/>
    </i>
    <i>
      <x v="2"/>
    </i>
    <i r="1">
      <x v="727"/>
    </i>
    <i>
      <x v="3"/>
    </i>
    <i r="1">
      <x v="869"/>
    </i>
    <i t="grand">
      <x/>
    </i>
  </rowItems>
  <colItems count="1">
    <i/>
  </colItems>
  <dataFields count="1">
    <dataField name="Total Sales" fld="12" baseField="4" baseItem="0" numFmtId="42"/>
  </dataFields>
  <pivotTableStyleInfo name="PivotStyleLight16" showRowHeaders="1" showColHeaders="1" showRowStripes="0" showColStripes="0" showLastColumn="1"/>
  <filters count="1">
    <filter fld="8"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59B9DA-8DCE-4638-88B3-E560768ACE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D13" firstHeaderRow="0" firstDataRow="1" firstDataCol="1"/>
  <pivotFields count="15">
    <pivotField dataField="1" showAll="0"/>
    <pivotField numFmtId="14" showAll="0"/>
    <pivotField showAll="0"/>
    <pivotField showAll="0"/>
    <pivotField showAll="0"/>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1">
    <field x="8"/>
  </rowFields>
  <rowItems count="11">
    <i>
      <x v="710"/>
    </i>
    <i>
      <x v="615"/>
    </i>
    <i>
      <x v="334"/>
    </i>
    <i>
      <x v="26"/>
    </i>
    <i>
      <x v="541"/>
    </i>
    <i>
      <x v="722"/>
    </i>
    <i>
      <x v="667"/>
    </i>
    <i>
      <x v="132"/>
    </i>
    <i>
      <x v="766"/>
    </i>
    <i>
      <x v="1003"/>
    </i>
    <i t="grand">
      <x/>
    </i>
  </rowItems>
  <colFields count="1">
    <field x="-2"/>
  </colFields>
  <colItems count="2">
    <i>
      <x/>
    </i>
    <i i="1">
      <x v="1"/>
    </i>
  </colItems>
  <dataFields count="2">
    <dataField name="Total Sales" fld="12" baseField="8" baseItem="0" numFmtId="42"/>
    <dataField name="Orders Count"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111015-E380-4DF1-BAE8-15DFA3CF5D0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2:M11" firstHeaderRow="1" firstDataRow="1" firstDataCol="1"/>
  <pivotFields count="15">
    <pivotField showAll="0"/>
    <pivotField numFmtId="14" showAll="0"/>
    <pivotField showAll="0"/>
    <pivotField showAll="0"/>
    <pivotField showAll="0">
      <items count="5">
        <item x="3"/>
        <item x="2"/>
        <item x="1"/>
        <item x="0"/>
        <item t="default"/>
      </items>
    </pivotField>
    <pivotField showAll="0"/>
    <pivotField showAll="0">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sortType="ascending">
      <items count="9">
        <item x="4"/>
        <item x="1"/>
        <item x="3"/>
        <item x="5"/>
        <item x="7"/>
        <item x="6"/>
        <item x="0"/>
        <item x="2"/>
        <item t="default"/>
      </items>
      <autoSortScope>
        <pivotArea dataOnly="0" outline="0" fieldPosition="0">
          <references count="1">
            <reference field="4294967294" count="1" selected="0">
              <x v="0"/>
            </reference>
          </references>
        </pivotArea>
      </autoSortScope>
    </pivotField>
  </pivotFields>
  <rowFields count="1">
    <field x="14"/>
  </rowFields>
  <rowItems count="9">
    <i>
      <x v="5"/>
    </i>
    <i>
      <x/>
    </i>
    <i>
      <x v="3"/>
    </i>
    <i>
      <x v="4"/>
    </i>
    <i>
      <x v="1"/>
    </i>
    <i>
      <x v="2"/>
    </i>
    <i>
      <x v="6"/>
    </i>
    <i>
      <x v="7"/>
    </i>
    <i t="grand">
      <x/>
    </i>
  </rowItems>
  <colItems count="1">
    <i/>
  </colItems>
  <dataFields count="1">
    <dataField name="Total Sales" fld="12" baseField="9" baseItem="0" numFmtId="4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869630-C9F4-4AE1-BD6C-8B3B121A4A5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E16" firstHeaderRow="0" firstDataRow="1" firstDataCol="1"/>
  <pivotFields count="15">
    <pivotField dataField="1" showAll="0"/>
    <pivotField numFmtId="14" showAll="0"/>
    <pivotField showAll="0"/>
    <pivotField showAll="0"/>
    <pivotField showAll="0"/>
    <pivotField showAll="0"/>
    <pivotField showAll="0"/>
    <pivotField showAll="0"/>
    <pivotField showAll="0"/>
    <pivotField showAll="0"/>
    <pivotField numFmtId="44" showAll="0"/>
    <pivotField showAll="0"/>
    <pivotField dataField="1" numFmtId="44" showAll="0"/>
    <pivotField axis="axisRow" showAll="0" sortType="descending">
      <items count="5">
        <item x="1"/>
        <item x="0"/>
        <item x="2"/>
        <item x="3"/>
        <item t="default"/>
      </items>
      <autoSortScope>
        <pivotArea dataOnly="0" outline="0" fieldPosition="0">
          <references count="1">
            <reference field="4294967294" count="1" selected="0">
              <x v="2"/>
            </reference>
          </references>
        </pivotArea>
      </autoSortScope>
    </pivotField>
    <pivotField showAll="0"/>
  </pivotFields>
  <rowFields count="1">
    <field x="13"/>
  </rowFields>
  <rowItems count="5">
    <i>
      <x v="1"/>
    </i>
    <i>
      <x v="2"/>
    </i>
    <i>
      <x/>
    </i>
    <i>
      <x v="3"/>
    </i>
    <i t="grand">
      <x/>
    </i>
  </rowItems>
  <colFields count="1">
    <field x="-2"/>
  </colFields>
  <colItems count="3">
    <i>
      <x/>
    </i>
    <i i="1">
      <x v="1"/>
    </i>
    <i i="2">
      <x v="2"/>
    </i>
  </colItems>
  <dataFields count="3">
    <dataField name="Orders Count" fld="0" subtotal="count" baseField="13" baseItem="0"/>
    <dataField name="Total Sales" fld="12" baseField="13" baseItem="0" numFmtId="42"/>
    <dataField name="Contribution in Orders" fld="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9D2A99-925B-4C66-9029-90F918ABF6C8}" autoFormatId="16" applyNumberFormats="0" applyBorderFormats="0" applyFontFormats="0" applyPatternFormats="0" applyAlignmentFormats="0" applyWidthHeightFormats="0">
  <queryTableRefresh nextId="17">
    <queryTableFields count="15">
      <queryTableField id="1" name="OrderID" tableColumnId="1"/>
      <queryTableField id="2" name="OrderDate" tableColumnId="2"/>
      <queryTableField id="15" name="OrderDay" tableColumnId="15"/>
      <queryTableField id="3" name="OrderMonth" tableColumnId="3"/>
      <queryTableField id="4" name="OrderYear" tableColumnId="4"/>
      <queryTableField id="5" name="CustomerID" tableColumnId="5"/>
      <queryTableField id="6" name="CustomerName" tableColumnId="6"/>
      <queryTableField id="7" name="BookID" tableColumnId="7"/>
      <queryTableField id="8" name="BookTitle" tableColumnId="8"/>
      <queryTableField id="9" name="Category" tableColumnId="9"/>
      <queryTableField id="10" name="Price" tableColumnId="10"/>
      <queryTableField id="11" name="Quantity" tableColumnId="11"/>
      <queryTableField id="12" name="TotalSales" tableColumnId="12"/>
      <queryTableField id="13" name="PaymentMethod" tableColumnId="13"/>
      <queryTableField id="14" name="Country"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0FD4E50-9136-4636-A302-36BC458F6D21}" sourceName="Country">
  <pivotTables>
    <pivotTable tabId="10" name="PivotTable1"/>
  </pivotTables>
  <data>
    <tabular pivotCacheId="1605129649">
      <items count="8">
        <i x="4"/>
        <i x="1"/>
        <i x="3"/>
        <i x="5"/>
        <i x="7"/>
        <i x="6"/>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Month" xr10:uid="{1D48C43F-2E2E-488F-A0F2-A78C05E519F9}" sourceName="OrderMonth">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12">
        <i x="11" s="1"/>
        <i x="3" s="1"/>
        <i x="0" s="1"/>
        <i x="7" s="1"/>
        <i x="4" s="1"/>
        <i x="1" s="1"/>
        <i x="2" s="1"/>
        <i x="8" s="1"/>
        <i x="6" s="1"/>
        <i x="10" s="1"/>
        <i x="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377175E9-7DDB-4070-AA31-C4DF29A8EE63}" sourceName="OrderYear">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D79C67-A076-435A-A692-D370CE545837}" sourceName="Catego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FD165C2-502A-4F99-B9C7-DC81114D7260}" sourceName="PaymentMethod">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A6A1082-369E-4E40-A640-4CDDF75B8B1C}" sourceName="Count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8">
        <i x="4" s="1"/>
        <i x="1" s="1"/>
        <i x="3" s="1"/>
        <i x="5" s="1"/>
        <i x="7" s="1"/>
        <i x="6"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9A3FE27-2620-4963-BEC1-8BF8124D6193}" cache="Slicer_Country" caption="Count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slicer" xr10:uid="{C21FDC25-83CB-4862-923C-325F5B6445A4}" cache="Slicer_OrderMonth" caption="Month" columnCount="2" style="Slicer main" rowHeight="247650"/>
  <slicer name="year_slicer" xr10:uid="{8EE671A8-C69E-4E45-BAC5-9EB2622B1408}" cache="Slicer_OrderYear" caption="Year" style="Slicer main" rowHeight="247650"/>
  <slicer name="Category_slicer" xr10:uid="{B3CE1EAF-07D2-45DF-B046-02487115AE8F}" cache="Slicer_Category" caption="Category" style="Slicer main" rowHeight="247650"/>
  <slicer name="payment_slicer" xr10:uid="{7CBE5314-E7CE-4279-B4E6-C7E711058958}" cache="Slicer_PaymentMethod" caption="payment_method_slicer" columnCount="2" style="Slicer main" rowHeight="182880"/>
  <slicer name="country_slicer" xr10:uid="{8042BF74-BEEC-45F7-A655-65DDBFD2CE12}" cache="Slicer_Country1" caption="Country" columnCount="4" style="Slicer main"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A1D46-8326-4149-8628-BA3C4A04DBC6}" name="orders" displayName="orders" ref="A1:O2922" tableType="queryTable" totalsRowShown="0">
  <autoFilter ref="A1:O2922" xr:uid="{E5AA1D46-8326-4149-8628-BA3C4A04DBC6}"/>
  <tableColumns count="15">
    <tableColumn id="1" xr3:uid="{C05C379B-1A51-4B6F-A328-8063F90B1EBC}" uniqueName="1" name="OrderID" queryTableFieldId="1" dataDxfId="13"/>
    <tableColumn id="2" xr3:uid="{298D31E0-AD9F-480F-B39C-FE85F0B98F96}" uniqueName="2" name="OrderDate" queryTableFieldId="2" dataDxfId="12"/>
    <tableColumn id="15" xr3:uid="{07B2C60A-D0AC-43CF-8562-6A2151F402C9}" uniqueName="15" name="OrderDay" queryTableFieldId="15" dataDxfId="11"/>
    <tableColumn id="3" xr3:uid="{3F123494-CDE7-4F45-BC65-BD1726BB3FC6}" uniqueName="3" name="OrderMonth" queryTableFieldId="3" dataDxfId="10"/>
    <tableColumn id="4" xr3:uid="{6DCCACF7-C14B-4002-97C5-CB4AE35BD766}" uniqueName="4" name="OrderYear" queryTableFieldId="4"/>
    <tableColumn id="5" xr3:uid="{CB8CA049-715A-4C8A-B49B-C2DECD7F0DF8}" uniqueName="5" name="CustomerID" queryTableFieldId="5" dataDxfId="9"/>
    <tableColumn id="6" xr3:uid="{6A12F4B1-AEC7-4595-AD27-64E0573BDEC0}" uniqueName="6" name="CustomerName" queryTableFieldId="6" dataDxfId="8"/>
    <tableColumn id="7" xr3:uid="{030BE71F-4378-44F2-BCE8-32E5780FF3D3}" uniqueName="7" name="BookID" queryTableFieldId="7" dataDxfId="7"/>
    <tableColumn id="8" xr3:uid="{9B60366C-1F41-4CD2-9FF5-00F3C74A828D}" uniqueName="8" name="BookTitle" queryTableFieldId="8" dataDxfId="6"/>
    <tableColumn id="9" xr3:uid="{CEA8253C-774E-47D2-AB66-D1B0AB99D329}" uniqueName="9" name="Category" queryTableFieldId="9" dataDxfId="5"/>
    <tableColumn id="10" xr3:uid="{8B3387CE-6DE3-43F6-85E5-4B1FB778FFC6}" uniqueName="10" name="Price" queryTableFieldId="10" dataDxfId="4" dataCellStyle="Currency"/>
    <tableColumn id="11" xr3:uid="{F7F17CE7-8010-4734-A7B1-A18C8A9D8D2E}" uniqueName="11" name="Quantity" queryTableFieldId="11"/>
    <tableColumn id="12" xr3:uid="{A8851054-A581-4FE0-AA1F-2F8587E8C3BD}" uniqueName="12" name="TotalSales" queryTableFieldId="12" dataDxfId="3" dataCellStyle="Currency"/>
    <tableColumn id="13" xr3:uid="{D14C3D33-3E8F-46AC-9383-C10248008A94}" uniqueName="13" name="PaymentMethod" queryTableFieldId="13" dataDxfId="2"/>
    <tableColumn id="14" xr3:uid="{67ADEF47-6807-461F-88A9-26DBEEB65AD3}" uniqueName="14" name="Country" queryTableFieldId="1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39FF1-3AD2-4BA5-B1EA-61C0D3CE9AB1}">
  <dimension ref="A1:O2922"/>
  <sheetViews>
    <sheetView topLeftCell="A2586" workbookViewId="0">
      <selection activeCell="I2539" sqref="I2539"/>
    </sheetView>
  </sheetViews>
  <sheetFormatPr defaultRowHeight="14.4" x14ac:dyDescent="0.3"/>
  <cols>
    <col min="1" max="1" width="9.77734375" bestFit="1" customWidth="1"/>
    <col min="2" max="2" width="11.88671875" bestFit="1" customWidth="1"/>
    <col min="3" max="3" width="11.109375" bestFit="1" customWidth="1"/>
    <col min="4" max="4" width="13.109375" bestFit="1" customWidth="1"/>
    <col min="5" max="5" width="11.6640625" bestFit="1" customWidth="1"/>
    <col min="6" max="6" width="13.109375" bestFit="1" customWidth="1"/>
    <col min="7" max="7" width="20.21875" bestFit="1" customWidth="1"/>
    <col min="8" max="8" width="9.109375" bestFit="1" customWidth="1"/>
    <col min="9" max="9" width="31.6640625" bestFit="1" customWidth="1"/>
    <col min="10" max="10" width="10.5546875" bestFit="1" customWidth="1"/>
    <col min="11" max="11" width="8.88671875" style="3" bestFit="1" customWidth="1"/>
    <col min="12" max="12" width="10.33203125" bestFit="1" customWidth="1"/>
    <col min="13" max="13" width="13.21875" style="3" bestFit="1" customWidth="1"/>
    <col min="14" max="14" width="16.88671875" bestFit="1" customWidth="1"/>
    <col min="15" max="15" width="9.6640625" customWidth="1"/>
  </cols>
  <sheetData>
    <row r="1" spans="1:15" x14ac:dyDescent="0.3">
      <c r="A1" t="s">
        <v>0</v>
      </c>
      <c r="B1" t="s">
        <v>1</v>
      </c>
      <c r="C1" t="s">
        <v>6665</v>
      </c>
      <c r="D1" t="s">
        <v>2</v>
      </c>
      <c r="E1" t="s">
        <v>3</v>
      </c>
      <c r="F1" t="s">
        <v>4</v>
      </c>
      <c r="G1" t="s">
        <v>5</v>
      </c>
      <c r="H1" t="s">
        <v>6</v>
      </c>
      <c r="I1" t="s">
        <v>7</v>
      </c>
      <c r="J1" t="s">
        <v>8</v>
      </c>
      <c r="K1" s="3" t="s">
        <v>9</v>
      </c>
      <c r="L1" t="s">
        <v>10</v>
      </c>
      <c r="M1" s="3" t="s">
        <v>11</v>
      </c>
      <c r="N1" t="s">
        <v>12</v>
      </c>
      <c r="O1" t="s">
        <v>13</v>
      </c>
    </row>
    <row r="2" spans="1:15" x14ac:dyDescent="0.3">
      <c r="A2" s="1" t="s">
        <v>14</v>
      </c>
      <c r="B2" s="2">
        <v>45718</v>
      </c>
      <c r="C2" s="1" t="s">
        <v>6666</v>
      </c>
      <c r="D2" s="1" t="s">
        <v>15</v>
      </c>
      <c r="E2">
        <v>2025</v>
      </c>
      <c r="F2" s="1" t="s">
        <v>16</v>
      </c>
      <c r="G2" s="1" t="s">
        <v>17</v>
      </c>
      <c r="H2" s="1" t="s">
        <v>18</v>
      </c>
      <c r="I2" s="1" t="s">
        <v>19</v>
      </c>
      <c r="J2" s="1" t="s">
        <v>20</v>
      </c>
      <c r="K2" s="3">
        <v>6.07</v>
      </c>
      <c r="L2">
        <v>2</v>
      </c>
      <c r="M2" s="3">
        <v>12.14</v>
      </c>
      <c r="N2" s="1" t="s">
        <v>21</v>
      </c>
      <c r="O2" s="1" t="s">
        <v>22</v>
      </c>
    </row>
    <row r="3" spans="1:15" x14ac:dyDescent="0.3">
      <c r="A3" s="1" t="s">
        <v>23</v>
      </c>
      <c r="B3" s="2">
        <v>45467</v>
      </c>
      <c r="C3" s="1" t="s">
        <v>6667</v>
      </c>
      <c r="D3" s="1" t="s">
        <v>24</v>
      </c>
      <c r="E3">
        <v>2024</v>
      </c>
      <c r="F3" s="1" t="s">
        <v>25</v>
      </c>
      <c r="G3" s="1" t="s">
        <v>26</v>
      </c>
      <c r="H3" s="1" t="s">
        <v>27</v>
      </c>
      <c r="I3" s="1" t="s">
        <v>28</v>
      </c>
      <c r="J3" s="1" t="s">
        <v>20</v>
      </c>
      <c r="K3" s="3">
        <v>29.43</v>
      </c>
      <c r="L3">
        <v>1</v>
      </c>
      <c r="M3" s="3">
        <v>29.43</v>
      </c>
      <c r="N3" s="1" t="s">
        <v>29</v>
      </c>
      <c r="O3" s="1" t="s">
        <v>30</v>
      </c>
    </row>
    <row r="4" spans="1:15" x14ac:dyDescent="0.3">
      <c r="A4" s="1" t="s">
        <v>31</v>
      </c>
      <c r="B4" s="2">
        <v>45128</v>
      </c>
      <c r="C4" s="1" t="s">
        <v>6668</v>
      </c>
      <c r="D4" s="1" t="s">
        <v>32</v>
      </c>
      <c r="E4">
        <v>2023</v>
      </c>
      <c r="F4" s="1" t="s">
        <v>33</v>
      </c>
      <c r="G4" s="1" t="s">
        <v>34</v>
      </c>
      <c r="H4" s="1" t="s">
        <v>35</v>
      </c>
      <c r="I4" s="1" t="s">
        <v>36</v>
      </c>
      <c r="J4" s="1" t="s">
        <v>20</v>
      </c>
      <c r="K4" s="3">
        <v>26.89</v>
      </c>
      <c r="L4">
        <v>3</v>
      </c>
      <c r="M4" s="3">
        <v>80.67</v>
      </c>
      <c r="N4" s="1" t="s">
        <v>6669</v>
      </c>
      <c r="O4" s="1" t="s">
        <v>37</v>
      </c>
    </row>
    <row r="5" spans="1:15" x14ac:dyDescent="0.3">
      <c r="A5" s="1" t="s">
        <v>38</v>
      </c>
      <c r="B5" s="2">
        <v>44972</v>
      </c>
      <c r="C5" s="1" t="s">
        <v>6670</v>
      </c>
      <c r="D5" s="1" t="s">
        <v>39</v>
      </c>
      <c r="E5">
        <v>2023</v>
      </c>
      <c r="F5" s="1" t="s">
        <v>40</v>
      </c>
      <c r="G5" s="1" t="s">
        <v>41</v>
      </c>
      <c r="H5" s="1" t="s">
        <v>42</v>
      </c>
      <c r="I5" s="1" t="s">
        <v>43</v>
      </c>
      <c r="J5" s="1" t="s">
        <v>20</v>
      </c>
      <c r="K5" s="3">
        <v>27.85</v>
      </c>
      <c r="L5">
        <v>5</v>
      </c>
      <c r="M5" s="3">
        <v>139.25</v>
      </c>
      <c r="N5" s="1" t="s">
        <v>6669</v>
      </c>
      <c r="O5" s="1" t="s">
        <v>44</v>
      </c>
    </row>
    <row r="6" spans="1:15" x14ac:dyDescent="0.3">
      <c r="A6" s="1" t="s">
        <v>45</v>
      </c>
      <c r="B6" s="2">
        <v>45054</v>
      </c>
      <c r="C6" s="1" t="s">
        <v>6667</v>
      </c>
      <c r="D6" s="1" t="s">
        <v>46</v>
      </c>
      <c r="E6">
        <v>2023</v>
      </c>
      <c r="F6" s="1" t="s">
        <v>47</v>
      </c>
      <c r="G6" s="1" t="s">
        <v>48</v>
      </c>
      <c r="H6" s="1" t="s">
        <v>49</v>
      </c>
      <c r="I6" s="1" t="s">
        <v>50</v>
      </c>
      <c r="J6" s="1" t="s">
        <v>51</v>
      </c>
      <c r="K6" s="3">
        <v>38.299999999999997</v>
      </c>
      <c r="L6">
        <v>5</v>
      </c>
      <c r="M6" s="3">
        <v>191.5</v>
      </c>
      <c r="N6" s="1" t="s">
        <v>6669</v>
      </c>
      <c r="O6" s="1" t="s">
        <v>52</v>
      </c>
    </row>
    <row r="7" spans="1:15" x14ac:dyDescent="0.3">
      <c r="A7" s="1" t="s">
        <v>53</v>
      </c>
      <c r="B7" s="2">
        <v>45251</v>
      </c>
      <c r="C7" s="1" t="s">
        <v>6671</v>
      </c>
      <c r="D7" s="1" t="s">
        <v>54</v>
      </c>
      <c r="E7">
        <v>2023</v>
      </c>
      <c r="F7" s="1" t="s">
        <v>55</v>
      </c>
      <c r="G7" s="1" t="s">
        <v>56</v>
      </c>
      <c r="H7" s="1" t="s">
        <v>57</v>
      </c>
      <c r="I7" s="1" t="s">
        <v>58</v>
      </c>
      <c r="J7" s="1" t="s">
        <v>51</v>
      </c>
      <c r="K7" s="3">
        <v>14.57</v>
      </c>
      <c r="L7">
        <v>4</v>
      </c>
      <c r="M7" s="3">
        <v>58.28</v>
      </c>
      <c r="N7" s="1" t="s">
        <v>21</v>
      </c>
      <c r="O7" s="1" t="s">
        <v>37</v>
      </c>
    </row>
    <row r="8" spans="1:15" x14ac:dyDescent="0.3">
      <c r="A8" s="1" t="s">
        <v>59</v>
      </c>
      <c r="B8" s="2">
        <v>45189</v>
      </c>
      <c r="C8" s="1" t="s">
        <v>6670</v>
      </c>
      <c r="D8" s="1" t="s">
        <v>60</v>
      </c>
      <c r="E8">
        <v>2023</v>
      </c>
      <c r="F8" s="1" t="s">
        <v>61</v>
      </c>
      <c r="G8" s="1" t="s">
        <v>62</v>
      </c>
      <c r="H8" s="1" t="s">
        <v>63</v>
      </c>
      <c r="I8" s="1" t="s">
        <v>64</v>
      </c>
      <c r="J8" s="1" t="s">
        <v>20</v>
      </c>
      <c r="K8" s="3">
        <v>15.07</v>
      </c>
      <c r="L8">
        <v>3</v>
      </c>
      <c r="M8" s="3">
        <v>45.21</v>
      </c>
      <c r="N8" s="1" t="s">
        <v>21</v>
      </c>
      <c r="O8" s="1" t="s">
        <v>30</v>
      </c>
    </row>
    <row r="9" spans="1:15" x14ac:dyDescent="0.3">
      <c r="A9" s="1" t="s">
        <v>65</v>
      </c>
      <c r="B9" s="2">
        <v>45183</v>
      </c>
      <c r="C9" s="1" t="s">
        <v>6672</v>
      </c>
      <c r="D9" s="1" t="s">
        <v>60</v>
      </c>
      <c r="E9">
        <v>2023</v>
      </c>
      <c r="F9" s="1" t="s">
        <v>66</v>
      </c>
      <c r="G9" s="1" t="s">
        <v>67</v>
      </c>
      <c r="H9" s="1" t="s">
        <v>68</v>
      </c>
      <c r="I9" s="1" t="s">
        <v>69</v>
      </c>
      <c r="J9" s="1" t="s">
        <v>70</v>
      </c>
      <c r="K9" s="3">
        <v>33.78</v>
      </c>
      <c r="L9">
        <v>1</v>
      </c>
      <c r="M9" s="3">
        <v>33.78</v>
      </c>
      <c r="N9" s="1" t="s">
        <v>29</v>
      </c>
      <c r="O9" s="1" t="s">
        <v>30</v>
      </c>
    </row>
    <row r="10" spans="1:15" x14ac:dyDescent="0.3">
      <c r="A10" s="1" t="s">
        <v>71</v>
      </c>
      <c r="B10" s="2">
        <v>45498</v>
      </c>
      <c r="C10" s="1" t="s">
        <v>6672</v>
      </c>
      <c r="D10" s="1" t="s">
        <v>32</v>
      </c>
      <c r="E10">
        <v>2024</v>
      </c>
      <c r="F10" s="1" t="s">
        <v>47</v>
      </c>
      <c r="G10" s="1" t="s">
        <v>72</v>
      </c>
      <c r="H10" s="1" t="s">
        <v>73</v>
      </c>
      <c r="I10" s="1" t="s">
        <v>74</v>
      </c>
      <c r="J10" s="1" t="s">
        <v>20</v>
      </c>
      <c r="K10" s="3">
        <v>24.12</v>
      </c>
      <c r="L10">
        <v>3</v>
      </c>
      <c r="M10" s="3">
        <v>72.36</v>
      </c>
      <c r="N10" s="1" t="s">
        <v>21</v>
      </c>
      <c r="O10" s="1" t="s">
        <v>22</v>
      </c>
    </row>
    <row r="11" spans="1:15" x14ac:dyDescent="0.3">
      <c r="A11" s="1" t="s">
        <v>75</v>
      </c>
      <c r="B11" s="2">
        <v>45430</v>
      </c>
      <c r="C11" s="1" t="s">
        <v>6673</v>
      </c>
      <c r="D11" s="1" t="s">
        <v>46</v>
      </c>
      <c r="E11">
        <v>2024</v>
      </c>
      <c r="F11" s="1" t="s">
        <v>76</v>
      </c>
      <c r="G11" s="1" t="s">
        <v>77</v>
      </c>
      <c r="H11" s="1" t="s">
        <v>78</v>
      </c>
      <c r="I11" s="1" t="s">
        <v>79</v>
      </c>
      <c r="J11" s="1" t="s">
        <v>70</v>
      </c>
      <c r="K11" s="3">
        <v>41.14</v>
      </c>
      <c r="L11">
        <v>5</v>
      </c>
      <c r="M11" s="3">
        <v>205.7</v>
      </c>
      <c r="N11" s="1" t="s">
        <v>21</v>
      </c>
      <c r="O11" s="1" t="s">
        <v>80</v>
      </c>
    </row>
    <row r="12" spans="1:15" x14ac:dyDescent="0.3">
      <c r="A12" s="1" t="s">
        <v>81</v>
      </c>
      <c r="B12" s="2">
        <v>45383</v>
      </c>
      <c r="C12" s="1" t="s">
        <v>6667</v>
      </c>
      <c r="D12" s="1" t="s">
        <v>82</v>
      </c>
      <c r="E12">
        <v>2024</v>
      </c>
      <c r="F12" s="1" t="s">
        <v>83</v>
      </c>
      <c r="G12" s="1" t="s">
        <v>84</v>
      </c>
      <c r="H12" s="1" t="s">
        <v>85</v>
      </c>
      <c r="I12" s="1" t="s">
        <v>86</v>
      </c>
      <c r="J12" s="1" t="s">
        <v>87</v>
      </c>
      <c r="K12" s="3">
        <v>29.47</v>
      </c>
      <c r="L12">
        <v>1</v>
      </c>
      <c r="M12" s="3">
        <v>29.47</v>
      </c>
      <c r="N12" s="1" t="s">
        <v>88</v>
      </c>
      <c r="O12" s="1" t="s">
        <v>52</v>
      </c>
    </row>
    <row r="13" spans="1:15" x14ac:dyDescent="0.3">
      <c r="A13" s="1" t="s">
        <v>89</v>
      </c>
      <c r="B13" s="2">
        <v>45892</v>
      </c>
      <c r="C13" s="1" t="s">
        <v>6673</v>
      </c>
      <c r="D13" s="1" t="s">
        <v>90</v>
      </c>
      <c r="E13">
        <v>2025</v>
      </c>
      <c r="F13" s="1" t="s">
        <v>91</v>
      </c>
      <c r="G13" s="1" t="s">
        <v>92</v>
      </c>
      <c r="H13" s="1" t="s">
        <v>93</v>
      </c>
      <c r="I13" s="1" t="s">
        <v>94</v>
      </c>
      <c r="J13" s="1" t="s">
        <v>51</v>
      </c>
      <c r="K13" s="3">
        <v>21.34</v>
      </c>
      <c r="L13">
        <v>1</v>
      </c>
      <c r="M13" s="3">
        <v>21.34</v>
      </c>
      <c r="N13" s="1" t="s">
        <v>21</v>
      </c>
      <c r="O13" s="1" t="s">
        <v>95</v>
      </c>
    </row>
    <row r="14" spans="1:15" x14ac:dyDescent="0.3">
      <c r="A14" s="1" t="s">
        <v>96</v>
      </c>
      <c r="B14" s="2">
        <v>45598</v>
      </c>
      <c r="C14" s="1" t="s">
        <v>6673</v>
      </c>
      <c r="D14" s="1" t="s">
        <v>54</v>
      </c>
      <c r="E14">
        <v>2024</v>
      </c>
      <c r="F14" s="1" t="s">
        <v>97</v>
      </c>
      <c r="G14" s="1" t="s">
        <v>98</v>
      </c>
      <c r="H14" s="1" t="s">
        <v>99</v>
      </c>
      <c r="I14" s="1" t="s">
        <v>100</v>
      </c>
      <c r="J14" s="1" t="s">
        <v>20</v>
      </c>
      <c r="K14" s="3">
        <v>24.15</v>
      </c>
      <c r="L14">
        <v>4</v>
      </c>
      <c r="M14" s="3">
        <v>96.6</v>
      </c>
      <c r="N14" s="1" t="s">
        <v>21</v>
      </c>
      <c r="O14" s="1" t="s">
        <v>30</v>
      </c>
    </row>
    <row r="15" spans="1:15" x14ac:dyDescent="0.3">
      <c r="A15" s="1" t="s">
        <v>101</v>
      </c>
      <c r="B15" s="2">
        <v>44894</v>
      </c>
      <c r="C15" s="1" t="s">
        <v>6671</v>
      </c>
      <c r="D15" s="1" t="s">
        <v>54</v>
      </c>
      <c r="E15">
        <v>2022</v>
      </c>
      <c r="F15" s="1" t="s">
        <v>102</v>
      </c>
      <c r="G15" s="1" t="s">
        <v>103</v>
      </c>
      <c r="H15" s="1" t="s">
        <v>104</v>
      </c>
      <c r="I15" s="1" t="s">
        <v>105</v>
      </c>
      <c r="J15" s="1" t="s">
        <v>20</v>
      </c>
      <c r="K15" s="3">
        <v>37.14</v>
      </c>
      <c r="L15">
        <v>3</v>
      </c>
      <c r="M15" s="3">
        <v>111.42</v>
      </c>
      <c r="N15" s="1" t="s">
        <v>21</v>
      </c>
      <c r="O15" s="1" t="s">
        <v>22</v>
      </c>
    </row>
    <row r="16" spans="1:15" x14ac:dyDescent="0.3">
      <c r="A16" s="1" t="s">
        <v>106</v>
      </c>
      <c r="B16" s="2">
        <v>45286</v>
      </c>
      <c r="C16" s="1" t="s">
        <v>6671</v>
      </c>
      <c r="D16" s="1" t="s">
        <v>107</v>
      </c>
      <c r="E16">
        <v>2023</v>
      </c>
      <c r="F16" s="1" t="s">
        <v>108</v>
      </c>
      <c r="G16" s="1" t="s">
        <v>109</v>
      </c>
      <c r="H16" s="1" t="s">
        <v>110</v>
      </c>
      <c r="I16" s="1" t="s">
        <v>111</v>
      </c>
      <c r="J16" s="1" t="s">
        <v>70</v>
      </c>
      <c r="K16" s="3">
        <v>41.06</v>
      </c>
      <c r="L16">
        <v>5</v>
      </c>
      <c r="M16" s="3">
        <v>205.3</v>
      </c>
      <c r="N16" s="1" t="s">
        <v>21</v>
      </c>
      <c r="O16" s="1" t="s">
        <v>22</v>
      </c>
    </row>
    <row r="17" spans="1:15" x14ac:dyDescent="0.3">
      <c r="A17" s="1" t="s">
        <v>112</v>
      </c>
      <c r="B17" s="2">
        <v>45243</v>
      </c>
      <c r="C17" s="1" t="s">
        <v>6667</v>
      </c>
      <c r="D17" s="1" t="s">
        <v>54</v>
      </c>
      <c r="E17">
        <v>2023</v>
      </c>
      <c r="F17" s="1" t="s">
        <v>113</v>
      </c>
      <c r="G17" s="1" t="s">
        <v>114</v>
      </c>
      <c r="H17" s="1" t="s">
        <v>115</v>
      </c>
      <c r="I17" s="1" t="s">
        <v>116</v>
      </c>
      <c r="J17" s="1" t="s">
        <v>70</v>
      </c>
      <c r="K17" s="3">
        <v>44.56</v>
      </c>
      <c r="L17">
        <v>5</v>
      </c>
      <c r="M17" s="3">
        <v>222.8</v>
      </c>
      <c r="N17" s="1" t="s">
        <v>21</v>
      </c>
      <c r="O17" s="1" t="s">
        <v>37</v>
      </c>
    </row>
    <row r="18" spans="1:15" x14ac:dyDescent="0.3">
      <c r="A18" s="1" t="s">
        <v>117</v>
      </c>
      <c r="B18" s="2">
        <v>45006</v>
      </c>
      <c r="C18" s="1" t="s">
        <v>6671</v>
      </c>
      <c r="D18" s="1" t="s">
        <v>15</v>
      </c>
      <c r="E18">
        <v>2023</v>
      </c>
      <c r="F18" s="1" t="s">
        <v>118</v>
      </c>
      <c r="G18" s="1" t="s">
        <v>119</v>
      </c>
      <c r="H18" s="1" t="s">
        <v>120</v>
      </c>
      <c r="I18" s="1" t="s">
        <v>121</v>
      </c>
      <c r="J18" s="1" t="s">
        <v>51</v>
      </c>
      <c r="K18" s="3">
        <v>33.659999999999997</v>
      </c>
      <c r="L18">
        <v>4</v>
      </c>
      <c r="M18" s="3">
        <v>134.63999999999999</v>
      </c>
      <c r="N18" s="1" t="s">
        <v>6669</v>
      </c>
      <c r="O18" s="1" t="s">
        <v>30</v>
      </c>
    </row>
    <row r="19" spans="1:15" x14ac:dyDescent="0.3">
      <c r="A19" s="1" t="s">
        <v>122</v>
      </c>
      <c r="B19" s="2">
        <v>44976</v>
      </c>
      <c r="C19" s="1" t="s">
        <v>6666</v>
      </c>
      <c r="D19" s="1" t="s">
        <v>39</v>
      </c>
      <c r="E19">
        <v>2023</v>
      </c>
      <c r="F19" s="1" t="s">
        <v>123</v>
      </c>
      <c r="G19" s="1" t="s">
        <v>124</v>
      </c>
      <c r="H19" s="1" t="s">
        <v>125</v>
      </c>
      <c r="I19" s="1" t="s">
        <v>126</v>
      </c>
      <c r="J19" s="1" t="s">
        <v>20</v>
      </c>
      <c r="K19" s="3">
        <v>37.06</v>
      </c>
      <c r="L19">
        <v>4</v>
      </c>
      <c r="M19" s="3">
        <v>148.24</v>
      </c>
      <c r="N19" s="1" t="s">
        <v>6669</v>
      </c>
      <c r="O19" s="1" t="s">
        <v>22</v>
      </c>
    </row>
    <row r="20" spans="1:15" x14ac:dyDescent="0.3">
      <c r="A20" s="1" t="s">
        <v>127</v>
      </c>
      <c r="B20" s="2">
        <v>45257</v>
      </c>
      <c r="C20" s="1" t="s">
        <v>6667</v>
      </c>
      <c r="D20" s="1" t="s">
        <v>54</v>
      </c>
      <c r="E20">
        <v>2023</v>
      </c>
      <c r="F20" s="1" t="s">
        <v>128</v>
      </c>
      <c r="G20" s="1" t="s">
        <v>129</v>
      </c>
      <c r="H20" s="1" t="s">
        <v>130</v>
      </c>
      <c r="I20" s="1" t="s">
        <v>131</v>
      </c>
      <c r="J20" s="1" t="s">
        <v>70</v>
      </c>
      <c r="K20" s="3">
        <v>8.24</v>
      </c>
      <c r="L20">
        <v>3</v>
      </c>
      <c r="M20" s="3">
        <v>24.72</v>
      </c>
      <c r="N20" s="1" t="s">
        <v>21</v>
      </c>
      <c r="O20" s="1" t="s">
        <v>22</v>
      </c>
    </row>
    <row r="21" spans="1:15" x14ac:dyDescent="0.3">
      <c r="A21" s="1" t="s">
        <v>132</v>
      </c>
      <c r="B21" s="2">
        <v>44841</v>
      </c>
      <c r="C21" s="1" t="s">
        <v>6668</v>
      </c>
      <c r="D21" s="1" t="s">
        <v>133</v>
      </c>
      <c r="E21">
        <v>2022</v>
      </c>
      <c r="F21" s="1" t="s">
        <v>134</v>
      </c>
      <c r="G21" s="1" t="s">
        <v>135</v>
      </c>
      <c r="H21" s="1" t="s">
        <v>136</v>
      </c>
      <c r="I21" s="1" t="s">
        <v>137</v>
      </c>
      <c r="J21" s="1" t="s">
        <v>51</v>
      </c>
      <c r="K21" s="3">
        <v>41.88</v>
      </c>
      <c r="L21">
        <v>4</v>
      </c>
      <c r="M21" s="3">
        <v>167.52</v>
      </c>
      <c r="N21" s="1" t="s">
        <v>6669</v>
      </c>
      <c r="O21" s="1" t="s">
        <v>22</v>
      </c>
    </row>
    <row r="22" spans="1:15" x14ac:dyDescent="0.3">
      <c r="A22" s="1" t="s">
        <v>138</v>
      </c>
      <c r="B22" s="2">
        <v>45123</v>
      </c>
      <c r="C22" s="1" t="s">
        <v>6666</v>
      </c>
      <c r="D22" s="1" t="s">
        <v>32</v>
      </c>
      <c r="E22">
        <v>2023</v>
      </c>
      <c r="F22" s="1" t="s">
        <v>139</v>
      </c>
      <c r="G22" s="1" t="s">
        <v>140</v>
      </c>
      <c r="H22" s="1" t="s">
        <v>141</v>
      </c>
      <c r="I22" s="1" t="s">
        <v>142</v>
      </c>
      <c r="J22" s="1" t="s">
        <v>70</v>
      </c>
      <c r="K22" s="3">
        <v>51.31</v>
      </c>
      <c r="L22">
        <v>2</v>
      </c>
      <c r="M22" s="3">
        <v>102.62</v>
      </c>
      <c r="N22" s="1" t="s">
        <v>6669</v>
      </c>
      <c r="O22" s="1" t="s">
        <v>22</v>
      </c>
    </row>
    <row r="23" spans="1:15" x14ac:dyDescent="0.3">
      <c r="A23" s="1" t="s">
        <v>143</v>
      </c>
      <c r="B23" s="2">
        <v>45491</v>
      </c>
      <c r="C23" s="1" t="s">
        <v>6672</v>
      </c>
      <c r="D23" s="1" t="s">
        <v>32</v>
      </c>
      <c r="E23">
        <v>2024</v>
      </c>
      <c r="F23" s="1" t="s">
        <v>144</v>
      </c>
      <c r="G23" s="1" t="s">
        <v>145</v>
      </c>
      <c r="H23" s="1" t="s">
        <v>146</v>
      </c>
      <c r="I23" s="1" t="s">
        <v>147</v>
      </c>
      <c r="J23" s="1" t="s">
        <v>20</v>
      </c>
      <c r="K23" s="3">
        <v>42.35</v>
      </c>
      <c r="L23">
        <v>3</v>
      </c>
      <c r="M23" s="3">
        <v>127.05</v>
      </c>
      <c r="N23" s="1" t="s">
        <v>6669</v>
      </c>
      <c r="O23" s="1" t="s">
        <v>37</v>
      </c>
    </row>
    <row r="24" spans="1:15" x14ac:dyDescent="0.3">
      <c r="A24" s="1" t="s">
        <v>148</v>
      </c>
      <c r="B24" s="2">
        <v>45208</v>
      </c>
      <c r="C24" s="1" t="s">
        <v>6667</v>
      </c>
      <c r="D24" s="1" t="s">
        <v>133</v>
      </c>
      <c r="E24">
        <v>2023</v>
      </c>
      <c r="F24" s="1" t="s">
        <v>149</v>
      </c>
      <c r="G24" s="1" t="s">
        <v>150</v>
      </c>
      <c r="H24" s="1" t="s">
        <v>151</v>
      </c>
      <c r="I24" s="1" t="s">
        <v>152</v>
      </c>
      <c r="J24" s="1" t="s">
        <v>87</v>
      </c>
      <c r="K24" s="3">
        <v>27.5</v>
      </c>
      <c r="L24">
        <v>2</v>
      </c>
      <c r="M24" s="3">
        <v>55</v>
      </c>
      <c r="N24" s="1" t="s">
        <v>21</v>
      </c>
      <c r="O24" s="1" t="s">
        <v>22</v>
      </c>
    </row>
    <row r="25" spans="1:15" x14ac:dyDescent="0.3">
      <c r="A25" s="1" t="s">
        <v>153</v>
      </c>
      <c r="B25" s="2">
        <v>45877</v>
      </c>
      <c r="C25" s="1" t="s">
        <v>6668</v>
      </c>
      <c r="D25" s="1" t="s">
        <v>90</v>
      </c>
      <c r="E25">
        <v>2025</v>
      </c>
      <c r="F25" s="1" t="s">
        <v>154</v>
      </c>
      <c r="G25" s="1" t="s">
        <v>155</v>
      </c>
      <c r="H25" s="1" t="s">
        <v>156</v>
      </c>
      <c r="I25" s="1" t="s">
        <v>157</v>
      </c>
      <c r="J25" s="1" t="s">
        <v>51</v>
      </c>
      <c r="K25" s="3">
        <v>32.64</v>
      </c>
      <c r="L25">
        <v>3</v>
      </c>
      <c r="M25" s="3">
        <v>97.92</v>
      </c>
      <c r="N25" s="1" t="s">
        <v>21</v>
      </c>
      <c r="O25" s="1" t="s">
        <v>95</v>
      </c>
    </row>
    <row r="26" spans="1:15" x14ac:dyDescent="0.3">
      <c r="A26" s="1" t="s">
        <v>158</v>
      </c>
      <c r="B26" s="2">
        <v>45142</v>
      </c>
      <c r="C26" s="1" t="s">
        <v>6668</v>
      </c>
      <c r="D26" s="1" t="s">
        <v>90</v>
      </c>
      <c r="E26">
        <v>2023</v>
      </c>
      <c r="F26" s="1" t="s">
        <v>159</v>
      </c>
      <c r="G26" s="1" t="s">
        <v>160</v>
      </c>
      <c r="H26" s="1" t="s">
        <v>161</v>
      </c>
      <c r="I26" s="1" t="s">
        <v>162</v>
      </c>
      <c r="J26" s="1" t="s">
        <v>51</v>
      </c>
      <c r="K26" s="3">
        <v>36.53</v>
      </c>
      <c r="L26">
        <v>4</v>
      </c>
      <c r="M26" s="3">
        <v>146.12</v>
      </c>
      <c r="N26" s="1" t="s">
        <v>88</v>
      </c>
      <c r="O26" s="1" t="s">
        <v>37</v>
      </c>
    </row>
    <row r="27" spans="1:15" x14ac:dyDescent="0.3">
      <c r="A27" s="1" t="s">
        <v>163</v>
      </c>
      <c r="B27" s="2">
        <v>45288</v>
      </c>
      <c r="C27" s="1" t="s">
        <v>6672</v>
      </c>
      <c r="D27" s="1" t="s">
        <v>107</v>
      </c>
      <c r="E27">
        <v>2023</v>
      </c>
      <c r="F27" s="1" t="s">
        <v>164</v>
      </c>
      <c r="G27" s="1" t="s">
        <v>165</v>
      </c>
      <c r="H27" s="1" t="s">
        <v>166</v>
      </c>
      <c r="I27" s="1" t="s">
        <v>167</v>
      </c>
      <c r="J27" s="1" t="s">
        <v>20</v>
      </c>
      <c r="K27" s="3">
        <v>54.12</v>
      </c>
      <c r="L27">
        <v>3</v>
      </c>
      <c r="M27" s="3">
        <v>162.36000000000001</v>
      </c>
      <c r="N27" s="1" t="s">
        <v>21</v>
      </c>
      <c r="O27" s="1" t="s">
        <v>22</v>
      </c>
    </row>
    <row r="28" spans="1:15" x14ac:dyDescent="0.3">
      <c r="A28" s="1" t="s">
        <v>168</v>
      </c>
      <c r="B28" s="2">
        <v>45456</v>
      </c>
      <c r="C28" s="1" t="s">
        <v>6672</v>
      </c>
      <c r="D28" s="1" t="s">
        <v>24</v>
      </c>
      <c r="E28">
        <v>2024</v>
      </c>
      <c r="F28" s="1" t="s">
        <v>169</v>
      </c>
      <c r="G28" s="1" t="s">
        <v>170</v>
      </c>
      <c r="H28" s="1" t="s">
        <v>171</v>
      </c>
      <c r="I28" s="1" t="s">
        <v>172</v>
      </c>
      <c r="J28" s="1" t="s">
        <v>70</v>
      </c>
      <c r="K28" s="3">
        <v>7.28</v>
      </c>
      <c r="L28">
        <v>2</v>
      </c>
      <c r="M28" s="3">
        <v>14.56</v>
      </c>
      <c r="N28" s="1" t="s">
        <v>6669</v>
      </c>
      <c r="O28" s="1" t="s">
        <v>22</v>
      </c>
    </row>
    <row r="29" spans="1:15" x14ac:dyDescent="0.3">
      <c r="A29" s="1" t="s">
        <v>173</v>
      </c>
      <c r="B29" s="2">
        <v>45623</v>
      </c>
      <c r="C29" s="1" t="s">
        <v>6670</v>
      </c>
      <c r="D29" s="1" t="s">
        <v>54</v>
      </c>
      <c r="E29">
        <v>2024</v>
      </c>
      <c r="F29" s="1" t="s">
        <v>174</v>
      </c>
      <c r="G29" s="1" t="s">
        <v>175</v>
      </c>
      <c r="H29" s="1" t="s">
        <v>176</v>
      </c>
      <c r="I29" s="1" t="s">
        <v>177</v>
      </c>
      <c r="J29" s="1" t="s">
        <v>20</v>
      </c>
      <c r="K29" s="3">
        <v>17.760000000000002</v>
      </c>
      <c r="L29">
        <v>2</v>
      </c>
      <c r="M29" s="3">
        <v>35.520000000000003</v>
      </c>
      <c r="N29" s="1" t="s">
        <v>6669</v>
      </c>
      <c r="O29" s="1" t="s">
        <v>37</v>
      </c>
    </row>
    <row r="30" spans="1:15" x14ac:dyDescent="0.3">
      <c r="A30" s="1" t="s">
        <v>178</v>
      </c>
      <c r="B30" s="2">
        <v>45120</v>
      </c>
      <c r="C30" s="1" t="s">
        <v>6672</v>
      </c>
      <c r="D30" s="1" t="s">
        <v>32</v>
      </c>
      <c r="E30">
        <v>2023</v>
      </c>
      <c r="F30" s="1" t="s">
        <v>179</v>
      </c>
      <c r="G30" s="1" t="s">
        <v>180</v>
      </c>
      <c r="H30" s="1" t="s">
        <v>181</v>
      </c>
      <c r="I30" s="1" t="s">
        <v>182</v>
      </c>
      <c r="J30" s="1" t="s">
        <v>70</v>
      </c>
      <c r="K30" s="3">
        <v>27.1</v>
      </c>
      <c r="L30">
        <v>4</v>
      </c>
      <c r="M30" s="3">
        <v>108.4</v>
      </c>
      <c r="N30" s="1" t="s">
        <v>88</v>
      </c>
      <c r="O30" s="1" t="s">
        <v>44</v>
      </c>
    </row>
    <row r="31" spans="1:15" x14ac:dyDescent="0.3">
      <c r="A31" s="1" t="s">
        <v>183</v>
      </c>
      <c r="B31" s="2">
        <v>45084</v>
      </c>
      <c r="C31" s="1" t="s">
        <v>6670</v>
      </c>
      <c r="D31" s="1" t="s">
        <v>24</v>
      </c>
      <c r="E31">
        <v>2023</v>
      </c>
      <c r="F31" s="1" t="s">
        <v>184</v>
      </c>
      <c r="G31" s="1" t="s">
        <v>185</v>
      </c>
      <c r="H31" s="1" t="s">
        <v>186</v>
      </c>
      <c r="I31" s="1" t="s">
        <v>187</v>
      </c>
      <c r="J31" s="1" t="s">
        <v>20</v>
      </c>
      <c r="K31" s="3">
        <v>32.29</v>
      </c>
      <c r="L31">
        <v>3</v>
      </c>
      <c r="M31" s="3">
        <v>96.87</v>
      </c>
      <c r="N31" s="1" t="s">
        <v>6669</v>
      </c>
      <c r="O31" s="1" t="s">
        <v>22</v>
      </c>
    </row>
    <row r="32" spans="1:15" x14ac:dyDescent="0.3">
      <c r="A32" s="1" t="s">
        <v>188</v>
      </c>
      <c r="B32" s="2">
        <v>45442</v>
      </c>
      <c r="C32" s="1" t="s">
        <v>6672</v>
      </c>
      <c r="D32" s="1" t="s">
        <v>46</v>
      </c>
      <c r="E32">
        <v>2024</v>
      </c>
      <c r="F32" s="1" t="s">
        <v>189</v>
      </c>
      <c r="G32" s="1" t="s">
        <v>190</v>
      </c>
      <c r="H32" s="1" t="s">
        <v>191</v>
      </c>
      <c r="I32" s="1" t="s">
        <v>192</v>
      </c>
      <c r="J32" s="1" t="s">
        <v>70</v>
      </c>
      <c r="K32" s="3">
        <v>5.24</v>
      </c>
      <c r="L32">
        <v>4</v>
      </c>
      <c r="M32" s="3">
        <v>20.96</v>
      </c>
      <c r="N32" s="1" t="s">
        <v>6669</v>
      </c>
      <c r="O32" s="1" t="s">
        <v>193</v>
      </c>
    </row>
    <row r="33" spans="1:15" x14ac:dyDescent="0.3">
      <c r="A33" s="1" t="s">
        <v>194</v>
      </c>
      <c r="B33" s="2">
        <v>45192</v>
      </c>
      <c r="C33" s="1" t="s">
        <v>6673</v>
      </c>
      <c r="D33" s="1" t="s">
        <v>60</v>
      </c>
      <c r="E33">
        <v>2023</v>
      </c>
      <c r="F33" s="1" t="s">
        <v>195</v>
      </c>
      <c r="G33" s="1" t="s">
        <v>196</v>
      </c>
      <c r="H33" s="1" t="s">
        <v>197</v>
      </c>
      <c r="I33" s="1" t="s">
        <v>198</v>
      </c>
      <c r="J33" s="1" t="s">
        <v>70</v>
      </c>
      <c r="K33" s="3">
        <v>6.11</v>
      </c>
      <c r="L33">
        <v>2</v>
      </c>
      <c r="M33" s="3">
        <v>12.22</v>
      </c>
      <c r="N33" s="1" t="s">
        <v>21</v>
      </c>
      <c r="O33" s="1" t="s">
        <v>193</v>
      </c>
    </row>
    <row r="34" spans="1:15" x14ac:dyDescent="0.3">
      <c r="A34" s="1" t="s">
        <v>199</v>
      </c>
      <c r="B34" s="2">
        <v>44909</v>
      </c>
      <c r="C34" s="1" t="s">
        <v>6670</v>
      </c>
      <c r="D34" s="1" t="s">
        <v>107</v>
      </c>
      <c r="E34">
        <v>2022</v>
      </c>
      <c r="F34" s="1" t="s">
        <v>200</v>
      </c>
      <c r="G34" s="1" t="s">
        <v>201</v>
      </c>
      <c r="H34" s="1" t="s">
        <v>202</v>
      </c>
      <c r="I34" s="1" t="s">
        <v>203</v>
      </c>
      <c r="J34" s="1" t="s">
        <v>20</v>
      </c>
      <c r="K34" s="3">
        <v>15.17</v>
      </c>
      <c r="L34">
        <v>2</v>
      </c>
      <c r="M34" s="3">
        <v>30.34</v>
      </c>
      <c r="N34" s="1" t="s">
        <v>21</v>
      </c>
      <c r="O34" s="1" t="s">
        <v>193</v>
      </c>
    </row>
    <row r="35" spans="1:15" x14ac:dyDescent="0.3">
      <c r="A35" s="1" t="s">
        <v>204</v>
      </c>
      <c r="B35" s="2">
        <v>44814</v>
      </c>
      <c r="C35" s="1" t="s">
        <v>6673</v>
      </c>
      <c r="D35" s="1" t="s">
        <v>60</v>
      </c>
      <c r="E35">
        <v>2022</v>
      </c>
      <c r="F35" s="1" t="s">
        <v>205</v>
      </c>
      <c r="G35" s="1" t="s">
        <v>206</v>
      </c>
      <c r="H35" s="1" t="s">
        <v>207</v>
      </c>
      <c r="I35" s="1" t="s">
        <v>208</v>
      </c>
      <c r="J35" s="1" t="s">
        <v>51</v>
      </c>
      <c r="K35" s="3">
        <v>13.88</v>
      </c>
      <c r="L35">
        <v>5</v>
      </c>
      <c r="M35" s="3">
        <v>69.400000000000006</v>
      </c>
      <c r="N35" s="1" t="s">
        <v>6669</v>
      </c>
      <c r="O35" s="1" t="s">
        <v>37</v>
      </c>
    </row>
    <row r="36" spans="1:15" x14ac:dyDescent="0.3">
      <c r="A36" s="1" t="s">
        <v>209</v>
      </c>
      <c r="B36" s="2">
        <v>45314</v>
      </c>
      <c r="C36" s="1" t="s">
        <v>6671</v>
      </c>
      <c r="D36" s="1" t="s">
        <v>210</v>
      </c>
      <c r="E36">
        <v>2024</v>
      </c>
      <c r="F36" s="1" t="s">
        <v>211</v>
      </c>
      <c r="G36" s="1" t="s">
        <v>212</v>
      </c>
      <c r="H36" s="1" t="s">
        <v>213</v>
      </c>
      <c r="I36" s="1" t="s">
        <v>214</v>
      </c>
      <c r="J36" s="1" t="s">
        <v>70</v>
      </c>
      <c r="K36" s="3">
        <v>21.49</v>
      </c>
      <c r="L36">
        <v>4</v>
      </c>
      <c r="M36" s="3">
        <v>85.96</v>
      </c>
      <c r="N36" s="1" t="s">
        <v>29</v>
      </c>
      <c r="O36" s="1" t="s">
        <v>44</v>
      </c>
    </row>
    <row r="37" spans="1:15" x14ac:dyDescent="0.3">
      <c r="A37" s="1" t="s">
        <v>215</v>
      </c>
      <c r="B37" s="2">
        <v>45258</v>
      </c>
      <c r="C37" s="1" t="s">
        <v>6671</v>
      </c>
      <c r="D37" s="1" t="s">
        <v>54</v>
      </c>
      <c r="E37">
        <v>2023</v>
      </c>
      <c r="F37" s="1" t="s">
        <v>216</v>
      </c>
      <c r="G37" s="1" t="s">
        <v>217</v>
      </c>
      <c r="H37" s="1" t="s">
        <v>218</v>
      </c>
      <c r="I37" s="1" t="s">
        <v>219</v>
      </c>
      <c r="J37" s="1" t="s">
        <v>70</v>
      </c>
      <c r="K37" s="3">
        <v>15.9</v>
      </c>
      <c r="L37">
        <v>2</v>
      </c>
      <c r="M37" s="3">
        <v>31.8</v>
      </c>
      <c r="N37" s="1" t="s">
        <v>29</v>
      </c>
      <c r="O37" s="1" t="s">
        <v>22</v>
      </c>
    </row>
    <row r="38" spans="1:15" x14ac:dyDescent="0.3">
      <c r="A38" s="1" t="s">
        <v>220</v>
      </c>
      <c r="B38" s="2">
        <v>45758</v>
      </c>
      <c r="C38" s="1" t="s">
        <v>6668</v>
      </c>
      <c r="D38" s="1" t="s">
        <v>82</v>
      </c>
      <c r="E38">
        <v>2025</v>
      </c>
      <c r="F38" s="1" t="s">
        <v>221</v>
      </c>
      <c r="G38" s="1" t="s">
        <v>222</v>
      </c>
      <c r="H38" s="1" t="s">
        <v>223</v>
      </c>
      <c r="I38" s="1" t="s">
        <v>224</v>
      </c>
      <c r="J38" s="1" t="s">
        <v>87</v>
      </c>
      <c r="K38" s="3">
        <v>36.729999999999997</v>
      </c>
      <c r="L38">
        <v>5</v>
      </c>
      <c r="M38" s="3">
        <v>183.65</v>
      </c>
      <c r="N38" s="1" t="s">
        <v>29</v>
      </c>
      <c r="O38" s="1" t="s">
        <v>44</v>
      </c>
    </row>
    <row r="39" spans="1:15" x14ac:dyDescent="0.3">
      <c r="A39" s="1" t="s">
        <v>225</v>
      </c>
      <c r="B39" s="2">
        <v>45807</v>
      </c>
      <c r="C39" s="1" t="s">
        <v>6668</v>
      </c>
      <c r="D39" s="1" t="s">
        <v>46</v>
      </c>
      <c r="E39">
        <v>2025</v>
      </c>
      <c r="F39" s="1" t="s">
        <v>226</v>
      </c>
      <c r="G39" s="1" t="s">
        <v>227</v>
      </c>
      <c r="H39" s="1" t="s">
        <v>228</v>
      </c>
      <c r="I39" s="1" t="s">
        <v>229</v>
      </c>
      <c r="J39" s="1" t="s">
        <v>20</v>
      </c>
      <c r="K39" s="3">
        <v>17.38</v>
      </c>
      <c r="L39">
        <v>5</v>
      </c>
      <c r="M39" s="3">
        <v>86.9</v>
      </c>
      <c r="N39" s="1" t="s">
        <v>21</v>
      </c>
      <c r="O39" s="1" t="s">
        <v>37</v>
      </c>
    </row>
    <row r="40" spans="1:15" x14ac:dyDescent="0.3">
      <c r="A40" s="1" t="s">
        <v>230</v>
      </c>
      <c r="B40" s="2">
        <v>45068</v>
      </c>
      <c r="C40" s="1" t="s">
        <v>6667</v>
      </c>
      <c r="D40" s="1" t="s">
        <v>46</v>
      </c>
      <c r="E40">
        <v>2023</v>
      </c>
      <c r="F40" s="1" t="s">
        <v>231</v>
      </c>
      <c r="G40" s="1" t="s">
        <v>232</v>
      </c>
      <c r="H40" s="1" t="s">
        <v>42</v>
      </c>
      <c r="I40" s="1" t="s">
        <v>233</v>
      </c>
      <c r="J40" s="1" t="s">
        <v>51</v>
      </c>
      <c r="K40" s="3">
        <v>38.31</v>
      </c>
      <c r="L40">
        <v>2</v>
      </c>
      <c r="M40" s="3">
        <v>76.62</v>
      </c>
      <c r="N40" s="1" t="s">
        <v>29</v>
      </c>
      <c r="O40" s="1" t="s">
        <v>52</v>
      </c>
    </row>
    <row r="41" spans="1:15" x14ac:dyDescent="0.3">
      <c r="A41" s="1" t="s">
        <v>234</v>
      </c>
      <c r="B41" s="2">
        <v>45256</v>
      </c>
      <c r="C41" s="1" t="s">
        <v>6666</v>
      </c>
      <c r="D41" s="1" t="s">
        <v>54</v>
      </c>
      <c r="E41">
        <v>2023</v>
      </c>
      <c r="F41" s="1" t="s">
        <v>235</v>
      </c>
      <c r="G41" s="1" t="s">
        <v>236</v>
      </c>
      <c r="H41" s="1" t="s">
        <v>237</v>
      </c>
      <c r="I41" s="1" t="s">
        <v>238</v>
      </c>
      <c r="J41" s="1" t="s">
        <v>70</v>
      </c>
      <c r="K41" s="3">
        <v>44.39</v>
      </c>
      <c r="L41">
        <v>5</v>
      </c>
      <c r="M41" s="3">
        <v>221.95</v>
      </c>
      <c r="N41" s="1" t="s">
        <v>6669</v>
      </c>
      <c r="O41" s="1" t="s">
        <v>22</v>
      </c>
    </row>
    <row r="42" spans="1:15" x14ac:dyDescent="0.3">
      <c r="A42" s="1" t="s">
        <v>239</v>
      </c>
      <c r="B42" s="2">
        <v>45481</v>
      </c>
      <c r="C42" s="1" t="s">
        <v>6667</v>
      </c>
      <c r="D42" s="1" t="s">
        <v>32</v>
      </c>
      <c r="E42">
        <v>2024</v>
      </c>
      <c r="F42" s="1" t="s">
        <v>240</v>
      </c>
      <c r="G42" s="1" t="s">
        <v>241</v>
      </c>
      <c r="H42" s="1" t="s">
        <v>242</v>
      </c>
      <c r="I42" s="1" t="s">
        <v>243</v>
      </c>
      <c r="J42" s="1" t="s">
        <v>51</v>
      </c>
      <c r="K42" s="3">
        <v>49.04</v>
      </c>
      <c r="L42">
        <v>3</v>
      </c>
      <c r="M42" s="3">
        <v>147.12</v>
      </c>
      <c r="N42" s="1" t="s">
        <v>29</v>
      </c>
      <c r="O42" s="1" t="s">
        <v>37</v>
      </c>
    </row>
    <row r="43" spans="1:15" x14ac:dyDescent="0.3">
      <c r="A43" s="1" t="s">
        <v>244</v>
      </c>
      <c r="B43" s="2">
        <v>44894</v>
      </c>
      <c r="C43" s="1" t="s">
        <v>6671</v>
      </c>
      <c r="D43" s="1" t="s">
        <v>54</v>
      </c>
      <c r="E43">
        <v>2022</v>
      </c>
      <c r="F43" s="1" t="s">
        <v>245</v>
      </c>
      <c r="G43" s="1" t="s">
        <v>246</v>
      </c>
      <c r="H43" s="1" t="s">
        <v>247</v>
      </c>
      <c r="I43" s="1" t="s">
        <v>248</v>
      </c>
      <c r="J43" s="1" t="s">
        <v>51</v>
      </c>
      <c r="K43" s="3">
        <v>15.23</v>
      </c>
      <c r="L43">
        <v>3</v>
      </c>
      <c r="M43" s="3">
        <v>45.69</v>
      </c>
      <c r="N43" s="1" t="s">
        <v>29</v>
      </c>
      <c r="O43" s="1" t="s">
        <v>80</v>
      </c>
    </row>
    <row r="44" spans="1:15" x14ac:dyDescent="0.3">
      <c r="A44" s="1" t="s">
        <v>249</v>
      </c>
      <c r="B44" s="2">
        <v>45508</v>
      </c>
      <c r="C44" s="1" t="s">
        <v>6666</v>
      </c>
      <c r="D44" s="1" t="s">
        <v>90</v>
      </c>
      <c r="E44">
        <v>2024</v>
      </c>
      <c r="F44" s="1" t="s">
        <v>250</v>
      </c>
      <c r="G44" s="1" t="s">
        <v>251</v>
      </c>
      <c r="H44" s="1" t="s">
        <v>252</v>
      </c>
      <c r="I44" s="1" t="s">
        <v>253</v>
      </c>
      <c r="J44" s="1" t="s">
        <v>70</v>
      </c>
      <c r="K44" s="3">
        <v>40.85</v>
      </c>
      <c r="L44">
        <v>3</v>
      </c>
      <c r="M44" s="3">
        <v>122.55</v>
      </c>
      <c r="N44" s="1" t="s">
        <v>21</v>
      </c>
      <c r="O44" s="1" t="s">
        <v>37</v>
      </c>
    </row>
    <row r="45" spans="1:15" x14ac:dyDescent="0.3">
      <c r="A45" s="1" t="s">
        <v>254</v>
      </c>
      <c r="B45" s="2">
        <v>45577</v>
      </c>
      <c r="C45" s="1" t="s">
        <v>6673</v>
      </c>
      <c r="D45" s="1" t="s">
        <v>133</v>
      </c>
      <c r="E45">
        <v>2024</v>
      </c>
      <c r="F45" s="1" t="s">
        <v>255</v>
      </c>
      <c r="G45" s="1" t="s">
        <v>256</v>
      </c>
      <c r="H45" s="1" t="s">
        <v>257</v>
      </c>
      <c r="I45" s="1" t="s">
        <v>258</v>
      </c>
      <c r="J45" s="1" t="s">
        <v>70</v>
      </c>
      <c r="K45" s="3">
        <v>19.37</v>
      </c>
      <c r="L45">
        <v>2</v>
      </c>
      <c r="M45" s="3">
        <v>38.74</v>
      </c>
      <c r="N45" s="1" t="s">
        <v>21</v>
      </c>
      <c r="O45" s="1" t="s">
        <v>37</v>
      </c>
    </row>
    <row r="46" spans="1:15" x14ac:dyDescent="0.3">
      <c r="A46" s="1" t="s">
        <v>259</v>
      </c>
      <c r="B46" s="2">
        <v>44949</v>
      </c>
      <c r="C46" s="1" t="s">
        <v>6667</v>
      </c>
      <c r="D46" s="1" t="s">
        <v>210</v>
      </c>
      <c r="E46">
        <v>2023</v>
      </c>
      <c r="F46" s="1" t="s">
        <v>260</v>
      </c>
      <c r="G46" s="1" t="s">
        <v>261</v>
      </c>
      <c r="H46" s="1" t="s">
        <v>262</v>
      </c>
      <c r="I46" s="1" t="s">
        <v>263</v>
      </c>
      <c r="J46" s="1" t="s">
        <v>87</v>
      </c>
      <c r="K46" s="3">
        <v>49.85</v>
      </c>
      <c r="L46">
        <v>4</v>
      </c>
      <c r="M46" s="3">
        <v>199.4</v>
      </c>
      <c r="N46" s="1" t="s">
        <v>29</v>
      </c>
      <c r="O46" s="1" t="s">
        <v>95</v>
      </c>
    </row>
    <row r="47" spans="1:15" x14ac:dyDescent="0.3">
      <c r="A47" s="1" t="s">
        <v>264</v>
      </c>
      <c r="B47" s="2">
        <v>45709</v>
      </c>
      <c r="C47" s="1" t="s">
        <v>6668</v>
      </c>
      <c r="D47" s="1" t="s">
        <v>39</v>
      </c>
      <c r="E47">
        <v>2025</v>
      </c>
      <c r="F47" s="1" t="s">
        <v>265</v>
      </c>
      <c r="G47" s="1" t="s">
        <v>266</v>
      </c>
      <c r="H47" s="1" t="s">
        <v>267</v>
      </c>
      <c r="I47" s="1" t="s">
        <v>268</v>
      </c>
      <c r="J47" s="1" t="s">
        <v>20</v>
      </c>
      <c r="K47" s="3">
        <v>8.8000000000000007</v>
      </c>
      <c r="L47">
        <v>1</v>
      </c>
      <c r="M47" s="3">
        <v>8.8000000000000007</v>
      </c>
      <c r="N47" s="1" t="s">
        <v>6669</v>
      </c>
      <c r="O47" s="1" t="s">
        <v>80</v>
      </c>
    </row>
    <row r="48" spans="1:15" x14ac:dyDescent="0.3">
      <c r="A48" s="1" t="s">
        <v>269</v>
      </c>
      <c r="B48" s="2">
        <v>45821</v>
      </c>
      <c r="C48" s="1" t="s">
        <v>6668</v>
      </c>
      <c r="D48" s="1" t="s">
        <v>24</v>
      </c>
      <c r="E48">
        <v>2025</v>
      </c>
      <c r="F48" s="1" t="s">
        <v>270</v>
      </c>
      <c r="G48" s="1" t="s">
        <v>271</v>
      </c>
      <c r="H48" s="1" t="s">
        <v>272</v>
      </c>
      <c r="I48" s="1" t="s">
        <v>273</v>
      </c>
      <c r="J48" s="1" t="s">
        <v>87</v>
      </c>
      <c r="K48" s="3">
        <v>55.9</v>
      </c>
      <c r="L48">
        <v>5</v>
      </c>
      <c r="M48" s="3">
        <v>279.5</v>
      </c>
      <c r="N48" s="1" t="s">
        <v>6669</v>
      </c>
      <c r="O48" s="1" t="s">
        <v>193</v>
      </c>
    </row>
    <row r="49" spans="1:15" x14ac:dyDescent="0.3">
      <c r="A49" s="1" t="s">
        <v>274</v>
      </c>
      <c r="B49" s="2">
        <v>45261</v>
      </c>
      <c r="C49" s="1" t="s">
        <v>6668</v>
      </c>
      <c r="D49" s="1" t="s">
        <v>107</v>
      </c>
      <c r="E49">
        <v>2023</v>
      </c>
      <c r="F49" s="1" t="s">
        <v>275</v>
      </c>
      <c r="G49" s="1" t="s">
        <v>276</v>
      </c>
      <c r="H49" s="1" t="s">
        <v>277</v>
      </c>
      <c r="I49" s="1" t="s">
        <v>278</v>
      </c>
      <c r="J49" s="1" t="s">
        <v>51</v>
      </c>
      <c r="K49" s="3">
        <v>14.42</v>
      </c>
      <c r="L49">
        <v>5</v>
      </c>
      <c r="M49" s="3">
        <v>72.099999999999994</v>
      </c>
      <c r="N49" s="1" t="s">
        <v>29</v>
      </c>
      <c r="O49" s="1" t="s">
        <v>44</v>
      </c>
    </row>
    <row r="50" spans="1:15" x14ac:dyDescent="0.3">
      <c r="A50" s="1" t="s">
        <v>279</v>
      </c>
      <c r="B50" s="2">
        <v>45169</v>
      </c>
      <c r="C50" s="1" t="s">
        <v>6672</v>
      </c>
      <c r="D50" s="1" t="s">
        <v>90</v>
      </c>
      <c r="E50">
        <v>2023</v>
      </c>
      <c r="F50" s="1" t="s">
        <v>280</v>
      </c>
      <c r="G50" s="1" t="s">
        <v>281</v>
      </c>
      <c r="H50" s="1" t="s">
        <v>282</v>
      </c>
      <c r="I50" s="1" t="s">
        <v>283</v>
      </c>
      <c r="J50" s="1" t="s">
        <v>70</v>
      </c>
      <c r="K50" s="3">
        <v>22.65</v>
      </c>
      <c r="L50">
        <v>1</v>
      </c>
      <c r="M50" s="3">
        <v>22.65</v>
      </c>
      <c r="N50" s="1" t="s">
        <v>29</v>
      </c>
      <c r="O50" s="1" t="s">
        <v>193</v>
      </c>
    </row>
    <row r="51" spans="1:15" x14ac:dyDescent="0.3">
      <c r="A51" s="1" t="s">
        <v>284</v>
      </c>
      <c r="B51" s="2">
        <v>44969</v>
      </c>
      <c r="C51" s="1" t="s">
        <v>6666</v>
      </c>
      <c r="D51" s="1" t="s">
        <v>39</v>
      </c>
      <c r="E51">
        <v>2023</v>
      </c>
      <c r="F51" s="1" t="s">
        <v>285</v>
      </c>
      <c r="G51" s="1" t="s">
        <v>286</v>
      </c>
      <c r="H51" s="1" t="s">
        <v>287</v>
      </c>
      <c r="I51" s="1" t="s">
        <v>288</v>
      </c>
      <c r="J51" s="1" t="s">
        <v>51</v>
      </c>
      <c r="K51" s="3">
        <v>26.87</v>
      </c>
      <c r="L51">
        <v>2</v>
      </c>
      <c r="M51" s="3">
        <v>53.74</v>
      </c>
      <c r="N51" s="1" t="s">
        <v>88</v>
      </c>
      <c r="O51" s="1" t="s">
        <v>52</v>
      </c>
    </row>
    <row r="52" spans="1:15" x14ac:dyDescent="0.3">
      <c r="A52" s="1" t="s">
        <v>289</v>
      </c>
      <c r="B52" s="2">
        <v>45621</v>
      </c>
      <c r="C52" s="1" t="s">
        <v>6667</v>
      </c>
      <c r="D52" s="1" t="s">
        <v>54</v>
      </c>
      <c r="E52">
        <v>2024</v>
      </c>
      <c r="F52" s="1" t="s">
        <v>290</v>
      </c>
      <c r="G52" s="1" t="s">
        <v>291</v>
      </c>
      <c r="H52" s="1" t="s">
        <v>292</v>
      </c>
      <c r="I52" s="1" t="s">
        <v>293</v>
      </c>
      <c r="J52" s="1" t="s">
        <v>70</v>
      </c>
      <c r="K52" s="3">
        <v>10.6</v>
      </c>
      <c r="L52">
        <v>2</v>
      </c>
      <c r="M52" s="3">
        <v>21.2</v>
      </c>
      <c r="N52" s="1" t="s">
        <v>6669</v>
      </c>
      <c r="O52" s="1" t="s">
        <v>44</v>
      </c>
    </row>
    <row r="53" spans="1:15" x14ac:dyDescent="0.3">
      <c r="A53" s="1" t="s">
        <v>294</v>
      </c>
      <c r="B53" s="2">
        <v>45528</v>
      </c>
      <c r="C53" s="1" t="s">
        <v>6673</v>
      </c>
      <c r="D53" s="1" t="s">
        <v>90</v>
      </c>
      <c r="E53">
        <v>2024</v>
      </c>
      <c r="F53" s="1" t="s">
        <v>295</v>
      </c>
      <c r="G53" s="1" t="s">
        <v>296</v>
      </c>
      <c r="H53" s="1" t="s">
        <v>297</v>
      </c>
      <c r="I53" s="1" t="s">
        <v>298</v>
      </c>
      <c r="J53" s="1" t="s">
        <v>70</v>
      </c>
      <c r="K53" s="3">
        <v>38.6</v>
      </c>
      <c r="L53">
        <v>5</v>
      </c>
      <c r="M53" s="3">
        <v>193</v>
      </c>
      <c r="N53" s="1" t="s">
        <v>6669</v>
      </c>
      <c r="O53" s="1" t="s">
        <v>95</v>
      </c>
    </row>
    <row r="54" spans="1:15" x14ac:dyDescent="0.3">
      <c r="A54" s="1" t="s">
        <v>299</v>
      </c>
      <c r="B54" s="2">
        <v>45083</v>
      </c>
      <c r="C54" s="1" t="s">
        <v>6671</v>
      </c>
      <c r="D54" s="1" t="s">
        <v>24</v>
      </c>
      <c r="E54">
        <v>2023</v>
      </c>
      <c r="F54" s="1" t="s">
        <v>300</v>
      </c>
      <c r="G54" s="1" t="s">
        <v>301</v>
      </c>
      <c r="H54" s="1" t="s">
        <v>302</v>
      </c>
      <c r="I54" s="1" t="s">
        <v>303</v>
      </c>
      <c r="J54" s="1" t="s">
        <v>70</v>
      </c>
      <c r="K54" s="3">
        <v>38.74</v>
      </c>
      <c r="L54">
        <v>4</v>
      </c>
      <c r="M54" s="3">
        <v>154.96</v>
      </c>
      <c r="N54" s="1" t="s">
        <v>29</v>
      </c>
      <c r="O54" s="1" t="s">
        <v>37</v>
      </c>
    </row>
    <row r="55" spans="1:15" x14ac:dyDescent="0.3">
      <c r="A55" s="1" t="s">
        <v>304</v>
      </c>
      <c r="B55" s="2">
        <v>45529</v>
      </c>
      <c r="C55" s="1" t="s">
        <v>6666</v>
      </c>
      <c r="D55" s="1" t="s">
        <v>90</v>
      </c>
      <c r="E55">
        <v>2024</v>
      </c>
      <c r="F55" s="1" t="s">
        <v>305</v>
      </c>
      <c r="G55" s="1" t="s">
        <v>306</v>
      </c>
      <c r="H55" s="1" t="s">
        <v>115</v>
      </c>
      <c r="I55" s="1" t="s">
        <v>116</v>
      </c>
      <c r="J55" s="1" t="s">
        <v>20</v>
      </c>
      <c r="K55" s="3">
        <v>41.68</v>
      </c>
      <c r="L55">
        <v>4</v>
      </c>
      <c r="M55" s="3">
        <v>166.72</v>
      </c>
      <c r="N55" s="1" t="s">
        <v>21</v>
      </c>
      <c r="O55" s="1" t="s">
        <v>37</v>
      </c>
    </row>
    <row r="56" spans="1:15" x14ac:dyDescent="0.3">
      <c r="A56" s="1" t="s">
        <v>307</v>
      </c>
      <c r="B56" s="2">
        <v>45191</v>
      </c>
      <c r="C56" s="1" t="s">
        <v>6668</v>
      </c>
      <c r="D56" s="1" t="s">
        <v>60</v>
      </c>
      <c r="E56">
        <v>2023</v>
      </c>
      <c r="F56" s="1" t="s">
        <v>308</v>
      </c>
      <c r="G56" s="1" t="s">
        <v>309</v>
      </c>
      <c r="H56" s="1" t="s">
        <v>310</v>
      </c>
      <c r="I56" s="1" t="s">
        <v>311</v>
      </c>
      <c r="J56" s="1" t="s">
        <v>87</v>
      </c>
      <c r="K56" s="3">
        <v>39.01</v>
      </c>
      <c r="L56">
        <v>2</v>
      </c>
      <c r="M56" s="3">
        <v>78.02</v>
      </c>
      <c r="N56" s="1" t="s">
        <v>6669</v>
      </c>
      <c r="O56" s="1" t="s">
        <v>52</v>
      </c>
    </row>
    <row r="57" spans="1:15" x14ac:dyDescent="0.3">
      <c r="A57" s="1" t="s">
        <v>312</v>
      </c>
      <c r="B57" s="2">
        <v>45195</v>
      </c>
      <c r="C57" s="1" t="s">
        <v>6671</v>
      </c>
      <c r="D57" s="1" t="s">
        <v>60</v>
      </c>
      <c r="E57">
        <v>2023</v>
      </c>
      <c r="F57" s="1" t="s">
        <v>313</v>
      </c>
      <c r="G57" s="1" t="s">
        <v>314</v>
      </c>
      <c r="H57" s="1" t="s">
        <v>93</v>
      </c>
      <c r="I57" s="1" t="s">
        <v>315</v>
      </c>
      <c r="J57" s="1" t="s">
        <v>87</v>
      </c>
      <c r="K57" s="3">
        <v>10.55</v>
      </c>
      <c r="L57">
        <v>2</v>
      </c>
      <c r="M57" s="3">
        <v>21.1</v>
      </c>
      <c r="N57" s="1" t="s">
        <v>29</v>
      </c>
      <c r="O57" s="1" t="s">
        <v>193</v>
      </c>
    </row>
    <row r="58" spans="1:15" x14ac:dyDescent="0.3">
      <c r="A58" s="1" t="s">
        <v>316</v>
      </c>
      <c r="B58" s="2">
        <v>45455</v>
      </c>
      <c r="C58" s="1" t="s">
        <v>6670</v>
      </c>
      <c r="D58" s="1" t="s">
        <v>24</v>
      </c>
      <c r="E58">
        <v>2024</v>
      </c>
      <c r="F58" s="1" t="s">
        <v>317</v>
      </c>
      <c r="G58" s="1" t="s">
        <v>318</v>
      </c>
      <c r="H58" s="1" t="s">
        <v>319</v>
      </c>
      <c r="I58" s="1" t="s">
        <v>320</v>
      </c>
      <c r="J58" s="1" t="s">
        <v>70</v>
      </c>
      <c r="K58" s="3">
        <v>27.93</v>
      </c>
      <c r="L58">
        <v>1</v>
      </c>
      <c r="M58" s="3">
        <v>27.93</v>
      </c>
      <c r="N58" s="1" t="s">
        <v>29</v>
      </c>
      <c r="O58" s="1" t="s">
        <v>52</v>
      </c>
    </row>
    <row r="59" spans="1:15" x14ac:dyDescent="0.3">
      <c r="A59" s="1" t="s">
        <v>321</v>
      </c>
      <c r="B59" s="2">
        <v>45247</v>
      </c>
      <c r="C59" s="1" t="s">
        <v>6668</v>
      </c>
      <c r="D59" s="1" t="s">
        <v>54</v>
      </c>
      <c r="E59">
        <v>2023</v>
      </c>
      <c r="F59" s="1" t="s">
        <v>322</v>
      </c>
      <c r="G59" s="1" t="s">
        <v>323</v>
      </c>
      <c r="H59" s="1" t="s">
        <v>324</v>
      </c>
      <c r="I59" s="1" t="s">
        <v>325</v>
      </c>
      <c r="J59" s="1" t="s">
        <v>70</v>
      </c>
      <c r="K59" s="3">
        <v>32.64</v>
      </c>
      <c r="L59">
        <v>5</v>
      </c>
      <c r="M59" s="3">
        <v>163.19999999999999</v>
      </c>
      <c r="N59" s="1" t="s">
        <v>29</v>
      </c>
      <c r="O59" s="1" t="s">
        <v>37</v>
      </c>
    </row>
    <row r="60" spans="1:15" x14ac:dyDescent="0.3">
      <c r="A60" s="1" t="s">
        <v>329</v>
      </c>
      <c r="B60" s="2">
        <v>45538</v>
      </c>
      <c r="C60" s="1" t="s">
        <v>6671</v>
      </c>
      <c r="D60" s="1" t="s">
        <v>60</v>
      </c>
      <c r="E60">
        <v>2024</v>
      </c>
      <c r="F60" s="1" t="s">
        <v>330</v>
      </c>
      <c r="G60" s="1" t="s">
        <v>331</v>
      </c>
      <c r="H60" s="1" t="s">
        <v>332</v>
      </c>
      <c r="I60" s="1" t="s">
        <v>333</v>
      </c>
      <c r="J60" s="1" t="s">
        <v>87</v>
      </c>
      <c r="K60" s="3">
        <v>44.59</v>
      </c>
      <c r="L60">
        <v>4</v>
      </c>
      <c r="M60" s="3">
        <v>178.36</v>
      </c>
      <c r="N60" s="1" t="s">
        <v>88</v>
      </c>
      <c r="O60" s="1" t="s">
        <v>193</v>
      </c>
    </row>
    <row r="61" spans="1:15" x14ac:dyDescent="0.3">
      <c r="A61" s="1" t="s">
        <v>334</v>
      </c>
      <c r="B61" s="2">
        <v>45230</v>
      </c>
      <c r="C61" s="1" t="s">
        <v>6671</v>
      </c>
      <c r="D61" s="1" t="s">
        <v>133</v>
      </c>
      <c r="E61">
        <v>2023</v>
      </c>
      <c r="F61" s="1" t="s">
        <v>335</v>
      </c>
      <c r="G61" s="1" t="s">
        <v>336</v>
      </c>
      <c r="H61" s="1" t="s">
        <v>337</v>
      </c>
      <c r="I61" s="1" t="s">
        <v>338</v>
      </c>
      <c r="J61" s="1" t="s">
        <v>51</v>
      </c>
      <c r="K61" s="3">
        <v>19.29</v>
      </c>
      <c r="L61">
        <v>5</v>
      </c>
      <c r="M61" s="3">
        <v>96.45</v>
      </c>
      <c r="N61" s="1" t="s">
        <v>88</v>
      </c>
      <c r="O61" s="1" t="s">
        <v>30</v>
      </c>
    </row>
    <row r="62" spans="1:15" x14ac:dyDescent="0.3">
      <c r="A62" s="1" t="s">
        <v>339</v>
      </c>
      <c r="B62" s="2">
        <v>45024</v>
      </c>
      <c r="C62" s="1" t="s">
        <v>6673</v>
      </c>
      <c r="D62" s="1" t="s">
        <v>82</v>
      </c>
      <c r="E62">
        <v>2023</v>
      </c>
      <c r="F62" s="1" t="s">
        <v>340</v>
      </c>
      <c r="G62" s="1" t="s">
        <v>341</v>
      </c>
      <c r="H62" s="1" t="s">
        <v>342</v>
      </c>
      <c r="I62" s="1" t="s">
        <v>343</v>
      </c>
      <c r="J62" s="1" t="s">
        <v>87</v>
      </c>
      <c r="K62" s="3">
        <v>35.01</v>
      </c>
      <c r="L62">
        <v>2</v>
      </c>
      <c r="M62" s="3">
        <v>70.02</v>
      </c>
      <c r="N62" s="1" t="s">
        <v>21</v>
      </c>
      <c r="O62" s="1" t="s">
        <v>44</v>
      </c>
    </row>
    <row r="63" spans="1:15" x14ac:dyDescent="0.3">
      <c r="A63" s="1" t="s">
        <v>344</v>
      </c>
      <c r="B63" s="2">
        <v>44947</v>
      </c>
      <c r="C63" s="1" t="s">
        <v>6673</v>
      </c>
      <c r="D63" s="1" t="s">
        <v>210</v>
      </c>
      <c r="E63">
        <v>2023</v>
      </c>
      <c r="F63" s="1" t="s">
        <v>216</v>
      </c>
      <c r="G63" s="1" t="s">
        <v>217</v>
      </c>
      <c r="H63" s="1" t="s">
        <v>345</v>
      </c>
      <c r="I63" s="1" t="s">
        <v>346</v>
      </c>
      <c r="J63" s="1" t="s">
        <v>87</v>
      </c>
      <c r="K63" s="3">
        <v>44.94</v>
      </c>
      <c r="L63">
        <v>2</v>
      </c>
      <c r="M63" s="3">
        <v>89.88</v>
      </c>
      <c r="N63" s="1" t="s">
        <v>29</v>
      </c>
      <c r="O63" s="1" t="s">
        <v>193</v>
      </c>
    </row>
    <row r="64" spans="1:15" x14ac:dyDescent="0.3">
      <c r="A64" s="1" t="s">
        <v>347</v>
      </c>
      <c r="B64" s="2">
        <v>45194</v>
      </c>
      <c r="C64" s="1" t="s">
        <v>6667</v>
      </c>
      <c r="D64" s="1" t="s">
        <v>60</v>
      </c>
      <c r="E64">
        <v>2023</v>
      </c>
      <c r="F64" s="1" t="s">
        <v>348</v>
      </c>
      <c r="G64" s="1" t="s">
        <v>349</v>
      </c>
      <c r="H64" s="1" t="s">
        <v>350</v>
      </c>
      <c r="I64" s="1" t="s">
        <v>351</v>
      </c>
      <c r="J64" s="1" t="s">
        <v>20</v>
      </c>
      <c r="K64" s="3">
        <v>33.33</v>
      </c>
      <c r="L64">
        <v>1</v>
      </c>
      <c r="M64" s="3">
        <v>33.33</v>
      </c>
      <c r="N64" s="1" t="s">
        <v>6669</v>
      </c>
      <c r="O64" s="1" t="s">
        <v>22</v>
      </c>
    </row>
    <row r="65" spans="1:15" x14ac:dyDescent="0.3">
      <c r="A65" s="1" t="s">
        <v>352</v>
      </c>
      <c r="B65" s="2">
        <v>45285</v>
      </c>
      <c r="C65" s="1" t="s">
        <v>6667</v>
      </c>
      <c r="D65" s="1" t="s">
        <v>107</v>
      </c>
      <c r="E65">
        <v>2023</v>
      </c>
      <c r="F65" s="1" t="s">
        <v>353</v>
      </c>
      <c r="G65" s="1" t="s">
        <v>354</v>
      </c>
      <c r="H65" s="1" t="s">
        <v>355</v>
      </c>
      <c r="I65" s="1" t="s">
        <v>356</v>
      </c>
      <c r="J65" s="1" t="s">
        <v>87</v>
      </c>
      <c r="K65" s="3">
        <v>33.770000000000003</v>
      </c>
      <c r="L65">
        <v>2</v>
      </c>
      <c r="M65" s="3">
        <v>67.540000000000006</v>
      </c>
      <c r="N65" s="1" t="s">
        <v>6669</v>
      </c>
      <c r="O65" s="1" t="s">
        <v>37</v>
      </c>
    </row>
    <row r="66" spans="1:15" x14ac:dyDescent="0.3">
      <c r="A66" s="1" t="s">
        <v>357</v>
      </c>
      <c r="B66" s="2">
        <v>45759</v>
      </c>
      <c r="C66" s="1" t="s">
        <v>6673</v>
      </c>
      <c r="D66" s="1" t="s">
        <v>82</v>
      </c>
      <c r="E66">
        <v>2025</v>
      </c>
      <c r="F66" s="1" t="s">
        <v>358</v>
      </c>
      <c r="G66" s="1" t="s">
        <v>359</v>
      </c>
      <c r="H66" s="1" t="s">
        <v>360</v>
      </c>
      <c r="I66" s="1" t="s">
        <v>361</v>
      </c>
      <c r="J66" s="1" t="s">
        <v>20</v>
      </c>
      <c r="K66" s="3">
        <v>20.010000000000002</v>
      </c>
      <c r="L66">
        <v>3</v>
      </c>
      <c r="M66" s="3">
        <v>60.03</v>
      </c>
      <c r="N66" s="1" t="s">
        <v>29</v>
      </c>
      <c r="O66" s="1" t="s">
        <v>37</v>
      </c>
    </row>
    <row r="67" spans="1:15" x14ac:dyDescent="0.3">
      <c r="A67" s="1" t="s">
        <v>362</v>
      </c>
      <c r="B67" s="2">
        <v>45392</v>
      </c>
      <c r="C67" s="1" t="s">
        <v>6670</v>
      </c>
      <c r="D67" s="1" t="s">
        <v>82</v>
      </c>
      <c r="E67">
        <v>2024</v>
      </c>
      <c r="F67" s="1" t="s">
        <v>363</v>
      </c>
      <c r="G67" s="1" t="s">
        <v>364</v>
      </c>
      <c r="H67" s="1" t="s">
        <v>365</v>
      </c>
      <c r="I67" s="1" t="s">
        <v>366</v>
      </c>
      <c r="J67" s="1" t="s">
        <v>70</v>
      </c>
      <c r="K67" s="3">
        <v>34.770000000000003</v>
      </c>
      <c r="L67">
        <v>2</v>
      </c>
      <c r="M67" s="3">
        <v>69.540000000000006</v>
      </c>
      <c r="N67" s="1" t="s">
        <v>29</v>
      </c>
      <c r="O67" s="1" t="s">
        <v>30</v>
      </c>
    </row>
    <row r="68" spans="1:15" x14ac:dyDescent="0.3">
      <c r="A68" s="1" t="s">
        <v>367</v>
      </c>
      <c r="B68" s="2">
        <v>44966</v>
      </c>
      <c r="C68" s="1" t="s">
        <v>6672</v>
      </c>
      <c r="D68" s="1" t="s">
        <v>39</v>
      </c>
      <c r="E68">
        <v>2023</v>
      </c>
      <c r="F68" s="1" t="s">
        <v>368</v>
      </c>
      <c r="G68" s="1" t="s">
        <v>369</v>
      </c>
      <c r="H68" s="1" t="s">
        <v>370</v>
      </c>
      <c r="I68" s="1" t="s">
        <v>371</v>
      </c>
      <c r="J68" s="1" t="s">
        <v>70</v>
      </c>
      <c r="K68" s="3">
        <v>42.52</v>
      </c>
      <c r="L68">
        <v>1</v>
      </c>
      <c r="M68" s="3">
        <v>42.52</v>
      </c>
      <c r="N68" s="1" t="s">
        <v>6669</v>
      </c>
      <c r="O68" s="1" t="s">
        <v>37</v>
      </c>
    </row>
    <row r="69" spans="1:15" x14ac:dyDescent="0.3">
      <c r="A69" s="1" t="s">
        <v>372</v>
      </c>
      <c r="B69" s="2">
        <v>45207</v>
      </c>
      <c r="C69" s="1" t="s">
        <v>6666</v>
      </c>
      <c r="D69" s="1" t="s">
        <v>133</v>
      </c>
      <c r="E69">
        <v>2023</v>
      </c>
      <c r="F69" s="1" t="s">
        <v>373</v>
      </c>
      <c r="G69" s="1" t="s">
        <v>374</v>
      </c>
      <c r="H69" s="1" t="s">
        <v>375</v>
      </c>
      <c r="I69" s="1" t="s">
        <v>376</v>
      </c>
      <c r="J69" s="1" t="s">
        <v>20</v>
      </c>
      <c r="K69" s="3">
        <v>14.02</v>
      </c>
      <c r="L69">
        <v>4</v>
      </c>
      <c r="M69" s="3">
        <v>56.08</v>
      </c>
      <c r="N69" s="1" t="s">
        <v>29</v>
      </c>
      <c r="O69" s="1" t="s">
        <v>22</v>
      </c>
    </row>
    <row r="70" spans="1:15" x14ac:dyDescent="0.3">
      <c r="A70" s="1" t="s">
        <v>377</v>
      </c>
      <c r="B70" s="2">
        <v>45632</v>
      </c>
      <c r="C70" s="1" t="s">
        <v>6668</v>
      </c>
      <c r="D70" s="1" t="s">
        <v>107</v>
      </c>
      <c r="E70">
        <v>2024</v>
      </c>
      <c r="F70" s="1" t="s">
        <v>378</v>
      </c>
      <c r="G70" s="1" t="s">
        <v>379</v>
      </c>
      <c r="H70" s="1" t="s">
        <v>370</v>
      </c>
      <c r="I70" s="1" t="s">
        <v>380</v>
      </c>
      <c r="J70" s="1" t="s">
        <v>20</v>
      </c>
      <c r="K70" s="3">
        <v>35.94</v>
      </c>
      <c r="L70">
        <v>4</v>
      </c>
      <c r="M70" s="3">
        <v>143.76</v>
      </c>
      <c r="N70" s="1" t="s">
        <v>6669</v>
      </c>
      <c r="O70" s="1" t="s">
        <v>30</v>
      </c>
    </row>
    <row r="71" spans="1:15" x14ac:dyDescent="0.3">
      <c r="A71" s="1" t="s">
        <v>381</v>
      </c>
      <c r="B71" s="2">
        <v>44962</v>
      </c>
      <c r="C71" s="1" t="s">
        <v>6666</v>
      </c>
      <c r="D71" s="1" t="s">
        <v>39</v>
      </c>
      <c r="E71">
        <v>2023</v>
      </c>
      <c r="F71" s="1" t="s">
        <v>382</v>
      </c>
      <c r="G71" s="1" t="s">
        <v>383</v>
      </c>
      <c r="H71" s="1" t="s">
        <v>384</v>
      </c>
      <c r="I71" s="1" t="s">
        <v>385</v>
      </c>
      <c r="J71" s="1" t="s">
        <v>20</v>
      </c>
      <c r="K71" s="3">
        <v>33.229999999999997</v>
      </c>
      <c r="L71">
        <v>1</v>
      </c>
      <c r="M71" s="3">
        <v>33.229999999999997</v>
      </c>
      <c r="N71" s="1" t="s">
        <v>6669</v>
      </c>
      <c r="O71" s="1" t="s">
        <v>37</v>
      </c>
    </row>
    <row r="72" spans="1:15" x14ac:dyDescent="0.3">
      <c r="A72" s="1" t="s">
        <v>386</v>
      </c>
      <c r="B72" s="2">
        <v>45671</v>
      </c>
      <c r="C72" s="1" t="s">
        <v>6671</v>
      </c>
      <c r="D72" s="1" t="s">
        <v>210</v>
      </c>
      <c r="E72">
        <v>2025</v>
      </c>
      <c r="F72" s="1" t="s">
        <v>387</v>
      </c>
      <c r="G72" s="1" t="s">
        <v>388</v>
      </c>
      <c r="H72" s="1" t="s">
        <v>389</v>
      </c>
      <c r="I72" s="1" t="s">
        <v>390</v>
      </c>
      <c r="J72" s="1" t="s">
        <v>20</v>
      </c>
      <c r="K72" s="3">
        <v>32.78</v>
      </c>
      <c r="L72">
        <v>3</v>
      </c>
      <c r="M72" s="3">
        <v>98.34</v>
      </c>
      <c r="N72" s="1" t="s">
        <v>21</v>
      </c>
      <c r="O72" s="1" t="s">
        <v>37</v>
      </c>
    </row>
    <row r="73" spans="1:15" x14ac:dyDescent="0.3">
      <c r="A73" s="1" t="s">
        <v>395</v>
      </c>
      <c r="B73" s="2">
        <v>45888</v>
      </c>
      <c r="C73" s="1" t="s">
        <v>6671</v>
      </c>
      <c r="D73" s="1" t="s">
        <v>90</v>
      </c>
      <c r="E73">
        <v>2025</v>
      </c>
      <c r="F73" s="1" t="s">
        <v>396</v>
      </c>
      <c r="G73" s="1" t="s">
        <v>397</v>
      </c>
      <c r="H73" s="1" t="s">
        <v>398</v>
      </c>
      <c r="I73" s="1" t="s">
        <v>399</v>
      </c>
      <c r="J73" s="1" t="s">
        <v>70</v>
      </c>
      <c r="K73" s="3">
        <v>23.14</v>
      </c>
      <c r="L73">
        <v>3</v>
      </c>
      <c r="M73" s="3">
        <v>69.42</v>
      </c>
      <c r="N73" s="1" t="s">
        <v>21</v>
      </c>
      <c r="O73" s="1" t="s">
        <v>80</v>
      </c>
    </row>
    <row r="74" spans="1:15" x14ac:dyDescent="0.3">
      <c r="A74" s="1" t="s">
        <v>400</v>
      </c>
      <c r="B74" s="2">
        <v>44925</v>
      </c>
      <c r="C74" s="1" t="s">
        <v>6668</v>
      </c>
      <c r="D74" s="1" t="s">
        <v>107</v>
      </c>
      <c r="E74">
        <v>2022</v>
      </c>
      <c r="F74" s="1" t="s">
        <v>401</v>
      </c>
      <c r="G74" s="1" t="s">
        <v>402</v>
      </c>
      <c r="H74" s="1" t="s">
        <v>42</v>
      </c>
      <c r="I74" s="1" t="s">
        <v>43</v>
      </c>
      <c r="J74" s="1" t="s">
        <v>20</v>
      </c>
      <c r="K74" s="3">
        <v>31.23</v>
      </c>
      <c r="L74">
        <v>5</v>
      </c>
      <c r="M74" s="3">
        <v>156.15</v>
      </c>
      <c r="N74" s="1" t="s">
        <v>21</v>
      </c>
      <c r="O74" s="1" t="s">
        <v>22</v>
      </c>
    </row>
    <row r="75" spans="1:15" x14ac:dyDescent="0.3">
      <c r="A75" s="1" t="s">
        <v>403</v>
      </c>
      <c r="B75" s="2">
        <v>45156</v>
      </c>
      <c r="C75" s="1" t="s">
        <v>6668</v>
      </c>
      <c r="D75" s="1" t="s">
        <v>90</v>
      </c>
      <c r="E75">
        <v>2023</v>
      </c>
      <c r="F75" s="1" t="s">
        <v>404</v>
      </c>
      <c r="G75" s="1" t="s">
        <v>405</v>
      </c>
      <c r="H75" s="1" t="s">
        <v>406</v>
      </c>
      <c r="I75" s="1" t="s">
        <v>407</v>
      </c>
      <c r="J75" s="1" t="s">
        <v>70</v>
      </c>
      <c r="K75" s="3">
        <v>37.39</v>
      </c>
      <c r="L75">
        <v>3</v>
      </c>
      <c r="M75" s="3">
        <v>112.17</v>
      </c>
      <c r="N75" s="1" t="s">
        <v>21</v>
      </c>
      <c r="O75" s="1" t="s">
        <v>37</v>
      </c>
    </row>
    <row r="76" spans="1:15" x14ac:dyDescent="0.3">
      <c r="A76" s="1" t="s">
        <v>408</v>
      </c>
      <c r="B76" s="2">
        <v>45030</v>
      </c>
      <c r="C76" s="1" t="s">
        <v>6668</v>
      </c>
      <c r="D76" s="1" t="s">
        <v>82</v>
      </c>
      <c r="E76">
        <v>2023</v>
      </c>
      <c r="F76" s="1" t="s">
        <v>409</v>
      </c>
      <c r="G76" s="1" t="s">
        <v>410</v>
      </c>
      <c r="H76" s="1" t="s">
        <v>411</v>
      </c>
      <c r="I76" s="1" t="s">
        <v>412</v>
      </c>
      <c r="J76" s="1" t="s">
        <v>87</v>
      </c>
      <c r="K76" s="3">
        <v>37.71</v>
      </c>
      <c r="L76">
        <v>5</v>
      </c>
      <c r="M76" s="3">
        <v>188.55</v>
      </c>
      <c r="N76" s="1" t="s">
        <v>21</v>
      </c>
      <c r="O76" s="1" t="s">
        <v>37</v>
      </c>
    </row>
    <row r="77" spans="1:15" x14ac:dyDescent="0.3">
      <c r="A77" s="1" t="s">
        <v>413</v>
      </c>
      <c r="B77" s="2">
        <v>45227</v>
      </c>
      <c r="C77" s="1" t="s">
        <v>6673</v>
      </c>
      <c r="D77" s="1" t="s">
        <v>133</v>
      </c>
      <c r="E77">
        <v>2023</v>
      </c>
      <c r="F77" s="1" t="s">
        <v>414</v>
      </c>
      <c r="G77" s="1" t="s">
        <v>415</v>
      </c>
      <c r="H77" s="1" t="s">
        <v>416</v>
      </c>
      <c r="I77" s="1" t="s">
        <v>417</v>
      </c>
      <c r="J77" s="1" t="s">
        <v>20</v>
      </c>
      <c r="K77" s="3">
        <v>48.89</v>
      </c>
      <c r="L77">
        <v>1</v>
      </c>
      <c r="M77" s="3">
        <v>48.89</v>
      </c>
      <c r="N77" s="1" t="s">
        <v>21</v>
      </c>
      <c r="O77" s="1" t="s">
        <v>80</v>
      </c>
    </row>
    <row r="78" spans="1:15" x14ac:dyDescent="0.3">
      <c r="A78" s="1" t="s">
        <v>418</v>
      </c>
      <c r="B78" s="2">
        <v>45321</v>
      </c>
      <c r="C78" s="1" t="s">
        <v>6671</v>
      </c>
      <c r="D78" s="1" t="s">
        <v>210</v>
      </c>
      <c r="E78">
        <v>2024</v>
      </c>
      <c r="F78" s="1" t="s">
        <v>419</v>
      </c>
      <c r="G78" s="1" t="s">
        <v>420</v>
      </c>
      <c r="H78" s="1" t="s">
        <v>421</v>
      </c>
      <c r="I78" s="1" t="s">
        <v>422</v>
      </c>
      <c r="J78" s="1" t="s">
        <v>70</v>
      </c>
      <c r="K78" s="3">
        <v>10.34</v>
      </c>
      <c r="L78">
        <v>4</v>
      </c>
      <c r="M78" s="3">
        <v>41.36</v>
      </c>
      <c r="N78" s="1" t="s">
        <v>6669</v>
      </c>
      <c r="O78" s="1" t="s">
        <v>193</v>
      </c>
    </row>
    <row r="79" spans="1:15" x14ac:dyDescent="0.3">
      <c r="A79" s="1" t="s">
        <v>423</v>
      </c>
      <c r="B79" s="2">
        <v>44937</v>
      </c>
      <c r="C79" s="1" t="s">
        <v>6670</v>
      </c>
      <c r="D79" s="1" t="s">
        <v>210</v>
      </c>
      <c r="E79">
        <v>2023</v>
      </c>
      <c r="F79" s="1" t="s">
        <v>424</v>
      </c>
      <c r="G79" s="1" t="s">
        <v>425</v>
      </c>
      <c r="H79" s="1" t="s">
        <v>426</v>
      </c>
      <c r="I79" s="1" t="s">
        <v>427</v>
      </c>
      <c r="J79" s="1" t="s">
        <v>70</v>
      </c>
      <c r="K79" s="3">
        <v>43.63</v>
      </c>
      <c r="L79">
        <v>2</v>
      </c>
      <c r="M79" s="3">
        <v>87.26</v>
      </c>
      <c r="N79" s="1" t="s">
        <v>29</v>
      </c>
      <c r="O79" s="1" t="s">
        <v>37</v>
      </c>
    </row>
    <row r="80" spans="1:15" x14ac:dyDescent="0.3">
      <c r="A80" s="1" t="s">
        <v>428</v>
      </c>
      <c r="B80" s="2">
        <v>45226</v>
      </c>
      <c r="C80" s="1" t="s">
        <v>6668</v>
      </c>
      <c r="D80" s="1" t="s">
        <v>133</v>
      </c>
      <c r="E80">
        <v>2023</v>
      </c>
      <c r="F80" s="1" t="s">
        <v>387</v>
      </c>
      <c r="G80" s="1" t="s">
        <v>429</v>
      </c>
      <c r="H80" s="1" t="s">
        <v>430</v>
      </c>
      <c r="I80" s="1" t="s">
        <v>431</v>
      </c>
      <c r="J80" s="1" t="s">
        <v>70</v>
      </c>
      <c r="K80" s="3">
        <v>35.700000000000003</v>
      </c>
      <c r="L80">
        <v>2</v>
      </c>
      <c r="M80" s="3">
        <v>71.400000000000006</v>
      </c>
      <c r="N80" s="1" t="s">
        <v>6669</v>
      </c>
      <c r="O80" s="1" t="s">
        <v>44</v>
      </c>
    </row>
    <row r="81" spans="1:15" x14ac:dyDescent="0.3">
      <c r="A81" s="1" t="s">
        <v>432</v>
      </c>
      <c r="B81" s="2">
        <v>45447</v>
      </c>
      <c r="C81" s="1" t="s">
        <v>6671</v>
      </c>
      <c r="D81" s="1" t="s">
        <v>24</v>
      </c>
      <c r="E81">
        <v>2024</v>
      </c>
      <c r="F81" s="1" t="s">
        <v>433</v>
      </c>
      <c r="G81" s="1" t="s">
        <v>434</v>
      </c>
      <c r="H81" s="1" t="s">
        <v>435</v>
      </c>
      <c r="I81" s="1" t="s">
        <v>436</v>
      </c>
      <c r="J81" s="1" t="s">
        <v>70</v>
      </c>
      <c r="K81" s="3">
        <v>19.36</v>
      </c>
      <c r="L81">
        <v>5</v>
      </c>
      <c r="M81" s="3">
        <v>96.8</v>
      </c>
      <c r="N81" s="1" t="s">
        <v>6669</v>
      </c>
      <c r="O81" s="1" t="s">
        <v>37</v>
      </c>
    </row>
    <row r="82" spans="1:15" x14ac:dyDescent="0.3">
      <c r="A82" s="1" t="s">
        <v>437</v>
      </c>
      <c r="B82" s="2">
        <v>45087</v>
      </c>
      <c r="C82" s="1" t="s">
        <v>6673</v>
      </c>
      <c r="D82" s="1" t="s">
        <v>24</v>
      </c>
      <c r="E82">
        <v>2023</v>
      </c>
      <c r="F82" s="1" t="s">
        <v>438</v>
      </c>
      <c r="G82" s="1" t="s">
        <v>439</v>
      </c>
      <c r="H82" s="1" t="s">
        <v>440</v>
      </c>
      <c r="I82" s="1" t="s">
        <v>441</v>
      </c>
      <c r="J82" s="1" t="s">
        <v>87</v>
      </c>
      <c r="K82" s="3">
        <v>31.85</v>
      </c>
      <c r="L82">
        <v>4</v>
      </c>
      <c r="M82" s="3">
        <v>127.4</v>
      </c>
      <c r="N82" s="1" t="s">
        <v>29</v>
      </c>
      <c r="O82" s="1" t="s">
        <v>52</v>
      </c>
    </row>
    <row r="83" spans="1:15" x14ac:dyDescent="0.3">
      <c r="A83" s="1" t="s">
        <v>442</v>
      </c>
      <c r="B83" s="2">
        <v>44955</v>
      </c>
      <c r="C83" s="1" t="s">
        <v>6666</v>
      </c>
      <c r="D83" s="1" t="s">
        <v>210</v>
      </c>
      <c r="E83">
        <v>2023</v>
      </c>
      <c r="F83" s="1" t="s">
        <v>443</v>
      </c>
      <c r="G83" s="1" t="s">
        <v>444</v>
      </c>
      <c r="H83" s="1" t="s">
        <v>445</v>
      </c>
      <c r="I83" s="1" t="s">
        <v>446</v>
      </c>
      <c r="J83" s="1" t="s">
        <v>51</v>
      </c>
      <c r="K83" s="3">
        <v>36.76</v>
      </c>
      <c r="L83">
        <v>4</v>
      </c>
      <c r="M83" s="3">
        <v>147.04</v>
      </c>
      <c r="N83" s="1" t="s">
        <v>29</v>
      </c>
      <c r="O83" s="1" t="s">
        <v>52</v>
      </c>
    </row>
    <row r="84" spans="1:15" x14ac:dyDescent="0.3">
      <c r="A84" s="1" t="s">
        <v>447</v>
      </c>
      <c r="B84" s="2">
        <v>44968</v>
      </c>
      <c r="C84" s="1" t="s">
        <v>6673</v>
      </c>
      <c r="D84" s="1" t="s">
        <v>39</v>
      </c>
      <c r="E84">
        <v>2023</v>
      </c>
      <c r="F84" s="1" t="s">
        <v>448</v>
      </c>
      <c r="G84" s="1" t="s">
        <v>449</v>
      </c>
      <c r="H84" s="1" t="s">
        <v>450</v>
      </c>
      <c r="I84" s="1" t="s">
        <v>451</v>
      </c>
      <c r="J84" s="1" t="s">
        <v>20</v>
      </c>
      <c r="K84" s="3">
        <v>19.809999999999999</v>
      </c>
      <c r="L84">
        <v>2</v>
      </c>
      <c r="M84" s="3">
        <v>39.619999999999997</v>
      </c>
      <c r="N84" s="1" t="s">
        <v>88</v>
      </c>
      <c r="O84" s="1" t="s">
        <v>193</v>
      </c>
    </row>
    <row r="85" spans="1:15" x14ac:dyDescent="0.3">
      <c r="A85" s="1" t="s">
        <v>452</v>
      </c>
      <c r="B85" s="2">
        <v>45525</v>
      </c>
      <c r="C85" s="1" t="s">
        <v>6670</v>
      </c>
      <c r="D85" s="1" t="s">
        <v>90</v>
      </c>
      <c r="E85">
        <v>2024</v>
      </c>
      <c r="F85" s="1" t="s">
        <v>453</v>
      </c>
      <c r="G85" s="1" t="s">
        <v>454</v>
      </c>
      <c r="H85" s="1" t="s">
        <v>455</v>
      </c>
      <c r="I85" s="1" t="s">
        <v>456</v>
      </c>
      <c r="J85" s="1" t="s">
        <v>20</v>
      </c>
      <c r="K85" s="3">
        <v>38.99</v>
      </c>
      <c r="L85">
        <v>2</v>
      </c>
      <c r="M85" s="3">
        <v>77.98</v>
      </c>
      <c r="N85" s="1" t="s">
        <v>6669</v>
      </c>
      <c r="O85" s="1" t="s">
        <v>80</v>
      </c>
    </row>
    <row r="86" spans="1:15" x14ac:dyDescent="0.3">
      <c r="A86" s="1" t="s">
        <v>457</v>
      </c>
      <c r="B86" s="2">
        <v>45738</v>
      </c>
      <c r="C86" s="1" t="s">
        <v>6673</v>
      </c>
      <c r="D86" s="1" t="s">
        <v>15</v>
      </c>
      <c r="E86">
        <v>2025</v>
      </c>
      <c r="F86" s="1" t="s">
        <v>458</v>
      </c>
      <c r="G86" s="1" t="s">
        <v>459</v>
      </c>
      <c r="H86" s="1" t="s">
        <v>460</v>
      </c>
      <c r="I86" s="1" t="s">
        <v>461</v>
      </c>
      <c r="J86" s="1" t="s">
        <v>20</v>
      </c>
      <c r="K86" s="3">
        <v>29.31</v>
      </c>
      <c r="L86">
        <v>5</v>
      </c>
      <c r="M86" s="3">
        <v>146.55000000000001</v>
      </c>
      <c r="N86" s="1" t="s">
        <v>6669</v>
      </c>
      <c r="O86" s="1" t="s">
        <v>80</v>
      </c>
    </row>
    <row r="87" spans="1:15" x14ac:dyDescent="0.3">
      <c r="A87" s="1" t="s">
        <v>462</v>
      </c>
      <c r="B87" s="2">
        <v>45892</v>
      </c>
      <c r="C87" s="1" t="s">
        <v>6673</v>
      </c>
      <c r="D87" s="1" t="s">
        <v>90</v>
      </c>
      <c r="E87">
        <v>2025</v>
      </c>
      <c r="F87" s="1" t="s">
        <v>463</v>
      </c>
      <c r="G87" s="1" t="s">
        <v>464</v>
      </c>
      <c r="H87" s="1" t="s">
        <v>310</v>
      </c>
      <c r="I87" s="1" t="s">
        <v>311</v>
      </c>
      <c r="J87" s="1" t="s">
        <v>70</v>
      </c>
      <c r="K87" s="3">
        <v>31.42</v>
      </c>
      <c r="L87">
        <v>2</v>
      </c>
      <c r="M87" s="3">
        <v>62.84</v>
      </c>
      <c r="N87" s="1" t="s">
        <v>6669</v>
      </c>
      <c r="O87" s="1" t="s">
        <v>193</v>
      </c>
    </row>
    <row r="88" spans="1:15" x14ac:dyDescent="0.3">
      <c r="A88" s="1" t="s">
        <v>465</v>
      </c>
      <c r="B88" s="2">
        <v>45531</v>
      </c>
      <c r="C88" s="1" t="s">
        <v>6671</v>
      </c>
      <c r="D88" s="1" t="s">
        <v>90</v>
      </c>
      <c r="E88">
        <v>2024</v>
      </c>
      <c r="F88" s="1" t="s">
        <v>466</v>
      </c>
      <c r="G88" s="1" t="s">
        <v>467</v>
      </c>
      <c r="H88" s="1" t="s">
        <v>468</v>
      </c>
      <c r="I88" s="1" t="s">
        <v>469</v>
      </c>
      <c r="J88" s="1" t="s">
        <v>20</v>
      </c>
      <c r="K88" s="3">
        <v>49.37</v>
      </c>
      <c r="L88">
        <v>1</v>
      </c>
      <c r="M88" s="3">
        <v>49.37</v>
      </c>
      <c r="N88" s="1" t="s">
        <v>6669</v>
      </c>
      <c r="O88" s="1" t="s">
        <v>30</v>
      </c>
    </row>
    <row r="89" spans="1:15" x14ac:dyDescent="0.3">
      <c r="A89" s="1" t="s">
        <v>470</v>
      </c>
      <c r="B89" s="2">
        <v>44863</v>
      </c>
      <c r="C89" s="1" t="s">
        <v>6673</v>
      </c>
      <c r="D89" s="1" t="s">
        <v>133</v>
      </c>
      <c r="E89">
        <v>2022</v>
      </c>
      <c r="F89" s="1" t="s">
        <v>471</v>
      </c>
      <c r="G89" s="1" t="s">
        <v>472</v>
      </c>
      <c r="H89" s="1" t="s">
        <v>473</v>
      </c>
      <c r="I89" s="1" t="s">
        <v>474</v>
      </c>
      <c r="J89" s="1" t="s">
        <v>51</v>
      </c>
      <c r="K89" s="3">
        <v>37.61</v>
      </c>
      <c r="L89">
        <v>1</v>
      </c>
      <c r="M89" s="3">
        <v>37.61</v>
      </c>
      <c r="N89" s="1" t="s">
        <v>21</v>
      </c>
      <c r="O89" s="1" t="s">
        <v>80</v>
      </c>
    </row>
    <row r="90" spans="1:15" x14ac:dyDescent="0.3">
      <c r="A90" s="1" t="s">
        <v>475</v>
      </c>
      <c r="B90" s="2">
        <v>45584</v>
      </c>
      <c r="C90" s="1" t="s">
        <v>6673</v>
      </c>
      <c r="D90" s="1" t="s">
        <v>133</v>
      </c>
      <c r="E90">
        <v>2024</v>
      </c>
      <c r="F90" s="1" t="s">
        <v>476</v>
      </c>
      <c r="G90" s="1" t="s">
        <v>477</v>
      </c>
      <c r="H90" s="1" t="s">
        <v>478</v>
      </c>
      <c r="I90" s="1" t="s">
        <v>479</v>
      </c>
      <c r="J90" s="1" t="s">
        <v>20</v>
      </c>
      <c r="K90" s="3">
        <v>31.59</v>
      </c>
      <c r="L90">
        <v>5</v>
      </c>
      <c r="M90" s="3">
        <v>157.94999999999999</v>
      </c>
      <c r="N90" s="1" t="s">
        <v>21</v>
      </c>
      <c r="O90" s="1" t="s">
        <v>44</v>
      </c>
    </row>
    <row r="91" spans="1:15" x14ac:dyDescent="0.3">
      <c r="A91" s="1" t="s">
        <v>480</v>
      </c>
      <c r="B91" s="2">
        <v>44888</v>
      </c>
      <c r="C91" s="1" t="s">
        <v>6670</v>
      </c>
      <c r="D91" s="1" t="s">
        <v>54</v>
      </c>
      <c r="E91">
        <v>2022</v>
      </c>
      <c r="F91" s="1" t="s">
        <v>481</v>
      </c>
      <c r="G91" s="1" t="s">
        <v>482</v>
      </c>
      <c r="H91" s="1" t="s">
        <v>247</v>
      </c>
      <c r="I91" s="1" t="s">
        <v>483</v>
      </c>
      <c r="J91" s="1" t="s">
        <v>87</v>
      </c>
      <c r="K91" s="3">
        <v>7.87</v>
      </c>
      <c r="L91">
        <v>3</v>
      </c>
      <c r="M91" s="3">
        <v>23.61</v>
      </c>
      <c r="N91" s="1" t="s">
        <v>6669</v>
      </c>
      <c r="O91" s="1" t="s">
        <v>37</v>
      </c>
    </row>
    <row r="92" spans="1:15" x14ac:dyDescent="0.3">
      <c r="A92" s="1" t="s">
        <v>484</v>
      </c>
      <c r="B92" s="2">
        <v>45181</v>
      </c>
      <c r="C92" s="1" t="s">
        <v>6671</v>
      </c>
      <c r="D92" s="1" t="s">
        <v>60</v>
      </c>
      <c r="E92">
        <v>2023</v>
      </c>
      <c r="F92" s="1" t="s">
        <v>485</v>
      </c>
      <c r="G92" s="1" t="s">
        <v>486</v>
      </c>
      <c r="H92" s="1" t="s">
        <v>487</v>
      </c>
      <c r="I92" s="1" t="s">
        <v>488</v>
      </c>
      <c r="J92" s="1" t="s">
        <v>70</v>
      </c>
      <c r="K92" s="3">
        <v>49.69</v>
      </c>
      <c r="L92">
        <v>5</v>
      </c>
      <c r="M92" s="3">
        <v>248.45</v>
      </c>
      <c r="N92" s="1" t="s">
        <v>88</v>
      </c>
      <c r="O92" s="1" t="s">
        <v>30</v>
      </c>
    </row>
    <row r="93" spans="1:15" x14ac:dyDescent="0.3">
      <c r="A93" s="1" t="s">
        <v>489</v>
      </c>
      <c r="B93" s="2">
        <v>45007</v>
      </c>
      <c r="C93" s="1" t="s">
        <v>6670</v>
      </c>
      <c r="D93" s="1" t="s">
        <v>15</v>
      </c>
      <c r="E93">
        <v>2023</v>
      </c>
      <c r="F93" s="1" t="s">
        <v>490</v>
      </c>
      <c r="G93" s="1" t="s">
        <v>491</v>
      </c>
      <c r="H93" s="1" t="s">
        <v>492</v>
      </c>
      <c r="I93" s="1" t="s">
        <v>493</v>
      </c>
      <c r="J93" s="1" t="s">
        <v>51</v>
      </c>
      <c r="K93" s="3">
        <v>12.63</v>
      </c>
      <c r="L93">
        <v>4</v>
      </c>
      <c r="M93" s="3">
        <v>50.52</v>
      </c>
      <c r="N93" s="1" t="s">
        <v>21</v>
      </c>
      <c r="O93" s="1" t="s">
        <v>193</v>
      </c>
    </row>
    <row r="94" spans="1:15" x14ac:dyDescent="0.3">
      <c r="A94" s="1" t="s">
        <v>494</v>
      </c>
      <c r="B94" s="2">
        <v>45595</v>
      </c>
      <c r="C94" s="1" t="s">
        <v>6670</v>
      </c>
      <c r="D94" s="1" t="s">
        <v>133</v>
      </c>
      <c r="E94">
        <v>2024</v>
      </c>
      <c r="F94" s="1" t="s">
        <v>495</v>
      </c>
      <c r="G94" s="1" t="s">
        <v>496</v>
      </c>
      <c r="H94" s="1" t="s">
        <v>151</v>
      </c>
      <c r="I94" s="1" t="s">
        <v>497</v>
      </c>
      <c r="J94" s="1" t="s">
        <v>70</v>
      </c>
      <c r="K94" s="3">
        <v>44.86</v>
      </c>
      <c r="L94">
        <v>2</v>
      </c>
      <c r="M94" s="3">
        <v>89.72</v>
      </c>
      <c r="N94" s="1" t="s">
        <v>88</v>
      </c>
      <c r="O94" s="1" t="s">
        <v>22</v>
      </c>
    </row>
    <row r="95" spans="1:15" x14ac:dyDescent="0.3">
      <c r="A95" s="1" t="s">
        <v>498</v>
      </c>
      <c r="B95" s="2">
        <v>45388</v>
      </c>
      <c r="C95" s="1" t="s">
        <v>6673</v>
      </c>
      <c r="D95" s="1" t="s">
        <v>82</v>
      </c>
      <c r="E95">
        <v>2024</v>
      </c>
      <c r="F95" s="1" t="s">
        <v>499</v>
      </c>
      <c r="G95" s="1" t="s">
        <v>500</v>
      </c>
      <c r="H95" s="1" t="s">
        <v>501</v>
      </c>
      <c r="I95" s="1" t="s">
        <v>502</v>
      </c>
      <c r="J95" s="1" t="s">
        <v>20</v>
      </c>
      <c r="K95" s="3">
        <v>20.170000000000002</v>
      </c>
      <c r="L95">
        <v>2</v>
      </c>
      <c r="M95" s="3">
        <v>40.340000000000003</v>
      </c>
      <c r="N95" s="1" t="s">
        <v>29</v>
      </c>
      <c r="O95" s="1" t="s">
        <v>30</v>
      </c>
    </row>
    <row r="96" spans="1:15" x14ac:dyDescent="0.3">
      <c r="A96" s="1" t="s">
        <v>503</v>
      </c>
      <c r="B96" s="2">
        <v>45624</v>
      </c>
      <c r="C96" s="1" t="s">
        <v>6672</v>
      </c>
      <c r="D96" s="1" t="s">
        <v>54</v>
      </c>
      <c r="E96">
        <v>2024</v>
      </c>
      <c r="F96" s="1" t="s">
        <v>373</v>
      </c>
      <c r="G96" s="1" t="s">
        <v>374</v>
      </c>
      <c r="H96" s="1" t="s">
        <v>504</v>
      </c>
      <c r="I96" s="1" t="s">
        <v>505</v>
      </c>
      <c r="J96" s="1" t="s">
        <v>20</v>
      </c>
      <c r="K96" s="3">
        <v>16.989999999999998</v>
      </c>
      <c r="L96">
        <v>4</v>
      </c>
      <c r="M96" s="3">
        <v>67.959999999999994</v>
      </c>
      <c r="N96" s="1" t="s">
        <v>21</v>
      </c>
      <c r="O96" s="1" t="s">
        <v>37</v>
      </c>
    </row>
    <row r="97" spans="1:15" x14ac:dyDescent="0.3">
      <c r="A97" s="1" t="s">
        <v>506</v>
      </c>
      <c r="B97" s="2">
        <v>45835</v>
      </c>
      <c r="C97" s="1" t="s">
        <v>6668</v>
      </c>
      <c r="D97" s="1" t="s">
        <v>24</v>
      </c>
      <c r="E97">
        <v>2025</v>
      </c>
      <c r="F97" s="1" t="s">
        <v>169</v>
      </c>
      <c r="G97" s="1" t="s">
        <v>507</v>
      </c>
      <c r="H97" s="1" t="s">
        <v>508</v>
      </c>
      <c r="I97" s="1" t="s">
        <v>509</v>
      </c>
      <c r="J97" s="1" t="s">
        <v>51</v>
      </c>
      <c r="K97" s="3">
        <v>19.29</v>
      </c>
      <c r="L97">
        <v>5</v>
      </c>
      <c r="M97" s="3">
        <v>96.45</v>
      </c>
      <c r="N97" s="1" t="s">
        <v>21</v>
      </c>
      <c r="O97" s="1" t="s">
        <v>37</v>
      </c>
    </row>
    <row r="98" spans="1:15" x14ac:dyDescent="0.3">
      <c r="A98" s="1" t="s">
        <v>510</v>
      </c>
      <c r="B98" s="2">
        <v>45625</v>
      </c>
      <c r="C98" s="1" t="s">
        <v>6668</v>
      </c>
      <c r="D98" s="1" t="s">
        <v>54</v>
      </c>
      <c r="E98">
        <v>2024</v>
      </c>
      <c r="F98" s="1" t="s">
        <v>511</v>
      </c>
      <c r="G98" s="1" t="s">
        <v>512</v>
      </c>
      <c r="H98" s="1" t="s">
        <v>513</v>
      </c>
      <c r="I98" s="1" t="s">
        <v>514</v>
      </c>
      <c r="J98" s="1" t="s">
        <v>51</v>
      </c>
      <c r="K98" s="3">
        <v>38.92</v>
      </c>
      <c r="L98">
        <v>2</v>
      </c>
      <c r="M98" s="3">
        <v>77.84</v>
      </c>
      <c r="N98" s="1" t="s">
        <v>6669</v>
      </c>
      <c r="O98" s="1" t="s">
        <v>193</v>
      </c>
    </row>
    <row r="99" spans="1:15" x14ac:dyDescent="0.3">
      <c r="A99" s="1" t="s">
        <v>515</v>
      </c>
      <c r="B99" s="2">
        <v>45103</v>
      </c>
      <c r="C99" s="1" t="s">
        <v>6667</v>
      </c>
      <c r="D99" s="1" t="s">
        <v>24</v>
      </c>
      <c r="E99">
        <v>2023</v>
      </c>
      <c r="F99" s="1" t="s">
        <v>516</v>
      </c>
      <c r="G99" s="1" t="s">
        <v>517</v>
      </c>
      <c r="H99" s="1" t="s">
        <v>518</v>
      </c>
      <c r="I99" s="1" t="s">
        <v>519</v>
      </c>
      <c r="J99" s="1" t="s">
        <v>70</v>
      </c>
      <c r="K99" s="3">
        <v>21.95</v>
      </c>
      <c r="L99">
        <v>5</v>
      </c>
      <c r="M99" s="3">
        <v>109.75</v>
      </c>
      <c r="N99" s="1" t="s">
        <v>21</v>
      </c>
      <c r="O99" s="1" t="s">
        <v>37</v>
      </c>
    </row>
    <row r="100" spans="1:15" x14ac:dyDescent="0.3">
      <c r="A100" s="1" t="s">
        <v>520</v>
      </c>
      <c r="B100" s="2">
        <v>45552</v>
      </c>
      <c r="C100" s="1" t="s">
        <v>6671</v>
      </c>
      <c r="D100" s="1" t="s">
        <v>60</v>
      </c>
      <c r="E100">
        <v>2024</v>
      </c>
      <c r="F100" s="1" t="s">
        <v>521</v>
      </c>
      <c r="G100" s="1" t="s">
        <v>522</v>
      </c>
      <c r="H100" s="1" t="s">
        <v>78</v>
      </c>
      <c r="I100" s="1" t="s">
        <v>79</v>
      </c>
      <c r="J100" s="1" t="s">
        <v>20</v>
      </c>
      <c r="K100" s="3">
        <v>49.27</v>
      </c>
      <c r="L100">
        <v>2</v>
      </c>
      <c r="M100" s="3">
        <v>98.54</v>
      </c>
      <c r="N100" s="1" t="s">
        <v>21</v>
      </c>
      <c r="O100" s="1" t="s">
        <v>22</v>
      </c>
    </row>
    <row r="101" spans="1:15" x14ac:dyDescent="0.3">
      <c r="A101" s="1" t="s">
        <v>523</v>
      </c>
      <c r="B101" s="2">
        <v>45238</v>
      </c>
      <c r="C101" s="1" t="s">
        <v>6670</v>
      </c>
      <c r="D101" s="1" t="s">
        <v>54</v>
      </c>
      <c r="E101">
        <v>2023</v>
      </c>
      <c r="F101" s="1" t="s">
        <v>524</v>
      </c>
      <c r="G101" s="1" t="s">
        <v>525</v>
      </c>
      <c r="H101" s="1" t="s">
        <v>526</v>
      </c>
      <c r="I101" s="1" t="s">
        <v>527</v>
      </c>
      <c r="J101" s="1" t="s">
        <v>87</v>
      </c>
      <c r="K101" s="3">
        <v>17.98</v>
      </c>
      <c r="L101">
        <v>1</v>
      </c>
      <c r="M101" s="3">
        <v>17.98</v>
      </c>
      <c r="N101" s="1" t="s">
        <v>29</v>
      </c>
      <c r="O101" s="1" t="s">
        <v>44</v>
      </c>
    </row>
    <row r="102" spans="1:15" x14ac:dyDescent="0.3">
      <c r="A102" s="1" t="s">
        <v>528</v>
      </c>
      <c r="B102" s="2">
        <v>44965</v>
      </c>
      <c r="C102" s="1" t="s">
        <v>6670</v>
      </c>
      <c r="D102" s="1" t="s">
        <v>39</v>
      </c>
      <c r="E102">
        <v>2023</v>
      </c>
      <c r="F102" s="1" t="s">
        <v>529</v>
      </c>
      <c r="G102" s="1" t="s">
        <v>530</v>
      </c>
      <c r="H102" s="1" t="s">
        <v>310</v>
      </c>
      <c r="I102" s="1" t="s">
        <v>531</v>
      </c>
      <c r="J102" s="1" t="s">
        <v>70</v>
      </c>
      <c r="K102" s="3">
        <v>12.11</v>
      </c>
      <c r="L102">
        <v>5</v>
      </c>
      <c r="M102" s="3">
        <v>60.55</v>
      </c>
      <c r="N102" s="1" t="s">
        <v>21</v>
      </c>
      <c r="O102" s="1" t="s">
        <v>37</v>
      </c>
    </row>
    <row r="103" spans="1:15" x14ac:dyDescent="0.3">
      <c r="A103" s="1" t="s">
        <v>532</v>
      </c>
      <c r="B103" s="2">
        <v>44835</v>
      </c>
      <c r="C103" s="1" t="s">
        <v>6673</v>
      </c>
      <c r="D103" s="1" t="s">
        <v>133</v>
      </c>
      <c r="E103">
        <v>2022</v>
      </c>
      <c r="F103" s="1" t="s">
        <v>533</v>
      </c>
      <c r="G103" s="1" t="s">
        <v>534</v>
      </c>
      <c r="H103" s="1" t="s">
        <v>535</v>
      </c>
      <c r="I103" s="1" t="s">
        <v>536</v>
      </c>
      <c r="J103" s="1" t="s">
        <v>20</v>
      </c>
      <c r="K103" s="3">
        <v>8.89</v>
      </c>
      <c r="L103">
        <v>1</v>
      </c>
      <c r="M103" s="3">
        <v>8.89</v>
      </c>
      <c r="N103" s="1" t="s">
        <v>21</v>
      </c>
      <c r="O103" s="1" t="s">
        <v>193</v>
      </c>
    </row>
    <row r="104" spans="1:15" x14ac:dyDescent="0.3">
      <c r="A104" s="1" t="s">
        <v>537</v>
      </c>
      <c r="B104" s="2">
        <v>45624</v>
      </c>
      <c r="C104" s="1" t="s">
        <v>6672</v>
      </c>
      <c r="D104" s="1" t="s">
        <v>54</v>
      </c>
      <c r="E104">
        <v>2024</v>
      </c>
      <c r="F104" s="1" t="s">
        <v>538</v>
      </c>
      <c r="G104" s="1" t="s">
        <v>539</v>
      </c>
      <c r="H104" s="1" t="s">
        <v>540</v>
      </c>
      <c r="I104" s="1" t="s">
        <v>541</v>
      </c>
      <c r="J104" s="1" t="s">
        <v>70</v>
      </c>
      <c r="K104" s="3">
        <v>30.69</v>
      </c>
      <c r="L104">
        <v>1</v>
      </c>
      <c r="M104" s="3">
        <v>30.69</v>
      </c>
      <c r="N104" s="1" t="s">
        <v>21</v>
      </c>
      <c r="O104" s="1" t="s">
        <v>37</v>
      </c>
    </row>
    <row r="105" spans="1:15" x14ac:dyDescent="0.3">
      <c r="A105" s="1" t="s">
        <v>542</v>
      </c>
      <c r="B105" s="2">
        <v>45000</v>
      </c>
      <c r="C105" s="1" t="s">
        <v>6670</v>
      </c>
      <c r="D105" s="1" t="s">
        <v>15</v>
      </c>
      <c r="E105">
        <v>2023</v>
      </c>
      <c r="F105" s="1" t="s">
        <v>543</v>
      </c>
      <c r="G105" s="1" t="s">
        <v>544</v>
      </c>
      <c r="H105" s="1" t="s">
        <v>545</v>
      </c>
      <c r="I105" s="1" t="s">
        <v>546</v>
      </c>
      <c r="J105" s="1" t="s">
        <v>70</v>
      </c>
      <c r="K105" s="3">
        <v>10.91</v>
      </c>
      <c r="L105">
        <v>4</v>
      </c>
      <c r="M105" s="3">
        <v>43.64</v>
      </c>
      <c r="N105" s="1" t="s">
        <v>29</v>
      </c>
      <c r="O105" s="1" t="s">
        <v>44</v>
      </c>
    </row>
    <row r="106" spans="1:15" x14ac:dyDescent="0.3">
      <c r="A106" s="1" t="s">
        <v>547</v>
      </c>
      <c r="B106" s="2">
        <v>45365</v>
      </c>
      <c r="C106" s="1" t="s">
        <v>6672</v>
      </c>
      <c r="D106" s="1" t="s">
        <v>15</v>
      </c>
      <c r="E106">
        <v>2024</v>
      </c>
      <c r="F106" s="1" t="s">
        <v>548</v>
      </c>
      <c r="G106" s="1" t="s">
        <v>549</v>
      </c>
      <c r="H106" s="1" t="s">
        <v>535</v>
      </c>
      <c r="I106" s="1" t="s">
        <v>550</v>
      </c>
      <c r="J106" s="1" t="s">
        <v>87</v>
      </c>
      <c r="K106" s="3">
        <v>17.04</v>
      </c>
      <c r="L106">
        <v>3</v>
      </c>
      <c r="M106" s="3">
        <v>51.12</v>
      </c>
      <c r="N106" s="1" t="s">
        <v>88</v>
      </c>
      <c r="O106" s="1" t="s">
        <v>44</v>
      </c>
    </row>
    <row r="107" spans="1:15" x14ac:dyDescent="0.3">
      <c r="A107" s="1" t="s">
        <v>551</v>
      </c>
      <c r="B107" s="2">
        <v>45776</v>
      </c>
      <c r="C107" s="1" t="s">
        <v>6671</v>
      </c>
      <c r="D107" s="1" t="s">
        <v>82</v>
      </c>
      <c r="E107">
        <v>2025</v>
      </c>
      <c r="F107" s="1" t="s">
        <v>552</v>
      </c>
      <c r="G107" s="1" t="s">
        <v>553</v>
      </c>
      <c r="H107" s="1" t="s">
        <v>554</v>
      </c>
      <c r="I107" s="1" t="s">
        <v>555</v>
      </c>
      <c r="J107" s="1" t="s">
        <v>70</v>
      </c>
      <c r="K107" s="3">
        <v>37.19</v>
      </c>
      <c r="L107">
        <v>3</v>
      </c>
      <c r="M107" s="3">
        <v>111.57</v>
      </c>
      <c r="N107" s="1" t="s">
        <v>21</v>
      </c>
      <c r="O107" s="1" t="s">
        <v>95</v>
      </c>
    </row>
    <row r="108" spans="1:15" x14ac:dyDescent="0.3">
      <c r="A108" s="1" t="s">
        <v>556</v>
      </c>
      <c r="B108" s="2">
        <v>45825</v>
      </c>
      <c r="C108" s="1" t="s">
        <v>6671</v>
      </c>
      <c r="D108" s="1" t="s">
        <v>24</v>
      </c>
      <c r="E108">
        <v>2025</v>
      </c>
      <c r="F108" s="1" t="s">
        <v>557</v>
      </c>
      <c r="G108" s="1" t="s">
        <v>558</v>
      </c>
      <c r="H108" s="1" t="s">
        <v>559</v>
      </c>
      <c r="I108" s="1" t="s">
        <v>560</v>
      </c>
      <c r="J108" s="1" t="s">
        <v>51</v>
      </c>
      <c r="K108" s="3">
        <v>47.62</v>
      </c>
      <c r="L108">
        <v>1</v>
      </c>
      <c r="M108" s="3">
        <v>47.62</v>
      </c>
      <c r="N108" s="1" t="s">
        <v>21</v>
      </c>
      <c r="O108" s="1" t="s">
        <v>37</v>
      </c>
    </row>
    <row r="109" spans="1:15" x14ac:dyDescent="0.3">
      <c r="A109" s="1" t="s">
        <v>561</v>
      </c>
      <c r="B109" s="2">
        <v>45596</v>
      </c>
      <c r="C109" s="1" t="s">
        <v>6672</v>
      </c>
      <c r="D109" s="1" t="s">
        <v>133</v>
      </c>
      <c r="E109">
        <v>2024</v>
      </c>
      <c r="F109" s="1" t="s">
        <v>91</v>
      </c>
      <c r="G109" s="1" t="s">
        <v>562</v>
      </c>
      <c r="H109" s="1" t="s">
        <v>563</v>
      </c>
      <c r="I109" s="1" t="s">
        <v>564</v>
      </c>
      <c r="J109" s="1" t="s">
        <v>20</v>
      </c>
      <c r="K109" s="3">
        <v>43.95</v>
      </c>
      <c r="L109">
        <v>1</v>
      </c>
      <c r="M109" s="3">
        <v>43.95</v>
      </c>
      <c r="N109" s="1" t="s">
        <v>6669</v>
      </c>
      <c r="O109" s="1" t="s">
        <v>30</v>
      </c>
    </row>
    <row r="110" spans="1:15" x14ac:dyDescent="0.3">
      <c r="A110" s="1" t="s">
        <v>565</v>
      </c>
      <c r="B110" s="2">
        <v>45193</v>
      </c>
      <c r="C110" s="1" t="s">
        <v>6666</v>
      </c>
      <c r="D110" s="1" t="s">
        <v>60</v>
      </c>
      <c r="E110">
        <v>2023</v>
      </c>
      <c r="F110" s="1" t="s">
        <v>566</v>
      </c>
      <c r="G110" s="1" t="s">
        <v>567</v>
      </c>
      <c r="H110" s="1" t="s">
        <v>568</v>
      </c>
      <c r="I110" s="1" t="s">
        <v>569</v>
      </c>
      <c r="J110" s="1" t="s">
        <v>70</v>
      </c>
      <c r="K110" s="3">
        <v>19.18</v>
      </c>
      <c r="L110">
        <v>1</v>
      </c>
      <c r="M110" s="3">
        <v>19.18</v>
      </c>
      <c r="N110" s="1" t="s">
        <v>6669</v>
      </c>
      <c r="O110" s="1" t="s">
        <v>22</v>
      </c>
    </row>
    <row r="111" spans="1:15" x14ac:dyDescent="0.3">
      <c r="A111" s="1" t="s">
        <v>570</v>
      </c>
      <c r="B111" s="2">
        <v>45171</v>
      </c>
      <c r="C111" s="1" t="s">
        <v>6673</v>
      </c>
      <c r="D111" s="1" t="s">
        <v>60</v>
      </c>
      <c r="E111">
        <v>2023</v>
      </c>
      <c r="F111" s="1" t="s">
        <v>524</v>
      </c>
      <c r="G111" s="1" t="s">
        <v>571</v>
      </c>
      <c r="H111" s="1" t="s">
        <v>572</v>
      </c>
      <c r="I111" s="1" t="s">
        <v>573</v>
      </c>
      <c r="J111" s="1" t="s">
        <v>51</v>
      </c>
      <c r="K111" s="3">
        <v>18.7</v>
      </c>
      <c r="L111">
        <v>3</v>
      </c>
      <c r="M111" s="3">
        <v>56.1</v>
      </c>
      <c r="N111" s="1" t="s">
        <v>21</v>
      </c>
      <c r="O111" s="1" t="s">
        <v>22</v>
      </c>
    </row>
    <row r="112" spans="1:15" x14ac:dyDescent="0.3">
      <c r="A112" s="1" t="s">
        <v>574</v>
      </c>
      <c r="B112" s="2">
        <v>45060</v>
      </c>
      <c r="C112" s="1" t="s">
        <v>6666</v>
      </c>
      <c r="D112" s="1" t="s">
        <v>46</v>
      </c>
      <c r="E112">
        <v>2023</v>
      </c>
      <c r="F112" s="1" t="s">
        <v>575</v>
      </c>
      <c r="G112" s="1" t="s">
        <v>576</v>
      </c>
      <c r="H112" s="1" t="s">
        <v>223</v>
      </c>
      <c r="I112" s="1" t="s">
        <v>224</v>
      </c>
      <c r="J112" s="1" t="s">
        <v>87</v>
      </c>
      <c r="K112" s="3">
        <v>34.22</v>
      </c>
      <c r="L112">
        <v>3</v>
      </c>
      <c r="M112" s="3">
        <v>102.66</v>
      </c>
      <c r="N112" s="1" t="s">
        <v>21</v>
      </c>
      <c r="O112" s="1" t="s">
        <v>80</v>
      </c>
    </row>
    <row r="113" spans="1:15" x14ac:dyDescent="0.3">
      <c r="A113" s="1" t="s">
        <v>577</v>
      </c>
      <c r="B113" s="2">
        <v>45340</v>
      </c>
      <c r="C113" s="1" t="s">
        <v>6666</v>
      </c>
      <c r="D113" s="1" t="s">
        <v>39</v>
      </c>
      <c r="E113">
        <v>2024</v>
      </c>
      <c r="F113" s="1" t="s">
        <v>578</v>
      </c>
      <c r="G113" s="1" t="s">
        <v>579</v>
      </c>
      <c r="H113" s="1" t="s">
        <v>580</v>
      </c>
      <c r="I113" s="1" t="s">
        <v>581</v>
      </c>
      <c r="J113" s="1" t="s">
        <v>70</v>
      </c>
      <c r="K113" s="3">
        <v>7.07</v>
      </c>
      <c r="L113">
        <v>5</v>
      </c>
      <c r="M113" s="3">
        <v>35.35</v>
      </c>
      <c r="N113" s="1" t="s">
        <v>21</v>
      </c>
      <c r="O113" s="1" t="s">
        <v>80</v>
      </c>
    </row>
    <row r="114" spans="1:15" x14ac:dyDescent="0.3">
      <c r="A114" s="1" t="s">
        <v>582</v>
      </c>
      <c r="B114" s="2">
        <v>44967</v>
      </c>
      <c r="C114" s="1" t="s">
        <v>6668</v>
      </c>
      <c r="D114" s="1" t="s">
        <v>39</v>
      </c>
      <c r="E114">
        <v>2023</v>
      </c>
      <c r="F114" s="1" t="s">
        <v>583</v>
      </c>
      <c r="G114" s="1" t="s">
        <v>584</v>
      </c>
      <c r="H114" s="1" t="s">
        <v>585</v>
      </c>
      <c r="I114" s="1" t="s">
        <v>586</v>
      </c>
      <c r="J114" s="1" t="s">
        <v>70</v>
      </c>
      <c r="K114" s="3">
        <v>5.92</v>
      </c>
      <c r="L114">
        <v>1</v>
      </c>
      <c r="M114" s="3">
        <v>5.92</v>
      </c>
      <c r="N114" s="1" t="s">
        <v>6669</v>
      </c>
      <c r="O114" s="1" t="s">
        <v>44</v>
      </c>
    </row>
    <row r="115" spans="1:15" x14ac:dyDescent="0.3">
      <c r="A115" s="1" t="s">
        <v>587</v>
      </c>
      <c r="B115" s="2">
        <v>45701</v>
      </c>
      <c r="C115" s="1" t="s">
        <v>6672</v>
      </c>
      <c r="D115" s="1" t="s">
        <v>39</v>
      </c>
      <c r="E115">
        <v>2025</v>
      </c>
      <c r="F115" s="1" t="s">
        <v>149</v>
      </c>
      <c r="G115" s="1" t="s">
        <v>150</v>
      </c>
      <c r="H115" s="1" t="s">
        <v>588</v>
      </c>
      <c r="I115" s="1" t="s">
        <v>589</v>
      </c>
      <c r="J115" s="1" t="s">
        <v>20</v>
      </c>
      <c r="K115" s="3">
        <v>17.95</v>
      </c>
      <c r="L115">
        <v>4</v>
      </c>
      <c r="M115" s="3">
        <v>71.8</v>
      </c>
      <c r="N115" s="1" t="s">
        <v>6669</v>
      </c>
      <c r="O115" s="1" t="s">
        <v>22</v>
      </c>
    </row>
    <row r="116" spans="1:15" x14ac:dyDescent="0.3">
      <c r="A116" s="1" t="s">
        <v>590</v>
      </c>
      <c r="B116" s="2">
        <v>45616</v>
      </c>
      <c r="C116" s="1" t="s">
        <v>6670</v>
      </c>
      <c r="D116" s="1" t="s">
        <v>54</v>
      </c>
      <c r="E116">
        <v>2024</v>
      </c>
      <c r="F116" s="1" t="s">
        <v>591</v>
      </c>
      <c r="G116" s="1" t="s">
        <v>592</v>
      </c>
      <c r="H116" s="1" t="s">
        <v>593</v>
      </c>
      <c r="I116" s="1" t="s">
        <v>594</v>
      </c>
      <c r="J116" s="1" t="s">
        <v>87</v>
      </c>
      <c r="K116" s="3">
        <v>33.18</v>
      </c>
      <c r="L116">
        <v>1</v>
      </c>
      <c r="M116" s="3">
        <v>33.18</v>
      </c>
      <c r="N116" s="1" t="s">
        <v>29</v>
      </c>
      <c r="O116" s="1" t="s">
        <v>44</v>
      </c>
    </row>
    <row r="117" spans="1:15" x14ac:dyDescent="0.3">
      <c r="A117" s="1" t="s">
        <v>595</v>
      </c>
      <c r="B117" s="2">
        <v>45740</v>
      </c>
      <c r="C117" s="1" t="s">
        <v>6667</v>
      </c>
      <c r="D117" s="1" t="s">
        <v>15</v>
      </c>
      <c r="E117">
        <v>2025</v>
      </c>
      <c r="F117" s="1" t="s">
        <v>596</v>
      </c>
      <c r="G117" s="1" t="s">
        <v>597</v>
      </c>
      <c r="H117" s="1" t="s">
        <v>598</v>
      </c>
      <c r="I117" s="1" t="s">
        <v>599</v>
      </c>
      <c r="J117" s="1" t="s">
        <v>70</v>
      </c>
      <c r="K117" s="3">
        <v>47.38</v>
      </c>
      <c r="L117">
        <v>4</v>
      </c>
      <c r="M117" s="3">
        <v>189.52</v>
      </c>
      <c r="N117" s="1" t="s">
        <v>21</v>
      </c>
      <c r="O117" s="1" t="s">
        <v>37</v>
      </c>
    </row>
    <row r="118" spans="1:15" x14ac:dyDescent="0.3">
      <c r="A118" s="1" t="s">
        <v>600</v>
      </c>
      <c r="B118" s="2">
        <v>45179</v>
      </c>
      <c r="C118" s="1" t="s">
        <v>6666</v>
      </c>
      <c r="D118" s="1" t="s">
        <v>60</v>
      </c>
      <c r="E118">
        <v>2023</v>
      </c>
      <c r="F118" s="1" t="s">
        <v>601</v>
      </c>
      <c r="G118" s="1" t="s">
        <v>602</v>
      </c>
      <c r="H118" s="1" t="s">
        <v>603</v>
      </c>
      <c r="I118" s="1" t="s">
        <v>604</v>
      </c>
      <c r="J118" s="1" t="s">
        <v>20</v>
      </c>
      <c r="K118" s="3">
        <v>49.28</v>
      </c>
      <c r="L118">
        <v>2</v>
      </c>
      <c r="M118" s="3">
        <v>98.56</v>
      </c>
      <c r="N118" s="1" t="s">
        <v>88</v>
      </c>
      <c r="O118" s="1" t="s">
        <v>44</v>
      </c>
    </row>
    <row r="119" spans="1:15" x14ac:dyDescent="0.3">
      <c r="A119" s="1" t="s">
        <v>605</v>
      </c>
      <c r="B119" s="2">
        <v>45610</v>
      </c>
      <c r="C119" s="1" t="s">
        <v>6672</v>
      </c>
      <c r="D119" s="1" t="s">
        <v>54</v>
      </c>
      <c r="E119">
        <v>2024</v>
      </c>
      <c r="F119" s="1" t="s">
        <v>606</v>
      </c>
      <c r="G119" s="1" t="s">
        <v>607</v>
      </c>
      <c r="H119" s="1" t="s">
        <v>608</v>
      </c>
      <c r="I119" s="1" t="s">
        <v>609</v>
      </c>
      <c r="J119" s="1" t="s">
        <v>20</v>
      </c>
      <c r="K119" s="3">
        <v>27.27</v>
      </c>
      <c r="L119">
        <v>4</v>
      </c>
      <c r="M119" s="3">
        <v>109.08</v>
      </c>
      <c r="N119" s="1" t="s">
        <v>29</v>
      </c>
      <c r="O119" s="1" t="s">
        <v>37</v>
      </c>
    </row>
    <row r="120" spans="1:15" x14ac:dyDescent="0.3">
      <c r="A120" s="1" t="s">
        <v>610</v>
      </c>
      <c r="B120" s="2">
        <v>45604</v>
      </c>
      <c r="C120" s="1" t="s">
        <v>6668</v>
      </c>
      <c r="D120" s="1" t="s">
        <v>54</v>
      </c>
      <c r="E120">
        <v>2024</v>
      </c>
      <c r="F120" s="1" t="s">
        <v>611</v>
      </c>
      <c r="G120" s="1" t="s">
        <v>612</v>
      </c>
      <c r="H120" s="1" t="s">
        <v>613</v>
      </c>
      <c r="I120" s="1" t="s">
        <v>614</v>
      </c>
      <c r="J120" s="1" t="s">
        <v>20</v>
      </c>
      <c r="K120" s="3">
        <v>34.06</v>
      </c>
      <c r="L120">
        <v>4</v>
      </c>
      <c r="M120" s="3">
        <v>136.24</v>
      </c>
      <c r="N120" s="1" t="s">
        <v>6669</v>
      </c>
      <c r="O120" s="1" t="s">
        <v>80</v>
      </c>
    </row>
    <row r="121" spans="1:15" x14ac:dyDescent="0.3">
      <c r="A121" s="1" t="s">
        <v>615</v>
      </c>
      <c r="B121" s="2">
        <v>44826</v>
      </c>
      <c r="C121" s="1" t="s">
        <v>6672</v>
      </c>
      <c r="D121" s="1" t="s">
        <v>60</v>
      </c>
      <c r="E121">
        <v>2022</v>
      </c>
      <c r="F121" s="1" t="s">
        <v>616</v>
      </c>
      <c r="G121" s="1" t="s">
        <v>617</v>
      </c>
      <c r="H121" s="1" t="s">
        <v>618</v>
      </c>
      <c r="I121" s="1" t="s">
        <v>619</v>
      </c>
      <c r="J121" s="1" t="s">
        <v>70</v>
      </c>
      <c r="K121" s="3">
        <v>47.06</v>
      </c>
      <c r="L121">
        <v>1</v>
      </c>
      <c r="M121" s="3">
        <v>47.06</v>
      </c>
      <c r="N121" s="1" t="s">
        <v>6669</v>
      </c>
      <c r="O121" s="1" t="s">
        <v>193</v>
      </c>
    </row>
    <row r="122" spans="1:15" x14ac:dyDescent="0.3">
      <c r="A122" s="1" t="s">
        <v>620</v>
      </c>
      <c r="B122" s="2">
        <v>44931</v>
      </c>
      <c r="C122" s="1" t="s">
        <v>6672</v>
      </c>
      <c r="D122" s="1" t="s">
        <v>210</v>
      </c>
      <c r="E122">
        <v>2023</v>
      </c>
      <c r="F122" s="1" t="s">
        <v>621</v>
      </c>
      <c r="G122" s="1" t="s">
        <v>622</v>
      </c>
      <c r="H122" s="1" t="s">
        <v>623</v>
      </c>
      <c r="I122" s="1" t="s">
        <v>624</v>
      </c>
      <c r="J122" s="1" t="s">
        <v>51</v>
      </c>
      <c r="K122" s="3">
        <v>48.5</v>
      </c>
      <c r="L122">
        <v>4</v>
      </c>
      <c r="M122" s="3">
        <v>194</v>
      </c>
      <c r="N122" s="1" t="s">
        <v>21</v>
      </c>
      <c r="O122" s="1" t="s">
        <v>30</v>
      </c>
    </row>
    <row r="123" spans="1:15" x14ac:dyDescent="0.3">
      <c r="A123" s="1" t="s">
        <v>625</v>
      </c>
      <c r="B123" s="2">
        <v>45319</v>
      </c>
      <c r="C123" s="1" t="s">
        <v>6666</v>
      </c>
      <c r="D123" s="1" t="s">
        <v>210</v>
      </c>
      <c r="E123">
        <v>2024</v>
      </c>
      <c r="F123" s="1" t="s">
        <v>626</v>
      </c>
      <c r="G123" s="1" t="s">
        <v>627</v>
      </c>
      <c r="H123" s="1" t="s">
        <v>628</v>
      </c>
      <c r="I123" s="1" t="s">
        <v>629</v>
      </c>
      <c r="J123" s="1" t="s">
        <v>20</v>
      </c>
      <c r="K123" s="3">
        <v>35.14</v>
      </c>
      <c r="L123">
        <v>5</v>
      </c>
      <c r="M123" s="3">
        <v>175.7</v>
      </c>
      <c r="N123" s="1" t="s">
        <v>6669</v>
      </c>
      <c r="O123" s="1" t="s">
        <v>30</v>
      </c>
    </row>
    <row r="124" spans="1:15" x14ac:dyDescent="0.3">
      <c r="A124" s="1" t="s">
        <v>630</v>
      </c>
      <c r="B124" s="2">
        <v>45217</v>
      </c>
      <c r="C124" s="1" t="s">
        <v>6670</v>
      </c>
      <c r="D124" s="1" t="s">
        <v>133</v>
      </c>
      <c r="E124">
        <v>2023</v>
      </c>
      <c r="F124" s="1" t="s">
        <v>631</v>
      </c>
      <c r="G124" s="1" t="s">
        <v>632</v>
      </c>
      <c r="H124" s="1" t="s">
        <v>633</v>
      </c>
      <c r="I124" s="1" t="s">
        <v>634</v>
      </c>
      <c r="J124" s="1" t="s">
        <v>20</v>
      </c>
      <c r="K124" s="3">
        <v>12.99</v>
      </c>
      <c r="L124">
        <v>2</v>
      </c>
      <c r="M124" s="3">
        <v>25.98</v>
      </c>
      <c r="N124" s="1" t="s">
        <v>21</v>
      </c>
      <c r="O124" s="1" t="s">
        <v>193</v>
      </c>
    </row>
    <row r="125" spans="1:15" x14ac:dyDescent="0.3">
      <c r="A125" s="1" t="s">
        <v>635</v>
      </c>
      <c r="B125" s="2">
        <v>45581</v>
      </c>
      <c r="C125" s="1" t="s">
        <v>6670</v>
      </c>
      <c r="D125" s="1" t="s">
        <v>133</v>
      </c>
      <c r="E125">
        <v>2024</v>
      </c>
      <c r="F125" s="1" t="s">
        <v>636</v>
      </c>
      <c r="G125" s="1" t="s">
        <v>637</v>
      </c>
      <c r="H125" s="1" t="s">
        <v>282</v>
      </c>
      <c r="I125" s="1" t="s">
        <v>638</v>
      </c>
      <c r="J125" s="1" t="s">
        <v>87</v>
      </c>
      <c r="K125" s="3">
        <v>29.07</v>
      </c>
      <c r="L125">
        <v>4</v>
      </c>
      <c r="M125" s="3">
        <v>116.28</v>
      </c>
      <c r="N125" s="1" t="s">
        <v>6669</v>
      </c>
      <c r="O125" s="1" t="s">
        <v>193</v>
      </c>
    </row>
    <row r="126" spans="1:15" x14ac:dyDescent="0.3">
      <c r="A126" s="1" t="s">
        <v>639</v>
      </c>
      <c r="B126" s="2">
        <v>45875</v>
      </c>
      <c r="C126" s="1" t="s">
        <v>6670</v>
      </c>
      <c r="D126" s="1" t="s">
        <v>90</v>
      </c>
      <c r="E126">
        <v>2025</v>
      </c>
      <c r="F126" s="1" t="s">
        <v>640</v>
      </c>
      <c r="G126" s="1" t="s">
        <v>641</v>
      </c>
      <c r="H126" s="1" t="s">
        <v>292</v>
      </c>
      <c r="I126" s="1" t="s">
        <v>293</v>
      </c>
      <c r="J126" s="1" t="s">
        <v>70</v>
      </c>
      <c r="K126" s="3">
        <v>13.66</v>
      </c>
      <c r="L126">
        <v>2</v>
      </c>
      <c r="M126" s="3">
        <v>27.32</v>
      </c>
      <c r="N126" s="1" t="s">
        <v>29</v>
      </c>
      <c r="O126" s="1" t="s">
        <v>22</v>
      </c>
    </row>
    <row r="127" spans="1:15" x14ac:dyDescent="0.3">
      <c r="A127" s="1" t="s">
        <v>642</v>
      </c>
      <c r="B127" s="2">
        <v>45844</v>
      </c>
      <c r="C127" s="1" t="s">
        <v>6666</v>
      </c>
      <c r="D127" s="1" t="s">
        <v>32</v>
      </c>
      <c r="E127">
        <v>2025</v>
      </c>
      <c r="F127" s="1" t="s">
        <v>643</v>
      </c>
      <c r="G127" s="1" t="s">
        <v>644</v>
      </c>
      <c r="H127" s="1" t="s">
        <v>645</v>
      </c>
      <c r="I127" s="1" t="s">
        <v>646</v>
      </c>
      <c r="J127" s="1" t="s">
        <v>51</v>
      </c>
      <c r="K127" s="3">
        <v>35.96</v>
      </c>
      <c r="L127">
        <v>1</v>
      </c>
      <c r="M127" s="3">
        <v>35.96</v>
      </c>
      <c r="N127" s="1" t="s">
        <v>29</v>
      </c>
      <c r="O127" s="1" t="s">
        <v>193</v>
      </c>
    </row>
    <row r="128" spans="1:15" x14ac:dyDescent="0.3">
      <c r="A128" s="1" t="s">
        <v>647</v>
      </c>
      <c r="B128" s="2">
        <v>45361</v>
      </c>
      <c r="C128" s="1" t="s">
        <v>6666</v>
      </c>
      <c r="D128" s="1" t="s">
        <v>15</v>
      </c>
      <c r="E128">
        <v>2024</v>
      </c>
      <c r="F128" s="1" t="s">
        <v>648</v>
      </c>
      <c r="G128" s="1" t="s">
        <v>649</v>
      </c>
      <c r="H128" s="1" t="s">
        <v>650</v>
      </c>
      <c r="I128" s="1" t="s">
        <v>651</v>
      </c>
      <c r="J128" s="1" t="s">
        <v>20</v>
      </c>
      <c r="K128" s="3">
        <v>38.729999999999997</v>
      </c>
      <c r="L128">
        <v>4</v>
      </c>
      <c r="M128" s="3">
        <v>154.91999999999999</v>
      </c>
      <c r="N128" s="1" t="s">
        <v>21</v>
      </c>
      <c r="O128" s="1" t="s">
        <v>37</v>
      </c>
    </row>
    <row r="129" spans="1:15" x14ac:dyDescent="0.3">
      <c r="A129" s="1" t="s">
        <v>652</v>
      </c>
      <c r="B129" s="2">
        <v>45456</v>
      </c>
      <c r="C129" s="1" t="s">
        <v>6672</v>
      </c>
      <c r="D129" s="1" t="s">
        <v>24</v>
      </c>
      <c r="E129">
        <v>2024</v>
      </c>
      <c r="F129" s="1" t="s">
        <v>653</v>
      </c>
      <c r="G129" s="1" t="s">
        <v>654</v>
      </c>
      <c r="H129" s="1" t="s">
        <v>655</v>
      </c>
      <c r="I129" s="1" t="s">
        <v>656</v>
      </c>
      <c r="J129" s="1" t="s">
        <v>20</v>
      </c>
      <c r="K129" s="3">
        <v>37.6</v>
      </c>
      <c r="L129">
        <v>1</v>
      </c>
      <c r="M129" s="3">
        <v>37.6</v>
      </c>
      <c r="N129" s="1" t="s">
        <v>88</v>
      </c>
      <c r="O129" s="1" t="s">
        <v>44</v>
      </c>
    </row>
    <row r="130" spans="1:15" x14ac:dyDescent="0.3">
      <c r="A130" s="1" t="s">
        <v>657</v>
      </c>
      <c r="B130" s="2">
        <v>45341</v>
      </c>
      <c r="C130" s="1" t="s">
        <v>6667</v>
      </c>
      <c r="D130" s="1" t="s">
        <v>39</v>
      </c>
      <c r="E130">
        <v>2024</v>
      </c>
      <c r="F130" s="1" t="s">
        <v>658</v>
      </c>
      <c r="G130" s="1" t="s">
        <v>659</v>
      </c>
      <c r="H130" s="1" t="s">
        <v>660</v>
      </c>
      <c r="I130" s="1" t="s">
        <v>661</v>
      </c>
      <c r="J130" s="1" t="s">
        <v>87</v>
      </c>
      <c r="K130" s="3">
        <v>41.39</v>
      </c>
      <c r="L130">
        <v>3</v>
      </c>
      <c r="M130" s="3">
        <v>124.17</v>
      </c>
      <c r="N130" s="1" t="s">
        <v>88</v>
      </c>
      <c r="O130" s="1" t="s">
        <v>30</v>
      </c>
    </row>
    <row r="131" spans="1:15" x14ac:dyDescent="0.3">
      <c r="A131" s="1" t="s">
        <v>662</v>
      </c>
      <c r="B131" s="2">
        <v>45471</v>
      </c>
      <c r="C131" s="1" t="s">
        <v>6668</v>
      </c>
      <c r="D131" s="1" t="s">
        <v>24</v>
      </c>
      <c r="E131">
        <v>2024</v>
      </c>
      <c r="F131" s="1" t="s">
        <v>583</v>
      </c>
      <c r="G131" s="1" t="s">
        <v>584</v>
      </c>
      <c r="H131" s="1" t="s">
        <v>663</v>
      </c>
      <c r="I131" s="1" t="s">
        <v>664</v>
      </c>
      <c r="J131" s="1" t="s">
        <v>87</v>
      </c>
      <c r="K131" s="3">
        <v>24.94</v>
      </c>
      <c r="L131">
        <v>5</v>
      </c>
      <c r="M131" s="3">
        <v>124.7</v>
      </c>
      <c r="N131" s="1" t="s">
        <v>88</v>
      </c>
      <c r="O131" s="1" t="s">
        <v>37</v>
      </c>
    </row>
    <row r="132" spans="1:15" x14ac:dyDescent="0.3">
      <c r="A132" s="1" t="s">
        <v>665</v>
      </c>
      <c r="B132" s="2">
        <v>45458</v>
      </c>
      <c r="C132" s="1" t="s">
        <v>6673</v>
      </c>
      <c r="D132" s="1" t="s">
        <v>24</v>
      </c>
      <c r="E132">
        <v>2024</v>
      </c>
      <c r="F132" s="1" t="s">
        <v>666</v>
      </c>
      <c r="G132" s="1" t="s">
        <v>667</v>
      </c>
      <c r="H132" s="1" t="s">
        <v>668</v>
      </c>
      <c r="I132" s="1" t="s">
        <v>669</v>
      </c>
      <c r="J132" s="1" t="s">
        <v>20</v>
      </c>
      <c r="K132" s="3">
        <v>39.06</v>
      </c>
      <c r="L132">
        <v>1</v>
      </c>
      <c r="M132" s="3">
        <v>39.06</v>
      </c>
      <c r="N132" s="1" t="s">
        <v>21</v>
      </c>
      <c r="O132" s="1" t="s">
        <v>95</v>
      </c>
    </row>
    <row r="133" spans="1:15" x14ac:dyDescent="0.3">
      <c r="A133" s="1" t="s">
        <v>670</v>
      </c>
      <c r="B133" s="2">
        <v>45049</v>
      </c>
      <c r="C133" s="1" t="s">
        <v>6670</v>
      </c>
      <c r="D133" s="1" t="s">
        <v>46</v>
      </c>
      <c r="E133">
        <v>2023</v>
      </c>
      <c r="F133" s="1" t="s">
        <v>671</v>
      </c>
      <c r="G133" s="1" t="s">
        <v>672</v>
      </c>
      <c r="H133" s="1" t="s">
        <v>673</v>
      </c>
      <c r="I133" s="1" t="s">
        <v>674</v>
      </c>
      <c r="J133" s="1" t="s">
        <v>87</v>
      </c>
      <c r="K133" s="3">
        <v>7.01</v>
      </c>
      <c r="L133">
        <v>4</v>
      </c>
      <c r="M133" s="3">
        <v>28.04</v>
      </c>
      <c r="N133" s="1" t="s">
        <v>29</v>
      </c>
      <c r="O133" s="1" t="s">
        <v>22</v>
      </c>
    </row>
    <row r="134" spans="1:15" x14ac:dyDescent="0.3">
      <c r="A134" s="1" t="s">
        <v>675</v>
      </c>
      <c r="B134" s="2">
        <v>45515</v>
      </c>
      <c r="C134" s="1" t="s">
        <v>6666</v>
      </c>
      <c r="D134" s="1" t="s">
        <v>90</v>
      </c>
      <c r="E134">
        <v>2024</v>
      </c>
      <c r="F134" s="1" t="s">
        <v>676</v>
      </c>
      <c r="G134" s="1" t="s">
        <v>677</v>
      </c>
      <c r="H134" s="1" t="s">
        <v>678</v>
      </c>
      <c r="I134" s="1" t="s">
        <v>679</v>
      </c>
      <c r="J134" s="1" t="s">
        <v>70</v>
      </c>
      <c r="K134" s="3">
        <v>31.1</v>
      </c>
      <c r="L134">
        <v>3</v>
      </c>
      <c r="M134" s="3">
        <v>93.3</v>
      </c>
      <c r="N134" s="1" t="s">
        <v>21</v>
      </c>
      <c r="O134" s="1" t="s">
        <v>80</v>
      </c>
    </row>
    <row r="135" spans="1:15" x14ac:dyDescent="0.3">
      <c r="A135" s="1" t="s">
        <v>680</v>
      </c>
      <c r="B135" s="2">
        <v>45057</v>
      </c>
      <c r="C135" s="1" t="s">
        <v>6672</v>
      </c>
      <c r="D135" s="1" t="s">
        <v>46</v>
      </c>
      <c r="E135">
        <v>2023</v>
      </c>
      <c r="F135" s="1" t="s">
        <v>681</v>
      </c>
      <c r="G135" s="1" t="s">
        <v>682</v>
      </c>
      <c r="H135" s="1" t="s">
        <v>683</v>
      </c>
      <c r="I135" s="1" t="s">
        <v>684</v>
      </c>
      <c r="J135" s="1" t="s">
        <v>70</v>
      </c>
      <c r="K135" s="3">
        <v>21.48</v>
      </c>
      <c r="L135">
        <v>1</v>
      </c>
      <c r="M135" s="3">
        <v>21.48</v>
      </c>
      <c r="N135" s="1" t="s">
        <v>29</v>
      </c>
      <c r="O135" s="1" t="s">
        <v>37</v>
      </c>
    </row>
    <row r="136" spans="1:15" x14ac:dyDescent="0.3">
      <c r="A136" s="1" t="s">
        <v>685</v>
      </c>
      <c r="B136" s="2">
        <v>45115</v>
      </c>
      <c r="C136" s="1" t="s">
        <v>6673</v>
      </c>
      <c r="D136" s="1" t="s">
        <v>32</v>
      </c>
      <c r="E136">
        <v>2023</v>
      </c>
      <c r="F136" s="1" t="s">
        <v>686</v>
      </c>
      <c r="G136" s="1" t="s">
        <v>687</v>
      </c>
      <c r="H136" s="1" t="s">
        <v>518</v>
      </c>
      <c r="I136" s="1" t="s">
        <v>688</v>
      </c>
      <c r="J136" s="1" t="s">
        <v>70</v>
      </c>
      <c r="K136" s="3">
        <v>29.11</v>
      </c>
      <c r="L136">
        <v>5</v>
      </c>
      <c r="M136" s="3">
        <v>145.55000000000001</v>
      </c>
      <c r="N136" s="1" t="s">
        <v>6669</v>
      </c>
      <c r="O136" s="1" t="s">
        <v>80</v>
      </c>
    </row>
    <row r="137" spans="1:15" x14ac:dyDescent="0.3">
      <c r="A137" s="1" t="s">
        <v>689</v>
      </c>
      <c r="B137" s="2">
        <v>45512</v>
      </c>
      <c r="C137" s="1" t="s">
        <v>6672</v>
      </c>
      <c r="D137" s="1" t="s">
        <v>90</v>
      </c>
      <c r="E137">
        <v>2024</v>
      </c>
      <c r="F137" s="1" t="s">
        <v>690</v>
      </c>
      <c r="G137" s="1" t="s">
        <v>691</v>
      </c>
      <c r="H137" s="1" t="s">
        <v>692</v>
      </c>
      <c r="I137" s="1" t="s">
        <v>693</v>
      </c>
      <c r="J137" s="1" t="s">
        <v>87</v>
      </c>
      <c r="K137" s="3">
        <v>16.3</v>
      </c>
      <c r="L137">
        <v>5</v>
      </c>
      <c r="M137" s="3">
        <v>81.5</v>
      </c>
      <c r="N137" s="1" t="s">
        <v>29</v>
      </c>
      <c r="O137" s="1" t="s">
        <v>193</v>
      </c>
    </row>
    <row r="138" spans="1:15" x14ac:dyDescent="0.3">
      <c r="A138" s="1" t="s">
        <v>694</v>
      </c>
      <c r="B138" s="2">
        <v>45113</v>
      </c>
      <c r="C138" s="1" t="s">
        <v>6672</v>
      </c>
      <c r="D138" s="1" t="s">
        <v>32</v>
      </c>
      <c r="E138">
        <v>2023</v>
      </c>
      <c r="F138" s="1" t="s">
        <v>695</v>
      </c>
      <c r="G138" s="1" t="s">
        <v>696</v>
      </c>
      <c r="H138" s="1" t="s">
        <v>697</v>
      </c>
      <c r="I138" s="1" t="s">
        <v>698</v>
      </c>
      <c r="J138" s="1" t="s">
        <v>51</v>
      </c>
      <c r="K138" s="3">
        <v>14.9</v>
      </c>
      <c r="L138">
        <v>3</v>
      </c>
      <c r="M138" s="3">
        <v>44.7</v>
      </c>
      <c r="N138" s="1" t="s">
        <v>88</v>
      </c>
      <c r="O138" s="1" t="s">
        <v>30</v>
      </c>
    </row>
    <row r="139" spans="1:15" x14ac:dyDescent="0.3">
      <c r="A139" s="1" t="s">
        <v>699</v>
      </c>
      <c r="B139" s="2">
        <v>45280</v>
      </c>
      <c r="C139" s="1" t="s">
        <v>6670</v>
      </c>
      <c r="D139" s="1" t="s">
        <v>107</v>
      </c>
      <c r="E139">
        <v>2023</v>
      </c>
      <c r="F139" s="1" t="s">
        <v>700</v>
      </c>
      <c r="G139" s="1" t="s">
        <v>701</v>
      </c>
      <c r="H139" s="1" t="s">
        <v>702</v>
      </c>
      <c r="I139" s="1" t="s">
        <v>703</v>
      </c>
      <c r="J139" s="1" t="s">
        <v>51</v>
      </c>
      <c r="K139" s="3">
        <v>10.98</v>
      </c>
      <c r="L139">
        <v>4</v>
      </c>
      <c r="M139" s="3">
        <v>43.92</v>
      </c>
      <c r="N139" s="1" t="s">
        <v>21</v>
      </c>
      <c r="O139" s="1" t="s">
        <v>30</v>
      </c>
    </row>
    <row r="140" spans="1:15" x14ac:dyDescent="0.3">
      <c r="A140" s="1" t="s">
        <v>704</v>
      </c>
      <c r="B140" s="2">
        <v>45228</v>
      </c>
      <c r="C140" s="1" t="s">
        <v>6666</v>
      </c>
      <c r="D140" s="1" t="s">
        <v>133</v>
      </c>
      <c r="E140">
        <v>2023</v>
      </c>
      <c r="F140" s="1" t="s">
        <v>705</v>
      </c>
      <c r="G140" s="1" t="s">
        <v>706</v>
      </c>
      <c r="H140" s="1" t="s">
        <v>707</v>
      </c>
      <c r="I140" s="1" t="s">
        <v>708</v>
      </c>
      <c r="J140" s="1" t="s">
        <v>51</v>
      </c>
      <c r="K140" s="3">
        <v>10.97</v>
      </c>
      <c r="L140">
        <v>1</v>
      </c>
      <c r="M140" s="3">
        <v>10.97</v>
      </c>
      <c r="N140" s="1" t="s">
        <v>29</v>
      </c>
      <c r="O140" s="1" t="s">
        <v>95</v>
      </c>
    </row>
    <row r="141" spans="1:15" x14ac:dyDescent="0.3">
      <c r="A141" s="1" t="s">
        <v>709</v>
      </c>
      <c r="B141" s="2">
        <v>45124</v>
      </c>
      <c r="C141" s="1" t="s">
        <v>6667</v>
      </c>
      <c r="D141" s="1" t="s">
        <v>32</v>
      </c>
      <c r="E141">
        <v>2023</v>
      </c>
      <c r="F141" s="1" t="s">
        <v>710</v>
      </c>
      <c r="G141" s="1" t="s">
        <v>711</v>
      </c>
      <c r="H141" s="1" t="s">
        <v>712</v>
      </c>
      <c r="I141" s="1" t="s">
        <v>713</v>
      </c>
      <c r="J141" s="1" t="s">
        <v>70</v>
      </c>
      <c r="K141" s="3">
        <v>44.12</v>
      </c>
      <c r="L141">
        <v>2</v>
      </c>
      <c r="M141" s="3">
        <v>88.24</v>
      </c>
      <c r="N141" s="1" t="s">
        <v>29</v>
      </c>
      <c r="O141" s="1" t="s">
        <v>30</v>
      </c>
    </row>
    <row r="142" spans="1:15" x14ac:dyDescent="0.3">
      <c r="A142" s="1" t="s">
        <v>714</v>
      </c>
      <c r="B142" s="2">
        <v>45144</v>
      </c>
      <c r="C142" s="1" t="s">
        <v>6666</v>
      </c>
      <c r="D142" s="1" t="s">
        <v>90</v>
      </c>
      <c r="E142">
        <v>2023</v>
      </c>
      <c r="F142" s="1" t="s">
        <v>715</v>
      </c>
      <c r="G142" s="1" t="s">
        <v>716</v>
      </c>
      <c r="H142" s="1" t="s">
        <v>717</v>
      </c>
      <c r="I142" s="1" t="s">
        <v>718</v>
      </c>
      <c r="J142" s="1" t="s">
        <v>87</v>
      </c>
      <c r="K142" s="3">
        <v>44.65</v>
      </c>
      <c r="L142">
        <v>1</v>
      </c>
      <c r="M142" s="3">
        <v>44.65</v>
      </c>
      <c r="N142" s="1" t="s">
        <v>29</v>
      </c>
      <c r="O142" s="1" t="s">
        <v>44</v>
      </c>
    </row>
    <row r="143" spans="1:15" x14ac:dyDescent="0.3">
      <c r="A143" s="1" t="s">
        <v>719</v>
      </c>
      <c r="B143" s="2">
        <v>45763</v>
      </c>
      <c r="C143" s="1" t="s">
        <v>6670</v>
      </c>
      <c r="D143" s="1" t="s">
        <v>82</v>
      </c>
      <c r="E143">
        <v>2025</v>
      </c>
      <c r="F143" s="1" t="s">
        <v>516</v>
      </c>
      <c r="G143" s="1" t="s">
        <v>517</v>
      </c>
      <c r="H143" s="1" t="s">
        <v>720</v>
      </c>
      <c r="I143" s="1" t="s">
        <v>721</v>
      </c>
      <c r="J143" s="1" t="s">
        <v>51</v>
      </c>
      <c r="K143" s="3">
        <v>15.59</v>
      </c>
      <c r="L143">
        <v>1</v>
      </c>
      <c r="M143" s="3">
        <v>15.59</v>
      </c>
      <c r="N143" s="1" t="s">
        <v>29</v>
      </c>
      <c r="O143" s="1" t="s">
        <v>37</v>
      </c>
    </row>
    <row r="144" spans="1:15" x14ac:dyDescent="0.3">
      <c r="A144" s="1" t="s">
        <v>722</v>
      </c>
      <c r="B144" s="2">
        <v>45290</v>
      </c>
      <c r="C144" s="1" t="s">
        <v>6673</v>
      </c>
      <c r="D144" s="1" t="s">
        <v>107</v>
      </c>
      <c r="E144">
        <v>2023</v>
      </c>
      <c r="F144" s="1" t="s">
        <v>723</v>
      </c>
      <c r="G144" s="1" t="s">
        <v>724</v>
      </c>
      <c r="H144" s="1" t="s">
        <v>725</v>
      </c>
      <c r="I144" s="1" t="s">
        <v>726</v>
      </c>
      <c r="J144" s="1" t="s">
        <v>70</v>
      </c>
      <c r="K144" s="3">
        <v>39.47</v>
      </c>
      <c r="L144">
        <v>3</v>
      </c>
      <c r="M144" s="3">
        <v>118.41</v>
      </c>
      <c r="N144" s="1" t="s">
        <v>6669</v>
      </c>
      <c r="O144" s="1" t="s">
        <v>44</v>
      </c>
    </row>
    <row r="145" spans="1:15" x14ac:dyDescent="0.3">
      <c r="A145" s="1" t="s">
        <v>727</v>
      </c>
      <c r="B145" s="2">
        <v>45868</v>
      </c>
      <c r="C145" s="1" t="s">
        <v>6670</v>
      </c>
      <c r="D145" s="1" t="s">
        <v>32</v>
      </c>
      <c r="E145">
        <v>2025</v>
      </c>
      <c r="F145" s="1" t="s">
        <v>728</v>
      </c>
      <c r="G145" s="1" t="s">
        <v>729</v>
      </c>
      <c r="H145" s="1" t="s">
        <v>730</v>
      </c>
      <c r="I145" s="1" t="s">
        <v>731</v>
      </c>
      <c r="J145" s="1" t="s">
        <v>20</v>
      </c>
      <c r="K145" s="3">
        <v>39.380000000000003</v>
      </c>
      <c r="L145">
        <v>4</v>
      </c>
      <c r="M145" s="3">
        <v>157.52000000000001</v>
      </c>
      <c r="N145" s="1" t="s">
        <v>21</v>
      </c>
      <c r="O145" s="1" t="s">
        <v>30</v>
      </c>
    </row>
    <row r="146" spans="1:15" x14ac:dyDescent="0.3">
      <c r="A146" s="1" t="s">
        <v>736</v>
      </c>
      <c r="B146" s="2">
        <v>45042</v>
      </c>
      <c r="C146" s="1" t="s">
        <v>6670</v>
      </c>
      <c r="D146" s="1" t="s">
        <v>82</v>
      </c>
      <c r="E146">
        <v>2023</v>
      </c>
      <c r="F146" s="1" t="s">
        <v>737</v>
      </c>
      <c r="G146" s="1" t="s">
        <v>738</v>
      </c>
      <c r="H146" s="1" t="s">
        <v>739</v>
      </c>
      <c r="I146" s="1" t="s">
        <v>740</v>
      </c>
      <c r="J146" s="1" t="s">
        <v>70</v>
      </c>
      <c r="K146" s="3">
        <v>36.19</v>
      </c>
      <c r="L146">
        <v>2</v>
      </c>
      <c r="M146" s="3">
        <v>72.38</v>
      </c>
      <c r="N146" s="1" t="s">
        <v>21</v>
      </c>
      <c r="O146" s="1" t="s">
        <v>37</v>
      </c>
    </row>
    <row r="147" spans="1:15" x14ac:dyDescent="0.3">
      <c r="A147" s="1" t="s">
        <v>741</v>
      </c>
      <c r="B147" s="2">
        <v>45007</v>
      </c>
      <c r="C147" s="1" t="s">
        <v>6670</v>
      </c>
      <c r="D147" s="1" t="s">
        <v>15</v>
      </c>
      <c r="E147">
        <v>2023</v>
      </c>
      <c r="F147" s="1" t="s">
        <v>742</v>
      </c>
      <c r="G147" s="1" t="s">
        <v>743</v>
      </c>
      <c r="H147" s="1" t="s">
        <v>310</v>
      </c>
      <c r="I147" s="1" t="s">
        <v>744</v>
      </c>
      <c r="J147" s="1" t="s">
        <v>51</v>
      </c>
      <c r="K147" s="3">
        <v>31.12</v>
      </c>
      <c r="L147">
        <v>3</v>
      </c>
      <c r="M147" s="3">
        <v>93.36</v>
      </c>
      <c r="N147" s="1" t="s">
        <v>21</v>
      </c>
      <c r="O147" s="1" t="s">
        <v>37</v>
      </c>
    </row>
    <row r="148" spans="1:15" x14ac:dyDescent="0.3">
      <c r="A148" s="1" t="s">
        <v>745</v>
      </c>
      <c r="B148" s="2">
        <v>45215</v>
      </c>
      <c r="C148" s="1" t="s">
        <v>6667</v>
      </c>
      <c r="D148" s="1" t="s">
        <v>133</v>
      </c>
      <c r="E148">
        <v>2023</v>
      </c>
      <c r="F148" s="1" t="s">
        <v>55</v>
      </c>
      <c r="G148" s="1" t="s">
        <v>746</v>
      </c>
      <c r="H148" s="1" t="s">
        <v>747</v>
      </c>
      <c r="I148" s="1" t="s">
        <v>748</v>
      </c>
      <c r="J148" s="1" t="s">
        <v>20</v>
      </c>
      <c r="K148" s="3">
        <v>10.26</v>
      </c>
      <c r="L148">
        <v>5</v>
      </c>
      <c r="M148" s="3">
        <v>51.3</v>
      </c>
      <c r="N148" s="1" t="s">
        <v>6669</v>
      </c>
      <c r="O148" s="1" t="s">
        <v>22</v>
      </c>
    </row>
    <row r="149" spans="1:15" x14ac:dyDescent="0.3">
      <c r="A149" s="1" t="s">
        <v>749</v>
      </c>
      <c r="B149" s="2">
        <v>45293</v>
      </c>
      <c r="C149" s="1" t="s">
        <v>6671</v>
      </c>
      <c r="D149" s="1" t="s">
        <v>210</v>
      </c>
      <c r="E149">
        <v>2024</v>
      </c>
      <c r="F149" s="1" t="s">
        <v>750</v>
      </c>
      <c r="G149" s="1" t="s">
        <v>751</v>
      </c>
      <c r="H149" s="1" t="s">
        <v>752</v>
      </c>
      <c r="I149" s="1" t="s">
        <v>753</v>
      </c>
      <c r="J149" s="1" t="s">
        <v>20</v>
      </c>
      <c r="K149" s="3">
        <v>7.32</v>
      </c>
      <c r="L149">
        <v>4</v>
      </c>
      <c r="M149" s="3">
        <v>29.28</v>
      </c>
      <c r="N149" s="1" t="s">
        <v>6669</v>
      </c>
      <c r="O149" s="1" t="s">
        <v>22</v>
      </c>
    </row>
    <row r="150" spans="1:15" x14ac:dyDescent="0.3">
      <c r="A150" s="1" t="s">
        <v>754</v>
      </c>
      <c r="B150" s="2">
        <v>45486</v>
      </c>
      <c r="C150" s="1" t="s">
        <v>6673</v>
      </c>
      <c r="D150" s="1" t="s">
        <v>32</v>
      </c>
      <c r="E150">
        <v>2024</v>
      </c>
      <c r="F150" s="1" t="s">
        <v>755</v>
      </c>
      <c r="G150" s="1" t="s">
        <v>756</v>
      </c>
      <c r="H150" s="1" t="s">
        <v>757</v>
      </c>
      <c r="I150" s="1" t="s">
        <v>758</v>
      </c>
      <c r="J150" s="1" t="s">
        <v>70</v>
      </c>
      <c r="K150" s="3">
        <v>6.83</v>
      </c>
      <c r="L150">
        <v>2</v>
      </c>
      <c r="M150" s="3">
        <v>13.66</v>
      </c>
      <c r="N150" s="1" t="s">
        <v>29</v>
      </c>
      <c r="O150" s="1" t="s">
        <v>193</v>
      </c>
    </row>
    <row r="151" spans="1:15" x14ac:dyDescent="0.3">
      <c r="A151" s="1" t="s">
        <v>759</v>
      </c>
      <c r="B151" s="2">
        <v>44875</v>
      </c>
      <c r="C151" s="1" t="s">
        <v>6672</v>
      </c>
      <c r="D151" s="1" t="s">
        <v>54</v>
      </c>
      <c r="E151">
        <v>2022</v>
      </c>
      <c r="F151" s="1" t="s">
        <v>760</v>
      </c>
      <c r="G151" s="1" t="s">
        <v>761</v>
      </c>
      <c r="H151" s="1" t="s">
        <v>762</v>
      </c>
      <c r="I151" s="1" t="s">
        <v>763</v>
      </c>
      <c r="J151" s="1" t="s">
        <v>87</v>
      </c>
      <c r="K151" s="3">
        <v>38.159999999999997</v>
      </c>
      <c r="L151">
        <v>5</v>
      </c>
      <c r="M151" s="3">
        <v>190.8</v>
      </c>
      <c r="N151" s="1" t="s">
        <v>6669</v>
      </c>
      <c r="O151" s="1" t="s">
        <v>37</v>
      </c>
    </row>
    <row r="152" spans="1:15" x14ac:dyDescent="0.3">
      <c r="A152" s="1" t="s">
        <v>764</v>
      </c>
      <c r="B152" s="2">
        <v>45117</v>
      </c>
      <c r="C152" s="1" t="s">
        <v>6667</v>
      </c>
      <c r="D152" s="1" t="s">
        <v>32</v>
      </c>
      <c r="E152">
        <v>2023</v>
      </c>
      <c r="F152" s="1" t="s">
        <v>765</v>
      </c>
      <c r="G152" s="1" t="s">
        <v>766</v>
      </c>
      <c r="H152" s="1" t="s">
        <v>767</v>
      </c>
      <c r="I152" s="1" t="s">
        <v>768</v>
      </c>
      <c r="J152" s="1" t="s">
        <v>51</v>
      </c>
      <c r="K152" s="3">
        <v>30.11</v>
      </c>
      <c r="L152">
        <v>1</v>
      </c>
      <c r="M152" s="3">
        <v>30.11</v>
      </c>
      <c r="N152" s="1" t="s">
        <v>6669</v>
      </c>
      <c r="O152" s="1" t="s">
        <v>30</v>
      </c>
    </row>
    <row r="153" spans="1:15" x14ac:dyDescent="0.3">
      <c r="A153" s="1" t="s">
        <v>769</v>
      </c>
      <c r="B153" s="2">
        <v>45884</v>
      </c>
      <c r="C153" s="1" t="s">
        <v>6668</v>
      </c>
      <c r="D153" s="1" t="s">
        <v>90</v>
      </c>
      <c r="E153">
        <v>2025</v>
      </c>
      <c r="F153" s="1" t="s">
        <v>770</v>
      </c>
      <c r="G153" s="1" t="s">
        <v>771</v>
      </c>
      <c r="H153" s="1" t="s">
        <v>772</v>
      </c>
      <c r="I153" s="1" t="s">
        <v>773</v>
      </c>
      <c r="J153" s="1" t="s">
        <v>87</v>
      </c>
      <c r="K153" s="3">
        <v>8.61</v>
      </c>
      <c r="L153">
        <v>1</v>
      </c>
      <c r="M153" s="3">
        <v>8.61</v>
      </c>
      <c r="N153" s="1" t="s">
        <v>21</v>
      </c>
      <c r="O153" s="1" t="s">
        <v>44</v>
      </c>
    </row>
    <row r="154" spans="1:15" x14ac:dyDescent="0.3">
      <c r="A154" s="1" t="s">
        <v>774</v>
      </c>
      <c r="B154" s="2">
        <v>45396</v>
      </c>
      <c r="C154" s="1" t="s">
        <v>6666</v>
      </c>
      <c r="D154" s="1" t="s">
        <v>82</v>
      </c>
      <c r="E154">
        <v>2024</v>
      </c>
      <c r="F154" s="1" t="s">
        <v>775</v>
      </c>
      <c r="G154" s="1" t="s">
        <v>776</v>
      </c>
      <c r="H154" s="1" t="s">
        <v>777</v>
      </c>
      <c r="I154" s="1" t="s">
        <v>778</v>
      </c>
      <c r="J154" s="1" t="s">
        <v>87</v>
      </c>
      <c r="K154" s="3">
        <v>45.79</v>
      </c>
      <c r="L154">
        <v>2</v>
      </c>
      <c r="M154" s="3">
        <v>91.58</v>
      </c>
      <c r="N154" s="1" t="s">
        <v>88</v>
      </c>
      <c r="O154" s="1" t="s">
        <v>52</v>
      </c>
    </row>
    <row r="155" spans="1:15" x14ac:dyDescent="0.3">
      <c r="A155" s="1" t="s">
        <v>779</v>
      </c>
      <c r="B155" s="2">
        <v>45010</v>
      </c>
      <c r="C155" s="1" t="s">
        <v>6673</v>
      </c>
      <c r="D155" s="1" t="s">
        <v>15</v>
      </c>
      <c r="E155">
        <v>2023</v>
      </c>
      <c r="F155" s="1" t="s">
        <v>780</v>
      </c>
      <c r="G155" s="1" t="s">
        <v>781</v>
      </c>
      <c r="H155" s="1" t="s">
        <v>782</v>
      </c>
      <c r="I155" s="1" t="s">
        <v>783</v>
      </c>
      <c r="J155" s="1" t="s">
        <v>20</v>
      </c>
      <c r="K155" s="3">
        <v>28.41</v>
      </c>
      <c r="L155">
        <v>1</v>
      </c>
      <c r="M155" s="3">
        <v>28.41</v>
      </c>
      <c r="N155" s="1" t="s">
        <v>6669</v>
      </c>
      <c r="O155" s="1" t="s">
        <v>30</v>
      </c>
    </row>
    <row r="156" spans="1:15" x14ac:dyDescent="0.3">
      <c r="A156" s="1" t="s">
        <v>784</v>
      </c>
      <c r="B156" s="2">
        <v>45600</v>
      </c>
      <c r="C156" s="1" t="s">
        <v>6667</v>
      </c>
      <c r="D156" s="1" t="s">
        <v>54</v>
      </c>
      <c r="E156">
        <v>2024</v>
      </c>
      <c r="F156" s="1" t="s">
        <v>524</v>
      </c>
      <c r="G156" s="1" t="s">
        <v>571</v>
      </c>
      <c r="H156" s="1" t="s">
        <v>785</v>
      </c>
      <c r="I156" s="1" t="s">
        <v>786</v>
      </c>
      <c r="J156" s="1" t="s">
        <v>51</v>
      </c>
      <c r="K156" s="3">
        <v>37.700000000000003</v>
      </c>
      <c r="L156">
        <v>4</v>
      </c>
      <c r="M156" s="3">
        <v>150.80000000000001</v>
      </c>
      <c r="N156" s="1" t="s">
        <v>6669</v>
      </c>
      <c r="O156" s="1" t="s">
        <v>193</v>
      </c>
    </row>
    <row r="157" spans="1:15" x14ac:dyDescent="0.3">
      <c r="A157" s="1" t="s">
        <v>787</v>
      </c>
      <c r="B157" s="2">
        <v>44999</v>
      </c>
      <c r="C157" s="1" t="s">
        <v>6671</v>
      </c>
      <c r="D157" s="1" t="s">
        <v>15</v>
      </c>
      <c r="E157">
        <v>2023</v>
      </c>
      <c r="F157" s="1" t="s">
        <v>788</v>
      </c>
      <c r="G157" s="1" t="s">
        <v>789</v>
      </c>
      <c r="H157" s="1" t="s">
        <v>99</v>
      </c>
      <c r="I157" s="1" t="s">
        <v>100</v>
      </c>
      <c r="J157" s="1" t="s">
        <v>51</v>
      </c>
      <c r="K157" s="3">
        <v>24.13</v>
      </c>
      <c r="L157">
        <v>5</v>
      </c>
      <c r="M157" s="3">
        <v>120.65</v>
      </c>
      <c r="N157" s="1" t="s">
        <v>29</v>
      </c>
      <c r="O157" s="1" t="s">
        <v>30</v>
      </c>
    </row>
    <row r="158" spans="1:15" x14ac:dyDescent="0.3">
      <c r="A158" s="1" t="s">
        <v>790</v>
      </c>
      <c r="B158" s="2">
        <v>45259</v>
      </c>
      <c r="C158" s="1" t="s">
        <v>6670</v>
      </c>
      <c r="D158" s="1" t="s">
        <v>54</v>
      </c>
      <c r="E158">
        <v>2023</v>
      </c>
      <c r="F158" s="1" t="s">
        <v>453</v>
      </c>
      <c r="G158" s="1" t="s">
        <v>454</v>
      </c>
      <c r="H158" s="1" t="s">
        <v>791</v>
      </c>
      <c r="I158" s="1" t="s">
        <v>792</v>
      </c>
      <c r="J158" s="1" t="s">
        <v>51</v>
      </c>
      <c r="K158" s="3">
        <v>38.479999999999997</v>
      </c>
      <c r="L158">
        <v>2</v>
      </c>
      <c r="M158" s="3">
        <v>76.959999999999994</v>
      </c>
      <c r="N158" s="1" t="s">
        <v>88</v>
      </c>
      <c r="O158" s="1" t="s">
        <v>30</v>
      </c>
    </row>
    <row r="159" spans="1:15" x14ac:dyDescent="0.3">
      <c r="A159" s="1" t="s">
        <v>793</v>
      </c>
      <c r="B159" s="2">
        <v>45687</v>
      </c>
      <c r="C159" s="1" t="s">
        <v>6672</v>
      </c>
      <c r="D159" s="1" t="s">
        <v>210</v>
      </c>
      <c r="E159">
        <v>2025</v>
      </c>
      <c r="F159" s="1" t="s">
        <v>794</v>
      </c>
      <c r="G159" s="1" t="s">
        <v>795</v>
      </c>
      <c r="H159" s="1" t="s">
        <v>796</v>
      </c>
      <c r="I159" s="1" t="s">
        <v>797</v>
      </c>
      <c r="J159" s="1" t="s">
        <v>20</v>
      </c>
      <c r="K159" s="3">
        <v>19.420000000000002</v>
      </c>
      <c r="L159">
        <v>2</v>
      </c>
      <c r="M159" s="3">
        <v>38.840000000000003</v>
      </c>
      <c r="N159" s="1" t="s">
        <v>21</v>
      </c>
      <c r="O159" s="1" t="s">
        <v>22</v>
      </c>
    </row>
    <row r="160" spans="1:15" x14ac:dyDescent="0.3">
      <c r="A160" s="1" t="s">
        <v>798</v>
      </c>
      <c r="B160" s="2">
        <v>44861</v>
      </c>
      <c r="C160" s="1" t="s">
        <v>6672</v>
      </c>
      <c r="D160" s="1" t="s">
        <v>133</v>
      </c>
      <c r="E160">
        <v>2022</v>
      </c>
      <c r="F160" s="1" t="s">
        <v>799</v>
      </c>
      <c r="G160" s="1" t="s">
        <v>800</v>
      </c>
      <c r="H160" s="1" t="s">
        <v>110</v>
      </c>
      <c r="I160" s="1" t="s">
        <v>111</v>
      </c>
      <c r="J160" s="1" t="s">
        <v>20</v>
      </c>
      <c r="K160" s="3">
        <v>48.54</v>
      </c>
      <c r="L160">
        <v>1</v>
      </c>
      <c r="M160" s="3">
        <v>48.54</v>
      </c>
      <c r="N160" s="1" t="s">
        <v>21</v>
      </c>
      <c r="O160" s="1" t="s">
        <v>37</v>
      </c>
    </row>
    <row r="161" spans="1:15" x14ac:dyDescent="0.3">
      <c r="A161" s="1" t="s">
        <v>801</v>
      </c>
      <c r="B161" s="2">
        <v>45268</v>
      </c>
      <c r="C161" s="1" t="s">
        <v>6668</v>
      </c>
      <c r="D161" s="1" t="s">
        <v>107</v>
      </c>
      <c r="E161">
        <v>2023</v>
      </c>
      <c r="F161" s="1" t="s">
        <v>802</v>
      </c>
      <c r="G161" s="1" t="s">
        <v>803</v>
      </c>
      <c r="H161" s="1" t="s">
        <v>292</v>
      </c>
      <c r="I161" s="1" t="s">
        <v>293</v>
      </c>
      <c r="J161" s="1" t="s">
        <v>70</v>
      </c>
      <c r="K161" s="3">
        <v>10.29</v>
      </c>
      <c r="L161">
        <v>4</v>
      </c>
      <c r="M161" s="3">
        <v>41.16</v>
      </c>
      <c r="N161" s="1" t="s">
        <v>6669</v>
      </c>
      <c r="O161" s="1" t="s">
        <v>30</v>
      </c>
    </row>
    <row r="162" spans="1:15" x14ac:dyDescent="0.3">
      <c r="A162" s="1" t="s">
        <v>804</v>
      </c>
      <c r="B162" s="2">
        <v>45334</v>
      </c>
      <c r="C162" s="1" t="s">
        <v>6667</v>
      </c>
      <c r="D162" s="1" t="s">
        <v>39</v>
      </c>
      <c r="E162">
        <v>2024</v>
      </c>
      <c r="F162" s="1" t="s">
        <v>118</v>
      </c>
      <c r="G162" s="1" t="s">
        <v>805</v>
      </c>
      <c r="H162" s="1" t="s">
        <v>806</v>
      </c>
      <c r="I162" s="1" t="s">
        <v>807</v>
      </c>
      <c r="J162" s="1" t="s">
        <v>20</v>
      </c>
      <c r="K162" s="3">
        <v>34.29</v>
      </c>
      <c r="L162">
        <v>1</v>
      </c>
      <c r="M162" s="3">
        <v>34.29</v>
      </c>
      <c r="N162" s="1" t="s">
        <v>21</v>
      </c>
      <c r="O162" s="1" t="s">
        <v>22</v>
      </c>
    </row>
    <row r="163" spans="1:15" x14ac:dyDescent="0.3">
      <c r="A163" s="1" t="s">
        <v>808</v>
      </c>
      <c r="B163" s="2">
        <v>44963</v>
      </c>
      <c r="C163" s="1" t="s">
        <v>6667</v>
      </c>
      <c r="D163" s="1" t="s">
        <v>39</v>
      </c>
      <c r="E163">
        <v>2023</v>
      </c>
      <c r="F163" s="1" t="s">
        <v>809</v>
      </c>
      <c r="G163" s="1" t="s">
        <v>810</v>
      </c>
      <c r="H163" s="1" t="s">
        <v>811</v>
      </c>
      <c r="I163" s="1" t="s">
        <v>812</v>
      </c>
      <c r="J163" s="1" t="s">
        <v>51</v>
      </c>
      <c r="K163" s="3">
        <v>5.88</v>
      </c>
      <c r="L163">
        <v>4</v>
      </c>
      <c r="M163" s="3">
        <v>23.52</v>
      </c>
      <c r="N163" s="1" t="s">
        <v>21</v>
      </c>
      <c r="O163" s="1" t="s">
        <v>80</v>
      </c>
    </row>
    <row r="164" spans="1:15" x14ac:dyDescent="0.3">
      <c r="A164" s="1" t="s">
        <v>813</v>
      </c>
      <c r="B164" s="2">
        <v>45701</v>
      </c>
      <c r="C164" s="1" t="s">
        <v>6672</v>
      </c>
      <c r="D164" s="1" t="s">
        <v>39</v>
      </c>
      <c r="E164">
        <v>2025</v>
      </c>
      <c r="F164" s="1" t="s">
        <v>814</v>
      </c>
      <c r="G164" s="1" t="s">
        <v>815</v>
      </c>
      <c r="H164" s="1" t="s">
        <v>816</v>
      </c>
      <c r="I164" s="1" t="s">
        <v>817</v>
      </c>
      <c r="J164" s="1" t="s">
        <v>70</v>
      </c>
      <c r="K164" s="3">
        <v>32.159999999999997</v>
      </c>
      <c r="L164">
        <v>2</v>
      </c>
      <c r="M164" s="3">
        <v>64.319999999999993</v>
      </c>
      <c r="N164" s="1" t="s">
        <v>6669</v>
      </c>
      <c r="O164" s="1" t="s">
        <v>37</v>
      </c>
    </row>
    <row r="165" spans="1:15" x14ac:dyDescent="0.3">
      <c r="A165" s="1" t="s">
        <v>818</v>
      </c>
      <c r="B165" s="2">
        <v>45352</v>
      </c>
      <c r="C165" s="1" t="s">
        <v>6668</v>
      </c>
      <c r="D165" s="1" t="s">
        <v>15</v>
      </c>
      <c r="E165">
        <v>2024</v>
      </c>
      <c r="F165" s="1" t="s">
        <v>819</v>
      </c>
      <c r="G165" s="1" t="s">
        <v>820</v>
      </c>
      <c r="H165" s="1" t="s">
        <v>821</v>
      </c>
      <c r="I165" s="1" t="s">
        <v>822</v>
      </c>
      <c r="J165" s="1" t="s">
        <v>70</v>
      </c>
      <c r="K165" s="3">
        <v>10.37</v>
      </c>
      <c r="L165">
        <v>5</v>
      </c>
      <c r="M165" s="3">
        <v>51.85</v>
      </c>
      <c r="N165" s="1" t="s">
        <v>6669</v>
      </c>
      <c r="O165" s="1" t="s">
        <v>44</v>
      </c>
    </row>
    <row r="166" spans="1:15" x14ac:dyDescent="0.3">
      <c r="A166" s="1" t="s">
        <v>823</v>
      </c>
      <c r="B166" s="2">
        <v>44960</v>
      </c>
      <c r="C166" s="1" t="s">
        <v>6668</v>
      </c>
      <c r="D166" s="1" t="s">
        <v>39</v>
      </c>
      <c r="E166">
        <v>2023</v>
      </c>
      <c r="F166" s="1" t="s">
        <v>824</v>
      </c>
      <c r="G166" s="1" t="s">
        <v>825</v>
      </c>
      <c r="H166" s="1" t="s">
        <v>826</v>
      </c>
      <c r="I166" s="1" t="s">
        <v>827</v>
      </c>
      <c r="J166" s="1" t="s">
        <v>70</v>
      </c>
      <c r="K166" s="3">
        <v>28.86</v>
      </c>
      <c r="L166">
        <v>4</v>
      </c>
      <c r="M166" s="3">
        <v>115.44</v>
      </c>
      <c r="N166" s="1" t="s">
        <v>21</v>
      </c>
      <c r="O166" s="1" t="s">
        <v>22</v>
      </c>
    </row>
    <row r="167" spans="1:15" x14ac:dyDescent="0.3">
      <c r="A167" s="1" t="s">
        <v>828</v>
      </c>
      <c r="B167" s="2">
        <v>45249</v>
      </c>
      <c r="C167" s="1" t="s">
        <v>6666</v>
      </c>
      <c r="D167" s="1" t="s">
        <v>54</v>
      </c>
      <c r="E167">
        <v>2023</v>
      </c>
      <c r="F167" s="1" t="s">
        <v>829</v>
      </c>
      <c r="G167" s="1" t="s">
        <v>830</v>
      </c>
      <c r="H167" s="1" t="s">
        <v>831</v>
      </c>
      <c r="I167" s="1" t="s">
        <v>832</v>
      </c>
      <c r="J167" s="1" t="s">
        <v>70</v>
      </c>
      <c r="K167" s="3">
        <v>39.619999999999997</v>
      </c>
      <c r="L167">
        <v>4</v>
      </c>
      <c r="M167" s="3">
        <v>158.47999999999999</v>
      </c>
      <c r="N167" s="1" t="s">
        <v>29</v>
      </c>
      <c r="O167" s="1" t="s">
        <v>80</v>
      </c>
    </row>
    <row r="168" spans="1:15" x14ac:dyDescent="0.3">
      <c r="A168" s="1" t="s">
        <v>833</v>
      </c>
      <c r="B168" s="2">
        <v>45047</v>
      </c>
      <c r="C168" s="1" t="s">
        <v>6667</v>
      </c>
      <c r="D168" s="1" t="s">
        <v>46</v>
      </c>
      <c r="E168">
        <v>2023</v>
      </c>
      <c r="F168" s="1" t="s">
        <v>834</v>
      </c>
      <c r="G168" s="1" t="s">
        <v>835</v>
      </c>
      <c r="H168" s="1" t="s">
        <v>836</v>
      </c>
      <c r="I168" s="1" t="s">
        <v>837</v>
      </c>
      <c r="J168" s="1" t="s">
        <v>20</v>
      </c>
      <c r="K168" s="3">
        <v>46.17</v>
      </c>
      <c r="L168">
        <v>4</v>
      </c>
      <c r="M168" s="3">
        <v>184.68</v>
      </c>
      <c r="N168" s="1" t="s">
        <v>21</v>
      </c>
      <c r="O168" s="1" t="s">
        <v>30</v>
      </c>
    </row>
    <row r="169" spans="1:15" x14ac:dyDescent="0.3">
      <c r="A169" s="1" t="s">
        <v>838</v>
      </c>
      <c r="B169" s="2">
        <v>45578</v>
      </c>
      <c r="C169" s="1" t="s">
        <v>6666</v>
      </c>
      <c r="D169" s="1" t="s">
        <v>133</v>
      </c>
      <c r="E169">
        <v>2024</v>
      </c>
      <c r="F169" s="1" t="s">
        <v>839</v>
      </c>
      <c r="G169" s="1" t="s">
        <v>840</v>
      </c>
      <c r="H169" s="1" t="s">
        <v>841</v>
      </c>
      <c r="I169" s="1" t="s">
        <v>842</v>
      </c>
      <c r="J169" s="1" t="s">
        <v>87</v>
      </c>
      <c r="K169" s="3">
        <v>33</v>
      </c>
      <c r="L169">
        <v>3</v>
      </c>
      <c r="M169" s="3">
        <v>99</v>
      </c>
      <c r="N169" s="1" t="s">
        <v>6669</v>
      </c>
      <c r="O169" s="1" t="s">
        <v>44</v>
      </c>
    </row>
    <row r="170" spans="1:15" x14ac:dyDescent="0.3">
      <c r="A170" s="1" t="s">
        <v>843</v>
      </c>
      <c r="B170" s="2">
        <v>45308</v>
      </c>
      <c r="C170" s="1" t="s">
        <v>6670</v>
      </c>
      <c r="D170" s="1" t="s">
        <v>210</v>
      </c>
      <c r="E170">
        <v>2024</v>
      </c>
      <c r="F170" s="1" t="s">
        <v>844</v>
      </c>
      <c r="G170" s="1" t="s">
        <v>845</v>
      </c>
      <c r="H170" s="1" t="s">
        <v>846</v>
      </c>
      <c r="I170" s="1" t="s">
        <v>847</v>
      </c>
      <c r="J170" s="1" t="s">
        <v>20</v>
      </c>
      <c r="K170" s="3">
        <v>43.54</v>
      </c>
      <c r="L170">
        <v>1</v>
      </c>
      <c r="M170" s="3">
        <v>43.54</v>
      </c>
      <c r="N170" s="1" t="s">
        <v>29</v>
      </c>
      <c r="O170" s="1" t="s">
        <v>193</v>
      </c>
    </row>
    <row r="171" spans="1:15" x14ac:dyDescent="0.3">
      <c r="A171" s="1" t="s">
        <v>848</v>
      </c>
      <c r="B171" s="2">
        <v>44928</v>
      </c>
      <c r="C171" s="1" t="s">
        <v>6667</v>
      </c>
      <c r="D171" s="1" t="s">
        <v>210</v>
      </c>
      <c r="E171">
        <v>2023</v>
      </c>
      <c r="F171" s="1" t="s">
        <v>849</v>
      </c>
      <c r="G171" s="1" t="s">
        <v>850</v>
      </c>
      <c r="H171" s="1" t="s">
        <v>851</v>
      </c>
      <c r="I171" s="1" t="s">
        <v>852</v>
      </c>
      <c r="J171" s="1" t="s">
        <v>87</v>
      </c>
      <c r="K171" s="3">
        <v>23.91</v>
      </c>
      <c r="L171">
        <v>4</v>
      </c>
      <c r="M171" s="3">
        <v>95.64</v>
      </c>
      <c r="N171" s="1" t="s">
        <v>6669</v>
      </c>
      <c r="O171" s="1" t="s">
        <v>80</v>
      </c>
    </row>
    <row r="172" spans="1:15" x14ac:dyDescent="0.3">
      <c r="A172" s="1" t="s">
        <v>853</v>
      </c>
      <c r="B172" s="2">
        <v>44901</v>
      </c>
      <c r="C172" s="1" t="s">
        <v>6671</v>
      </c>
      <c r="D172" s="1" t="s">
        <v>107</v>
      </c>
      <c r="E172">
        <v>2022</v>
      </c>
      <c r="F172" s="1" t="s">
        <v>854</v>
      </c>
      <c r="G172" s="1" t="s">
        <v>855</v>
      </c>
      <c r="H172" s="1" t="s">
        <v>856</v>
      </c>
      <c r="I172" s="1" t="s">
        <v>857</v>
      </c>
      <c r="J172" s="1" t="s">
        <v>51</v>
      </c>
      <c r="K172" s="3">
        <v>43.65</v>
      </c>
      <c r="L172">
        <v>1</v>
      </c>
      <c r="M172" s="3">
        <v>43.65</v>
      </c>
      <c r="N172" s="1" t="s">
        <v>21</v>
      </c>
      <c r="O172" s="1" t="s">
        <v>80</v>
      </c>
    </row>
    <row r="173" spans="1:15" x14ac:dyDescent="0.3">
      <c r="A173" s="1" t="s">
        <v>858</v>
      </c>
      <c r="B173" s="2">
        <v>45164</v>
      </c>
      <c r="C173" s="1" t="s">
        <v>6673</v>
      </c>
      <c r="D173" s="1" t="s">
        <v>90</v>
      </c>
      <c r="E173">
        <v>2023</v>
      </c>
      <c r="F173" s="1" t="s">
        <v>859</v>
      </c>
      <c r="G173" s="1" t="s">
        <v>860</v>
      </c>
      <c r="H173" s="1" t="s">
        <v>861</v>
      </c>
      <c r="I173" s="1" t="s">
        <v>862</v>
      </c>
      <c r="J173" s="1" t="s">
        <v>20</v>
      </c>
      <c r="K173" s="3">
        <v>15.11</v>
      </c>
      <c r="L173">
        <v>4</v>
      </c>
      <c r="M173" s="3">
        <v>60.44</v>
      </c>
      <c r="N173" s="1" t="s">
        <v>21</v>
      </c>
      <c r="O173" s="1" t="s">
        <v>37</v>
      </c>
    </row>
    <row r="174" spans="1:15" x14ac:dyDescent="0.3">
      <c r="A174" s="1" t="s">
        <v>863</v>
      </c>
      <c r="B174" s="2">
        <v>45193</v>
      </c>
      <c r="C174" s="1" t="s">
        <v>6666</v>
      </c>
      <c r="D174" s="1" t="s">
        <v>60</v>
      </c>
      <c r="E174">
        <v>2023</v>
      </c>
      <c r="F174" s="1" t="s">
        <v>322</v>
      </c>
      <c r="G174" s="1" t="s">
        <v>864</v>
      </c>
      <c r="H174" s="1" t="s">
        <v>865</v>
      </c>
      <c r="I174" s="1" t="s">
        <v>866</v>
      </c>
      <c r="J174" s="1" t="s">
        <v>20</v>
      </c>
      <c r="K174" s="3">
        <v>35.53</v>
      </c>
      <c r="L174">
        <v>1</v>
      </c>
      <c r="M174" s="3">
        <v>35.53</v>
      </c>
      <c r="N174" s="1" t="s">
        <v>6669</v>
      </c>
      <c r="O174" s="1" t="s">
        <v>80</v>
      </c>
    </row>
    <row r="175" spans="1:15" x14ac:dyDescent="0.3">
      <c r="A175" s="1" t="s">
        <v>867</v>
      </c>
      <c r="B175" s="2">
        <v>45055</v>
      </c>
      <c r="C175" s="1" t="s">
        <v>6671</v>
      </c>
      <c r="D175" s="1" t="s">
        <v>46</v>
      </c>
      <c r="E175">
        <v>2023</v>
      </c>
      <c r="F175" s="1" t="s">
        <v>868</v>
      </c>
      <c r="G175" s="1" t="s">
        <v>869</v>
      </c>
      <c r="H175" s="1" t="s">
        <v>870</v>
      </c>
      <c r="I175" s="1" t="s">
        <v>871</v>
      </c>
      <c r="J175" s="1" t="s">
        <v>87</v>
      </c>
      <c r="K175" s="3">
        <v>14.92</v>
      </c>
      <c r="L175">
        <v>4</v>
      </c>
      <c r="M175" s="3">
        <v>59.68</v>
      </c>
      <c r="N175" s="1" t="s">
        <v>29</v>
      </c>
      <c r="O175" s="1" t="s">
        <v>37</v>
      </c>
    </row>
    <row r="176" spans="1:15" x14ac:dyDescent="0.3">
      <c r="A176" s="1" t="s">
        <v>872</v>
      </c>
      <c r="B176" s="2">
        <v>45290</v>
      </c>
      <c r="C176" s="1" t="s">
        <v>6673</v>
      </c>
      <c r="D176" s="1" t="s">
        <v>107</v>
      </c>
      <c r="E176">
        <v>2023</v>
      </c>
      <c r="F176" s="1" t="s">
        <v>873</v>
      </c>
      <c r="G176" s="1" t="s">
        <v>874</v>
      </c>
      <c r="H176" s="1" t="s">
        <v>197</v>
      </c>
      <c r="I176" s="1" t="s">
        <v>875</v>
      </c>
      <c r="J176" s="1" t="s">
        <v>87</v>
      </c>
      <c r="K176" s="3">
        <v>45.02</v>
      </c>
      <c r="L176">
        <v>4</v>
      </c>
      <c r="M176" s="3">
        <v>180.08</v>
      </c>
      <c r="N176" s="1" t="s">
        <v>21</v>
      </c>
      <c r="O176" s="1" t="s">
        <v>22</v>
      </c>
    </row>
    <row r="177" spans="1:15" x14ac:dyDescent="0.3">
      <c r="A177" s="1" t="s">
        <v>876</v>
      </c>
      <c r="B177" s="2">
        <v>45251</v>
      </c>
      <c r="C177" s="1" t="s">
        <v>6671</v>
      </c>
      <c r="D177" s="1" t="s">
        <v>54</v>
      </c>
      <c r="E177">
        <v>2023</v>
      </c>
      <c r="F177" s="1" t="s">
        <v>235</v>
      </c>
      <c r="G177" s="1" t="s">
        <v>877</v>
      </c>
      <c r="H177" s="1" t="s">
        <v>878</v>
      </c>
      <c r="I177" s="1" t="s">
        <v>879</v>
      </c>
      <c r="J177" s="1" t="s">
        <v>51</v>
      </c>
      <c r="K177" s="3">
        <v>29.03</v>
      </c>
      <c r="L177">
        <v>4</v>
      </c>
      <c r="M177" s="3">
        <v>116.12</v>
      </c>
      <c r="N177" s="1" t="s">
        <v>21</v>
      </c>
      <c r="O177" s="1" t="s">
        <v>22</v>
      </c>
    </row>
    <row r="178" spans="1:15" x14ac:dyDescent="0.3">
      <c r="A178" s="1" t="s">
        <v>880</v>
      </c>
      <c r="B178" s="2">
        <v>45389</v>
      </c>
      <c r="C178" s="1" t="s">
        <v>6666</v>
      </c>
      <c r="D178" s="1" t="s">
        <v>82</v>
      </c>
      <c r="E178">
        <v>2024</v>
      </c>
      <c r="F178" s="1" t="s">
        <v>881</v>
      </c>
      <c r="G178" s="1" t="s">
        <v>882</v>
      </c>
      <c r="H178" s="1" t="s">
        <v>883</v>
      </c>
      <c r="I178" s="1" t="s">
        <v>884</v>
      </c>
      <c r="J178" s="1" t="s">
        <v>87</v>
      </c>
      <c r="K178" s="3">
        <v>16.43</v>
      </c>
      <c r="L178">
        <v>5</v>
      </c>
      <c r="M178" s="3">
        <v>82.15</v>
      </c>
      <c r="N178" s="1" t="s">
        <v>21</v>
      </c>
      <c r="O178" s="1" t="s">
        <v>95</v>
      </c>
    </row>
    <row r="179" spans="1:15" x14ac:dyDescent="0.3">
      <c r="A179" s="1" t="s">
        <v>885</v>
      </c>
      <c r="B179" s="2">
        <v>45390</v>
      </c>
      <c r="C179" s="1" t="s">
        <v>6667</v>
      </c>
      <c r="D179" s="1" t="s">
        <v>82</v>
      </c>
      <c r="E179">
        <v>2024</v>
      </c>
      <c r="F179" s="1" t="s">
        <v>819</v>
      </c>
      <c r="G179" s="1" t="s">
        <v>820</v>
      </c>
      <c r="H179" s="1" t="s">
        <v>886</v>
      </c>
      <c r="I179" s="1" t="s">
        <v>887</v>
      </c>
      <c r="J179" s="1" t="s">
        <v>51</v>
      </c>
      <c r="K179" s="3">
        <v>36.94</v>
      </c>
      <c r="L179">
        <v>5</v>
      </c>
      <c r="M179" s="3">
        <v>184.7</v>
      </c>
      <c r="N179" s="1" t="s">
        <v>88</v>
      </c>
      <c r="O179" s="1" t="s">
        <v>193</v>
      </c>
    </row>
    <row r="180" spans="1:15" x14ac:dyDescent="0.3">
      <c r="A180" s="1" t="s">
        <v>888</v>
      </c>
      <c r="B180" s="2">
        <v>45174</v>
      </c>
      <c r="C180" s="1" t="s">
        <v>6671</v>
      </c>
      <c r="D180" s="1" t="s">
        <v>60</v>
      </c>
      <c r="E180">
        <v>2023</v>
      </c>
      <c r="F180" s="1" t="s">
        <v>889</v>
      </c>
      <c r="G180" s="1" t="s">
        <v>890</v>
      </c>
      <c r="H180" s="1" t="s">
        <v>891</v>
      </c>
      <c r="I180" s="1" t="s">
        <v>892</v>
      </c>
      <c r="J180" s="1" t="s">
        <v>20</v>
      </c>
      <c r="K180" s="3">
        <v>8.9</v>
      </c>
      <c r="L180">
        <v>3</v>
      </c>
      <c r="M180" s="3">
        <v>26.7</v>
      </c>
      <c r="N180" s="1" t="s">
        <v>88</v>
      </c>
      <c r="O180" s="1" t="s">
        <v>52</v>
      </c>
    </row>
    <row r="181" spans="1:15" x14ac:dyDescent="0.3">
      <c r="A181" s="1" t="s">
        <v>893</v>
      </c>
      <c r="B181" s="2">
        <v>45177</v>
      </c>
      <c r="C181" s="1" t="s">
        <v>6668</v>
      </c>
      <c r="D181" s="1" t="s">
        <v>60</v>
      </c>
      <c r="E181">
        <v>2023</v>
      </c>
      <c r="F181" s="1" t="s">
        <v>894</v>
      </c>
      <c r="G181" s="1" t="s">
        <v>895</v>
      </c>
      <c r="H181" s="1" t="s">
        <v>896</v>
      </c>
      <c r="I181" s="1" t="s">
        <v>897</v>
      </c>
      <c r="J181" s="1" t="s">
        <v>70</v>
      </c>
      <c r="K181" s="3">
        <v>16.149999999999999</v>
      </c>
      <c r="L181">
        <v>3</v>
      </c>
      <c r="M181" s="3">
        <v>48.45</v>
      </c>
      <c r="N181" s="1" t="s">
        <v>29</v>
      </c>
      <c r="O181" s="1" t="s">
        <v>37</v>
      </c>
    </row>
    <row r="182" spans="1:15" x14ac:dyDescent="0.3">
      <c r="A182" s="1" t="s">
        <v>901</v>
      </c>
      <c r="B182" s="2">
        <v>45861</v>
      </c>
      <c r="C182" s="1" t="s">
        <v>6670</v>
      </c>
      <c r="D182" s="1" t="s">
        <v>32</v>
      </c>
      <c r="E182">
        <v>2025</v>
      </c>
      <c r="F182" s="1" t="s">
        <v>566</v>
      </c>
      <c r="G182" s="1" t="s">
        <v>567</v>
      </c>
      <c r="H182" s="1" t="s">
        <v>370</v>
      </c>
      <c r="I182" s="1" t="s">
        <v>902</v>
      </c>
      <c r="J182" s="1" t="s">
        <v>70</v>
      </c>
      <c r="K182" s="3">
        <v>17.079999999999998</v>
      </c>
      <c r="L182">
        <v>2</v>
      </c>
      <c r="M182" s="3">
        <v>34.159999999999997</v>
      </c>
      <c r="N182" s="1" t="s">
        <v>6669</v>
      </c>
      <c r="O182" s="1" t="s">
        <v>37</v>
      </c>
    </row>
    <row r="183" spans="1:15" x14ac:dyDescent="0.3">
      <c r="A183" s="1" t="s">
        <v>903</v>
      </c>
      <c r="B183" s="2">
        <v>44950</v>
      </c>
      <c r="C183" s="1" t="s">
        <v>6671</v>
      </c>
      <c r="D183" s="1" t="s">
        <v>210</v>
      </c>
      <c r="E183">
        <v>2023</v>
      </c>
      <c r="F183" s="1" t="s">
        <v>245</v>
      </c>
      <c r="G183" s="1" t="s">
        <v>904</v>
      </c>
      <c r="H183" s="1" t="s">
        <v>905</v>
      </c>
      <c r="I183" s="1" t="s">
        <v>906</v>
      </c>
      <c r="J183" s="1" t="s">
        <v>20</v>
      </c>
      <c r="K183" s="3">
        <v>34.25</v>
      </c>
      <c r="L183">
        <v>1</v>
      </c>
      <c r="M183" s="3">
        <v>34.25</v>
      </c>
      <c r="N183" s="1" t="s">
        <v>29</v>
      </c>
      <c r="O183" s="1" t="s">
        <v>22</v>
      </c>
    </row>
    <row r="184" spans="1:15" x14ac:dyDescent="0.3">
      <c r="A184" s="1" t="s">
        <v>907</v>
      </c>
      <c r="B184" s="2">
        <v>45017</v>
      </c>
      <c r="C184" s="1" t="s">
        <v>6673</v>
      </c>
      <c r="D184" s="1" t="s">
        <v>82</v>
      </c>
      <c r="E184">
        <v>2023</v>
      </c>
      <c r="F184" s="1" t="s">
        <v>908</v>
      </c>
      <c r="G184" s="1" t="s">
        <v>341</v>
      </c>
      <c r="H184" s="1" t="s">
        <v>909</v>
      </c>
      <c r="I184" s="1" t="s">
        <v>910</v>
      </c>
      <c r="J184" s="1" t="s">
        <v>20</v>
      </c>
      <c r="K184" s="3">
        <v>47.13</v>
      </c>
      <c r="L184">
        <v>2</v>
      </c>
      <c r="M184" s="3">
        <v>94.26</v>
      </c>
      <c r="N184" s="1" t="s">
        <v>21</v>
      </c>
      <c r="O184" s="1" t="s">
        <v>30</v>
      </c>
    </row>
    <row r="185" spans="1:15" x14ac:dyDescent="0.3">
      <c r="A185" s="1" t="s">
        <v>911</v>
      </c>
      <c r="B185" s="2">
        <v>45430</v>
      </c>
      <c r="C185" s="1" t="s">
        <v>6673</v>
      </c>
      <c r="D185" s="1" t="s">
        <v>46</v>
      </c>
      <c r="E185">
        <v>2024</v>
      </c>
      <c r="F185" s="1" t="s">
        <v>912</v>
      </c>
      <c r="G185" s="1" t="s">
        <v>913</v>
      </c>
      <c r="H185" s="1" t="s">
        <v>355</v>
      </c>
      <c r="I185" s="1" t="s">
        <v>914</v>
      </c>
      <c r="J185" s="1" t="s">
        <v>70</v>
      </c>
      <c r="K185" s="3">
        <v>56.83</v>
      </c>
      <c r="L185">
        <v>5</v>
      </c>
      <c r="M185" s="3">
        <v>284.14999999999998</v>
      </c>
      <c r="N185" s="1" t="s">
        <v>6669</v>
      </c>
      <c r="O185" s="1" t="s">
        <v>22</v>
      </c>
    </row>
    <row r="186" spans="1:15" x14ac:dyDescent="0.3">
      <c r="A186" s="1" t="s">
        <v>915</v>
      </c>
      <c r="B186" s="2">
        <v>45280</v>
      </c>
      <c r="C186" s="1" t="s">
        <v>6670</v>
      </c>
      <c r="D186" s="1" t="s">
        <v>107</v>
      </c>
      <c r="E186">
        <v>2023</v>
      </c>
      <c r="F186" s="1" t="s">
        <v>710</v>
      </c>
      <c r="G186" s="1" t="s">
        <v>711</v>
      </c>
      <c r="H186" s="1" t="s">
        <v>518</v>
      </c>
      <c r="I186" s="1" t="s">
        <v>916</v>
      </c>
      <c r="J186" s="1" t="s">
        <v>20</v>
      </c>
      <c r="K186" s="3">
        <v>27.86</v>
      </c>
      <c r="L186">
        <v>2</v>
      </c>
      <c r="M186" s="3">
        <v>55.72</v>
      </c>
      <c r="N186" s="1" t="s">
        <v>21</v>
      </c>
      <c r="O186" s="1" t="s">
        <v>37</v>
      </c>
    </row>
    <row r="187" spans="1:15" x14ac:dyDescent="0.3">
      <c r="A187" s="1" t="s">
        <v>917</v>
      </c>
      <c r="B187" s="2">
        <v>45287</v>
      </c>
      <c r="C187" s="1" t="s">
        <v>6670</v>
      </c>
      <c r="D187" s="1" t="s">
        <v>107</v>
      </c>
      <c r="E187">
        <v>2023</v>
      </c>
      <c r="F187" s="1" t="s">
        <v>918</v>
      </c>
      <c r="G187" s="1" t="s">
        <v>919</v>
      </c>
      <c r="H187" s="1" t="s">
        <v>161</v>
      </c>
      <c r="I187" s="1" t="s">
        <v>162</v>
      </c>
      <c r="J187" s="1" t="s">
        <v>51</v>
      </c>
      <c r="K187" s="3">
        <v>34.880000000000003</v>
      </c>
      <c r="L187">
        <v>1</v>
      </c>
      <c r="M187" s="3">
        <v>34.880000000000003</v>
      </c>
      <c r="N187" s="1" t="s">
        <v>6669</v>
      </c>
      <c r="O187" s="1" t="s">
        <v>80</v>
      </c>
    </row>
    <row r="188" spans="1:15" x14ac:dyDescent="0.3">
      <c r="A188" s="1" t="s">
        <v>920</v>
      </c>
      <c r="B188" s="2">
        <v>45033</v>
      </c>
      <c r="C188" s="1" t="s">
        <v>6667</v>
      </c>
      <c r="D188" s="1" t="s">
        <v>82</v>
      </c>
      <c r="E188">
        <v>2023</v>
      </c>
      <c r="F188" s="1" t="s">
        <v>921</v>
      </c>
      <c r="G188" s="1" t="s">
        <v>922</v>
      </c>
      <c r="H188" s="1" t="s">
        <v>923</v>
      </c>
      <c r="I188" s="1" t="s">
        <v>924</v>
      </c>
      <c r="J188" s="1" t="s">
        <v>51</v>
      </c>
      <c r="K188" s="3">
        <v>28.18</v>
      </c>
      <c r="L188">
        <v>5</v>
      </c>
      <c r="M188" s="3">
        <v>140.9</v>
      </c>
      <c r="N188" s="1" t="s">
        <v>29</v>
      </c>
      <c r="O188" s="1" t="s">
        <v>193</v>
      </c>
    </row>
    <row r="189" spans="1:15" x14ac:dyDescent="0.3">
      <c r="A189" s="1" t="s">
        <v>925</v>
      </c>
      <c r="B189" s="2">
        <v>45419</v>
      </c>
      <c r="C189" s="1" t="s">
        <v>6671</v>
      </c>
      <c r="D189" s="1" t="s">
        <v>46</v>
      </c>
      <c r="E189">
        <v>2024</v>
      </c>
      <c r="F189" s="1" t="s">
        <v>481</v>
      </c>
      <c r="G189" s="1" t="s">
        <v>926</v>
      </c>
      <c r="H189" s="1" t="s">
        <v>927</v>
      </c>
      <c r="I189" s="1" t="s">
        <v>928</v>
      </c>
      <c r="J189" s="1" t="s">
        <v>70</v>
      </c>
      <c r="K189" s="3">
        <v>5.8</v>
      </c>
      <c r="L189">
        <v>5</v>
      </c>
      <c r="M189" s="3">
        <v>29</v>
      </c>
      <c r="N189" s="1" t="s">
        <v>88</v>
      </c>
      <c r="O189" s="1" t="s">
        <v>37</v>
      </c>
    </row>
    <row r="190" spans="1:15" x14ac:dyDescent="0.3">
      <c r="A190" s="1" t="s">
        <v>929</v>
      </c>
      <c r="B190" s="2">
        <v>45575</v>
      </c>
      <c r="C190" s="1" t="s">
        <v>6672</v>
      </c>
      <c r="D190" s="1" t="s">
        <v>133</v>
      </c>
      <c r="E190">
        <v>2024</v>
      </c>
      <c r="F190" s="1" t="s">
        <v>930</v>
      </c>
      <c r="G190" s="1" t="s">
        <v>931</v>
      </c>
      <c r="H190" s="1" t="s">
        <v>932</v>
      </c>
      <c r="I190" s="1" t="s">
        <v>933</v>
      </c>
      <c r="J190" s="1" t="s">
        <v>70</v>
      </c>
      <c r="K190" s="3">
        <v>15.39</v>
      </c>
      <c r="L190">
        <v>2</v>
      </c>
      <c r="M190" s="3">
        <v>30.78</v>
      </c>
      <c r="N190" s="1" t="s">
        <v>6669</v>
      </c>
      <c r="O190" s="1" t="s">
        <v>30</v>
      </c>
    </row>
    <row r="191" spans="1:15" x14ac:dyDescent="0.3">
      <c r="A191" s="1" t="s">
        <v>934</v>
      </c>
      <c r="B191" s="2">
        <v>44933</v>
      </c>
      <c r="C191" s="1" t="s">
        <v>6673</v>
      </c>
      <c r="D191" s="1" t="s">
        <v>210</v>
      </c>
      <c r="E191">
        <v>2023</v>
      </c>
      <c r="F191" s="1" t="s">
        <v>529</v>
      </c>
      <c r="G191" s="1" t="s">
        <v>935</v>
      </c>
      <c r="H191" s="1" t="s">
        <v>936</v>
      </c>
      <c r="I191" s="1" t="s">
        <v>937</v>
      </c>
      <c r="J191" s="1" t="s">
        <v>87</v>
      </c>
      <c r="K191" s="3">
        <v>24.39</v>
      </c>
      <c r="L191">
        <v>2</v>
      </c>
      <c r="M191" s="3">
        <v>48.78</v>
      </c>
      <c r="N191" s="1" t="s">
        <v>6669</v>
      </c>
      <c r="O191" s="1" t="s">
        <v>193</v>
      </c>
    </row>
    <row r="192" spans="1:15" x14ac:dyDescent="0.3">
      <c r="A192" s="1" t="s">
        <v>938</v>
      </c>
      <c r="B192" s="2">
        <v>45080</v>
      </c>
      <c r="C192" s="1" t="s">
        <v>6673</v>
      </c>
      <c r="D192" s="1" t="s">
        <v>24</v>
      </c>
      <c r="E192">
        <v>2023</v>
      </c>
      <c r="F192" s="1" t="s">
        <v>939</v>
      </c>
      <c r="G192" s="1" t="s">
        <v>940</v>
      </c>
      <c r="H192" s="1" t="s">
        <v>941</v>
      </c>
      <c r="I192" s="1" t="s">
        <v>942</v>
      </c>
      <c r="J192" s="1" t="s">
        <v>20</v>
      </c>
      <c r="K192" s="3">
        <v>20.29</v>
      </c>
      <c r="L192">
        <v>1</v>
      </c>
      <c r="M192" s="3">
        <v>20.29</v>
      </c>
      <c r="N192" s="1" t="s">
        <v>88</v>
      </c>
      <c r="O192" s="1" t="s">
        <v>37</v>
      </c>
    </row>
    <row r="193" spans="1:15" x14ac:dyDescent="0.3">
      <c r="A193" s="1" t="s">
        <v>943</v>
      </c>
      <c r="B193" s="2">
        <v>45603</v>
      </c>
      <c r="C193" s="1" t="s">
        <v>6672</v>
      </c>
      <c r="D193" s="1" t="s">
        <v>54</v>
      </c>
      <c r="E193">
        <v>2024</v>
      </c>
      <c r="F193" s="1" t="s">
        <v>944</v>
      </c>
      <c r="G193" s="1" t="s">
        <v>945</v>
      </c>
      <c r="H193" s="1" t="s">
        <v>628</v>
      </c>
      <c r="I193" s="1" t="s">
        <v>629</v>
      </c>
      <c r="J193" s="1" t="s">
        <v>51</v>
      </c>
      <c r="K193" s="3">
        <v>35.6</v>
      </c>
      <c r="L193">
        <v>2</v>
      </c>
      <c r="M193" s="3">
        <v>71.2</v>
      </c>
      <c r="N193" s="1" t="s">
        <v>88</v>
      </c>
      <c r="O193" s="1" t="s">
        <v>52</v>
      </c>
    </row>
    <row r="194" spans="1:15" x14ac:dyDescent="0.3">
      <c r="A194" s="1" t="s">
        <v>946</v>
      </c>
      <c r="B194" s="2">
        <v>45502</v>
      </c>
      <c r="C194" s="1" t="s">
        <v>6667</v>
      </c>
      <c r="D194" s="1" t="s">
        <v>32</v>
      </c>
      <c r="E194">
        <v>2024</v>
      </c>
      <c r="F194" s="1" t="s">
        <v>839</v>
      </c>
      <c r="G194" s="1" t="s">
        <v>840</v>
      </c>
      <c r="H194" s="1" t="s">
        <v>947</v>
      </c>
      <c r="I194" s="1" t="s">
        <v>948</v>
      </c>
      <c r="J194" s="1" t="s">
        <v>70</v>
      </c>
      <c r="K194" s="3">
        <v>11.16</v>
      </c>
      <c r="L194">
        <v>1</v>
      </c>
      <c r="M194" s="3">
        <v>11.16</v>
      </c>
      <c r="N194" s="1" t="s">
        <v>21</v>
      </c>
      <c r="O194" s="1" t="s">
        <v>95</v>
      </c>
    </row>
    <row r="195" spans="1:15" x14ac:dyDescent="0.3">
      <c r="A195" s="1" t="s">
        <v>949</v>
      </c>
      <c r="B195" s="2">
        <v>45383</v>
      </c>
      <c r="C195" s="1" t="s">
        <v>6667</v>
      </c>
      <c r="D195" s="1" t="s">
        <v>82</v>
      </c>
      <c r="E195">
        <v>2024</v>
      </c>
      <c r="F195" s="1" t="s">
        <v>794</v>
      </c>
      <c r="G195" s="1" t="s">
        <v>795</v>
      </c>
      <c r="H195" s="1" t="s">
        <v>950</v>
      </c>
      <c r="I195" s="1" t="s">
        <v>951</v>
      </c>
      <c r="J195" s="1" t="s">
        <v>70</v>
      </c>
      <c r="K195" s="3">
        <v>12.01</v>
      </c>
      <c r="L195">
        <v>4</v>
      </c>
      <c r="M195" s="3">
        <v>48.04</v>
      </c>
      <c r="N195" s="1" t="s">
        <v>6669</v>
      </c>
      <c r="O195" s="1" t="s">
        <v>22</v>
      </c>
    </row>
    <row r="196" spans="1:15" x14ac:dyDescent="0.3">
      <c r="A196" s="1" t="s">
        <v>952</v>
      </c>
      <c r="B196" s="2">
        <v>45124</v>
      </c>
      <c r="C196" s="1" t="s">
        <v>6667</v>
      </c>
      <c r="D196" s="1" t="s">
        <v>32</v>
      </c>
      <c r="E196">
        <v>2023</v>
      </c>
      <c r="F196" s="1" t="s">
        <v>953</v>
      </c>
      <c r="G196" s="1" t="s">
        <v>954</v>
      </c>
      <c r="H196" s="1" t="s">
        <v>955</v>
      </c>
      <c r="I196" s="1" t="s">
        <v>956</v>
      </c>
      <c r="J196" s="1" t="s">
        <v>51</v>
      </c>
      <c r="K196" s="3">
        <v>5.79</v>
      </c>
      <c r="L196">
        <v>3</v>
      </c>
      <c r="M196" s="3">
        <v>17.37</v>
      </c>
      <c r="N196" s="1" t="s">
        <v>6669</v>
      </c>
      <c r="O196" s="1" t="s">
        <v>22</v>
      </c>
    </row>
    <row r="197" spans="1:15" x14ac:dyDescent="0.3">
      <c r="A197" s="1" t="s">
        <v>957</v>
      </c>
      <c r="B197" s="2">
        <v>45148</v>
      </c>
      <c r="C197" s="1" t="s">
        <v>6672</v>
      </c>
      <c r="D197" s="1" t="s">
        <v>90</v>
      </c>
      <c r="E197">
        <v>2023</v>
      </c>
      <c r="F197" s="1" t="s">
        <v>958</v>
      </c>
      <c r="G197" s="1" t="s">
        <v>959</v>
      </c>
      <c r="H197" s="1" t="s">
        <v>223</v>
      </c>
      <c r="I197" s="1" t="s">
        <v>224</v>
      </c>
      <c r="J197" s="1" t="s">
        <v>87</v>
      </c>
      <c r="K197" s="3">
        <v>34.049999999999997</v>
      </c>
      <c r="L197">
        <v>5</v>
      </c>
      <c r="M197" s="3">
        <v>170.25</v>
      </c>
      <c r="N197" s="1" t="s">
        <v>21</v>
      </c>
      <c r="O197" s="1" t="s">
        <v>37</v>
      </c>
    </row>
    <row r="198" spans="1:15" x14ac:dyDescent="0.3">
      <c r="A198" s="1" t="s">
        <v>960</v>
      </c>
      <c r="B198" s="2">
        <v>45010</v>
      </c>
      <c r="C198" s="1" t="s">
        <v>6673</v>
      </c>
      <c r="D198" s="1" t="s">
        <v>15</v>
      </c>
      <c r="E198">
        <v>2023</v>
      </c>
      <c r="F198" s="1" t="s">
        <v>961</v>
      </c>
      <c r="G198" s="1" t="s">
        <v>962</v>
      </c>
      <c r="H198" s="1" t="s">
        <v>487</v>
      </c>
      <c r="I198" s="1" t="s">
        <v>963</v>
      </c>
      <c r="J198" s="1" t="s">
        <v>87</v>
      </c>
      <c r="K198" s="3">
        <v>9.57</v>
      </c>
      <c r="L198">
        <v>1</v>
      </c>
      <c r="M198" s="3">
        <v>9.57</v>
      </c>
      <c r="N198" s="1" t="s">
        <v>88</v>
      </c>
      <c r="O198" s="1" t="s">
        <v>37</v>
      </c>
    </row>
    <row r="199" spans="1:15" x14ac:dyDescent="0.3">
      <c r="A199" s="1" t="s">
        <v>964</v>
      </c>
      <c r="B199" s="2">
        <v>45605</v>
      </c>
      <c r="C199" s="1" t="s">
        <v>6673</v>
      </c>
      <c r="D199" s="1" t="s">
        <v>54</v>
      </c>
      <c r="E199">
        <v>2024</v>
      </c>
      <c r="F199" s="1" t="s">
        <v>591</v>
      </c>
      <c r="G199" s="1" t="s">
        <v>592</v>
      </c>
      <c r="H199" s="1" t="s">
        <v>568</v>
      </c>
      <c r="I199" s="1" t="s">
        <v>965</v>
      </c>
      <c r="J199" s="1" t="s">
        <v>70</v>
      </c>
      <c r="K199" s="3">
        <v>35.43</v>
      </c>
      <c r="L199">
        <v>5</v>
      </c>
      <c r="M199" s="3">
        <v>177.15</v>
      </c>
      <c r="N199" s="1" t="s">
        <v>21</v>
      </c>
      <c r="O199" s="1" t="s">
        <v>37</v>
      </c>
    </row>
    <row r="200" spans="1:15" x14ac:dyDescent="0.3">
      <c r="A200" s="1" t="s">
        <v>966</v>
      </c>
      <c r="B200" s="2">
        <v>45531</v>
      </c>
      <c r="C200" s="1" t="s">
        <v>6671</v>
      </c>
      <c r="D200" s="1" t="s">
        <v>90</v>
      </c>
      <c r="E200">
        <v>2024</v>
      </c>
      <c r="F200" s="1" t="s">
        <v>967</v>
      </c>
      <c r="G200" s="1" t="s">
        <v>968</v>
      </c>
      <c r="H200" s="1" t="s">
        <v>969</v>
      </c>
      <c r="I200" s="1" t="s">
        <v>970</v>
      </c>
      <c r="J200" s="1" t="s">
        <v>70</v>
      </c>
      <c r="K200" s="3">
        <v>32.880000000000003</v>
      </c>
      <c r="L200">
        <v>2</v>
      </c>
      <c r="M200" s="3">
        <v>65.760000000000005</v>
      </c>
      <c r="N200" s="1" t="s">
        <v>88</v>
      </c>
      <c r="O200" s="1" t="s">
        <v>193</v>
      </c>
    </row>
    <row r="201" spans="1:15" x14ac:dyDescent="0.3">
      <c r="A201" s="1" t="s">
        <v>971</v>
      </c>
      <c r="B201" s="2">
        <v>45705</v>
      </c>
      <c r="C201" s="1" t="s">
        <v>6667</v>
      </c>
      <c r="D201" s="1" t="s">
        <v>39</v>
      </c>
      <c r="E201">
        <v>2025</v>
      </c>
      <c r="F201" s="1" t="s">
        <v>972</v>
      </c>
      <c r="G201" s="1" t="s">
        <v>973</v>
      </c>
      <c r="H201" s="1" t="s">
        <v>974</v>
      </c>
      <c r="I201" s="1" t="s">
        <v>975</v>
      </c>
      <c r="J201" s="1" t="s">
        <v>51</v>
      </c>
      <c r="K201" s="3">
        <v>19.38</v>
      </c>
      <c r="L201">
        <v>5</v>
      </c>
      <c r="M201" s="3">
        <v>96.9</v>
      </c>
      <c r="N201" s="1" t="s">
        <v>29</v>
      </c>
      <c r="O201" s="1" t="s">
        <v>44</v>
      </c>
    </row>
    <row r="202" spans="1:15" x14ac:dyDescent="0.3">
      <c r="A202" s="1" t="s">
        <v>976</v>
      </c>
      <c r="B202" s="2">
        <v>45476</v>
      </c>
      <c r="C202" s="1" t="s">
        <v>6670</v>
      </c>
      <c r="D202" s="1" t="s">
        <v>32</v>
      </c>
      <c r="E202">
        <v>2024</v>
      </c>
      <c r="F202" s="1" t="s">
        <v>977</v>
      </c>
      <c r="G202" s="1" t="s">
        <v>978</v>
      </c>
      <c r="H202" s="1" t="s">
        <v>979</v>
      </c>
      <c r="I202" s="1" t="s">
        <v>980</v>
      </c>
      <c r="J202" s="1" t="s">
        <v>20</v>
      </c>
      <c r="K202" s="3">
        <v>7.66</v>
      </c>
      <c r="L202">
        <v>2</v>
      </c>
      <c r="M202" s="3">
        <v>15.32</v>
      </c>
      <c r="N202" s="1" t="s">
        <v>21</v>
      </c>
      <c r="O202" s="1" t="s">
        <v>80</v>
      </c>
    </row>
    <row r="203" spans="1:15" x14ac:dyDescent="0.3">
      <c r="A203" s="1" t="s">
        <v>981</v>
      </c>
      <c r="B203" s="2">
        <v>45014</v>
      </c>
      <c r="C203" s="1" t="s">
        <v>6670</v>
      </c>
      <c r="D203" s="1" t="s">
        <v>15</v>
      </c>
      <c r="E203">
        <v>2023</v>
      </c>
      <c r="F203" s="1" t="s">
        <v>982</v>
      </c>
      <c r="G203" s="1" t="s">
        <v>983</v>
      </c>
      <c r="H203" s="1" t="s">
        <v>984</v>
      </c>
      <c r="I203" s="1" t="s">
        <v>985</v>
      </c>
      <c r="J203" s="1" t="s">
        <v>20</v>
      </c>
      <c r="K203" s="3">
        <v>41.95</v>
      </c>
      <c r="L203">
        <v>3</v>
      </c>
      <c r="M203" s="3">
        <v>125.85</v>
      </c>
      <c r="N203" s="1" t="s">
        <v>29</v>
      </c>
      <c r="O203" s="1" t="s">
        <v>52</v>
      </c>
    </row>
    <row r="204" spans="1:15" x14ac:dyDescent="0.3">
      <c r="A204" s="1" t="s">
        <v>986</v>
      </c>
      <c r="B204" s="2">
        <v>45163</v>
      </c>
      <c r="C204" s="1" t="s">
        <v>6668</v>
      </c>
      <c r="D204" s="1" t="s">
        <v>90</v>
      </c>
      <c r="E204">
        <v>2023</v>
      </c>
      <c r="F204" s="1" t="s">
        <v>987</v>
      </c>
      <c r="G204" s="1" t="s">
        <v>988</v>
      </c>
      <c r="H204" s="1" t="s">
        <v>989</v>
      </c>
      <c r="I204" s="1" t="s">
        <v>990</v>
      </c>
      <c r="J204" s="1" t="s">
        <v>70</v>
      </c>
      <c r="K204" s="3">
        <v>17.850000000000001</v>
      </c>
      <c r="L204">
        <v>2</v>
      </c>
      <c r="M204" s="3">
        <v>35.700000000000003</v>
      </c>
      <c r="N204" s="1" t="s">
        <v>29</v>
      </c>
      <c r="O204" s="1" t="s">
        <v>37</v>
      </c>
    </row>
    <row r="205" spans="1:15" x14ac:dyDescent="0.3">
      <c r="A205" s="1" t="s">
        <v>991</v>
      </c>
      <c r="B205" s="2">
        <v>45507</v>
      </c>
      <c r="C205" s="1" t="s">
        <v>6673</v>
      </c>
      <c r="D205" s="1" t="s">
        <v>90</v>
      </c>
      <c r="E205">
        <v>2024</v>
      </c>
      <c r="F205" s="1" t="s">
        <v>992</v>
      </c>
      <c r="G205" s="1" t="s">
        <v>993</v>
      </c>
      <c r="H205" s="1" t="s">
        <v>994</v>
      </c>
      <c r="I205" s="1" t="s">
        <v>995</v>
      </c>
      <c r="J205" s="1" t="s">
        <v>51</v>
      </c>
      <c r="K205" s="3">
        <v>12.31</v>
      </c>
      <c r="L205">
        <v>4</v>
      </c>
      <c r="M205" s="3">
        <v>49.24</v>
      </c>
      <c r="N205" s="1" t="s">
        <v>88</v>
      </c>
      <c r="O205" s="1" t="s">
        <v>52</v>
      </c>
    </row>
    <row r="206" spans="1:15" x14ac:dyDescent="0.3">
      <c r="A206" s="1" t="s">
        <v>996</v>
      </c>
      <c r="B206" s="2">
        <v>45273</v>
      </c>
      <c r="C206" s="1" t="s">
        <v>6670</v>
      </c>
      <c r="D206" s="1" t="s">
        <v>107</v>
      </c>
      <c r="E206">
        <v>2023</v>
      </c>
      <c r="F206" s="1" t="s">
        <v>997</v>
      </c>
      <c r="G206" s="1" t="s">
        <v>998</v>
      </c>
      <c r="H206" s="1" t="s">
        <v>999</v>
      </c>
      <c r="I206" s="1" t="s">
        <v>1000</v>
      </c>
      <c r="J206" s="1" t="s">
        <v>87</v>
      </c>
      <c r="K206" s="3">
        <v>34.409999999999997</v>
      </c>
      <c r="L206">
        <v>3</v>
      </c>
      <c r="M206" s="3">
        <v>103.23</v>
      </c>
      <c r="N206" s="1" t="s">
        <v>21</v>
      </c>
      <c r="O206" s="1" t="s">
        <v>52</v>
      </c>
    </row>
    <row r="207" spans="1:15" x14ac:dyDescent="0.3">
      <c r="A207" s="1" t="s">
        <v>1001</v>
      </c>
      <c r="B207" s="2">
        <v>45539</v>
      </c>
      <c r="C207" s="1" t="s">
        <v>6670</v>
      </c>
      <c r="D207" s="1" t="s">
        <v>60</v>
      </c>
      <c r="E207">
        <v>2024</v>
      </c>
      <c r="F207" s="1" t="s">
        <v>1002</v>
      </c>
      <c r="G207" s="1" t="s">
        <v>1003</v>
      </c>
      <c r="H207" s="1" t="s">
        <v>1004</v>
      </c>
      <c r="I207" s="1" t="s">
        <v>1005</v>
      </c>
      <c r="J207" s="1" t="s">
        <v>20</v>
      </c>
      <c r="K207" s="3">
        <v>29.6</v>
      </c>
      <c r="L207">
        <v>3</v>
      </c>
      <c r="M207" s="3">
        <v>88.8</v>
      </c>
      <c r="N207" s="1" t="s">
        <v>21</v>
      </c>
      <c r="O207" s="1" t="s">
        <v>37</v>
      </c>
    </row>
    <row r="208" spans="1:15" x14ac:dyDescent="0.3">
      <c r="A208" s="1" t="s">
        <v>1006</v>
      </c>
      <c r="B208" s="2">
        <v>45537</v>
      </c>
      <c r="C208" s="1" t="s">
        <v>6667</v>
      </c>
      <c r="D208" s="1" t="s">
        <v>60</v>
      </c>
      <c r="E208">
        <v>2024</v>
      </c>
      <c r="F208" s="1" t="s">
        <v>270</v>
      </c>
      <c r="G208" s="1" t="s">
        <v>271</v>
      </c>
      <c r="H208" s="1" t="s">
        <v>1007</v>
      </c>
      <c r="I208" s="1" t="s">
        <v>1008</v>
      </c>
      <c r="J208" s="1" t="s">
        <v>70</v>
      </c>
      <c r="K208" s="3">
        <v>33.61</v>
      </c>
      <c r="L208">
        <v>2</v>
      </c>
      <c r="M208" s="3">
        <v>67.22</v>
      </c>
      <c r="N208" s="1" t="s">
        <v>21</v>
      </c>
      <c r="O208" s="1" t="s">
        <v>80</v>
      </c>
    </row>
    <row r="209" spans="1:15" x14ac:dyDescent="0.3">
      <c r="A209" s="1" t="s">
        <v>1009</v>
      </c>
      <c r="B209" s="2">
        <v>45525</v>
      </c>
      <c r="C209" s="1" t="s">
        <v>6670</v>
      </c>
      <c r="D209" s="1" t="s">
        <v>90</v>
      </c>
      <c r="E209">
        <v>2024</v>
      </c>
      <c r="F209" s="1" t="s">
        <v>1010</v>
      </c>
      <c r="G209" s="1" t="s">
        <v>1011</v>
      </c>
      <c r="H209" s="1" t="s">
        <v>1012</v>
      </c>
      <c r="I209" s="1" t="s">
        <v>1013</v>
      </c>
      <c r="J209" s="1" t="s">
        <v>51</v>
      </c>
      <c r="K209" s="3">
        <v>40.99</v>
      </c>
      <c r="L209">
        <v>4</v>
      </c>
      <c r="M209" s="3">
        <v>163.96</v>
      </c>
      <c r="N209" s="1" t="s">
        <v>29</v>
      </c>
      <c r="O209" s="1" t="s">
        <v>22</v>
      </c>
    </row>
    <row r="210" spans="1:15" x14ac:dyDescent="0.3">
      <c r="A210" s="1" t="s">
        <v>1014</v>
      </c>
      <c r="B210" s="2">
        <v>45127</v>
      </c>
      <c r="C210" s="1" t="s">
        <v>6672</v>
      </c>
      <c r="D210" s="1" t="s">
        <v>32</v>
      </c>
      <c r="E210">
        <v>2023</v>
      </c>
      <c r="F210" s="1" t="s">
        <v>1015</v>
      </c>
      <c r="G210" s="1" t="s">
        <v>1016</v>
      </c>
      <c r="H210" s="1" t="s">
        <v>767</v>
      </c>
      <c r="I210" s="1" t="s">
        <v>1017</v>
      </c>
      <c r="J210" s="1" t="s">
        <v>51</v>
      </c>
      <c r="K210" s="3">
        <v>25</v>
      </c>
      <c r="L210">
        <v>1</v>
      </c>
      <c r="M210" s="3">
        <v>25</v>
      </c>
      <c r="N210" s="1" t="s">
        <v>21</v>
      </c>
      <c r="O210" s="1" t="s">
        <v>37</v>
      </c>
    </row>
    <row r="211" spans="1:15" x14ac:dyDescent="0.3">
      <c r="A211" s="1" t="s">
        <v>1018</v>
      </c>
      <c r="B211" s="2">
        <v>45787</v>
      </c>
      <c r="C211" s="1" t="s">
        <v>6673</v>
      </c>
      <c r="D211" s="1" t="s">
        <v>46</v>
      </c>
      <c r="E211">
        <v>2025</v>
      </c>
      <c r="F211" s="1" t="s">
        <v>1019</v>
      </c>
      <c r="G211" s="1" t="s">
        <v>1020</v>
      </c>
      <c r="H211" s="1" t="s">
        <v>1021</v>
      </c>
      <c r="I211" s="1" t="s">
        <v>1022</v>
      </c>
      <c r="J211" s="1" t="s">
        <v>70</v>
      </c>
      <c r="K211" s="3">
        <v>20.100000000000001</v>
      </c>
      <c r="L211">
        <v>4</v>
      </c>
      <c r="M211" s="3">
        <v>80.400000000000006</v>
      </c>
      <c r="N211" s="1" t="s">
        <v>29</v>
      </c>
      <c r="O211" s="1" t="s">
        <v>80</v>
      </c>
    </row>
    <row r="212" spans="1:15" x14ac:dyDescent="0.3">
      <c r="A212" s="1" t="s">
        <v>1023</v>
      </c>
      <c r="B212" s="2">
        <v>45632</v>
      </c>
      <c r="C212" s="1" t="s">
        <v>6668</v>
      </c>
      <c r="D212" s="1" t="s">
        <v>107</v>
      </c>
      <c r="E212">
        <v>2024</v>
      </c>
      <c r="F212" s="1" t="s">
        <v>245</v>
      </c>
      <c r="G212" s="1" t="s">
        <v>246</v>
      </c>
      <c r="H212" s="1" t="s">
        <v>1024</v>
      </c>
      <c r="I212" s="1" t="s">
        <v>1025</v>
      </c>
      <c r="J212" s="1" t="s">
        <v>87</v>
      </c>
      <c r="K212" s="3">
        <v>34.090000000000003</v>
      </c>
      <c r="L212">
        <v>1</v>
      </c>
      <c r="M212" s="3">
        <v>34.090000000000003</v>
      </c>
      <c r="N212" s="1" t="s">
        <v>6669</v>
      </c>
      <c r="O212" s="1" t="s">
        <v>52</v>
      </c>
    </row>
    <row r="213" spans="1:15" x14ac:dyDescent="0.3">
      <c r="A213" s="1" t="s">
        <v>1026</v>
      </c>
      <c r="B213" s="2">
        <v>45162</v>
      </c>
      <c r="C213" s="1" t="s">
        <v>6672</v>
      </c>
      <c r="D213" s="1" t="s">
        <v>90</v>
      </c>
      <c r="E213">
        <v>2023</v>
      </c>
      <c r="F213" s="1" t="s">
        <v>1027</v>
      </c>
      <c r="G213" s="1" t="s">
        <v>1028</v>
      </c>
      <c r="H213" s="1" t="s">
        <v>1029</v>
      </c>
      <c r="I213" s="1" t="s">
        <v>1030</v>
      </c>
      <c r="J213" s="1" t="s">
        <v>70</v>
      </c>
      <c r="K213" s="3">
        <v>35.82</v>
      </c>
      <c r="L213">
        <v>4</v>
      </c>
      <c r="M213" s="3">
        <v>143.28</v>
      </c>
      <c r="N213" s="1" t="s">
        <v>21</v>
      </c>
      <c r="O213" s="1" t="s">
        <v>80</v>
      </c>
    </row>
    <row r="214" spans="1:15" x14ac:dyDescent="0.3">
      <c r="A214" s="1" t="s">
        <v>1031</v>
      </c>
      <c r="B214" s="2">
        <v>45708</v>
      </c>
      <c r="C214" s="1" t="s">
        <v>6672</v>
      </c>
      <c r="D214" s="1" t="s">
        <v>39</v>
      </c>
      <c r="E214">
        <v>2025</v>
      </c>
      <c r="F214" s="1" t="s">
        <v>1032</v>
      </c>
      <c r="G214" s="1" t="s">
        <v>1033</v>
      </c>
      <c r="H214" s="1" t="s">
        <v>535</v>
      </c>
      <c r="I214" s="1" t="s">
        <v>550</v>
      </c>
      <c r="J214" s="1" t="s">
        <v>70</v>
      </c>
      <c r="K214" s="3">
        <v>16.39</v>
      </c>
      <c r="L214">
        <v>5</v>
      </c>
      <c r="M214" s="3">
        <v>81.95</v>
      </c>
      <c r="N214" s="1" t="s">
        <v>21</v>
      </c>
      <c r="O214" s="1" t="s">
        <v>37</v>
      </c>
    </row>
    <row r="215" spans="1:15" x14ac:dyDescent="0.3">
      <c r="A215" s="1" t="s">
        <v>1034</v>
      </c>
      <c r="B215" s="2">
        <v>45292</v>
      </c>
      <c r="C215" s="1" t="s">
        <v>6667</v>
      </c>
      <c r="D215" s="1" t="s">
        <v>210</v>
      </c>
      <c r="E215">
        <v>2024</v>
      </c>
      <c r="F215" s="1" t="s">
        <v>1035</v>
      </c>
      <c r="G215" s="1" t="s">
        <v>1036</v>
      </c>
      <c r="H215" s="1" t="s">
        <v>1037</v>
      </c>
      <c r="I215" s="1" t="s">
        <v>1038</v>
      </c>
      <c r="J215" s="1" t="s">
        <v>20</v>
      </c>
      <c r="K215" s="3">
        <v>5.23</v>
      </c>
      <c r="L215">
        <v>1</v>
      </c>
      <c r="M215" s="3">
        <v>5.23</v>
      </c>
      <c r="N215" s="1" t="s">
        <v>88</v>
      </c>
      <c r="O215" s="1" t="s">
        <v>37</v>
      </c>
    </row>
    <row r="216" spans="1:15" x14ac:dyDescent="0.3">
      <c r="A216" s="1" t="s">
        <v>1039</v>
      </c>
      <c r="B216" s="2">
        <v>45737</v>
      </c>
      <c r="C216" s="1" t="s">
        <v>6668</v>
      </c>
      <c r="D216" s="1" t="s">
        <v>15</v>
      </c>
      <c r="E216">
        <v>2025</v>
      </c>
      <c r="F216" s="1" t="s">
        <v>1040</v>
      </c>
      <c r="G216" s="1" t="s">
        <v>1041</v>
      </c>
      <c r="H216" s="1" t="s">
        <v>1007</v>
      </c>
      <c r="I216" s="1" t="s">
        <v>1008</v>
      </c>
      <c r="J216" s="1" t="s">
        <v>70</v>
      </c>
      <c r="K216" s="3">
        <v>27.44</v>
      </c>
      <c r="L216">
        <v>5</v>
      </c>
      <c r="M216" s="3">
        <v>137.19999999999999</v>
      </c>
      <c r="N216" s="1" t="s">
        <v>21</v>
      </c>
      <c r="O216" s="1" t="s">
        <v>37</v>
      </c>
    </row>
    <row r="217" spans="1:15" x14ac:dyDescent="0.3">
      <c r="A217" s="1" t="s">
        <v>1042</v>
      </c>
      <c r="B217" s="2">
        <v>45281</v>
      </c>
      <c r="C217" s="1" t="s">
        <v>6672</v>
      </c>
      <c r="D217" s="1" t="s">
        <v>107</v>
      </c>
      <c r="E217">
        <v>2023</v>
      </c>
      <c r="F217" s="1" t="s">
        <v>1043</v>
      </c>
      <c r="G217" s="1" t="s">
        <v>1044</v>
      </c>
      <c r="H217" s="1" t="s">
        <v>1045</v>
      </c>
      <c r="I217" s="1" t="s">
        <v>1046</v>
      </c>
      <c r="J217" s="1" t="s">
        <v>70</v>
      </c>
      <c r="K217" s="3">
        <v>32.520000000000003</v>
      </c>
      <c r="L217">
        <v>5</v>
      </c>
      <c r="M217" s="3">
        <v>162.6</v>
      </c>
      <c r="N217" s="1" t="s">
        <v>6669</v>
      </c>
      <c r="O217" s="1" t="s">
        <v>37</v>
      </c>
    </row>
    <row r="218" spans="1:15" x14ac:dyDescent="0.3">
      <c r="A218" s="1" t="s">
        <v>1047</v>
      </c>
      <c r="B218" s="2">
        <v>45336</v>
      </c>
      <c r="C218" s="1" t="s">
        <v>6670</v>
      </c>
      <c r="D218" s="1" t="s">
        <v>39</v>
      </c>
      <c r="E218">
        <v>2024</v>
      </c>
      <c r="F218" s="1" t="s">
        <v>1048</v>
      </c>
      <c r="G218" s="1" t="s">
        <v>1049</v>
      </c>
      <c r="H218" s="1" t="s">
        <v>1050</v>
      </c>
      <c r="I218" s="1" t="s">
        <v>1051</v>
      </c>
      <c r="J218" s="1" t="s">
        <v>70</v>
      </c>
      <c r="K218" s="3">
        <v>42.45</v>
      </c>
      <c r="L218">
        <v>4</v>
      </c>
      <c r="M218" s="3">
        <v>169.8</v>
      </c>
      <c r="N218" s="1" t="s">
        <v>21</v>
      </c>
      <c r="O218" s="1" t="s">
        <v>37</v>
      </c>
    </row>
    <row r="219" spans="1:15" x14ac:dyDescent="0.3">
      <c r="A219" s="1" t="s">
        <v>1052</v>
      </c>
      <c r="B219" s="2">
        <v>45392</v>
      </c>
      <c r="C219" s="1" t="s">
        <v>6670</v>
      </c>
      <c r="D219" s="1" t="s">
        <v>82</v>
      </c>
      <c r="E219">
        <v>2024</v>
      </c>
      <c r="F219" s="1" t="s">
        <v>1053</v>
      </c>
      <c r="G219" s="1" t="s">
        <v>1054</v>
      </c>
      <c r="H219" s="1" t="s">
        <v>1055</v>
      </c>
      <c r="I219" s="1" t="s">
        <v>1056</v>
      </c>
      <c r="J219" s="1" t="s">
        <v>20</v>
      </c>
      <c r="K219" s="3">
        <v>39.75</v>
      </c>
      <c r="L219">
        <v>4</v>
      </c>
      <c r="M219" s="3">
        <v>159</v>
      </c>
      <c r="N219" s="1" t="s">
        <v>29</v>
      </c>
      <c r="O219" s="1" t="s">
        <v>22</v>
      </c>
    </row>
    <row r="220" spans="1:15" x14ac:dyDescent="0.3">
      <c r="A220" s="1" t="s">
        <v>1057</v>
      </c>
      <c r="B220" s="2">
        <v>44826</v>
      </c>
      <c r="C220" s="1" t="s">
        <v>6672</v>
      </c>
      <c r="D220" s="1" t="s">
        <v>60</v>
      </c>
      <c r="E220">
        <v>2022</v>
      </c>
      <c r="F220" s="1" t="s">
        <v>1058</v>
      </c>
      <c r="G220" s="1" t="s">
        <v>1059</v>
      </c>
      <c r="H220" s="1" t="s">
        <v>1060</v>
      </c>
      <c r="I220" s="1" t="s">
        <v>1061</v>
      </c>
      <c r="J220" s="1" t="s">
        <v>70</v>
      </c>
      <c r="K220" s="3">
        <v>14.81</v>
      </c>
      <c r="L220">
        <v>3</v>
      </c>
      <c r="M220" s="3">
        <v>44.43</v>
      </c>
      <c r="N220" s="1" t="s">
        <v>29</v>
      </c>
      <c r="O220" s="1" t="s">
        <v>37</v>
      </c>
    </row>
    <row r="221" spans="1:15" x14ac:dyDescent="0.3">
      <c r="A221" s="1" t="s">
        <v>1062</v>
      </c>
      <c r="B221" s="2">
        <v>45033</v>
      </c>
      <c r="C221" s="1" t="s">
        <v>6667</v>
      </c>
      <c r="D221" s="1" t="s">
        <v>82</v>
      </c>
      <c r="E221">
        <v>2023</v>
      </c>
      <c r="F221" s="1" t="s">
        <v>1063</v>
      </c>
      <c r="G221" s="1" t="s">
        <v>1064</v>
      </c>
      <c r="H221" s="1" t="s">
        <v>568</v>
      </c>
      <c r="I221" s="1" t="s">
        <v>965</v>
      </c>
      <c r="J221" s="1" t="s">
        <v>70</v>
      </c>
      <c r="K221" s="3">
        <v>41.04</v>
      </c>
      <c r="L221">
        <v>2</v>
      </c>
      <c r="M221" s="3">
        <v>82.08</v>
      </c>
      <c r="N221" s="1" t="s">
        <v>6669</v>
      </c>
      <c r="O221" s="1" t="s">
        <v>44</v>
      </c>
    </row>
    <row r="222" spans="1:15" x14ac:dyDescent="0.3">
      <c r="A222" s="1" t="s">
        <v>1065</v>
      </c>
      <c r="B222" s="2">
        <v>44982</v>
      </c>
      <c r="C222" s="1" t="s">
        <v>6673</v>
      </c>
      <c r="D222" s="1" t="s">
        <v>39</v>
      </c>
      <c r="E222">
        <v>2023</v>
      </c>
      <c r="F222" s="1" t="s">
        <v>1066</v>
      </c>
      <c r="G222" s="1" t="s">
        <v>1067</v>
      </c>
      <c r="H222" s="1" t="s">
        <v>1068</v>
      </c>
      <c r="I222" s="1" t="s">
        <v>1069</v>
      </c>
      <c r="J222" s="1" t="s">
        <v>20</v>
      </c>
      <c r="K222" s="3">
        <v>30.98</v>
      </c>
      <c r="L222">
        <v>3</v>
      </c>
      <c r="M222" s="3">
        <v>92.94</v>
      </c>
      <c r="N222" s="1" t="s">
        <v>21</v>
      </c>
      <c r="O222" s="1" t="s">
        <v>30</v>
      </c>
    </row>
    <row r="223" spans="1:15" x14ac:dyDescent="0.3">
      <c r="A223" s="1" t="s">
        <v>1070</v>
      </c>
      <c r="B223" s="2">
        <v>45732</v>
      </c>
      <c r="C223" s="1" t="s">
        <v>6666</v>
      </c>
      <c r="D223" s="1" t="s">
        <v>15</v>
      </c>
      <c r="E223">
        <v>2025</v>
      </c>
      <c r="F223" s="1" t="s">
        <v>918</v>
      </c>
      <c r="G223" s="1" t="s">
        <v>919</v>
      </c>
      <c r="H223" s="1" t="s">
        <v>1071</v>
      </c>
      <c r="I223" s="1" t="s">
        <v>1072</v>
      </c>
      <c r="J223" s="1" t="s">
        <v>70</v>
      </c>
      <c r="K223" s="3">
        <v>46.2</v>
      </c>
      <c r="L223">
        <v>1</v>
      </c>
      <c r="M223" s="3">
        <v>46.2</v>
      </c>
      <c r="N223" s="1" t="s">
        <v>29</v>
      </c>
      <c r="O223" s="1" t="s">
        <v>44</v>
      </c>
    </row>
    <row r="224" spans="1:15" x14ac:dyDescent="0.3">
      <c r="A224" s="1" t="s">
        <v>1073</v>
      </c>
      <c r="B224" s="2">
        <v>45352</v>
      </c>
      <c r="C224" s="1" t="s">
        <v>6668</v>
      </c>
      <c r="D224" s="1" t="s">
        <v>15</v>
      </c>
      <c r="E224">
        <v>2024</v>
      </c>
      <c r="F224" s="1" t="s">
        <v>404</v>
      </c>
      <c r="G224" s="1" t="s">
        <v>1074</v>
      </c>
      <c r="H224" s="1" t="s">
        <v>1075</v>
      </c>
      <c r="I224" s="1" t="s">
        <v>1076</v>
      </c>
      <c r="J224" s="1" t="s">
        <v>20</v>
      </c>
      <c r="K224" s="3">
        <v>40.479999999999997</v>
      </c>
      <c r="L224">
        <v>3</v>
      </c>
      <c r="M224" s="3">
        <v>121.44</v>
      </c>
      <c r="N224" s="1" t="s">
        <v>21</v>
      </c>
      <c r="O224" s="1" t="s">
        <v>30</v>
      </c>
    </row>
    <row r="225" spans="1:15" x14ac:dyDescent="0.3">
      <c r="A225" s="1" t="s">
        <v>1077</v>
      </c>
      <c r="B225" s="2">
        <v>44821</v>
      </c>
      <c r="C225" s="1" t="s">
        <v>6673</v>
      </c>
      <c r="D225" s="1" t="s">
        <v>60</v>
      </c>
      <c r="E225">
        <v>2022</v>
      </c>
      <c r="F225" s="1" t="s">
        <v>1078</v>
      </c>
      <c r="G225" s="1" t="s">
        <v>1079</v>
      </c>
      <c r="H225" s="1" t="s">
        <v>1080</v>
      </c>
      <c r="I225" s="1" t="s">
        <v>1081</v>
      </c>
      <c r="J225" s="1" t="s">
        <v>70</v>
      </c>
      <c r="K225" s="3">
        <v>51.43</v>
      </c>
      <c r="L225">
        <v>1</v>
      </c>
      <c r="M225" s="3">
        <v>51.43</v>
      </c>
      <c r="N225" s="1" t="s">
        <v>29</v>
      </c>
      <c r="O225" s="1" t="s">
        <v>80</v>
      </c>
    </row>
    <row r="226" spans="1:15" x14ac:dyDescent="0.3">
      <c r="A226" s="1" t="s">
        <v>1082</v>
      </c>
      <c r="B226" s="2">
        <v>45307</v>
      </c>
      <c r="C226" s="1" t="s">
        <v>6671</v>
      </c>
      <c r="D226" s="1" t="s">
        <v>210</v>
      </c>
      <c r="E226">
        <v>2024</v>
      </c>
      <c r="F226" s="1" t="s">
        <v>1083</v>
      </c>
      <c r="G226" s="1" t="s">
        <v>1084</v>
      </c>
      <c r="H226" s="1" t="s">
        <v>1085</v>
      </c>
      <c r="I226" s="1" t="s">
        <v>1086</v>
      </c>
      <c r="J226" s="1" t="s">
        <v>70</v>
      </c>
      <c r="K226" s="3">
        <v>36.729999999999997</v>
      </c>
      <c r="L226">
        <v>1</v>
      </c>
      <c r="M226" s="3">
        <v>36.729999999999997</v>
      </c>
      <c r="N226" s="1" t="s">
        <v>21</v>
      </c>
      <c r="O226" s="1" t="s">
        <v>44</v>
      </c>
    </row>
    <row r="227" spans="1:15" x14ac:dyDescent="0.3">
      <c r="A227" s="1" t="s">
        <v>1087</v>
      </c>
      <c r="B227" s="2">
        <v>45038</v>
      </c>
      <c r="C227" s="1" t="s">
        <v>6673</v>
      </c>
      <c r="D227" s="1" t="s">
        <v>82</v>
      </c>
      <c r="E227">
        <v>2023</v>
      </c>
      <c r="F227" s="1" t="s">
        <v>438</v>
      </c>
      <c r="G227" s="1" t="s">
        <v>1088</v>
      </c>
      <c r="H227" s="1" t="s">
        <v>1089</v>
      </c>
      <c r="I227" s="1" t="s">
        <v>1090</v>
      </c>
      <c r="J227" s="1" t="s">
        <v>87</v>
      </c>
      <c r="K227" s="3">
        <v>37.270000000000003</v>
      </c>
      <c r="L227">
        <v>1</v>
      </c>
      <c r="M227" s="3">
        <v>37.270000000000003</v>
      </c>
      <c r="N227" s="1" t="s">
        <v>29</v>
      </c>
      <c r="O227" s="1" t="s">
        <v>37</v>
      </c>
    </row>
    <row r="228" spans="1:15" x14ac:dyDescent="0.3">
      <c r="A228" s="1" t="s">
        <v>1091</v>
      </c>
      <c r="B228" s="2">
        <v>45494</v>
      </c>
      <c r="C228" s="1" t="s">
        <v>6666</v>
      </c>
      <c r="D228" s="1" t="s">
        <v>32</v>
      </c>
      <c r="E228">
        <v>2024</v>
      </c>
      <c r="F228" s="1" t="s">
        <v>1092</v>
      </c>
      <c r="G228" s="1" t="s">
        <v>1093</v>
      </c>
      <c r="H228" s="1" t="s">
        <v>518</v>
      </c>
      <c r="I228" s="1" t="s">
        <v>519</v>
      </c>
      <c r="J228" s="1" t="s">
        <v>87</v>
      </c>
      <c r="K228" s="3">
        <v>26.38</v>
      </c>
      <c r="L228">
        <v>5</v>
      </c>
      <c r="M228" s="3">
        <v>131.9</v>
      </c>
      <c r="N228" s="1" t="s">
        <v>6669</v>
      </c>
      <c r="O228" s="1" t="s">
        <v>30</v>
      </c>
    </row>
    <row r="229" spans="1:15" x14ac:dyDescent="0.3">
      <c r="A229" s="1" t="s">
        <v>1094</v>
      </c>
      <c r="B229" s="2">
        <v>44928</v>
      </c>
      <c r="C229" s="1" t="s">
        <v>6667</v>
      </c>
      <c r="D229" s="1" t="s">
        <v>210</v>
      </c>
      <c r="E229">
        <v>2023</v>
      </c>
      <c r="F229" s="1" t="s">
        <v>1095</v>
      </c>
      <c r="G229" s="1" t="s">
        <v>1096</v>
      </c>
      <c r="H229" s="1" t="s">
        <v>841</v>
      </c>
      <c r="I229" s="1" t="s">
        <v>1097</v>
      </c>
      <c r="J229" s="1" t="s">
        <v>70</v>
      </c>
      <c r="K229" s="3">
        <v>35.15</v>
      </c>
      <c r="L229">
        <v>2</v>
      </c>
      <c r="M229" s="3">
        <v>70.3</v>
      </c>
      <c r="N229" s="1" t="s">
        <v>29</v>
      </c>
      <c r="O229" s="1" t="s">
        <v>37</v>
      </c>
    </row>
    <row r="230" spans="1:15" x14ac:dyDescent="0.3">
      <c r="A230" s="1" t="s">
        <v>1098</v>
      </c>
      <c r="B230" s="2">
        <v>44832</v>
      </c>
      <c r="C230" s="1" t="s">
        <v>6670</v>
      </c>
      <c r="D230" s="1" t="s">
        <v>60</v>
      </c>
      <c r="E230">
        <v>2022</v>
      </c>
      <c r="F230" s="1" t="s">
        <v>829</v>
      </c>
      <c r="G230" s="1" t="s">
        <v>1099</v>
      </c>
      <c r="H230" s="1" t="s">
        <v>1100</v>
      </c>
      <c r="I230" s="1" t="s">
        <v>1101</v>
      </c>
      <c r="J230" s="1" t="s">
        <v>70</v>
      </c>
      <c r="K230" s="3">
        <v>7.31</v>
      </c>
      <c r="L230">
        <v>4</v>
      </c>
      <c r="M230" s="3">
        <v>29.24</v>
      </c>
      <c r="N230" s="1" t="s">
        <v>21</v>
      </c>
      <c r="O230" s="1" t="s">
        <v>37</v>
      </c>
    </row>
    <row r="231" spans="1:15" x14ac:dyDescent="0.3">
      <c r="A231" s="1" t="s">
        <v>1102</v>
      </c>
      <c r="B231" s="2">
        <v>45403</v>
      </c>
      <c r="C231" s="1" t="s">
        <v>6666</v>
      </c>
      <c r="D231" s="1" t="s">
        <v>82</v>
      </c>
      <c r="E231">
        <v>2024</v>
      </c>
      <c r="F231" s="1" t="s">
        <v>1103</v>
      </c>
      <c r="G231" s="1" t="s">
        <v>1104</v>
      </c>
      <c r="H231" s="1" t="s">
        <v>435</v>
      </c>
      <c r="I231" s="1" t="s">
        <v>436</v>
      </c>
      <c r="J231" s="1" t="s">
        <v>51</v>
      </c>
      <c r="K231" s="3">
        <v>17.25</v>
      </c>
      <c r="L231">
        <v>4</v>
      </c>
      <c r="M231" s="3">
        <v>69</v>
      </c>
      <c r="N231" s="1" t="s">
        <v>29</v>
      </c>
      <c r="O231" s="1" t="s">
        <v>193</v>
      </c>
    </row>
    <row r="232" spans="1:15" x14ac:dyDescent="0.3">
      <c r="A232" s="1" t="s">
        <v>1105</v>
      </c>
      <c r="B232" s="2">
        <v>45828</v>
      </c>
      <c r="C232" s="1" t="s">
        <v>6668</v>
      </c>
      <c r="D232" s="1" t="s">
        <v>24</v>
      </c>
      <c r="E232">
        <v>2025</v>
      </c>
      <c r="F232" s="1" t="s">
        <v>1106</v>
      </c>
      <c r="G232" s="1" t="s">
        <v>1107</v>
      </c>
      <c r="H232" s="1" t="s">
        <v>1108</v>
      </c>
      <c r="I232" s="1" t="s">
        <v>1109</v>
      </c>
      <c r="J232" s="1" t="s">
        <v>70</v>
      </c>
      <c r="K232" s="3">
        <v>41.79</v>
      </c>
      <c r="L232">
        <v>3</v>
      </c>
      <c r="M232" s="3">
        <v>125.37</v>
      </c>
      <c r="N232" s="1" t="s">
        <v>6669</v>
      </c>
      <c r="O232" s="1" t="s">
        <v>30</v>
      </c>
    </row>
    <row r="233" spans="1:15" x14ac:dyDescent="0.3">
      <c r="A233" s="1" t="s">
        <v>1110</v>
      </c>
      <c r="B233" s="2">
        <v>45479</v>
      </c>
      <c r="C233" s="1" t="s">
        <v>6673</v>
      </c>
      <c r="D233" s="1" t="s">
        <v>32</v>
      </c>
      <c r="E233">
        <v>2024</v>
      </c>
      <c r="F233" s="1" t="s">
        <v>1111</v>
      </c>
      <c r="G233" s="1" t="s">
        <v>1112</v>
      </c>
      <c r="H233" s="1" t="s">
        <v>896</v>
      </c>
      <c r="I233" s="1" t="s">
        <v>897</v>
      </c>
      <c r="J233" s="1" t="s">
        <v>87</v>
      </c>
      <c r="K233" s="3">
        <v>13.63</v>
      </c>
      <c r="L233">
        <v>2</v>
      </c>
      <c r="M233" s="3">
        <v>27.26</v>
      </c>
      <c r="N233" s="1" t="s">
        <v>6669</v>
      </c>
      <c r="O233" s="1" t="s">
        <v>193</v>
      </c>
    </row>
    <row r="234" spans="1:15" x14ac:dyDescent="0.3">
      <c r="A234" s="1" t="s">
        <v>1113</v>
      </c>
      <c r="B234" s="2">
        <v>45084</v>
      </c>
      <c r="C234" s="1" t="s">
        <v>6670</v>
      </c>
      <c r="D234" s="1" t="s">
        <v>24</v>
      </c>
      <c r="E234">
        <v>2023</v>
      </c>
      <c r="F234" s="1" t="s">
        <v>1114</v>
      </c>
      <c r="G234" s="1" t="s">
        <v>1115</v>
      </c>
      <c r="H234" s="1" t="s">
        <v>554</v>
      </c>
      <c r="I234" s="1" t="s">
        <v>1116</v>
      </c>
      <c r="J234" s="1" t="s">
        <v>51</v>
      </c>
      <c r="K234" s="3">
        <v>57.3</v>
      </c>
      <c r="L234">
        <v>2</v>
      </c>
      <c r="M234" s="3">
        <v>114.6</v>
      </c>
      <c r="N234" s="1" t="s">
        <v>6669</v>
      </c>
      <c r="O234" s="1" t="s">
        <v>95</v>
      </c>
    </row>
    <row r="235" spans="1:15" x14ac:dyDescent="0.3">
      <c r="A235" s="1" t="s">
        <v>1117</v>
      </c>
      <c r="B235" s="2">
        <v>45064</v>
      </c>
      <c r="C235" s="1" t="s">
        <v>6672</v>
      </c>
      <c r="D235" s="1" t="s">
        <v>46</v>
      </c>
      <c r="E235">
        <v>2023</v>
      </c>
      <c r="F235" s="1" t="s">
        <v>819</v>
      </c>
      <c r="G235" s="1" t="s">
        <v>1118</v>
      </c>
      <c r="H235" s="1" t="s">
        <v>1037</v>
      </c>
      <c r="I235" s="1" t="s">
        <v>1038</v>
      </c>
      <c r="J235" s="1" t="s">
        <v>20</v>
      </c>
      <c r="K235" s="3">
        <v>5.47</v>
      </c>
      <c r="L235">
        <v>4</v>
      </c>
      <c r="M235" s="3">
        <v>21.88</v>
      </c>
      <c r="N235" s="1" t="s">
        <v>6669</v>
      </c>
      <c r="O235" s="1" t="s">
        <v>30</v>
      </c>
    </row>
    <row r="236" spans="1:15" x14ac:dyDescent="0.3">
      <c r="A236" s="1" t="s">
        <v>1119</v>
      </c>
      <c r="B236" s="2">
        <v>45435</v>
      </c>
      <c r="C236" s="1" t="s">
        <v>6672</v>
      </c>
      <c r="D236" s="1" t="s">
        <v>46</v>
      </c>
      <c r="E236">
        <v>2024</v>
      </c>
      <c r="F236" s="1" t="s">
        <v>1120</v>
      </c>
      <c r="G236" s="1" t="s">
        <v>1121</v>
      </c>
      <c r="H236" s="1" t="s">
        <v>535</v>
      </c>
      <c r="I236" s="1" t="s">
        <v>536</v>
      </c>
      <c r="J236" s="1" t="s">
        <v>70</v>
      </c>
      <c r="K236" s="3">
        <v>8.35</v>
      </c>
      <c r="L236">
        <v>2</v>
      </c>
      <c r="M236" s="3">
        <v>16.7</v>
      </c>
      <c r="N236" s="1" t="s">
        <v>6669</v>
      </c>
      <c r="O236" s="1" t="s">
        <v>37</v>
      </c>
    </row>
    <row r="237" spans="1:15" x14ac:dyDescent="0.3">
      <c r="A237" s="1" t="s">
        <v>1122</v>
      </c>
      <c r="B237" s="2">
        <v>45587</v>
      </c>
      <c r="C237" s="1" t="s">
        <v>6671</v>
      </c>
      <c r="D237" s="1" t="s">
        <v>133</v>
      </c>
      <c r="E237">
        <v>2024</v>
      </c>
      <c r="F237" s="1" t="s">
        <v>1123</v>
      </c>
      <c r="G237" s="1" t="s">
        <v>1124</v>
      </c>
      <c r="H237" s="1" t="s">
        <v>1125</v>
      </c>
      <c r="I237" s="1" t="s">
        <v>1126</v>
      </c>
      <c r="J237" s="1" t="s">
        <v>87</v>
      </c>
      <c r="K237" s="3">
        <v>5.59</v>
      </c>
      <c r="L237">
        <v>1</v>
      </c>
      <c r="M237" s="3">
        <v>5.59</v>
      </c>
      <c r="N237" s="1" t="s">
        <v>21</v>
      </c>
      <c r="O237" s="1" t="s">
        <v>44</v>
      </c>
    </row>
    <row r="238" spans="1:15" x14ac:dyDescent="0.3">
      <c r="A238" s="1" t="s">
        <v>1127</v>
      </c>
      <c r="B238" s="2">
        <v>45639</v>
      </c>
      <c r="C238" s="1" t="s">
        <v>6668</v>
      </c>
      <c r="D238" s="1" t="s">
        <v>107</v>
      </c>
      <c r="E238">
        <v>2024</v>
      </c>
      <c r="F238" s="1" t="s">
        <v>1128</v>
      </c>
      <c r="G238" s="1" t="s">
        <v>1129</v>
      </c>
      <c r="H238" s="1" t="s">
        <v>1130</v>
      </c>
      <c r="I238" s="1" t="s">
        <v>1131</v>
      </c>
      <c r="J238" s="1" t="s">
        <v>87</v>
      </c>
      <c r="K238" s="3">
        <v>6.53</v>
      </c>
      <c r="L238">
        <v>3</v>
      </c>
      <c r="M238" s="3">
        <v>19.59</v>
      </c>
      <c r="N238" s="1" t="s">
        <v>21</v>
      </c>
      <c r="O238" s="1" t="s">
        <v>193</v>
      </c>
    </row>
    <row r="239" spans="1:15" x14ac:dyDescent="0.3">
      <c r="A239" s="1" t="s">
        <v>1132</v>
      </c>
      <c r="B239" s="2">
        <v>45011</v>
      </c>
      <c r="C239" s="1" t="s">
        <v>6666</v>
      </c>
      <c r="D239" s="1" t="s">
        <v>15</v>
      </c>
      <c r="E239">
        <v>2023</v>
      </c>
      <c r="F239" s="1" t="s">
        <v>1133</v>
      </c>
      <c r="G239" s="1" t="s">
        <v>1134</v>
      </c>
      <c r="H239" s="1" t="s">
        <v>104</v>
      </c>
      <c r="I239" s="1" t="s">
        <v>1135</v>
      </c>
      <c r="J239" s="1" t="s">
        <v>20</v>
      </c>
      <c r="K239" s="3">
        <v>17.73</v>
      </c>
      <c r="L239">
        <v>5</v>
      </c>
      <c r="M239" s="3">
        <v>88.65</v>
      </c>
      <c r="N239" s="1" t="s">
        <v>21</v>
      </c>
      <c r="O239" s="1" t="s">
        <v>44</v>
      </c>
    </row>
    <row r="240" spans="1:15" x14ac:dyDescent="0.3">
      <c r="A240" s="1" t="s">
        <v>1136</v>
      </c>
      <c r="B240" s="2">
        <v>45893</v>
      </c>
      <c r="C240" s="1" t="s">
        <v>6666</v>
      </c>
      <c r="D240" s="1" t="s">
        <v>90</v>
      </c>
      <c r="E240">
        <v>2025</v>
      </c>
      <c r="F240" s="1" t="s">
        <v>305</v>
      </c>
      <c r="G240" s="1" t="s">
        <v>306</v>
      </c>
      <c r="H240" s="1" t="s">
        <v>181</v>
      </c>
      <c r="I240" s="1" t="s">
        <v>182</v>
      </c>
      <c r="J240" s="1" t="s">
        <v>70</v>
      </c>
      <c r="K240" s="3">
        <v>32.15</v>
      </c>
      <c r="L240">
        <v>2</v>
      </c>
      <c r="M240" s="3">
        <v>64.3</v>
      </c>
      <c r="N240" s="1" t="s">
        <v>6669</v>
      </c>
      <c r="O240" s="1" t="s">
        <v>37</v>
      </c>
    </row>
    <row r="241" spans="1:15" x14ac:dyDescent="0.3">
      <c r="A241" s="1" t="s">
        <v>1137</v>
      </c>
      <c r="B241" s="2">
        <v>45125</v>
      </c>
      <c r="C241" s="1" t="s">
        <v>6671</v>
      </c>
      <c r="D241" s="1" t="s">
        <v>32</v>
      </c>
      <c r="E241">
        <v>2023</v>
      </c>
      <c r="F241" s="1" t="s">
        <v>814</v>
      </c>
      <c r="G241" s="1" t="s">
        <v>1138</v>
      </c>
      <c r="H241" s="1" t="s">
        <v>252</v>
      </c>
      <c r="I241" s="1" t="s">
        <v>253</v>
      </c>
      <c r="J241" s="1" t="s">
        <v>51</v>
      </c>
      <c r="K241" s="3">
        <v>38.200000000000003</v>
      </c>
      <c r="L241">
        <v>4</v>
      </c>
      <c r="M241" s="3">
        <v>152.80000000000001</v>
      </c>
      <c r="N241" s="1" t="s">
        <v>29</v>
      </c>
      <c r="O241" s="1" t="s">
        <v>44</v>
      </c>
    </row>
    <row r="242" spans="1:15" x14ac:dyDescent="0.3">
      <c r="A242" s="1" t="s">
        <v>1139</v>
      </c>
      <c r="B242" s="2">
        <v>44818</v>
      </c>
      <c r="C242" s="1" t="s">
        <v>6670</v>
      </c>
      <c r="D242" s="1" t="s">
        <v>60</v>
      </c>
      <c r="E242">
        <v>2022</v>
      </c>
      <c r="F242" s="1" t="s">
        <v>606</v>
      </c>
      <c r="G242" s="1" t="s">
        <v>607</v>
      </c>
      <c r="H242" s="1" t="s">
        <v>1140</v>
      </c>
      <c r="I242" s="1" t="s">
        <v>1141</v>
      </c>
      <c r="J242" s="1" t="s">
        <v>51</v>
      </c>
      <c r="K242" s="3">
        <v>8.2200000000000006</v>
      </c>
      <c r="L242">
        <v>3</v>
      </c>
      <c r="M242" s="3">
        <v>24.66</v>
      </c>
      <c r="N242" s="1" t="s">
        <v>6669</v>
      </c>
      <c r="O242" s="1" t="s">
        <v>22</v>
      </c>
    </row>
    <row r="243" spans="1:15" x14ac:dyDescent="0.3">
      <c r="A243" s="1" t="s">
        <v>1142</v>
      </c>
      <c r="B243" s="2">
        <v>44890</v>
      </c>
      <c r="C243" s="1" t="s">
        <v>6668</v>
      </c>
      <c r="D243" s="1" t="s">
        <v>54</v>
      </c>
      <c r="E243">
        <v>2022</v>
      </c>
      <c r="F243" s="1" t="s">
        <v>1143</v>
      </c>
      <c r="G243" s="1" t="s">
        <v>1144</v>
      </c>
      <c r="H243" s="1" t="s">
        <v>739</v>
      </c>
      <c r="I243" s="1" t="s">
        <v>740</v>
      </c>
      <c r="J243" s="1" t="s">
        <v>20</v>
      </c>
      <c r="K243" s="3">
        <v>33.32</v>
      </c>
      <c r="L243">
        <v>3</v>
      </c>
      <c r="M243" s="3">
        <v>99.96</v>
      </c>
      <c r="N243" s="1" t="s">
        <v>6669</v>
      </c>
      <c r="O243" s="1" t="s">
        <v>44</v>
      </c>
    </row>
    <row r="244" spans="1:15" x14ac:dyDescent="0.3">
      <c r="A244" s="1" t="s">
        <v>1145</v>
      </c>
      <c r="B244" s="2">
        <v>45345</v>
      </c>
      <c r="C244" s="1" t="s">
        <v>6668</v>
      </c>
      <c r="D244" s="1" t="s">
        <v>39</v>
      </c>
      <c r="E244">
        <v>2024</v>
      </c>
      <c r="F244" s="1" t="s">
        <v>1146</v>
      </c>
      <c r="G244" s="1" t="s">
        <v>1147</v>
      </c>
      <c r="H244" s="1" t="s">
        <v>1148</v>
      </c>
      <c r="I244" s="1" t="s">
        <v>1149</v>
      </c>
      <c r="J244" s="1" t="s">
        <v>70</v>
      </c>
      <c r="K244" s="3">
        <v>21.52</v>
      </c>
      <c r="L244">
        <v>5</v>
      </c>
      <c r="M244" s="3">
        <v>107.6</v>
      </c>
      <c r="N244" s="1" t="s">
        <v>88</v>
      </c>
      <c r="O244" s="1" t="s">
        <v>52</v>
      </c>
    </row>
    <row r="245" spans="1:15" x14ac:dyDescent="0.3">
      <c r="A245" s="1" t="s">
        <v>1150</v>
      </c>
      <c r="B245" s="2">
        <v>45162</v>
      </c>
      <c r="C245" s="1" t="s">
        <v>6672</v>
      </c>
      <c r="D245" s="1" t="s">
        <v>90</v>
      </c>
      <c r="E245">
        <v>2023</v>
      </c>
      <c r="F245" s="1" t="s">
        <v>1095</v>
      </c>
      <c r="G245" s="1" t="s">
        <v>1151</v>
      </c>
      <c r="H245" s="1" t="s">
        <v>1152</v>
      </c>
      <c r="I245" s="1" t="s">
        <v>1153</v>
      </c>
      <c r="J245" s="1" t="s">
        <v>87</v>
      </c>
      <c r="K245" s="3">
        <v>36.409999999999997</v>
      </c>
      <c r="L245">
        <v>4</v>
      </c>
      <c r="M245" s="3">
        <v>145.63999999999999</v>
      </c>
      <c r="N245" s="1" t="s">
        <v>88</v>
      </c>
      <c r="O245" s="1" t="s">
        <v>30</v>
      </c>
    </row>
    <row r="246" spans="1:15" x14ac:dyDescent="0.3">
      <c r="A246" s="1" t="s">
        <v>1154</v>
      </c>
      <c r="B246" s="2">
        <v>45750</v>
      </c>
      <c r="C246" s="1" t="s">
        <v>6672</v>
      </c>
      <c r="D246" s="1" t="s">
        <v>82</v>
      </c>
      <c r="E246">
        <v>2025</v>
      </c>
      <c r="F246" s="1" t="s">
        <v>378</v>
      </c>
      <c r="G246" s="1" t="s">
        <v>379</v>
      </c>
      <c r="H246" s="1" t="s">
        <v>1155</v>
      </c>
      <c r="I246" s="1" t="s">
        <v>1156</v>
      </c>
      <c r="J246" s="1" t="s">
        <v>51</v>
      </c>
      <c r="K246" s="3">
        <v>20.09</v>
      </c>
      <c r="L246">
        <v>3</v>
      </c>
      <c r="M246" s="3">
        <v>60.27</v>
      </c>
      <c r="N246" s="1" t="s">
        <v>21</v>
      </c>
      <c r="O246" s="1" t="s">
        <v>37</v>
      </c>
    </row>
    <row r="247" spans="1:15" x14ac:dyDescent="0.3">
      <c r="A247" s="1" t="s">
        <v>1157</v>
      </c>
      <c r="B247" s="2">
        <v>45293</v>
      </c>
      <c r="C247" s="1" t="s">
        <v>6671</v>
      </c>
      <c r="D247" s="1" t="s">
        <v>210</v>
      </c>
      <c r="E247">
        <v>2024</v>
      </c>
      <c r="F247" s="1" t="s">
        <v>1114</v>
      </c>
      <c r="G247" s="1" t="s">
        <v>1115</v>
      </c>
      <c r="H247" s="1" t="s">
        <v>1158</v>
      </c>
      <c r="I247" s="1" t="s">
        <v>1159</v>
      </c>
      <c r="J247" s="1" t="s">
        <v>87</v>
      </c>
      <c r="K247" s="3">
        <v>20.94</v>
      </c>
      <c r="L247">
        <v>4</v>
      </c>
      <c r="M247" s="3">
        <v>83.76</v>
      </c>
      <c r="N247" s="1" t="s">
        <v>6669</v>
      </c>
      <c r="O247" s="1" t="s">
        <v>52</v>
      </c>
    </row>
    <row r="248" spans="1:15" x14ac:dyDescent="0.3">
      <c r="A248" s="1" t="s">
        <v>1160</v>
      </c>
      <c r="B248" s="2">
        <v>45045</v>
      </c>
      <c r="C248" s="1" t="s">
        <v>6673</v>
      </c>
      <c r="D248" s="1" t="s">
        <v>82</v>
      </c>
      <c r="E248">
        <v>2023</v>
      </c>
      <c r="F248" s="1" t="s">
        <v>839</v>
      </c>
      <c r="G248" s="1" t="s">
        <v>1161</v>
      </c>
      <c r="H248" s="1" t="s">
        <v>936</v>
      </c>
      <c r="I248" s="1" t="s">
        <v>937</v>
      </c>
      <c r="J248" s="1" t="s">
        <v>87</v>
      </c>
      <c r="K248" s="3">
        <v>23.32</v>
      </c>
      <c r="L248">
        <v>2</v>
      </c>
      <c r="M248" s="3">
        <v>46.64</v>
      </c>
      <c r="N248" s="1" t="s">
        <v>6669</v>
      </c>
      <c r="O248" s="1" t="s">
        <v>95</v>
      </c>
    </row>
    <row r="249" spans="1:15" x14ac:dyDescent="0.3">
      <c r="A249" s="1" t="s">
        <v>1162</v>
      </c>
      <c r="B249" s="2">
        <v>45639</v>
      </c>
      <c r="C249" s="1" t="s">
        <v>6668</v>
      </c>
      <c r="D249" s="1" t="s">
        <v>107</v>
      </c>
      <c r="E249">
        <v>2024</v>
      </c>
      <c r="F249" s="1" t="s">
        <v>1163</v>
      </c>
      <c r="G249" s="1" t="s">
        <v>1164</v>
      </c>
      <c r="H249" s="1" t="s">
        <v>1165</v>
      </c>
      <c r="I249" s="1" t="s">
        <v>1166</v>
      </c>
      <c r="J249" s="1" t="s">
        <v>20</v>
      </c>
      <c r="K249" s="3">
        <v>21.75</v>
      </c>
      <c r="L249">
        <v>1</v>
      </c>
      <c r="M249" s="3">
        <v>21.75</v>
      </c>
      <c r="N249" s="1" t="s">
        <v>6669</v>
      </c>
      <c r="O249" s="1" t="s">
        <v>22</v>
      </c>
    </row>
    <row r="250" spans="1:15" x14ac:dyDescent="0.3">
      <c r="A250" s="1" t="s">
        <v>1167</v>
      </c>
      <c r="B250" s="2">
        <v>45889</v>
      </c>
      <c r="C250" s="1" t="s">
        <v>6670</v>
      </c>
      <c r="D250" s="1" t="s">
        <v>90</v>
      </c>
      <c r="E250">
        <v>2025</v>
      </c>
      <c r="F250" s="1" t="s">
        <v>1168</v>
      </c>
      <c r="G250" s="1" t="s">
        <v>1169</v>
      </c>
      <c r="H250" s="1" t="s">
        <v>1007</v>
      </c>
      <c r="I250" s="1" t="s">
        <v>1170</v>
      </c>
      <c r="J250" s="1" t="s">
        <v>70</v>
      </c>
      <c r="K250" s="3">
        <v>31.92</v>
      </c>
      <c r="L250">
        <v>3</v>
      </c>
      <c r="M250" s="3">
        <v>95.76</v>
      </c>
      <c r="N250" s="1" t="s">
        <v>21</v>
      </c>
      <c r="O250" s="1" t="s">
        <v>22</v>
      </c>
    </row>
    <row r="251" spans="1:15" x14ac:dyDescent="0.3">
      <c r="A251" s="1" t="s">
        <v>1171</v>
      </c>
      <c r="B251" s="2">
        <v>45054</v>
      </c>
      <c r="C251" s="1" t="s">
        <v>6667</v>
      </c>
      <c r="D251" s="1" t="s">
        <v>46</v>
      </c>
      <c r="E251">
        <v>2023</v>
      </c>
      <c r="F251" s="1" t="s">
        <v>676</v>
      </c>
      <c r="G251" s="1" t="s">
        <v>677</v>
      </c>
      <c r="H251" s="1" t="s">
        <v>757</v>
      </c>
      <c r="I251" s="1" t="s">
        <v>1172</v>
      </c>
      <c r="J251" s="1" t="s">
        <v>20</v>
      </c>
      <c r="K251" s="3">
        <v>43.42</v>
      </c>
      <c r="L251">
        <v>4</v>
      </c>
      <c r="M251" s="3">
        <v>173.68</v>
      </c>
      <c r="N251" s="1" t="s">
        <v>6669</v>
      </c>
      <c r="O251" s="1" t="s">
        <v>193</v>
      </c>
    </row>
    <row r="252" spans="1:15" x14ac:dyDescent="0.3">
      <c r="A252" s="1" t="s">
        <v>1173</v>
      </c>
      <c r="B252" s="2">
        <v>45306</v>
      </c>
      <c r="C252" s="1" t="s">
        <v>6667</v>
      </c>
      <c r="D252" s="1" t="s">
        <v>210</v>
      </c>
      <c r="E252">
        <v>2024</v>
      </c>
      <c r="F252" s="1" t="s">
        <v>245</v>
      </c>
      <c r="G252" s="1" t="s">
        <v>246</v>
      </c>
      <c r="H252" s="1" t="s">
        <v>608</v>
      </c>
      <c r="I252" s="1" t="s">
        <v>1174</v>
      </c>
      <c r="J252" s="1" t="s">
        <v>20</v>
      </c>
      <c r="K252" s="3">
        <v>57.96</v>
      </c>
      <c r="L252">
        <v>4</v>
      </c>
      <c r="M252" s="3">
        <v>231.84</v>
      </c>
      <c r="N252" s="1" t="s">
        <v>21</v>
      </c>
      <c r="O252" s="1" t="s">
        <v>95</v>
      </c>
    </row>
    <row r="253" spans="1:15" x14ac:dyDescent="0.3">
      <c r="A253" s="1" t="s">
        <v>1175</v>
      </c>
      <c r="B253" s="2">
        <v>45032</v>
      </c>
      <c r="C253" s="1" t="s">
        <v>6666</v>
      </c>
      <c r="D253" s="1" t="s">
        <v>82</v>
      </c>
      <c r="E253">
        <v>2023</v>
      </c>
      <c r="F253" s="1" t="s">
        <v>1176</v>
      </c>
      <c r="G253" s="1" t="s">
        <v>1177</v>
      </c>
      <c r="H253" s="1" t="s">
        <v>513</v>
      </c>
      <c r="I253" s="1" t="s">
        <v>1178</v>
      </c>
      <c r="J253" s="1" t="s">
        <v>70</v>
      </c>
      <c r="K253" s="3">
        <v>5.34</v>
      </c>
      <c r="L253">
        <v>2</v>
      </c>
      <c r="M253" s="3">
        <v>10.68</v>
      </c>
      <c r="N253" s="1" t="s">
        <v>21</v>
      </c>
      <c r="O253" s="1" t="s">
        <v>95</v>
      </c>
    </row>
    <row r="254" spans="1:15" x14ac:dyDescent="0.3">
      <c r="A254" s="1" t="s">
        <v>1179</v>
      </c>
      <c r="B254" s="2">
        <v>45447</v>
      </c>
      <c r="C254" s="1" t="s">
        <v>6671</v>
      </c>
      <c r="D254" s="1" t="s">
        <v>24</v>
      </c>
      <c r="E254">
        <v>2024</v>
      </c>
      <c r="F254" s="1" t="s">
        <v>1180</v>
      </c>
      <c r="G254" s="1" t="s">
        <v>1181</v>
      </c>
      <c r="H254" s="1" t="s">
        <v>1152</v>
      </c>
      <c r="I254" s="1" t="s">
        <v>1182</v>
      </c>
      <c r="J254" s="1" t="s">
        <v>20</v>
      </c>
      <c r="K254" s="3">
        <v>15.84</v>
      </c>
      <c r="L254">
        <v>1</v>
      </c>
      <c r="M254" s="3">
        <v>15.84</v>
      </c>
      <c r="N254" s="1" t="s">
        <v>21</v>
      </c>
      <c r="O254" s="1" t="s">
        <v>22</v>
      </c>
    </row>
    <row r="255" spans="1:15" x14ac:dyDescent="0.3">
      <c r="A255" s="1" t="s">
        <v>1183</v>
      </c>
      <c r="B255" s="2">
        <v>45390</v>
      </c>
      <c r="C255" s="1" t="s">
        <v>6667</v>
      </c>
      <c r="D255" s="1" t="s">
        <v>82</v>
      </c>
      <c r="E255">
        <v>2024</v>
      </c>
      <c r="F255" s="1" t="s">
        <v>419</v>
      </c>
      <c r="G255" s="1" t="s">
        <v>420</v>
      </c>
      <c r="H255" s="1" t="s">
        <v>772</v>
      </c>
      <c r="I255" s="1" t="s">
        <v>773</v>
      </c>
      <c r="J255" s="1" t="s">
        <v>51</v>
      </c>
      <c r="K255" s="3">
        <v>11.14</v>
      </c>
      <c r="L255">
        <v>4</v>
      </c>
      <c r="M255" s="3">
        <v>44.56</v>
      </c>
      <c r="N255" s="1" t="s">
        <v>29</v>
      </c>
      <c r="O255" s="1" t="s">
        <v>22</v>
      </c>
    </row>
    <row r="256" spans="1:15" x14ac:dyDescent="0.3">
      <c r="A256" s="1" t="s">
        <v>1184</v>
      </c>
      <c r="B256" s="2">
        <v>45143</v>
      </c>
      <c r="C256" s="1" t="s">
        <v>6673</v>
      </c>
      <c r="D256" s="1" t="s">
        <v>90</v>
      </c>
      <c r="E256">
        <v>2023</v>
      </c>
      <c r="F256" s="1" t="s">
        <v>671</v>
      </c>
      <c r="G256" s="1" t="s">
        <v>672</v>
      </c>
      <c r="H256" s="1" t="s">
        <v>1185</v>
      </c>
      <c r="I256" s="1" t="s">
        <v>1186</v>
      </c>
      <c r="J256" s="1" t="s">
        <v>70</v>
      </c>
      <c r="K256" s="3">
        <v>18.48</v>
      </c>
      <c r="L256">
        <v>3</v>
      </c>
      <c r="M256" s="3">
        <v>55.44</v>
      </c>
      <c r="N256" s="1" t="s">
        <v>6669</v>
      </c>
      <c r="O256" s="1" t="s">
        <v>80</v>
      </c>
    </row>
    <row r="257" spans="1:15" x14ac:dyDescent="0.3">
      <c r="A257" s="1" t="s">
        <v>1187</v>
      </c>
      <c r="B257" s="2">
        <v>45017</v>
      </c>
      <c r="C257" s="1" t="s">
        <v>6673</v>
      </c>
      <c r="D257" s="1" t="s">
        <v>82</v>
      </c>
      <c r="E257">
        <v>2023</v>
      </c>
      <c r="F257" s="1" t="s">
        <v>1188</v>
      </c>
      <c r="G257" s="1" t="s">
        <v>1189</v>
      </c>
      <c r="H257" s="1" t="s">
        <v>1152</v>
      </c>
      <c r="I257" s="1" t="s">
        <v>1190</v>
      </c>
      <c r="J257" s="1" t="s">
        <v>20</v>
      </c>
      <c r="K257" s="3">
        <v>9.9600000000000009</v>
      </c>
      <c r="L257">
        <v>2</v>
      </c>
      <c r="M257" s="3">
        <v>19.920000000000002</v>
      </c>
      <c r="N257" s="1" t="s">
        <v>21</v>
      </c>
      <c r="O257" s="1" t="s">
        <v>22</v>
      </c>
    </row>
    <row r="258" spans="1:15" x14ac:dyDescent="0.3">
      <c r="A258" s="1" t="s">
        <v>1191</v>
      </c>
      <c r="B258" s="2">
        <v>45071</v>
      </c>
      <c r="C258" s="1" t="s">
        <v>6672</v>
      </c>
      <c r="D258" s="1" t="s">
        <v>46</v>
      </c>
      <c r="E258">
        <v>2023</v>
      </c>
      <c r="F258" s="1" t="s">
        <v>1192</v>
      </c>
      <c r="G258" s="1" t="s">
        <v>1193</v>
      </c>
      <c r="H258" s="1" t="s">
        <v>1194</v>
      </c>
      <c r="I258" s="1" t="s">
        <v>1195</v>
      </c>
      <c r="J258" s="1" t="s">
        <v>20</v>
      </c>
      <c r="K258" s="3">
        <v>14.77</v>
      </c>
      <c r="L258">
        <v>1</v>
      </c>
      <c r="M258" s="3">
        <v>14.77</v>
      </c>
      <c r="N258" s="1" t="s">
        <v>29</v>
      </c>
      <c r="O258" s="1" t="s">
        <v>30</v>
      </c>
    </row>
    <row r="259" spans="1:15" x14ac:dyDescent="0.3">
      <c r="A259" s="1" t="s">
        <v>1196</v>
      </c>
      <c r="B259" s="2">
        <v>45179</v>
      </c>
      <c r="C259" s="1" t="s">
        <v>6666</v>
      </c>
      <c r="D259" s="1" t="s">
        <v>60</v>
      </c>
      <c r="E259">
        <v>2023</v>
      </c>
      <c r="F259" s="1" t="s">
        <v>982</v>
      </c>
      <c r="G259" s="1" t="s">
        <v>983</v>
      </c>
      <c r="H259" s="1" t="s">
        <v>1197</v>
      </c>
      <c r="I259" s="1" t="s">
        <v>1198</v>
      </c>
      <c r="J259" s="1" t="s">
        <v>70</v>
      </c>
      <c r="K259" s="3">
        <v>55.82</v>
      </c>
      <c r="L259">
        <v>5</v>
      </c>
      <c r="M259" s="3">
        <v>279.10000000000002</v>
      </c>
      <c r="N259" s="1" t="s">
        <v>21</v>
      </c>
      <c r="O259" s="1" t="s">
        <v>37</v>
      </c>
    </row>
    <row r="260" spans="1:15" x14ac:dyDescent="0.3">
      <c r="A260" s="1" t="s">
        <v>1199</v>
      </c>
      <c r="B260" s="2">
        <v>44934</v>
      </c>
      <c r="C260" s="1" t="s">
        <v>6666</v>
      </c>
      <c r="D260" s="1" t="s">
        <v>210</v>
      </c>
      <c r="E260">
        <v>2023</v>
      </c>
      <c r="F260" s="1" t="s">
        <v>681</v>
      </c>
      <c r="G260" s="1" t="s">
        <v>682</v>
      </c>
      <c r="H260" s="1" t="s">
        <v>1200</v>
      </c>
      <c r="I260" s="1" t="s">
        <v>1201</v>
      </c>
      <c r="J260" s="1" t="s">
        <v>20</v>
      </c>
      <c r="K260" s="3">
        <v>16.399999999999999</v>
      </c>
      <c r="L260">
        <v>5</v>
      </c>
      <c r="M260" s="3">
        <v>82</v>
      </c>
      <c r="N260" s="1" t="s">
        <v>21</v>
      </c>
      <c r="O260" s="1" t="s">
        <v>37</v>
      </c>
    </row>
    <row r="261" spans="1:15" x14ac:dyDescent="0.3">
      <c r="A261" s="1" t="s">
        <v>1202</v>
      </c>
      <c r="B261" s="2">
        <v>44941</v>
      </c>
      <c r="C261" s="1" t="s">
        <v>6666</v>
      </c>
      <c r="D261" s="1" t="s">
        <v>210</v>
      </c>
      <c r="E261">
        <v>2023</v>
      </c>
      <c r="F261" s="1" t="s">
        <v>1203</v>
      </c>
      <c r="G261" s="1" t="s">
        <v>1204</v>
      </c>
      <c r="H261" s="1" t="s">
        <v>1205</v>
      </c>
      <c r="I261" s="1" t="s">
        <v>1206</v>
      </c>
      <c r="J261" s="1" t="s">
        <v>70</v>
      </c>
      <c r="K261" s="3">
        <v>22.39</v>
      </c>
      <c r="L261">
        <v>4</v>
      </c>
      <c r="M261" s="3">
        <v>89.56</v>
      </c>
      <c r="N261" s="1" t="s">
        <v>6669</v>
      </c>
      <c r="O261" s="1" t="s">
        <v>30</v>
      </c>
    </row>
    <row r="262" spans="1:15" x14ac:dyDescent="0.3">
      <c r="A262" s="1" t="s">
        <v>1207</v>
      </c>
      <c r="B262" s="2">
        <v>45580</v>
      </c>
      <c r="C262" s="1" t="s">
        <v>6671</v>
      </c>
      <c r="D262" s="1" t="s">
        <v>133</v>
      </c>
      <c r="E262">
        <v>2024</v>
      </c>
      <c r="F262" s="1" t="s">
        <v>1208</v>
      </c>
      <c r="G262" s="1" t="s">
        <v>1209</v>
      </c>
      <c r="H262" s="1" t="s">
        <v>1210</v>
      </c>
      <c r="I262" s="1" t="s">
        <v>1211</v>
      </c>
      <c r="J262" s="1" t="s">
        <v>51</v>
      </c>
      <c r="K262" s="3">
        <v>6.53</v>
      </c>
      <c r="L262">
        <v>2</v>
      </c>
      <c r="M262" s="3">
        <v>13.06</v>
      </c>
      <c r="N262" s="1" t="s">
        <v>21</v>
      </c>
      <c r="O262" s="1" t="s">
        <v>44</v>
      </c>
    </row>
    <row r="263" spans="1:15" x14ac:dyDescent="0.3">
      <c r="A263" s="1" t="s">
        <v>1212</v>
      </c>
      <c r="B263" s="2">
        <v>45431</v>
      </c>
      <c r="C263" s="1" t="s">
        <v>6666</v>
      </c>
      <c r="D263" s="1" t="s">
        <v>46</v>
      </c>
      <c r="E263">
        <v>2024</v>
      </c>
      <c r="F263" s="1" t="s">
        <v>636</v>
      </c>
      <c r="G263" s="1" t="s">
        <v>1213</v>
      </c>
      <c r="H263" s="1" t="s">
        <v>734</v>
      </c>
      <c r="I263" s="1" t="s">
        <v>735</v>
      </c>
      <c r="J263" s="1" t="s">
        <v>70</v>
      </c>
      <c r="K263" s="3">
        <v>10.7</v>
      </c>
      <c r="L263">
        <v>5</v>
      </c>
      <c r="M263" s="3">
        <v>53.5</v>
      </c>
      <c r="N263" s="1" t="s">
        <v>21</v>
      </c>
      <c r="O263" s="1" t="s">
        <v>22</v>
      </c>
    </row>
    <row r="264" spans="1:15" x14ac:dyDescent="0.3">
      <c r="A264" s="1" t="s">
        <v>1214</v>
      </c>
      <c r="B264" s="2">
        <v>45379</v>
      </c>
      <c r="C264" s="1" t="s">
        <v>6672</v>
      </c>
      <c r="D264" s="1" t="s">
        <v>15</v>
      </c>
      <c r="E264">
        <v>2024</v>
      </c>
      <c r="F264" s="1" t="s">
        <v>1215</v>
      </c>
      <c r="G264" s="1" t="s">
        <v>1216</v>
      </c>
      <c r="H264" s="1" t="s">
        <v>725</v>
      </c>
      <c r="I264" s="1" t="s">
        <v>1217</v>
      </c>
      <c r="J264" s="1" t="s">
        <v>20</v>
      </c>
      <c r="K264" s="3">
        <v>20.25</v>
      </c>
      <c r="L264">
        <v>4</v>
      </c>
      <c r="M264" s="3">
        <v>81</v>
      </c>
      <c r="N264" s="1" t="s">
        <v>29</v>
      </c>
      <c r="O264" s="1" t="s">
        <v>44</v>
      </c>
    </row>
    <row r="265" spans="1:15" x14ac:dyDescent="0.3">
      <c r="A265" s="1" t="s">
        <v>1218</v>
      </c>
      <c r="B265" s="2">
        <v>45678</v>
      </c>
      <c r="C265" s="1" t="s">
        <v>6671</v>
      </c>
      <c r="D265" s="1" t="s">
        <v>210</v>
      </c>
      <c r="E265">
        <v>2025</v>
      </c>
      <c r="F265" s="1" t="s">
        <v>961</v>
      </c>
      <c r="G265" s="1" t="s">
        <v>962</v>
      </c>
      <c r="H265" s="1" t="s">
        <v>1219</v>
      </c>
      <c r="I265" s="1" t="s">
        <v>1220</v>
      </c>
      <c r="J265" s="1" t="s">
        <v>70</v>
      </c>
      <c r="K265" s="3">
        <v>22.5</v>
      </c>
      <c r="L265">
        <v>4</v>
      </c>
      <c r="M265" s="3">
        <v>90</v>
      </c>
      <c r="N265" s="1" t="s">
        <v>29</v>
      </c>
      <c r="O265" s="1" t="s">
        <v>44</v>
      </c>
    </row>
    <row r="266" spans="1:15" x14ac:dyDescent="0.3">
      <c r="A266" s="1" t="s">
        <v>1221</v>
      </c>
      <c r="B266" s="2">
        <v>45538</v>
      </c>
      <c r="C266" s="1" t="s">
        <v>6671</v>
      </c>
      <c r="D266" s="1" t="s">
        <v>60</v>
      </c>
      <c r="E266">
        <v>2024</v>
      </c>
      <c r="F266" s="1" t="s">
        <v>1123</v>
      </c>
      <c r="G266" s="1" t="s">
        <v>1222</v>
      </c>
      <c r="H266" s="1" t="s">
        <v>831</v>
      </c>
      <c r="I266" s="1" t="s">
        <v>1223</v>
      </c>
      <c r="J266" s="1" t="s">
        <v>51</v>
      </c>
      <c r="K266" s="3">
        <v>17.829999999999998</v>
      </c>
      <c r="L266">
        <v>2</v>
      </c>
      <c r="M266" s="3">
        <v>35.659999999999997</v>
      </c>
      <c r="N266" s="1" t="s">
        <v>29</v>
      </c>
      <c r="O266" s="1" t="s">
        <v>37</v>
      </c>
    </row>
    <row r="267" spans="1:15" x14ac:dyDescent="0.3">
      <c r="A267" s="1" t="s">
        <v>1224</v>
      </c>
      <c r="B267" s="2">
        <v>45190</v>
      </c>
      <c r="C267" s="1" t="s">
        <v>6672</v>
      </c>
      <c r="D267" s="1" t="s">
        <v>60</v>
      </c>
      <c r="E267">
        <v>2023</v>
      </c>
      <c r="F267" s="1" t="s">
        <v>1225</v>
      </c>
      <c r="G267" s="1" t="s">
        <v>1226</v>
      </c>
      <c r="H267" s="1" t="s">
        <v>1227</v>
      </c>
      <c r="I267" s="1" t="s">
        <v>1228</v>
      </c>
      <c r="J267" s="1" t="s">
        <v>70</v>
      </c>
      <c r="K267" s="3">
        <v>36.36</v>
      </c>
      <c r="L267">
        <v>5</v>
      </c>
      <c r="M267" s="3">
        <v>181.8</v>
      </c>
      <c r="N267" s="1" t="s">
        <v>21</v>
      </c>
      <c r="O267" s="1" t="s">
        <v>193</v>
      </c>
    </row>
    <row r="268" spans="1:15" x14ac:dyDescent="0.3">
      <c r="A268" s="1" t="s">
        <v>1229</v>
      </c>
      <c r="B268" s="2">
        <v>45612</v>
      </c>
      <c r="C268" s="1" t="s">
        <v>6673</v>
      </c>
      <c r="D268" s="1" t="s">
        <v>54</v>
      </c>
      <c r="E268">
        <v>2024</v>
      </c>
      <c r="F268" s="1" t="s">
        <v>1230</v>
      </c>
      <c r="G268" s="1" t="s">
        <v>1231</v>
      </c>
      <c r="H268" s="1" t="s">
        <v>1232</v>
      </c>
      <c r="I268" s="1" t="s">
        <v>1233</v>
      </c>
      <c r="J268" s="1" t="s">
        <v>70</v>
      </c>
      <c r="K268" s="3">
        <v>41.25</v>
      </c>
      <c r="L268">
        <v>2</v>
      </c>
      <c r="M268" s="3">
        <v>82.5</v>
      </c>
      <c r="N268" s="1" t="s">
        <v>6669</v>
      </c>
      <c r="O268" s="1" t="s">
        <v>37</v>
      </c>
    </row>
    <row r="269" spans="1:15" x14ac:dyDescent="0.3">
      <c r="A269" s="1" t="s">
        <v>1234</v>
      </c>
      <c r="B269" s="2">
        <v>45560</v>
      </c>
      <c r="C269" s="1" t="s">
        <v>6670</v>
      </c>
      <c r="D269" s="1" t="s">
        <v>60</v>
      </c>
      <c r="E269">
        <v>2024</v>
      </c>
      <c r="F269" s="1" t="s">
        <v>1235</v>
      </c>
      <c r="G269" s="1" t="s">
        <v>1236</v>
      </c>
      <c r="H269" s="1" t="s">
        <v>678</v>
      </c>
      <c r="I269" s="1" t="s">
        <v>1237</v>
      </c>
      <c r="J269" s="1" t="s">
        <v>87</v>
      </c>
      <c r="K269" s="3">
        <v>16.45</v>
      </c>
      <c r="L269">
        <v>5</v>
      </c>
      <c r="M269" s="3">
        <v>82.25</v>
      </c>
      <c r="N269" s="1" t="s">
        <v>88</v>
      </c>
      <c r="O269" s="1" t="s">
        <v>44</v>
      </c>
    </row>
    <row r="270" spans="1:15" x14ac:dyDescent="0.3">
      <c r="A270" s="1" t="s">
        <v>1238</v>
      </c>
      <c r="B270" s="2">
        <v>45489</v>
      </c>
      <c r="C270" s="1" t="s">
        <v>6671</v>
      </c>
      <c r="D270" s="1" t="s">
        <v>32</v>
      </c>
      <c r="E270">
        <v>2024</v>
      </c>
      <c r="F270" s="1" t="s">
        <v>824</v>
      </c>
      <c r="G270" s="1" t="s">
        <v>1239</v>
      </c>
      <c r="H270" s="1" t="s">
        <v>633</v>
      </c>
      <c r="I270" s="1" t="s">
        <v>634</v>
      </c>
      <c r="J270" s="1" t="s">
        <v>51</v>
      </c>
      <c r="K270" s="3">
        <v>9.82</v>
      </c>
      <c r="L270">
        <v>2</v>
      </c>
      <c r="M270" s="3">
        <v>19.64</v>
      </c>
      <c r="N270" s="1" t="s">
        <v>21</v>
      </c>
      <c r="O270" s="1" t="s">
        <v>95</v>
      </c>
    </row>
    <row r="271" spans="1:15" x14ac:dyDescent="0.3">
      <c r="A271" s="1" t="s">
        <v>1240</v>
      </c>
      <c r="B271" s="2">
        <v>45289</v>
      </c>
      <c r="C271" s="1" t="s">
        <v>6668</v>
      </c>
      <c r="D271" s="1" t="s">
        <v>107</v>
      </c>
      <c r="E271">
        <v>2023</v>
      </c>
      <c r="F271" s="1" t="s">
        <v>1241</v>
      </c>
      <c r="G271" s="1" t="s">
        <v>1242</v>
      </c>
      <c r="H271" s="1" t="s">
        <v>1243</v>
      </c>
      <c r="I271" s="1" t="s">
        <v>1244</v>
      </c>
      <c r="J271" s="1" t="s">
        <v>20</v>
      </c>
      <c r="K271" s="3">
        <v>40.49</v>
      </c>
      <c r="L271">
        <v>4</v>
      </c>
      <c r="M271" s="3">
        <v>161.96</v>
      </c>
      <c r="N271" s="1" t="s">
        <v>29</v>
      </c>
      <c r="O271" s="1" t="s">
        <v>44</v>
      </c>
    </row>
    <row r="272" spans="1:15" x14ac:dyDescent="0.3">
      <c r="A272" s="1" t="s">
        <v>1245</v>
      </c>
      <c r="B272" s="2">
        <v>45203</v>
      </c>
      <c r="C272" s="1" t="s">
        <v>6670</v>
      </c>
      <c r="D272" s="1" t="s">
        <v>133</v>
      </c>
      <c r="E272">
        <v>2023</v>
      </c>
      <c r="F272" s="1" t="s">
        <v>894</v>
      </c>
      <c r="G272" s="1" t="s">
        <v>895</v>
      </c>
      <c r="H272" s="1" t="s">
        <v>1246</v>
      </c>
      <c r="I272" s="1" t="s">
        <v>1247</v>
      </c>
      <c r="J272" s="1" t="s">
        <v>70</v>
      </c>
      <c r="K272" s="3">
        <v>7.39</v>
      </c>
      <c r="L272">
        <v>3</v>
      </c>
      <c r="M272" s="3">
        <v>22.17</v>
      </c>
      <c r="N272" s="1" t="s">
        <v>6669</v>
      </c>
      <c r="O272" s="1" t="s">
        <v>44</v>
      </c>
    </row>
    <row r="273" spans="1:15" x14ac:dyDescent="0.3">
      <c r="A273" s="1" t="s">
        <v>1248</v>
      </c>
      <c r="B273" s="2">
        <v>45818</v>
      </c>
      <c r="C273" s="1" t="s">
        <v>6671</v>
      </c>
      <c r="D273" s="1" t="s">
        <v>24</v>
      </c>
      <c r="E273">
        <v>2025</v>
      </c>
      <c r="F273" s="1" t="s">
        <v>1249</v>
      </c>
      <c r="G273" s="1" t="s">
        <v>1250</v>
      </c>
      <c r="H273" s="1" t="s">
        <v>1251</v>
      </c>
      <c r="I273" s="1" t="s">
        <v>1252</v>
      </c>
      <c r="J273" s="1" t="s">
        <v>70</v>
      </c>
      <c r="K273" s="3">
        <v>38.729999999999997</v>
      </c>
      <c r="L273">
        <v>1</v>
      </c>
      <c r="M273" s="3">
        <v>38.729999999999997</v>
      </c>
      <c r="N273" s="1" t="s">
        <v>21</v>
      </c>
      <c r="O273" s="1" t="s">
        <v>44</v>
      </c>
    </row>
    <row r="274" spans="1:15" x14ac:dyDescent="0.3">
      <c r="A274" s="1" t="s">
        <v>1253</v>
      </c>
      <c r="B274" s="2">
        <v>44799</v>
      </c>
      <c r="C274" s="1" t="s">
        <v>6668</v>
      </c>
      <c r="D274" s="1" t="s">
        <v>90</v>
      </c>
      <c r="E274">
        <v>2022</v>
      </c>
      <c r="F274" s="1" t="s">
        <v>1254</v>
      </c>
      <c r="G274" s="1" t="s">
        <v>1255</v>
      </c>
      <c r="H274" s="1" t="s">
        <v>1256</v>
      </c>
      <c r="I274" s="1" t="s">
        <v>1257</v>
      </c>
      <c r="J274" s="1" t="s">
        <v>20</v>
      </c>
      <c r="K274" s="3">
        <v>15.71</v>
      </c>
      <c r="L274">
        <v>2</v>
      </c>
      <c r="M274" s="3">
        <v>31.42</v>
      </c>
      <c r="N274" s="1" t="s">
        <v>21</v>
      </c>
      <c r="O274" s="1" t="s">
        <v>22</v>
      </c>
    </row>
    <row r="275" spans="1:15" x14ac:dyDescent="0.3">
      <c r="A275" s="1" t="s">
        <v>1258</v>
      </c>
      <c r="B275" s="2">
        <v>45806</v>
      </c>
      <c r="C275" s="1" t="s">
        <v>6672</v>
      </c>
      <c r="D275" s="1" t="s">
        <v>46</v>
      </c>
      <c r="E275">
        <v>2025</v>
      </c>
      <c r="F275" s="1" t="s">
        <v>1259</v>
      </c>
      <c r="G275" s="1" t="s">
        <v>1260</v>
      </c>
      <c r="H275" s="1" t="s">
        <v>1261</v>
      </c>
      <c r="I275" s="1" t="s">
        <v>1262</v>
      </c>
      <c r="J275" s="1" t="s">
        <v>20</v>
      </c>
      <c r="K275" s="3">
        <v>28.27</v>
      </c>
      <c r="L275">
        <v>2</v>
      </c>
      <c r="M275" s="3">
        <v>56.54</v>
      </c>
      <c r="N275" s="1" t="s">
        <v>6669</v>
      </c>
      <c r="O275" s="1" t="s">
        <v>30</v>
      </c>
    </row>
    <row r="276" spans="1:15" x14ac:dyDescent="0.3">
      <c r="A276" s="1" t="s">
        <v>1263</v>
      </c>
      <c r="B276" s="2">
        <v>45654</v>
      </c>
      <c r="C276" s="1" t="s">
        <v>6673</v>
      </c>
      <c r="D276" s="1" t="s">
        <v>107</v>
      </c>
      <c r="E276">
        <v>2024</v>
      </c>
      <c r="F276" s="1" t="s">
        <v>1264</v>
      </c>
      <c r="G276" s="1" t="s">
        <v>1265</v>
      </c>
      <c r="H276" s="1" t="s">
        <v>99</v>
      </c>
      <c r="I276" s="1" t="s">
        <v>1266</v>
      </c>
      <c r="J276" s="1" t="s">
        <v>87</v>
      </c>
      <c r="K276" s="3">
        <v>40.81</v>
      </c>
      <c r="L276">
        <v>3</v>
      </c>
      <c r="M276" s="3">
        <v>122.43</v>
      </c>
      <c r="N276" s="1" t="s">
        <v>6669</v>
      </c>
      <c r="O276" s="1" t="s">
        <v>44</v>
      </c>
    </row>
    <row r="277" spans="1:15" x14ac:dyDescent="0.3">
      <c r="A277" s="1" t="s">
        <v>1267</v>
      </c>
      <c r="B277" s="2">
        <v>44936</v>
      </c>
      <c r="C277" s="1" t="s">
        <v>6671</v>
      </c>
      <c r="D277" s="1" t="s">
        <v>210</v>
      </c>
      <c r="E277">
        <v>2023</v>
      </c>
      <c r="F277" s="1" t="s">
        <v>270</v>
      </c>
      <c r="G277" s="1" t="s">
        <v>1268</v>
      </c>
      <c r="H277" s="1" t="s">
        <v>593</v>
      </c>
      <c r="I277" s="1" t="s">
        <v>1269</v>
      </c>
      <c r="J277" s="1" t="s">
        <v>70</v>
      </c>
      <c r="K277" s="3">
        <v>34.68</v>
      </c>
      <c r="L277">
        <v>5</v>
      </c>
      <c r="M277" s="3">
        <v>173.4</v>
      </c>
      <c r="N277" s="1" t="s">
        <v>21</v>
      </c>
      <c r="O277" s="1" t="s">
        <v>44</v>
      </c>
    </row>
    <row r="278" spans="1:15" x14ac:dyDescent="0.3">
      <c r="A278" s="1" t="s">
        <v>1270</v>
      </c>
      <c r="B278" s="2">
        <v>45206</v>
      </c>
      <c r="C278" s="1" t="s">
        <v>6673</v>
      </c>
      <c r="D278" s="1" t="s">
        <v>133</v>
      </c>
      <c r="E278">
        <v>2023</v>
      </c>
      <c r="F278" s="1" t="s">
        <v>1271</v>
      </c>
      <c r="G278" s="1" t="s">
        <v>1272</v>
      </c>
      <c r="H278" s="1" t="s">
        <v>572</v>
      </c>
      <c r="I278" s="1" t="s">
        <v>1273</v>
      </c>
      <c r="J278" s="1" t="s">
        <v>51</v>
      </c>
      <c r="K278" s="3">
        <v>38.44</v>
      </c>
      <c r="L278">
        <v>5</v>
      </c>
      <c r="M278" s="3">
        <v>192.2</v>
      </c>
      <c r="N278" s="1" t="s">
        <v>21</v>
      </c>
      <c r="O278" s="1" t="s">
        <v>37</v>
      </c>
    </row>
    <row r="279" spans="1:15" x14ac:dyDescent="0.3">
      <c r="A279" s="1" t="s">
        <v>1274</v>
      </c>
      <c r="B279" s="2">
        <v>45305</v>
      </c>
      <c r="C279" s="1" t="s">
        <v>6666</v>
      </c>
      <c r="D279" s="1" t="s">
        <v>210</v>
      </c>
      <c r="E279">
        <v>2024</v>
      </c>
      <c r="F279" s="1" t="s">
        <v>1275</v>
      </c>
      <c r="G279" s="1" t="s">
        <v>1276</v>
      </c>
      <c r="H279" s="1" t="s">
        <v>1277</v>
      </c>
      <c r="I279" s="1" t="s">
        <v>1278</v>
      </c>
      <c r="J279" s="1" t="s">
        <v>70</v>
      </c>
      <c r="K279" s="3">
        <v>19.170000000000002</v>
      </c>
      <c r="L279">
        <v>1</v>
      </c>
      <c r="M279" s="3">
        <v>19.170000000000002</v>
      </c>
      <c r="N279" s="1" t="s">
        <v>21</v>
      </c>
      <c r="O279" s="1" t="s">
        <v>80</v>
      </c>
    </row>
    <row r="280" spans="1:15" x14ac:dyDescent="0.3">
      <c r="A280" s="1" t="s">
        <v>1279</v>
      </c>
      <c r="B280" s="2">
        <v>45155</v>
      </c>
      <c r="C280" s="1" t="s">
        <v>6672</v>
      </c>
      <c r="D280" s="1" t="s">
        <v>90</v>
      </c>
      <c r="E280">
        <v>2023</v>
      </c>
      <c r="F280" s="1" t="s">
        <v>1280</v>
      </c>
      <c r="G280" s="1" t="s">
        <v>1281</v>
      </c>
      <c r="H280" s="1" t="s">
        <v>1282</v>
      </c>
      <c r="I280" s="1" t="s">
        <v>1283</v>
      </c>
      <c r="J280" s="1" t="s">
        <v>70</v>
      </c>
      <c r="K280" s="3">
        <v>6.08</v>
      </c>
      <c r="L280">
        <v>2</v>
      </c>
      <c r="M280" s="3">
        <v>12.16</v>
      </c>
      <c r="N280" s="1" t="s">
        <v>21</v>
      </c>
      <c r="O280" s="1" t="s">
        <v>37</v>
      </c>
    </row>
    <row r="281" spans="1:15" x14ac:dyDescent="0.3">
      <c r="A281" s="1" t="s">
        <v>1284</v>
      </c>
      <c r="B281" s="2">
        <v>45108</v>
      </c>
      <c r="C281" s="1" t="s">
        <v>6673</v>
      </c>
      <c r="D281" s="1" t="s">
        <v>32</v>
      </c>
      <c r="E281">
        <v>2023</v>
      </c>
      <c r="F281" s="1" t="s">
        <v>1285</v>
      </c>
      <c r="G281" s="1" t="s">
        <v>1286</v>
      </c>
      <c r="H281" s="1" t="s">
        <v>1287</v>
      </c>
      <c r="I281" s="1" t="s">
        <v>1288</v>
      </c>
      <c r="J281" s="1" t="s">
        <v>87</v>
      </c>
      <c r="K281" s="3">
        <v>12.53</v>
      </c>
      <c r="L281">
        <v>5</v>
      </c>
      <c r="M281" s="3">
        <v>62.65</v>
      </c>
      <c r="N281" s="1" t="s">
        <v>29</v>
      </c>
      <c r="O281" s="1" t="s">
        <v>30</v>
      </c>
    </row>
    <row r="282" spans="1:15" x14ac:dyDescent="0.3">
      <c r="A282" s="1" t="s">
        <v>1289</v>
      </c>
      <c r="B282" s="2">
        <v>45228</v>
      </c>
      <c r="C282" s="1" t="s">
        <v>6666</v>
      </c>
      <c r="D282" s="1" t="s">
        <v>133</v>
      </c>
      <c r="E282">
        <v>2023</v>
      </c>
      <c r="F282" s="1" t="s">
        <v>1290</v>
      </c>
      <c r="G282" s="1" t="s">
        <v>1291</v>
      </c>
      <c r="H282" s="1" t="s">
        <v>936</v>
      </c>
      <c r="I282" s="1" t="s">
        <v>1292</v>
      </c>
      <c r="J282" s="1" t="s">
        <v>87</v>
      </c>
      <c r="K282" s="3">
        <v>21.93</v>
      </c>
      <c r="L282">
        <v>5</v>
      </c>
      <c r="M282" s="3">
        <v>109.65</v>
      </c>
      <c r="N282" s="1" t="s">
        <v>88</v>
      </c>
      <c r="O282" s="1" t="s">
        <v>52</v>
      </c>
    </row>
    <row r="283" spans="1:15" x14ac:dyDescent="0.3">
      <c r="A283" s="1" t="s">
        <v>1293</v>
      </c>
      <c r="B283" s="2">
        <v>45346</v>
      </c>
      <c r="C283" s="1" t="s">
        <v>6673</v>
      </c>
      <c r="D283" s="1" t="s">
        <v>39</v>
      </c>
      <c r="E283">
        <v>2024</v>
      </c>
      <c r="F283" s="1" t="s">
        <v>1294</v>
      </c>
      <c r="G283" s="1" t="s">
        <v>1295</v>
      </c>
      <c r="H283" s="1" t="s">
        <v>1296</v>
      </c>
      <c r="I283" s="1" t="s">
        <v>1297</v>
      </c>
      <c r="J283" s="1" t="s">
        <v>51</v>
      </c>
      <c r="K283" s="3">
        <v>45.82</v>
      </c>
      <c r="L283">
        <v>2</v>
      </c>
      <c r="M283" s="3">
        <v>91.64</v>
      </c>
      <c r="N283" s="1" t="s">
        <v>88</v>
      </c>
      <c r="O283" s="1" t="s">
        <v>37</v>
      </c>
    </row>
    <row r="284" spans="1:15" x14ac:dyDescent="0.3">
      <c r="A284" s="1" t="s">
        <v>1298</v>
      </c>
      <c r="B284" s="2">
        <v>45592</v>
      </c>
      <c r="C284" s="1" t="s">
        <v>6666</v>
      </c>
      <c r="D284" s="1" t="s">
        <v>133</v>
      </c>
      <c r="E284">
        <v>2024</v>
      </c>
      <c r="F284" s="1" t="s">
        <v>1299</v>
      </c>
      <c r="G284" s="1" t="s">
        <v>1300</v>
      </c>
      <c r="H284" s="1" t="s">
        <v>1301</v>
      </c>
      <c r="I284" s="1" t="s">
        <v>1302</v>
      </c>
      <c r="J284" s="1" t="s">
        <v>20</v>
      </c>
      <c r="K284" s="3">
        <v>38.979999999999997</v>
      </c>
      <c r="L284">
        <v>5</v>
      </c>
      <c r="M284" s="3">
        <v>194.9</v>
      </c>
      <c r="N284" s="1" t="s">
        <v>21</v>
      </c>
      <c r="O284" s="1" t="s">
        <v>52</v>
      </c>
    </row>
    <row r="285" spans="1:15" x14ac:dyDescent="0.3">
      <c r="A285" s="1" t="s">
        <v>1303</v>
      </c>
      <c r="B285" s="2">
        <v>45414</v>
      </c>
      <c r="C285" s="1" t="s">
        <v>6672</v>
      </c>
      <c r="D285" s="1" t="s">
        <v>46</v>
      </c>
      <c r="E285">
        <v>2024</v>
      </c>
      <c r="F285" s="1" t="s">
        <v>1304</v>
      </c>
      <c r="G285" s="1" t="s">
        <v>1305</v>
      </c>
      <c r="H285" s="1" t="s">
        <v>1306</v>
      </c>
      <c r="I285" s="1" t="s">
        <v>1307</v>
      </c>
      <c r="J285" s="1" t="s">
        <v>51</v>
      </c>
      <c r="K285" s="3">
        <v>39.58</v>
      </c>
      <c r="L285">
        <v>1</v>
      </c>
      <c r="M285" s="3">
        <v>39.58</v>
      </c>
      <c r="N285" s="1" t="s">
        <v>88</v>
      </c>
      <c r="O285" s="1" t="s">
        <v>37</v>
      </c>
    </row>
    <row r="286" spans="1:15" x14ac:dyDescent="0.3">
      <c r="A286" s="1" t="s">
        <v>1308</v>
      </c>
      <c r="B286" s="2">
        <v>45164</v>
      </c>
      <c r="C286" s="1" t="s">
        <v>6673</v>
      </c>
      <c r="D286" s="1" t="s">
        <v>90</v>
      </c>
      <c r="E286">
        <v>2023</v>
      </c>
      <c r="F286" s="1" t="s">
        <v>118</v>
      </c>
      <c r="G286" s="1" t="s">
        <v>119</v>
      </c>
      <c r="H286" s="1" t="s">
        <v>1037</v>
      </c>
      <c r="I286" s="1" t="s">
        <v>1038</v>
      </c>
      <c r="J286" s="1" t="s">
        <v>70</v>
      </c>
      <c r="K286" s="3">
        <v>5.82</v>
      </c>
      <c r="L286">
        <v>1</v>
      </c>
      <c r="M286" s="3">
        <v>5.82</v>
      </c>
      <c r="N286" s="1" t="s">
        <v>29</v>
      </c>
      <c r="O286" s="1" t="s">
        <v>37</v>
      </c>
    </row>
    <row r="287" spans="1:15" x14ac:dyDescent="0.3">
      <c r="A287" s="1" t="s">
        <v>1309</v>
      </c>
      <c r="B287" s="2">
        <v>44961</v>
      </c>
      <c r="C287" s="1" t="s">
        <v>6673</v>
      </c>
      <c r="D287" s="1" t="s">
        <v>39</v>
      </c>
      <c r="E287">
        <v>2023</v>
      </c>
      <c r="F287" s="1" t="s">
        <v>1310</v>
      </c>
      <c r="G287" s="1" t="s">
        <v>1311</v>
      </c>
      <c r="H287" s="1" t="s">
        <v>310</v>
      </c>
      <c r="I287" s="1" t="s">
        <v>531</v>
      </c>
      <c r="J287" s="1" t="s">
        <v>20</v>
      </c>
      <c r="K287" s="3">
        <v>10.59</v>
      </c>
      <c r="L287">
        <v>5</v>
      </c>
      <c r="M287" s="3">
        <v>52.95</v>
      </c>
      <c r="N287" s="1" t="s">
        <v>6669</v>
      </c>
      <c r="O287" s="1" t="s">
        <v>22</v>
      </c>
    </row>
    <row r="288" spans="1:15" x14ac:dyDescent="0.3">
      <c r="A288" s="1" t="s">
        <v>1312</v>
      </c>
      <c r="B288" s="2">
        <v>45354</v>
      </c>
      <c r="C288" s="1" t="s">
        <v>6666</v>
      </c>
      <c r="D288" s="1" t="s">
        <v>15</v>
      </c>
      <c r="E288">
        <v>2024</v>
      </c>
      <c r="F288" s="1" t="s">
        <v>1313</v>
      </c>
      <c r="G288" s="1" t="s">
        <v>341</v>
      </c>
      <c r="H288" s="1" t="s">
        <v>1314</v>
      </c>
      <c r="I288" s="1" t="s">
        <v>1315</v>
      </c>
      <c r="J288" s="1" t="s">
        <v>20</v>
      </c>
      <c r="K288" s="3">
        <v>30.03</v>
      </c>
      <c r="L288">
        <v>4</v>
      </c>
      <c r="M288" s="3">
        <v>120.12</v>
      </c>
      <c r="N288" s="1" t="s">
        <v>21</v>
      </c>
      <c r="O288" s="1" t="s">
        <v>22</v>
      </c>
    </row>
    <row r="289" spans="1:15" x14ac:dyDescent="0.3">
      <c r="A289" s="1" t="s">
        <v>1316</v>
      </c>
      <c r="B289" s="2">
        <v>45090</v>
      </c>
      <c r="C289" s="1" t="s">
        <v>6671</v>
      </c>
      <c r="D289" s="1" t="s">
        <v>24</v>
      </c>
      <c r="E289">
        <v>2023</v>
      </c>
      <c r="F289" s="1" t="s">
        <v>1317</v>
      </c>
      <c r="G289" s="1" t="s">
        <v>1318</v>
      </c>
      <c r="H289" s="1" t="s">
        <v>1319</v>
      </c>
      <c r="I289" s="1" t="s">
        <v>1320</v>
      </c>
      <c r="J289" s="1" t="s">
        <v>70</v>
      </c>
      <c r="K289" s="3">
        <v>42.6</v>
      </c>
      <c r="L289">
        <v>4</v>
      </c>
      <c r="M289" s="3">
        <v>170.4</v>
      </c>
      <c r="N289" s="1" t="s">
        <v>6669</v>
      </c>
      <c r="O289" s="1" t="s">
        <v>22</v>
      </c>
    </row>
    <row r="290" spans="1:15" x14ac:dyDescent="0.3">
      <c r="A290" s="1" t="s">
        <v>1321</v>
      </c>
      <c r="B290" s="2">
        <v>44869</v>
      </c>
      <c r="C290" s="1" t="s">
        <v>6668</v>
      </c>
      <c r="D290" s="1" t="s">
        <v>54</v>
      </c>
      <c r="E290">
        <v>2022</v>
      </c>
      <c r="F290" s="1" t="s">
        <v>1322</v>
      </c>
      <c r="G290" s="1" t="s">
        <v>1323</v>
      </c>
      <c r="H290" s="1" t="s">
        <v>73</v>
      </c>
      <c r="I290" s="1" t="s">
        <v>1324</v>
      </c>
      <c r="J290" s="1" t="s">
        <v>70</v>
      </c>
      <c r="K290" s="3">
        <v>12.51</v>
      </c>
      <c r="L290">
        <v>4</v>
      </c>
      <c r="M290" s="3">
        <v>50.04</v>
      </c>
      <c r="N290" s="1" t="s">
        <v>6669</v>
      </c>
      <c r="O290" s="1" t="s">
        <v>22</v>
      </c>
    </row>
    <row r="291" spans="1:15" x14ac:dyDescent="0.3">
      <c r="A291" s="1" t="s">
        <v>1325</v>
      </c>
      <c r="B291" s="2">
        <v>45191</v>
      </c>
      <c r="C291" s="1" t="s">
        <v>6668</v>
      </c>
      <c r="D291" s="1" t="s">
        <v>60</v>
      </c>
      <c r="E291">
        <v>2023</v>
      </c>
      <c r="F291" s="1" t="s">
        <v>1326</v>
      </c>
      <c r="G291" s="1" t="s">
        <v>1327</v>
      </c>
      <c r="H291" s="1" t="s">
        <v>535</v>
      </c>
      <c r="I291" s="1" t="s">
        <v>536</v>
      </c>
      <c r="J291" s="1" t="s">
        <v>20</v>
      </c>
      <c r="K291" s="3">
        <v>6.61</v>
      </c>
      <c r="L291">
        <v>2</v>
      </c>
      <c r="M291" s="3">
        <v>13.22</v>
      </c>
      <c r="N291" s="1" t="s">
        <v>6669</v>
      </c>
      <c r="O291" s="1" t="s">
        <v>80</v>
      </c>
    </row>
    <row r="292" spans="1:15" x14ac:dyDescent="0.3">
      <c r="A292" s="1" t="s">
        <v>1328</v>
      </c>
      <c r="B292" s="2">
        <v>45726</v>
      </c>
      <c r="C292" s="1" t="s">
        <v>6667</v>
      </c>
      <c r="D292" s="1" t="s">
        <v>15</v>
      </c>
      <c r="E292">
        <v>2025</v>
      </c>
      <c r="F292" s="1" t="s">
        <v>742</v>
      </c>
      <c r="G292" s="1" t="s">
        <v>743</v>
      </c>
      <c r="H292" s="1" t="s">
        <v>120</v>
      </c>
      <c r="I292" s="1" t="s">
        <v>121</v>
      </c>
      <c r="J292" s="1" t="s">
        <v>70</v>
      </c>
      <c r="K292" s="3">
        <v>38.03</v>
      </c>
      <c r="L292">
        <v>3</v>
      </c>
      <c r="M292" s="3">
        <v>114.09</v>
      </c>
      <c r="N292" s="1" t="s">
        <v>29</v>
      </c>
      <c r="O292" s="1" t="s">
        <v>30</v>
      </c>
    </row>
    <row r="293" spans="1:15" x14ac:dyDescent="0.3">
      <c r="A293" s="1" t="s">
        <v>1329</v>
      </c>
      <c r="B293" s="2">
        <v>45285</v>
      </c>
      <c r="C293" s="1" t="s">
        <v>6667</v>
      </c>
      <c r="D293" s="1" t="s">
        <v>107</v>
      </c>
      <c r="E293">
        <v>2023</v>
      </c>
      <c r="F293" s="1" t="s">
        <v>195</v>
      </c>
      <c r="G293" s="1" t="s">
        <v>1330</v>
      </c>
      <c r="H293" s="1" t="s">
        <v>1331</v>
      </c>
      <c r="I293" s="1" t="s">
        <v>1332</v>
      </c>
      <c r="J293" s="1" t="s">
        <v>87</v>
      </c>
      <c r="K293" s="3">
        <v>23.99</v>
      </c>
      <c r="L293">
        <v>1</v>
      </c>
      <c r="M293" s="3">
        <v>23.99</v>
      </c>
      <c r="N293" s="1" t="s">
        <v>6669</v>
      </c>
      <c r="O293" s="1" t="s">
        <v>30</v>
      </c>
    </row>
    <row r="294" spans="1:15" x14ac:dyDescent="0.3">
      <c r="A294" s="1" t="s">
        <v>1336</v>
      </c>
      <c r="B294" s="2">
        <v>45395</v>
      </c>
      <c r="C294" s="1" t="s">
        <v>6673</v>
      </c>
      <c r="D294" s="1" t="s">
        <v>82</v>
      </c>
      <c r="E294">
        <v>2024</v>
      </c>
      <c r="F294" s="1" t="s">
        <v>849</v>
      </c>
      <c r="G294" s="1" t="s">
        <v>850</v>
      </c>
      <c r="H294" s="1" t="s">
        <v>1337</v>
      </c>
      <c r="I294" s="1" t="s">
        <v>1338</v>
      </c>
      <c r="J294" s="1" t="s">
        <v>70</v>
      </c>
      <c r="K294" s="3">
        <v>14.97</v>
      </c>
      <c r="L294">
        <v>4</v>
      </c>
      <c r="M294" s="3">
        <v>59.88</v>
      </c>
      <c r="N294" s="1" t="s">
        <v>21</v>
      </c>
      <c r="O294" s="1" t="s">
        <v>37</v>
      </c>
    </row>
    <row r="295" spans="1:15" x14ac:dyDescent="0.3">
      <c r="A295" s="1" t="s">
        <v>1339</v>
      </c>
      <c r="B295" s="2">
        <v>45444</v>
      </c>
      <c r="C295" s="1" t="s">
        <v>6673</v>
      </c>
      <c r="D295" s="1" t="s">
        <v>24</v>
      </c>
      <c r="E295">
        <v>2024</v>
      </c>
      <c r="F295" s="1" t="s">
        <v>1254</v>
      </c>
      <c r="G295" s="1" t="s">
        <v>1340</v>
      </c>
      <c r="H295" s="1" t="s">
        <v>796</v>
      </c>
      <c r="I295" s="1" t="s">
        <v>797</v>
      </c>
      <c r="J295" s="1" t="s">
        <v>87</v>
      </c>
      <c r="K295" s="3">
        <v>17.2</v>
      </c>
      <c r="L295">
        <v>5</v>
      </c>
      <c r="M295" s="3">
        <v>86</v>
      </c>
      <c r="N295" s="1" t="s">
        <v>29</v>
      </c>
      <c r="O295" s="1" t="s">
        <v>80</v>
      </c>
    </row>
    <row r="296" spans="1:15" x14ac:dyDescent="0.3">
      <c r="A296" s="1" t="s">
        <v>1341</v>
      </c>
      <c r="B296" s="2">
        <v>45547</v>
      </c>
      <c r="C296" s="1" t="s">
        <v>6672</v>
      </c>
      <c r="D296" s="1" t="s">
        <v>60</v>
      </c>
      <c r="E296">
        <v>2024</v>
      </c>
      <c r="F296" s="1" t="s">
        <v>308</v>
      </c>
      <c r="G296" s="1" t="s">
        <v>1342</v>
      </c>
      <c r="H296" s="1" t="s">
        <v>324</v>
      </c>
      <c r="I296" s="1" t="s">
        <v>325</v>
      </c>
      <c r="J296" s="1" t="s">
        <v>87</v>
      </c>
      <c r="K296" s="3">
        <v>30.31</v>
      </c>
      <c r="L296">
        <v>3</v>
      </c>
      <c r="M296" s="3">
        <v>90.93</v>
      </c>
      <c r="N296" s="1" t="s">
        <v>29</v>
      </c>
      <c r="O296" s="1" t="s">
        <v>52</v>
      </c>
    </row>
    <row r="297" spans="1:15" x14ac:dyDescent="0.3">
      <c r="A297" s="1" t="s">
        <v>1343</v>
      </c>
      <c r="B297" s="2">
        <v>44819</v>
      </c>
      <c r="C297" s="1" t="s">
        <v>6672</v>
      </c>
      <c r="D297" s="1" t="s">
        <v>60</v>
      </c>
      <c r="E297">
        <v>2022</v>
      </c>
      <c r="F297" s="1" t="s">
        <v>1344</v>
      </c>
      <c r="G297" s="1" t="s">
        <v>1345</v>
      </c>
      <c r="H297" s="1" t="s">
        <v>572</v>
      </c>
      <c r="I297" s="1" t="s">
        <v>1346</v>
      </c>
      <c r="J297" s="1" t="s">
        <v>70</v>
      </c>
      <c r="K297" s="3">
        <v>26.89</v>
      </c>
      <c r="L297">
        <v>4</v>
      </c>
      <c r="M297" s="3">
        <v>107.56</v>
      </c>
      <c r="N297" s="1" t="s">
        <v>6669</v>
      </c>
      <c r="O297" s="1" t="s">
        <v>95</v>
      </c>
    </row>
    <row r="298" spans="1:15" x14ac:dyDescent="0.3">
      <c r="A298" s="1" t="s">
        <v>1347</v>
      </c>
      <c r="B298" s="2">
        <v>45065</v>
      </c>
      <c r="C298" s="1" t="s">
        <v>6668</v>
      </c>
      <c r="D298" s="1" t="s">
        <v>46</v>
      </c>
      <c r="E298">
        <v>2023</v>
      </c>
      <c r="F298" s="1" t="s">
        <v>1249</v>
      </c>
      <c r="G298" s="1" t="s">
        <v>1348</v>
      </c>
      <c r="H298" s="1" t="s">
        <v>1089</v>
      </c>
      <c r="I298" s="1" t="s">
        <v>1090</v>
      </c>
      <c r="J298" s="1" t="s">
        <v>87</v>
      </c>
      <c r="K298" s="3">
        <v>36.89</v>
      </c>
      <c r="L298">
        <v>1</v>
      </c>
      <c r="M298" s="3">
        <v>36.89</v>
      </c>
      <c r="N298" s="1" t="s">
        <v>29</v>
      </c>
      <c r="O298" s="1" t="s">
        <v>52</v>
      </c>
    </row>
    <row r="299" spans="1:15" x14ac:dyDescent="0.3">
      <c r="A299" s="1" t="s">
        <v>1349</v>
      </c>
      <c r="B299" s="2">
        <v>45204</v>
      </c>
      <c r="C299" s="1" t="s">
        <v>6672</v>
      </c>
      <c r="D299" s="1" t="s">
        <v>133</v>
      </c>
      <c r="E299">
        <v>2023</v>
      </c>
      <c r="F299" s="1" t="s">
        <v>40</v>
      </c>
      <c r="G299" s="1" t="s">
        <v>41</v>
      </c>
      <c r="H299" s="1" t="s">
        <v>1350</v>
      </c>
      <c r="I299" s="1" t="s">
        <v>1351</v>
      </c>
      <c r="J299" s="1" t="s">
        <v>20</v>
      </c>
      <c r="K299" s="3">
        <v>28.94</v>
      </c>
      <c r="L299">
        <v>2</v>
      </c>
      <c r="M299" s="3">
        <v>57.88</v>
      </c>
      <c r="N299" s="1" t="s">
        <v>21</v>
      </c>
      <c r="O299" s="1" t="s">
        <v>22</v>
      </c>
    </row>
    <row r="300" spans="1:15" x14ac:dyDescent="0.3">
      <c r="A300" s="1" t="s">
        <v>1352</v>
      </c>
      <c r="B300" s="2">
        <v>45104</v>
      </c>
      <c r="C300" s="1" t="s">
        <v>6671</v>
      </c>
      <c r="D300" s="1" t="s">
        <v>24</v>
      </c>
      <c r="E300">
        <v>2023</v>
      </c>
      <c r="F300" s="1" t="s">
        <v>1353</v>
      </c>
      <c r="G300" s="1" t="s">
        <v>1354</v>
      </c>
      <c r="H300" s="1" t="s">
        <v>478</v>
      </c>
      <c r="I300" s="1" t="s">
        <v>1355</v>
      </c>
      <c r="J300" s="1" t="s">
        <v>70</v>
      </c>
      <c r="K300" s="3">
        <v>16.13</v>
      </c>
      <c r="L300">
        <v>5</v>
      </c>
      <c r="M300" s="3">
        <v>80.650000000000006</v>
      </c>
      <c r="N300" s="1" t="s">
        <v>21</v>
      </c>
      <c r="O300" s="1" t="s">
        <v>37</v>
      </c>
    </row>
    <row r="301" spans="1:15" x14ac:dyDescent="0.3">
      <c r="A301" s="1" t="s">
        <v>1356</v>
      </c>
      <c r="B301" s="2">
        <v>44976</v>
      </c>
      <c r="C301" s="1" t="s">
        <v>6666</v>
      </c>
      <c r="D301" s="1" t="s">
        <v>39</v>
      </c>
      <c r="E301">
        <v>2023</v>
      </c>
      <c r="F301" s="1" t="s">
        <v>40</v>
      </c>
      <c r="G301" s="1" t="s">
        <v>41</v>
      </c>
      <c r="H301" s="1" t="s">
        <v>1357</v>
      </c>
      <c r="I301" s="1" t="s">
        <v>1358</v>
      </c>
      <c r="J301" s="1" t="s">
        <v>70</v>
      </c>
      <c r="K301" s="3">
        <v>16.59</v>
      </c>
      <c r="L301">
        <v>5</v>
      </c>
      <c r="M301" s="3">
        <v>82.95</v>
      </c>
      <c r="N301" s="1" t="s">
        <v>6669</v>
      </c>
      <c r="O301" s="1" t="s">
        <v>95</v>
      </c>
    </row>
    <row r="302" spans="1:15" x14ac:dyDescent="0.3">
      <c r="A302" s="1" t="s">
        <v>1359</v>
      </c>
      <c r="B302" s="2">
        <v>45171</v>
      </c>
      <c r="C302" s="1" t="s">
        <v>6673</v>
      </c>
      <c r="D302" s="1" t="s">
        <v>60</v>
      </c>
      <c r="E302">
        <v>2023</v>
      </c>
      <c r="F302" s="1" t="s">
        <v>433</v>
      </c>
      <c r="G302" s="1" t="s">
        <v>1360</v>
      </c>
      <c r="H302" s="1" t="s">
        <v>1361</v>
      </c>
      <c r="I302" s="1" t="s">
        <v>1362</v>
      </c>
      <c r="J302" s="1" t="s">
        <v>87</v>
      </c>
      <c r="K302" s="3">
        <v>49.13</v>
      </c>
      <c r="L302">
        <v>2</v>
      </c>
      <c r="M302" s="3">
        <v>98.26</v>
      </c>
      <c r="N302" s="1" t="s">
        <v>21</v>
      </c>
      <c r="O302" s="1" t="s">
        <v>30</v>
      </c>
    </row>
    <row r="303" spans="1:15" x14ac:dyDescent="0.3">
      <c r="A303" s="1" t="s">
        <v>1363</v>
      </c>
      <c r="B303" s="2">
        <v>45112</v>
      </c>
      <c r="C303" s="1" t="s">
        <v>6670</v>
      </c>
      <c r="D303" s="1" t="s">
        <v>32</v>
      </c>
      <c r="E303">
        <v>2023</v>
      </c>
      <c r="F303" s="1" t="s">
        <v>511</v>
      </c>
      <c r="G303" s="1" t="s">
        <v>1364</v>
      </c>
      <c r="H303" s="1" t="s">
        <v>1365</v>
      </c>
      <c r="I303" s="1" t="s">
        <v>1366</v>
      </c>
      <c r="J303" s="1" t="s">
        <v>20</v>
      </c>
      <c r="K303" s="3">
        <v>18.510000000000002</v>
      </c>
      <c r="L303">
        <v>4</v>
      </c>
      <c r="M303" s="3">
        <v>74.040000000000006</v>
      </c>
      <c r="N303" s="1" t="s">
        <v>21</v>
      </c>
      <c r="O303" s="1" t="s">
        <v>30</v>
      </c>
    </row>
    <row r="304" spans="1:15" x14ac:dyDescent="0.3">
      <c r="A304" s="1" t="s">
        <v>1367</v>
      </c>
      <c r="B304" s="2">
        <v>44885</v>
      </c>
      <c r="C304" s="1" t="s">
        <v>6666</v>
      </c>
      <c r="D304" s="1" t="s">
        <v>54</v>
      </c>
      <c r="E304">
        <v>2022</v>
      </c>
      <c r="F304" s="1" t="s">
        <v>1368</v>
      </c>
      <c r="G304" s="1" t="s">
        <v>1369</v>
      </c>
      <c r="H304" s="1" t="s">
        <v>1370</v>
      </c>
      <c r="I304" s="1" t="s">
        <v>1371</v>
      </c>
      <c r="J304" s="1" t="s">
        <v>87</v>
      </c>
      <c r="K304" s="3">
        <v>12.97</v>
      </c>
      <c r="L304">
        <v>3</v>
      </c>
      <c r="M304" s="3">
        <v>38.909999999999997</v>
      </c>
      <c r="N304" s="1" t="s">
        <v>6669</v>
      </c>
      <c r="O304" s="1" t="s">
        <v>30</v>
      </c>
    </row>
    <row r="305" spans="1:15" x14ac:dyDescent="0.3">
      <c r="A305" s="1" t="s">
        <v>1372</v>
      </c>
      <c r="B305" s="2">
        <v>44891</v>
      </c>
      <c r="C305" s="1" t="s">
        <v>6673</v>
      </c>
      <c r="D305" s="1" t="s">
        <v>54</v>
      </c>
      <c r="E305">
        <v>2022</v>
      </c>
      <c r="F305" s="1" t="s">
        <v>149</v>
      </c>
      <c r="G305" s="1" t="s">
        <v>150</v>
      </c>
      <c r="H305" s="1" t="s">
        <v>1373</v>
      </c>
      <c r="I305" s="1" t="s">
        <v>1374</v>
      </c>
      <c r="J305" s="1" t="s">
        <v>51</v>
      </c>
      <c r="K305" s="3">
        <v>26.22</v>
      </c>
      <c r="L305">
        <v>5</v>
      </c>
      <c r="M305" s="3">
        <v>131.1</v>
      </c>
      <c r="N305" s="1" t="s">
        <v>6669</v>
      </c>
      <c r="O305" s="1" t="s">
        <v>193</v>
      </c>
    </row>
    <row r="306" spans="1:15" x14ac:dyDescent="0.3">
      <c r="A306" s="1" t="s">
        <v>1375</v>
      </c>
      <c r="B306" s="2">
        <v>45063</v>
      </c>
      <c r="C306" s="1" t="s">
        <v>6670</v>
      </c>
      <c r="D306" s="1" t="s">
        <v>46</v>
      </c>
      <c r="E306">
        <v>2023</v>
      </c>
      <c r="F306" s="1" t="s">
        <v>1376</v>
      </c>
      <c r="G306" s="1" t="s">
        <v>1377</v>
      </c>
      <c r="H306" s="1" t="s">
        <v>1378</v>
      </c>
      <c r="I306" s="1" t="s">
        <v>1379</v>
      </c>
      <c r="J306" s="1" t="s">
        <v>70</v>
      </c>
      <c r="K306" s="3">
        <v>21.59</v>
      </c>
      <c r="L306">
        <v>4</v>
      </c>
      <c r="M306" s="3">
        <v>86.36</v>
      </c>
      <c r="N306" s="1" t="s">
        <v>88</v>
      </c>
      <c r="O306" s="1" t="s">
        <v>44</v>
      </c>
    </row>
    <row r="307" spans="1:15" x14ac:dyDescent="0.3">
      <c r="A307" s="1" t="s">
        <v>1380</v>
      </c>
      <c r="B307" s="2">
        <v>45067</v>
      </c>
      <c r="C307" s="1" t="s">
        <v>6666</v>
      </c>
      <c r="D307" s="1" t="s">
        <v>46</v>
      </c>
      <c r="E307">
        <v>2023</v>
      </c>
      <c r="F307" s="1" t="s">
        <v>1249</v>
      </c>
      <c r="G307" s="1" t="s">
        <v>1250</v>
      </c>
      <c r="H307" s="1" t="s">
        <v>1381</v>
      </c>
      <c r="I307" s="1" t="s">
        <v>1382</v>
      </c>
      <c r="J307" s="1" t="s">
        <v>20</v>
      </c>
      <c r="K307" s="3">
        <v>26.33</v>
      </c>
      <c r="L307">
        <v>1</v>
      </c>
      <c r="M307" s="3">
        <v>26.33</v>
      </c>
      <c r="N307" s="1" t="s">
        <v>6669</v>
      </c>
      <c r="O307" s="1" t="s">
        <v>37</v>
      </c>
    </row>
    <row r="308" spans="1:15" x14ac:dyDescent="0.3">
      <c r="A308" s="1" t="s">
        <v>1383</v>
      </c>
      <c r="B308" s="2">
        <v>45581</v>
      </c>
      <c r="C308" s="1" t="s">
        <v>6670</v>
      </c>
      <c r="D308" s="1" t="s">
        <v>133</v>
      </c>
      <c r="E308">
        <v>2024</v>
      </c>
      <c r="F308" s="1" t="s">
        <v>1043</v>
      </c>
      <c r="G308" s="1" t="s">
        <v>1384</v>
      </c>
      <c r="H308" s="1" t="s">
        <v>1385</v>
      </c>
      <c r="I308" s="1" t="s">
        <v>1386</v>
      </c>
      <c r="J308" s="1" t="s">
        <v>87</v>
      </c>
      <c r="K308" s="3">
        <v>31.73</v>
      </c>
      <c r="L308">
        <v>2</v>
      </c>
      <c r="M308" s="3">
        <v>63.46</v>
      </c>
      <c r="N308" s="1" t="s">
        <v>29</v>
      </c>
      <c r="O308" s="1" t="s">
        <v>22</v>
      </c>
    </row>
    <row r="309" spans="1:15" x14ac:dyDescent="0.3">
      <c r="A309" s="1" t="s">
        <v>1387</v>
      </c>
      <c r="B309" s="2">
        <v>45585</v>
      </c>
      <c r="C309" s="1" t="s">
        <v>6666</v>
      </c>
      <c r="D309" s="1" t="s">
        <v>133</v>
      </c>
      <c r="E309">
        <v>2024</v>
      </c>
      <c r="F309" s="1" t="s">
        <v>1388</v>
      </c>
      <c r="G309" s="1" t="s">
        <v>1389</v>
      </c>
      <c r="H309" s="1" t="s">
        <v>1390</v>
      </c>
      <c r="I309" s="1" t="s">
        <v>1391</v>
      </c>
      <c r="J309" s="1" t="s">
        <v>87</v>
      </c>
      <c r="K309" s="3">
        <v>20.77</v>
      </c>
      <c r="L309">
        <v>5</v>
      </c>
      <c r="M309" s="3">
        <v>103.85</v>
      </c>
      <c r="N309" s="1" t="s">
        <v>29</v>
      </c>
      <c r="O309" s="1" t="s">
        <v>52</v>
      </c>
    </row>
    <row r="310" spans="1:15" x14ac:dyDescent="0.3">
      <c r="A310" s="1" t="s">
        <v>1392</v>
      </c>
      <c r="B310" s="2">
        <v>45574</v>
      </c>
      <c r="C310" s="1" t="s">
        <v>6670</v>
      </c>
      <c r="D310" s="1" t="s">
        <v>133</v>
      </c>
      <c r="E310">
        <v>2024</v>
      </c>
      <c r="F310" s="1" t="s">
        <v>695</v>
      </c>
      <c r="G310" s="1" t="s">
        <v>1393</v>
      </c>
      <c r="H310" s="1" t="s">
        <v>1394</v>
      </c>
      <c r="I310" s="1" t="s">
        <v>1395</v>
      </c>
      <c r="J310" s="1" t="s">
        <v>51</v>
      </c>
      <c r="K310" s="3">
        <v>8.19</v>
      </c>
      <c r="L310">
        <v>1</v>
      </c>
      <c r="M310" s="3">
        <v>8.19</v>
      </c>
      <c r="N310" s="1" t="s">
        <v>29</v>
      </c>
      <c r="O310" s="1" t="s">
        <v>95</v>
      </c>
    </row>
    <row r="311" spans="1:15" x14ac:dyDescent="0.3">
      <c r="A311" s="1" t="s">
        <v>1396</v>
      </c>
      <c r="B311" s="2">
        <v>44809</v>
      </c>
      <c r="C311" s="1" t="s">
        <v>6667</v>
      </c>
      <c r="D311" s="1" t="s">
        <v>60</v>
      </c>
      <c r="E311">
        <v>2022</v>
      </c>
      <c r="F311" s="1" t="s">
        <v>322</v>
      </c>
      <c r="G311" s="1" t="s">
        <v>1397</v>
      </c>
      <c r="H311" s="1" t="s">
        <v>1398</v>
      </c>
      <c r="I311" s="1" t="s">
        <v>1399</v>
      </c>
      <c r="J311" s="1" t="s">
        <v>87</v>
      </c>
      <c r="K311" s="3">
        <v>32.950000000000003</v>
      </c>
      <c r="L311">
        <v>3</v>
      </c>
      <c r="M311" s="3">
        <v>98.85</v>
      </c>
      <c r="N311" s="1" t="s">
        <v>21</v>
      </c>
      <c r="O311" s="1" t="s">
        <v>30</v>
      </c>
    </row>
    <row r="312" spans="1:15" x14ac:dyDescent="0.3">
      <c r="A312" s="1" t="s">
        <v>1400</v>
      </c>
      <c r="B312" s="2">
        <v>45106</v>
      </c>
      <c r="C312" s="1" t="s">
        <v>6672</v>
      </c>
      <c r="D312" s="1" t="s">
        <v>24</v>
      </c>
      <c r="E312">
        <v>2023</v>
      </c>
      <c r="F312" s="1" t="s">
        <v>700</v>
      </c>
      <c r="G312" s="1" t="s">
        <v>1401</v>
      </c>
      <c r="H312" s="1" t="s">
        <v>42</v>
      </c>
      <c r="I312" s="1" t="s">
        <v>1402</v>
      </c>
      <c r="J312" s="1" t="s">
        <v>51</v>
      </c>
      <c r="K312" s="3">
        <v>17.989999999999998</v>
      </c>
      <c r="L312">
        <v>4</v>
      </c>
      <c r="M312" s="3">
        <v>71.959999999999994</v>
      </c>
      <c r="N312" s="1" t="s">
        <v>88</v>
      </c>
      <c r="O312" s="1" t="s">
        <v>37</v>
      </c>
    </row>
    <row r="313" spans="1:15" x14ac:dyDescent="0.3">
      <c r="A313" s="1" t="s">
        <v>1403</v>
      </c>
      <c r="B313" s="2">
        <v>45003</v>
      </c>
      <c r="C313" s="1" t="s">
        <v>6673</v>
      </c>
      <c r="D313" s="1" t="s">
        <v>15</v>
      </c>
      <c r="E313">
        <v>2023</v>
      </c>
      <c r="F313" s="1" t="s">
        <v>1235</v>
      </c>
      <c r="G313" s="1" t="s">
        <v>1236</v>
      </c>
      <c r="H313" s="1" t="s">
        <v>1282</v>
      </c>
      <c r="I313" s="1" t="s">
        <v>1283</v>
      </c>
      <c r="J313" s="1" t="s">
        <v>20</v>
      </c>
      <c r="K313" s="3">
        <v>6.27</v>
      </c>
      <c r="L313">
        <v>5</v>
      </c>
      <c r="M313" s="3">
        <v>31.35</v>
      </c>
      <c r="N313" s="1" t="s">
        <v>21</v>
      </c>
      <c r="O313" s="1" t="s">
        <v>37</v>
      </c>
    </row>
    <row r="314" spans="1:15" x14ac:dyDescent="0.3">
      <c r="A314" s="1" t="s">
        <v>1404</v>
      </c>
      <c r="B314" s="2">
        <v>45212</v>
      </c>
      <c r="C314" s="1" t="s">
        <v>6668</v>
      </c>
      <c r="D314" s="1" t="s">
        <v>133</v>
      </c>
      <c r="E314">
        <v>2023</v>
      </c>
      <c r="F314" s="1" t="s">
        <v>1405</v>
      </c>
      <c r="G314" s="1" t="s">
        <v>1406</v>
      </c>
      <c r="H314" s="1" t="s">
        <v>104</v>
      </c>
      <c r="I314" s="1" t="s">
        <v>1135</v>
      </c>
      <c r="J314" s="1" t="s">
        <v>51</v>
      </c>
      <c r="K314" s="3">
        <v>19.8</v>
      </c>
      <c r="L314">
        <v>4</v>
      </c>
      <c r="M314" s="3">
        <v>79.2</v>
      </c>
      <c r="N314" s="1" t="s">
        <v>6669</v>
      </c>
      <c r="O314" s="1" t="s">
        <v>95</v>
      </c>
    </row>
    <row r="315" spans="1:15" x14ac:dyDescent="0.3">
      <c r="A315" s="1" t="s">
        <v>1407</v>
      </c>
      <c r="B315" s="2">
        <v>45075</v>
      </c>
      <c r="C315" s="1" t="s">
        <v>6667</v>
      </c>
      <c r="D315" s="1" t="s">
        <v>46</v>
      </c>
      <c r="E315">
        <v>2023</v>
      </c>
      <c r="F315" s="1" t="s">
        <v>1408</v>
      </c>
      <c r="G315" s="1" t="s">
        <v>1409</v>
      </c>
      <c r="H315" s="1" t="s">
        <v>1410</v>
      </c>
      <c r="I315" s="1" t="s">
        <v>1411</v>
      </c>
      <c r="J315" s="1" t="s">
        <v>20</v>
      </c>
      <c r="K315" s="3">
        <v>22.48</v>
      </c>
      <c r="L315">
        <v>5</v>
      </c>
      <c r="M315" s="3">
        <v>112.4</v>
      </c>
      <c r="N315" s="1" t="s">
        <v>6669</v>
      </c>
      <c r="O315" s="1" t="s">
        <v>37</v>
      </c>
    </row>
    <row r="316" spans="1:15" x14ac:dyDescent="0.3">
      <c r="A316" s="1" t="s">
        <v>1412</v>
      </c>
      <c r="B316" s="2">
        <v>44996</v>
      </c>
      <c r="C316" s="1" t="s">
        <v>6673</v>
      </c>
      <c r="D316" s="1" t="s">
        <v>15</v>
      </c>
      <c r="E316">
        <v>2023</v>
      </c>
      <c r="F316" s="1" t="s">
        <v>1413</v>
      </c>
      <c r="G316" s="1" t="s">
        <v>1414</v>
      </c>
      <c r="H316" s="1" t="s">
        <v>1415</v>
      </c>
      <c r="I316" s="1" t="s">
        <v>1416</v>
      </c>
      <c r="J316" s="1" t="s">
        <v>70</v>
      </c>
      <c r="K316" s="3">
        <v>16.09</v>
      </c>
      <c r="L316">
        <v>3</v>
      </c>
      <c r="M316" s="3">
        <v>48.27</v>
      </c>
      <c r="N316" s="1" t="s">
        <v>29</v>
      </c>
      <c r="O316" s="1" t="s">
        <v>30</v>
      </c>
    </row>
    <row r="317" spans="1:15" x14ac:dyDescent="0.3">
      <c r="A317" s="1" t="s">
        <v>1417</v>
      </c>
      <c r="B317" s="2">
        <v>45385</v>
      </c>
      <c r="C317" s="1" t="s">
        <v>6670</v>
      </c>
      <c r="D317" s="1" t="s">
        <v>82</v>
      </c>
      <c r="E317">
        <v>2024</v>
      </c>
      <c r="F317" s="1" t="s">
        <v>1418</v>
      </c>
      <c r="G317" s="1" t="s">
        <v>1419</v>
      </c>
      <c r="H317" s="1" t="s">
        <v>57</v>
      </c>
      <c r="I317" s="1" t="s">
        <v>1420</v>
      </c>
      <c r="J317" s="1" t="s">
        <v>20</v>
      </c>
      <c r="K317" s="3">
        <v>6.64</v>
      </c>
      <c r="L317">
        <v>2</v>
      </c>
      <c r="M317" s="3">
        <v>13.28</v>
      </c>
      <c r="N317" s="1" t="s">
        <v>88</v>
      </c>
      <c r="O317" s="1" t="s">
        <v>52</v>
      </c>
    </row>
    <row r="318" spans="1:15" x14ac:dyDescent="0.3">
      <c r="A318" s="1" t="s">
        <v>1421</v>
      </c>
      <c r="B318" s="2">
        <v>45366</v>
      </c>
      <c r="C318" s="1" t="s">
        <v>6668</v>
      </c>
      <c r="D318" s="1" t="s">
        <v>15</v>
      </c>
      <c r="E318">
        <v>2024</v>
      </c>
      <c r="F318" s="1" t="s">
        <v>1422</v>
      </c>
      <c r="G318" s="1" t="s">
        <v>1423</v>
      </c>
      <c r="H318" s="1" t="s">
        <v>63</v>
      </c>
      <c r="I318" s="1" t="s">
        <v>64</v>
      </c>
      <c r="J318" s="1" t="s">
        <v>51</v>
      </c>
      <c r="K318" s="3">
        <v>13.43</v>
      </c>
      <c r="L318">
        <v>5</v>
      </c>
      <c r="M318" s="3">
        <v>67.150000000000006</v>
      </c>
      <c r="N318" s="1" t="s">
        <v>6669</v>
      </c>
      <c r="O318" s="1" t="s">
        <v>30</v>
      </c>
    </row>
    <row r="319" spans="1:15" x14ac:dyDescent="0.3">
      <c r="A319" s="1" t="s">
        <v>1424</v>
      </c>
      <c r="B319" s="2">
        <v>45196</v>
      </c>
      <c r="C319" s="1" t="s">
        <v>6670</v>
      </c>
      <c r="D319" s="1" t="s">
        <v>60</v>
      </c>
      <c r="E319">
        <v>2023</v>
      </c>
      <c r="F319" s="1" t="s">
        <v>894</v>
      </c>
      <c r="G319" s="1" t="s">
        <v>895</v>
      </c>
      <c r="H319" s="1" t="s">
        <v>1425</v>
      </c>
      <c r="I319" s="1" t="s">
        <v>1426</v>
      </c>
      <c r="J319" s="1" t="s">
        <v>20</v>
      </c>
      <c r="K319" s="3">
        <v>7.01</v>
      </c>
      <c r="L319">
        <v>3</v>
      </c>
      <c r="M319" s="3">
        <v>21.03</v>
      </c>
      <c r="N319" s="1" t="s">
        <v>29</v>
      </c>
      <c r="O319" s="1" t="s">
        <v>52</v>
      </c>
    </row>
    <row r="320" spans="1:15" x14ac:dyDescent="0.3">
      <c r="A320" s="1" t="s">
        <v>1427</v>
      </c>
      <c r="B320" s="2">
        <v>45056</v>
      </c>
      <c r="C320" s="1" t="s">
        <v>6670</v>
      </c>
      <c r="D320" s="1" t="s">
        <v>46</v>
      </c>
      <c r="E320">
        <v>2023</v>
      </c>
      <c r="F320" s="1" t="s">
        <v>326</v>
      </c>
      <c r="G320" s="1" t="s">
        <v>327</v>
      </c>
      <c r="H320" s="1" t="s">
        <v>1428</v>
      </c>
      <c r="I320" s="1" t="s">
        <v>1429</v>
      </c>
      <c r="J320" s="1" t="s">
        <v>20</v>
      </c>
      <c r="K320" s="3">
        <v>26.35</v>
      </c>
      <c r="L320">
        <v>3</v>
      </c>
      <c r="M320" s="3">
        <v>79.05</v>
      </c>
      <c r="N320" s="1" t="s">
        <v>29</v>
      </c>
      <c r="O320" s="1" t="s">
        <v>44</v>
      </c>
    </row>
    <row r="321" spans="1:15" x14ac:dyDescent="0.3">
      <c r="A321" s="1" t="s">
        <v>1430</v>
      </c>
      <c r="B321" s="2">
        <v>45630</v>
      </c>
      <c r="C321" s="1" t="s">
        <v>6670</v>
      </c>
      <c r="D321" s="1" t="s">
        <v>107</v>
      </c>
      <c r="E321">
        <v>2024</v>
      </c>
      <c r="F321" s="1" t="s">
        <v>930</v>
      </c>
      <c r="G321" s="1" t="s">
        <v>931</v>
      </c>
      <c r="H321" s="1" t="s">
        <v>1431</v>
      </c>
      <c r="I321" s="1" t="s">
        <v>1432</v>
      </c>
      <c r="J321" s="1" t="s">
        <v>20</v>
      </c>
      <c r="K321" s="3">
        <v>27.7</v>
      </c>
      <c r="L321">
        <v>4</v>
      </c>
      <c r="M321" s="3">
        <v>110.8</v>
      </c>
      <c r="N321" s="1" t="s">
        <v>29</v>
      </c>
      <c r="O321" s="1" t="s">
        <v>37</v>
      </c>
    </row>
    <row r="322" spans="1:15" x14ac:dyDescent="0.3">
      <c r="A322" s="1" t="s">
        <v>1433</v>
      </c>
      <c r="B322" s="2">
        <v>45368</v>
      </c>
      <c r="C322" s="1" t="s">
        <v>6666</v>
      </c>
      <c r="D322" s="1" t="s">
        <v>15</v>
      </c>
      <c r="E322">
        <v>2024</v>
      </c>
      <c r="F322" s="1" t="s">
        <v>1434</v>
      </c>
      <c r="G322" s="1" t="s">
        <v>1435</v>
      </c>
      <c r="H322" s="1" t="s">
        <v>1436</v>
      </c>
      <c r="I322" s="1" t="s">
        <v>1437</v>
      </c>
      <c r="J322" s="1" t="s">
        <v>51</v>
      </c>
      <c r="K322" s="3">
        <v>28.83</v>
      </c>
      <c r="L322">
        <v>4</v>
      </c>
      <c r="M322" s="3">
        <v>115.32</v>
      </c>
      <c r="N322" s="1" t="s">
        <v>6669</v>
      </c>
      <c r="O322" s="1" t="s">
        <v>22</v>
      </c>
    </row>
    <row r="323" spans="1:15" x14ac:dyDescent="0.3">
      <c r="A323" s="1" t="s">
        <v>1438</v>
      </c>
      <c r="B323" s="2">
        <v>45679</v>
      </c>
      <c r="C323" s="1" t="s">
        <v>6670</v>
      </c>
      <c r="D323" s="1" t="s">
        <v>210</v>
      </c>
      <c r="E323">
        <v>2025</v>
      </c>
      <c r="F323" s="1" t="s">
        <v>1439</v>
      </c>
      <c r="G323" s="1" t="s">
        <v>1440</v>
      </c>
      <c r="H323" s="1" t="s">
        <v>811</v>
      </c>
      <c r="I323" s="1" t="s">
        <v>1441</v>
      </c>
      <c r="J323" s="1" t="s">
        <v>70</v>
      </c>
      <c r="K323" s="3">
        <v>31.65</v>
      </c>
      <c r="L323">
        <v>5</v>
      </c>
      <c r="M323" s="3">
        <v>158.25</v>
      </c>
      <c r="N323" s="1" t="s">
        <v>21</v>
      </c>
      <c r="O323" s="1" t="s">
        <v>22</v>
      </c>
    </row>
    <row r="324" spans="1:15" x14ac:dyDescent="0.3">
      <c r="A324" s="1" t="s">
        <v>1442</v>
      </c>
      <c r="B324" s="2">
        <v>45181</v>
      </c>
      <c r="C324" s="1" t="s">
        <v>6671</v>
      </c>
      <c r="D324" s="1" t="s">
        <v>60</v>
      </c>
      <c r="E324">
        <v>2023</v>
      </c>
      <c r="F324" s="1" t="s">
        <v>1443</v>
      </c>
      <c r="G324" s="1" t="s">
        <v>1444</v>
      </c>
      <c r="H324" s="1" t="s">
        <v>1200</v>
      </c>
      <c r="I324" s="1" t="s">
        <v>1445</v>
      </c>
      <c r="J324" s="1" t="s">
        <v>20</v>
      </c>
      <c r="K324" s="3">
        <v>38.6</v>
      </c>
      <c r="L324">
        <v>2</v>
      </c>
      <c r="M324" s="3">
        <v>77.2</v>
      </c>
      <c r="N324" s="1" t="s">
        <v>29</v>
      </c>
      <c r="O324" s="1" t="s">
        <v>22</v>
      </c>
    </row>
    <row r="325" spans="1:15" x14ac:dyDescent="0.3">
      <c r="A325" s="1" t="s">
        <v>1446</v>
      </c>
      <c r="B325" s="2">
        <v>45683</v>
      </c>
      <c r="C325" s="1" t="s">
        <v>6666</v>
      </c>
      <c r="D325" s="1" t="s">
        <v>210</v>
      </c>
      <c r="E325">
        <v>2025</v>
      </c>
      <c r="F325" s="1" t="s">
        <v>548</v>
      </c>
      <c r="G325" s="1" t="s">
        <v>549</v>
      </c>
      <c r="H325" s="1" t="s">
        <v>450</v>
      </c>
      <c r="I325" s="1" t="s">
        <v>1447</v>
      </c>
      <c r="J325" s="1" t="s">
        <v>20</v>
      </c>
      <c r="K325" s="3">
        <v>49.05</v>
      </c>
      <c r="L325">
        <v>1</v>
      </c>
      <c r="M325" s="3">
        <v>49.05</v>
      </c>
      <c r="N325" s="1" t="s">
        <v>29</v>
      </c>
      <c r="O325" s="1" t="s">
        <v>37</v>
      </c>
    </row>
    <row r="326" spans="1:15" x14ac:dyDescent="0.3">
      <c r="A326" s="1" t="s">
        <v>1448</v>
      </c>
      <c r="B326" s="2">
        <v>45866</v>
      </c>
      <c r="C326" s="1" t="s">
        <v>6667</v>
      </c>
      <c r="D326" s="1" t="s">
        <v>32</v>
      </c>
      <c r="E326">
        <v>2025</v>
      </c>
      <c r="F326" s="1" t="s">
        <v>1449</v>
      </c>
      <c r="G326" s="1" t="s">
        <v>1450</v>
      </c>
      <c r="H326" s="1" t="s">
        <v>628</v>
      </c>
      <c r="I326" s="1" t="s">
        <v>629</v>
      </c>
      <c r="J326" s="1" t="s">
        <v>51</v>
      </c>
      <c r="K326" s="3">
        <v>41.69</v>
      </c>
      <c r="L326">
        <v>4</v>
      </c>
      <c r="M326" s="3">
        <v>166.76</v>
      </c>
      <c r="N326" s="1" t="s">
        <v>21</v>
      </c>
      <c r="O326" s="1" t="s">
        <v>37</v>
      </c>
    </row>
    <row r="327" spans="1:15" x14ac:dyDescent="0.3">
      <c r="A327" s="1" t="s">
        <v>1451</v>
      </c>
      <c r="B327" s="2">
        <v>45068</v>
      </c>
      <c r="C327" s="1" t="s">
        <v>6667</v>
      </c>
      <c r="D327" s="1" t="s">
        <v>46</v>
      </c>
      <c r="E327">
        <v>2023</v>
      </c>
      <c r="F327" s="1" t="s">
        <v>1452</v>
      </c>
      <c r="G327" s="1" t="s">
        <v>1453</v>
      </c>
      <c r="H327" s="1" t="s">
        <v>1454</v>
      </c>
      <c r="I327" s="1" t="s">
        <v>1455</v>
      </c>
      <c r="J327" s="1" t="s">
        <v>20</v>
      </c>
      <c r="K327" s="3">
        <v>31.1</v>
      </c>
      <c r="L327">
        <v>2</v>
      </c>
      <c r="M327" s="3">
        <v>62.2</v>
      </c>
      <c r="N327" s="1" t="s">
        <v>21</v>
      </c>
      <c r="O327" s="1" t="s">
        <v>44</v>
      </c>
    </row>
    <row r="328" spans="1:15" x14ac:dyDescent="0.3">
      <c r="A328" s="1" t="s">
        <v>1456</v>
      </c>
      <c r="B328" s="2">
        <v>45152</v>
      </c>
      <c r="C328" s="1" t="s">
        <v>6667</v>
      </c>
      <c r="D328" s="1" t="s">
        <v>90</v>
      </c>
      <c r="E328">
        <v>2023</v>
      </c>
      <c r="F328" s="1" t="s">
        <v>91</v>
      </c>
      <c r="G328" s="1" t="s">
        <v>1457</v>
      </c>
      <c r="H328" s="1" t="s">
        <v>1301</v>
      </c>
      <c r="I328" s="1" t="s">
        <v>1458</v>
      </c>
      <c r="J328" s="1" t="s">
        <v>70</v>
      </c>
      <c r="K328" s="3">
        <v>20.350000000000001</v>
      </c>
      <c r="L328">
        <v>2</v>
      </c>
      <c r="M328" s="3">
        <v>40.700000000000003</v>
      </c>
      <c r="N328" s="1" t="s">
        <v>88</v>
      </c>
      <c r="O328" s="1" t="s">
        <v>52</v>
      </c>
    </row>
    <row r="329" spans="1:15" x14ac:dyDescent="0.3">
      <c r="A329" s="1" t="s">
        <v>1461</v>
      </c>
      <c r="B329" s="2">
        <v>44931</v>
      </c>
      <c r="C329" s="1" t="s">
        <v>6672</v>
      </c>
      <c r="D329" s="1" t="s">
        <v>210</v>
      </c>
      <c r="E329">
        <v>2023</v>
      </c>
      <c r="F329" s="1" t="s">
        <v>235</v>
      </c>
      <c r="G329" s="1" t="s">
        <v>877</v>
      </c>
      <c r="H329" s="1" t="s">
        <v>1462</v>
      </c>
      <c r="I329" s="1" t="s">
        <v>1463</v>
      </c>
      <c r="J329" s="1" t="s">
        <v>20</v>
      </c>
      <c r="K329" s="3">
        <v>45.94</v>
      </c>
      <c r="L329">
        <v>3</v>
      </c>
      <c r="M329" s="3">
        <v>137.82</v>
      </c>
      <c r="N329" s="1" t="s">
        <v>6669</v>
      </c>
      <c r="O329" s="1" t="s">
        <v>52</v>
      </c>
    </row>
    <row r="330" spans="1:15" x14ac:dyDescent="0.3">
      <c r="A330" s="1" t="s">
        <v>1464</v>
      </c>
      <c r="B330" s="2">
        <v>45283</v>
      </c>
      <c r="C330" s="1" t="s">
        <v>6673</v>
      </c>
      <c r="D330" s="1" t="s">
        <v>107</v>
      </c>
      <c r="E330">
        <v>2023</v>
      </c>
      <c r="F330" s="1" t="s">
        <v>1465</v>
      </c>
      <c r="G330" s="1" t="s">
        <v>1466</v>
      </c>
      <c r="H330" s="1" t="s">
        <v>932</v>
      </c>
      <c r="I330" s="1" t="s">
        <v>1467</v>
      </c>
      <c r="J330" s="1" t="s">
        <v>51</v>
      </c>
      <c r="K330" s="3">
        <v>13.54</v>
      </c>
      <c r="L330">
        <v>3</v>
      </c>
      <c r="M330" s="3">
        <v>40.619999999999997</v>
      </c>
      <c r="N330" s="1" t="s">
        <v>21</v>
      </c>
      <c r="O330" s="1" t="s">
        <v>44</v>
      </c>
    </row>
    <row r="331" spans="1:15" x14ac:dyDescent="0.3">
      <c r="A331" s="1" t="s">
        <v>1468</v>
      </c>
      <c r="B331" s="2">
        <v>45019</v>
      </c>
      <c r="C331" s="1" t="s">
        <v>6667</v>
      </c>
      <c r="D331" s="1" t="s">
        <v>82</v>
      </c>
      <c r="E331">
        <v>2023</v>
      </c>
      <c r="F331" s="1" t="s">
        <v>118</v>
      </c>
      <c r="G331" s="1" t="s">
        <v>805</v>
      </c>
      <c r="H331" s="1" t="s">
        <v>416</v>
      </c>
      <c r="I331" s="1" t="s">
        <v>1469</v>
      </c>
      <c r="J331" s="1" t="s">
        <v>87</v>
      </c>
      <c r="K331" s="3">
        <v>30.9</v>
      </c>
      <c r="L331">
        <v>3</v>
      </c>
      <c r="M331" s="3">
        <v>92.7</v>
      </c>
      <c r="N331" s="1" t="s">
        <v>88</v>
      </c>
      <c r="O331" s="1" t="s">
        <v>22</v>
      </c>
    </row>
    <row r="332" spans="1:15" x14ac:dyDescent="0.3">
      <c r="A332" s="1" t="s">
        <v>1470</v>
      </c>
      <c r="B332" s="2">
        <v>45029</v>
      </c>
      <c r="C332" s="1" t="s">
        <v>6672</v>
      </c>
      <c r="D332" s="1" t="s">
        <v>82</v>
      </c>
      <c r="E332">
        <v>2023</v>
      </c>
      <c r="F332" s="1" t="s">
        <v>1471</v>
      </c>
      <c r="G332" s="1" t="s">
        <v>1472</v>
      </c>
      <c r="H332" s="1" t="s">
        <v>1210</v>
      </c>
      <c r="I332" s="1" t="s">
        <v>1211</v>
      </c>
      <c r="J332" s="1" t="s">
        <v>70</v>
      </c>
      <c r="K332" s="3">
        <v>7.28</v>
      </c>
      <c r="L332">
        <v>3</v>
      </c>
      <c r="M332" s="3">
        <v>21.84</v>
      </c>
      <c r="N332" s="1" t="s">
        <v>88</v>
      </c>
      <c r="O332" s="1" t="s">
        <v>52</v>
      </c>
    </row>
    <row r="333" spans="1:15" x14ac:dyDescent="0.3">
      <c r="A333" s="1" t="s">
        <v>1473</v>
      </c>
      <c r="B333" s="2">
        <v>45680</v>
      </c>
      <c r="C333" s="1" t="s">
        <v>6672</v>
      </c>
      <c r="D333" s="1" t="s">
        <v>210</v>
      </c>
      <c r="E333">
        <v>2025</v>
      </c>
      <c r="F333" s="1" t="s">
        <v>1474</v>
      </c>
      <c r="G333" s="1" t="s">
        <v>1475</v>
      </c>
      <c r="H333" s="1" t="s">
        <v>678</v>
      </c>
      <c r="I333" s="1" t="s">
        <v>679</v>
      </c>
      <c r="J333" s="1" t="s">
        <v>20</v>
      </c>
      <c r="K333" s="3">
        <v>31.89</v>
      </c>
      <c r="L333">
        <v>1</v>
      </c>
      <c r="M333" s="3">
        <v>31.89</v>
      </c>
      <c r="N333" s="1" t="s">
        <v>21</v>
      </c>
      <c r="O333" s="1" t="s">
        <v>193</v>
      </c>
    </row>
    <row r="334" spans="1:15" x14ac:dyDescent="0.3">
      <c r="A334" s="1" t="s">
        <v>1476</v>
      </c>
      <c r="B334" s="2">
        <v>45718</v>
      </c>
      <c r="C334" s="1" t="s">
        <v>6666</v>
      </c>
      <c r="D334" s="1" t="s">
        <v>15</v>
      </c>
      <c r="E334">
        <v>2025</v>
      </c>
      <c r="F334" s="1" t="s">
        <v>1477</v>
      </c>
      <c r="G334" s="1" t="s">
        <v>1478</v>
      </c>
      <c r="H334" s="1" t="s">
        <v>1479</v>
      </c>
      <c r="I334" s="1" t="s">
        <v>1480</v>
      </c>
      <c r="J334" s="1" t="s">
        <v>87</v>
      </c>
      <c r="K334" s="3">
        <v>30.01</v>
      </c>
      <c r="L334">
        <v>1</v>
      </c>
      <c r="M334" s="3">
        <v>30.01</v>
      </c>
      <c r="N334" s="1" t="s">
        <v>29</v>
      </c>
      <c r="O334" s="1" t="s">
        <v>37</v>
      </c>
    </row>
    <row r="335" spans="1:15" x14ac:dyDescent="0.3">
      <c r="A335" s="1" t="s">
        <v>1481</v>
      </c>
      <c r="B335" s="2">
        <v>44816</v>
      </c>
      <c r="C335" s="1" t="s">
        <v>6667</v>
      </c>
      <c r="D335" s="1" t="s">
        <v>60</v>
      </c>
      <c r="E335">
        <v>2022</v>
      </c>
      <c r="F335" s="1" t="s">
        <v>1482</v>
      </c>
      <c r="G335" s="1" t="s">
        <v>1483</v>
      </c>
      <c r="H335" s="1" t="s">
        <v>1152</v>
      </c>
      <c r="I335" s="1" t="s">
        <v>1190</v>
      </c>
      <c r="J335" s="1" t="s">
        <v>70</v>
      </c>
      <c r="K335" s="3">
        <v>9.14</v>
      </c>
      <c r="L335">
        <v>5</v>
      </c>
      <c r="M335" s="3">
        <v>45.7</v>
      </c>
      <c r="N335" s="1" t="s">
        <v>21</v>
      </c>
      <c r="O335" s="1" t="s">
        <v>22</v>
      </c>
    </row>
    <row r="336" spans="1:15" x14ac:dyDescent="0.3">
      <c r="A336" s="1" t="s">
        <v>1484</v>
      </c>
      <c r="B336" s="2">
        <v>45140</v>
      </c>
      <c r="C336" s="1" t="s">
        <v>6670</v>
      </c>
      <c r="D336" s="1" t="s">
        <v>90</v>
      </c>
      <c r="E336">
        <v>2023</v>
      </c>
      <c r="F336" s="1" t="s">
        <v>1485</v>
      </c>
      <c r="G336" s="1" t="s">
        <v>1486</v>
      </c>
      <c r="H336" s="1" t="s">
        <v>1487</v>
      </c>
      <c r="I336" s="1" t="s">
        <v>1488</v>
      </c>
      <c r="J336" s="1" t="s">
        <v>20</v>
      </c>
      <c r="K336" s="3">
        <v>49.34</v>
      </c>
      <c r="L336">
        <v>3</v>
      </c>
      <c r="M336" s="3">
        <v>148.02000000000001</v>
      </c>
      <c r="N336" s="1" t="s">
        <v>88</v>
      </c>
      <c r="O336" s="1" t="s">
        <v>52</v>
      </c>
    </row>
    <row r="337" spans="1:15" x14ac:dyDescent="0.3">
      <c r="A337" s="1" t="s">
        <v>1489</v>
      </c>
      <c r="B337" s="2">
        <v>45310</v>
      </c>
      <c r="C337" s="1" t="s">
        <v>6668</v>
      </c>
      <c r="D337" s="1" t="s">
        <v>210</v>
      </c>
      <c r="E337">
        <v>2024</v>
      </c>
      <c r="F337" s="1" t="s">
        <v>1490</v>
      </c>
      <c r="G337" s="1" t="s">
        <v>1491</v>
      </c>
      <c r="H337" s="1" t="s">
        <v>796</v>
      </c>
      <c r="I337" s="1" t="s">
        <v>797</v>
      </c>
      <c r="J337" s="1" t="s">
        <v>20</v>
      </c>
      <c r="K337" s="3">
        <v>25.24</v>
      </c>
      <c r="L337">
        <v>1</v>
      </c>
      <c r="M337" s="3">
        <v>25.24</v>
      </c>
      <c r="N337" s="1" t="s">
        <v>21</v>
      </c>
      <c r="O337" s="1" t="s">
        <v>95</v>
      </c>
    </row>
    <row r="338" spans="1:15" x14ac:dyDescent="0.3">
      <c r="A338" s="1" t="s">
        <v>1492</v>
      </c>
      <c r="B338" s="2">
        <v>45401</v>
      </c>
      <c r="C338" s="1" t="s">
        <v>6668</v>
      </c>
      <c r="D338" s="1" t="s">
        <v>82</v>
      </c>
      <c r="E338">
        <v>2024</v>
      </c>
      <c r="F338" s="1" t="s">
        <v>1043</v>
      </c>
      <c r="G338" s="1" t="s">
        <v>1493</v>
      </c>
      <c r="H338" s="1" t="s">
        <v>936</v>
      </c>
      <c r="I338" s="1" t="s">
        <v>1292</v>
      </c>
      <c r="J338" s="1" t="s">
        <v>51</v>
      </c>
      <c r="K338" s="3">
        <v>25.46</v>
      </c>
      <c r="L338">
        <v>5</v>
      </c>
      <c r="M338" s="3">
        <v>127.3</v>
      </c>
      <c r="N338" s="1" t="s">
        <v>21</v>
      </c>
      <c r="O338" s="1" t="s">
        <v>44</v>
      </c>
    </row>
    <row r="339" spans="1:15" x14ac:dyDescent="0.3">
      <c r="A339" s="1" t="s">
        <v>1494</v>
      </c>
      <c r="B339" s="2">
        <v>45468</v>
      </c>
      <c r="C339" s="1" t="s">
        <v>6671</v>
      </c>
      <c r="D339" s="1" t="s">
        <v>24</v>
      </c>
      <c r="E339">
        <v>2024</v>
      </c>
      <c r="F339" s="1" t="s">
        <v>1495</v>
      </c>
      <c r="G339" s="1" t="s">
        <v>1496</v>
      </c>
      <c r="H339" s="1" t="s">
        <v>1497</v>
      </c>
      <c r="I339" s="1" t="s">
        <v>1498</v>
      </c>
      <c r="J339" s="1" t="s">
        <v>70</v>
      </c>
      <c r="K339" s="3">
        <v>40.130000000000003</v>
      </c>
      <c r="L339">
        <v>4</v>
      </c>
      <c r="M339" s="3">
        <v>160.52000000000001</v>
      </c>
      <c r="N339" s="1" t="s">
        <v>6669</v>
      </c>
      <c r="O339" s="1" t="s">
        <v>22</v>
      </c>
    </row>
    <row r="340" spans="1:15" x14ac:dyDescent="0.3">
      <c r="A340" s="1" t="s">
        <v>1499</v>
      </c>
      <c r="B340" s="2">
        <v>45082</v>
      </c>
      <c r="C340" s="1" t="s">
        <v>6667</v>
      </c>
      <c r="D340" s="1" t="s">
        <v>24</v>
      </c>
      <c r="E340">
        <v>2023</v>
      </c>
      <c r="F340" s="1" t="s">
        <v>1500</v>
      </c>
      <c r="G340" s="1" t="s">
        <v>1501</v>
      </c>
      <c r="H340" s="1" t="s">
        <v>35</v>
      </c>
      <c r="I340" s="1" t="s">
        <v>36</v>
      </c>
      <c r="J340" s="1" t="s">
        <v>20</v>
      </c>
      <c r="K340" s="3">
        <v>20.239999999999998</v>
      </c>
      <c r="L340">
        <v>4</v>
      </c>
      <c r="M340" s="3">
        <v>80.959999999999994</v>
      </c>
      <c r="N340" s="1" t="s">
        <v>21</v>
      </c>
      <c r="O340" s="1" t="s">
        <v>22</v>
      </c>
    </row>
    <row r="341" spans="1:15" x14ac:dyDescent="0.3">
      <c r="A341" s="1" t="s">
        <v>1502</v>
      </c>
      <c r="B341" s="2">
        <v>44799</v>
      </c>
      <c r="C341" s="1" t="s">
        <v>6668</v>
      </c>
      <c r="D341" s="1" t="s">
        <v>90</v>
      </c>
      <c r="E341">
        <v>2022</v>
      </c>
      <c r="F341" s="1" t="s">
        <v>1503</v>
      </c>
      <c r="G341" s="1" t="s">
        <v>1504</v>
      </c>
      <c r="H341" s="1" t="s">
        <v>1505</v>
      </c>
      <c r="I341" s="1" t="s">
        <v>1506</v>
      </c>
      <c r="J341" s="1" t="s">
        <v>70</v>
      </c>
      <c r="K341" s="3">
        <v>14.47</v>
      </c>
      <c r="L341">
        <v>3</v>
      </c>
      <c r="M341" s="3">
        <v>43.41</v>
      </c>
      <c r="N341" s="1" t="s">
        <v>6669</v>
      </c>
      <c r="O341" s="1" t="s">
        <v>37</v>
      </c>
    </row>
    <row r="342" spans="1:15" x14ac:dyDescent="0.3">
      <c r="A342" s="1" t="s">
        <v>1507</v>
      </c>
      <c r="B342" s="2">
        <v>45442</v>
      </c>
      <c r="C342" s="1" t="s">
        <v>6672</v>
      </c>
      <c r="D342" s="1" t="s">
        <v>46</v>
      </c>
      <c r="E342">
        <v>2024</v>
      </c>
      <c r="F342" s="1" t="s">
        <v>1508</v>
      </c>
      <c r="G342" s="1" t="s">
        <v>1509</v>
      </c>
      <c r="H342" s="1" t="s">
        <v>717</v>
      </c>
      <c r="I342" s="1" t="s">
        <v>718</v>
      </c>
      <c r="J342" s="1" t="s">
        <v>70</v>
      </c>
      <c r="K342" s="3">
        <v>39.85</v>
      </c>
      <c r="L342">
        <v>3</v>
      </c>
      <c r="M342" s="3">
        <v>119.55</v>
      </c>
      <c r="N342" s="1" t="s">
        <v>29</v>
      </c>
      <c r="O342" s="1" t="s">
        <v>37</v>
      </c>
    </row>
    <row r="343" spans="1:15" x14ac:dyDescent="0.3">
      <c r="A343" s="1" t="s">
        <v>1510</v>
      </c>
      <c r="B343" s="2">
        <v>45450</v>
      </c>
      <c r="C343" s="1" t="s">
        <v>6668</v>
      </c>
      <c r="D343" s="1" t="s">
        <v>24</v>
      </c>
      <c r="E343">
        <v>2024</v>
      </c>
      <c r="F343" s="1" t="s">
        <v>1511</v>
      </c>
      <c r="G343" s="1" t="s">
        <v>1512</v>
      </c>
      <c r="H343" s="1" t="s">
        <v>1513</v>
      </c>
      <c r="I343" s="1" t="s">
        <v>1514</v>
      </c>
      <c r="J343" s="1" t="s">
        <v>20</v>
      </c>
      <c r="K343" s="3">
        <v>31.13</v>
      </c>
      <c r="L343">
        <v>2</v>
      </c>
      <c r="M343" s="3">
        <v>62.26</v>
      </c>
      <c r="N343" s="1" t="s">
        <v>29</v>
      </c>
      <c r="O343" s="1" t="s">
        <v>37</v>
      </c>
    </row>
    <row r="344" spans="1:15" x14ac:dyDescent="0.3">
      <c r="A344" s="1" t="s">
        <v>1515</v>
      </c>
      <c r="B344" s="2">
        <v>45641</v>
      </c>
      <c r="C344" s="1" t="s">
        <v>6666</v>
      </c>
      <c r="D344" s="1" t="s">
        <v>107</v>
      </c>
      <c r="E344">
        <v>2024</v>
      </c>
      <c r="F344" s="1" t="s">
        <v>1516</v>
      </c>
      <c r="G344" s="1" t="s">
        <v>1517</v>
      </c>
      <c r="H344" s="1" t="s">
        <v>1518</v>
      </c>
      <c r="I344" s="1" t="s">
        <v>1519</v>
      </c>
      <c r="J344" s="1" t="s">
        <v>87</v>
      </c>
      <c r="K344" s="3">
        <v>33.07</v>
      </c>
      <c r="L344">
        <v>2</v>
      </c>
      <c r="M344" s="3">
        <v>66.14</v>
      </c>
      <c r="N344" s="1" t="s">
        <v>21</v>
      </c>
      <c r="O344" s="1" t="s">
        <v>37</v>
      </c>
    </row>
    <row r="345" spans="1:15" x14ac:dyDescent="0.3">
      <c r="A345" s="1" t="s">
        <v>1520</v>
      </c>
      <c r="B345" s="2">
        <v>45267</v>
      </c>
      <c r="C345" s="1" t="s">
        <v>6672</v>
      </c>
      <c r="D345" s="1" t="s">
        <v>107</v>
      </c>
      <c r="E345">
        <v>2023</v>
      </c>
      <c r="F345" s="1" t="s">
        <v>1521</v>
      </c>
      <c r="G345" s="1" t="s">
        <v>1522</v>
      </c>
      <c r="H345" s="1" t="s">
        <v>197</v>
      </c>
      <c r="I345" s="1" t="s">
        <v>198</v>
      </c>
      <c r="J345" s="1" t="s">
        <v>20</v>
      </c>
      <c r="K345" s="3">
        <v>7.47</v>
      </c>
      <c r="L345">
        <v>4</v>
      </c>
      <c r="M345" s="3">
        <v>29.88</v>
      </c>
      <c r="N345" s="1" t="s">
        <v>6669</v>
      </c>
      <c r="O345" s="1" t="s">
        <v>193</v>
      </c>
    </row>
    <row r="346" spans="1:15" x14ac:dyDescent="0.3">
      <c r="A346" s="1" t="s">
        <v>1523</v>
      </c>
      <c r="B346" s="2">
        <v>45482</v>
      </c>
      <c r="C346" s="1" t="s">
        <v>6671</v>
      </c>
      <c r="D346" s="1" t="s">
        <v>32</v>
      </c>
      <c r="E346">
        <v>2024</v>
      </c>
      <c r="F346" s="1" t="s">
        <v>1524</v>
      </c>
      <c r="G346" s="1" t="s">
        <v>1525</v>
      </c>
      <c r="H346" s="1" t="s">
        <v>1194</v>
      </c>
      <c r="I346" s="1" t="s">
        <v>1195</v>
      </c>
      <c r="J346" s="1" t="s">
        <v>70</v>
      </c>
      <c r="K346" s="3">
        <v>18.52</v>
      </c>
      <c r="L346">
        <v>1</v>
      </c>
      <c r="M346" s="3">
        <v>18.52</v>
      </c>
      <c r="N346" s="1" t="s">
        <v>21</v>
      </c>
      <c r="O346" s="1" t="s">
        <v>193</v>
      </c>
    </row>
    <row r="347" spans="1:15" x14ac:dyDescent="0.3">
      <c r="A347" s="1" t="s">
        <v>1526</v>
      </c>
      <c r="B347" s="2">
        <v>45452</v>
      </c>
      <c r="C347" s="1" t="s">
        <v>6666</v>
      </c>
      <c r="D347" s="1" t="s">
        <v>24</v>
      </c>
      <c r="E347">
        <v>2024</v>
      </c>
      <c r="F347" s="1" t="s">
        <v>1527</v>
      </c>
      <c r="G347" s="1" t="s">
        <v>1528</v>
      </c>
      <c r="H347" s="1" t="s">
        <v>974</v>
      </c>
      <c r="I347" s="1" t="s">
        <v>975</v>
      </c>
      <c r="J347" s="1" t="s">
        <v>20</v>
      </c>
      <c r="K347" s="3">
        <v>18.600000000000001</v>
      </c>
      <c r="L347">
        <v>1</v>
      </c>
      <c r="M347" s="3">
        <v>18.600000000000001</v>
      </c>
      <c r="N347" s="1" t="s">
        <v>29</v>
      </c>
      <c r="O347" s="1" t="s">
        <v>80</v>
      </c>
    </row>
    <row r="348" spans="1:15" x14ac:dyDescent="0.3">
      <c r="A348" s="1" t="s">
        <v>1531</v>
      </c>
      <c r="B348" s="2">
        <v>45081</v>
      </c>
      <c r="C348" s="1" t="s">
        <v>6666</v>
      </c>
      <c r="D348" s="1" t="s">
        <v>24</v>
      </c>
      <c r="E348">
        <v>2023</v>
      </c>
      <c r="F348" s="1" t="s">
        <v>97</v>
      </c>
      <c r="G348" s="1" t="s">
        <v>98</v>
      </c>
      <c r="H348" s="1" t="s">
        <v>176</v>
      </c>
      <c r="I348" s="1" t="s">
        <v>1532</v>
      </c>
      <c r="J348" s="1" t="s">
        <v>70</v>
      </c>
      <c r="K348" s="3">
        <v>44.8</v>
      </c>
      <c r="L348">
        <v>4</v>
      </c>
      <c r="M348" s="3">
        <v>179.2</v>
      </c>
      <c r="N348" s="1" t="s">
        <v>21</v>
      </c>
      <c r="O348" s="1" t="s">
        <v>193</v>
      </c>
    </row>
    <row r="349" spans="1:15" x14ac:dyDescent="0.3">
      <c r="A349" s="1" t="s">
        <v>1533</v>
      </c>
      <c r="B349" s="2">
        <v>45517</v>
      </c>
      <c r="C349" s="1" t="s">
        <v>6671</v>
      </c>
      <c r="D349" s="1" t="s">
        <v>90</v>
      </c>
      <c r="E349">
        <v>2024</v>
      </c>
      <c r="F349" s="1" t="s">
        <v>245</v>
      </c>
      <c r="G349" s="1" t="s">
        <v>1534</v>
      </c>
      <c r="H349" s="1" t="s">
        <v>1535</v>
      </c>
      <c r="I349" s="1" t="s">
        <v>1536</v>
      </c>
      <c r="J349" s="1" t="s">
        <v>51</v>
      </c>
      <c r="K349" s="3">
        <v>15.98</v>
      </c>
      <c r="L349">
        <v>1</v>
      </c>
      <c r="M349" s="3">
        <v>15.98</v>
      </c>
      <c r="N349" s="1" t="s">
        <v>21</v>
      </c>
      <c r="O349" s="1" t="s">
        <v>22</v>
      </c>
    </row>
    <row r="350" spans="1:15" x14ac:dyDescent="0.3">
      <c r="A350" s="1" t="s">
        <v>1537</v>
      </c>
      <c r="B350" s="2">
        <v>45278</v>
      </c>
      <c r="C350" s="1" t="s">
        <v>6667</v>
      </c>
      <c r="D350" s="1" t="s">
        <v>107</v>
      </c>
      <c r="E350">
        <v>2023</v>
      </c>
      <c r="F350" s="1" t="s">
        <v>270</v>
      </c>
      <c r="G350" s="1" t="s">
        <v>271</v>
      </c>
      <c r="H350" s="1" t="s">
        <v>1538</v>
      </c>
      <c r="I350" s="1" t="s">
        <v>1539</v>
      </c>
      <c r="J350" s="1" t="s">
        <v>87</v>
      </c>
      <c r="K350" s="3">
        <v>27.37</v>
      </c>
      <c r="L350">
        <v>2</v>
      </c>
      <c r="M350" s="3">
        <v>54.74</v>
      </c>
      <c r="N350" s="1" t="s">
        <v>21</v>
      </c>
      <c r="O350" s="1" t="s">
        <v>193</v>
      </c>
    </row>
    <row r="351" spans="1:15" x14ac:dyDescent="0.3">
      <c r="A351" s="1" t="s">
        <v>1540</v>
      </c>
      <c r="B351" s="2">
        <v>45166</v>
      </c>
      <c r="C351" s="1" t="s">
        <v>6667</v>
      </c>
      <c r="D351" s="1" t="s">
        <v>90</v>
      </c>
      <c r="E351">
        <v>2023</v>
      </c>
      <c r="F351" s="1" t="s">
        <v>216</v>
      </c>
      <c r="G351" s="1" t="s">
        <v>217</v>
      </c>
      <c r="H351" s="1" t="s">
        <v>1541</v>
      </c>
      <c r="I351" s="1" t="s">
        <v>1542</v>
      </c>
      <c r="J351" s="1" t="s">
        <v>51</v>
      </c>
      <c r="K351" s="3">
        <v>35.36</v>
      </c>
      <c r="L351">
        <v>4</v>
      </c>
      <c r="M351" s="3">
        <v>141.44</v>
      </c>
      <c r="N351" s="1" t="s">
        <v>29</v>
      </c>
      <c r="O351" s="1" t="s">
        <v>22</v>
      </c>
    </row>
    <row r="352" spans="1:15" x14ac:dyDescent="0.3">
      <c r="A352" s="1" t="s">
        <v>1543</v>
      </c>
      <c r="B352" s="2">
        <v>45022</v>
      </c>
      <c r="C352" s="1" t="s">
        <v>6672</v>
      </c>
      <c r="D352" s="1" t="s">
        <v>82</v>
      </c>
      <c r="E352">
        <v>2023</v>
      </c>
      <c r="F352" s="1" t="s">
        <v>1544</v>
      </c>
      <c r="G352" s="1" t="s">
        <v>1545</v>
      </c>
      <c r="H352" s="1" t="s">
        <v>1546</v>
      </c>
      <c r="I352" s="1" t="s">
        <v>1547</v>
      </c>
      <c r="J352" s="1" t="s">
        <v>70</v>
      </c>
      <c r="K352" s="3">
        <v>14.54</v>
      </c>
      <c r="L352">
        <v>1</v>
      </c>
      <c r="M352" s="3">
        <v>14.54</v>
      </c>
      <c r="N352" s="1" t="s">
        <v>6669</v>
      </c>
      <c r="O352" s="1" t="s">
        <v>22</v>
      </c>
    </row>
    <row r="353" spans="1:15" x14ac:dyDescent="0.3">
      <c r="A353" s="1" t="s">
        <v>1548</v>
      </c>
      <c r="B353" s="2">
        <v>45314</v>
      </c>
      <c r="C353" s="1" t="s">
        <v>6671</v>
      </c>
      <c r="D353" s="1" t="s">
        <v>210</v>
      </c>
      <c r="E353">
        <v>2024</v>
      </c>
      <c r="F353" s="1" t="s">
        <v>1549</v>
      </c>
      <c r="G353" s="1" t="s">
        <v>1550</v>
      </c>
      <c r="H353" s="1" t="s">
        <v>580</v>
      </c>
      <c r="I353" s="1" t="s">
        <v>581</v>
      </c>
      <c r="J353" s="1" t="s">
        <v>51</v>
      </c>
      <c r="K353" s="3">
        <v>7.92</v>
      </c>
      <c r="L353">
        <v>1</v>
      </c>
      <c r="M353" s="3">
        <v>7.92</v>
      </c>
      <c r="N353" s="1" t="s">
        <v>21</v>
      </c>
      <c r="O353" s="1" t="s">
        <v>193</v>
      </c>
    </row>
    <row r="354" spans="1:15" x14ac:dyDescent="0.3">
      <c r="A354" s="1" t="s">
        <v>1551</v>
      </c>
      <c r="B354" s="2">
        <v>45508</v>
      </c>
      <c r="C354" s="1" t="s">
        <v>6666</v>
      </c>
      <c r="D354" s="1" t="s">
        <v>90</v>
      </c>
      <c r="E354">
        <v>2024</v>
      </c>
      <c r="F354" s="1" t="s">
        <v>1490</v>
      </c>
      <c r="G354" s="1" t="s">
        <v>1491</v>
      </c>
      <c r="H354" s="1" t="s">
        <v>1552</v>
      </c>
      <c r="I354" s="1" t="s">
        <v>1553</v>
      </c>
      <c r="J354" s="1" t="s">
        <v>51</v>
      </c>
      <c r="K354" s="3">
        <v>15.69</v>
      </c>
      <c r="L354">
        <v>3</v>
      </c>
      <c r="M354" s="3">
        <v>47.07</v>
      </c>
      <c r="N354" s="1" t="s">
        <v>88</v>
      </c>
      <c r="O354" s="1" t="s">
        <v>52</v>
      </c>
    </row>
    <row r="355" spans="1:15" x14ac:dyDescent="0.3">
      <c r="A355" s="1" t="s">
        <v>1554</v>
      </c>
      <c r="B355" s="2">
        <v>45322</v>
      </c>
      <c r="C355" s="1" t="s">
        <v>6670</v>
      </c>
      <c r="D355" s="1" t="s">
        <v>210</v>
      </c>
      <c r="E355">
        <v>2024</v>
      </c>
      <c r="F355" s="1" t="s">
        <v>1555</v>
      </c>
      <c r="G355" s="1" t="s">
        <v>1556</v>
      </c>
      <c r="H355" s="1" t="s">
        <v>1557</v>
      </c>
      <c r="I355" s="1" t="s">
        <v>1558</v>
      </c>
      <c r="J355" s="1" t="s">
        <v>20</v>
      </c>
      <c r="K355" s="3">
        <v>32.78</v>
      </c>
      <c r="L355">
        <v>5</v>
      </c>
      <c r="M355" s="3">
        <v>163.9</v>
      </c>
      <c r="N355" s="1" t="s">
        <v>29</v>
      </c>
      <c r="O355" s="1" t="s">
        <v>22</v>
      </c>
    </row>
    <row r="356" spans="1:15" x14ac:dyDescent="0.3">
      <c r="A356" s="1" t="s">
        <v>1559</v>
      </c>
      <c r="B356" s="2">
        <v>45849</v>
      </c>
      <c r="C356" s="1" t="s">
        <v>6668</v>
      </c>
      <c r="D356" s="1" t="s">
        <v>32</v>
      </c>
      <c r="E356">
        <v>2025</v>
      </c>
      <c r="F356" s="1" t="s">
        <v>1560</v>
      </c>
      <c r="G356" s="1" t="s">
        <v>1561</v>
      </c>
      <c r="H356" s="1" t="s">
        <v>287</v>
      </c>
      <c r="I356" s="1" t="s">
        <v>1562</v>
      </c>
      <c r="J356" s="1" t="s">
        <v>70</v>
      </c>
      <c r="K356" s="3">
        <v>8.5399999999999991</v>
      </c>
      <c r="L356">
        <v>1</v>
      </c>
      <c r="M356" s="3">
        <v>8.5399999999999991</v>
      </c>
      <c r="N356" s="1" t="s">
        <v>6669</v>
      </c>
      <c r="O356" s="1" t="s">
        <v>30</v>
      </c>
    </row>
    <row r="357" spans="1:15" x14ac:dyDescent="0.3">
      <c r="A357" s="1" t="s">
        <v>1563</v>
      </c>
      <c r="B357" s="2">
        <v>45103</v>
      </c>
      <c r="C357" s="1" t="s">
        <v>6667</v>
      </c>
      <c r="D357" s="1" t="s">
        <v>24</v>
      </c>
      <c r="E357">
        <v>2023</v>
      </c>
      <c r="F357" s="1" t="s">
        <v>1564</v>
      </c>
      <c r="G357" s="1" t="s">
        <v>1565</v>
      </c>
      <c r="H357" s="1" t="s">
        <v>1566</v>
      </c>
      <c r="I357" s="1" t="s">
        <v>1567</v>
      </c>
      <c r="J357" s="1" t="s">
        <v>20</v>
      </c>
      <c r="K357" s="3">
        <v>11</v>
      </c>
      <c r="L357">
        <v>4</v>
      </c>
      <c r="M357" s="3">
        <v>44</v>
      </c>
      <c r="N357" s="1" t="s">
        <v>6669</v>
      </c>
      <c r="O357" s="1" t="s">
        <v>193</v>
      </c>
    </row>
    <row r="358" spans="1:15" x14ac:dyDescent="0.3">
      <c r="A358" s="1" t="s">
        <v>1568</v>
      </c>
      <c r="B358" s="2">
        <v>44904</v>
      </c>
      <c r="C358" s="1" t="s">
        <v>6668</v>
      </c>
      <c r="D358" s="1" t="s">
        <v>107</v>
      </c>
      <c r="E358">
        <v>2022</v>
      </c>
      <c r="F358" s="1" t="s">
        <v>1569</v>
      </c>
      <c r="G358" s="1" t="s">
        <v>1570</v>
      </c>
      <c r="H358" s="1" t="s">
        <v>1571</v>
      </c>
      <c r="I358" s="1" t="s">
        <v>1572</v>
      </c>
      <c r="J358" s="1" t="s">
        <v>51</v>
      </c>
      <c r="K358" s="3">
        <v>26.47</v>
      </c>
      <c r="L358">
        <v>2</v>
      </c>
      <c r="M358" s="3">
        <v>52.94</v>
      </c>
      <c r="N358" s="1" t="s">
        <v>6669</v>
      </c>
      <c r="O358" s="1" t="s">
        <v>30</v>
      </c>
    </row>
    <row r="359" spans="1:15" x14ac:dyDescent="0.3">
      <c r="A359" s="1" t="s">
        <v>1573</v>
      </c>
      <c r="B359" s="2">
        <v>45345</v>
      </c>
      <c r="C359" s="1" t="s">
        <v>6668</v>
      </c>
      <c r="D359" s="1" t="s">
        <v>39</v>
      </c>
      <c r="E359">
        <v>2024</v>
      </c>
      <c r="F359" s="1" t="s">
        <v>205</v>
      </c>
      <c r="G359" s="1" t="s">
        <v>1574</v>
      </c>
      <c r="H359" s="1" t="s">
        <v>1219</v>
      </c>
      <c r="I359" s="1" t="s">
        <v>1220</v>
      </c>
      <c r="J359" s="1" t="s">
        <v>70</v>
      </c>
      <c r="K359" s="3">
        <v>20.2</v>
      </c>
      <c r="L359">
        <v>4</v>
      </c>
      <c r="M359" s="3">
        <v>80.8</v>
      </c>
      <c r="N359" s="1" t="s">
        <v>21</v>
      </c>
      <c r="O359" s="1" t="s">
        <v>37</v>
      </c>
    </row>
    <row r="360" spans="1:15" x14ac:dyDescent="0.3">
      <c r="A360" s="1" t="s">
        <v>1575</v>
      </c>
      <c r="B360" s="2">
        <v>45649</v>
      </c>
      <c r="C360" s="1" t="s">
        <v>6667</v>
      </c>
      <c r="D360" s="1" t="s">
        <v>107</v>
      </c>
      <c r="E360">
        <v>2024</v>
      </c>
      <c r="F360" s="1" t="s">
        <v>1235</v>
      </c>
      <c r="G360" s="1" t="s">
        <v>1576</v>
      </c>
      <c r="H360" s="1" t="s">
        <v>282</v>
      </c>
      <c r="I360" s="1" t="s">
        <v>1577</v>
      </c>
      <c r="J360" s="1" t="s">
        <v>87</v>
      </c>
      <c r="K360" s="3">
        <v>25.59</v>
      </c>
      <c r="L360">
        <v>1</v>
      </c>
      <c r="M360" s="3">
        <v>25.59</v>
      </c>
      <c r="N360" s="1" t="s">
        <v>21</v>
      </c>
      <c r="O360" s="1" t="s">
        <v>193</v>
      </c>
    </row>
    <row r="361" spans="1:15" x14ac:dyDescent="0.3">
      <c r="A361" s="1" t="s">
        <v>1578</v>
      </c>
      <c r="B361" s="2">
        <v>45155</v>
      </c>
      <c r="C361" s="1" t="s">
        <v>6672</v>
      </c>
      <c r="D361" s="1" t="s">
        <v>90</v>
      </c>
      <c r="E361">
        <v>2023</v>
      </c>
      <c r="F361" s="1" t="s">
        <v>799</v>
      </c>
      <c r="G361" s="1" t="s">
        <v>1579</v>
      </c>
      <c r="H361" s="1" t="s">
        <v>1580</v>
      </c>
      <c r="I361" s="1" t="s">
        <v>1581</v>
      </c>
      <c r="J361" s="1" t="s">
        <v>20</v>
      </c>
      <c r="K361" s="3">
        <v>32.86</v>
      </c>
      <c r="L361">
        <v>3</v>
      </c>
      <c r="M361" s="3">
        <v>98.58</v>
      </c>
      <c r="N361" s="1" t="s">
        <v>6669</v>
      </c>
      <c r="O361" s="1" t="s">
        <v>44</v>
      </c>
    </row>
    <row r="362" spans="1:15" x14ac:dyDescent="0.3">
      <c r="A362" s="1" t="s">
        <v>1582</v>
      </c>
      <c r="B362" s="2">
        <v>44981</v>
      </c>
      <c r="C362" s="1" t="s">
        <v>6668</v>
      </c>
      <c r="D362" s="1" t="s">
        <v>39</v>
      </c>
      <c r="E362">
        <v>2023</v>
      </c>
      <c r="F362" s="1" t="s">
        <v>1583</v>
      </c>
      <c r="G362" s="1" t="s">
        <v>1584</v>
      </c>
      <c r="H362" s="1" t="s">
        <v>782</v>
      </c>
      <c r="I362" s="1" t="s">
        <v>783</v>
      </c>
      <c r="J362" s="1" t="s">
        <v>51</v>
      </c>
      <c r="K362" s="3">
        <v>28.84</v>
      </c>
      <c r="L362">
        <v>2</v>
      </c>
      <c r="M362" s="3">
        <v>57.68</v>
      </c>
      <c r="N362" s="1" t="s">
        <v>29</v>
      </c>
      <c r="O362" s="1" t="s">
        <v>193</v>
      </c>
    </row>
    <row r="363" spans="1:15" x14ac:dyDescent="0.3">
      <c r="A363" s="1" t="s">
        <v>1585</v>
      </c>
      <c r="B363" s="2">
        <v>45470</v>
      </c>
      <c r="C363" s="1" t="s">
        <v>6672</v>
      </c>
      <c r="D363" s="1" t="s">
        <v>24</v>
      </c>
      <c r="E363">
        <v>2024</v>
      </c>
      <c r="F363" s="1" t="s">
        <v>839</v>
      </c>
      <c r="G363" s="1" t="s">
        <v>840</v>
      </c>
      <c r="H363" s="1" t="s">
        <v>955</v>
      </c>
      <c r="I363" s="1" t="s">
        <v>1586</v>
      </c>
      <c r="J363" s="1" t="s">
        <v>20</v>
      </c>
      <c r="K363" s="3">
        <v>32.57</v>
      </c>
      <c r="L363">
        <v>1</v>
      </c>
      <c r="M363" s="3">
        <v>32.57</v>
      </c>
      <c r="N363" s="1" t="s">
        <v>29</v>
      </c>
      <c r="O363" s="1" t="s">
        <v>95</v>
      </c>
    </row>
    <row r="364" spans="1:15" x14ac:dyDescent="0.3">
      <c r="A364" s="1" t="s">
        <v>1587</v>
      </c>
      <c r="B364" s="2">
        <v>45378</v>
      </c>
      <c r="C364" s="1" t="s">
        <v>6670</v>
      </c>
      <c r="D364" s="1" t="s">
        <v>15</v>
      </c>
      <c r="E364">
        <v>2024</v>
      </c>
      <c r="F364" s="1" t="s">
        <v>1588</v>
      </c>
      <c r="G364" s="1" t="s">
        <v>1589</v>
      </c>
      <c r="H364" s="1" t="s">
        <v>1590</v>
      </c>
      <c r="I364" s="1" t="s">
        <v>1591</v>
      </c>
      <c r="J364" s="1" t="s">
        <v>20</v>
      </c>
      <c r="K364" s="3">
        <v>24.68</v>
      </c>
      <c r="L364">
        <v>4</v>
      </c>
      <c r="M364" s="3">
        <v>98.72</v>
      </c>
      <c r="N364" s="1" t="s">
        <v>6669</v>
      </c>
      <c r="O364" s="1" t="s">
        <v>22</v>
      </c>
    </row>
    <row r="365" spans="1:15" x14ac:dyDescent="0.3">
      <c r="A365" s="1" t="s">
        <v>1592</v>
      </c>
      <c r="B365" s="2">
        <v>45601</v>
      </c>
      <c r="C365" s="1" t="s">
        <v>6671</v>
      </c>
      <c r="D365" s="1" t="s">
        <v>54</v>
      </c>
      <c r="E365">
        <v>2024</v>
      </c>
      <c r="F365" s="1" t="s">
        <v>1593</v>
      </c>
      <c r="G365" s="1" t="s">
        <v>1594</v>
      </c>
      <c r="H365" s="1" t="s">
        <v>1243</v>
      </c>
      <c r="I365" s="1" t="s">
        <v>1244</v>
      </c>
      <c r="J365" s="1" t="s">
        <v>70</v>
      </c>
      <c r="K365" s="3">
        <v>44.88</v>
      </c>
      <c r="L365">
        <v>5</v>
      </c>
      <c r="M365" s="3">
        <v>224.4</v>
      </c>
      <c r="N365" s="1" t="s">
        <v>6669</v>
      </c>
      <c r="O365" s="1" t="s">
        <v>22</v>
      </c>
    </row>
    <row r="366" spans="1:15" x14ac:dyDescent="0.3">
      <c r="A366" s="1" t="s">
        <v>1595</v>
      </c>
      <c r="B366" s="2">
        <v>44942</v>
      </c>
      <c r="C366" s="1" t="s">
        <v>6667</v>
      </c>
      <c r="D366" s="1" t="s">
        <v>210</v>
      </c>
      <c r="E366">
        <v>2023</v>
      </c>
      <c r="F366" s="1" t="s">
        <v>1596</v>
      </c>
      <c r="G366" s="1" t="s">
        <v>1597</v>
      </c>
      <c r="H366" s="1" t="s">
        <v>559</v>
      </c>
      <c r="I366" s="1" t="s">
        <v>1598</v>
      </c>
      <c r="J366" s="1" t="s">
        <v>87</v>
      </c>
      <c r="K366" s="3">
        <v>39.25</v>
      </c>
      <c r="L366">
        <v>1</v>
      </c>
      <c r="M366" s="3">
        <v>39.25</v>
      </c>
      <c r="N366" s="1" t="s">
        <v>88</v>
      </c>
      <c r="O366" s="1" t="s">
        <v>30</v>
      </c>
    </row>
    <row r="367" spans="1:15" x14ac:dyDescent="0.3">
      <c r="A367" s="1" t="s">
        <v>1599</v>
      </c>
      <c r="B367" s="2">
        <v>45435</v>
      </c>
      <c r="C367" s="1" t="s">
        <v>6672</v>
      </c>
      <c r="D367" s="1" t="s">
        <v>46</v>
      </c>
      <c r="E367">
        <v>2024</v>
      </c>
      <c r="F367" s="1" t="s">
        <v>1600</v>
      </c>
      <c r="G367" s="1" t="s">
        <v>1601</v>
      </c>
      <c r="H367" s="1" t="s">
        <v>1602</v>
      </c>
      <c r="I367" s="1" t="s">
        <v>1603</v>
      </c>
      <c r="J367" s="1" t="s">
        <v>20</v>
      </c>
      <c r="K367" s="3">
        <v>22.92</v>
      </c>
      <c r="L367">
        <v>5</v>
      </c>
      <c r="M367" s="3">
        <v>114.6</v>
      </c>
      <c r="N367" s="1" t="s">
        <v>21</v>
      </c>
      <c r="O367" s="1" t="s">
        <v>80</v>
      </c>
    </row>
    <row r="368" spans="1:15" x14ac:dyDescent="0.3">
      <c r="A368" s="1" t="s">
        <v>1604</v>
      </c>
      <c r="B368" s="2">
        <v>44949</v>
      </c>
      <c r="C368" s="1" t="s">
        <v>6667</v>
      </c>
      <c r="D368" s="1" t="s">
        <v>210</v>
      </c>
      <c r="E368">
        <v>2023</v>
      </c>
      <c r="F368" s="1" t="s">
        <v>295</v>
      </c>
      <c r="G368" s="1" t="s">
        <v>1605</v>
      </c>
      <c r="H368" s="1" t="s">
        <v>1606</v>
      </c>
      <c r="I368" s="1" t="s">
        <v>1607</v>
      </c>
      <c r="J368" s="1" t="s">
        <v>20</v>
      </c>
      <c r="K368" s="3">
        <v>46.5</v>
      </c>
      <c r="L368">
        <v>1</v>
      </c>
      <c r="M368" s="3">
        <v>46.5</v>
      </c>
      <c r="N368" s="1" t="s">
        <v>88</v>
      </c>
      <c r="O368" s="1" t="s">
        <v>52</v>
      </c>
    </row>
    <row r="369" spans="1:15" x14ac:dyDescent="0.3">
      <c r="A369" s="1" t="s">
        <v>1608</v>
      </c>
      <c r="B369" s="2">
        <v>45135</v>
      </c>
      <c r="C369" s="1" t="s">
        <v>6668</v>
      </c>
      <c r="D369" s="1" t="s">
        <v>32</v>
      </c>
      <c r="E369">
        <v>2023</v>
      </c>
      <c r="F369" s="1" t="s">
        <v>881</v>
      </c>
      <c r="G369" s="1" t="s">
        <v>882</v>
      </c>
      <c r="H369" s="1" t="s">
        <v>1609</v>
      </c>
      <c r="I369" s="1" t="s">
        <v>1610</v>
      </c>
      <c r="J369" s="1" t="s">
        <v>87</v>
      </c>
      <c r="K369" s="3">
        <v>41.87</v>
      </c>
      <c r="L369">
        <v>4</v>
      </c>
      <c r="M369" s="3">
        <v>167.48</v>
      </c>
      <c r="N369" s="1" t="s">
        <v>29</v>
      </c>
      <c r="O369" s="1" t="s">
        <v>22</v>
      </c>
    </row>
    <row r="370" spans="1:15" x14ac:dyDescent="0.3">
      <c r="A370" s="1" t="s">
        <v>1611</v>
      </c>
      <c r="B370" s="2">
        <v>44890</v>
      </c>
      <c r="C370" s="1" t="s">
        <v>6668</v>
      </c>
      <c r="D370" s="1" t="s">
        <v>54</v>
      </c>
      <c r="E370">
        <v>2022</v>
      </c>
      <c r="F370" s="1" t="s">
        <v>1043</v>
      </c>
      <c r="G370" s="1" t="s">
        <v>1612</v>
      </c>
      <c r="H370" s="1" t="s">
        <v>1613</v>
      </c>
      <c r="I370" s="1" t="s">
        <v>1614</v>
      </c>
      <c r="J370" s="1" t="s">
        <v>70</v>
      </c>
      <c r="K370" s="3">
        <v>40.76</v>
      </c>
      <c r="L370">
        <v>1</v>
      </c>
      <c r="M370" s="3">
        <v>40.76</v>
      </c>
      <c r="N370" s="1" t="s">
        <v>6669</v>
      </c>
      <c r="O370" s="1" t="s">
        <v>37</v>
      </c>
    </row>
    <row r="371" spans="1:15" x14ac:dyDescent="0.3">
      <c r="A371" s="1" t="s">
        <v>1615</v>
      </c>
      <c r="B371" s="2">
        <v>45417</v>
      </c>
      <c r="C371" s="1" t="s">
        <v>6666</v>
      </c>
      <c r="D371" s="1" t="s">
        <v>46</v>
      </c>
      <c r="E371">
        <v>2024</v>
      </c>
      <c r="F371" s="1" t="s">
        <v>1616</v>
      </c>
      <c r="G371" s="1" t="s">
        <v>1617</v>
      </c>
      <c r="H371" s="1" t="s">
        <v>1618</v>
      </c>
      <c r="I371" s="1" t="s">
        <v>1619</v>
      </c>
      <c r="J371" s="1" t="s">
        <v>51</v>
      </c>
      <c r="K371" s="3">
        <v>28.94</v>
      </c>
      <c r="L371">
        <v>2</v>
      </c>
      <c r="M371" s="3">
        <v>57.88</v>
      </c>
      <c r="N371" s="1" t="s">
        <v>29</v>
      </c>
      <c r="O371" s="1" t="s">
        <v>37</v>
      </c>
    </row>
    <row r="372" spans="1:15" x14ac:dyDescent="0.3">
      <c r="A372" s="1" t="s">
        <v>1620</v>
      </c>
      <c r="B372" s="2">
        <v>45579</v>
      </c>
      <c r="C372" s="1" t="s">
        <v>6667</v>
      </c>
      <c r="D372" s="1" t="s">
        <v>133</v>
      </c>
      <c r="E372">
        <v>2024</v>
      </c>
      <c r="F372" s="1" t="s">
        <v>1621</v>
      </c>
      <c r="G372" s="1" t="s">
        <v>1622</v>
      </c>
      <c r="H372" s="1" t="s">
        <v>247</v>
      </c>
      <c r="I372" s="1" t="s">
        <v>248</v>
      </c>
      <c r="J372" s="1" t="s">
        <v>87</v>
      </c>
      <c r="K372" s="3">
        <v>11.47</v>
      </c>
      <c r="L372">
        <v>3</v>
      </c>
      <c r="M372" s="3">
        <v>34.409999999999997</v>
      </c>
      <c r="N372" s="1" t="s">
        <v>21</v>
      </c>
      <c r="O372" s="1" t="s">
        <v>80</v>
      </c>
    </row>
    <row r="373" spans="1:15" x14ac:dyDescent="0.3">
      <c r="A373" s="1" t="s">
        <v>1623</v>
      </c>
      <c r="B373" s="2">
        <v>45249</v>
      </c>
      <c r="C373" s="1" t="s">
        <v>6666</v>
      </c>
      <c r="D373" s="1" t="s">
        <v>54</v>
      </c>
      <c r="E373">
        <v>2023</v>
      </c>
      <c r="F373" s="1" t="s">
        <v>1624</v>
      </c>
      <c r="G373" s="1" t="s">
        <v>1625</v>
      </c>
      <c r="H373" s="1" t="s">
        <v>697</v>
      </c>
      <c r="I373" s="1" t="s">
        <v>1626</v>
      </c>
      <c r="J373" s="1" t="s">
        <v>70</v>
      </c>
      <c r="K373" s="3">
        <v>44.26</v>
      </c>
      <c r="L373">
        <v>4</v>
      </c>
      <c r="M373" s="3">
        <v>177.04</v>
      </c>
      <c r="N373" s="1" t="s">
        <v>29</v>
      </c>
      <c r="O373" s="1" t="s">
        <v>22</v>
      </c>
    </row>
    <row r="374" spans="1:15" x14ac:dyDescent="0.3">
      <c r="A374" s="1" t="s">
        <v>1627</v>
      </c>
      <c r="B374" s="2">
        <v>45034</v>
      </c>
      <c r="C374" s="1" t="s">
        <v>6671</v>
      </c>
      <c r="D374" s="1" t="s">
        <v>82</v>
      </c>
      <c r="E374">
        <v>2023</v>
      </c>
      <c r="F374" s="1" t="s">
        <v>490</v>
      </c>
      <c r="G374" s="1" t="s">
        <v>491</v>
      </c>
      <c r="H374" s="1" t="s">
        <v>1060</v>
      </c>
      <c r="I374" s="1" t="s">
        <v>1061</v>
      </c>
      <c r="J374" s="1" t="s">
        <v>87</v>
      </c>
      <c r="K374" s="3">
        <v>12.62</v>
      </c>
      <c r="L374">
        <v>4</v>
      </c>
      <c r="M374" s="3">
        <v>50.48</v>
      </c>
      <c r="N374" s="1" t="s">
        <v>6669</v>
      </c>
      <c r="O374" s="1" t="s">
        <v>52</v>
      </c>
    </row>
    <row r="375" spans="1:15" x14ac:dyDescent="0.3">
      <c r="A375" s="1" t="s">
        <v>1628</v>
      </c>
      <c r="B375" s="2">
        <v>45550</v>
      </c>
      <c r="C375" s="1" t="s">
        <v>6666</v>
      </c>
      <c r="D375" s="1" t="s">
        <v>60</v>
      </c>
      <c r="E375">
        <v>2024</v>
      </c>
      <c r="F375" s="1" t="s">
        <v>737</v>
      </c>
      <c r="G375" s="1" t="s">
        <v>1629</v>
      </c>
      <c r="H375" s="1" t="s">
        <v>1630</v>
      </c>
      <c r="I375" s="1" t="s">
        <v>1631</v>
      </c>
      <c r="J375" s="1" t="s">
        <v>51</v>
      </c>
      <c r="K375" s="3">
        <v>28.38</v>
      </c>
      <c r="L375">
        <v>5</v>
      </c>
      <c r="M375" s="3">
        <v>141.9</v>
      </c>
      <c r="N375" s="1" t="s">
        <v>21</v>
      </c>
      <c r="O375" s="1" t="s">
        <v>80</v>
      </c>
    </row>
    <row r="376" spans="1:15" x14ac:dyDescent="0.3">
      <c r="A376" s="1" t="s">
        <v>1632</v>
      </c>
      <c r="B376" s="2">
        <v>45529</v>
      </c>
      <c r="C376" s="1" t="s">
        <v>6666</v>
      </c>
      <c r="D376" s="1" t="s">
        <v>90</v>
      </c>
      <c r="E376">
        <v>2024</v>
      </c>
      <c r="F376" s="1" t="s">
        <v>1633</v>
      </c>
      <c r="G376" s="1" t="s">
        <v>1634</v>
      </c>
      <c r="H376" s="1" t="s">
        <v>1007</v>
      </c>
      <c r="I376" s="1" t="s">
        <v>1635</v>
      </c>
      <c r="J376" s="1" t="s">
        <v>70</v>
      </c>
      <c r="K376" s="3">
        <v>19.690000000000001</v>
      </c>
      <c r="L376">
        <v>4</v>
      </c>
      <c r="M376" s="3">
        <v>78.760000000000005</v>
      </c>
      <c r="N376" s="1" t="s">
        <v>29</v>
      </c>
      <c r="O376" s="1" t="s">
        <v>37</v>
      </c>
    </row>
    <row r="377" spans="1:15" x14ac:dyDescent="0.3">
      <c r="A377" s="1" t="s">
        <v>1636</v>
      </c>
      <c r="B377" s="2">
        <v>45810</v>
      </c>
      <c r="C377" s="1" t="s">
        <v>6667</v>
      </c>
      <c r="D377" s="1" t="s">
        <v>24</v>
      </c>
      <c r="E377">
        <v>2025</v>
      </c>
      <c r="F377" s="1" t="s">
        <v>1637</v>
      </c>
      <c r="G377" s="1" t="s">
        <v>1638</v>
      </c>
      <c r="H377" s="1" t="s">
        <v>1639</v>
      </c>
      <c r="I377" s="1" t="s">
        <v>1640</v>
      </c>
      <c r="J377" s="1" t="s">
        <v>70</v>
      </c>
      <c r="K377" s="3">
        <v>20.5</v>
      </c>
      <c r="L377">
        <v>3</v>
      </c>
      <c r="M377" s="3">
        <v>61.5</v>
      </c>
      <c r="N377" s="1" t="s">
        <v>21</v>
      </c>
      <c r="O377" s="1" t="s">
        <v>193</v>
      </c>
    </row>
    <row r="378" spans="1:15" x14ac:dyDescent="0.3">
      <c r="A378" s="1" t="s">
        <v>1641</v>
      </c>
      <c r="B378" s="2">
        <v>45008</v>
      </c>
      <c r="C378" s="1" t="s">
        <v>6672</v>
      </c>
      <c r="D378" s="1" t="s">
        <v>15</v>
      </c>
      <c r="E378">
        <v>2023</v>
      </c>
      <c r="F378" s="1" t="s">
        <v>1642</v>
      </c>
      <c r="G378" s="1" t="s">
        <v>1643</v>
      </c>
      <c r="H378" s="1" t="s">
        <v>950</v>
      </c>
      <c r="I378" s="1" t="s">
        <v>1644</v>
      </c>
      <c r="J378" s="1" t="s">
        <v>51</v>
      </c>
      <c r="K378" s="3">
        <v>49.41</v>
      </c>
      <c r="L378">
        <v>3</v>
      </c>
      <c r="M378" s="3">
        <v>148.22999999999999</v>
      </c>
      <c r="N378" s="1" t="s">
        <v>6669</v>
      </c>
      <c r="O378" s="1" t="s">
        <v>30</v>
      </c>
    </row>
    <row r="379" spans="1:15" x14ac:dyDescent="0.3">
      <c r="A379" s="1" t="s">
        <v>1645</v>
      </c>
      <c r="B379" s="2">
        <v>45172</v>
      </c>
      <c r="C379" s="1" t="s">
        <v>6666</v>
      </c>
      <c r="D379" s="1" t="s">
        <v>60</v>
      </c>
      <c r="E379">
        <v>2023</v>
      </c>
      <c r="F379" s="1" t="s">
        <v>1053</v>
      </c>
      <c r="G379" s="1" t="s">
        <v>1054</v>
      </c>
      <c r="H379" s="1" t="s">
        <v>1646</v>
      </c>
      <c r="I379" s="1" t="s">
        <v>1647</v>
      </c>
      <c r="J379" s="1" t="s">
        <v>70</v>
      </c>
      <c r="K379" s="3">
        <v>26.3</v>
      </c>
      <c r="L379">
        <v>5</v>
      </c>
      <c r="M379" s="3">
        <v>131.5</v>
      </c>
      <c r="N379" s="1" t="s">
        <v>6669</v>
      </c>
      <c r="O379" s="1" t="s">
        <v>22</v>
      </c>
    </row>
    <row r="380" spans="1:15" x14ac:dyDescent="0.3">
      <c r="A380" s="1" t="s">
        <v>1648</v>
      </c>
      <c r="B380" s="2">
        <v>45415</v>
      </c>
      <c r="C380" s="1" t="s">
        <v>6668</v>
      </c>
      <c r="D380" s="1" t="s">
        <v>46</v>
      </c>
      <c r="E380">
        <v>2024</v>
      </c>
      <c r="F380" s="1" t="s">
        <v>1649</v>
      </c>
      <c r="G380" s="1" t="s">
        <v>1650</v>
      </c>
      <c r="H380" s="1" t="s">
        <v>1651</v>
      </c>
      <c r="I380" s="1" t="s">
        <v>1652</v>
      </c>
      <c r="J380" s="1" t="s">
        <v>20</v>
      </c>
      <c r="K380" s="3">
        <v>46.81</v>
      </c>
      <c r="L380">
        <v>3</v>
      </c>
      <c r="M380" s="3">
        <v>140.43</v>
      </c>
      <c r="N380" s="1" t="s">
        <v>29</v>
      </c>
      <c r="O380" s="1" t="s">
        <v>37</v>
      </c>
    </row>
    <row r="381" spans="1:15" x14ac:dyDescent="0.3">
      <c r="A381" s="1" t="s">
        <v>1653</v>
      </c>
      <c r="B381" s="2">
        <v>45121</v>
      </c>
      <c r="C381" s="1" t="s">
        <v>6668</v>
      </c>
      <c r="D381" s="1" t="s">
        <v>32</v>
      </c>
      <c r="E381">
        <v>2023</v>
      </c>
      <c r="F381" s="1" t="s">
        <v>760</v>
      </c>
      <c r="G381" s="1" t="s">
        <v>761</v>
      </c>
      <c r="H381" s="1" t="s">
        <v>1654</v>
      </c>
      <c r="I381" s="1" t="s">
        <v>1655</v>
      </c>
      <c r="J381" s="1" t="s">
        <v>70</v>
      </c>
      <c r="K381" s="3">
        <v>32.65</v>
      </c>
      <c r="L381">
        <v>1</v>
      </c>
      <c r="M381" s="3">
        <v>32.65</v>
      </c>
      <c r="N381" s="1" t="s">
        <v>88</v>
      </c>
      <c r="O381" s="1" t="s">
        <v>193</v>
      </c>
    </row>
    <row r="382" spans="1:15" x14ac:dyDescent="0.3">
      <c r="A382" s="1" t="s">
        <v>1656</v>
      </c>
      <c r="B382" s="2">
        <v>45495</v>
      </c>
      <c r="C382" s="1" t="s">
        <v>6667</v>
      </c>
      <c r="D382" s="1" t="s">
        <v>32</v>
      </c>
      <c r="E382">
        <v>2024</v>
      </c>
      <c r="F382" s="1" t="s">
        <v>1657</v>
      </c>
      <c r="G382" s="1" t="s">
        <v>1658</v>
      </c>
      <c r="H382" s="1" t="s">
        <v>518</v>
      </c>
      <c r="I382" s="1" t="s">
        <v>916</v>
      </c>
      <c r="J382" s="1" t="s">
        <v>70</v>
      </c>
      <c r="K382" s="3">
        <v>29.02</v>
      </c>
      <c r="L382">
        <v>4</v>
      </c>
      <c r="M382" s="3">
        <v>116.08</v>
      </c>
      <c r="N382" s="1" t="s">
        <v>21</v>
      </c>
      <c r="O382" s="1" t="s">
        <v>22</v>
      </c>
    </row>
    <row r="383" spans="1:15" x14ac:dyDescent="0.3">
      <c r="A383" s="1" t="s">
        <v>1659</v>
      </c>
      <c r="B383" s="2">
        <v>45540</v>
      </c>
      <c r="C383" s="1" t="s">
        <v>6672</v>
      </c>
      <c r="D383" s="1" t="s">
        <v>60</v>
      </c>
      <c r="E383">
        <v>2024</v>
      </c>
      <c r="F383" s="1" t="s">
        <v>788</v>
      </c>
      <c r="G383" s="1" t="s">
        <v>1660</v>
      </c>
      <c r="H383" s="1" t="s">
        <v>1661</v>
      </c>
      <c r="I383" s="1" t="s">
        <v>1662</v>
      </c>
      <c r="J383" s="1" t="s">
        <v>70</v>
      </c>
      <c r="K383" s="3">
        <v>24.23</v>
      </c>
      <c r="L383">
        <v>1</v>
      </c>
      <c r="M383" s="3">
        <v>24.23</v>
      </c>
      <c r="N383" s="1" t="s">
        <v>6669</v>
      </c>
      <c r="O383" s="1" t="s">
        <v>22</v>
      </c>
    </row>
    <row r="384" spans="1:15" x14ac:dyDescent="0.3">
      <c r="A384" s="1" t="s">
        <v>1663</v>
      </c>
      <c r="B384" s="2">
        <v>45576</v>
      </c>
      <c r="C384" s="1" t="s">
        <v>6668</v>
      </c>
      <c r="D384" s="1" t="s">
        <v>133</v>
      </c>
      <c r="E384">
        <v>2024</v>
      </c>
      <c r="F384" s="1" t="s">
        <v>1560</v>
      </c>
      <c r="G384" s="1" t="s">
        <v>1664</v>
      </c>
      <c r="H384" s="1" t="s">
        <v>1665</v>
      </c>
      <c r="I384" s="1" t="s">
        <v>1666</v>
      </c>
      <c r="J384" s="1" t="s">
        <v>87</v>
      </c>
      <c r="K384" s="3">
        <v>16.8</v>
      </c>
      <c r="L384">
        <v>2</v>
      </c>
      <c r="M384" s="3">
        <v>33.6</v>
      </c>
      <c r="N384" s="1" t="s">
        <v>88</v>
      </c>
      <c r="O384" s="1" t="s">
        <v>30</v>
      </c>
    </row>
    <row r="385" spans="1:15" x14ac:dyDescent="0.3">
      <c r="A385" s="1" t="s">
        <v>1667</v>
      </c>
      <c r="B385" s="2">
        <v>45417</v>
      </c>
      <c r="C385" s="1" t="s">
        <v>6666</v>
      </c>
      <c r="D385" s="1" t="s">
        <v>46</v>
      </c>
      <c r="E385">
        <v>2024</v>
      </c>
      <c r="F385" s="1" t="s">
        <v>1668</v>
      </c>
      <c r="G385" s="1" t="s">
        <v>1669</v>
      </c>
      <c r="H385" s="1" t="s">
        <v>1075</v>
      </c>
      <c r="I385" s="1" t="s">
        <v>1076</v>
      </c>
      <c r="J385" s="1" t="s">
        <v>87</v>
      </c>
      <c r="K385" s="3">
        <v>43.77</v>
      </c>
      <c r="L385">
        <v>3</v>
      </c>
      <c r="M385" s="3">
        <v>131.31</v>
      </c>
      <c r="N385" s="1" t="s">
        <v>29</v>
      </c>
      <c r="O385" s="1" t="s">
        <v>37</v>
      </c>
    </row>
    <row r="386" spans="1:15" x14ac:dyDescent="0.3">
      <c r="A386" s="1" t="s">
        <v>1670</v>
      </c>
      <c r="B386" s="2">
        <v>45786</v>
      </c>
      <c r="C386" s="1" t="s">
        <v>6668</v>
      </c>
      <c r="D386" s="1" t="s">
        <v>46</v>
      </c>
      <c r="E386">
        <v>2025</v>
      </c>
      <c r="F386" s="1" t="s">
        <v>1671</v>
      </c>
      <c r="G386" s="1" t="s">
        <v>1672</v>
      </c>
      <c r="H386" s="1" t="s">
        <v>1673</v>
      </c>
      <c r="I386" s="1" t="s">
        <v>1674</v>
      </c>
      <c r="J386" s="1" t="s">
        <v>70</v>
      </c>
      <c r="K386" s="3">
        <v>50.96</v>
      </c>
      <c r="L386">
        <v>1</v>
      </c>
      <c r="M386" s="3">
        <v>50.96</v>
      </c>
      <c r="N386" s="1" t="s">
        <v>6669</v>
      </c>
      <c r="O386" s="1" t="s">
        <v>30</v>
      </c>
    </row>
    <row r="387" spans="1:15" x14ac:dyDescent="0.3">
      <c r="A387" s="1" t="s">
        <v>1675</v>
      </c>
      <c r="B387" s="2">
        <v>45065</v>
      </c>
      <c r="C387" s="1" t="s">
        <v>6668</v>
      </c>
      <c r="D387" s="1" t="s">
        <v>46</v>
      </c>
      <c r="E387">
        <v>2023</v>
      </c>
      <c r="F387" s="1" t="s">
        <v>930</v>
      </c>
      <c r="G387" s="1" t="s">
        <v>1676</v>
      </c>
      <c r="H387" s="1" t="s">
        <v>1677</v>
      </c>
      <c r="I387" s="1" t="s">
        <v>1678</v>
      </c>
      <c r="J387" s="1" t="s">
        <v>51</v>
      </c>
      <c r="K387" s="3">
        <v>29.63</v>
      </c>
      <c r="L387">
        <v>5</v>
      </c>
      <c r="M387" s="3">
        <v>148.15</v>
      </c>
      <c r="N387" s="1" t="s">
        <v>6669</v>
      </c>
      <c r="O387" s="1" t="s">
        <v>37</v>
      </c>
    </row>
    <row r="388" spans="1:15" x14ac:dyDescent="0.3">
      <c r="A388" s="1" t="s">
        <v>1679</v>
      </c>
      <c r="B388" s="2">
        <v>45263</v>
      </c>
      <c r="C388" s="1" t="s">
        <v>6666</v>
      </c>
      <c r="D388" s="1" t="s">
        <v>107</v>
      </c>
      <c r="E388">
        <v>2023</v>
      </c>
      <c r="F388" s="1" t="s">
        <v>1680</v>
      </c>
      <c r="G388" s="1" t="s">
        <v>1681</v>
      </c>
      <c r="H388" s="1" t="s">
        <v>725</v>
      </c>
      <c r="I388" s="1" t="s">
        <v>726</v>
      </c>
      <c r="J388" s="1" t="s">
        <v>70</v>
      </c>
      <c r="K388" s="3">
        <v>44.85</v>
      </c>
      <c r="L388">
        <v>2</v>
      </c>
      <c r="M388" s="3">
        <v>89.7</v>
      </c>
      <c r="N388" s="1" t="s">
        <v>21</v>
      </c>
      <c r="O388" s="1" t="s">
        <v>95</v>
      </c>
    </row>
    <row r="389" spans="1:15" x14ac:dyDescent="0.3">
      <c r="A389" s="1" t="s">
        <v>1682</v>
      </c>
      <c r="B389" s="2">
        <v>45523</v>
      </c>
      <c r="C389" s="1" t="s">
        <v>6667</v>
      </c>
      <c r="D389" s="1" t="s">
        <v>90</v>
      </c>
      <c r="E389">
        <v>2024</v>
      </c>
      <c r="F389" s="1" t="s">
        <v>1683</v>
      </c>
      <c r="G389" s="1" t="s">
        <v>1684</v>
      </c>
      <c r="H389" s="1" t="s">
        <v>1685</v>
      </c>
      <c r="I389" s="1" t="s">
        <v>1686</v>
      </c>
      <c r="J389" s="1" t="s">
        <v>70</v>
      </c>
      <c r="K389" s="3">
        <v>18.3</v>
      </c>
      <c r="L389">
        <v>5</v>
      </c>
      <c r="M389" s="3">
        <v>91.5</v>
      </c>
      <c r="N389" s="1" t="s">
        <v>88</v>
      </c>
      <c r="O389" s="1" t="s">
        <v>30</v>
      </c>
    </row>
    <row r="390" spans="1:15" x14ac:dyDescent="0.3">
      <c r="A390" s="1" t="s">
        <v>1687</v>
      </c>
      <c r="B390" s="2">
        <v>45662</v>
      </c>
      <c r="C390" s="1" t="s">
        <v>6666</v>
      </c>
      <c r="D390" s="1" t="s">
        <v>210</v>
      </c>
      <c r="E390">
        <v>2025</v>
      </c>
      <c r="F390" s="1" t="s">
        <v>1688</v>
      </c>
      <c r="G390" s="1" t="s">
        <v>1689</v>
      </c>
      <c r="H390" s="1" t="s">
        <v>613</v>
      </c>
      <c r="I390" s="1" t="s">
        <v>614</v>
      </c>
      <c r="J390" s="1" t="s">
        <v>70</v>
      </c>
      <c r="K390" s="3">
        <v>34.72</v>
      </c>
      <c r="L390">
        <v>5</v>
      </c>
      <c r="M390" s="3">
        <v>173.6</v>
      </c>
      <c r="N390" s="1" t="s">
        <v>6669</v>
      </c>
      <c r="O390" s="1" t="s">
        <v>37</v>
      </c>
    </row>
    <row r="391" spans="1:15" x14ac:dyDescent="0.3">
      <c r="A391" s="1" t="s">
        <v>1690</v>
      </c>
      <c r="B391" s="2">
        <v>45466</v>
      </c>
      <c r="C391" s="1" t="s">
        <v>6666</v>
      </c>
      <c r="D391" s="1" t="s">
        <v>24</v>
      </c>
      <c r="E391">
        <v>2024</v>
      </c>
      <c r="F391" s="1" t="s">
        <v>1691</v>
      </c>
      <c r="G391" s="1" t="s">
        <v>1692</v>
      </c>
      <c r="H391" s="1" t="s">
        <v>161</v>
      </c>
      <c r="I391" s="1" t="s">
        <v>1693</v>
      </c>
      <c r="J391" s="1" t="s">
        <v>20</v>
      </c>
      <c r="K391" s="3">
        <v>21.58</v>
      </c>
      <c r="L391">
        <v>3</v>
      </c>
      <c r="M391" s="3">
        <v>64.739999999999995</v>
      </c>
      <c r="N391" s="1" t="s">
        <v>21</v>
      </c>
      <c r="O391" s="1" t="s">
        <v>80</v>
      </c>
    </row>
    <row r="392" spans="1:15" x14ac:dyDescent="0.3">
      <c r="A392" s="1" t="s">
        <v>1694</v>
      </c>
      <c r="B392" s="2">
        <v>44972</v>
      </c>
      <c r="C392" s="1" t="s">
        <v>6670</v>
      </c>
      <c r="D392" s="1" t="s">
        <v>39</v>
      </c>
      <c r="E392">
        <v>2023</v>
      </c>
      <c r="F392" s="1" t="s">
        <v>260</v>
      </c>
      <c r="G392" s="1" t="s">
        <v>261</v>
      </c>
      <c r="H392" s="1" t="s">
        <v>1205</v>
      </c>
      <c r="I392" s="1" t="s">
        <v>1206</v>
      </c>
      <c r="J392" s="1" t="s">
        <v>20</v>
      </c>
      <c r="K392" s="3">
        <v>20.05</v>
      </c>
      <c r="L392">
        <v>5</v>
      </c>
      <c r="M392" s="3">
        <v>100.25</v>
      </c>
      <c r="N392" s="1" t="s">
        <v>29</v>
      </c>
      <c r="O392" s="1" t="s">
        <v>193</v>
      </c>
    </row>
    <row r="393" spans="1:15" x14ac:dyDescent="0.3">
      <c r="A393" s="1" t="s">
        <v>1695</v>
      </c>
      <c r="B393" s="2">
        <v>45330</v>
      </c>
      <c r="C393" s="1" t="s">
        <v>6672</v>
      </c>
      <c r="D393" s="1" t="s">
        <v>39</v>
      </c>
      <c r="E393">
        <v>2024</v>
      </c>
      <c r="F393" s="1" t="s">
        <v>686</v>
      </c>
      <c r="G393" s="1" t="s">
        <v>1696</v>
      </c>
      <c r="H393" s="1" t="s">
        <v>1337</v>
      </c>
      <c r="I393" s="1" t="s">
        <v>1338</v>
      </c>
      <c r="J393" s="1" t="s">
        <v>70</v>
      </c>
      <c r="K393" s="3">
        <v>14.48</v>
      </c>
      <c r="L393">
        <v>2</v>
      </c>
      <c r="M393" s="3">
        <v>28.96</v>
      </c>
      <c r="N393" s="1" t="s">
        <v>21</v>
      </c>
      <c r="O393" s="1" t="s">
        <v>22</v>
      </c>
    </row>
    <row r="394" spans="1:15" x14ac:dyDescent="0.3">
      <c r="A394" s="1" t="s">
        <v>1697</v>
      </c>
      <c r="B394" s="2">
        <v>45537</v>
      </c>
      <c r="C394" s="1" t="s">
        <v>6667</v>
      </c>
      <c r="D394" s="1" t="s">
        <v>60</v>
      </c>
      <c r="E394">
        <v>2024</v>
      </c>
      <c r="F394" s="1" t="s">
        <v>1569</v>
      </c>
      <c r="G394" s="1" t="s">
        <v>1698</v>
      </c>
      <c r="H394" s="1" t="s">
        <v>202</v>
      </c>
      <c r="I394" s="1" t="s">
        <v>203</v>
      </c>
      <c r="J394" s="1" t="s">
        <v>20</v>
      </c>
      <c r="K394" s="3">
        <v>14.34</v>
      </c>
      <c r="L394">
        <v>4</v>
      </c>
      <c r="M394" s="3">
        <v>57.36</v>
      </c>
      <c r="N394" s="1" t="s">
        <v>21</v>
      </c>
      <c r="O394" s="1" t="s">
        <v>37</v>
      </c>
    </row>
    <row r="395" spans="1:15" x14ac:dyDescent="0.3">
      <c r="A395" s="1" t="s">
        <v>1699</v>
      </c>
      <c r="B395" s="2">
        <v>45278</v>
      </c>
      <c r="C395" s="1" t="s">
        <v>6667</v>
      </c>
      <c r="D395" s="1" t="s">
        <v>107</v>
      </c>
      <c r="E395">
        <v>2023</v>
      </c>
      <c r="F395" s="1" t="s">
        <v>1700</v>
      </c>
      <c r="G395" s="1" t="s">
        <v>1701</v>
      </c>
      <c r="H395" s="1" t="s">
        <v>1702</v>
      </c>
      <c r="I395" s="1" t="s">
        <v>1703</v>
      </c>
      <c r="J395" s="1" t="s">
        <v>87</v>
      </c>
      <c r="K395" s="3">
        <v>36.15</v>
      </c>
      <c r="L395">
        <v>2</v>
      </c>
      <c r="M395" s="3">
        <v>72.3</v>
      </c>
      <c r="N395" s="1" t="s">
        <v>21</v>
      </c>
      <c r="O395" s="1" t="s">
        <v>44</v>
      </c>
    </row>
    <row r="396" spans="1:15" x14ac:dyDescent="0.3">
      <c r="A396" s="1" t="s">
        <v>1704</v>
      </c>
      <c r="B396" s="2">
        <v>45513</v>
      </c>
      <c r="C396" s="1" t="s">
        <v>6668</v>
      </c>
      <c r="D396" s="1" t="s">
        <v>90</v>
      </c>
      <c r="E396">
        <v>2024</v>
      </c>
      <c r="F396" s="1" t="s">
        <v>1705</v>
      </c>
      <c r="G396" s="1" t="s">
        <v>1706</v>
      </c>
      <c r="H396" s="1" t="s">
        <v>1707</v>
      </c>
      <c r="I396" s="1" t="s">
        <v>1708</v>
      </c>
      <c r="J396" s="1" t="s">
        <v>70</v>
      </c>
      <c r="K396" s="3">
        <v>30.36</v>
      </c>
      <c r="L396">
        <v>3</v>
      </c>
      <c r="M396" s="3">
        <v>91.08</v>
      </c>
      <c r="N396" s="1" t="s">
        <v>21</v>
      </c>
      <c r="O396" s="1" t="s">
        <v>22</v>
      </c>
    </row>
    <row r="397" spans="1:15" x14ac:dyDescent="0.3">
      <c r="A397" s="1" t="s">
        <v>1709</v>
      </c>
      <c r="B397" s="2">
        <v>45738</v>
      </c>
      <c r="C397" s="1" t="s">
        <v>6673</v>
      </c>
      <c r="D397" s="1" t="s">
        <v>15</v>
      </c>
      <c r="E397">
        <v>2025</v>
      </c>
      <c r="F397" s="1" t="s">
        <v>1249</v>
      </c>
      <c r="G397" s="1" t="s">
        <v>1710</v>
      </c>
      <c r="H397" s="1" t="s">
        <v>984</v>
      </c>
      <c r="I397" s="1" t="s">
        <v>1711</v>
      </c>
      <c r="J397" s="1" t="s">
        <v>20</v>
      </c>
      <c r="K397" s="3">
        <v>19.07</v>
      </c>
      <c r="L397">
        <v>3</v>
      </c>
      <c r="M397" s="3">
        <v>57.21</v>
      </c>
      <c r="N397" s="1" t="s">
        <v>29</v>
      </c>
      <c r="O397" s="1" t="s">
        <v>37</v>
      </c>
    </row>
    <row r="398" spans="1:15" x14ac:dyDescent="0.3">
      <c r="A398" s="1" t="s">
        <v>1712</v>
      </c>
      <c r="B398" s="2">
        <v>45486</v>
      </c>
      <c r="C398" s="1" t="s">
        <v>6673</v>
      </c>
      <c r="D398" s="1" t="s">
        <v>32</v>
      </c>
      <c r="E398">
        <v>2024</v>
      </c>
      <c r="F398" s="1" t="s">
        <v>358</v>
      </c>
      <c r="G398" s="1" t="s">
        <v>359</v>
      </c>
      <c r="H398" s="1" t="s">
        <v>1713</v>
      </c>
      <c r="I398" s="1" t="s">
        <v>1714</v>
      </c>
      <c r="J398" s="1" t="s">
        <v>87</v>
      </c>
      <c r="K398" s="3">
        <v>20.34</v>
      </c>
      <c r="L398">
        <v>1</v>
      </c>
      <c r="M398" s="3">
        <v>20.34</v>
      </c>
      <c r="N398" s="1" t="s">
        <v>29</v>
      </c>
      <c r="O398" s="1" t="s">
        <v>22</v>
      </c>
    </row>
    <row r="399" spans="1:15" x14ac:dyDescent="0.3">
      <c r="A399" s="1" t="s">
        <v>1715</v>
      </c>
      <c r="B399" s="2">
        <v>45820</v>
      </c>
      <c r="C399" s="1" t="s">
        <v>6672</v>
      </c>
      <c r="D399" s="1" t="s">
        <v>24</v>
      </c>
      <c r="E399">
        <v>2025</v>
      </c>
      <c r="F399" s="1" t="s">
        <v>1163</v>
      </c>
      <c r="G399" s="1" t="s">
        <v>1164</v>
      </c>
      <c r="H399" s="1" t="s">
        <v>411</v>
      </c>
      <c r="I399" s="1" t="s">
        <v>412</v>
      </c>
      <c r="J399" s="1" t="s">
        <v>51</v>
      </c>
      <c r="K399" s="3">
        <v>34.06</v>
      </c>
      <c r="L399">
        <v>5</v>
      </c>
      <c r="M399" s="3">
        <v>170.3</v>
      </c>
      <c r="N399" s="1" t="s">
        <v>21</v>
      </c>
      <c r="O399" s="1" t="s">
        <v>37</v>
      </c>
    </row>
    <row r="400" spans="1:15" x14ac:dyDescent="0.3">
      <c r="A400" s="1" t="s">
        <v>1716</v>
      </c>
      <c r="B400" s="2">
        <v>45297</v>
      </c>
      <c r="C400" s="1" t="s">
        <v>6673</v>
      </c>
      <c r="D400" s="1" t="s">
        <v>210</v>
      </c>
      <c r="E400">
        <v>2024</v>
      </c>
      <c r="F400" s="1" t="s">
        <v>575</v>
      </c>
      <c r="G400" s="1" t="s">
        <v>576</v>
      </c>
      <c r="H400" s="1" t="s">
        <v>905</v>
      </c>
      <c r="I400" s="1" t="s">
        <v>1717</v>
      </c>
      <c r="J400" s="1" t="s">
        <v>51</v>
      </c>
      <c r="K400" s="3">
        <v>13.55</v>
      </c>
      <c r="L400">
        <v>2</v>
      </c>
      <c r="M400" s="3">
        <v>27.1</v>
      </c>
      <c r="N400" s="1" t="s">
        <v>29</v>
      </c>
      <c r="O400" s="1" t="s">
        <v>22</v>
      </c>
    </row>
    <row r="401" spans="1:15" x14ac:dyDescent="0.3">
      <c r="A401" s="1" t="s">
        <v>1718</v>
      </c>
      <c r="B401" s="2">
        <v>44829</v>
      </c>
      <c r="C401" s="1" t="s">
        <v>6666</v>
      </c>
      <c r="D401" s="1" t="s">
        <v>60</v>
      </c>
      <c r="E401">
        <v>2022</v>
      </c>
      <c r="F401" s="1" t="s">
        <v>1719</v>
      </c>
      <c r="G401" s="1" t="s">
        <v>1720</v>
      </c>
      <c r="H401" s="1" t="s">
        <v>878</v>
      </c>
      <c r="I401" s="1" t="s">
        <v>1721</v>
      </c>
      <c r="J401" s="1" t="s">
        <v>20</v>
      </c>
      <c r="K401" s="3">
        <v>6.74</v>
      </c>
      <c r="L401">
        <v>5</v>
      </c>
      <c r="M401" s="3">
        <v>33.700000000000003</v>
      </c>
      <c r="N401" s="1" t="s">
        <v>21</v>
      </c>
      <c r="O401" s="1" t="s">
        <v>95</v>
      </c>
    </row>
    <row r="402" spans="1:15" x14ac:dyDescent="0.3">
      <c r="A402" s="1" t="s">
        <v>1722</v>
      </c>
      <c r="B402" s="2">
        <v>45167</v>
      </c>
      <c r="C402" s="1" t="s">
        <v>6671</v>
      </c>
      <c r="D402" s="1" t="s">
        <v>90</v>
      </c>
      <c r="E402">
        <v>2023</v>
      </c>
      <c r="F402" s="1" t="s">
        <v>1249</v>
      </c>
      <c r="G402" s="1" t="s">
        <v>1723</v>
      </c>
      <c r="H402" s="1" t="s">
        <v>171</v>
      </c>
      <c r="I402" s="1" t="s">
        <v>1724</v>
      </c>
      <c r="J402" s="1" t="s">
        <v>51</v>
      </c>
      <c r="K402" s="3">
        <v>7.17</v>
      </c>
      <c r="L402">
        <v>4</v>
      </c>
      <c r="M402" s="3">
        <v>28.68</v>
      </c>
      <c r="N402" s="1" t="s">
        <v>21</v>
      </c>
      <c r="O402" s="1" t="s">
        <v>193</v>
      </c>
    </row>
    <row r="403" spans="1:15" x14ac:dyDescent="0.3">
      <c r="A403" s="1" t="s">
        <v>1725</v>
      </c>
      <c r="B403" s="2">
        <v>45074</v>
      </c>
      <c r="C403" s="1" t="s">
        <v>6666</v>
      </c>
      <c r="D403" s="1" t="s">
        <v>46</v>
      </c>
      <c r="E403">
        <v>2023</v>
      </c>
      <c r="F403" s="1" t="s">
        <v>1726</v>
      </c>
      <c r="G403" s="1" t="s">
        <v>1727</v>
      </c>
      <c r="H403" s="1" t="s">
        <v>1462</v>
      </c>
      <c r="I403" s="1" t="s">
        <v>1728</v>
      </c>
      <c r="J403" s="1" t="s">
        <v>20</v>
      </c>
      <c r="K403" s="3">
        <v>33.17</v>
      </c>
      <c r="L403">
        <v>3</v>
      </c>
      <c r="M403" s="3">
        <v>99.51</v>
      </c>
      <c r="N403" s="1" t="s">
        <v>6669</v>
      </c>
      <c r="O403" s="1" t="s">
        <v>193</v>
      </c>
    </row>
    <row r="404" spans="1:15" x14ac:dyDescent="0.3">
      <c r="A404" s="1" t="s">
        <v>1729</v>
      </c>
      <c r="B404" s="2">
        <v>45326</v>
      </c>
      <c r="C404" s="1" t="s">
        <v>6666</v>
      </c>
      <c r="D404" s="1" t="s">
        <v>39</v>
      </c>
      <c r="E404">
        <v>2024</v>
      </c>
      <c r="F404" s="1" t="s">
        <v>61</v>
      </c>
      <c r="G404" s="1" t="s">
        <v>62</v>
      </c>
      <c r="H404" s="1" t="s">
        <v>1730</v>
      </c>
      <c r="I404" s="1" t="s">
        <v>1731</v>
      </c>
      <c r="J404" s="1" t="s">
        <v>70</v>
      </c>
      <c r="K404" s="3">
        <v>44.42</v>
      </c>
      <c r="L404">
        <v>4</v>
      </c>
      <c r="M404" s="3">
        <v>177.68</v>
      </c>
      <c r="N404" s="1" t="s">
        <v>6669</v>
      </c>
      <c r="O404" s="1" t="s">
        <v>30</v>
      </c>
    </row>
    <row r="405" spans="1:15" x14ac:dyDescent="0.3">
      <c r="A405" s="1" t="s">
        <v>1732</v>
      </c>
      <c r="B405" s="2">
        <v>45107</v>
      </c>
      <c r="C405" s="1" t="s">
        <v>6668</v>
      </c>
      <c r="D405" s="1" t="s">
        <v>24</v>
      </c>
      <c r="E405">
        <v>2023</v>
      </c>
      <c r="F405" s="1" t="s">
        <v>1733</v>
      </c>
      <c r="G405" s="1" t="s">
        <v>1734</v>
      </c>
      <c r="H405" s="1" t="s">
        <v>1735</v>
      </c>
      <c r="I405" s="1" t="s">
        <v>1736</v>
      </c>
      <c r="J405" s="1" t="s">
        <v>20</v>
      </c>
      <c r="K405" s="3">
        <v>45.63</v>
      </c>
      <c r="L405">
        <v>2</v>
      </c>
      <c r="M405" s="3">
        <v>91.26</v>
      </c>
      <c r="N405" s="1" t="s">
        <v>21</v>
      </c>
      <c r="O405" s="1" t="s">
        <v>37</v>
      </c>
    </row>
    <row r="406" spans="1:15" x14ac:dyDescent="0.3">
      <c r="A406" s="1" t="s">
        <v>1737</v>
      </c>
      <c r="B406" s="2">
        <v>44968</v>
      </c>
      <c r="C406" s="1" t="s">
        <v>6673</v>
      </c>
      <c r="D406" s="1" t="s">
        <v>39</v>
      </c>
      <c r="E406">
        <v>2023</v>
      </c>
      <c r="F406" s="1" t="s">
        <v>1738</v>
      </c>
      <c r="G406" s="1" t="s">
        <v>1739</v>
      </c>
      <c r="H406" s="1" t="s">
        <v>1602</v>
      </c>
      <c r="I406" s="1" t="s">
        <v>1740</v>
      </c>
      <c r="J406" s="1" t="s">
        <v>51</v>
      </c>
      <c r="K406" s="3">
        <v>27.16</v>
      </c>
      <c r="L406">
        <v>3</v>
      </c>
      <c r="M406" s="3">
        <v>81.48</v>
      </c>
      <c r="N406" s="1" t="s">
        <v>29</v>
      </c>
      <c r="O406" s="1" t="s">
        <v>52</v>
      </c>
    </row>
    <row r="407" spans="1:15" x14ac:dyDescent="0.3">
      <c r="A407" s="1" t="s">
        <v>1741</v>
      </c>
      <c r="B407" s="2">
        <v>45391</v>
      </c>
      <c r="C407" s="1" t="s">
        <v>6671</v>
      </c>
      <c r="D407" s="1" t="s">
        <v>82</v>
      </c>
      <c r="E407">
        <v>2024</v>
      </c>
      <c r="F407" s="1" t="s">
        <v>1742</v>
      </c>
      <c r="G407" s="1" t="s">
        <v>1743</v>
      </c>
      <c r="H407" s="1" t="s">
        <v>588</v>
      </c>
      <c r="I407" s="1" t="s">
        <v>1744</v>
      </c>
      <c r="J407" s="1" t="s">
        <v>87</v>
      </c>
      <c r="K407" s="3">
        <v>36.26</v>
      </c>
      <c r="L407">
        <v>5</v>
      </c>
      <c r="M407" s="3">
        <v>181.3</v>
      </c>
      <c r="N407" s="1" t="s">
        <v>88</v>
      </c>
      <c r="O407" s="1" t="s">
        <v>44</v>
      </c>
    </row>
    <row r="408" spans="1:15" x14ac:dyDescent="0.3">
      <c r="A408" s="1" t="s">
        <v>1745</v>
      </c>
      <c r="B408" s="2">
        <v>45004</v>
      </c>
      <c r="C408" s="1" t="s">
        <v>6666</v>
      </c>
      <c r="D408" s="1" t="s">
        <v>15</v>
      </c>
      <c r="E408">
        <v>2023</v>
      </c>
      <c r="F408" s="1" t="s">
        <v>1746</v>
      </c>
      <c r="G408" s="1" t="s">
        <v>1747</v>
      </c>
      <c r="H408" s="1" t="s">
        <v>1748</v>
      </c>
      <c r="I408" s="1" t="s">
        <v>1749</v>
      </c>
      <c r="J408" s="1" t="s">
        <v>20</v>
      </c>
      <c r="K408" s="3">
        <v>49.75</v>
      </c>
      <c r="L408">
        <v>3</v>
      </c>
      <c r="M408" s="3">
        <v>149.25</v>
      </c>
      <c r="N408" s="1" t="s">
        <v>6669</v>
      </c>
      <c r="O408" s="1" t="s">
        <v>30</v>
      </c>
    </row>
    <row r="409" spans="1:15" x14ac:dyDescent="0.3">
      <c r="A409" s="1" t="s">
        <v>1750</v>
      </c>
      <c r="B409" s="2">
        <v>45094</v>
      </c>
      <c r="C409" s="1" t="s">
        <v>6673</v>
      </c>
      <c r="D409" s="1" t="s">
        <v>24</v>
      </c>
      <c r="E409">
        <v>2023</v>
      </c>
      <c r="F409" s="1" t="s">
        <v>1751</v>
      </c>
      <c r="G409" s="1" t="s">
        <v>1752</v>
      </c>
      <c r="H409" s="1" t="s">
        <v>1246</v>
      </c>
      <c r="I409" s="1" t="s">
        <v>1753</v>
      </c>
      <c r="J409" s="1" t="s">
        <v>70</v>
      </c>
      <c r="K409" s="3">
        <v>35.409999999999997</v>
      </c>
      <c r="L409">
        <v>3</v>
      </c>
      <c r="M409" s="3">
        <v>106.23</v>
      </c>
      <c r="N409" s="1" t="s">
        <v>6669</v>
      </c>
      <c r="O409" s="1" t="s">
        <v>37</v>
      </c>
    </row>
    <row r="410" spans="1:15" x14ac:dyDescent="0.3">
      <c r="A410" s="1" t="s">
        <v>1754</v>
      </c>
      <c r="B410" s="2">
        <v>45490</v>
      </c>
      <c r="C410" s="1" t="s">
        <v>6670</v>
      </c>
      <c r="D410" s="1" t="s">
        <v>32</v>
      </c>
      <c r="E410">
        <v>2024</v>
      </c>
      <c r="F410" s="1" t="s">
        <v>211</v>
      </c>
      <c r="G410" s="1" t="s">
        <v>212</v>
      </c>
      <c r="H410" s="1" t="s">
        <v>1755</v>
      </c>
      <c r="I410" s="1" t="s">
        <v>1756</v>
      </c>
      <c r="J410" s="1" t="s">
        <v>20</v>
      </c>
      <c r="K410" s="3">
        <v>5.01</v>
      </c>
      <c r="L410">
        <v>4</v>
      </c>
      <c r="M410" s="3">
        <v>20.04</v>
      </c>
      <c r="N410" s="1" t="s">
        <v>6669</v>
      </c>
      <c r="O410" s="1" t="s">
        <v>37</v>
      </c>
    </row>
    <row r="411" spans="1:15" x14ac:dyDescent="0.3">
      <c r="A411" s="1" t="s">
        <v>1757</v>
      </c>
      <c r="B411" s="2">
        <v>45313</v>
      </c>
      <c r="C411" s="1" t="s">
        <v>6667</v>
      </c>
      <c r="D411" s="1" t="s">
        <v>210</v>
      </c>
      <c r="E411">
        <v>2024</v>
      </c>
      <c r="F411" s="1" t="s">
        <v>1633</v>
      </c>
      <c r="G411" s="1" t="s">
        <v>1634</v>
      </c>
      <c r="H411" s="1" t="s">
        <v>1755</v>
      </c>
      <c r="I411" s="1" t="s">
        <v>1756</v>
      </c>
      <c r="J411" s="1" t="s">
        <v>70</v>
      </c>
      <c r="K411" s="3">
        <v>5.83</v>
      </c>
      <c r="L411">
        <v>4</v>
      </c>
      <c r="M411" s="3">
        <v>23.32</v>
      </c>
      <c r="N411" s="1" t="s">
        <v>6669</v>
      </c>
      <c r="O411" s="1" t="s">
        <v>37</v>
      </c>
    </row>
    <row r="412" spans="1:15" x14ac:dyDescent="0.3">
      <c r="A412" s="1" t="s">
        <v>1758</v>
      </c>
      <c r="B412" s="2">
        <v>45457</v>
      </c>
      <c r="C412" s="1" t="s">
        <v>6668</v>
      </c>
      <c r="D412" s="1" t="s">
        <v>24</v>
      </c>
      <c r="E412">
        <v>2024</v>
      </c>
      <c r="F412" s="1" t="s">
        <v>1304</v>
      </c>
      <c r="G412" s="1" t="s">
        <v>1759</v>
      </c>
      <c r="H412" s="1" t="s">
        <v>603</v>
      </c>
      <c r="I412" s="1" t="s">
        <v>1760</v>
      </c>
      <c r="J412" s="1" t="s">
        <v>51</v>
      </c>
      <c r="K412" s="3">
        <v>49.96</v>
      </c>
      <c r="L412">
        <v>4</v>
      </c>
      <c r="M412" s="3">
        <v>199.84</v>
      </c>
      <c r="N412" s="1" t="s">
        <v>21</v>
      </c>
      <c r="O412" s="1" t="s">
        <v>52</v>
      </c>
    </row>
    <row r="413" spans="1:15" x14ac:dyDescent="0.3">
      <c r="A413" s="1" t="s">
        <v>1761</v>
      </c>
      <c r="B413" s="2">
        <v>45227</v>
      </c>
      <c r="C413" s="1" t="s">
        <v>6673</v>
      </c>
      <c r="D413" s="1" t="s">
        <v>133</v>
      </c>
      <c r="E413">
        <v>2023</v>
      </c>
      <c r="F413" s="1" t="s">
        <v>1043</v>
      </c>
      <c r="G413" s="1" t="s">
        <v>1493</v>
      </c>
      <c r="H413" s="1" t="s">
        <v>1762</v>
      </c>
      <c r="I413" s="1" t="s">
        <v>1763</v>
      </c>
      <c r="J413" s="1" t="s">
        <v>70</v>
      </c>
      <c r="K413" s="3">
        <v>4.09</v>
      </c>
      <c r="L413">
        <v>4</v>
      </c>
      <c r="M413" s="3">
        <v>16.36</v>
      </c>
      <c r="N413" s="1" t="s">
        <v>21</v>
      </c>
      <c r="O413" s="1" t="s">
        <v>193</v>
      </c>
    </row>
    <row r="414" spans="1:15" x14ac:dyDescent="0.3">
      <c r="A414" s="1" t="s">
        <v>1764</v>
      </c>
      <c r="B414" s="2">
        <v>45524</v>
      </c>
      <c r="C414" s="1" t="s">
        <v>6671</v>
      </c>
      <c r="D414" s="1" t="s">
        <v>90</v>
      </c>
      <c r="E414">
        <v>2024</v>
      </c>
      <c r="F414" s="1" t="s">
        <v>715</v>
      </c>
      <c r="G414" s="1" t="s">
        <v>716</v>
      </c>
      <c r="H414" s="1" t="s">
        <v>1765</v>
      </c>
      <c r="I414" s="1" t="s">
        <v>1766</v>
      </c>
      <c r="J414" s="1" t="s">
        <v>20</v>
      </c>
      <c r="K414" s="3">
        <v>16.04</v>
      </c>
      <c r="L414">
        <v>4</v>
      </c>
      <c r="M414" s="3">
        <v>64.16</v>
      </c>
      <c r="N414" s="1" t="s">
        <v>88</v>
      </c>
      <c r="O414" s="1" t="s">
        <v>44</v>
      </c>
    </row>
    <row r="415" spans="1:15" x14ac:dyDescent="0.3">
      <c r="A415" s="1" t="s">
        <v>1767</v>
      </c>
      <c r="B415" s="2">
        <v>45446</v>
      </c>
      <c r="C415" s="1" t="s">
        <v>6667</v>
      </c>
      <c r="D415" s="1" t="s">
        <v>24</v>
      </c>
      <c r="E415">
        <v>2024</v>
      </c>
      <c r="F415" s="1" t="s">
        <v>476</v>
      </c>
      <c r="G415" s="1" t="s">
        <v>1768</v>
      </c>
      <c r="H415" s="1" t="s">
        <v>613</v>
      </c>
      <c r="I415" s="1" t="s">
        <v>614</v>
      </c>
      <c r="J415" s="1" t="s">
        <v>70</v>
      </c>
      <c r="K415" s="3">
        <v>36.450000000000003</v>
      </c>
      <c r="L415">
        <v>1</v>
      </c>
      <c r="M415" s="3">
        <v>36.450000000000003</v>
      </c>
      <c r="N415" s="1" t="s">
        <v>21</v>
      </c>
      <c r="O415" s="1" t="s">
        <v>37</v>
      </c>
    </row>
    <row r="416" spans="1:15" x14ac:dyDescent="0.3">
      <c r="A416" s="1" t="s">
        <v>1769</v>
      </c>
      <c r="B416" s="2">
        <v>45113</v>
      </c>
      <c r="C416" s="1" t="s">
        <v>6672</v>
      </c>
      <c r="D416" s="1" t="s">
        <v>32</v>
      </c>
      <c r="E416">
        <v>2023</v>
      </c>
      <c r="F416" s="1" t="s">
        <v>1770</v>
      </c>
      <c r="G416" s="1" t="s">
        <v>1771</v>
      </c>
      <c r="H416" s="1" t="s">
        <v>1365</v>
      </c>
      <c r="I416" s="1" t="s">
        <v>1366</v>
      </c>
      <c r="J416" s="1" t="s">
        <v>51</v>
      </c>
      <c r="K416" s="3">
        <v>18.25</v>
      </c>
      <c r="L416">
        <v>1</v>
      </c>
      <c r="M416" s="3">
        <v>18.25</v>
      </c>
      <c r="N416" s="1" t="s">
        <v>29</v>
      </c>
      <c r="O416" s="1" t="s">
        <v>52</v>
      </c>
    </row>
    <row r="417" spans="1:15" x14ac:dyDescent="0.3">
      <c r="A417" s="1" t="s">
        <v>1772</v>
      </c>
      <c r="B417" s="2">
        <v>45888</v>
      </c>
      <c r="C417" s="1" t="s">
        <v>6671</v>
      </c>
      <c r="D417" s="1" t="s">
        <v>90</v>
      </c>
      <c r="E417">
        <v>2025</v>
      </c>
      <c r="F417" s="1" t="s">
        <v>1066</v>
      </c>
      <c r="G417" s="1" t="s">
        <v>1773</v>
      </c>
      <c r="H417" s="1" t="s">
        <v>213</v>
      </c>
      <c r="I417" s="1" t="s">
        <v>1774</v>
      </c>
      <c r="J417" s="1" t="s">
        <v>87</v>
      </c>
      <c r="K417" s="3">
        <v>22.21</v>
      </c>
      <c r="L417">
        <v>5</v>
      </c>
      <c r="M417" s="3">
        <v>111.05</v>
      </c>
      <c r="N417" s="1" t="s">
        <v>21</v>
      </c>
      <c r="O417" s="1" t="s">
        <v>22</v>
      </c>
    </row>
    <row r="418" spans="1:15" x14ac:dyDescent="0.3">
      <c r="A418" s="1" t="s">
        <v>1775</v>
      </c>
      <c r="B418" s="2">
        <v>45177</v>
      </c>
      <c r="C418" s="1" t="s">
        <v>6668</v>
      </c>
      <c r="D418" s="1" t="s">
        <v>60</v>
      </c>
      <c r="E418">
        <v>2023</v>
      </c>
      <c r="F418" s="1" t="s">
        <v>616</v>
      </c>
      <c r="G418" s="1" t="s">
        <v>617</v>
      </c>
      <c r="H418" s="1" t="s">
        <v>191</v>
      </c>
      <c r="I418" s="1" t="s">
        <v>192</v>
      </c>
      <c r="J418" s="1" t="s">
        <v>51</v>
      </c>
      <c r="K418" s="3">
        <v>5.89</v>
      </c>
      <c r="L418">
        <v>2</v>
      </c>
      <c r="M418" s="3">
        <v>11.78</v>
      </c>
      <c r="N418" s="1" t="s">
        <v>88</v>
      </c>
      <c r="O418" s="1" t="s">
        <v>52</v>
      </c>
    </row>
    <row r="419" spans="1:15" x14ac:dyDescent="0.3">
      <c r="A419" s="1" t="s">
        <v>1776</v>
      </c>
      <c r="B419" s="2">
        <v>45056</v>
      </c>
      <c r="C419" s="1" t="s">
        <v>6670</v>
      </c>
      <c r="D419" s="1" t="s">
        <v>46</v>
      </c>
      <c r="E419">
        <v>2023</v>
      </c>
      <c r="F419" s="1" t="s">
        <v>1777</v>
      </c>
      <c r="G419" s="1" t="s">
        <v>1778</v>
      </c>
      <c r="H419" s="1" t="s">
        <v>559</v>
      </c>
      <c r="I419" s="1" t="s">
        <v>1779</v>
      </c>
      <c r="J419" s="1" t="s">
        <v>87</v>
      </c>
      <c r="K419" s="3">
        <v>39.119999999999997</v>
      </c>
      <c r="L419">
        <v>3</v>
      </c>
      <c r="M419" s="3">
        <v>117.36</v>
      </c>
      <c r="N419" s="1" t="s">
        <v>21</v>
      </c>
      <c r="O419" s="1" t="s">
        <v>44</v>
      </c>
    </row>
    <row r="420" spans="1:15" x14ac:dyDescent="0.3">
      <c r="A420" s="1" t="s">
        <v>1780</v>
      </c>
      <c r="B420" s="2">
        <v>45177</v>
      </c>
      <c r="C420" s="1" t="s">
        <v>6668</v>
      </c>
      <c r="D420" s="1" t="s">
        <v>60</v>
      </c>
      <c r="E420">
        <v>2023</v>
      </c>
      <c r="F420" s="1" t="s">
        <v>313</v>
      </c>
      <c r="G420" s="1" t="s">
        <v>1781</v>
      </c>
      <c r="H420" s="1" t="s">
        <v>1782</v>
      </c>
      <c r="I420" s="1" t="s">
        <v>1783</v>
      </c>
      <c r="J420" s="1" t="s">
        <v>87</v>
      </c>
      <c r="K420" s="3">
        <v>11.12</v>
      </c>
      <c r="L420">
        <v>3</v>
      </c>
      <c r="M420" s="3">
        <v>33.36</v>
      </c>
      <c r="N420" s="1" t="s">
        <v>29</v>
      </c>
      <c r="O420" s="1" t="s">
        <v>22</v>
      </c>
    </row>
    <row r="421" spans="1:15" x14ac:dyDescent="0.3">
      <c r="A421" s="1" t="s">
        <v>1784</v>
      </c>
      <c r="B421" s="2">
        <v>45087</v>
      </c>
      <c r="C421" s="1" t="s">
        <v>6673</v>
      </c>
      <c r="D421" s="1" t="s">
        <v>24</v>
      </c>
      <c r="E421">
        <v>2023</v>
      </c>
      <c r="F421" s="1" t="s">
        <v>1785</v>
      </c>
      <c r="G421" s="1" t="s">
        <v>1786</v>
      </c>
      <c r="H421" s="1" t="s">
        <v>1787</v>
      </c>
      <c r="I421" s="1" t="s">
        <v>1788</v>
      </c>
      <c r="J421" s="1" t="s">
        <v>51</v>
      </c>
      <c r="K421" s="3">
        <v>47.1</v>
      </c>
      <c r="L421">
        <v>1</v>
      </c>
      <c r="M421" s="3">
        <v>47.1</v>
      </c>
      <c r="N421" s="1" t="s">
        <v>29</v>
      </c>
      <c r="O421" s="1" t="s">
        <v>30</v>
      </c>
    </row>
    <row r="422" spans="1:15" x14ac:dyDescent="0.3">
      <c r="A422" s="1" t="s">
        <v>1789</v>
      </c>
      <c r="B422" s="2">
        <v>45186</v>
      </c>
      <c r="C422" s="1" t="s">
        <v>6666</v>
      </c>
      <c r="D422" s="1" t="s">
        <v>60</v>
      </c>
      <c r="E422">
        <v>2023</v>
      </c>
      <c r="F422" s="1" t="s">
        <v>438</v>
      </c>
      <c r="G422" s="1" t="s">
        <v>1790</v>
      </c>
      <c r="H422" s="1" t="s">
        <v>762</v>
      </c>
      <c r="I422" s="1" t="s">
        <v>763</v>
      </c>
      <c r="J422" s="1" t="s">
        <v>70</v>
      </c>
      <c r="K422" s="3">
        <v>34.71</v>
      </c>
      <c r="L422">
        <v>1</v>
      </c>
      <c r="M422" s="3">
        <v>34.71</v>
      </c>
      <c r="N422" s="1" t="s">
        <v>21</v>
      </c>
      <c r="O422" s="1" t="s">
        <v>30</v>
      </c>
    </row>
    <row r="423" spans="1:15" x14ac:dyDescent="0.3">
      <c r="A423" s="1" t="s">
        <v>1791</v>
      </c>
      <c r="B423" s="2">
        <v>44929</v>
      </c>
      <c r="C423" s="1" t="s">
        <v>6671</v>
      </c>
      <c r="D423" s="1" t="s">
        <v>210</v>
      </c>
      <c r="E423">
        <v>2023</v>
      </c>
      <c r="F423" s="1" t="s">
        <v>1452</v>
      </c>
      <c r="G423" s="1" t="s">
        <v>1453</v>
      </c>
      <c r="H423" s="1" t="s">
        <v>660</v>
      </c>
      <c r="I423" s="1" t="s">
        <v>661</v>
      </c>
      <c r="J423" s="1" t="s">
        <v>20</v>
      </c>
      <c r="K423" s="3">
        <v>33.97</v>
      </c>
      <c r="L423">
        <v>3</v>
      </c>
      <c r="M423" s="3">
        <v>101.91</v>
      </c>
      <c r="N423" s="1" t="s">
        <v>6669</v>
      </c>
      <c r="O423" s="1" t="s">
        <v>193</v>
      </c>
    </row>
    <row r="424" spans="1:15" x14ac:dyDescent="0.3">
      <c r="A424" s="1" t="s">
        <v>1792</v>
      </c>
      <c r="B424" s="2">
        <v>45424</v>
      </c>
      <c r="C424" s="1" t="s">
        <v>6666</v>
      </c>
      <c r="D424" s="1" t="s">
        <v>46</v>
      </c>
      <c r="E424">
        <v>2024</v>
      </c>
      <c r="F424" s="1" t="s">
        <v>1793</v>
      </c>
      <c r="G424" s="1" t="s">
        <v>1794</v>
      </c>
      <c r="H424" s="1" t="s">
        <v>1795</v>
      </c>
      <c r="I424" s="1" t="s">
        <v>1796</v>
      </c>
      <c r="J424" s="1" t="s">
        <v>70</v>
      </c>
      <c r="K424" s="3">
        <v>14.52</v>
      </c>
      <c r="L424">
        <v>2</v>
      </c>
      <c r="M424" s="3">
        <v>29.04</v>
      </c>
      <c r="N424" s="1" t="s">
        <v>21</v>
      </c>
      <c r="O424" s="1" t="s">
        <v>30</v>
      </c>
    </row>
    <row r="425" spans="1:15" x14ac:dyDescent="0.3">
      <c r="A425" s="1" t="s">
        <v>1797</v>
      </c>
      <c r="B425" s="2">
        <v>45313</v>
      </c>
      <c r="C425" s="1" t="s">
        <v>6667</v>
      </c>
      <c r="D425" s="1" t="s">
        <v>210</v>
      </c>
      <c r="E425">
        <v>2024</v>
      </c>
      <c r="F425" s="1" t="s">
        <v>16</v>
      </c>
      <c r="G425" s="1" t="s">
        <v>17</v>
      </c>
      <c r="H425" s="1" t="s">
        <v>1798</v>
      </c>
      <c r="I425" s="1" t="s">
        <v>1799</v>
      </c>
      <c r="J425" s="1" t="s">
        <v>70</v>
      </c>
      <c r="K425" s="3">
        <v>26.46</v>
      </c>
      <c r="L425">
        <v>1</v>
      </c>
      <c r="M425" s="3">
        <v>26.46</v>
      </c>
      <c r="N425" s="1" t="s">
        <v>21</v>
      </c>
      <c r="O425" s="1" t="s">
        <v>193</v>
      </c>
    </row>
    <row r="426" spans="1:15" x14ac:dyDescent="0.3">
      <c r="A426" s="1" t="s">
        <v>1800</v>
      </c>
      <c r="B426" s="2">
        <v>45252</v>
      </c>
      <c r="C426" s="1" t="s">
        <v>6670</v>
      </c>
      <c r="D426" s="1" t="s">
        <v>54</v>
      </c>
      <c r="E426">
        <v>2023</v>
      </c>
      <c r="F426" s="1" t="s">
        <v>849</v>
      </c>
      <c r="G426" s="1" t="s">
        <v>850</v>
      </c>
      <c r="H426" s="1" t="s">
        <v>468</v>
      </c>
      <c r="I426" s="1" t="s">
        <v>1801</v>
      </c>
      <c r="J426" s="1" t="s">
        <v>20</v>
      </c>
      <c r="K426" s="3">
        <v>12.98</v>
      </c>
      <c r="L426">
        <v>3</v>
      </c>
      <c r="M426" s="3">
        <v>38.94</v>
      </c>
      <c r="N426" s="1" t="s">
        <v>21</v>
      </c>
      <c r="O426" s="1" t="s">
        <v>193</v>
      </c>
    </row>
    <row r="427" spans="1:15" x14ac:dyDescent="0.3">
      <c r="A427" s="1" t="s">
        <v>1802</v>
      </c>
      <c r="B427" s="2">
        <v>45195</v>
      </c>
      <c r="C427" s="1" t="s">
        <v>6671</v>
      </c>
      <c r="D427" s="1" t="s">
        <v>60</v>
      </c>
      <c r="E427">
        <v>2023</v>
      </c>
      <c r="F427" s="1" t="s">
        <v>1524</v>
      </c>
      <c r="G427" s="1" t="s">
        <v>1525</v>
      </c>
      <c r="H427" s="1" t="s">
        <v>1306</v>
      </c>
      <c r="I427" s="1" t="s">
        <v>1307</v>
      </c>
      <c r="J427" s="1" t="s">
        <v>20</v>
      </c>
      <c r="K427" s="3">
        <v>38.81</v>
      </c>
      <c r="L427">
        <v>3</v>
      </c>
      <c r="M427" s="3">
        <v>116.43</v>
      </c>
      <c r="N427" s="1" t="s">
        <v>21</v>
      </c>
      <c r="O427" s="1" t="s">
        <v>80</v>
      </c>
    </row>
    <row r="428" spans="1:15" x14ac:dyDescent="0.3">
      <c r="A428" s="1" t="s">
        <v>1803</v>
      </c>
      <c r="B428" s="2">
        <v>45122</v>
      </c>
      <c r="C428" s="1" t="s">
        <v>6673</v>
      </c>
      <c r="D428" s="1" t="s">
        <v>32</v>
      </c>
      <c r="E428">
        <v>2023</v>
      </c>
      <c r="F428" s="1" t="s">
        <v>1804</v>
      </c>
      <c r="G428" s="1" t="s">
        <v>1805</v>
      </c>
      <c r="H428" s="1" t="s">
        <v>1806</v>
      </c>
      <c r="I428" s="1" t="s">
        <v>1807</v>
      </c>
      <c r="J428" s="1" t="s">
        <v>20</v>
      </c>
      <c r="K428" s="3">
        <v>13.02</v>
      </c>
      <c r="L428">
        <v>4</v>
      </c>
      <c r="M428" s="3">
        <v>52.08</v>
      </c>
      <c r="N428" s="1" t="s">
        <v>6669</v>
      </c>
      <c r="O428" s="1" t="s">
        <v>22</v>
      </c>
    </row>
    <row r="429" spans="1:15" x14ac:dyDescent="0.3">
      <c r="A429" s="1" t="s">
        <v>1808</v>
      </c>
      <c r="B429" s="2">
        <v>45703</v>
      </c>
      <c r="C429" s="1" t="s">
        <v>6673</v>
      </c>
      <c r="D429" s="1" t="s">
        <v>39</v>
      </c>
      <c r="E429">
        <v>2025</v>
      </c>
      <c r="F429" s="1" t="s">
        <v>275</v>
      </c>
      <c r="G429" s="1" t="s">
        <v>276</v>
      </c>
      <c r="H429" s="1" t="s">
        <v>1155</v>
      </c>
      <c r="I429" s="1" t="s">
        <v>1809</v>
      </c>
      <c r="J429" s="1" t="s">
        <v>20</v>
      </c>
      <c r="K429" s="3">
        <v>40.159999999999997</v>
      </c>
      <c r="L429">
        <v>2</v>
      </c>
      <c r="M429" s="3">
        <v>80.319999999999993</v>
      </c>
      <c r="N429" s="1" t="s">
        <v>21</v>
      </c>
      <c r="O429" s="1" t="s">
        <v>44</v>
      </c>
    </row>
    <row r="430" spans="1:15" x14ac:dyDescent="0.3">
      <c r="A430" s="1" t="s">
        <v>1810</v>
      </c>
      <c r="B430" s="2">
        <v>45609</v>
      </c>
      <c r="C430" s="1" t="s">
        <v>6670</v>
      </c>
      <c r="D430" s="1" t="s">
        <v>54</v>
      </c>
      <c r="E430">
        <v>2024</v>
      </c>
      <c r="F430" s="1" t="s">
        <v>335</v>
      </c>
      <c r="G430" s="1" t="s">
        <v>1811</v>
      </c>
      <c r="H430" s="1" t="s">
        <v>1812</v>
      </c>
      <c r="I430" s="1" t="s">
        <v>1813</v>
      </c>
      <c r="J430" s="1" t="s">
        <v>70</v>
      </c>
      <c r="K430" s="3">
        <v>39.58</v>
      </c>
      <c r="L430">
        <v>5</v>
      </c>
      <c r="M430" s="3">
        <v>197.9</v>
      </c>
      <c r="N430" s="1" t="s">
        <v>29</v>
      </c>
      <c r="O430" s="1" t="s">
        <v>37</v>
      </c>
    </row>
    <row r="431" spans="1:15" x14ac:dyDescent="0.3">
      <c r="A431" s="1" t="s">
        <v>1814</v>
      </c>
      <c r="B431" s="2">
        <v>45449</v>
      </c>
      <c r="C431" s="1" t="s">
        <v>6672</v>
      </c>
      <c r="D431" s="1" t="s">
        <v>24</v>
      </c>
      <c r="E431">
        <v>2024</v>
      </c>
      <c r="F431" s="1" t="s">
        <v>1815</v>
      </c>
      <c r="G431" s="1" t="s">
        <v>1816</v>
      </c>
      <c r="H431" s="1" t="s">
        <v>393</v>
      </c>
      <c r="I431" s="1" t="s">
        <v>394</v>
      </c>
      <c r="J431" s="1" t="s">
        <v>20</v>
      </c>
      <c r="K431" s="3">
        <v>37.75</v>
      </c>
      <c r="L431">
        <v>5</v>
      </c>
      <c r="M431" s="3">
        <v>188.75</v>
      </c>
      <c r="N431" s="1" t="s">
        <v>6669</v>
      </c>
      <c r="O431" s="1" t="s">
        <v>193</v>
      </c>
    </row>
    <row r="432" spans="1:15" x14ac:dyDescent="0.3">
      <c r="A432" s="1" t="s">
        <v>1817</v>
      </c>
      <c r="B432" s="2">
        <v>44997</v>
      </c>
      <c r="C432" s="1" t="s">
        <v>6666</v>
      </c>
      <c r="D432" s="1" t="s">
        <v>15</v>
      </c>
      <c r="E432">
        <v>2023</v>
      </c>
      <c r="F432" s="1" t="s">
        <v>1271</v>
      </c>
      <c r="G432" s="1" t="s">
        <v>1272</v>
      </c>
      <c r="H432" s="1" t="s">
        <v>197</v>
      </c>
      <c r="I432" s="1" t="s">
        <v>198</v>
      </c>
      <c r="J432" s="1" t="s">
        <v>20</v>
      </c>
      <c r="K432" s="3">
        <v>8.52</v>
      </c>
      <c r="L432">
        <v>4</v>
      </c>
      <c r="M432" s="3">
        <v>34.08</v>
      </c>
      <c r="N432" s="1" t="s">
        <v>21</v>
      </c>
      <c r="O432" s="1" t="s">
        <v>22</v>
      </c>
    </row>
    <row r="433" spans="1:15" x14ac:dyDescent="0.3">
      <c r="A433" s="1" t="s">
        <v>1818</v>
      </c>
      <c r="B433" s="2">
        <v>45319</v>
      </c>
      <c r="C433" s="1" t="s">
        <v>6666</v>
      </c>
      <c r="D433" s="1" t="s">
        <v>210</v>
      </c>
      <c r="E433">
        <v>2024</v>
      </c>
      <c r="F433" s="1" t="s">
        <v>1819</v>
      </c>
      <c r="G433" s="1" t="s">
        <v>1820</v>
      </c>
      <c r="H433" s="1" t="s">
        <v>1821</v>
      </c>
      <c r="I433" s="1" t="s">
        <v>1822</v>
      </c>
      <c r="J433" s="1" t="s">
        <v>20</v>
      </c>
      <c r="K433" s="3">
        <v>25.61</v>
      </c>
      <c r="L433">
        <v>1</v>
      </c>
      <c r="M433" s="3">
        <v>25.61</v>
      </c>
      <c r="N433" s="1" t="s">
        <v>29</v>
      </c>
      <c r="O433" s="1" t="s">
        <v>22</v>
      </c>
    </row>
    <row r="434" spans="1:15" x14ac:dyDescent="0.3">
      <c r="A434" s="1" t="s">
        <v>1823</v>
      </c>
      <c r="B434" s="2">
        <v>45878</v>
      </c>
      <c r="C434" s="1" t="s">
        <v>6673</v>
      </c>
      <c r="D434" s="1" t="s">
        <v>90</v>
      </c>
      <c r="E434">
        <v>2025</v>
      </c>
      <c r="F434" s="1" t="s">
        <v>414</v>
      </c>
      <c r="G434" s="1" t="s">
        <v>1824</v>
      </c>
      <c r="H434" s="1" t="s">
        <v>1825</v>
      </c>
      <c r="I434" s="1" t="s">
        <v>1826</v>
      </c>
      <c r="J434" s="1" t="s">
        <v>51</v>
      </c>
      <c r="K434" s="3">
        <v>38.76</v>
      </c>
      <c r="L434">
        <v>1</v>
      </c>
      <c r="M434" s="3">
        <v>38.76</v>
      </c>
      <c r="N434" s="1" t="s">
        <v>29</v>
      </c>
      <c r="O434" s="1" t="s">
        <v>95</v>
      </c>
    </row>
    <row r="435" spans="1:15" x14ac:dyDescent="0.3">
      <c r="A435" s="1" t="s">
        <v>1827</v>
      </c>
      <c r="B435" s="2">
        <v>45298</v>
      </c>
      <c r="C435" s="1" t="s">
        <v>6666</v>
      </c>
      <c r="D435" s="1" t="s">
        <v>210</v>
      </c>
      <c r="E435">
        <v>2024</v>
      </c>
      <c r="F435" s="1" t="s">
        <v>476</v>
      </c>
      <c r="G435" s="1" t="s">
        <v>477</v>
      </c>
      <c r="H435" s="1" t="s">
        <v>1155</v>
      </c>
      <c r="I435" s="1" t="s">
        <v>1828</v>
      </c>
      <c r="J435" s="1" t="s">
        <v>20</v>
      </c>
      <c r="K435" s="3">
        <v>40.26</v>
      </c>
      <c r="L435">
        <v>2</v>
      </c>
      <c r="M435" s="3">
        <v>80.52</v>
      </c>
      <c r="N435" s="1" t="s">
        <v>6669</v>
      </c>
      <c r="O435" s="1" t="s">
        <v>22</v>
      </c>
    </row>
    <row r="436" spans="1:15" x14ac:dyDescent="0.3">
      <c r="A436" s="1" t="s">
        <v>1829</v>
      </c>
      <c r="B436" s="2">
        <v>44959</v>
      </c>
      <c r="C436" s="1" t="s">
        <v>6672</v>
      </c>
      <c r="D436" s="1" t="s">
        <v>39</v>
      </c>
      <c r="E436">
        <v>2023</v>
      </c>
      <c r="F436" s="1" t="s">
        <v>1830</v>
      </c>
      <c r="G436" s="1" t="s">
        <v>1831</v>
      </c>
      <c r="H436" s="1" t="s">
        <v>1832</v>
      </c>
      <c r="I436" s="1" t="s">
        <v>1833</v>
      </c>
      <c r="J436" s="1" t="s">
        <v>20</v>
      </c>
      <c r="K436" s="3">
        <v>25.97</v>
      </c>
      <c r="L436">
        <v>4</v>
      </c>
      <c r="M436" s="3">
        <v>103.88</v>
      </c>
      <c r="N436" s="1" t="s">
        <v>6669</v>
      </c>
      <c r="O436" s="1" t="s">
        <v>30</v>
      </c>
    </row>
    <row r="437" spans="1:15" x14ac:dyDescent="0.3">
      <c r="A437" s="1" t="s">
        <v>1834</v>
      </c>
      <c r="B437" s="2">
        <v>45321</v>
      </c>
      <c r="C437" s="1" t="s">
        <v>6671</v>
      </c>
      <c r="D437" s="1" t="s">
        <v>210</v>
      </c>
      <c r="E437">
        <v>2024</v>
      </c>
      <c r="F437" s="1" t="s">
        <v>340</v>
      </c>
      <c r="G437" s="1" t="s">
        <v>341</v>
      </c>
      <c r="H437" s="1" t="s">
        <v>73</v>
      </c>
      <c r="I437" s="1" t="s">
        <v>74</v>
      </c>
      <c r="J437" s="1" t="s">
        <v>87</v>
      </c>
      <c r="K437" s="3">
        <v>21.69</v>
      </c>
      <c r="L437">
        <v>3</v>
      </c>
      <c r="M437" s="3">
        <v>65.069999999999993</v>
      </c>
      <c r="N437" s="1" t="s">
        <v>21</v>
      </c>
      <c r="O437" s="1" t="s">
        <v>22</v>
      </c>
    </row>
    <row r="438" spans="1:15" x14ac:dyDescent="0.3">
      <c r="A438" s="1" t="s">
        <v>1835</v>
      </c>
      <c r="B438" s="2">
        <v>45377</v>
      </c>
      <c r="C438" s="1" t="s">
        <v>6671</v>
      </c>
      <c r="D438" s="1" t="s">
        <v>15</v>
      </c>
      <c r="E438">
        <v>2024</v>
      </c>
      <c r="F438" s="1" t="s">
        <v>1836</v>
      </c>
      <c r="G438" s="1" t="s">
        <v>1837</v>
      </c>
      <c r="H438" s="1" t="s">
        <v>752</v>
      </c>
      <c r="I438" s="1" t="s">
        <v>1838</v>
      </c>
      <c r="J438" s="1" t="s">
        <v>87</v>
      </c>
      <c r="K438" s="3">
        <v>24.5</v>
      </c>
      <c r="L438">
        <v>4</v>
      </c>
      <c r="M438" s="3">
        <v>98</v>
      </c>
      <c r="N438" s="1" t="s">
        <v>21</v>
      </c>
      <c r="O438" s="1" t="s">
        <v>193</v>
      </c>
    </row>
    <row r="439" spans="1:15" x14ac:dyDescent="0.3">
      <c r="A439" s="1" t="s">
        <v>1839</v>
      </c>
      <c r="B439" s="2">
        <v>45365</v>
      </c>
      <c r="C439" s="1" t="s">
        <v>6672</v>
      </c>
      <c r="D439" s="1" t="s">
        <v>15</v>
      </c>
      <c r="E439">
        <v>2024</v>
      </c>
      <c r="F439" s="1" t="s">
        <v>1840</v>
      </c>
      <c r="G439" s="1" t="s">
        <v>1841</v>
      </c>
      <c r="H439" s="1" t="s">
        <v>554</v>
      </c>
      <c r="I439" s="1" t="s">
        <v>1116</v>
      </c>
      <c r="J439" s="1" t="s">
        <v>70</v>
      </c>
      <c r="K439" s="3">
        <v>47</v>
      </c>
      <c r="L439">
        <v>4</v>
      </c>
      <c r="M439" s="3">
        <v>188</v>
      </c>
      <c r="N439" s="1" t="s">
        <v>21</v>
      </c>
      <c r="O439" s="1" t="s">
        <v>95</v>
      </c>
    </row>
    <row r="440" spans="1:15" x14ac:dyDescent="0.3">
      <c r="A440" s="1" t="s">
        <v>1842</v>
      </c>
      <c r="B440" s="2">
        <v>45593</v>
      </c>
      <c r="C440" s="1" t="s">
        <v>6667</v>
      </c>
      <c r="D440" s="1" t="s">
        <v>133</v>
      </c>
      <c r="E440">
        <v>2024</v>
      </c>
      <c r="F440" s="1" t="s">
        <v>636</v>
      </c>
      <c r="G440" s="1" t="s">
        <v>637</v>
      </c>
      <c r="H440" s="1" t="s">
        <v>1843</v>
      </c>
      <c r="I440" s="1" t="s">
        <v>1844</v>
      </c>
      <c r="J440" s="1" t="s">
        <v>20</v>
      </c>
      <c r="K440" s="3">
        <v>39.22</v>
      </c>
      <c r="L440">
        <v>2</v>
      </c>
      <c r="M440" s="3">
        <v>78.44</v>
      </c>
      <c r="N440" s="1" t="s">
        <v>21</v>
      </c>
      <c r="O440" s="1" t="s">
        <v>22</v>
      </c>
    </row>
    <row r="441" spans="1:15" x14ac:dyDescent="0.3">
      <c r="A441" s="1" t="s">
        <v>1845</v>
      </c>
      <c r="B441" s="2">
        <v>44963</v>
      </c>
      <c r="C441" s="1" t="s">
        <v>6667</v>
      </c>
      <c r="D441" s="1" t="s">
        <v>39</v>
      </c>
      <c r="E441">
        <v>2023</v>
      </c>
      <c r="F441" s="1" t="s">
        <v>1846</v>
      </c>
      <c r="G441" s="1" t="s">
        <v>1847</v>
      </c>
      <c r="H441" s="1" t="s">
        <v>1848</v>
      </c>
      <c r="I441" s="1" t="s">
        <v>1849</v>
      </c>
      <c r="J441" s="1" t="s">
        <v>70</v>
      </c>
      <c r="K441" s="3">
        <v>13.71</v>
      </c>
      <c r="L441">
        <v>2</v>
      </c>
      <c r="M441" s="3">
        <v>27.42</v>
      </c>
      <c r="N441" s="1" t="s">
        <v>6669</v>
      </c>
      <c r="O441" s="1" t="s">
        <v>30</v>
      </c>
    </row>
    <row r="442" spans="1:15" x14ac:dyDescent="0.3">
      <c r="A442" s="1" t="s">
        <v>1850</v>
      </c>
      <c r="B442" s="2">
        <v>45382</v>
      </c>
      <c r="C442" s="1" t="s">
        <v>6666</v>
      </c>
      <c r="D442" s="1" t="s">
        <v>15</v>
      </c>
      <c r="E442">
        <v>2024</v>
      </c>
      <c r="F442" s="1" t="s">
        <v>326</v>
      </c>
      <c r="G442" s="1" t="s">
        <v>1851</v>
      </c>
      <c r="H442" s="1" t="s">
        <v>1219</v>
      </c>
      <c r="I442" s="1" t="s">
        <v>1220</v>
      </c>
      <c r="J442" s="1" t="s">
        <v>20</v>
      </c>
      <c r="K442" s="3">
        <v>20.43</v>
      </c>
      <c r="L442">
        <v>2</v>
      </c>
      <c r="M442" s="3">
        <v>40.86</v>
      </c>
      <c r="N442" s="1" t="s">
        <v>88</v>
      </c>
      <c r="O442" s="1" t="s">
        <v>193</v>
      </c>
    </row>
    <row r="443" spans="1:15" x14ac:dyDescent="0.3">
      <c r="A443" s="1" t="s">
        <v>1852</v>
      </c>
      <c r="B443" s="2">
        <v>45579</v>
      </c>
      <c r="C443" s="1" t="s">
        <v>6667</v>
      </c>
      <c r="D443" s="1" t="s">
        <v>133</v>
      </c>
      <c r="E443">
        <v>2024</v>
      </c>
      <c r="F443" s="1" t="s">
        <v>1133</v>
      </c>
      <c r="G443" s="1" t="s">
        <v>1134</v>
      </c>
      <c r="H443" s="1" t="s">
        <v>398</v>
      </c>
      <c r="I443" s="1" t="s">
        <v>399</v>
      </c>
      <c r="J443" s="1" t="s">
        <v>70</v>
      </c>
      <c r="K443" s="3">
        <v>25.49</v>
      </c>
      <c r="L443">
        <v>4</v>
      </c>
      <c r="M443" s="3">
        <v>101.96</v>
      </c>
      <c r="N443" s="1" t="s">
        <v>6669</v>
      </c>
      <c r="O443" s="1" t="s">
        <v>30</v>
      </c>
    </row>
    <row r="444" spans="1:15" x14ac:dyDescent="0.3">
      <c r="A444" s="1" t="s">
        <v>1853</v>
      </c>
      <c r="B444" s="2">
        <v>45532</v>
      </c>
      <c r="C444" s="1" t="s">
        <v>6670</v>
      </c>
      <c r="D444" s="1" t="s">
        <v>90</v>
      </c>
      <c r="E444">
        <v>2024</v>
      </c>
      <c r="F444" s="1" t="s">
        <v>1621</v>
      </c>
      <c r="G444" s="1" t="s">
        <v>1622</v>
      </c>
      <c r="H444" s="1" t="s">
        <v>375</v>
      </c>
      <c r="I444" s="1" t="s">
        <v>1854</v>
      </c>
      <c r="J444" s="1" t="s">
        <v>87</v>
      </c>
      <c r="K444" s="3">
        <v>11.76</v>
      </c>
      <c r="L444">
        <v>1</v>
      </c>
      <c r="M444" s="3">
        <v>11.76</v>
      </c>
      <c r="N444" s="1" t="s">
        <v>88</v>
      </c>
      <c r="O444" s="1" t="s">
        <v>44</v>
      </c>
    </row>
    <row r="445" spans="1:15" x14ac:dyDescent="0.3">
      <c r="A445" s="1" t="s">
        <v>1855</v>
      </c>
      <c r="B445" s="2">
        <v>45826</v>
      </c>
      <c r="C445" s="1" t="s">
        <v>6670</v>
      </c>
      <c r="D445" s="1" t="s">
        <v>24</v>
      </c>
      <c r="E445">
        <v>2025</v>
      </c>
      <c r="F445" s="1" t="s">
        <v>1408</v>
      </c>
      <c r="G445" s="1" t="s">
        <v>1409</v>
      </c>
      <c r="H445" s="1" t="s">
        <v>1856</v>
      </c>
      <c r="I445" s="1" t="s">
        <v>1857</v>
      </c>
      <c r="J445" s="1" t="s">
        <v>87</v>
      </c>
      <c r="K445" s="3">
        <v>10.1</v>
      </c>
      <c r="L445">
        <v>4</v>
      </c>
      <c r="M445" s="3">
        <v>40.4</v>
      </c>
      <c r="N445" s="1" t="s">
        <v>21</v>
      </c>
      <c r="O445" s="1" t="s">
        <v>44</v>
      </c>
    </row>
    <row r="446" spans="1:15" x14ac:dyDescent="0.3">
      <c r="A446" s="1" t="s">
        <v>1858</v>
      </c>
      <c r="B446" s="2">
        <v>45201</v>
      </c>
      <c r="C446" s="1" t="s">
        <v>6667</v>
      </c>
      <c r="D446" s="1" t="s">
        <v>133</v>
      </c>
      <c r="E446">
        <v>2023</v>
      </c>
      <c r="F446" s="1" t="s">
        <v>33</v>
      </c>
      <c r="G446" s="1" t="s">
        <v>34</v>
      </c>
      <c r="H446" s="1" t="s">
        <v>1859</v>
      </c>
      <c r="I446" s="1" t="s">
        <v>1860</v>
      </c>
      <c r="J446" s="1" t="s">
        <v>51</v>
      </c>
      <c r="K446" s="3">
        <v>47.28</v>
      </c>
      <c r="L446">
        <v>2</v>
      </c>
      <c r="M446" s="3">
        <v>94.56</v>
      </c>
      <c r="N446" s="1" t="s">
        <v>6669</v>
      </c>
      <c r="O446" s="1" t="s">
        <v>30</v>
      </c>
    </row>
    <row r="447" spans="1:15" x14ac:dyDescent="0.3">
      <c r="A447" s="1" t="s">
        <v>1861</v>
      </c>
      <c r="B447" s="2">
        <v>44966</v>
      </c>
      <c r="C447" s="1" t="s">
        <v>6672</v>
      </c>
      <c r="D447" s="1" t="s">
        <v>39</v>
      </c>
      <c r="E447">
        <v>2023</v>
      </c>
      <c r="F447" s="1" t="s">
        <v>631</v>
      </c>
      <c r="G447" s="1" t="s">
        <v>632</v>
      </c>
      <c r="H447" s="1" t="s">
        <v>1862</v>
      </c>
      <c r="I447" s="1" t="s">
        <v>1863</v>
      </c>
      <c r="J447" s="1" t="s">
        <v>51</v>
      </c>
      <c r="K447" s="3">
        <v>47.6</v>
      </c>
      <c r="L447">
        <v>5</v>
      </c>
      <c r="M447" s="3">
        <v>238</v>
      </c>
      <c r="N447" s="1" t="s">
        <v>29</v>
      </c>
      <c r="O447" s="1" t="s">
        <v>80</v>
      </c>
    </row>
    <row r="448" spans="1:15" x14ac:dyDescent="0.3">
      <c r="A448" s="1" t="s">
        <v>1864</v>
      </c>
      <c r="B448" s="2">
        <v>45068</v>
      </c>
      <c r="C448" s="1" t="s">
        <v>6667</v>
      </c>
      <c r="D448" s="1" t="s">
        <v>46</v>
      </c>
      <c r="E448">
        <v>2023</v>
      </c>
      <c r="F448" s="1" t="s">
        <v>1304</v>
      </c>
      <c r="G448" s="1" t="s">
        <v>1865</v>
      </c>
      <c r="H448" s="1" t="s">
        <v>1866</v>
      </c>
      <c r="I448" s="1" t="s">
        <v>1867</v>
      </c>
      <c r="J448" s="1" t="s">
        <v>51</v>
      </c>
      <c r="K448" s="3">
        <v>45.59</v>
      </c>
      <c r="L448">
        <v>4</v>
      </c>
      <c r="M448" s="3">
        <v>182.36</v>
      </c>
      <c r="N448" s="1" t="s">
        <v>29</v>
      </c>
      <c r="O448" s="1" t="s">
        <v>30</v>
      </c>
    </row>
    <row r="449" spans="1:15" x14ac:dyDescent="0.3">
      <c r="A449" s="1" t="s">
        <v>1868</v>
      </c>
      <c r="B449" s="2">
        <v>44972</v>
      </c>
      <c r="C449" s="1" t="s">
        <v>6670</v>
      </c>
      <c r="D449" s="1" t="s">
        <v>39</v>
      </c>
      <c r="E449">
        <v>2023</v>
      </c>
      <c r="F449" s="1" t="s">
        <v>829</v>
      </c>
      <c r="G449" s="1" t="s">
        <v>1869</v>
      </c>
      <c r="H449" s="1" t="s">
        <v>1185</v>
      </c>
      <c r="I449" s="1" t="s">
        <v>1870</v>
      </c>
      <c r="J449" s="1" t="s">
        <v>20</v>
      </c>
      <c r="K449" s="3">
        <v>9.89</v>
      </c>
      <c r="L449">
        <v>1</v>
      </c>
      <c r="M449" s="3">
        <v>9.89</v>
      </c>
      <c r="N449" s="1" t="s">
        <v>6669</v>
      </c>
      <c r="O449" s="1" t="s">
        <v>22</v>
      </c>
    </row>
    <row r="450" spans="1:15" x14ac:dyDescent="0.3">
      <c r="A450" s="1" t="s">
        <v>1871</v>
      </c>
      <c r="B450" s="2">
        <v>45033</v>
      </c>
      <c r="C450" s="1" t="s">
        <v>6667</v>
      </c>
      <c r="D450" s="1" t="s">
        <v>82</v>
      </c>
      <c r="E450">
        <v>2023</v>
      </c>
      <c r="F450" s="1" t="s">
        <v>578</v>
      </c>
      <c r="G450" s="1" t="s">
        <v>1872</v>
      </c>
      <c r="H450" s="1" t="s">
        <v>568</v>
      </c>
      <c r="I450" s="1" t="s">
        <v>1873</v>
      </c>
      <c r="J450" s="1" t="s">
        <v>87</v>
      </c>
      <c r="K450" s="3">
        <v>46.51</v>
      </c>
      <c r="L450">
        <v>5</v>
      </c>
      <c r="M450" s="3">
        <v>232.55</v>
      </c>
      <c r="N450" s="1" t="s">
        <v>88</v>
      </c>
      <c r="O450" s="1" t="s">
        <v>37</v>
      </c>
    </row>
    <row r="451" spans="1:15" x14ac:dyDescent="0.3">
      <c r="A451" s="1" t="s">
        <v>1874</v>
      </c>
      <c r="B451" s="2">
        <v>45582</v>
      </c>
      <c r="C451" s="1" t="s">
        <v>6672</v>
      </c>
      <c r="D451" s="1" t="s">
        <v>133</v>
      </c>
      <c r="E451">
        <v>2024</v>
      </c>
      <c r="F451" s="1" t="s">
        <v>1503</v>
      </c>
      <c r="G451" s="1" t="s">
        <v>1875</v>
      </c>
      <c r="H451" s="1" t="s">
        <v>856</v>
      </c>
      <c r="I451" s="1" t="s">
        <v>857</v>
      </c>
      <c r="J451" s="1" t="s">
        <v>70</v>
      </c>
      <c r="K451" s="3">
        <v>46.71</v>
      </c>
      <c r="L451">
        <v>4</v>
      </c>
      <c r="M451" s="3">
        <v>186.84</v>
      </c>
      <c r="N451" s="1" t="s">
        <v>21</v>
      </c>
      <c r="O451" s="1" t="s">
        <v>37</v>
      </c>
    </row>
    <row r="452" spans="1:15" x14ac:dyDescent="0.3">
      <c r="A452" s="1" t="s">
        <v>1876</v>
      </c>
      <c r="B452" s="2">
        <v>45269</v>
      </c>
      <c r="C452" s="1" t="s">
        <v>6673</v>
      </c>
      <c r="D452" s="1" t="s">
        <v>107</v>
      </c>
      <c r="E452">
        <v>2023</v>
      </c>
      <c r="F452" s="1" t="s">
        <v>1877</v>
      </c>
      <c r="G452" s="1" t="s">
        <v>1878</v>
      </c>
      <c r="H452" s="1" t="s">
        <v>1879</v>
      </c>
      <c r="I452" s="1" t="s">
        <v>1880</v>
      </c>
      <c r="J452" s="1" t="s">
        <v>87</v>
      </c>
      <c r="K452" s="3">
        <v>21.4</v>
      </c>
      <c r="L452">
        <v>1</v>
      </c>
      <c r="M452" s="3">
        <v>21.4</v>
      </c>
      <c r="N452" s="1" t="s">
        <v>29</v>
      </c>
      <c r="O452" s="1" t="s">
        <v>80</v>
      </c>
    </row>
    <row r="453" spans="1:15" x14ac:dyDescent="0.3">
      <c r="A453" s="1" t="s">
        <v>1881</v>
      </c>
      <c r="B453" s="2">
        <v>45088</v>
      </c>
      <c r="C453" s="1" t="s">
        <v>6666</v>
      </c>
      <c r="D453" s="1" t="s">
        <v>24</v>
      </c>
      <c r="E453">
        <v>2023</v>
      </c>
      <c r="F453" s="1" t="s">
        <v>1465</v>
      </c>
      <c r="G453" s="1" t="s">
        <v>1882</v>
      </c>
      <c r="H453" s="1" t="s">
        <v>1825</v>
      </c>
      <c r="I453" s="1" t="s">
        <v>1826</v>
      </c>
      <c r="J453" s="1" t="s">
        <v>87</v>
      </c>
      <c r="K453" s="3">
        <v>47.62</v>
      </c>
      <c r="L453">
        <v>2</v>
      </c>
      <c r="M453" s="3">
        <v>95.24</v>
      </c>
      <c r="N453" s="1" t="s">
        <v>29</v>
      </c>
      <c r="O453" s="1" t="s">
        <v>44</v>
      </c>
    </row>
    <row r="454" spans="1:15" x14ac:dyDescent="0.3">
      <c r="A454" s="1" t="s">
        <v>1883</v>
      </c>
      <c r="B454" s="2">
        <v>44943</v>
      </c>
      <c r="C454" s="1" t="s">
        <v>6671</v>
      </c>
      <c r="D454" s="1" t="s">
        <v>210</v>
      </c>
      <c r="E454">
        <v>2023</v>
      </c>
      <c r="F454" s="1" t="s">
        <v>1884</v>
      </c>
      <c r="G454" s="1" t="s">
        <v>1885</v>
      </c>
      <c r="H454" s="1" t="s">
        <v>1886</v>
      </c>
      <c r="I454" s="1" t="s">
        <v>1887</v>
      </c>
      <c r="J454" s="1" t="s">
        <v>51</v>
      </c>
      <c r="K454" s="3">
        <v>8.84</v>
      </c>
      <c r="L454">
        <v>1</v>
      </c>
      <c r="M454" s="3">
        <v>8.84</v>
      </c>
      <c r="N454" s="1" t="s">
        <v>21</v>
      </c>
      <c r="O454" s="1" t="s">
        <v>52</v>
      </c>
    </row>
    <row r="455" spans="1:15" x14ac:dyDescent="0.3">
      <c r="A455" s="1" t="s">
        <v>1888</v>
      </c>
      <c r="B455" s="2">
        <v>44966</v>
      </c>
      <c r="C455" s="1" t="s">
        <v>6672</v>
      </c>
      <c r="D455" s="1" t="s">
        <v>39</v>
      </c>
      <c r="E455">
        <v>2023</v>
      </c>
      <c r="F455" s="1" t="s">
        <v>419</v>
      </c>
      <c r="G455" s="1" t="s">
        <v>1889</v>
      </c>
      <c r="H455" s="1" t="s">
        <v>1890</v>
      </c>
      <c r="I455" s="1" t="s">
        <v>1891</v>
      </c>
      <c r="J455" s="1" t="s">
        <v>70</v>
      </c>
      <c r="K455" s="3">
        <v>25.58</v>
      </c>
      <c r="L455">
        <v>5</v>
      </c>
      <c r="M455" s="3">
        <v>127.9</v>
      </c>
      <c r="N455" s="1" t="s">
        <v>29</v>
      </c>
      <c r="O455" s="1" t="s">
        <v>30</v>
      </c>
    </row>
    <row r="456" spans="1:15" x14ac:dyDescent="0.3">
      <c r="A456" s="1" t="s">
        <v>1892</v>
      </c>
      <c r="B456" s="2">
        <v>45082</v>
      </c>
      <c r="C456" s="1" t="s">
        <v>6667</v>
      </c>
      <c r="D456" s="1" t="s">
        <v>24</v>
      </c>
      <c r="E456">
        <v>2023</v>
      </c>
      <c r="F456" s="1" t="s">
        <v>939</v>
      </c>
      <c r="G456" s="1" t="s">
        <v>1893</v>
      </c>
      <c r="H456" s="1" t="s">
        <v>1894</v>
      </c>
      <c r="I456" s="1" t="s">
        <v>1895</v>
      </c>
      <c r="J456" s="1" t="s">
        <v>20</v>
      </c>
      <c r="K456" s="3">
        <v>17.82</v>
      </c>
      <c r="L456">
        <v>2</v>
      </c>
      <c r="M456" s="3">
        <v>35.64</v>
      </c>
      <c r="N456" s="1" t="s">
        <v>88</v>
      </c>
      <c r="O456" s="1" t="s">
        <v>44</v>
      </c>
    </row>
    <row r="457" spans="1:15" x14ac:dyDescent="0.3">
      <c r="A457" s="1" t="s">
        <v>1896</v>
      </c>
      <c r="B457" s="2">
        <v>45845</v>
      </c>
      <c r="C457" s="1" t="s">
        <v>6667</v>
      </c>
      <c r="D457" s="1" t="s">
        <v>32</v>
      </c>
      <c r="E457">
        <v>2025</v>
      </c>
      <c r="F457" s="1" t="s">
        <v>1897</v>
      </c>
      <c r="G457" s="1" t="s">
        <v>1898</v>
      </c>
      <c r="H457" s="1" t="s">
        <v>1899</v>
      </c>
      <c r="I457" s="1" t="s">
        <v>1900</v>
      </c>
      <c r="J457" s="1" t="s">
        <v>70</v>
      </c>
      <c r="K457" s="3">
        <v>19.11</v>
      </c>
      <c r="L457">
        <v>3</v>
      </c>
      <c r="M457" s="3">
        <v>57.33</v>
      </c>
      <c r="N457" s="1" t="s">
        <v>21</v>
      </c>
      <c r="O457" s="1" t="s">
        <v>22</v>
      </c>
    </row>
    <row r="458" spans="1:15" x14ac:dyDescent="0.3">
      <c r="A458" s="1" t="s">
        <v>1901</v>
      </c>
      <c r="B458" s="2">
        <v>45230</v>
      </c>
      <c r="C458" s="1" t="s">
        <v>6671</v>
      </c>
      <c r="D458" s="1" t="s">
        <v>133</v>
      </c>
      <c r="E458">
        <v>2023</v>
      </c>
      <c r="F458" s="1" t="s">
        <v>1902</v>
      </c>
      <c r="G458" s="1" t="s">
        <v>1903</v>
      </c>
      <c r="H458" s="1" t="s">
        <v>1024</v>
      </c>
      <c r="I458" s="1" t="s">
        <v>1904</v>
      </c>
      <c r="J458" s="1" t="s">
        <v>20</v>
      </c>
      <c r="K458" s="3">
        <v>20.29</v>
      </c>
      <c r="L458">
        <v>4</v>
      </c>
      <c r="M458" s="3">
        <v>81.16</v>
      </c>
      <c r="N458" s="1" t="s">
        <v>29</v>
      </c>
      <c r="O458" s="1" t="s">
        <v>80</v>
      </c>
    </row>
    <row r="459" spans="1:15" x14ac:dyDescent="0.3">
      <c r="A459" s="1" t="s">
        <v>1905</v>
      </c>
      <c r="B459" s="2">
        <v>44869</v>
      </c>
      <c r="C459" s="1" t="s">
        <v>6668</v>
      </c>
      <c r="D459" s="1" t="s">
        <v>54</v>
      </c>
      <c r="E459">
        <v>2022</v>
      </c>
      <c r="F459" s="1" t="s">
        <v>1906</v>
      </c>
      <c r="G459" s="1" t="s">
        <v>1907</v>
      </c>
      <c r="H459" s="1" t="s">
        <v>1908</v>
      </c>
      <c r="I459" s="1" t="s">
        <v>1909</v>
      </c>
      <c r="J459" s="1" t="s">
        <v>70</v>
      </c>
      <c r="K459" s="3">
        <v>51.5</v>
      </c>
      <c r="L459">
        <v>5</v>
      </c>
      <c r="M459" s="3">
        <v>257.5</v>
      </c>
      <c r="N459" s="1" t="s">
        <v>6669</v>
      </c>
      <c r="O459" s="1" t="s">
        <v>37</v>
      </c>
    </row>
    <row r="460" spans="1:15" x14ac:dyDescent="0.3">
      <c r="A460" s="1" t="s">
        <v>1910</v>
      </c>
      <c r="B460" s="2">
        <v>44941</v>
      </c>
      <c r="C460" s="1" t="s">
        <v>6666</v>
      </c>
      <c r="D460" s="1" t="s">
        <v>210</v>
      </c>
      <c r="E460">
        <v>2023</v>
      </c>
      <c r="F460" s="1" t="s">
        <v>275</v>
      </c>
      <c r="G460" s="1" t="s">
        <v>276</v>
      </c>
      <c r="H460" s="1" t="s">
        <v>1911</v>
      </c>
      <c r="I460" s="1" t="s">
        <v>1912</v>
      </c>
      <c r="J460" s="1" t="s">
        <v>70</v>
      </c>
      <c r="K460" s="3">
        <v>34.590000000000003</v>
      </c>
      <c r="L460">
        <v>1</v>
      </c>
      <c r="M460" s="3">
        <v>34.590000000000003</v>
      </c>
      <c r="N460" s="1" t="s">
        <v>6669</v>
      </c>
      <c r="O460" s="1" t="s">
        <v>22</v>
      </c>
    </row>
    <row r="461" spans="1:15" x14ac:dyDescent="0.3">
      <c r="A461" s="1" t="s">
        <v>1913</v>
      </c>
      <c r="B461" s="2">
        <v>45804</v>
      </c>
      <c r="C461" s="1" t="s">
        <v>6671</v>
      </c>
      <c r="D461" s="1" t="s">
        <v>46</v>
      </c>
      <c r="E461">
        <v>2025</v>
      </c>
      <c r="F461" s="1" t="s">
        <v>1914</v>
      </c>
      <c r="G461" s="1" t="s">
        <v>1915</v>
      </c>
      <c r="H461" s="1" t="s">
        <v>554</v>
      </c>
      <c r="I461" s="1" t="s">
        <v>1116</v>
      </c>
      <c r="J461" s="1" t="s">
        <v>20</v>
      </c>
      <c r="K461" s="3">
        <v>38.299999999999997</v>
      </c>
      <c r="L461">
        <v>4</v>
      </c>
      <c r="M461" s="3">
        <v>153.19999999999999</v>
      </c>
      <c r="N461" s="1" t="s">
        <v>21</v>
      </c>
      <c r="O461" s="1" t="s">
        <v>37</v>
      </c>
    </row>
    <row r="462" spans="1:15" x14ac:dyDescent="0.3">
      <c r="A462" s="1" t="s">
        <v>1916</v>
      </c>
      <c r="B462" s="2">
        <v>45706</v>
      </c>
      <c r="C462" s="1" t="s">
        <v>6671</v>
      </c>
      <c r="D462" s="1" t="s">
        <v>39</v>
      </c>
      <c r="E462">
        <v>2025</v>
      </c>
      <c r="F462" s="1" t="s">
        <v>1917</v>
      </c>
      <c r="G462" s="1" t="s">
        <v>1918</v>
      </c>
      <c r="H462" s="1" t="s">
        <v>1919</v>
      </c>
      <c r="I462" s="1" t="s">
        <v>1920</v>
      </c>
      <c r="J462" s="1" t="s">
        <v>20</v>
      </c>
      <c r="K462" s="3">
        <v>32.06</v>
      </c>
      <c r="L462">
        <v>2</v>
      </c>
      <c r="M462" s="3">
        <v>64.12</v>
      </c>
      <c r="N462" s="1" t="s">
        <v>6669</v>
      </c>
      <c r="O462" s="1" t="s">
        <v>22</v>
      </c>
    </row>
    <row r="463" spans="1:15" x14ac:dyDescent="0.3">
      <c r="A463" s="1" t="s">
        <v>1921</v>
      </c>
      <c r="B463" s="2">
        <v>45463</v>
      </c>
      <c r="C463" s="1" t="s">
        <v>6672</v>
      </c>
      <c r="D463" s="1" t="s">
        <v>24</v>
      </c>
      <c r="E463">
        <v>2024</v>
      </c>
      <c r="F463" s="1" t="s">
        <v>285</v>
      </c>
      <c r="G463" s="1" t="s">
        <v>1922</v>
      </c>
      <c r="H463" s="1" t="s">
        <v>262</v>
      </c>
      <c r="I463" s="1" t="s">
        <v>263</v>
      </c>
      <c r="J463" s="1" t="s">
        <v>70</v>
      </c>
      <c r="K463" s="3">
        <v>41.83</v>
      </c>
      <c r="L463">
        <v>2</v>
      </c>
      <c r="M463" s="3">
        <v>83.66</v>
      </c>
      <c r="N463" s="1" t="s">
        <v>21</v>
      </c>
      <c r="O463" s="1" t="s">
        <v>37</v>
      </c>
    </row>
    <row r="464" spans="1:15" x14ac:dyDescent="0.3">
      <c r="A464" s="1" t="s">
        <v>1923</v>
      </c>
      <c r="B464" s="2">
        <v>44886</v>
      </c>
      <c r="C464" s="1" t="s">
        <v>6667</v>
      </c>
      <c r="D464" s="1" t="s">
        <v>54</v>
      </c>
      <c r="E464">
        <v>2022</v>
      </c>
      <c r="F464" s="1" t="s">
        <v>1035</v>
      </c>
      <c r="G464" s="1" t="s">
        <v>1924</v>
      </c>
      <c r="H464" s="1" t="s">
        <v>430</v>
      </c>
      <c r="I464" s="1" t="s">
        <v>1925</v>
      </c>
      <c r="J464" s="1" t="s">
        <v>70</v>
      </c>
      <c r="K464" s="3">
        <v>22.81</v>
      </c>
      <c r="L464">
        <v>1</v>
      </c>
      <c r="M464" s="3">
        <v>22.81</v>
      </c>
      <c r="N464" s="1" t="s">
        <v>21</v>
      </c>
      <c r="O464" s="1" t="s">
        <v>95</v>
      </c>
    </row>
    <row r="465" spans="1:15" x14ac:dyDescent="0.3">
      <c r="A465" s="1" t="s">
        <v>1926</v>
      </c>
      <c r="B465" s="2">
        <v>45451</v>
      </c>
      <c r="C465" s="1" t="s">
        <v>6673</v>
      </c>
      <c r="D465" s="1" t="s">
        <v>24</v>
      </c>
      <c r="E465">
        <v>2024</v>
      </c>
      <c r="F465" s="1" t="s">
        <v>732</v>
      </c>
      <c r="G465" s="1" t="s">
        <v>1927</v>
      </c>
      <c r="H465" s="1" t="s">
        <v>375</v>
      </c>
      <c r="I465" s="1" t="s">
        <v>1928</v>
      </c>
      <c r="J465" s="1" t="s">
        <v>70</v>
      </c>
      <c r="K465" s="3">
        <v>44.02</v>
      </c>
      <c r="L465">
        <v>4</v>
      </c>
      <c r="M465" s="3">
        <v>176.08</v>
      </c>
      <c r="N465" s="1" t="s">
        <v>21</v>
      </c>
      <c r="O465" s="1" t="s">
        <v>193</v>
      </c>
    </row>
    <row r="466" spans="1:15" x14ac:dyDescent="0.3">
      <c r="A466" s="1" t="s">
        <v>1929</v>
      </c>
      <c r="B466" s="2">
        <v>44903</v>
      </c>
      <c r="C466" s="1" t="s">
        <v>6672</v>
      </c>
      <c r="D466" s="1" t="s">
        <v>107</v>
      </c>
      <c r="E466">
        <v>2022</v>
      </c>
      <c r="F466" s="1" t="s">
        <v>972</v>
      </c>
      <c r="G466" s="1" t="s">
        <v>1930</v>
      </c>
      <c r="H466" s="1" t="s">
        <v>1812</v>
      </c>
      <c r="I466" s="1" t="s">
        <v>1813</v>
      </c>
      <c r="J466" s="1" t="s">
        <v>70</v>
      </c>
      <c r="K466" s="3">
        <v>51.84</v>
      </c>
      <c r="L466">
        <v>1</v>
      </c>
      <c r="M466" s="3">
        <v>51.84</v>
      </c>
      <c r="N466" s="1" t="s">
        <v>21</v>
      </c>
      <c r="O466" s="1" t="s">
        <v>37</v>
      </c>
    </row>
    <row r="467" spans="1:15" x14ac:dyDescent="0.3">
      <c r="A467" s="1" t="s">
        <v>1931</v>
      </c>
      <c r="B467" s="2">
        <v>45528</v>
      </c>
      <c r="C467" s="1" t="s">
        <v>6673</v>
      </c>
      <c r="D467" s="1" t="s">
        <v>90</v>
      </c>
      <c r="E467">
        <v>2024</v>
      </c>
      <c r="F467" s="1" t="s">
        <v>1932</v>
      </c>
      <c r="G467" s="1" t="s">
        <v>1933</v>
      </c>
      <c r="H467" s="1" t="s">
        <v>1934</v>
      </c>
      <c r="I467" s="1" t="s">
        <v>1935</v>
      </c>
      <c r="J467" s="1" t="s">
        <v>51</v>
      </c>
      <c r="K467" s="3">
        <v>34.020000000000003</v>
      </c>
      <c r="L467">
        <v>5</v>
      </c>
      <c r="M467" s="3">
        <v>170.1</v>
      </c>
      <c r="N467" s="1" t="s">
        <v>88</v>
      </c>
      <c r="O467" s="1" t="s">
        <v>44</v>
      </c>
    </row>
    <row r="468" spans="1:15" x14ac:dyDescent="0.3">
      <c r="A468" s="1" t="s">
        <v>1936</v>
      </c>
      <c r="B468" s="2">
        <v>45169</v>
      </c>
      <c r="C468" s="1" t="s">
        <v>6672</v>
      </c>
      <c r="D468" s="1" t="s">
        <v>90</v>
      </c>
      <c r="E468">
        <v>2023</v>
      </c>
      <c r="F468" s="1" t="s">
        <v>1937</v>
      </c>
      <c r="G468" s="1" t="s">
        <v>1938</v>
      </c>
      <c r="H468" s="1" t="s">
        <v>1939</v>
      </c>
      <c r="I468" s="1" t="s">
        <v>1940</v>
      </c>
      <c r="J468" s="1" t="s">
        <v>70</v>
      </c>
      <c r="K468" s="3">
        <v>18.010000000000002</v>
      </c>
      <c r="L468">
        <v>3</v>
      </c>
      <c r="M468" s="3">
        <v>54.03</v>
      </c>
      <c r="N468" s="1" t="s">
        <v>21</v>
      </c>
      <c r="O468" s="1" t="s">
        <v>52</v>
      </c>
    </row>
    <row r="469" spans="1:15" x14ac:dyDescent="0.3">
      <c r="A469" s="1" t="s">
        <v>1941</v>
      </c>
      <c r="B469" s="2">
        <v>44997</v>
      </c>
      <c r="C469" s="1" t="s">
        <v>6666</v>
      </c>
      <c r="D469" s="1" t="s">
        <v>15</v>
      </c>
      <c r="E469">
        <v>2023</v>
      </c>
      <c r="F469" s="1" t="s">
        <v>1942</v>
      </c>
      <c r="G469" s="1" t="s">
        <v>1943</v>
      </c>
      <c r="H469" s="1" t="s">
        <v>1944</v>
      </c>
      <c r="I469" s="1" t="s">
        <v>1945</v>
      </c>
      <c r="J469" s="1" t="s">
        <v>51</v>
      </c>
      <c r="K469" s="3">
        <v>5.56</v>
      </c>
      <c r="L469">
        <v>1</v>
      </c>
      <c r="M469" s="3">
        <v>5.56</v>
      </c>
      <c r="N469" s="1" t="s">
        <v>88</v>
      </c>
      <c r="O469" s="1" t="s">
        <v>44</v>
      </c>
    </row>
    <row r="470" spans="1:15" x14ac:dyDescent="0.3">
      <c r="A470" s="1" t="s">
        <v>1946</v>
      </c>
      <c r="B470" s="2">
        <v>45096</v>
      </c>
      <c r="C470" s="1" t="s">
        <v>6667</v>
      </c>
      <c r="D470" s="1" t="s">
        <v>24</v>
      </c>
      <c r="E470">
        <v>2023</v>
      </c>
      <c r="F470" s="1" t="s">
        <v>1914</v>
      </c>
      <c r="G470" s="1" t="s">
        <v>1947</v>
      </c>
      <c r="H470" s="1" t="s">
        <v>1948</v>
      </c>
      <c r="I470" s="1" t="s">
        <v>1949</v>
      </c>
      <c r="J470" s="1" t="s">
        <v>20</v>
      </c>
      <c r="K470" s="3">
        <v>49.72</v>
      </c>
      <c r="L470">
        <v>2</v>
      </c>
      <c r="M470" s="3">
        <v>99.44</v>
      </c>
      <c r="N470" s="1" t="s">
        <v>29</v>
      </c>
      <c r="O470" s="1" t="s">
        <v>44</v>
      </c>
    </row>
    <row r="471" spans="1:15" x14ac:dyDescent="0.3">
      <c r="A471" s="1" t="s">
        <v>1950</v>
      </c>
      <c r="B471" s="2">
        <v>45366</v>
      </c>
      <c r="C471" s="1" t="s">
        <v>6668</v>
      </c>
      <c r="D471" s="1" t="s">
        <v>15</v>
      </c>
      <c r="E471">
        <v>2024</v>
      </c>
      <c r="F471" s="1" t="s">
        <v>1951</v>
      </c>
      <c r="G471" s="1" t="s">
        <v>1952</v>
      </c>
      <c r="H471" s="1" t="s">
        <v>1953</v>
      </c>
      <c r="I471" s="1" t="s">
        <v>1954</v>
      </c>
      <c r="J471" s="1" t="s">
        <v>20</v>
      </c>
      <c r="K471" s="3">
        <v>45.35</v>
      </c>
      <c r="L471">
        <v>1</v>
      </c>
      <c r="M471" s="3">
        <v>45.35</v>
      </c>
      <c r="N471" s="1" t="s">
        <v>21</v>
      </c>
      <c r="O471" s="1" t="s">
        <v>44</v>
      </c>
    </row>
    <row r="472" spans="1:15" x14ac:dyDescent="0.3">
      <c r="A472" s="1" t="s">
        <v>1955</v>
      </c>
      <c r="B472" s="2">
        <v>44943</v>
      </c>
      <c r="C472" s="1" t="s">
        <v>6671</v>
      </c>
      <c r="D472" s="1" t="s">
        <v>210</v>
      </c>
      <c r="E472">
        <v>2023</v>
      </c>
      <c r="F472" s="1" t="s">
        <v>1249</v>
      </c>
      <c r="G472" s="1" t="s">
        <v>1250</v>
      </c>
      <c r="H472" s="1" t="s">
        <v>257</v>
      </c>
      <c r="I472" s="1" t="s">
        <v>258</v>
      </c>
      <c r="J472" s="1" t="s">
        <v>20</v>
      </c>
      <c r="K472" s="3">
        <v>17.96</v>
      </c>
      <c r="L472">
        <v>3</v>
      </c>
      <c r="M472" s="3">
        <v>53.88</v>
      </c>
      <c r="N472" s="1" t="s">
        <v>6669</v>
      </c>
      <c r="O472" s="1" t="s">
        <v>44</v>
      </c>
    </row>
    <row r="473" spans="1:15" x14ac:dyDescent="0.3">
      <c r="A473" s="1" t="s">
        <v>1956</v>
      </c>
      <c r="B473" s="2">
        <v>45416</v>
      </c>
      <c r="C473" s="1" t="s">
        <v>6673</v>
      </c>
      <c r="D473" s="1" t="s">
        <v>46</v>
      </c>
      <c r="E473">
        <v>2024</v>
      </c>
      <c r="F473" s="1" t="s">
        <v>1957</v>
      </c>
      <c r="G473" s="1" t="s">
        <v>1958</v>
      </c>
      <c r="H473" s="1" t="s">
        <v>1959</v>
      </c>
      <c r="I473" s="1" t="s">
        <v>1960</v>
      </c>
      <c r="J473" s="1" t="s">
        <v>70</v>
      </c>
      <c r="K473" s="3">
        <v>13.74</v>
      </c>
      <c r="L473">
        <v>1</v>
      </c>
      <c r="M473" s="3">
        <v>13.74</v>
      </c>
      <c r="N473" s="1" t="s">
        <v>29</v>
      </c>
      <c r="O473" s="1" t="s">
        <v>22</v>
      </c>
    </row>
    <row r="474" spans="1:15" x14ac:dyDescent="0.3">
      <c r="A474" s="1" t="s">
        <v>1961</v>
      </c>
      <c r="B474" s="2">
        <v>45399</v>
      </c>
      <c r="C474" s="1" t="s">
        <v>6670</v>
      </c>
      <c r="D474" s="1" t="s">
        <v>82</v>
      </c>
      <c r="E474">
        <v>2024</v>
      </c>
      <c r="F474" s="1" t="s">
        <v>552</v>
      </c>
      <c r="G474" s="1" t="s">
        <v>553</v>
      </c>
      <c r="H474" s="1" t="s">
        <v>545</v>
      </c>
      <c r="I474" s="1" t="s">
        <v>1962</v>
      </c>
      <c r="J474" s="1" t="s">
        <v>70</v>
      </c>
      <c r="K474" s="3">
        <v>17.059999999999999</v>
      </c>
      <c r="L474">
        <v>2</v>
      </c>
      <c r="M474" s="3">
        <v>34.119999999999997</v>
      </c>
      <c r="N474" s="1" t="s">
        <v>21</v>
      </c>
      <c r="O474" s="1" t="s">
        <v>52</v>
      </c>
    </row>
    <row r="475" spans="1:15" x14ac:dyDescent="0.3">
      <c r="A475" s="1" t="s">
        <v>1963</v>
      </c>
      <c r="B475" s="2">
        <v>45841</v>
      </c>
      <c r="C475" s="1" t="s">
        <v>6672</v>
      </c>
      <c r="D475" s="1" t="s">
        <v>32</v>
      </c>
      <c r="E475">
        <v>2025</v>
      </c>
      <c r="F475" s="1" t="s">
        <v>636</v>
      </c>
      <c r="G475" s="1" t="s">
        <v>637</v>
      </c>
      <c r="H475" s="1" t="s">
        <v>1425</v>
      </c>
      <c r="I475" s="1" t="s">
        <v>1964</v>
      </c>
      <c r="J475" s="1" t="s">
        <v>70</v>
      </c>
      <c r="K475" s="3">
        <v>45.11</v>
      </c>
      <c r="L475">
        <v>5</v>
      </c>
      <c r="M475" s="3">
        <v>225.55</v>
      </c>
      <c r="N475" s="1" t="s">
        <v>6669</v>
      </c>
      <c r="O475" s="1" t="s">
        <v>193</v>
      </c>
    </row>
    <row r="476" spans="1:15" x14ac:dyDescent="0.3">
      <c r="A476" s="1" t="s">
        <v>1965</v>
      </c>
      <c r="B476" s="2">
        <v>45626</v>
      </c>
      <c r="C476" s="1" t="s">
        <v>6673</v>
      </c>
      <c r="D476" s="1" t="s">
        <v>54</v>
      </c>
      <c r="E476">
        <v>2024</v>
      </c>
      <c r="F476" s="1" t="s">
        <v>1966</v>
      </c>
      <c r="G476" s="1" t="s">
        <v>1967</v>
      </c>
      <c r="H476" s="1" t="s">
        <v>1968</v>
      </c>
      <c r="I476" s="1" t="s">
        <v>1969</v>
      </c>
      <c r="J476" s="1" t="s">
        <v>70</v>
      </c>
      <c r="K476" s="3">
        <v>25.67</v>
      </c>
      <c r="L476">
        <v>4</v>
      </c>
      <c r="M476" s="3">
        <v>102.68</v>
      </c>
      <c r="N476" s="1" t="s">
        <v>88</v>
      </c>
      <c r="O476" s="1" t="s">
        <v>22</v>
      </c>
    </row>
    <row r="477" spans="1:15" x14ac:dyDescent="0.3">
      <c r="A477" s="1" t="s">
        <v>1970</v>
      </c>
      <c r="B477" s="2">
        <v>45709</v>
      </c>
      <c r="C477" s="1" t="s">
        <v>6668</v>
      </c>
      <c r="D477" s="1" t="s">
        <v>39</v>
      </c>
      <c r="E477">
        <v>2025</v>
      </c>
      <c r="F477" s="1" t="s">
        <v>1971</v>
      </c>
      <c r="G477" s="1" t="s">
        <v>1972</v>
      </c>
      <c r="H477" s="1" t="s">
        <v>257</v>
      </c>
      <c r="I477" s="1" t="s">
        <v>258</v>
      </c>
      <c r="J477" s="1" t="s">
        <v>87</v>
      </c>
      <c r="K477" s="3">
        <v>15.3</v>
      </c>
      <c r="L477">
        <v>3</v>
      </c>
      <c r="M477" s="3">
        <v>45.9</v>
      </c>
      <c r="N477" s="1" t="s">
        <v>6669</v>
      </c>
      <c r="O477" s="1" t="s">
        <v>22</v>
      </c>
    </row>
    <row r="478" spans="1:15" x14ac:dyDescent="0.3">
      <c r="A478" s="1" t="s">
        <v>1973</v>
      </c>
      <c r="B478" s="2">
        <v>44892</v>
      </c>
      <c r="C478" s="1" t="s">
        <v>6666</v>
      </c>
      <c r="D478" s="1" t="s">
        <v>54</v>
      </c>
      <c r="E478">
        <v>2022</v>
      </c>
      <c r="F478" s="1" t="s">
        <v>972</v>
      </c>
      <c r="G478" s="1" t="s">
        <v>1930</v>
      </c>
      <c r="H478" s="1" t="s">
        <v>1974</v>
      </c>
      <c r="I478" s="1" t="s">
        <v>1975</v>
      </c>
      <c r="J478" s="1" t="s">
        <v>70</v>
      </c>
      <c r="K478" s="3">
        <v>31.16</v>
      </c>
      <c r="L478">
        <v>1</v>
      </c>
      <c r="M478" s="3">
        <v>31.16</v>
      </c>
      <c r="N478" s="1" t="s">
        <v>21</v>
      </c>
      <c r="O478" s="1" t="s">
        <v>37</v>
      </c>
    </row>
    <row r="479" spans="1:15" x14ac:dyDescent="0.3">
      <c r="A479" s="1" t="s">
        <v>1976</v>
      </c>
      <c r="B479" s="2">
        <v>45460</v>
      </c>
      <c r="C479" s="1" t="s">
        <v>6667</v>
      </c>
      <c r="D479" s="1" t="s">
        <v>24</v>
      </c>
      <c r="E479">
        <v>2024</v>
      </c>
      <c r="F479" s="1" t="s">
        <v>1215</v>
      </c>
      <c r="G479" s="1" t="s">
        <v>1977</v>
      </c>
      <c r="H479" s="1" t="s">
        <v>1978</v>
      </c>
      <c r="I479" s="1" t="s">
        <v>1979</v>
      </c>
      <c r="J479" s="1" t="s">
        <v>20</v>
      </c>
      <c r="K479" s="3">
        <v>11.72</v>
      </c>
      <c r="L479">
        <v>3</v>
      </c>
      <c r="M479" s="3">
        <v>35.159999999999997</v>
      </c>
      <c r="N479" s="1" t="s">
        <v>6669</v>
      </c>
      <c r="O479" s="1" t="s">
        <v>193</v>
      </c>
    </row>
    <row r="480" spans="1:15" x14ac:dyDescent="0.3">
      <c r="A480" s="1" t="s">
        <v>1980</v>
      </c>
      <c r="B480" s="2">
        <v>45245</v>
      </c>
      <c r="C480" s="1" t="s">
        <v>6670</v>
      </c>
      <c r="D480" s="1" t="s">
        <v>54</v>
      </c>
      <c r="E480">
        <v>2023</v>
      </c>
      <c r="F480" s="1" t="s">
        <v>1254</v>
      </c>
      <c r="G480" s="1" t="s">
        <v>1340</v>
      </c>
      <c r="H480" s="1" t="s">
        <v>1981</v>
      </c>
      <c r="I480" s="1" t="s">
        <v>1982</v>
      </c>
      <c r="J480" s="1" t="s">
        <v>20</v>
      </c>
      <c r="K480" s="3">
        <v>15.45</v>
      </c>
      <c r="L480">
        <v>4</v>
      </c>
      <c r="M480" s="3">
        <v>61.8</v>
      </c>
      <c r="N480" s="1" t="s">
        <v>88</v>
      </c>
      <c r="O480" s="1" t="s">
        <v>22</v>
      </c>
    </row>
    <row r="481" spans="1:15" x14ac:dyDescent="0.3">
      <c r="A481" s="1" t="s">
        <v>1984</v>
      </c>
      <c r="B481" s="2">
        <v>44832</v>
      </c>
      <c r="C481" s="1" t="s">
        <v>6670</v>
      </c>
      <c r="D481" s="1" t="s">
        <v>60</v>
      </c>
      <c r="E481">
        <v>2022</v>
      </c>
      <c r="F481" s="1" t="s">
        <v>1019</v>
      </c>
      <c r="G481" s="1" t="s">
        <v>1985</v>
      </c>
      <c r="H481" s="1" t="s">
        <v>1986</v>
      </c>
      <c r="I481" s="1" t="s">
        <v>1987</v>
      </c>
      <c r="J481" s="1" t="s">
        <v>87</v>
      </c>
      <c r="K481" s="3">
        <v>25.72</v>
      </c>
      <c r="L481">
        <v>3</v>
      </c>
      <c r="M481" s="3">
        <v>77.16</v>
      </c>
      <c r="N481" s="1" t="s">
        <v>21</v>
      </c>
      <c r="O481" s="1" t="s">
        <v>37</v>
      </c>
    </row>
    <row r="482" spans="1:15" x14ac:dyDescent="0.3">
      <c r="A482" s="1" t="s">
        <v>1988</v>
      </c>
      <c r="B482" s="2">
        <v>45263</v>
      </c>
      <c r="C482" s="1" t="s">
        <v>6666</v>
      </c>
      <c r="D482" s="1" t="s">
        <v>107</v>
      </c>
      <c r="E482">
        <v>2023</v>
      </c>
      <c r="F482" s="1" t="s">
        <v>728</v>
      </c>
      <c r="G482" s="1" t="s">
        <v>1989</v>
      </c>
      <c r="H482" s="1" t="s">
        <v>1990</v>
      </c>
      <c r="I482" s="1" t="s">
        <v>1991</v>
      </c>
      <c r="J482" s="1" t="s">
        <v>70</v>
      </c>
      <c r="K482" s="3">
        <v>5.83</v>
      </c>
      <c r="L482">
        <v>1</v>
      </c>
      <c r="M482" s="3">
        <v>5.83</v>
      </c>
      <c r="N482" s="1" t="s">
        <v>29</v>
      </c>
      <c r="O482" s="1" t="s">
        <v>30</v>
      </c>
    </row>
    <row r="483" spans="1:15" x14ac:dyDescent="0.3">
      <c r="A483" s="1" t="s">
        <v>1992</v>
      </c>
      <c r="B483" s="2">
        <v>44811</v>
      </c>
      <c r="C483" s="1" t="s">
        <v>6670</v>
      </c>
      <c r="D483" s="1" t="s">
        <v>60</v>
      </c>
      <c r="E483">
        <v>2022</v>
      </c>
      <c r="F483" s="1" t="s">
        <v>1993</v>
      </c>
      <c r="G483" s="1" t="s">
        <v>1994</v>
      </c>
      <c r="H483" s="1" t="s">
        <v>608</v>
      </c>
      <c r="I483" s="1" t="s">
        <v>1174</v>
      </c>
      <c r="J483" s="1" t="s">
        <v>70</v>
      </c>
      <c r="K483" s="3">
        <v>56.48</v>
      </c>
      <c r="L483">
        <v>1</v>
      </c>
      <c r="M483" s="3">
        <v>56.48</v>
      </c>
      <c r="N483" s="1" t="s">
        <v>21</v>
      </c>
      <c r="O483" s="1" t="s">
        <v>193</v>
      </c>
    </row>
    <row r="484" spans="1:15" x14ac:dyDescent="0.3">
      <c r="A484" s="1" t="s">
        <v>1995</v>
      </c>
      <c r="B484" s="2">
        <v>45433</v>
      </c>
      <c r="C484" s="1" t="s">
        <v>6671</v>
      </c>
      <c r="D484" s="1" t="s">
        <v>46</v>
      </c>
      <c r="E484">
        <v>2024</v>
      </c>
      <c r="F484" s="1" t="s">
        <v>1133</v>
      </c>
      <c r="G484" s="1" t="s">
        <v>1134</v>
      </c>
      <c r="H484" s="1" t="s">
        <v>1454</v>
      </c>
      <c r="I484" s="1" t="s">
        <v>1455</v>
      </c>
      <c r="J484" s="1" t="s">
        <v>87</v>
      </c>
      <c r="K484" s="3">
        <v>37.22</v>
      </c>
      <c r="L484">
        <v>3</v>
      </c>
      <c r="M484" s="3">
        <v>111.66</v>
      </c>
      <c r="N484" s="1" t="s">
        <v>21</v>
      </c>
      <c r="O484" s="1" t="s">
        <v>37</v>
      </c>
    </row>
    <row r="485" spans="1:15" x14ac:dyDescent="0.3">
      <c r="A485" s="1" t="s">
        <v>1996</v>
      </c>
      <c r="B485" s="2">
        <v>45575</v>
      </c>
      <c r="C485" s="1" t="s">
        <v>6672</v>
      </c>
      <c r="D485" s="1" t="s">
        <v>133</v>
      </c>
      <c r="E485">
        <v>2024</v>
      </c>
      <c r="F485" s="1" t="s">
        <v>686</v>
      </c>
      <c r="G485" s="1" t="s">
        <v>687</v>
      </c>
      <c r="H485" s="1" t="s">
        <v>416</v>
      </c>
      <c r="I485" s="1" t="s">
        <v>417</v>
      </c>
      <c r="J485" s="1" t="s">
        <v>87</v>
      </c>
      <c r="K485" s="3">
        <v>47.09</v>
      </c>
      <c r="L485">
        <v>2</v>
      </c>
      <c r="M485" s="3">
        <v>94.18</v>
      </c>
      <c r="N485" s="1" t="s">
        <v>6669</v>
      </c>
      <c r="O485" s="1" t="s">
        <v>44</v>
      </c>
    </row>
    <row r="486" spans="1:15" x14ac:dyDescent="0.3">
      <c r="A486" s="1" t="s">
        <v>1997</v>
      </c>
      <c r="B486" s="2">
        <v>45070</v>
      </c>
      <c r="C486" s="1" t="s">
        <v>6670</v>
      </c>
      <c r="D486" s="1" t="s">
        <v>46</v>
      </c>
      <c r="E486">
        <v>2023</v>
      </c>
      <c r="F486" s="1" t="s">
        <v>1998</v>
      </c>
      <c r="G486" s="1" t="s">
        <v>1999</v>
      </c>
      <c r="H486" s="1" t="s">
        <v>1899</v>
      </c>
      <c r="I486" s="1" t="s">
        <v>2000</v>
      </c>
      <c r="J486" s="1" t="s">
        <v>20</v>
      </c>
      <c r="K486" s="3">
        <v>30.83</v>
      </c>
      <c r="L486">
        <v>5</v>
      </c>
      <c r="M486" s="3">
        <v>154.15</v>
      </c>
      <c r="N486" s="1" t="s">
        <v>21</v>
      </c>
      <c r="O486" s="1" t="s">
        <v>95</v>
      </c>
    </row>
    <row r="487" spans="1:15" x14ac:dyDescent="0.3">
      <c r="A487" s="1" t="s">
        <v>2001</v>
      </c>
      <c r="B487" s="2">
        <v>44815</v>
      </c>
      <c r="C487" s="1" t="s">
        <v>6666</v>
      </c>
      <c r="D487" s="1" t="s">
        <v>60</v>
      </c>
      <c r="E487">
        <v>2022</v>
      </c>
      <c r="F487" s="1" t="s">
        <v>1133</v>
      </c>
      <c r="G487" s="1" t="s">
        <v>2002</v>
      </c>
      <c r="H487" s="1" t="s">
        <v>2003</v>
      </c>
      <c r="I487" s="1" t="s">
        <v>2004</v>
      </c>
      <c r="J487" s="1" t="s">
        <v>70</v>
      </c>
      <c r="K487" s="3">
        <v>38.97</v>
      </c>
      <c r="L487">
        <v>2</v>
      </c>
      <c r="M487" s="3">
        <v>77.94</v>
      </c>
      <c r="N487" s="1" t="s">
        <v>21</v>
      </c>
      <c r="O487" s="1" t="s">
        <v>37</v>
      </c>
    </row>
    <row r="488" spans="1:15" x14ac:dyDescent="0.3">
      <c r="A488" s="1" t="s">
        <v>2005</v>
      </c>
      <c r="B488" s="2">
        <v>45283</v>
      </c>
      <c r="C488" s="1" t="s">
        <v>6673</v>
      </c>
      <c r="D488" s="1" t="s">
        <v>107</v>
      </c>
      <c r="E488">
        <v>2023</v>
      </c>
      <c r="F488" s="1" t="s">
        <v>2006</v>
      </c>
      <c r="G488" s="1" t="s">
        <v>2007</v>
      </c>
      <c r="H488" s="1" t="s">
        <v>384</v>
      </c>
      <c r="I488" s="1" t="s">
        <v>2008</v>
      </c>
      <c r="J488" s="1" t="s">
        <v>51</v>
      </c>
      <c r="K488" s="3">
        <v>38.06</v>
      </c>
      <c r="L488">
        <v>1</v>
      </c>
      <c r="M488" s="3">
        <v>38.06</v>
      </c>
      <c r="N488" s="1" t="s">
        <v>88</v>
      </c>
      <c r="O488" s="1" t="s">
        <v>37</v>
      </c>
    </row>
    <row r="489" spans="1:15" x14ac:dyDescent="0.3">
      <c r="A489" s="1" t="s">
        <v>2009</v>
      </c>
      <c r="B489" s="2">
        <v>45546</v>
      </c>
      <c r="C489" s="1" t="s">
        <v>6670</v>
      </c>
      <c r="D489" s="1" t="s">
        <v>60</v>
      </c>
      <c r="E489">
        <v>2024</v>
      </c>
      <c r="F489" s="1" t="s">
        <v>1527</v>
      </c>
      <c r="G489" s="1" t="s">
        <v>2010</v>
      </c>
      <c r="H489" s="1" t="s">
        <v>2011</v>
      </c>
      <c r="I489" s="1" t="s">
        <v>2012</v>
      </c>
      <c r="J489" s="1" t="s">
        <v>20</v>
      </c>
      <c r="K489" s="3">
        <v>31.35</v>
      </c>
      <c r="L489">
        <v>3</v>
      </c>
      <c r="M489" s="3">
        <v>94.05</v>
      </c>
      <c r="N489" s="1" t="s">
        <v>6669</v>
      </c>
      <c r="O489" s="1" t="s">
        <v>44</v>
      </c>
    </row>
    <row r="490" spans="1:15" x14ac:dyDescent="0.3">
      <c r="A490" s="1" t="s">
        <v>2013</v>
      </c>
      <c r="B490" s="2">
        <v>44887</v>
      </c>
      <c r="C490" s="1" t="s">
        <v>6671</v>
      </c>
      <c r="D490" s="1" t="s">
        <v>54</v>
      </c>
      <c r="E490">
        <v>2022</v>
      </c>
      <c r="F490" s="1" t="s">
        <v>2014</v>
      </c>
      <c r="G490" s="1" t="s">
        <v>2015</v>
      </c>
      <c r="H490" s="1" t="s">
        <v>1130</v>
      </c>
      <c r="I490" s="1" t="s">
        <v>1131</v>
      </c>
      <c r="J490" s="1" t="s">
        <v>51</v>
      </c>
      <c r="K490" s="3">
        <v>6.83</v>
      </c>
      <c r="L490">
        <v>5</v>
      </c>
      <c r="M490" s="3">
        <v>34.15</v>
      </c>
      <c r="N490" s="1" t="s">
        <v>6669</v>
      </c>
      <c r="O490" s="1" t="s">
        <v>37</v>
      </c>
    </row>
    <row r="491" spans="1:15" x14ac:dyDescent="0.3">
      <c r="A491" s="1" t="s">
        <v>2016</v>
      </c>
      <c r="B491" s="2">
        <v>45142</v>
      </c>
      <c r="C491" s="1" t="s">
        <v>6668</v>
      </c>
      <c r="D491" s="1" t="s">
        <v>90</v>
      </c>
      <c r="E491">
        <v>2023</v>
      </c>
      <c r="F491" s="1" t="s">
        <v>2017</v>
      </c>
      <c r="G491" s="1" t="s">
        <v>2018</v>
      </c>
      <c r="H491" s="1" t="s">
        <v>2019</v>
      </c>
      <c r="I491" s="1" t="s">
        <v>2020</v>
      </c>
      <c r="J491" s="1" t="s">
        <v>51</v>
      </c>
      <c r="K491" s="3">
        <v>17</v>
      </c>
      <c r="L491">
        <v>5</v>
      </c>
      <c r="M491" s="3">
        <v>85</v>
      </c>
      <c r="N491" s="1" t="s">
        <v>6669</v>
      </c>
      <c r="O491" s="1" t="s">
        <v>193</v>
      </c>
    </row>
    <row r="492" spans="1:15" x14ac:dyDescent="0.3">
      <c r="A492" s="1" t="s">
        <v>2021</v>
      </c>
      <c r="B492" s="2">
        <v>45220</v>
      </c>
      <c r="C492" s="1" t="s">
        <v>6673</v>
      </c>
      <c r="D492" s="1" t="s">
        <v>133</v>
      </c>
      <c r="E492">
        <v>2023</v>
      </c>
      <c r="F492" s="1" t="s">
        <v>2022</v>
      </c>
      <c r="G492" s="1" t="s">
        <v>2023</v>
      </c>
      <c r="H492" s="1" t="s">
        <v>161</v>
      </c>
      <c r="I492" s="1" t="s">
        <v>1693</v>
      </c>
      <c r="J492" s="1" t="s">
        <v>70</v>
      </c>
      <c r="K492" s="3">
        <v>25.69</v>
      </c>
      <c r="L492">
        <v>5</v>
      </c>
      <c r="M492" s="3">
        <v>128.44999999999999</v>
      </c>
      <c r="N492" s="1" t="s">
        <v>6669</v>
      </c>
      <c r="O492" s="1" t="s">
        <v>44</v>
      </c>
    </row>
    <row r="493" spans="1:15" x14ac:dyDescent="0.3">
      <c r="A493" s="1" t="s">
        <v>2024</v>
      </c>
      <c r="B493" s="2">
        <v>44836</v>
      </c>
      <c r="C493" s="1" t="s">
        <v>6666</v>
      </c>
      <c r="D493" s="1" t="s">
        <v>133</v>
      </c>
      <c r="E493">
        <v>2022</v>
      </c>
      <c r="F493" s="1" t="s">
        <v>799</v>
      </c>
      <c r="G493" s="1" t="s">
        <v>800</v>
      </c>
      <c r="H493" s="1" t="s">
        <v>2025</v>
      </c>
      <c r="I493" s="1" t="s">
        <v>2026</v>
      </c>
      <c r="J493" s="1" t="s">
        <v>51</v>
      </c>
      <c r="K493" s="3">
        <v>47.61</v>
      </c>
      <c r="L493">
        <v>4</v>
      </c>
      <c r="M493" s="3">
        <v>190.44</v>
      </c>
      <c r="N493" s="1" t="s">
        <v>21</v>
      </c>
      <c r="O493" s="1" t="s">
        <v>37</v>
      </c>
    </row>
    <row r="494" spans="1:15" x14ac:dyDescent="0.3">
      <c r="A494" s="1" t="s">
        <v>2027</v>
      </c>
      <c r="B494" s="2">
        <v>45375</v>
      </c>
      <c r="C494" s="1" t="s">
        <v>6666</v>
      </c>
      <c r="D494" s="1" t="s">
        <v>15</v>
      </c>
      <c r="E494">
        <v>2024</v>
      </c>
      <c r="F494" s="1" t="s">
        <v>2028</v>
      </c>
      <c r="G494" s="1" t="s">
        <v>2029</v>
      </c>
      <c r="H494" s="1" t="s">
        <v>267</v>
      </c>
      <c r="I494" s="1" t="s">
        <v>268</v>
      </c>
      <c r="J494" s="1" t="s">
        <v>87</v>
      </c>
      <c r="K494" s="3">
        <v>8.7799999999999994</v>
      </c>
      <c r="L494">
        <v>2</v>
      </c>
      <c r="M494" s="3">
        <v>17.559999999999999</v>
      </c>
      <c r="N494" s="1" t="s">
        <v>6669</v>
      </c>
      <c r="O494" s="1" t="s">
        <v>37</v>
      </c>
    </row>
    <row r="495" spans="1:15" x14ac:dyDescent="0.3">
      <c r="A495" s="1" t="s">
        <v>2030</v>
      </c>
      <c r="B495" s="2">
        <v>45042</v>
      </c>
      <c r="C495" s="1" t="s">
        <v>6670</v>
      </c>
      <c r="D495" s="1" t="s">
        <v>82</v>
      </c>
      <c r="E495">
        <v>2023</v>
      </c>
      <c r="F495" s="1" t="s">
        <v>1846</v>
      </c>
      <c r="G495" s="1" t="s">
        <v>2031</v>
      </c>
      <c r="H495" s="1" t="s">
        <v>2032</v>
      </c>
      <c r="I495" s="1" t="s">
        <v>2033</v>
      </c>
      <c r="J495" s="1" t="s">
        <v>51</v>
      </c>
      <c r="K495" s="3">
        <v>42.54</v>
      </c>
      <c r="L495">
        <v>3</v>
      </c>
      <c r="M495" s="3">
        <v>127.62</v>
      </c>
      <c r="N495" s="1" t="s">
        <v>29</v>
      </c>
      <c r="O495" s="1" t="s">
        <v>52</v>
      </c>
    </row>
    <row r="496" spans="1:15" x14ac:dyDescent="0.3">
      <c r="A496" s="1" t="s">
        <v>2034</v>
      </c>
      <c r="B496" s="2">
        <v>45259</v>
      </c>
      <c r="C496" s="1" t="s">
        <v>6670</v>
      </c>
      <c r="D496" s="1" t="s">
        <v>54</v>
      </c>
      <c r="E496">
        <v>2023</v>
      </c>
      <c r="F496" s="1" t="s">
        <v>2035</v>
      </c>
      <c r="G496" s="1" t="s">
        <v>2036</v>
      </c>
      <c r="H496" s="1" t="s">
        <v>2037</v>
      </c>
      <c r="I496" s="1" t="s">
        <v>2038</v>
      </c>
      <c r="J496" s="1" t="s">
        <v>70</v>
      </c>
      <c r="K496" s="3">
        <v>32.65</v>
      </c>
      <c r="L496">
        <v>3</v>
      </c>
      <c r="M496" s="3">
        <v>97.95</v>
      </c>
      <c r="N496" s="1" t="s">
        <v>88</v>
      </c>
      <c r="O496" s="1" t="s">
        <v>52</v>
      </c>
    </row>
    <row r="497" spans="1:15" x14ac:dyDescent="0.3">
      <c r="A497" s="1" t="s">
        <v>2039</v>
      </c>
      <c r="B497" s="2">
        <v>45213</v>
      </c>
      <c r="C497" s="1" t="s">
        <v>6673</v>
      </c>
      <c r="D497" s="1" t="s">
        <v>133</v>
      </c>
      <c r="E497">
        <v>2023</v>
      </c>
      <c r="F497" s="1" t="s">
        <v>305</v>
      </c>
      <c r="G497" s="1" t="s">
        <v>2040</v>
      </c>
      <c r="H497" s="1" t="s">
        <v>806</v>
      </c>
      <c r="I497" s="1" t="s">
        <v>807</v>
      </c>
      <c r="J497" s="1" t="s">
        <v>70</v>
      </c>
      <c r="K497" s="3">
        <v>40.61</v>
      </c>
      <c r="L497">
        <v>1</v>
      </c>
      <c r="M497" s="3">
        <v>40.61</v>
      </c>
      <c r="N497" s="1" t="s">
        <v>88</v>
      </c>
      <c r="O497" s="1" t="s">
        <v>30</v>
      </c>
    </row>
    <row r="498" spans="1:15" x14ac:dyDescent="0.3">
      <c r="A498" s="1" t="s">
        <v>2041</v>
      </c>
      <c r="B498" s="2">
        <v>45295</v>
      </c>
      <c r="C498" s="1" t="s">
        <v>6672</v>
      </c>
      <c r="D498" s="1" t="s">
        <v>210</v>
      </c>
      <c r="E498">
        <v>2024</v>
      </c>
      <c r="F498" s="1" t="s">
        <v>2042</v>
      </c>
      <c r="G498" s="1" t="s">
        <v>2043</v>
      </c>
      <c r="H498" s="1" t="s">
        <v>1045</v>
      </c>
      <c r="I498" s="1" t="s">
        <v>1046</v>
      </c>
      <c r="J498" s="1" t="s">
        <v>20</v>
      </c>
      <c r="K498" s="3">
        <v>37.21</v>
      </c>
      <c r="L498">
        <v>5</v>
      </c>
      <c r="M498" s="3">
        <v>186.05</v>
      </c>
      <c r="N498" s="1" t="s">
        <v>29</v>
      </c>
      <c r="O498" s="1" t="s">
        <v>193</v>
      </c>
    </row>
    <row r="499" spans="1:15" x14ac:dyDescent="0.3">
      <c r="A499" s="1" t="s">
        <v>2044</v>
      </c>
      <c r="B499" s="2">
        <v>45844</v>
      </c>
      <c r="C499" s="1" t="s">
        <v>6666</v>
      </c>
      <c r="D499" s="1" t="s">
        <v>32</v>
      </c>
      <c r="E499">
        <v>2025</v>
      </c>
      <c r="F499" s="1" t="s">
        <v>2045</v>
      </c>
      <c r="G499" s="1" t="s">
        <v>2046</v>
      </c>
      <c r="H499" s="1" t="s">
        <v>450</v>
      </c>
      <c r="I499" s="1" t="s">
        <v>1447</v>
      </c>
      <c r="J499" s="1" t="s">
        <v>51</v>
      </c>
      <c r="K499" s="3">
        <v>50.58</v>
      </c>
      <c r="L499">
        <v>5</v>
      </c>
      <c r="M499" s="3">
        <v>252.9</v>
      </c>
      <c r="N499" s="1" t="s">
        <v>6669</v>
      </c>
      <c r="O499" s="1" t="s">
        <v>22</v>
      </c>
    </row>
    <row r="500" spans="1:15" x14ac:dyDescent="0.3">
      <c r="A500" s="1" t="s">
        <v>2047</v>
      </c>
      <c r="B500" s="2">
        <v>45091</v>
      </c>
      <c r="C500" s="1" t="s">
        <v>6670</v>
      </c>
      <c r="D500" s="1" t="s">
        <v>24</v>
      </c>
      <c r="E500">
        <v>2023</v>
      </c>
      <c r="F500" s="1" t="s">
        <v>755</v>
      </c>
      <c r="G500" s="1" t="s">
        <v>756</v>
      </c>
      <c r="H500" s="1" t="s">
        <v>2048</v>
      </c>
      <c r="I500" s="1" t="s">
        <v>2049</v>
      </c>
      <c r="J500" s="1" t="s">
        <v>70</v>
      </c>
      <c r="K500" s="3">
        <v>39.75</v>
      </c>
      <c r="L500">
        <v>2</v>
      </c>
      <c r="M500" s="3">
        <v>79.5</v>
      </c>
      <c r="N500" s="1" t="s">
        <v>6669</v>
      </c>
      <c r="O500" s="1" t="s">
        <v>22</v>
      </c>
    </row>
    <row r="501" spans="1:15" x14ac:dyDescent="0.3">
      <c r="A501" s="1" t="s">
        <v>2050</v>
      </c>
      <c r="B501" s="2">
        <v>45251</v>
      </c>
      <c r="C501" s="1" t="s">
        <v>6671</v>
      </c>
      <c r="D501" s="1" t="s">
        <v>54</v>
      </c>
      <c r="E501">
        <v>2023</v>
      </c>
      <c r="F501" s="1" t="s">
        <v>2051</v>
      </c>
      <c r="G501" s="1" t="s">
        <v>2052</v>
      </c>
      <c r="H501" s="1" t="s">
        <v>2053</v>
      </c>
      <c r="I501" s="1" t="s">
        <v>2054</v>
      </c>
      <c r="J501" s="1" t="s">
        <v>20</v>
      </c>
      <c r="K501" s="3">
        <v>49.18</v>
      </c>
      <c r="L501">
        <v>4</v>
      </c>
      <c r="M501" s="3">
        <v>196.72</v>
      </c>
      <c r="N501" s="1" t="s">
        <v>29</v>
      </c>
      <c r="O501" s="1" t="s">
        <v>52</v>
      </c>
    </row>
    <row r="502" spans="1:15" x14ac:dyDescent="0.3">
      <c r="A502" s="1" t="s">
        <v>2055</v>
      </c>
      <c r="B502" s="2">
        <v>45009</v>
      </c>
      <c r="C502" s="1" t="s">
        <v>6668</v>
      </c>
      <c r="D502" s="1" t="s">
        <v>15</v>
      </c>
      <c r="E502">
        <v>2023</v>
      </c>
      <c r="F502" s="1" t="s">
        <v>1168</v>
      </c>
      <c r="G502" s="1" t="s">
        <v>2056</v>
      </c>
      <c r="H502" s="1" t="s">
        <v>1194</v>
      </c>
      <c r="I502" s="1" t="s">
        <v>1195</v>
      </c>
      <c r="J502" s="1" t="s">
        <v>87</v>
      </c>
      <c r="K502" s="3">
        <v>17.850000000000001</v>
      </c>
      <c r="L502">
        <v>5</v>
      </c>
      <c r="M502" s="3">
        <v>89.25</v>
      </c>
      <c r="N502" s="1" t="s">
        <v>21</v>
      </c>
      <c r="O502" s="1" t="s">
        <v>52</v>
      </c>
    </row>
    <row r="503" spans="1:15" x14ac:dyDescent="0.3">
      <c r="A503" s="1" t="s">
        <v>2057</v>
      </c>
      <c r="B503" s="2">
        <v>45699</v>
      </c>
      <c r="C503" s="1" t="s">
        <v>6671</v>
      </c>
      <c r="D503" s="1" t="s">
        <v>39</v>
      </c>
      <c r="E503">
        <v>2025</v>
      </c>
      <c r="F503" s="1" t="s">
        <v>992</v>
      </c>
      <c r="G503" s="1" t="s">
        <v>2058</v>
      </c>
      <c r="H503" s="1" t="s">
        <v>1580</v>
      </c>
      <c r="I503" s="1" t="s">
        <v>1581</v>
      </c>
      <c r="J503" s="1" t="s">
        <v>51</v>
      </c>
      <c r="K503" s="3">
        <v>33.03</v>
      </c>
      <c r="L503">
        <v>2</v>
      </c>
      <c r="M503" s="3">
        <v>66.06</v>
      </c>
      <c r="N503" s="1" t="s">
        <v>29</v>
      </c>
      <c r="O503" s="1" t="s">
        <v>95</v>
      </c>
    </row>
    <row r="504" spans="1:15" x14ac:dyDescent="0.3">
      <c r="A504" s="1" t="s">
        <v>2059</v>
      </c>
      <c r="B504" s="2">
        <v>44953</v>
      </c>
      <c r="C504" s="1" t="s">
        <v>6668</v>
      </c>
      <c r="D504" s="1" t="s">
        <v>210</v>
      </c>
      <c r="E504">
        <v>2023</v>
      </c>
      <c r="F504" s="1" t="s">
        <v>548</v>
      </c>
      <c r="G504" s="1" t="s">
        <v>549</v>
      </c>
      <c r="H504" s="1" t="s">
        <v>1661</v>
      </c>
      <c r="I504" s="1" t="s">
        <v>2060</v>
      </c>
      <c r="J504" s="1" t="s">
        <v>20</v>
      </c>
      <c r="K504" s="3">
        <v>41.89</v>
      </c>
      <c r="L504">
        <v>2</v>
      </c>
      <c r="M504" s="3">
        <v>83.78</v>
      </c>
      <c r="N504" s="1" t="s">
        <v>21</v>
      </c>
      <c r="O504" s="1" t="s">
        <v>44</v>
      </c>
    </row>
    <row r="505" spans="1:15" x14ac:dyDescent="0.3">
      <c r="A505" s="1" t="s">
        <v>2061</v>
      </c>
      <c r="B505" s="2">
        <v>45407</v>
      </c>
      <c r="C505" s="1" t="s">
        <v>6672</v>
      </c>
      <c r="D505" s="1" t="s">
        <v>82</v>
      </c>
      <c r="E505">
        <v>2024</v>
      </c>
      <c r="F505" s="1" t="s">
        <v>1368</v>
      </c>
      <c r="G505" s="1" t="s">
        <v>1369</v>
      </c>
      <c r="H505" s="1" t="s">
        <v>2062</v>
      </c>
      <c r="I505" s="1" t="s">
        <v>2063</v>
      </c>
      <c r="J505" s="1" t="s">
        <v>70</v>
      </c>
      <c r="K505" s="3">
        <v>24.26</v>
      </c>
      <c r="L505">
        <v>4</v>
      </c>
      <c r="M505" s="3">
        <v>97.04</v>
      </c>
      <c r="N505" s="1" t="s">
        <v>88</v>
      </c>
      <c r="O505" s="1" t="s">
        <v>44</v>
      </c>
    </row>
    <row r="506" spans="1:15" x14ac:dyDescent="0.3">
      <c r="A506" s="1" t="s">
        <v>2064</v>
      </c>
      <c r="B506" s="2">
        <v>45575</v>
      </c>
      <c r="C506" s="1" t="s">
        <v>6672</v>
      </c>
      <c r="D506" s="1" t="s">
        <v>133</v>
      </c>
      <c r="E506">
        <v>2024</v>
      </c>
      <c r="F506" s="1" t="s">
        <v>2014</v>
      </c>
      <c r="G506" s="1" t="s">
        <v>2015</v>
      </c>
      <c r="H506" s="1" t="s">
        <v>2065</v>
      </c>
      <c r="I506" s="1" t="s">
        <v>2066</v>
      </c>
      <c r="J506" s="1" t="s">
        <v>51</v>
      </c>
      <c r="K506" s="3">
        <v>33.909999999999997</v>
      </c>
      <c r="L506">
        <v>3</v>
      </c>
      <c r="M506" s="3">
        <v>101.73</v>
      </c>
      <c r="N506" s="1" t="s">
        <v>21</v>
      </c>
      <c r="O506" s="1" t="s">
        <v>22</v>
      </c>
    </row>
    <row r="507" spans="1:15" x14ac:dyDescent="0.3">
      <c r="A507" s="1" t="s">
        <v>2067</v>
      </c>
      <c r="B507" s="2">
        <v>45541</v>
      </c>
      <c r="C507" s="1" t="s">
        <v>6668</v>
      </c>
      <c r="D507" s="1" t="s">
        <v>60</v>
      </c>
      <c r="E507">
        <v>2024</v>
      </c>
      <c r="F507" s="1" t="s">
        <v>1516</v>
      </c>
      <c r="G507" s="1" t="s">
        <v>2068</v>
      </c>
      <c r="H507" s="1" t="s">
        <v>1425</v>
      </c>
      <c r="I507" s="1" t="s">
        <v>1964</v>
      </c>
      <c r="J507" s="1" t="s">
        <v>51</v>
      </c>
      <c r="K507" s="3">
        <v>38.68</v>
      </c>
      <c r="L507">
        <v>3</v>
      </c>
      <c r="M507" s="3">
        <v>116.04</v>
      </c>
      <c r="N507" s="1" t="s">
        <v>88</v>
      </c>
      <c r="O507" s="1" t="s">
        <v>44</v>
      </c>
    </row>
    <row r="508" spans="1:15" x14ac:dyDescent="0.3">
      <c r="A508" s="1" t="s">
        <v>2069</v>
      </c>
      <c r="B508" s="2">
        <v>45573</v>
      </c>
      <c r="C508" s="1" t="s">
        <v>6671</v>
      </c>
      <c r="D508" s="1" t="s">
        <v>133</v>
      </c>
      <c r="E508">
        <v>2024</v>
      </c>
      <c r="F508" s="1" t="s">
        <v>1027</v>
      </c>
      <c r="G508" s="1" t="s">
        <v>1028</v>
      </c>
      <c r="H508" s="1" t="s">
        <v>2070</v>
      </c>
      <c r="I508" s="1" t="s">
        <v>2071</v>
      </c>
      <c r="J508" s="1" t="s">
        <v>70</v>
      </c>
      <c r="K508" s="3">
        <v>21.34</v>
      </c>
      <c r="L508">
        <v>4</v>
      </c>
      <c r="M508" s="3">
        <v>85.36</v>
      </c>
      <c r="N508" s="1" t="s">
        <v>6669</v>
      </c>
      <c r="O508" s="1" t="s">
        <v>22</v>
      </c>
    </row>
    <row r="509" spans="1:15" x14ac:dyDescent="0.3">
      <c r="A509" s="1" t="s">
        <v>2072</v>
      </c>
      <c r="B509" s="2">
        <v>44985</v>
      </c>
      <c r="C509" s="1" t="s">
        <v>6671</v>
      </c>
      <c r="D509" s="1" t="s">
        <v>39</v>
      </c>
      <c r="E509">
        <v>2023</v>
      </c>
      <c r="F509" s="1" t="s">
        <v>2014</v>
      </c>
      <c r="G509" s="1" t="s">
        <v>2073</v>
      </c>
      <c r="H509" s="1" t="s">
        <v>2074</v>
      </c>
      <c r="I509" s="1" t="s">
        <v>2075</v>
      </c>
      <c r="J509" s="1" t="s">
        <v>20</v>
      </c>
      <c r="K509" s="3">
        <v>18.059999999999999</v>
      </c>
      <c r="L509">
        <v>2</v>
      </c>
      <c r="M509" s="3">
        <v>36.119999999999997</v>
      </c>
      <c r="N509" s="1" t="s">
        <v>6669</v>
      </c>
      <c r="O509" s="1" t="s">
        <v>193</v>
      </c>
    </row>
    <row r="510" spans="1:15" x14ac:dyDescent="0.3">
      <c r="A510" s="1" t="s">
        <v>2076</v>
      </c>
      <c r="B510" s="2">
        <v>45188</v>
      </c>
      <c r="C510" s="1" t="s">
        <v>6671</v>
      </c>
      <c r="D510" s="1" t="s">
        <v>60</v>
      </c>
      <c r="E510">
        <v>2023</v>
      </c>
      <c r="F510" s="1" t="s">
        <v>2077</v>
      </c>
      <c r="G510" s="1" t="s">
        <v>2078</v>
      </c>
      <c r="H510" s="1" t="s">
        <v>2079</v>
      </c>
      <c r="I510" s="1" t="s">
        <v>2080</v>
      </c>
      <c r="J510" s="1" t="s">
        <v>87</v>
      </c>
      <c r="K510" s="3">
        <v>25.64</v>
      </c>
      <c r="L510">
        <v>4</v>
      </c>
      <c r="M510" s="3">
        <v>102.56</v>
      </c>
      <c r="N510" s="1" t="s">
        <v>21</v>
      </c>
      <c r="O510" s="1" t="s">
        <v>30</v>
      </c>
    </row>
    <row r="511" spans="1:15" x14ac:dyDescent="0.3">
      <c r="A511" s="1" t="s">
        <v>2081</v>
      </c>
      <c r="B511" s="2">
        <v>45249</v>
      </c>
      <c r="C511" s="1" t="s">
        <v>6666</v>
      </c>
      <c r="D511" s="1" t="s">
        <v>54</v>
      </c>
      <c r="E511">
        <v>2023</v>
      </c>
      <c r="F511" s="1" t="s">
        <v>2082</v>
      </c>
      <c r="G511" s="1" t="s">
        <v>2083</v>
      </c>
      <c r="H511" s="1" t="s">
        <v>2084</v>
      </c>
      <c r="I511" s="1" t="s">
        <v>2085</v>
      </c>
      <c r="J511" s="1" t="s">
        <v>20</v>
      </c>
      <c r="K511" s="3">
        <v>15.19</v>
      </c>
      <c r="L511">
        <v>5</v>
      </c>
      <c r="M511" s="3">
        <v>75.95</v>
      </c>
      <c r="N511" s="1" t="s">
        <v>21</v>
      </c>
      <c r="O511" s="1" t="s">
        <v>193</v>
      </c>
    </row>
    <row r="512" spans="1:15" x14ac:dyDescent="0.3">
      <c r="A512" s="1" t="s">
        <v>2086</v>
      </c>
      <c r="B512" s="2">
        <v>44803</v>
      </c>
      <c r="C512" s="1" t="s">
        <v>6671</v>
      </c>
      <c r="D512" s="1" t="s">
        <v>90</v>
      </c>
      <c r="E512">
        <v>2022</v>
      </c>
      <c r="F512" s="1" t="s">
        <v>1043</v>
      </c>
      <c r="G512" s="1" t="s">
        <v>1384</v>
      </c>
      <c r="H512" s="1" t="s">
        <v>1243</v>
      </c>
      <c r="I512" s="1" t="s">
        <v>2087</v>
      </c>
      <c r="J512" s="1" t="s">
        <v>20</v>
      </c>
      <c r="K512" s="3">
        <v>33.07</v>
      </c>
      <c r="L512">
        <v>3</v>
      </c>
      <c r="M512" s="3">
        <v>99.21</v>
      </c>
      <c r="N512" s="1" t="s">
        <v>21</v>
      </c>
      <c r="O512" s="1" t="s">
        <v>37</v>
      </c>
    </row>
    <row r="513" spans="1:15" x14ac:dyDescent="0.3">
      <c r="A513" s="1" t="s">
        <v>2088</v>
      </c>
      <c r="B513" s="2">
        <v>45774</v>
      </c>
      <c r="C513" s="1" t="s">
        <v>6666</v>
      </c>
      <c r="D513" s="1" t="s">
        <v>82</v>
      </c>
      <c r="E513">
        <v>2025</v>
      </c>
      <c r="F513" s="1" t="s">
        <v>2089</v>
      </c>
      <c r="G513" s="1" t="s">
        <v>2090</v>
      </c>
      <c r="H513" s="1" t="s">
        <v>663</v>
      </c>
      <c r="I513" s="1" t="s">
        <v>2091</v>
      </c>
      <c r="J513" s="1" t="s">
        <v>20</v>
      </c>
      <c r="K513" s="3">
        <v>41.17</v>
      </c>
      <c r="L513">
        <v>5</v>
      </c>
      <c r="M513" s="3">
        <v>205.85</v>
      </c>
      <c r="N513" s="1" t="s">
        <v>21</v>
      </c>
      <c r="O513" s="1" t="s">
        <v>30</v>
      </c>
    </row>
    <row r="514" spans="1:15" x14ac:dyDescent="0.3">
      <c r="A514" s="1" t="s">
        <v>2092</v>
      </c>
      <c r="B514" s="2">
        <v>45477</v>
      </c>
      <c r="C514" s="1" t="s">
        <v>6672</v>
      </c>
      <c r="D514" s="1" t="s">
        <v>32</v>
      </c>
      <c r="E514">
        <v>2024</v>
      </c>
      <c r="F514" s="1" t="s">
        <v>1474</v>
      </c>
      <c r="G514" s="1" t="s">
        <v>1475</v>
      </c>
      <c r="H514" s="1" t="s">
        <v>2093</v>
      </c>
      <c r="I514" s="1" t="s">
        <v>2094</v>
      </c>
      <c r="J514" s="1" t="s">
        <v>70</v>
      </c>
      <c r="K514" s="3">
        <v>6.82</v>
      </c>
      <c r="L514">
        <v>1</v>
      </c>
      <c r="M514" s="3">
        <v>6.82</v>
      </c>
      <c r="N514" s="1" t="s">
        <v>21</v>
      </c>
      <c r="O514" s="1" t="s">
        <v>37</v>
      </c>
    </row>
    <row r="515" spans="1:15" x14ac:dyDescent="0.3">
      <c r="A515" s="1" t="s">
        <v>2095</v>
      </c>
      <c r="B515" s="2">
        <v>45010</v>
      </c>
      <c r="C515" s="1" t="s">
        <v>6673</v>
      </c>
      <c r="D515" s="1" t="s">
        <v>15</v>
      </c>
      <c r="E515">
        <v>2023</v>
      </c>
      <c r="F515" s="1" t="s">
        <v>666</v>
      </c>
      <c r="G515" s="1" t="s">
        <v>667</v>
      </c>
      <c r="H515" s="1" t="s">
        <v>2096</v>
      </c>
      <c r="I515" s="1" t="s">
        <v>2097</v>
      </c>
      <c r="J515" s="1" t="s">
        <v>20</v>
      </c>
      <c r="K515" s="3">
        <v>14.71</v>
      </c>
      <c r="L515">
        <v>3</v>
      </c>
      <c r="M515" s="3">
        <v>44.13</v>
      </c>
      <c r="N515" s="1" t="s">
        <v>21</v>
      </c>
      <c r="O515" s="1" t="s">
        <v>193</v>
      </c>
    </row>
    <row r="516" spans="1:15" x14ac:dyDescent="0.3">
      <c r="A516" s="1" t="s">
        <v>2098</v>
      </c>
      <c r="B516" s="2">
        <v>45363</v>
      </c>
      <c r="C516" s="1" t="s">
        <v>6671</v>
      </c>
      <c r="D516" s="1" t="s">
        <v>15</v>
      </c>
      <c r="E516">
        <v>2024</v>
      </c>
      <c r="F516" s="1" t="s">
        <v>2099</v>
      </c>
      <c r="G516" s="1" t="s">
        <v>2100</v>
      </c>
      <c r="H516" s="1" t="s">
        <v>2101</v>
      </c>
      <c r="I516" s="1" t="s">
        <v>2102</v>
      </c>
      <c r="J516" s="1" t="s">
        <v>87</v>
      </c>
      <c r="K516" s="3">
        <v>29.93</v>
      </c>
      <c r="L516">
        <v>5</v>
      </c>
      <c r="M516" s="3">
        <v>149.65</v>
      </c>
      <c r="N516" s="1" t="s">
        <v>21</v>
      </c>
      <c r="O516" s="1" t="s">
        <v>193</v>
      </c>
    </row>
    <row r="517" spans="1:15" x14ac:dyDescent="0.3">
      <c r="A517" s="1" t="s">
        <v>2103</v>
      </c>
      <c r="B517" s="2">
        <v>45426</v>
      </c>
      <c r="C517" s="1" t="s">
        <v>6671</v>
      </c>
      <c r="D517" s="1" t="s">
        <v>46</v>
      </c>
      <c r="E517">
        <v>2024</v>
      </c>
      <c r="F517" s="1" t="s">
        <v>2104</v>
      </c>
      <c r="G517" s="1" t="s">
        <v>2105</v>
      </c>
      <c r="H517" s="1" t="s">
        <v>2106</v>
      </c>
      <c r="I517" s="1" t="s">
        <v>2107</v>
      </c>
      <c r="J517" s="1" t="s">
        <v>87</v>
      </c>
      <c r="K517" s="3">
        <v>9.2200000000000006</v>
      </c>
      <c r="L517">
        <v>4</v>
      </c>
      <c r="M517" s="3">
        <v>36.880000000000003</v>
      </c>
      <c r="N517" s="1" t="s">
        <v>29</v>
      </c>
      <c r="O517" s="1" t="s">
        <v>193</v>
      </c>
    </row>
    <row r="518" spans="1:15" x14ac:dyDescent="0.3">
      <c r="A518" s="1" t="s">
        <v>2108</v>
      </c>
      <c r="B518" s="2">
        <v>45194</v>
      </c>
      <c r="C518" s="1" t="s">
        <v>6667</v>
      </c>
      <c r="D518" s="1" t="s">
        <v>60</v>
      </c>
      <c r="E518">
        <v>2023</v>
      </c>
      <c r="F518" s="1" t="s">
        <v>1733</v>
      </c>
      <c r="G518" s="1" t="s">
        <v>2109</v>
      </c>
      <c r="H518" s="1" t="s">
        <v>2110</v>
      </c>
      <c r="I518" s="1" t="s">
        <v>2111</v>
      </c>
      <c r="J518" s="1" t="s">
        <v>70</v>
      </c>
      <c r="K518" s="3">
        <v>32.85</v>
      </c>
      <c r="L518">
        <v>3</v>
      </c>
      <c r="M518" s="3">
        <v>98.55</v>
      </c>
      <c r="N518" s="1" t="s">
        <v>88</v>
      </c>
      <c r="O518" s="1" t="s">
        <v>193</v>
      </c>
    </row>
    <row r="519" spans="1:15" x14ac:dyDescent="0.3">
      <c r="A519" s="1" t="s">
        <v>2112</v>
      </c>
      <c r="B519" s="2">
        <v>45759</v>
      </c>
      <c r="C519" s="1" t="s">
        <v>6673</v>
      </c>
      <c r="D519" s="1" t="s">
        <v>82</v>
      </c>
      <c r="E519">
        <v>2025</v>
      </c>
      <c r="F519" s="1" t="s">
        <v>2113</v>
      </c>
      <c r="G519" s="1" t="s">
        <v>2114</v>
      </c>
      <c r="H519" s="1" t="s">
        <v>2115</v>
      </c>
      <c r="I519" s="1" t="s">
        <v>2116</v>
      </c>
      <c r="J519" s="1" t="s">
        <v>20</v>
      </c>
      <c r="K519" s="3">
        <v>24.02</v>
      </c>
      <c r="L519">
        <v>1</v>
      </c>
      <c r="M519" s="3">
        <v>24.02</v>
      </c>
      <c r="N519" s="1" t="s">
        <v>6669</v>
      </c>
      <c r="O519" s="1" t="s">
        <v>193</v>
      </c>
    </row>
    <row r="520" spans="1:15" x14ac:dyDescent="0.3">
      <c r="A520" s="1" t="s">
        <v>2117</v>
      </c>
      <c r="B520" s="2">
        <v>45644</v>
      </c>
      <c r="C520" s="1" t="s">
        <v>6670</v>
      </c>
      <c r="D520" s="1" t="s">
        <v>107</v>
      </c>
      <c r="E520">
        <v>2024</v>
      </c>
      <c r="F520" s="1" t="s">
        <v>401</v>
      </c>
      <c r="G520" s="1" t="s">
        <v>2118</v>
      </c>
      <c r="H520" s="1" t="s">
        <v>1948</v>
      </c>
      <c r="I520" s="1" t="s">
        <v>2119</v>
      </c>
      <c r="J520" s="1" t="s">
        <v>51</v>
      </c>
      <c r="K520" s="3">
        <v>33.659999999999997</v>
      </c>
      <c r="L520">
        <v>4</v>
      </c>
      <c r="M520" s="3">
        <v>134.63999999999999</v>
      </c>
      <c r="N520" s="1" t="s">
        <v>21</v>
      </c>
      <c r="O520" s="1" t="s">
        <v>37</v>
      </c>
    </row>
    <row r="521" spans="1:15" x14ac:dyDescent="0.3">
      <c r="A521" s="1" t="s">
        <v>2122</v>
      </c>
      <c r="B521" s="2">
        <v>45574</v>
      </c>
      <c r="C521" s="1" t="s">
        <v>6670</v>
      </c>
      <c r="D521" s="1" t="s">
        <v>133</v>
      </c>
      <c r="E521">
        <v>2024</v>
      </c>
      <c r="F521" s="1" t="s">
        <v>2123</v>
      </c>
      <c r="G521" s="1" t="s">
        <v>2124</v>
      </c>
      <c r="H521" s="1" t="s">
        <v>2125</v>
      </c>
      <c r="I521" s="1" t="s">
        <v>2126</v>
      </c>
      <c r="J521" s="1" t="s">
        <v>51</v>
      </c>
      <c r="K521" s="3">
        <v>40.56</v>
      </c>
      <c r="L521">
        <v>4</v>
      </c>
      <c r="M521" s="3">
        <v>162.24</v>
      </c>
      <c r="N521" s="1" t="s">
        <v>88</v>
      </c>
      <c r="O521" s="1" t="s">
        <v>30</v>
      </c>
    </row>
    <row r="522" spans="1:15" x14ac:dyDescent="0.3">
      <c r="A522" s="1" t="s">
        <v>2127</v>
      </c>
      <c r="B522" s="2">
        <v>45270</v>
      </c>
      <c r="C522" s="1" t="s">
        <v>6666</v>
      </c>
      <c r="D522" s="1" t="s">
        <v>107</v>
      </c>
      <c r="E522">
        <v>2023</v>
      </c>
      <c r="F522" s="1" t="s">
        <v>1019</v>
      </c>
      <c r="G522" s="1" t="s">
        <v>1985</v>
      </c>
      <c r="H522" s="1" t="s">
        <v>846</v>
      </c>
      <c r="I522" s="1" t="s">
        <v>847</v>
      </c>
      <c r="J522" s="1" t="s">
        <v>20</v>
      </c>
      <c r="K522" s="3">
        <v>49.99</v>
      </c>
      <c r="L522">
        <v>1</v>
      </c>
      <c r="M522" s="3">
        <v>49.99</v>
      </c>
      <c r="N522" s="1" t="s">
        <v>29</v>
      </c>
      <c r="O522" s="1" t="s">
        <v>30</v>
      </c>
    </row>
    <row r="523" spans="1:15" x14ac:dyDescent="0.3">
      <c r="A523" s="1" t="s">
        <v>2131</v>
      </c>
      <c r="B523" s="2">
        <v>45535</v>
      </c>
      <c r="C523" s="1" t="s">
        <v>6673</v>
      </c>
      <c r="D523" s="1" t="s">
        <v>90</v>
      </c>
      <c r="E523">
        <v>2024</v>
      </c>
      <c r="F523" s="1" t="s">
        <v>358</v>
      </c>
      <c r="G523" s="1" t="s">
        <v>2132</v>
      </c>
      <c r="H523" s="1" t="s">
        <v>2133</v>
      </c>
      <c r="I523" s="1" t="s">
        <v>2134</v>
      </c>
      <c r="J523" s="1" t="s">
        <v>51</v>
      </c>
      <c r="K523" s="3">
        <v>37.61</v>
      </c>
      <c r="L523">
        <v>3</v>
      </c>
      <c r="M523" s="3">
        <v>112.83</v>
      </c>
      <c r="N523" s="1" t="s">
        <v>6669</v>
      </c>
      <c r="O523" s="1" t="s">
        <v>52</v>
      </c>
    </row>
    <row r="524" spans="1:15" x14ac:dyDescent="0.3">
      <c r="A524" s="1" t="s">
        <v>2135</v>
      </c>
      <c r="B524" s="2">
        <v>44981</v>
      </c>
      <c r="C524" s="1" t="s">
        <v>6668</v>
      </c>
      <c r="D524" s="1" t="s">
        <v>39</v>
      </c>
      <c r="E524">
        <v>2023</v>
      </c>
      <c r="F524" s="1" t="s">
        <v>2136</v>
      </c>
      <c r="G524" s="1" t="s">
        <v>2137</v>
      </c>
      <c r="H524" s="1" t="s">
        <v>936</v>
      </c>
      <c r="I524" s="1" t="s">
        <v>2138</v>
      </c>
      <c r="J524" s="1" t="s">
        <v>20</v>
      </c>
      <c r="K524" s="3">
        <v>23.71</v>
      </c>
      <c r="L524">
        <v>3</v>
      </c>
      <c r="M524" s="3">
        <v>71.13</v>
      </c>
      <c r="N524" s="1" t="s">
        <v>21</v>
      </c>
      <c r="O524" s="1" t="s">
        <v>44</v>
      </c>
    </row>
    <row r="525" spans="1:15" x14ac:dyDescent="0.3">
      <c r="A525" s="1" t="s">
        <v>2139</v>
      </c>
      <c r="B525" s="2">
        <v>44964</v>
      </c>
      <c r="C525" s="1" t="s">
        <v>6671</v>
      </c>
      <c r="D525" s="1" t="s">
        <v>39</v>
      </c>
      <c r="E525">
        <v>2023</v>
      </c>
      <c r="F525" s="1" t="s">
        <v>2140</v>
      </c>
      <c r="G525" s="1" t="s">
        <v>2141</v>
      </c>
      <c r="H525" s="1" t="s">
        <v>360</v>
      </c>
      <c r="I525" s="1" t="s">
        <v>361</v>
      </c>
      <c r="J525" s="1" t="s">
        <v>51</v>
      </c>
      <c r="K525" s="3">
        <v>25.3</v>
      </c>
      <c r="L525">
        <v>2</v>
      </c>
      <c r="M525" s="3">
        <v>50.6</v>
      </c>
      <c r="N525" s="1" t="s">
        <v>21</v>
      </c>
      <c r="O525" s="1" t="s">
        <v>80</v>
      </c>
    </row>
    <row r="526" spans="1:15" x14ac:dyDescent="0.3">
      <c r="A526" s="1" t="s">
        <v>2142</v>
      </c>
      <c r="B526" s="2">
        <v>44947</v>
      </c>
      <c r="C526" s="1" t="s">
        <v>6673</v>
      </c>
      <c r="D526" s="1" t="s">
        <v>210</v>
      </c>
      <c r="E526">
        <v>2023</v>
      </c>
      <c r="F526" s="1" t="s">
        <v>2143</v>
      </c>
      <c r="G526" s="1" t="s">
        <v>2144</v>
      </c>
      <c r="H526" s="1" t="s">
        <v>389</v>
      </c>
      <c r="I526" s="1" t="s">
        <v>390</v>
      </c>
      <c r="J526" s="1" t="s">
        <v>87</v>
      </c>
      <c r="K526" s="3">
        <v>39.04</v>
      </c>
      <c r="L526">
        <v>4</v>
      </c>
      <c r="M526" s="3">
        <v>156.16</v>
      </c>
      <c r="N526" s="1" t="s">
        <v>29</v>
      </c>
      <c r="O526" s="1" t="s">
        <v>193</v>
      </c>
    </row>
    <row r="527" spans="1:15" x14ac:dyDescent="0.3">
      <c r="A527" s="1" t="s">
        <v>2145</v>
      </c>
      <c r="B527" s="2">
        <v>45765</v>
      </c>
      <c r="C527" s="1" t="s">
        <v>6668</v>
      </c>
      <c r="D527" s="1" t="s">
        <v>82</v>
      </c>
      <c r="E527">
        <v>2025</v>
      </c>
      <c r="F527" s="1" t="s">
        <v>2146</v>
      </c>
      <c r="G527" s="1" t="s">
        <v>2147</v>
      </c>
      <c r="H527" s="1" t="s">
        <v>57</v>
      </c>
      <c r="I527" s="1" t="s">
        <v>58</v>
      </c>
      <c r="J527" s="1" t="s">
        <v>20</v>
      </c>
      <c r="K527" s="3">
        <v>15.26</v>
      </c>
      <c r="L527">
        <v>3</v>
      </c>
      <c r="M527" s="3">
        <v>45.78</v>
      </c>
      <c r="N527" s="1" t="s">
        <v>6669</v>
      </c>
      <c r="O527" s="1" t="s">
        <v>37</v>
      </c>
    </row>
    <row r="528" spans="1:15" x14ac:dyDescent="0.3">
      <c r="A528" s="1" t="s">
        <v>2148</v>
      </c>
      <c r="B528" s="2">
        <v>44996</v>
      </c>
      <c r="C528" s="1" t="s">
        <v>6673</v>
      </c>
      <c r="D528" s="1" t="s">
        <v>15</v>
      </c>
      <c r="E528">
        <v>2023</v>
      </c>
      <c r="F528" s="1" t="s">
        <v>2149</v>
      </c>
      <c r="G528" s="1" t="s">
        <v>2150</v>
      </c>
      <c r="H528" s="1" t="s">
        <v>2151</v>
      </c>
      <c r="I528" s="1" t="s">
        <v>2152</v>
      </c>
      <c r="J528" s="1" t="s">
        <v>70</v>
      </c>
      <c r="K528" s="3">
        <v>33.119999999999997</v>
      </c>
      <c r="L528">
        <v>4</v>
      </c>
      <c r="M528" s="3">
        <v>132.47999999999999</v>
      </c>
      <c r="N528" s="1" t="s">
        <v>6669</v>
      </c>
      <c r="O528" s="1" t="s">
        <v>80</v>
      </c>
    </row>
    <row r="529" spans="1:15" x14ac:dyDescent="0.3">
      <c r="A529" s="1" t="s">
        <v>2153</v>
      </c>
      <c r="B529" s="2">
        <v>45236</v>
      </c>
      <c r="C529" s="1" t="s">
        <v>6667</v>
      </c>
      <c r="D529" s="1" t="s">
        <v>54</v>
      </c>
      <c r="E529">
        <v>2023</v>
      </c>
      <c r="F529" s="1" t="s">
        <v>2154</v>
      </c>
      <c r="G529" s="1" t="s">
        <v>2155</v>
      </c>
      <c r="H529" s="1" t="s">
        <v>2156</v>
      </c>
      <c r="I529" s="1" t="s">
        <v>2157</v>
      </c>
      <c r="J529" s="1" t="s">
        <v>70</v>
      </c>
      <c r="K529" s="3">
        <v>28.77</v>
      </c>
      <c r="L529">
        <v>4</v>
      </c>
      <c r="M529" s="3">
        <v>115.08</v>
      </c>
      <c r="N529" s="1" t="s">
        <v>21</v>
      </c>
      <c r="O529" s="1" t="s">
        <v>44</v>
      </c>
    </row>
    <row r="530" spans="1:15" x14ac:dyDescent="0.3">
      <c r="A530" s="1" t="s">
        <v>2158</v>
      </c>
      <c r="B530" s="2">
        <v>45040</v>
      </c>
      <c r="C530" s="1" t="s">
        <v>6667</v>
      </c>
      <c r="D530" s="1" t="s">
        <v>82</v>
      </c>
      <c r="E530">
        <v>2023</v>
      </c>
      <c r="F530" s="1" t="s">
        <v>533</v>
      </c>
      <c r="G530" s="1" t="s">
        <v>534</v>
      </c>
      <c r="H530" s="1" t="s">
        <v>360</v>
      </c>
      <c r="I530" s="1" t="s">
        <v>361</v>
      </c>
      <c r="J530" s="1" t="s">
        <v>20</v>
      </c>
      <c r="K530" s="3">
        <v>20.3</v>
      </c>
      <c r="L530">
        <v>3</v>
      </c>
      <c r="M530" s="3">
        <v>60.9</v>
      </c>
      <c r="N530" s="1" t="s">
        <v>6669</v>
      </c>
      <c r="O530" s="1" t="s">
        <v>95</v>
      </c>
    </row>
    <row r="531" spans="1:15" x14ac:dyDescent="0.3">
      <c r="A531" s="1" t="s">
        <v>2159</v>
      </c>
      <c r="B531" s="2">
        <v>45207</v>
      </c>
      <c r="C531" s="1" t="s">
        <v>6666</v>
      </c>
      <c r="D531" s="1" t="s">
        <v>133</v>
      </c>
      <c r="E531">
        <v>2023</v>
      </c>
      <c r="F531" s="1" t="s">
        <v>1106</v>
      </c>
      <c r="G531" s="1" t="s">
        <v>2160</v>
      </c>
      <c r="H531" s="1" t="s">
        <v>2161</v>
      </c>
      <c r="I531" s="1" t="s">
        <v>2162</v>
      </c>
      <c r="J531" s="1" t="s">
        <v>70</v>
      </c>
      <c r="K531" s="3">
        <v>29.65</v>
      </c>
      <c r="L531">
        <v>2</v>
      </c>
      <c r="M531" s="3">
        <v>59.3</v>
      </c>
      <c r="N531" s="1" t="s">
        <v>29</v>
      </c>
      <c r="O531" s="1" t="s">
        <v>37</v>
      </c>
    </row>
    <row r="532" spans="1:15" x14ac:dyDescent="0.3">
      <c r="A532" s="1" t="s">
        <v>2163</v>
      </c>
      <c r="B532" s="2">
        <v>45323</v>
      </c>
      <c r="C532" s="1" t="s">
        <v>6672</v>
      </c>
      <c r="D532" s="1" t="s">
        <v>39</v>
      </c>
      <c r="E532">
        <v>2024</v>
      </c>
      <c r="F532" s="1" t="s">
        <v>2164</v>
      </c>
      <c r="G532" s="1" t="s">
        <v>2165</v>
      </c>
      <c r="H532" s="1" t="s">
        <v>2166</v>
      </c>
      <c r="I532" s="1" t="s">
        <v>2167</v>
      </c>
      <c r="J532" s="1" t="s">
        <v>70</v>
      </c>
      <c r="K532" s="3">
        <v>42.94</v>
      </c>
      <c r="L532">
        <v>5</v>
      </c>
      <c r="M532" s="3">
        <v>214.7</v>
      </c>
      <c r="N532" s="1" t="s">
        <v>21</v>
      </c>
      <c r="O532" s="1" t="s">
        <v>193</v>
      </c>
    </row>
    <row r="533" spans="1:15" x14ac:dyDescent="0.3">
      <c r="A533" s="1" t="s">
        <v>2168</v>
      </c>
      <c r="B533" s="2">
        <v>45386</v>
      </c>
      <c r="C533" s="1" t="s">
        <v>6672</v>
      </c>
      <c r="D533" s="1" t="s">
        <v>82</v>
      </c>
      <c r="E533">
        <v>2024</v>
      </c>
      <c r="F533" s="1" t="s">
        <v>2169</v>
      </c>
      <c r="G533" s="1" t="s">
        <v>2170</v>
      </c>
      <c r="H533" s="1" t="s">
        <v>2171</v>
      </c>
      <c r="I533" s="1" t="s">
        <v>2172</v>
      </c>
      <c r="J533" s="1" t="s">
        <v>51</v>
      </c>
      <c r="K533" s="3">
        <v>17.03</v>
      </c>
      <c r="L533">
        <v>2</v>
      </c>
      <c r="M533" s="3">
        <v>34.06</v>
      </c>
      <c r="N533" s="1" t="s">
        <v>6669</v>
      </c>
      <c r="O533" s="1" t="s">
        <v>30</v>
      </c>
    </row>
    <row r="534" spans="1:15" x14ac:dyDescent="0.3">
      <c r="A534" s="1" t="s">
        <v>2173</v>
      </c>
      <c r="B534" s="2">
        <v>45264</v>
      </c>
      <c r="C534" s="1" t="s">
        <v>6667</v>
      </c>
      <c r="D534" s="1" t="s">
        <v>107</v>
      </c>
      <c r="E534">
        <v>2023</v>
      </c>
      <c r="F534" s="1" t="s">
        <v>76</v>
      </c>
      <c r="G534" s="1" t="s">
        <v>77</v>
      </c>
      <c r="H534" s="1" t="s">
        <v>2174</v>
      </c>
      <c r="I534" s="1" t="s">
        <v>2175</v>
      </c>
      <c r="J534" s="1" t="s">
        <v>20</v>
      </c>
      <c r="K534" s="3">
        <v>42.03</v>
      </c>
      <c r="L534">
        <v>2</v>
      </c>
      <c r="M534" s="3">
        <v>84.06</v>
      </c>
      <c r="N534" s="1" t="s">
        <v>88</v>
      </c>
      <c r="O534" s="1" t="s">
        <v>30</v>
      </c>
    </row>
    <row r="535" spans="1:15" x14ac:dyDescent="0.3">
      <c r="A535" s="1" t="s">
        <v>2176</v>
      </c>
      <c r="B535" s="2">
        <v>45024</v>
      </c>
      <c r="C535" s="1" t="s">
        <v>6673</v>
      </c>
      <c r="D535" s="1" t="s">
        <v>82</v>
      </c>
      <c r="E535">
        <v>2023</v>
      </c>
      <c r="F535" s="1" t="s">
        <v>1951</v>
      </c>
      <c r="G535" s="1" t="s">
        <v>1952</v>
      </c>
      <c r="H535" s="1" t="s">
        <v>2177</v>
      </c>
      <c r="I535" s="1" t="s">
        <v>2178</v>
      </c>
      <c r="J535" s="1" t="s">
        <v>20</v>
      </c>
      <c r="K535" s="3">
        <v>15.88</v>
      </c>
      <c r="L535">
        <v>3</v>
      </c>
      <c r="M535" s="3">
        <v>47.64</v>
      </c>
      <c r="N535" s="1" t="s">
        <v>6669</v>
      </c>
      <c r="O535" s="1" t="s">
        <v>80</v>
      </c>
    </row>
    <row r="536" spans="1:15" x14ac:dyDescent="0.3">
      <c r="A536" s="1" t="s">
        <v>2179</v>
      </c>
      <c r="B536" s="2">
        <v>45230</v>
      </c>
      <c r="C536" s="1" t="s">
        <v>6671</v>
      </c>
      <c r="D536" s="1" t="s">
        <v>133</v>
      </c>
      <c r="E536">
        <v>2023</v>
      </c>
      <c r="F536" s="1" t="s">
        <v>2180</v>
      </c>
      <c r="G536" s="1" t="s">
        <v>2181</v>
      </c>
      <c r="H536" s="1" t="s">
        <v>2182</v>
      </c>
      <c r="I536" s="1" t="s">
        <v>2183</v>
      </c>
      <c r="J536" s="1" t="s">
        <v>87</v>
      </c>
      <c r="K536" s="3">
        <v>29.6</v>
      </c>
      <c r="L536">
        <v>2</v>
      </c>
      <c r="M536" s="3">
        <v>59.2</v>
      </c>
      <c r="N536" s="1" t="s">
        <v>29</v>
      </c>
      <c r="O536" s="1" t="s">
        <v>22</v>
      </c>
    </row>
    <row r="537" spans="1:15" x14ac:dyDescent="0.3">
      <c r="A537" s="1" t="s">
        <v>2184</v>
      </c>
      <c r="B537" s="2">
        <v>45586</v>
      </c>
      <c r="C537" s="1" t="s">
        <v>6667</v>
      </c>
      <c r="D537" s="1" t="s">
        <v>133</v>
      </c>
      <c r="E537">
        <v>2024</v>
      </c>
      <c r="F537" s="1" t="s">
        <v>631</v>
      </c>
      <c r="G537" s="1" t="s">
        <v>632</v>
      </c>
      <c r="H537" s="1" t="s">
        <v>2185</v>
      </c>
      <c r="I537" s="1" t="s">
        <v>2186</v>
      </c>
      <c r="J537" s="1" t="s">
        <v>20</v>
      </c>
      <c r="K537" s="3">
        <v>13.15</v>
      </c>
      <c r="L537">
        <v>3</v>
      </c>
      <c r="M537" s="3">
        <v>39.450000000000003</v>
      </c>
      <c r="N537" s="1" t="s">
        <v>6669</v>
      </c>
      <c r="O537" s="1" t="s">
        <v>52</v>
      </c>
    </row>
    <row r="538" spans="1:15" x14ac:dyDescent="0.3">
      <c r="A538" s="1" t="s">
        <v>2187</v>
      </c>
      <c r="B538" s="2">
        <v>44995</v>
      </c>
      <c r="C538" s="1" t="s">
        <v>6668</v>
      </c>
      <c r="D538" s="1" t="s">
        <v>15</v>
      </c>
      <c r="E538">
        <v>2023</v>
      </c>
      <c r="F538" s="1" t="s">
        <v>205</v>
      </c>
      <c r="G538" s="1" t="s">
        <v>2188</v>
      </c>
      <c r="H538" s="1" t="s">
        <v>2189</v>
      </c>
      <c r="I538" s="1" t="s">
        <v>2190</v>
      </c>
      <c r="J538" s="1" t="s">
        <v>70</v>
      </c>
      <c r="K538" s="3">
        <v>48.38</v>
      </c>
      <c r="L538">
        <v>1</v>
      </c>
      <c r="M538" s="3">
        <v>48.38</v>
      </c>
      <c r="N538" s="1" t="s">
        <v>29</v>
      </c>
      <c r="O538" s="1" t="s">
        <v>37</v>
      </c>
    </row>
    <row r="539" spans="1:15" x14ac:dyDescent="0.3">
      <c r="A539" s="1" t="s">
        <v>2191</v>
      </c>
      <c r="B539" s="2">
        <v>45004</v>
      </c>
      <c r="C539" s="1" t="s">
        <v>6666</v>
      </c>
      <c r="D539" s="1" t="s">
        <v>15</v>
      </c>
      <c r="E539">
        <v>2023</v>
      </c>
      <c r="F539" s="1" t="s">
        <v>2192</v>
      </c>
      <c r="G539" s="1" t="s">
        <v>2193</v>
      </c>
      <c r="H539" s="1" t="s">
        <v>2003</v>
      </c>
      <c r="I539" s="1" t="s">
        <v>2194</v>
      </c>
      <c r="J539" s="1" t="s">
        <v>51</v>
      </c>
      <c r="K539" s="3">
        <v>40.96</v>
      </c>
      <c r="L539">
        <v>5</v>
      </c>
      <c r="M539" s="3">
        <v>204.8</v>
      </c>
      <c r="N539" s="1" t="s">
        <v>88</v>
      </c>
      <c r="O539" s="1" t="s">
        <v>22</v>
      </c>
    </row>
    <row r="540" spans="1:15" x14ac:dyDescent="0.3">
      <c r="A540" s="1" t="s">
        <v>2195</v>
      </c>
      <c r="B540" s="2">
        <v>45869</v>
      </c>
      <c r="C540" s="1" t="s">
        <v>6672</v>
      </c>
      <c r="D540" s="1" t="s">
        <v>32</v>
      </c>
      <c r="E540">
        <v>2025</v>
      </c>
      <c r="F540" s="1" t="s">
        <v>2196</v>
      </c>
      <c r="G540" s="1" t="s">
        <v>2197</v>
      </c>
      <c r="H540" s="1" t="s">
        <v>811</v>
      </c>
      <c r="I540" s="1" t="s">
        <v>1441</v>
      </c>
      <c r="J540" s="1" t="s">
        <v>51</v>
      </c>
      <c r="K540" s="3">
        <v>25.95</v>
      </c>
      <c r="L540">
        <v>3</v>
      </c>
      <c r="M540" s="3">
        <v>77.849999999999994</v>
      </c>
      <c r="N540" s="1" t="s">
        <v>29</v>
      </c>
      <c r="O540" s="1" t="s">
        <v>22</v>
      </c>
    </row>
    <row r="541" spans="1:15" x14ac:dyDescent="0.3">
      <c r="A541" s="1" t="s">
        <v>2198</v>
      </c>
      <c r="B541" s="2">
        <v>45569</v>
      </c>
      <c r="C541" s="1" t="s">
        <v>6668</v>
      </c>
      <c r="D541" s="1" t="s">
        <v>133</v>
      </c>
      <c r="E541">
        <v>2024</v>
      </c>
      <c r="F541" s="1" t="s">
        <v>2199</v>
      </c>
      <c r="G541" s="1" t="s">
        <v>2200</v>
      </c>
      <c r="H541" s="1" t="s">
        <v>1007</v>
      </c>
      <c r="I541" s="1" t="s">
        <v>1635</v>
      </c>
      <c r="J541" s="1" t="s">
        <v>20</v>
      </c>
      <c r="K541" s="3">
        <v>20.260000000000002</v>
      </c>
      <c r="L541">
        <v>1</v>
      </c>
      <c r="M541" s="3">
        <v>20.260000000000002</v>
      </c>
      <c r="N541" s="1" t="s">
        <v>21</v>
      </c>
      <c r="O541" s="1" t="s">
        <v>22</v>
      </c>
    </row>
    <row r="542" spans="1:15" x14ac:dyDescent="0.3">
      <c r="A542" s="1" t="s">
        <v>2201</v>
      </c>
      <c r="B542" s="2">
        <v>45626</v>
      </c>
      <c r="C542" s="1" t="s">
        <v>6673</v>
      </c>
      <c r="D542" s="1" t="s">
        <v>54</v>
      </c>
      <c r="E542">
        <v>2024</v>
      </c>
      <c r="F542" s="1" t="s">
        <v>295</v>
      </c>
      <c r="G542" s="1" t="s">
        <v>296</v>
      </c>
      <c r="H542" s="1" t="s">
        <v>2202</v>
      </c>
      <c r="I542" s="1" t="s">
        <v>2203</v>
      </c>
      <c r="J542" s="1" t="s">
        <v>20</v>
      </c>
      <c r="K542" s="3">
        <v>26.23</v>
      </c>
      <c r="L542">
        <v>1</v>
      </c>
      <c r="M542" s="3">
        <v>26.23</v>
      </c>
      <c r="N542" s="1" t="s">
        <v>29</v>
      </c>
      <c r="O542" s="1" t="s">
        <v>30</v>
      </c>
    </row>
    <row r="543" spans="1:15" x14ac:dyDescent="0.3">
      <c r="A543" s="1" t="s">
        <v>2204</v>
      </c>
      <c r="B543" s="2">
        <v>44921</v>
      </c>
      <c r="C543" s="1" t="s">
        <v>6667</v>
      </c>
      <c r="D543" s="1" t="s">
        <v>107</v>
      </c>
      <c r="E543">
        <v>2022</v>
      </c>
      <c r="F543" s="1" t="s">
        <v>260</v>
      </c>
      <c r="G543" s="1" t="s">
        <v>261</v>
      </c>
      <c r="H543" s="1" t="s">
        <v>213</v>
      </c>
      <c r="I543" s="1" t="s">
        <v>1774</v>
      </c>
      <c r="J543" s="1" t="s">
        <v>70</v>
      </c>
      <c r="K543" s="3">
        <v>20.58</v>
      </c>
      <c r="L543">
        <v>4</v>
      </c>
      <c r="M543" s="3">
        <v>82.32</v>
      </c>
      <c r="N543" s="1" t="s">
        <v>21</v>
      </c>
      <c r="O543" s="1" t="s">
        <v>37</v>
      </c>
    </row>
    <row r="544" spans="1:15" x14ac:dyDescent="0.3">
      <c r="A544" s="1" t="s">
        <v>2205</v>
      </c>
      <c r="B544" s="2">
        <v>45688</v>
      </c>
      <c r="C544" s="1" t="s">
        <v>6668</v>
      </c>
      <c r="D544" s="1" t="s">
        <v>210</v>
      </c>
      <c r="E544">
        <v>2025</v>
      </c>
      <c r="F544" s="1" t="s">
        <v>2206</v>
      </c>
      <c r="G544" s="1" t="s">
        <v>2207</v>
      </c>
      <c r="H544" s="1" t="s">
        <v>2208</v>
      </c>
      <c r="I544" s="1" t="s">
        <v>2209</v>
      </c>
      <c r="J544" s="1" t="s">
        <v>70</v>
      </c>
      <c r="K544" s="3">
        <v>34.14</v>
      </c>
      <c r="L544">
        <v>5</v>
      </c>
      <c r="M544" s="3">
        <v>170.7</v>
      </c>
      <c r="N544" s="1" t="s">
        <v>6669</v>
      </c>
      <c r="O544" s="1" t="s">
        <v>37</v>
      </c>
    </row>
    <row r="545" spans="1:15" x14ac:dyDescent="0.3">
      <c r="A545" s="1" t="s">
        <v>2210</v>
      </c>
      <c r="B545" s="2">
        <v>45790</v>
      </c>
      <c r="C545" s="1" t="s">
        <v>6671</v>
      </c>
      <c r="D545" s="1" t="s">
        <v>46</v>
      </c>
      <c r="E545">
        <v>2025</v>
      </c>
      <c r="F545" s="1" t="s">
        <v>195</v>
      </c>
      <c r="G545" s="1" t="s">
        <v>1330</v>
      </c>
      <c r="H545" s="1" t="s">
        <v>979</v>
      </c>
      <c r="I545" s="1" t="s">
        <v>980</v>
      </c>
      <c r="J545" s="1" t="s">
        <v>87</v>
      </c>
      <c r="K545" s="3">
        <v>8.48</v>
      </c>
      <c r="L545">
        <v>2</v>
      </c>
      <c r="M545" s="3">
        <v>16.96</v>
      </c>
      <c r="N545" s="1" t="s">
        <v>21</v>
      </c>
      <c r="O545" s="1" t="s">
        <v>80</v>
      </c>
    </row>
    <row r="546" spans="1:15" x14ac:dyDescent="0.3">
      <c r="A546" s="1" t="s">
        <v>2211</v>
      </c>
      <c r="B546" s="2">
        <v>45599</v>
      </c>
      <c r="C546" s="1" t="s">
        <v>6666</v>
      </c>
      <c r="D546" s="1" t="s">
        <v>54</v>
      </c>
      <c r="E546">
        <v>2024</v>
      </c>
      <c r="F546" s="1" t="s">
        <v>1846</v>
      </c>
      <c r="G546" s="1" t="s">
        <v>2212</v>
      </c>
      <c r="H546" s="1" t="s">
        <v>2213</v>
      </c>
      <c r="I546" s="1" t="s">
        <v>2214</v>
      </c>
      <c r="J546" s="1" t="s">
        <v>51</v>
      </c>
      <c r="K546" s="3">
        <v>28.46</v>
      </c>
      <c r="L546">
        <v>5</v>
      </c>
      <c r="M546" s="3">
        <v>142.30000000000001</v>
      </c>
      <c r="N546" s="1" t="s">
        <v>88</v>
      </c>
      <c r="O546" s="1" t="s">
        <v>30</v>
      </c>
    </row>
    <row r="547" spans="1:15" x14ac:dyDescent="0.3">
      <c r="A547" s="1" t="s">
        <v>2215</v>
      </c>
      <c r="B547" s="2">
        <v>44812</v>
      </c>
      <c r="C547" s="1" t="s">
        <v>6672</v>
      </c>
      <c r="D547" s="1" t="s">
        <v>60</v>
      </c>
      <c r="E547">
        <v>2022</v>
      </c>
      <c r="F547" s="1" t="s">
        <v>2216</v>
      </c>
      <c r="G547" s="1" t="s">
        <v>2217</v>
      </c>
      <c r="H547" s="1" t="s">
        <v>851</v>
      </c>
      <c r="I547" s="1" t="s">
        <v>2218</v>
      </c>
      <c r="J547" s="1" t="s">
        <v>87</v>
      </c>
      <c r="K547" s="3">
        <v>51.21</v>
      </c>
      <c r="L547">
        <v>3</v>
      </c>
      <c r="M547" s="3">
        <v>153.63</v>
      </c>
      <c r="N547" s="1" t="s">
        <v>6669</v>
      </c>
      <c r="O547" s="1" t="s">
        <v>30</v>
      </c>
    </row>
    <row r="548" spans="1:15" x14ac:dyDescent="0.3">
      <c r="A548" s="1" t="s">
        <v>2219</v>
      </c>
      <c r="B548" s="2">
        <v>45072</v>
      </c>
      <c r="C548" s="1" t="s">
        <v>6668</v>
      </c>
      <c r="D548" s="1" t="s">
        <v>46</v>
      </c>
      <c r="E548">
        <v>2023</v>
      </c>
      <c r="F548" s="1" t="s">
        <v>2220</v>
      </c>
      <c r="G548" s="1" t="s">
        <v>2221</v>
      </c>
      <c r="H548" s="1" t="s">
        <v>355</v>
      </c>
      <c r="I548" s="1" t="s">
        <v>914</v>
      </c>
      <c r="J548" s="1" t="s">
        <v>20</v>
      </c>
      <c r="K548" s="3">
        <v>48.35</v>
      </c>
      <c r="L548">
        <v>3</v>
      </c>
      <c r="M548" s="3">
        <v>145.05000000000001</v>
      </c>
      <c r="N548" s="1" t="s">
        <v>21</v>
      </c>
      <c r="O548" s="1" t="s">
        <v>52</v>
      </c>
    </row>
    <row r="549" spans="1:15" x14ac:dyDescent="0.3">
      <c r="A549" s="1" t="s">
        <v>2222</v>
      </c>
      <c r="B549" s="2">
        <v>44884</v>
      </c>
      <c r="C549" s="1" t="s">
        <v>6673</v>
      </c>
      <c r="D549" s="1" t="s">
        <v>54</v>
      </c>
      <c r="E549">
        <v>2022</v>
      </c>
      <c r="F549" s="1" t="s">
        <v>788</v>
      </c>
      <c r="G549" s="1" t="s">
        <v>2223</v>
      </c>
      <c r="H549" s="1" t="s">
        <v>2224</v>
      </c>
      <c r="I549" s="1" t="s">
        <v>2225</v>
      </c>
      <c r="J549" s="1" t="s">
        <v>70</v>
      </c>
      <c r="K549" s="3">
        <v>42.75</v>
      </c>
      <c r="L549">
        <v>1</v>
      </c>
      <c r="M549" s="3">
        <v>42.75</v>
      </c>
      <c r="N549" s="1" t="s">
        <v>21</v>
      </c>
      <c r="O549" s="1" t="s">
        <v>37</v>
      </c>
    </row>
    <row r="550" spans="1:15" x14ac:dyDescent="0.3">
      <c r="A550" s="1" t="s">
        <v>2226</v>
      </c>
      <c r="B550" s="2">
        <v>45459</v>
      </c>
      <c r="C550" s="1" t="s">
        <v>6666</v>
      </c>
      <c r="D550" s="1" t="s">
        <v>24</v>
      </c>
      <c r="E550">
        <v>2024</v>
      </c>
      <c r="F550" s="1" t="s">
        <v>2227</v>
      </c>
      <c r="G550" s="1" t="s">
        <v>2228</v>
      </c>
      <c r="H550" s="1" t="s">
        <v>2229</v>
      </c>
      <c r="I550" s="1" t="s">
        <v>2230</v>
      </c>
      <c r="J550" s="1" t="s">
        <v>20</v>
      </c>
      <c r="K550" s="3">
        <v>57.33</v>
      </c>
      <c r="L550">
        <v>4</v>
      </c>
      <c r="M550" s="3">
        <v>229.32</v>
      </c>
      <c r="N550" s="1" t="s">
        <v>6669</v>
      </c>
      <c r="O550" s="1" t="s">
        <v>22</v>
      </c>
    </row>
    <row r="551" spans="1:15" x14ac:dyDescent="0.3">
      <c r="A551" s="1" t="s">
        <v>2231</v>
      </c>
      <c r="B551" s="2">
        <v>45860</v>
      </c>
      <c r="C551" s="1" t="s">
        <v>6671</v>
      </c>
      <c r="D551" s="1" t="s">
        <v>32</v>
      </c>
      <c r="E551">
        <v>2025</v>
      </c>
      <c r="F551" s="1" t="s">
        <v>433</v>
      </c>
      <c r="G551" s="1" t="s">
        <v>1360</v>
      </c>
      <c r="H551" s="1" t="s">
        <v>623</v>
      </c>
      <c r="I551" s="1" t="s">
        <v>2232</v>
      </c>
      <c r="J551" s="1" t="s">
        <v>87</v>
      </c>
      <c r="K551" s="3">
        <v>10.130000000000001</v>
      </c>
      <c r="L551">
        <v>2</v>
      </c>
      <c r="M551" s="3">
        <v>20.260000000000002</v>
      </c>
      <c r="N551" s="1" t="s">
        <v>21</v>
      </c>
      <c r="O551" s="1" t="s">
        <v>95</v>
      </c>
    </row>
    <row r="552" spans="1:15" x14ac:dyDescent="0.3">
      <c r="A552" s="1" t="s">
        <v>2233</v>
      </c>
      <c r="B552" s="2">
        <v>45677</v>
      </c>
      <c r="C552" s="1" t="s">
        <v>6667</v>
      </c>
      <c r="D552" s="1" t="s">
        <v>210</v>
      </c>
      <c r="E552">
        <v>2025</v>
      </c>
      <c r="F552" s="1" t="s">
        <v>55</v>
      </c>
      <c r="G552" s="1" t="s">
        <v>746</v>
      </c>
      <c r="H552" s="1" t="s">
        <v>2234</v>
      </c>
      <c r="I552" s="1" t="s">
        <v>2235</v>
      </c>
      <c r="J552" s="1" t="s">
        <v>20</v>
      </c>
      <c r="K552" s="3">
        <v>11.91</v>
      </c>
      <c r="L552">
        <v>3</v>
      </c>
      <c r="M552" s="3">
        <v>35.729999999999997</v>
      </c>
      <c r="N552" s="1" t="s">
        <v>6669</v>
      </c>
      <c r="O552" s="1" t="s">
        <v>37</v>
      </c>
    </row>
    <row r="553" spans="1:15" x14ac:dyDescent="0.3">
      <c r="A553" s="1" t="s">
        <v>2236</v>
      </c>
      <c r="B553" s="2">
        <v>45690</v>
      </c>
      <c r="C553" s="1" t="s">
        <v>6666</v>
      </c>
      <c r="D553" s="1" t="s">
        <v>39</v>
      </c>
      <c r="E553">
        <v>2025</v>
      </c>
      <c r="F553" s="1" t="s">
        <v>1146</v>
      </c>
      <c r="G553" s="1" t="s">
        <v>1147</v>
      </c>
      <c r="H553" s="1" t="s">
        <v>2110</v>
      </c>
      <c r="I553" s="1" t="s">
        <v>2111</v>
      </c>
      <c r="J553" s="1" t="s">
        <v>20</v>
      </c>
      <c r="K553" s="3">
        <v>34.31</v>
      </c>
      <c r="L553">
        <v>5</v>
      </c>
      <c r="M553" s="3">
        <v>171.55</v>
      </c>
      <c r="N553" s="1" t="s">
        <v>21</v>
      </c>
      <c r="O553" s="1" t="s">
        <v>22</v>
      </c>
    </row>
    <row r="554" spans="1:15" x14ac:dyDescent="0.3">
      <c r="A554" s="1" t="s">
        <v>2237</v>
      </c>
      <c r="B554" s="2">
        <v>45355</v>
      </c>
      <c r="C554" s="1" t="s">
        <v>6667</v>
      </c>
      <c r="D554" s="1" t="s">
        <v>15</v>
      </c>
      <c r="E554">
        <v>2024</v>
      </c>
      <c r="F554" s="1" t="s">
        <v>118</v>
      </c>
      <c r="G554" s="1" t="s">
        <v>2238</v>
      </c>
      <c r="H554" s="1" t="s">
        <v>2239</v>
      </c>
      <c r="I554" s="1" t="s">
        <v>2240</v>
      </c>
      <c r="J554" s="1" t="s">
        <v>20</v>
      </c>
      <c r="K554" s="3">
        <v>25.09</v>
      </c>
      <c r="L554">
        <v>4</v>
      </c>
      <c r="M554" s="3">
        <v>100.36</v>
      </c>
      <c r="N554" s="1" t="s">
        <v>29</v>
      </c>
      <c r="O554" s="1" t="s">
        <v>52</v>
      </c>
    </row>
    <row r="555" spans="1:15" x14ac:dyDescent="0.3">
      <c r="A555" s="1" t="s">
        <v>2241</v>
      </c>
      <c r="B555" s="2">
        <v>45533</v>
      </c>
      <c r="C555" s="1" t="s">
        <v>6672</v>
      </c>
      <c r="D555" s="1" t="s">
        <v>90</v>
      </c>
      <c r="E555">
        <v>2024</v>
      </c>
      <c r="F555" s="1" t="s">
        <v>1422</v>
      </c>
      <c r="G555" s="1" t="s">
        <v>2242</v>
      </c>
      <c r="H555" s="1" t="s">
        <v>777</v>
      </c>
      <c r="I555" s="1" t="s">
        <v>2243</v>
      </c>
      <c r="J555" s="1" t="s">
        <v>70</v>
      </c>
      <c r="K555" s="3">
        <v>34.86</v>
      </c>
      <c r="L555">
        <v>4</v>
      </c>
      <c r="M555" s="3">
        <v>139.44</v>
      </c>
      <c r="N555" s="1" t="s">
        <v>21</v>
      </c>
      <c r="O555" s="1" t="s">
        <v>44</v>
      </c>
    </row>
    <row r="556" spans="1:15" x14ac:dyDescent="0.3">
      <c r="A556" s="1" t="s">
        <v>2244</v>
      </c>
      <c r="B556" s="2">
        <v>45387</v>
      </c>
      <c r="C556" s="1" t="s">
        <v>6668</v>
      </c>
      <c r="D556" s="1" t="s">
        <v>82</v>
      </c>
      <c r="E556">
        <v>2024</v>
      </c>
      <c r="F556" s="1" t="s">
        <v>47</v>
      </c>
      <c r="G556" s="1" t="s">
        <v>2245</v>
      </c>
      <c r="H556" s="1" t="s">
        <v>2246</v>
      </c>
      <c r="I556" s="1" t="s">
        <v>2247</v>
      </c>
      <c r="J556" s="1" t="s">
        <v>20</v>
      </c>
      <c r="K556" s="3">
        <v>8.4499999999999993</v>
      </c>
      <c r="L556">
        <v>4</v>
      </c>
      <c r="M556" s="3">
        <v>33.799999999999997</v>
      </c>
      <c r="N556" s="1" t="s">
        <v>21</v>
      </c>
      <c r="O556" s="1" t="s">
        <v>37</v>
      </c>
    </row>
    <row r="557" spans="1:15" x14ac:dyDescent="0.3">
      <c r="A557" s="1" t="s">
        <v>2248</v>
      </c>
      <c r="B557" s="2">
        <v>45243</v>
      </c>
      <c r="C557" s="1" t="s">
        <v>6667</v>
      </c>
      <c r="D557" s="1" t="s">
        <v>54</v>
      </c>
      <c r="E557">
        <v>2023</v>
      </c>
      <c r="F557" s="1" t="s">
        <v>511</v>
      </c>
      <c r="G557" s="1" t="s">
        <v>1364</v>
      </c>
      <c r="H557" s="1" t="s">
        <v>2249</v>
      </c>
      <c r="I557" s="1" t="s">
        <v>2250</v>
      </c>
      <c r="J557" s="1" t="s">
        <v>87</v>
      </c>
      <c r="K557" s="3">
        <v>39.69</v>
      </c>
      <c r="L557">
        <v>2</v>
      </c>
      <c r="M557" s="3">
        <v>79.38</v>
      </c>
      <c r="N557" s="1" t="s">
        <v>21</v>
      </c>
      <c r="O557" s="1" t="s">
        <v>22</v>
      </c>
    </row>
    <row r="558" spans="1:15" x14ac:dyDescent="0.3">
      <c r="A558" s="1" t="s">
        <v>2251</v>
      </c>
      <c r="B558" s="2">
        <v>45539</v>
      </c>
      <c r="C558" s="1" t="s">
        <v>6670</v>
      </c>
      <c r="D558" s="1" t="s">
        <v>60</v>
      </c>
      <c r="E558">
        <v>2024</v>
      </c>
      <c r="F558" s="1" t="s">
        <v>829</v>
      </c>
      <c r="G558" s="1" t="s">
        <v>1869</v>
      </c>
      <c r="H558" s="1" t="s">
        <v>2252</v>
      </c>
      <c r="I558" s="1" t="s">
        <v>2253</v>
      </c>
      <c r="J558" s="1" t="s">
        <v>20</v>
      </c>
      <c r="K558" s="3">
        <v>21.17</v>
      </c>
      <c r="L558">
        <v>1</v>
      </c>
      <c r="M558" s="3">
        <v>21.17</v>
      </c>
      <c r="N558" s="1" t="s">
        <v>6669</v>
      </c>
      <c r="O558" s="1" t="s">
        <v>95</v>
      </c>
    </row>
    <row r="559" spans="1:15" x14ac:dyDescent="0.3">
      <c r="A559" s="1" t="s">
        <v>2254</v>
      </c>
      <c r="B559" s="2">
        <v>45684</v>
      </c>
      <c r="C559" s="1" t="s">
        <v>6667</v>
      </c>
      <c r="D559" s="1" t="s">
        <v>210</v>
      </c>
      <c r="E559">
        <v>2025</v>
      </c>
      <c r="F559" s="1" t="s">
        <v>358</v>
      </c>
      <c r="G559" s="1" t="s">
        <v>359</v>
      </c>
      <c r="H559" s="1" t="s">
        <v>1661</v>
      </c>
      <c r="I559" s="1" t="s">
        <v>2255</v>
      </c>
      <c r="J559" s="1" t="s">
        <v>70</v>
      </c>
      <c r="K559" s="3">
        <v>40.4</v>
      </c>
      <c r="L559">
        <v>2</v>
      </c>
      <c r="M559" s="3">
        <v>80.8</v>
      </c>
      <c r="N559" s="1" t="s">
        <v>21</v>
      </c>
      <c r="O559" s="1" t="s">
        <v>37</v>
      </c>
    </row>
    <row r="560" spans="1:15" x14ac:dyDescent="0.3">
      <c r="A560" s="1" t="s">
        <v>2256</v>
      </c>
      <c r="B560" s="2">
        <v>45332</v>
      </c>
      <c r="C560" s="1" t="s">
        <v>6673</v>
      </c>
      <c r="D560" s="1" t="s">
        <v>39</v>
      </c>
      <c r="E560">
        <v>2024</v>
      </c>
      <c r="F560" s="1" t="s">
        <v>700</v>
      </c>
      <c r="G560" s="1" t="s">
        <v>701</v>
      </c>
      <c r="H560" s="1" t="s">
        <v>2115</v>
      </c>
      <c r="I560" s="1" t="s">
        <v>2257</v>
      </c>
      <c r="J560" s="1" t="s">
        <v>51</v>
      </c>
      <c r="K560" s="3">
        <v>40.03</v>
      </c>
      <c r="L560">
        <v>3</v>
      </c>
      <c r="M560" s="3">
        <v>120.09</v>
      </c>
      <c r="N560" s="1" t="s">
        <v>88</v>
      </c>
      <c r="O560" s="1" t="s">
        <v>37</v>
      </c>
    </row>
    <row r="561" spans="1:15" x14ac:dyDescent="0.3">
      <c r="A561" s="1" t="s">
        <v>2258</v>
      </c>
      <c r="B561" s="2">
        <v>45189</v>
      </c>
      <c r="C561" s="1" t="s">
        <v>6670</v>
      </c>
      <c r="D561" s="1" t="s">
        <v>60</v>
      </c>
      <c r="E561">
        <v>2023</v>
      </c>
      <c r="F561" s="1" t="s">
        <v>2259</v>
      </c>
      <c r="G561" s="1" t="s">
        <v>2260</v>
      </c>
      <c r="H561" s="1" t="s">
        <v>508</v>
      </c>
      <c r="I561" s="1" t="s">
        <v>2261</v>
      </c>
      <c r="J561" s="1" t="s">
        <v>20</v>
      </c>
      <c r="K561" s="3">
        <v>8.31</v>
      </c>
      <c r="L561">
        <v>3</v>
      </c>
      <c r="M561" s="3">
        <v>24.93</v>
      </c>
      <c r="N561" s="1" t="s">
        <v>21</v>
      </c>
      <c r="O561" s="1" t="s">
        <v>95</v>
      </c>
    </row>
    <row r="562" spans="1:15" x14ac:dyDescent="0.3">
      <c r="A562" s="1" t="s">
        <v>2262</v>
      </c>
      <c r="B562" s="2">
        <v>45345</v>
      </c>
      <c r="C562" s="1" t="s">
        <v>6668</v>
      </c>
      <c r="D562" s="1" t="s">
        <v>39</v>
      </c>
      <c r="E562">
        <v>2024</v>
      </c>
      <c r="F562" s="1" t="s">
        <v>1932</v>
      </c>
      <c r="G562" s="1" t="s">
        <v>2263</v>
      </c>
      <c r="H562" s="1" t="s">
        <v>1365</v>
      </c>
      <c r="I562" s="1" t="s">
        <v>2264</v>
      </c>
      <c r="J562" s="1" t="s">
        <v>20</v>
      </c>
      <c r="K562" s="3">
        <v>48.64</v>
      </c>
      <c r="L562">
        <v>3</v>
      </c>
      <c r="M562" s="3">
        <v>145.91999999999999</v>
      </c>
      <c r="N562" s="1" t="s">
        <v>21</v>
      </c>
      <c r="O562" s="1" t="s">
        <v>80</v>
      </c>
    </row>
    <row r="563" spans="1:15" x14ac:dyDescent="0.3">
      <c r="A563" s="1" t="s">
        <v>2265</v>
      </c>
      <c r="B563" s="2">
        <v>45107</v>
      </c>
      <c r="C563" s="1" t="s">
        <v>6668</v>
      </c>
      <c r="D563" s="1" t="s">
        <v>24</v>
      </c>
      <c r="E563">
        <v>2023</v>
      </c>
      <c r="F563" s="1" t="s">
        <v>2266</v>
      </c>
      <c r="G563" s="1" t="s">
        <v>2267</v>
      </c>
      <c r="H563" s="1" t="s">
        <v>2268</v>
      </c>
      <c r="I563" s="1" t="s">
        <v>2269</v>
      </c>
      <c r="J563" s="1" t="s">
        <v>70</v>
      </c>
      <c r="K563" s="3">
        <v>45.83</v>
      </c>
      <c r="L563">
        <v>4</v>
      </c>
      <c r="M563" s="3">
        <v>183.32</v>
      </c>
      <c r="N563" s="1" t="s">
        <v>6669</v>
      </c>
      <c r="O563" s="1" t="s">
        <v>44</v>
      </c>
    </row>
    <row r="564" spans="1:15" x14ac:dyDescent="0.3">
      <c r="A564" s="1" t="s">
        <v>2270</v>
      </c>
      <c r="B564" s="2">
        <v>45620</v>
      </c>
      <c r="C564" s="1" t="s">
        <v>6666</v>
      </c>
      <c r="D564" s="1" t="s">
        <v>54</v>
      </c>
      <c r="E564">
        <v>2024</v>
      </c>
      <c r="F564" s="1" t="s">
        <v>1906</v>
      </c>
      <c r="G564" s="1" t="s">
        <v>2271</v>
      </c>
      <c r="H564" s="1" t="s">
        <v>2272</v>
      </c>
      <c r="I564" s="1" t="s">
        <v>2273</v>
      </c>
      <c r="J564" s="1" t="s">
        <v>20</v>
      </c>
      <c r="K564" s="3">
        <v>27.6</v>
      </c>
      <c r="L564">
        <v>3</v>
      </c>
      <c r="M564" s="3">
        <v>82.8</v>
      </c>
      <c r="N564" s="1" t="s">
        <v>6669</v>
      </c>
      <c r="O564" s="1" t="s">
        <v>37</v>
      </c>
    </row>
    <row r="565" spans="1:15" x14ac:dyDescent="0.3">
      <c r="A565" s="1" t="s">
        <v>2274</v>
      </c>
      <c r="B565" s="2">
        <v>45536</v>
      </c>
      <c r="C565" s="1" t="s">
        <v>6666</v>
      </c>
      <c r="D565" s="1" t="s">
        <v>60</v>
      </c>
      <c r="E565">
        <v>2024</v>
      </c>
      <c r="F565" s="1" t="s">
        <v>481</v>
      </c>
      <c r="G565" s="1" t="s">
        <v>2275</v>
      </c>
      <c r="H565" s="1" t="s">
        <v>1856</v>
      </c>
      <c r="I565" s="1" t="s">
        <v>2276</v>
      </c>
      <c r="J565" s="1" t="s">
        <v>20</v>
      </c>
      <c r="K565" s="3">
        <v>25.18</v>
      </c>
      <c r="L565">
        <v>4</v>
      </c>
      <c r="M565" s="3">
        <v>100.72</v>
      </c>
      <c r="N565" s="1" t="s">
        <v>6669</v>
      </c>
      <c r="O565" s="1" t="s">
        <v>193</v>
      </c>
    </row>
    <row r="566" spans="1:15" x14ac:dyDescent="0.3">
      <c r="A566" s="1" t="s">
        <v>2280</v>
      </c>
      <c r="B566" s="2">
        <v>44915</v>
      </c>
      <c r="C566" s="1" t="s">
        <v>6671</v>
      </c>
      <c r="D566" s="1" t="s">
        <v>107</v>
      </c>
      <c r="E566">
        <v>2022</v>
      </c>
      <c r="F566" s="1" t="s">
        <v>2281</v>
      </c>
      <c r="G566" s="1" t="s">
        <v>2282</v>
      </c>
      <c r="H566" s="1" t="s">
        <v>947</v>
      </c>
      <c r="I566" s="1" t="s">
        <v>2283</v>
      </c>
      <c r="J566" s="1" t="s">
        <v>51</v>
      </c>
      <c r="K566" s="3">
        <v>53.62</v>
      </c>
      <c r="L566">
        <v>1</v>
      </c>
      <c r="M566" s="3">
        <v>53.62</v>
      </c>
      <c r="N566" s="1" t="s">
        <v>21</v>
      </c>
      <c r="O566" s="1" t="s">
        <v>22</v>
      </c>
    </row>
    <row r="567" spans="1:15" x14ac:dyDescent="0.3">
      <c r="A567" s="1" t="s">
        <v>2284</v>
      </c>
      <c r="B567" s="2">
        <v>45232</v>
      </c>
      <c r="C567" s="1" t="s">
        <v>6672</v>
      </c>
      <c r="D567" s="1" t="s">
        <v>54</v>
      </c>
      <c r="E567">
        <v>2023</v>
      </c>
      <c r="F567" s="1" t="s">
        <v>2285</v>
      </c>
      <c r="G567" s="1" t="s">
        <v>2286</v>
      </c>
      <c r="H567" s="1" t="s">
        <v>2287</v>
      </c>
      <c r="I567" s="1" t="s">
        <v>2288</v>
      </c>
      <c r="J567" s="1" t="s">
        <v>70</v>
      </c>
      <c r="K567" s="3">
        <v>55.1</v>
      </c>
      <c r="L567">
        <v>3</v>
      </c>
      <c r="M567" s="3">
        <v>165.3</v>
      </c>
      <c r="N567" s="1" t="s">
        <v>29</v>
      </c>
      <c r="O567" s="1" t="s">
        <v>44</v>
      </c>
    </row>
    <row r="568" spans="1:15" x14ac:dyDescent="0.3">
      <c r="A568" s="1" t="s">
        <v>2289</v>
      </c>
      <c r="B568" s="2">
        <v>44880</v>
      </c>
      <c r="C568" s="1" t="s">
        <v>6671</v>
      </c>
      <c r="D568" s="1" t="s">
        <v>54</v>
      </c>
      <c r="E568">
        <v>2022</v>
      </c>
      <c r="F568" s="1" t="s">
        <v>200</v>
      </c>
      <c r="G568" s="1" t="s">
        <v>201</v>
      </c>
      <c r="H568" s="1" t="s">
        <v>2290</v>
      </c>
      <c r="I568" s="1" t="s">
        <v>2291</v>
      </c>
      <c r="J568" s="1" t="s">
        <v>20</v>
      </c>
      <c r="K568" s="3">
        <v>20.46</v>
      </c>
      <c r="L568">
        <v>2</v>
      </c>
      <c r="M568" s="3">
        <v>40.92</v>
      </c>
      <c r="N568" s="1" t="s">
        <v>21</v>
      </c>
      <c r="O568" s="1" t="s">
        <v>80</v>
      </c>
    </row>
    <row r="569" spans="1:15" x14ac:dyDescent="0.3">
      <c r="A569" s="1" t="s">
        <v>2292</v>
      </c>
      <c r="B569" s="2">
        <v>45188</v>
      </c>
      <c r="C569" s="1" t="s">
        <v>6671</v>
      </c>
      <c r="D569" s="1" t="s">
        <v>60</v>
      </c>
      <c r="E569">
        <v>2023</v>
      </c>
      <c r="F569" s="1" t="s">
        <v>552</v>
      </c>
      <c r="G569" s="1" t="s">
        <v>2293</v>
      </c>
      <c r="H569" s="1" t="s">
        <v>197</v>
      </c>
      <c r="I569" s="1" t="s">
        <v>875</v>
      </c>
      <c r="J569" s="1" t="s">
        <v>70</v>
      </c>
      <c r="K569" s="3">
        <v>32.24</v>
      </c>
      <c r="L569">
        <v>4</v>
      </c>
      <c r="M569" s="3">
        <v>128.96</v>
      </c>
      <c r="N569" s="1" t="s">
        <v>6669</v>
      </c>
      <c r="O569" s="1" t="s">
        <v>22</v>
      </c>
    </row>
    <row r="570" spans="1:15" x14ac:dyDescent="0.3">
      <c r="A570" s="1" t="s">
        <v>2294</v>
      </c>
      <c r="B570" s="2">
        <v>45789</v>
      </c>
      <c r="C570" s="1" t="s">
        <v>6667</v>
      </c>
      <c r="D570" s="1" t="s">
        <v>46</v>
      </c>
      <c r="E570">
        <v>2025</v>
      </c>
      <c r="F570" s="1" t="s">
        <v>2295</v>
      </c>
      <c r="G570" s="1" t="s">
        <v>2296</v>
      </c>
      <c r="H570" s="1" t="s">
        <v>416</v>
      </c>
      <c r="I570" s="1" t="s">
        <v>2297</v>
      </c>
      <c r="J570" s="1" t="s">
        <v>20</v>
      </c>
      <c r="K570" s="3">
        <v>22.42</v>
      </c>
      <c r="L570">
        <v>1</v>
      </c>
      <c r="M570" s="3">
        <v>22.42</v>
      </c>
      <c r="N570" s="1" t="s">
        <v>6669</v>
      </c>
      <c r="O570" s="1" t="s">
        <v>37</v>
      </c>
    </row>
    <row r="571" spans="1:15" x14ac:dyDescent="0.3">
      <c r="A571" s="1" t="s">
        <v>2298</v>
      </c>
      <c r="B571" s="2">
        <v>45598</v>
      </c>
      <c r="C571" s="1" t="s">
        <v>6673</v>
      </c>
      <c r="D571" s="1" t="s">
        <v>54</v>
      </c>
      <c r="E571">
        <v>2024</v>
      </c>
      <c r="F571" s="1" t="s">
        <v>666</v>
      </c>
      <c r="G571" s="1" t="s">
        <v>667</v>
      </c>
      <c r="H571" s="1" t="s">
        <v>979</v>
      </c>
      <c r="I571" s="1" t="s">
        <v>2299</v>
      </c>
      <c r="J571" s="1" t="s">
        <v>20</v>
      </c>
      <c r="K571" s="3">
        <v>32.159999999999997</v>
      </c>
      <c r="L571">
        <v>5</v>
      </c>
      <c r="M571" s="3">
        <v>160.80000000000001</v>
      </c>
      <c r="N571" s="1" t="s">
        <v>6669</v>
      </c>
      <c r="O571" s="1" t="s">
        <v>80</v>
      </c>
    </row>
    <row r="572" spans="1:15" x14ac:dyDescent="0.3">
      <c r="A572" s="1" t="s">
        <v>2300</v>
      </c>
      <c r="B572" s="2">
        <v>44981</v>
      </c>
      <c r="C572" s="1" t="s">
        <v>6668</v>
      </c>
      <c r="D572" s="1" t="s">
        <v>39</v>
      </c>
      <c r="E572">
        <v>2023</v>
      </c>
      <c r="F572" s="1" t="s">
        <v>2301</v>
      </c>
      <c r="G572" s="1" t="s">
        <v>2302</v>
      </c>
      <c r="H572" s="1" t="s">
        <v>1462</v>
      </c>
      <c r="I572" s="1" t="s">
        <v>2303</v>
      </c>
      <c r="J572" s="1" t="s">
        <v>20</v>
      </c>
      <c r="K572" s="3">
        <v>8.77</v>
      </c>
      <c r="L572">
        <v>5</v>
      </c>
      <c r="M572" s="3">
        <v>43.85</v>
      </c>
      <c r="N572" s="1" t="s">
        <v>6669</v>
      </c>
      <c r="O572" s="1" t="s">
        <v>193</v>
      </c>
    </row>
    <row r="573" spans="1:15" x14ac:dyDescent="0.3">
      <c r="A573" s="1" t="s">
        <v>2304</v>
      </c>
      <c r="B573" s="2">
        <v>44953</v>
      </c>
      <c r="C573" s="1" t="s">
        <v>6668</v>
      </c>
      <c r="D573" s="1" t="s">
        <v>210</v>
      </c>
      <c r="E573">
        <v>2023</v>
      </c>
      <c r="F573" s="1" t="s">
        <v>705</v>
      </c>
      <c r="G573" s="1" t="s">
        <v>706</v>
      </c>
      <c r="H573" s="1" t="s">
        <v>633</v>
      </c>
      <c r="I573" s="1" t="s">
        <v>2305</v>
      </c>
      <c r="J573" s="1" t="s">
        <v>87</v>
      </c>
      <c r="K573" s="3">
        <v>19.68</v>
      </c>
      <c r="L573">
        <v>5</v>
      </c>
      <c r="M573" s="3">
        <v>98.4</v>
      </c>
      <c r="N573" s="1" t="s">
        <v>6669</v>
      </c>
      <c r="O573" s="1" t="s">
        <v>193</v>
      </c>
    </row>
    <row r="574" spans="1:15" x14ac:dyDescent="0.3">
      <c r="A574" s="1" t="s">
        <v>2306</v>
      </c>
      <c r="B574" s="2">
        <v>45541</v>
      </c>
      <c r="C574" s="1" t="s">
        <v>6668</v>
      </c>
      <c r="D574" s="1" t="s">
        <v>60</v>
      </c>
      <c r="E574">
        <v>2024</v>
      </c>
      <c r="F574" s="1" t="s">
        <v>2307</v>
      </c>
      <c r="G574" s="1" t="s">
        <v>2308</v>
      </c>
      <c r="H574" s="1" t="s">
        <v>2309</v>
      </c>
      <c r="I574" s="1" t="s">
        <v>2310</v>
      </c>
      <c r="J574" s="1" t="s">
        <v>20</v>
      </c>
      <c r="K574" s="3">
        <v>46.61</v>
      </c>
      <c r="L574">
        <v>3</v>
      </c>
      <c r="M574" s="3">
        <v>139.83000000000001</v>
      </c>
      <c r="N574" s="1" t="s">
        <v>29</v>
      </c>
      <c r="O574" s="1" t="s">
        <v>37</v>
      </c>
    </row>
    <row r="575" spans="1:15" x14ac:dyDescent="0.3">
      <c r="A575" s="1" t="s">
        <v>2311</v>
      </c>
      <c r="B575" s="2">
        <v>45164</v>
      </c>
      <c r="C575" s="1" t="s">
        <v>6673</v>
      </c>
      <c r="D575" s="1" t="s">
        <v>90</v>
      </c>
      <c r="E575">
        <v>2023</v>
      </c>
      <c r="F575" s="1" t="s">
        <v>1683</v>
      </c>
      <c r="G575" s="1" t="s">
        <v>1684</v>
      </c>
      <c r="H575" s="1" t="s">
        <v>2312</v>
      </c>
      <c r="I575" s="1" t="s">
        <v>2313</v>
      </c>
      <c r="J575" s="1" t="s">
        <v>70</v>
      </c>
      <c r="K575" s="3">
        <v>24.11</v>
      </c>
      <c r="L575">
        <v>3</v>
      </c>
      <c r="M575" s="3">
        <v>72.33</v>
      </c>
      <c r="N575" s="1" t="s">
        <v>21</v>
      </c>
      <c r="O575" s="1" t="s">
        <v>22</v>
      </c>
    </row>
    <row r="576" spans="1:15" x14ac:dyDescent="0.3">
      <c r="A576" s="1" t="s">
        <v>2314</v>
      </c>
      <c r="B576" s="2">
        <v>45132</v>
      </c>
      <c r="C576" s="1" t="s">
        <v>6671</v>
      </c>
      <c r="D576" s="1" t="s">
        <v>32</v>
      </c>
      <c r="E576">
        <v>2023</v>
      </c>
      <c r="F576" s="1" t="s">
        <v>918</v>
      </c>
      <c r="G576" s="1" t="s">
        <v>919</v>
      </c>
      <c r="H576" s="1" t="s">
        <v>663</v>
      </c>
      <c r="I576" s="1" t="s">
        <v>2315</v>
      </c>
      <c r="J576" s="1" t="s">
        <v>70</v>
      </c>
      <c r="K576" s="3">
        <v>7.96</v>
      </c>
      <c r="L576">
        <v>5</v>
      </c>
      <c r="M576" s="3">
        <v>39.799999999999997</v>
      </c>
      <c r="N576" s="1" t="s">
        <v>29</v>
      </c>
      <c r="O576" s="1" t="s">
        <v>52</v>
      </c>
    </row>
    <row r="577" spans="1:15" x14ac:dyDescent="0.3">
      <c r="A577" s="1" t="s">
        <v>2316</v>
      </c>
      <c r="B577" s="2">
        <v>45024</v>
      </c>
      <c r="C577" s="1" t="s">
        <v>6673</v>
      </c>
      <c r="D577" s="1" t="s">
        <v>82</v>
      </c>
      <c r="E577">
        <v>2023</v>
      </c>
      <c r="F577" s="1" t="s">
        <v>2317</v>
      </c>
      <c r="G577" s="1" t="s">
        <v>2318</v>
      </c>
      <c r="H577" s="1" t="s">
        <v>2319</v>
      </c>
      <c r="I577" s="1" t="s">
        <v>2320</v>
      </c>
      <c r="J577" s="1" t="s">
        <v>51</v>
      </c>
      <c r="K577" s="3">
        <v>30.62</v>
      </c>
      <c r="L577">
        <v>3</v>
      </c>
      <c r="M577" s="3">
        <v>91.86</v>
      </c>
      <c r="N577" s="1" t="s">
        <v>21</v>
      </c>
      <c r="O577" s="1" t="s">
        <v>95</v>
      </c>
    </row>
    <row r="578" spans="1:15" x14ac:dyDescent="0.3">
      <c r="A578" s="1" t="s">
        <v>2321</v>
      </c>
      <c r="B578" s="2">
        <v>45114</v>
      </c>
      <c r="C578" s="1" t="s">
        <v>6668</v>
      </c>
      <c r="D578" s="1" t="s">
        <v>32</v>
      </c>
      <c r="E578">
        <v>2023</v>
      </c>
      <c r="F578" s="1" t="s">
        <v>1203</v>
      </c>
      <c r="G578" s="1" t="s">
        <v>1204</v>
      </c>
      <c r="H578" s="1" t="s">
        <v>1012</v>
      </c>
      <c r="I578" s="1" t="s">
        <v>2322</v>
      </c>
      <c r="J578" s="1" t="s">
        <v>70</v>
      </c>
      <c r="K578" s="3">
        <v>11.54</v>
      </c>
      <c r="L578">
        <v>3</v>
      </c>
      <c r="M578" s="3">
        <v>34.619999999999997</v>
      </c>
      <c r="N578" s="1" t="s">
        <v>88</v>
      </c>
      <c r="O578" s="1" t="s">
        <v>30</v>
      </c>
    </row>
    <row r="579" spans="1:15" x14ac:dyDescent="0.3">
      <c r="A579" s="1" t="s">
        <v>2323</v>
      </c>
      <c r="B579" s="2">
        <v>45150</v>
      </c>
      <c r="C579" s="1" t="s">
        <v>6673</v>
      </c>
      <c r="D579" s="1" t="s">
        <v>90</v>
      </c>
      <c r="E579">
        <v>2023</v>
      </c>
      <c r="F579" s="1" t="s">
        <v>404</v>
      </c>
      <c r="G579" s="1" t="s">
        <v>1074</v>
      </c>
      <c r="H579" s="1" t="s">
        <v>2324</v>
      </c>
      <c r="I579" s="1" t="s">
        <v>2325</v>
      </c>
      <c r="J579" s="1" t="s">
        <v>70</v>
      </c>
      <c r="K579" s="3">
        <v>13.7</v>
      </c>
      <c r="L579">
        <v>3</v>
      </c>
      <c r="M579" s="3">
        <v>41.1</v>
      </c>
      <c r="N579" s="1" t="s">
        <v>21</v>
      </c>
      <c r="O579" s="1" t="s">
        <v>44</v>
      </c>
    </row>
    <row r="580" spans="1:15" x14ac:dyDescent="0.3">
      <c r="A580" s="1" t="s">
        <v>2326</v>
      </c>
      <c r="B580" s="2">
        <v>45670</v>
      </c>
      <c r="C580" s="1" t="s">
        <v>6667</v>
      </c>
      <c r="D580" s="1" t="s">
        <v>210</v>
      </c>
      <c r="E580">
        <v>2025</v>
      </c>
      <c r="F580" s="1" t="s">
        <v>2327</v>
      </c>
      <c r="G580" s="1" t="s">
        <v>2328</v>
      </c>
      <c r="H580" s="1" t="s">
        <v>1806</v>
      </c>
      <c r="I580" s="1" t="s">
        <v>1807</v>
      </c>
      <c r="J580" s="1" t="s">
        <v>87</v>
      </c>
      <c r="K580" s="3">
        <v>11.89</v>
      </c>
      <c r="L580">
        <v>4</v>
      </c>
      <c r="M580" s="3">
        <v>47.56</v>
      </c>
      <c r="N580" s="1" t="s">
        <v>21</v>
      </c>
      <c r="O580" s="1" t="s">
        <v>37</v>
      </c>
    </row>
    <row r="581" spans="1:15" x14ac:dyDescent="0.3">
      <c r="A581" s="1" t="s">
        <v>2329</v>
      </c>
      <c r="B581" s="2">
        <v>45515</v>
      </c>
      <c r="C581" s="1" t="s">
        <v>6666</v>
      </c>
      <c r="D581" s="1" t="s">
        <v>90</v>
      </c>
      <c r="E581">
        <v>2024</v>
      </c>
      <c r="F581" s="1" t="s">
        <v>2330</v>
      </c>
      <c r="G581" s="1" t="s">
        <v>2331</v>
      </c>
      <c r="H581" s="1" t="s">
        <v>2319</v>
      </c>
      <c r="I581" s="1" t="s">
        <v>2332</v>
      </c>
      <c r="J581" s="1" t="s">
        <v>20</v>
      </c>
      <c r="K581" s="3">
        <v>44.57</v>
      </c>
      <c r="L581">
        <v>1</v>
      </c>
      <c r="M581" s="3">
        <v>44.57</v>
      </c>
      <c r="N581" s="1" t="s">
        <v>21</v>
      </c>
      <c r="O581" s="1" t="s">
        <v>80</v>
      </c>
    </row>
    <row r="582" spans="1:15" x14ac:dyDescent="0.3">
      <c r="A582" s="1" t="s">
        <v>2333</v>
      </c>
      <c r="B582" s="2">
        <v>45050</v>
      </c>
      <c r="C582" s="1" t="s">
        <v>6672</v>
      </c>
      <c r="D582" s="1" t="s">
        <v>46</v>
      </c>
      <c r="E582">
        <v>2023</v>
      </c>
      <c r="F582" s="1" t="s">
        <v>557</v>
      </c>
      <c r="G582" s="1" t="s">
        <v>558</v>
      </c>
      <c r="H582" s="1" t="s">
        <v>2334</v>
      </c>
      <c r="I582" s="1" t="s">
        <v>2335</v>
      </c>
      <c r="J582" s="1" t="s">
        <v>87</v>
      </c>
      <c r="K582" s="3">
        <v>49.75</v>
      </c>
      <c r="L582">
        <v>3</v>
      </c>
      <c r="M582" s="3">
        <v>149.25</v>
      </c>
      <c r="N582" s="1" t="s">
        <v>6669</v>
      </c>
      <c r="O582" s="1" t="s">
        <v>37</v>
      </c>
    </row>
    <row r="583" spans="1:15" x14ac:dyDescent="0.3">
      <c r="A583" s="1" t="s">
        <v>2336</v>
      </c>
      <c r="B583" s="2">
        <v>44987</v>
      </c>
      <c r="C583" s="1" t="s">
        <v>6672</v>
      </c>
      <c r="D583" s="1" t="s">
        <v>15</v>
      </c>
      <c r="E583">
        <v>2023</v>
      </c>
      <c r="F583" s="1" t="s">
        <v>2337</v>
      </c>
      <c r="G583" s="1" t="s">
        <v>2338</v>
      </c>
      <c r="H583" s="1" t="s">
        <v>1974</v>
      </c>
      <c r="I583" s="1" t="s">
        <v>2339</v>
      </c>
      <c r="J583" s="1" t="s">
        <v>70</v>
      </c>
      <c r="K583" s="3">
        <v>14.2</v>
      </c>
      <c r="L583">
        <v>5</v>
      </c>
      <c r="M583" s="3">
        <v>71</v>
      </c>
      <c r="N583" s="1" t="s">
        <v>88</v>
      </c>
      <c r="O583" s="1" t="s">
        <v>193</v>
      </c>
    </row>
    <row r="584" spans="1:15" x14ac:dyDescent="0.3">
      <c r="A584" s="1" t="s">
        <v>2340</v>
      </c>
      <c r="B584" s="2">
        <v>45491</v>
      </c>
      <c r="C584" s="1" t="s">
        <v>6672</v>
      </c>
      <c r="D584" s="1" t="s">
        <v>32</v>
      </c>
      <c r="E584">
        <v>2024</v>
      </c>
      <c r="F584" s="1" t="s">
        <v>1123</v>
      </c>
      <c r="G584" s="1" t="s">
        <v>1222</v>
      </c>
      <c r="H584" s="1" t="s">
        <v>1497</v>
      </c>
      <c r="I584" s="1" t="s">
        <v>2341</v>
      </c>
      <c r="J584" s="1" t="s">
        <v>20</v>
      </c>
      <c r="K584" s="3">
        <v>33.01</v>
      </c>
      <c r="L584">
        <v>4</v>
      </c>
      <c r="M584" s="3">
        <v>132.04</v>
      </c>
      <c r="N584" s="1" t="s">
        <v>21</v>
      </c>
      <c r="O584" s="1" t="s">
        <v>22</v>
      </c>
    </row>
    <row r="585" spans="1:15" x14ac:dyDescent="0.3">
      <c r="A585" s="1" t="s">
        <v>2342</v>
      </c>
      <c r="B585" s="2">
        <v>45382</v>
      </c>
      <c r="C585" s="1" t="s">
        <v>6666</v>
      </c>
      <c r="D585" s="1" t="s">
        <v>15</v>
      </c>
      <c r="E585">
        <v>2024</v>
      </c>
      <c r="F585" s="1" t="s">
        <v>216</v>
      </c>
      <c r="G585" s="1" t="s">
        <v>217</v>
      </c>
      <c r="H585" s="1" t="s">
        <v>1080</v>
      </c>
      <c r="I585" s="1" t="s">
        <v>2343</v>
      </c>
      <c r="J585" s="1" t="s">
        <v>20</v>
      </c>
      <c r="K585" s="3">
        <v>48.03</v>
      </c>
      <c r="L585">
        <v>3</v>
      </c>
      <c r="M585" s="3">
        <v>144.09</v>
      </c>
      <c r="N585" s="1" t="s">
        <v>21</v>
      </c>
      <c r="O585" s="1" t="s">
        <v>37</v>
      </c>
    </row>
    <row r="586" spans="1:15" x14ac:dyDescent="0.3">
      <c r="A586" s="1" t="s">
        <v>2344</v>
      </c>
      <c r="B586" s="2">
        <v>45069</v>
      </c>
      <c r="C586" s="1" t="s">
        <v>6671</v>
      </c>
      <c r="D586" s="1" t="s">
        <v>46</v>
      </c>
      <c r="E586">
        <v>2023</v>
      </c>
      <c r="F586" s="1" t="s">
        <v>2345</v>
      </c>
      <c r="G586" s="1" t="s">
        <v>2346</v>
      </c>
      <c r="H586" s="1" t="s">
        <v>831</v>
      </c>
      <c r="I586" s="1" t="s">
        <v>832</v>
      </c>
      <c r="J586" s="1" t="s">
        <v>20</v>
      </c>
      <c r="K586" s="3">
        <v>35.57</v>
      </c>
      <c r="L586">
        <v>4</v>
      </c>
      <c r="M586" s="3">
        <v>142.28</v>
      </c>
      <c r="N586" s="1" t="s">
        <v>6669</v>
      </c>
      <c r="O586" s="1" t="s">
        <v>22</v>
      </c>
    </row>
    <row r="587" spans="1:15" x14ac:dyDescent="0.3">
      <c r="A587" s="1" t="s">
        <v>2347</v>
      </c>
      <c r="B587" s="2">
        <v>44855</v>
      </c>
      <c r="C587" s="1" t="s">
        <v>6668</v>
      </c>
      <c r="D587" s="1" t="s">
        <v>133</v>
      </c>
      <c r="E587">
        <v>2022</v>
      </c>
      <c r="F587" s="1" t="s">
        <v>1043</v>
      </c>
      <c r="G587" s="1" t="s">
        <v>2348</v>
      </c>
      <c r="H587" s="1" t="s">
        <v>2349</v>
      </c>
      <c r="I587" s="1" t="s">
        <v>2350</v>
      </c>
      <c r="J587" s="1" t="s">
        <v>20</v>
      </c>
      <c r="K587" s="3">
        <v>58.45</v>
      </c>
      <c r="L587">
        <v>4</v>
      </c>
      <c r="M587" s="3">
        <v>233.8</v>
      </c>
      <c r="N587" s="1" t="s">
        <v>21</v>
      </c>
      <c r="O587" s="1" t="s">
        <v>193</v>
      </c>
    </row>
    <row r="588" spans="1:15" x14ac:dyDescent="0.3">
      <c r="A588" s="1" t="s">
        <v>2351</v>
      </c>
      <c r="B588" s="2">
        <v>45003</v>
      </c>
      <c r="C588" s="1" t="s">
        <v>6673</v>
      </c>
      <c r="D588" s="1" t="s">
        <v>15</v>
      </c>
      <c r="E588">
        <v>2023</v>
      </c>
      <c r="F588" s="1" t="s">
        <v>1596</v>
      </c>
      <c r="G588" s="1" t="s">
        <v>1597</v>
      </c>
      <c r="H588" s="1" t="s">
        <v>645</v>
      </c>
      <c r="I588" s="1" t="s">
        <v>646</v>
      </c>
      <c r="J588" s="1" t="s">
        <v>70</v>
      </c>
      <c r="K588" s="3">
        <v>32.380000000000003</v>
      </c>
      <c r="L588">
        <v>4</v>
      </c>
      <c r="M588" s="3">
        <v>129.52000000000001</v>
      </c>
      <c r="N588" s="1" t="s">
        <v>6669</v>
      </c>
      <c r="O588" s="1" t="s">
        <v>22</v>
      </c>
    </row>
    <row r="589" spans="1:15" x14ac:dyDescent="0.3">
      <c r="A589" s="1" t="s">
        <v>2352</v>
      </c>
      <c r="B589" s="2">
        <v>45013</v>
      </c>
      <c r="C589" s="1" t="s">
        <v>6671</v>
      </c>
      <c r="D589" s="1" t="s">
        <v>15</v>
      </c>
      <c r="E589">
        <v>2023</v>
      </c>
      <c r="F589" s="1" t="s">
        <v>2353</v>
      </c>
      <c r="G589" s="1" t="s">
        <v>2354</v>
      </c>
      <c r="H589" s="1" t="s">
        <v>811</v>
      </c>
      <c r="I589" s="1" t="s">
        <v>1441</v>
      </c>
      <c r="J589" s="1" t="s">
        <v>20</v>
      </c>
      <c r="K589" s="3">
        <v>27.91</v>
      </c>
      <c r="L589">
        <v>3</v>
      </c>
      <c r="M589" s="3">
        <v>83.73</v>
      </c>
      <c r="N589" s="1" t="s">
        <v>21</v>
      </c>
      <c r="O589" s="1" t="s">
        <v>30</v>
      </c>
    </row>
    <row r="590" spans="1:15" x14ac:dyDescent="0.3">
      <c r="A590" s="1" t="s">
        <v>2355</v>
      </c>
      <c r="B590" s="2">
        <v>45241</v>
      </c>
      <c r="C590" s="1" t="s">
        <v>6673</v>
      </c>
      <c r="D590" s="1" t="s">
        <v>54</v>
      </c>
      <c r="E590">
        <v>2023</v>
      </c>
      <c r="F590" s="1" t="s">
        <v>2077</v>
      </c>
      <c r="G590" s="1" t="s">
        <v>2078</v>
      </c>
      <c r="H590" s="1" t="s">
        <v>2356</v>
      </c>
      <c r="I590" s="1" t="s">
        <v>2357</v>
      </c>
      <c r="J590" s="1" t="s">
        <v>70</v>
      </c>
      <c r="K590" s="3">
        <v>23.34</v>
      </c>
      <c r="L590">
        <v>1</v>
      </c>
      <c r="M590" s="3">
        <v>23.34</v>
      </c>
      <c r="N590" s="1" t="s">
        <v>21</v>
      </c>
      <c r="O590" s="1" t="s">
        <v>52</v>
      </c>
    </row>
    <row r="591" spans="1:15" x14ac:dyDescent="0.3">
      <c r="A591" s="1" t="s">
        <v>2358</v>
      </c>
      <c r="B591" s="2">
        <v>45636</v>
      </c>
      <c r="C591" s="1" t="s">
        <v>6671</v>
      </c>
      <c r="D591" s="1" t="s">
        <v>107</v>
      </c>
      <c r="E591">
        <v>2024</v>
      </c>
      <c r="F591" s="1" t="s">
        <v>387</v>
      </c>
      <c r="G591" s="1" t="s">
        <v>388</v>
      </c>
      <c r="H591" s="1" t="s">
        <v>2359</v>
      </c>
      <c r="I591" s="1" t="s">
        <v>2360</v>
      </c>
      <c r="J591" s="1" t="s">
        <v>87</v>
      </c>
      <c r="K591" s="3">
        <v>24.49</v>
      </c>
      <c r="L591">
        <v>3</v>
      </c>
      <c r="M591" s="3">
        <v>73.47</v>
      </c>
      <c r="N591" s="1" t="s">
        <v>88</v>
      </c>
      <c r="O591" s="1" t="s">
        <v>193</v>
      </c>
    </row>
    <row r="592" spans="1:15" x14ac:dyDescent="0.3">
      <c r="A592" s="1" t="s">
        <v>2361</v>
      </c>
      <c r="B592" s="2">
        <v>45441</v>
      </c>
      <c r="C592" s="1" t="s">
        <v>6670</v>
      </c>
      <c r="D592" s="1" t="s">
        <v>46</v>
      </c>
      <c r="E592">
        <v>2024</v>
      </c>
      <c r="F592" s="1" t="s">
        <v>1449</v>
      </c>
      <c r="G592" s="1" t="s">
        <v>2362</v>
      </c>
      <c r="H592" s="1" t="s">
        <v>27</v>
      </c>
      <c r="I592" s="1" t="s">
        <v>28</v>
      </c>
      <c r="J592" s="1" t="s">
        <v>51</v>
      </c>
      <c r="K592" s="3">
        <v>28.29</v>
      </c>
      <c r="L592">
        <v>3</v>
      </c>
      <c r="M592" s="3">
        <v>84.87</v>
      </c>
      <c r="N592" s="1" t="s">
        <v>6669</v>
      </c>
      <c r="O592" s="1" t="s">
        <v>22</v>
      </c>
    </row>
    <row r="593" spans="1:15" x14ac:dyDescent="0.3">
      <c r="A593" s="1" t="s">
        <v>2363</v>
      </c>
      <c r="B593" s="2">
        <v>45874</v>
      </c>
      <c r="C593" s="1" t="s">
        <v>6671</v>
      </c>
      <c r="D593" s="1" t="s">
        <v>90</v>
      </c>
      <c r="E593">
        <v>2025</v>
      </c>
      <c r="F593" s="1" t="s">
        <v>1344</v>
      </c>
      <c r="G593" s="1" t="s">
        <v>1345</v>
      </c>
      <c r="H593" s="1" t="s">
        <v>572</v>
      </c>
      <c r="I593" s="1" t="s">
        <v>1346</v>
      </c>
      <c r="J593" s="1" t="s">
        <v>70</v>
      </c>
      <c r="K593" s="3">
        <v>29.87</v>
      </c>
      <c r="L593">
        <v>5</v>
      </c>
      <c r="M593" s="3">
        <v>149.35</v>
      </c>
      <c r="N593" s="1" t="s">
        <v>21</v>
      </c>
      <c r="O593" s="1" t="s">
        <v>30</v>
      </c>
    </row>
    <row r="594" spans="1:15" x14ac:dyDescent="0.3">
      <c r="A594" s="1" t="s">
        <v>2364</v>
      </c>
      <c r="B594" s="2">
        <v>45483</v>
      </c>
      <c r="C594" s="1" t="s">
        <v>6670</v>
      </c>
      <c r="D594" s="1" t="s">
        <v>32</v>
      </c>
      <c r="E594">
        <v>2024</v>
      </c>
      <c r="F594" s="1" t="s">
        <v>195</v>
      </c>
      <c r="G594" s="1" t="s">
        <v>196</v>
      </c>
      <c r="H594" s="1" t="s">
        <v>2365</v>
      </c>
      <c r="I594" s="1" t="s">
        <v>2366</v>
      </c>
      <c r="J594" s="1" t="s">
        <v>20</v>
      </c>
      <c r="K594" s="3">
        <v>45.89</v>
      </c>
      <c r="L594">
        <v>4</v>
      </c>
      <c r="M594" s="3">
        <v>183.56</v>
      </c>
      <c r="N594" s="1" t="s">
        <v>88</v>
      </c>
      <c r="O594" s="1" t="s">
        <v>30</v>
      </c>
    </row>
    <row r="595" spans="1:15" x14ac:dyDescent="0.3">
      <c r="A595" s="1" t="s">
        <v>2367</v>
      </c>
      <c r="B595" s="2">
        <v>45595</v>
      </c>
      <c r="C595" s="1" t="s">
        <v>6670</v>
      </c>
      <c r="D595" s="1" t="s">
        <v>133</v>
      </c>
      <c r="E595">
        <v>2024</v>
      </c>
      <c r="F595" s="1" t="s">
        <v>2368</v>
      </c>
      <c r="G595" s="1" t="s">
        <v>2369</v>
      </c>
      <c r="H595" s="1" t="s">
        <v>223</v>
      </c>
      <c r="I595" s="1" t="s">
        <v>2370</v>
      </c>
      <c r="J595" s="1" t="s">
        <v>70</v>
      </c>
      <c r="K595" s="3">
        <v>5.49</v>
      </c>
      <c r="L595">
        <v>3</v>
      </c>
      <c r="M595" s="3">
        <v>16.47</v>
      </c>
      <c r="N595" s="1" t="s">
        <v>21</v>
      </c>
      <c r="O595" s="1" t="s">
        <v>22</v>
      </c>
    </row>
    <row r="596" spans="1:15" x14ac:dyDescent="0.3">
      <c r="A596" s="1" t="s">
        <v>2371</v>
      </c>
      <c r="B596" s="2">
        <v>45063</v>
      </c>
      <c r="C596" s="1" t="s">
        <v>6670</v>
      </c>
      <c r="D596" s="1" t="s">
        <v>46</v>
      </c>
      <c r="E596">
        <v>2023</v>
      </c>
      <c r="F596" s="1" t="s">
        <v>2372</v>
      </c>
      <c r="G596" s="1" t="s">
        <v>2373</v>
      </c>
      <c r="H596" s="1" t="s">
        <v>2374</v>
      </c>
      <c r="I596" s="1" t="s">
        <v>2375</v>
      </c>
      <c r="J596" s="1" t="s">
        <v>20</v>
      </c>
      <c r="K596" s="3">
        <v>5.89</v>
      </c>
      <c r="L596">
        <v>5</v>
      </c>
      <c r="M596" s="3">
        <v>29.45</v>
      </c>
      <c r="N596" s="1" t="s">
        <v>21</v>
      </c>
      <c r="O596" s="1" t="s">
        <v>30</v>
      </c>
    </row>
    <row r="597" spans="1:15" x14ac:dyDescent="0.3">
      <c r="A597" s="1" t="s">
        <v>2376</v>
      </c>
      <c r="B597" s="2">
        <v>44851</v>
      </c>
      <c r="C597" s="1" t="s">
        <v>6667</v>
      </c>
      <c r="D597" s="1" t="s">
        <v>133</v>
      </c>
      <c r="E597">
        <v>2022</v>
      </c>
      <c r="F597" s="1" t="s">
        <v>2285</v>
      </c>
      <c r="G597" s="1" t="s">
        <v>2286</v>
      </c>
      <c r="H597" s="1" t="s">
        <v>1879</v>
      </c>
      <c r="I597" s="1" t="s">
        <v>1880</v>
      </c>
      <c r="J597" s="1" t="s">
        <v>70</v>
      </c>
      <c r="K597" s="3">
        <v>22.13</v>
      </c>
      <c r="L597">
        <v>4</v>
      </c>
      <c r="M597" s="3">
        <v>88.52</v>
      </c>
      <c r="N597" s="1" t="s">
        <v>6669</v>
      </c>
      <c r="O597" s="1" t="s">
        <v>37</v>
      </c>
    </row>
    <row r="598" spans="1:15" x14ac:dyDescent="0.3">
      <c r="A598" s="1" t="s">
        <v>2377</v>
      </c>
      <c r="B598" s="2">
        <v>45061</v>
      </c>
      <c r="C598" s="1" t="s">
        <v>6667</v>
      </c>
      <c r="D598" s="1" t="s">
        <v>46</v>
      </c>
      <c r="E598">
        <v>2023</v>
      </c>
      <c r="F598" s="1" t="s">
        <v>1477</v>
      </c>
      <c r="G598" s="1" t="s">
        <v>1478</v>
      </c>
      <c r="H598" s="1" t="s">
        <v>707</v>
      </c>
      <c r="I598" s="1" t="s">
        <v>2378</v>
      </c>
      <c r="J598" s="1" t="s">
        <v>87</v>
      </c>
      <c r="K598" s="3">
        <v>41.59</v>
      </c>
      <c r="L598">
        <v>3</v>
      </c>
      <c r="M598" s="3">
        <v>124.77</v>
      </c>
      <c r="N598" s="1" t="s">
        <v>88</v>
      </c>
      <c r="O598" s="1" t="s">
        <v>193</v>
      </c>
    </row>
    <row r="599" spans="1:15" x14ac:dyDescent="0.3">
      <c r="A599" s="1" t="s">
        <v>2379</v>
      </c>
      <c r="B599" s="2">
        <v>44859</v>
      </c>
      <c r="C599" s="1" t="s">
        <v>6671</v>
      </c>
      <c r="D599" s="1" t="s">
        <v>133</v>
      </c>
      <c r="E599">
        <v>2022</v>
      </c>
      <c r="F599" s="1" t="s">
        <v>2380</v>
      </c>
      <c r="G599" s="1" t="s">
        <v>2381</v>
      </c>
      <c r="H599" s="1" t="s">
        <v>2382</v>
      </c>
      <c r="I599" s="1" t="s">
        <v>2383</v>
      </c>
      <c r="J599" s="1" t="s">
        <v>20</v>
      </c>
      <c r="K599" s="3">
        <v>40.659999999999997</v>
      </c>
      <c r="L599">
        <v>5</v>
      </c>
      <c r="M599" s="3">
        <v>203.3</v>
      </c>
      <c r="N599" s="1" t="s">
        <v>29</v>
      </c>
      <c r="O599" s="1" t="s">
        <v>37</v>
      </c>
    </row>
    <row r="600" spans="1:15" x14ac:dyDescent="0.3">
      <c r="A600" s="1" t="s">
        <v>2384</v>
      </c>
      <c r="B600" s="2">
        <v>45560</v>
      </c>
      <c r="C600" s="1" t="s">
        <v>6670</v>
      </c>
      <c r="D600" s="1" t="s">
        <v>60</v>
      </c>
      <c r="E600">
        <v>2024</v>
      </c>
      <c r="F600" s="1" t="s">
        <v>2317</v>
      </c>
      <c r="G600" s="1" t="s">
        <v>2385</v>
      </c>
      <c r="H600" s="1" t="s">
        <v>2182</v>
      </c>
      <c r="I600" s="1" t="s">
        <v>2183</v>
      </c>
      <c r="J600" s="1" t="s">
        <v>20</v>
      </c>
      <c r="K600" s="3">
        <v>25.52</v>
      </c>
      <c r="L600">
        <v>5</v>
      </c>
      <c r="M600" s="3">
        <v>127.6</v>
      </c>
      <c r="N600" s="1" t="s">
        <v>88</v>
      </c>
      <c r="O600" s="1" t="s">
        <v>193</v>
      </c>
    </row>
    <row r="601" spans="1:15" x14ac:dyDescent="0.3">
      <c r="A601" s="1" t="s">
        <v>2386</v>
      </c>
      <c r="B601" s="2">
        <v>45272</v>
      </c>
      <c r="C601" s="1" t="s">
        <v>6671</v>
      </c>
      <c r="D601" s="1" t="s">
        <v>107</v>
      </c>
      <c r="E601">
        <v>2023</v>
      </c>
      <c r="F601" s="1" t="s">
        <v>2387</v>
      </c>
      <c r="G601" s="1" t="s">
        <v>2388</v>
      </c>
      <c r="H601" s="1" t="s">
        <v>2234</v>
      </c>
      <c r="I601" s="1" t="s">
        <v>2235</v>
      </c>
      <c r="J601" s="1" t="s">
        <v>87</v>
      </c>
      <c r="K601" s="3">
        <v>10.01</v>
      </c>
      <c r="L601">
        <v>2</v>
      </c>
      <c r="M601" s="3">
        <v>20.02</v>
      </c>
      <c r="N601" s="1" t="s">
        <v>29</v>
      </c>
      <c r="O601" s="1" t="s">
        <v>44</v>
      </c>
    </row>
    <row r="602" spans="1:15" x14ac:dyDescent="0.3">
      <c r="A602" s="1" t="s">
        <v>2389</v>
      </c>
      <c r="B602" s="2">
        <v>45058</v>
      </c>
      <c r="C602" s="1" t="s">
        <v>6668</v>
      </c>
      <c r="D602" s="1" t="s">
        <v>46</v>
      </c>
      <c r="E602">
        <v>2023</v>
      </c>
      <c r="F602" s="1" t="s">
        <v>1596</v>
      </c>
      <c r="G602" s="1" t="s">
        <v>2390</v>
      </c>
      <c r="H602" s="1" t="s">
        <v>455</v>
      </c>
      <c r="I602" s="1" t="s">
        <v>456</v>
      </c>
      <c r="J602" s="1" t="s">
        <v>51</v>
      </c>
      <c r="K602" s="3">
        <v>44.56</v>
      </c>
      <c r="L602">
        <v>3</v>
      </c>
      <c r="M602" s="3">
        <v>133.68</v>
      </c>
      <c r="N602" s="1" t="s">
        <v>6669</v>
      </c>
      <c r="O602" s="1" t="s">
        <v>30</v>
      </c>
    </row>
    <row r="603" spans="1:15" x14ac:dyDescent="0.3">
      <c r="A603" s="1" t="s">
        <v>2391</v>
      </c>
      <c r="B603" s="2">
        <v>44990</v>
      </c>
      <c r="C603" s="1" t="s">
        <v>6666</v>
      </c>
      <c r="D603" s="1" t="s">
        <v>15</v>
      </c>
      <c r="E603">
        <v>2023</v>
      </c>
      <c r="F603" s="1" t="s">
        <v>1477</v>
      </c>
      <c r="G603" s="1" t="s">
        <v>2392</v>
      </c>
      <c r="H603" s="1" t="s">
        <v>2393</v>
      </c>
      <c r="I603" s="1" t="s">
        <v>2394</v>
      </c>
      <c r="J603" s="1" t="s">
        <v>70</v>
      </c>
      <c r="K603" s="3">
        <v>41.73</v>
      </c>
      <c r="L603">
        <v>3</v>
      </c>
      <c r="M603" s="3">
        <v>125.19</v>
      </c>
      <c r="N603" s="1" t="s">
        <v>6669</v>
      </c>
      <c r="O603" s="1" t="s">
        <v>95</v>
      </c>
    </row>
    <row r="604" spans="1:15" x14ac:dyDescent="0.3">
      <c r="A604" s="1" t="s">
        <v>2395</v>
      </c>
      <c r="B604" s="2">
        <v>44886</v>
      </c>
      <c r="C604" s="1" t="s">
        <v>6667</v>
      </c>
      <c r="D604" s="1" t="s">
        <v>54</v>
      </c>
      <c r="E604">
        <v>2022</v>
      </c>
      <c r="F604" s="1" t="s">
        <v>521</v>
      </c>
      <c r="G604" s="1" t="s">
        <v>522</v>
      </c>
      <c r="H604" s="1" t="s">
        <v>2396</v>
      </c>
      <c r="I604" s="1" t="s">
        <v>2397</v>
      </c>
      <c r="J604" s="1" t="s">
        <v>20</v>
      </c>
      <c r="K604" s="3">
        <v>18.91</v>
      </c>
      <c r="L604">
        <v>1</v>
      </c>
      <c r="M604" s="3">
        <v>18.91</v>
      </c>
      <c r="N604" s="1" t="s">
        <v>29</v>
      </c>
      <c r="O604" s="1" t="s">
        <v>44</v>
      </c>
    </row>
    <row r="605" spans="1:15" x14ac:dyDescent="0.3">
      <c r="A605" s="1" t="s">
        <v>2398</v>
      </c>
      <c r="B605" s="2">
        <v>45590</v>
      </c>
      <c r="C605" s="1" t="s">
        <v>6668</v>
      </c>
      <c r="D605" s="1" t="s">
        <v>133</v>
      </c>
      <c r="E605">
        <v>2024</v>
      </c>
      <c r="F605" s="1" t="s">
        <v>2399</v>
      </c>
      <c r="G605" s="1" t="s">
        <v>2400</v>
      </c>
      <c r="H605" s="1" t="s">
        <v>1060</v>
      </c>
      <c r="I605" s="1" t="s">
        <v>1061</v>
      </c>
      <c r="J605" s="1" t="s">
        <v>87</v>
      </c>
      <c r="K605" s="3">
        <v>13.87</v>
      </c>
      <c r="L605">
        <v>3</v>
      </c>
      <c r="M605" s="3">
        <v>41.61</v>
      </c>
      <c r="N605" s="1" t="s">
        <v>29</v>
      </c>
      <c r="O605" s="1" t="s">
        <v>44</v>
      </c>
    </row>
    <row r="606" spans="1:15" x14ac:dyDescent="0.3">
      <c r="A606" s="1" t="s">
        <v>2401</v>
      </c>
      <c r="B606" s="2">
        <v>45235</v>
      </c>
      <c r="C606" s="1" t="s">
        <v>6666</v>
      </c>
      <c r="D606" s="1" t="s">
        <v>54</v>
      </c>
      <c r="E606">
        <v>2023</v>
      </c>
      <c r="F606" s="1" t="s">
        <v>1418</v>
      </c>
      <c r="G606" s="1" t="s">
        <v>2402</v>
      </c>
      <c r="H606" s="1" t="s">
        <v>2403</v>
      </c>
      <c r="I606" s="1" t="s">
        <v>2404</v>
      </c>
      <c r="J606" s="1" t="s">
        <v>70</v>
      </c>
      <c r="K606" s="3">
        <v>17.190000000000001</v>
      </c>
      <c r="L606">
        <v>1</v>
      </c>
      <c r="M606" s="3">
        <v>17.190000000000001</v>
      </c>
      <c r="N606" s="1" t="s">
        <v>21</v>
      </c>
      <c r="O606" s="1" t="s">
        <v>37</v>
      </c>
    </row>
    <row r="607" spans="1:15" x14ac:dyDescent="0.3">
      <c r="A607" s="1" t="s">
        <v>2405</v>
      </c>
      <c r="B607" s="2">
        <v>45079</v>
      </c>
      <c r="C607" s="1" t="s">
        <v>6668</v>
      </c>
      <c r="D607" s="1" t="s">
        <v>24</v>
      </c>
      <c r="E607">
        <v>2023</v>
      </c>
      <c r="F607" s="1" t="s">
        <v>2406</v>
      </c>
      <c r="G607" s="1" t="s">
        <v>2407</v>
      </c>
      <c r="H607" s="1" t="s">
        <v>2359</v>
      </c>
      <c r="I607" s="1" t="s">
        <v>2408</v>
      </c>
      <c r="J607" s="1" t="s">
        <v>87</v>
      </c>
      <c r="K607" s="3">
        <v>19.97</v>
      </c>
      <c r="L607">
        <v>3</v>
      </c>
      <c r="M607" s="3">
        <v>59.91</v>
      </c>
      <c r="N607" s="1" t="s">
        <v>88</v>
      </c>
      <c r="O607" s="1" t="s">
        <v>37</v>
      </c>
    </row>
    <row r="608" spans="1:15" x14ac:dyDescent="0.3">
      <c r="A608" s="1" t="s">
        <v>2409</v>
      </c>
      <c r="B608" s="2">
        <v>45100</v>
      </c>
      <c r="C608" s="1" t="s">
        <v>6668</v>
      </c>
      <c r="D608" s="1" t="s">
        <v>24</v>
      </c>
      <c r="E608">
        <v>2023</v>
      </c>
      <c r="F608" s="1" t="s">
        <v>2330</v>
      </c>
      <c r="G608" s="1" t="s">
        <v>2410</v>
      </c>
      <c r="H608" s="1" t="s">
        <v>2411</v>
      </c>
      <c r="I608" s="1" t="s">
        <v>2412</v>
      </c>
      <c r="J608" s="1" t="s">
        <v>87</v>
      </c>
      <c r="K608" s="3">
        <v>38.5</v>
      </c>
      <c r="L608">
        <v>4</v>
      </c>
      <c r="M608" s="3">
        <v>154</v>
      </c>
      <c r="N608" s="1" t="s">
        <v>6669</v>
      </c>
      <c r="O608" s="1" t="s">
        <v>22</v>
      </c>
    </row>
    <row r="609" spans="1:15" x14ac:dyDescent="0.3">
      <c r="A609" s="1" t="s">
        <v>2413</v>
      </c>
      <c r="B609" s="2">
        <v>45568</v>
      </c>
      <c r="C609" s="1" t="s">
        <v>6672</v>
      </c>
      <c r="D609" s="1" t="s">
        <v>133</v>
      </c>
      <c r="E609">
        <v>2024</v>
      </c>
      <c r="F609" s="1" t="s">
        <v>676</v>
      </c>
      <c r="G609" s="1" t="s">
        <v>2414</v>
      </c>
      <c r="H609" s="1" t="s">
        <v>2415</v>
      </c>
      <c r="I609" s="1" t="s">
        <v>2416</v>
      </c>
      <c r="J609" s="1" t="s">
        <v>70</v>
      </c>
      <c r="K609" s="3">
        <v>42.49</v>
      </c>
      <c r="L609">
        <v>1</v>
      </c>
      <c r="M609" s="3">
        <v>42.49</v>
      </c>
      <c r="N609" s="1" t="s">
        <v>6669</v>
      </c>
      <c r="O609" s="1" t="s">
        <v>37</v>
      </c>
    </row>
    <row r="610" spans="1:15" x14ac:dyDescent="0.3">
      <c r="A610" s="1" t="s">
        <v>2417</v>
      </c>
      <c r="B610" s="2">
        <v>45499</v>
      </c>
      <c r="C610" s="1" t="s">
        <v>6668</v>
      </c>
      <c r="D610" s="1" t="s">
        <v>32</v>
      </c>
      <c r="E610">
        <v>2024</v>
      </c>
      <c r="F610" s="1" t="s">
        <v>533</v>
      </c>
      <c r="G610" s="1" t="s">
        <v>534</v>
      </c>
      <c r="H610" s="1" t="s">
        <v>811</v>
      </c>
      <c r="I610" s="1" t="s">
        <v>1441</v>
      </c>
      <c r="J610" s="1" t="s">
        <v>20</v>
      </c>
      <c r="K610" s="3">
        <v>30.81</v>
      </c>
      <c r="L610">
        <v>5</v>
      </c>
      <c r="M610" s="3">
        <v>154.05000000000001</v>
      </c>
      <c r="N610" s="1" t="s">
        <v>21</v>
      </c>
      <c r="O610" s="1" t="s">
        <v>44</v>
      </c>
    </row>
    <row r="611" spans="1:15" x14ac:dyDescent="0.3">
      <c r="A611" s="1" t="s">
        <v>2418</v>
      </c>
      <c r="B611" s="2">
        <v>45171</v>
      </c>
      <c r="C611" s="1" t="s">
        <v>6673</v>
      </c>
      <c r="D611" s="1" t="s">
        <v>60</v>
      </c>
      <c r="E611">
        <v>2023</v>
      </c>
      <c r="F611" s="1" t="s">
        <v>511</v>
      </c>
      <c r="G611" s="1" t="s">
        <v>512</v>
      </c>
      <c r="H611" s="1" t="s">
        <v>2419</v>
      </c>
      <c r="I611" s="1" t="s">
        <v>2420</v>
      </c>
      <c r="J611" s="1" t="s">
        <v>70</v>
      </c>
      <c r="K611" s="3">
        <v>31.71</v>
      </c>
      <c r="L611">
        <v>4</v>
      </c>
      <c r="M611" s="3">
        <v>126.84</v>
      </c>
      <c r="N611" s="1" t="s">
        <v>21</v>
      </c>
      <c r="O611" s="1" t="s">
        <v>44</v>
      </c>
    </row>
    <row r="612" spans="1:15" x14ac:dyDescent="0.3">
      <c r="A612" s="1" t="s">
        <v>2421</v>
      </c>
      <c r="B612" s="2">
        <v>45591</v>
      </c>
      <c r="C612" s="1" t="s">
        <v>6673</v>
      </c>
      <c r="D612" s="1" t="s">
        <v>133</v>
      </c>
      <c r="E612">
        <v>2024</v>
      </c>
      <c r="F612" s="1" t="s">
        <v>2422</v>
      </c>
      <c r="G612" s="1" t="s">
        <v>2423</v>
      </c>
      <c r="H612" s="1" t="s">
        <v>2424</v>
      </c>
      <c r="I612" s="1" t="s">
        <v>2425</v>
      </c>
      <c r="J612" s="1" t="s">
        <v>20</v>
      </c>
      <c r="K612" s="3">
        <v>15.34</v>
      </c>
      <c r="L612">
        <v>2</v>
      </c>
      <c r="M612" s="3">
        <v>30.68</v>
      </c>
      <c r="N612" s="1" t="s">
        <v>21</v>
      </c>
      <c r="O612" s="1" t="s">
        <v>80</v>
      </c>
    </row>
    <row r="613" spans="1:15" x14ac:dyDescent="0.3">
      <c r="A613" s="1" t="s">
        <v>2426</v>
      </c>
      <c r="B613" s="2">
        <v>44941</v>
      </c>
      <c r="C613" s="1" t="s">
        <v>6666</v>
      </c>
      <c r="D613" s="1" t="s">
        <v>210</v>
      </c>
      <c r="E613">
        <v>2023</v>
      </c>
      <c r="F613" s="1" t="s">
        <v>235</v>
      </c>
      <c r="G613" s="1" t="s">
        <v>2427</v>
      </c>
      <c r="H613" s="1" t="s">
        <v>2428</v>
      </c>
      <c r="I613" s="1" t="s">
        <v>2429</v>
      </c>
      <c r="J613" s="1" t="s">
        <v>70</v>
      </c>
      <c r="K613" s="3">
        <v>22.51</v>
      </c>
      <c r="L613">
        <v>2</v>
      </c>
      <c r="M613" s="3">
        <v>45.02</v>
      </c>
      <c r="N613" s="1" t="s">
        <v>29</v>
      </c>
      <c r="O613" s="1" t="s">
        <v>44</v>
      </c>
    </row>
    <row r="614" spans="1:15" x14ac:dyDescent="0.3">
      <c r="A614" s="1" t="s">
        <v>2430</v>
      </c>
      <c r="B614" s="2">
        <v>44951</v>
      </c>
      <c r="C614" s="1" t="s">
        <v>6670</v>
      </c>
      <c r="D614" s="1" t="s">
        <v>210</v>
      </c>
      <c r="E614">
        <v>2023</v>
      </c>
      <c r="F614" s="1" t="s">
        <v>118</v>
      </c>
      <c r="G614" s="1" t="s">
        <v>2431</v>
      </c>
      <c r="H614" s="1" t="s">
        <v>598</v>
      </c>
      <c r="I614" s="1" t="s">
        <v>2432</v>
      </c>
      <c r="J614" s="1" t="s">
        <v>70</v>
      </c>
      <c r="K614" s="3">
        <v>48.83</v>
      </c>
      <c r="L614">
        <v>2</v>
      </c>
      <c r="M614" s="3">
        <v>97.66</v>
      </c>
      <c r="N614" s="1" t="s">
        <v>21</v>
      </c>
      <c r="O614" s="1" t="s">
        <v>37</v>
      </c>
    </row>
    <row r="615" spans="1:15" x14ac:dyDescent="0.3">
      <c r="A615" s="1" t="s">
        <v>2433</v>
      </c>
      <c r="B615" s="2">
        <v>45541</v>
      </c>
      <c r="C615" s="1" t="s">
        <v>6668</v>
      </c>
      <c r="D615" s="1" t="s">
        <v>60</v>
      </c>
      <c r="E615">
        <v>2024</v>
      </c>
      <c r="F615" s="1" t="s">
        <v>1993</v>
      </c>
      <c r="G615" s="1" t="s">
        <v>2434</v>
      </c>
      <c r="H615" s="1" t="s">
        <v>2189</v>
      </c>
      <c r="I615" s="1" t="s">
        <v>2190</v>
      </c>
      <c r="J615" s="1" t="s">
        <v>20</v>
      </c>
      <c r="K615" s="3">
        <v>43.61</v>
      </c>
      <c r="L615">
        <v>5</v>
      </c>
      <c r="M615" s="3">
        <v>218.05</v>
      </c>
      <c r="N615" s="1" t="s">
        <v>6669</v>
      </c>
      <c r="O615" s="1" t="s">
        <v>193</v>
      </c>
    </row>
    <row r="616" spans="1:15" x14ac:dyDescent="0.3">
      <c r="A616" s="1" t="s">
        <v>2435</v>
      </c>
      <c r="B616" s="2">
        <v>45057</v>
      </c>
      <c r="C616" s="1" t="s">
        <v>6672</v>
      </c>
      <c r="D616" s="1" t="s">
        <v>46</v>
      </c>
      <c r="E616">
        <v>2023</v>
      </c>
      <c r="F616" s="1" t="s">
        <v>1449</v>
      </c>
      <c r="G616" s="1" t="s">
        <v>2436</v>
      </c>
      <c r="H616" s="1" t="s">
        <v>430</v>
      </c>
      <c r="I616" s="1" t="s">
        <v>1925</v>
      </c>
      <c r="J616" s="1" t="s">
        <v>20</v>
      </c>
      <c r="K616" s="3">
        <v>23.43</v>
      </c>
      <c r="L616">
        <v>1</v>
      </c>
      <c r="M616" s="3">
        <v>23.43</v>
      </c>
      <c r="N616" s="1" t="s">
        <v>6669</v>
      </c>
      <c r="O616" s="1" t="s">
        <v>95</v>
      </c>
    </row>
    <row r="617" spans="1:15" x14ac:dyDescent="0.3">
      <c r="A617" s="1" t="s">
        <v>2437</v>
      </c>
      <c r="B617" s="2">
        <v>45512</v>
      </c>
      <c r="C617" s="1" t="s">
        <v>6672</v>
      </c>
      <c r="D617" s="1" t="s">
        <v>90</v>
      </c>
      <c r="E617">
        <v>2024</v>
      </c>
      <c r="F617" s="1" t="s">
        <v>1192</v>
      </c>
      <c r="G617" s="1" t="s">
        <v>1193</v>
      </c>
      <c r="H617" s="1" t="s">
        <v>2438</v>
      </c>
      <c r="I617" s="1" t="s">
        <v>2439</v>
      </c>
      <c r="J617" s="1" t="s">
        <v>70</v>
      </c>
      <c r="K617" s="3">
        <v>8.5500000000000007</v>
      </c>
      <c r="L617">
        <v>1</v>
      </c>
      <c r="M617" s="3">
        <v>8.5500000000000007</v>
      </c>
      <c r="N617" s="1" t="s">
        <v>21</v>
      </c>
      <c r="O617" s="1" t="s">
        <v>22</v>
      </c>
    </row>
    <row r="618" spans="1:15" x14ac:dyDescent="0.3">
      <c r="A618" s="1" t="s">
        <v>2440</v>
      </c>
      <c r="B618" s="2">
        <v>45843</v>
      </c>
      <c r="C618" s="1" t="s">
        <v>6673</v>
      </c>
      <c r="D618" s="1" t="s">
        <v>32</v>
      </c>
      <c r="E618">
        <v>2025</v>
      </c>
      <c r="F618" s="1" t="s">
        <v>235</v>
      </c>
      <c r="G618" s="1" t="s">
        <v>236</v>
      </c>
      <c r="H618" s="1" t="s">
        <v>720</v>
      </c>
      <c r="I618" s="1" t="s">
        <v>721</v>
      </c>
      <c r="J618" s="1" t="s">
        <v>20</v>
      </c>
      <c r="K618" s="3">
        <v>14.86</v>
      </c>
      <c r="L618">
        <v>3</v>
      </c>
      <c r="M618" s="3">
        <v>44.58</v>
      </c>
      <c r="N618" s="1" t="s">
        <v>6669</v>
      </c>
      <c r="O618" s="1" t="s">
        <v>30</v>
      </c>
    </row>
    <row r="619" spans="1:15" x14ac:dyDescent="0.3">
      <c r="A619" s="1" t="s">
        <v>2441</v>
      </c>
      <c r="B619" s="2">
        <v>44925</v>
      </c>
      <c r="C619" s="1" t="s">
        <v>6668</v>
      </c>
      <c r="D619" s="1" t="s">
        <v>107</v>
      </c>
      <c r="E619">
        <v>2022</v>
      </c>
      <c r="F619" s="1" t="s">
        <v>2089</v>
      </c>
      <c r="G619" s="1" t="s">
        <v>2090</v>
      </c>
      <c r="H619" s="1" t="s">
        <v>1613</v>
      </c>
      <c r="I619" s="1" t="s">
        <v>2442</v>
      </c>
      <c r="J619" s="1" t="s">
        <v>70</v>
      </c>
      <c r="K619" s="3">
        <v>11.67</v>
      </c>
      <c r="L619">
        <v>5</v>
      </c>
      <c r="M619" s="3">
        <v>58.35</v>
      </c>
      <c r="N619" s="1" t="s">
        <v>21</v>
      </c>
      <c r="O619" s="1" t="s">
        <v>193</v>
      </c>
    </row>
    <row r="620" spans="1:15" x14ac:dyDescent="0.3">
      <c r="A620" s="1" t="s">
        <v>2443</v>
      </c>
      <c r="B620" s="2">
        <v>44882</v>
      </c>
      <c r="C620" s="1" t="s">
        <v>6672</v>
      </c>
      <c r="D620" s="1" t="s">
        <v>54</v>
      </c>
      <c r="E620">
        <v>2022</v>
      </c>
      <c r="F620" s="1" t="s">
        <v>2149</v>
      </c>
      <c r="G620" s="1" t="s">
        <v>2444</v>
      </c>
      <c r="H620" s="1" t="s">
        <v>104</v>
      </c>
      <c r="I620" s="1" t="s">
        <v>2445</v>
      </c>
      <c r="J620" s="1" t="s">
        <v>20</v>
      </c>
      <c r="K620" s="3">
        <v>11.16</v>
      </c>
      <c r="L620">
        <v>5</v>
      </c>
      <c r="M620" s="3">
        <v>55.8</v>
      </c>
      <c r="N620" s="1" t="s">
        <v>21</v>
      </c>
      <c r="O620" s="1" t="s">
        <v>37</v>
      </c>
    </row>
    <row r="621" spans="1:15" x14ac:dyDescent="0.3">
      <c r="A621" s="1" t="s">
        <v>2446</v>
      </c>
      <c r="B621" s="2">
        <v>45418</v>
      </c>
      <c r="C621" s="1" t="s">
        <v>6667</v>
      </c>
      <c r="D621" s="1" t="s">
        <v>46</v>
      </c>
      <c r="E621">
        <v>2024</v>
      </c>
      <c r="F621" s="1" t="s">
        <v>2447</v>
      </c>
      <c r="G621" s="1" t="s">
        <v>2448</v>
      </c>
      <c r="H621" s="1" t="s">
        <v>2449</v>
      </c>
      <c r="I621" s="1" t="s">
        <v>2450</v>
      </c>
      <c r="J621" s="1" t="s">
        <v>70</v>
      </c>
      <c r="K621" s="3">
        <v>41.16</v>
      </c>
      <c r="L621">
        <v>1</v>
      </c>
      <c r="M621" s="3">
        <v>41.16</v>
      </c>
      <c r="N621" s="1" t="s">
        <v>6669</v>
      </c>
      <c r="O621" s="1" t="s">
        <v>30</v>
      </c>
    </row>
    <row r="622" spans="1:15" x14ac:dyDescent="0.3">
      <c r="A622" s="1" t="s">
        <v>2451</v>
      </c>
      <c r="B622" s="2">
        <v>45849</v>
      </c>
      <c r="C622" s="1" t="s">
        <v>6668</v>
      </c>
      <c r="D622" s="1" t="s">
        <v>32</v>
      </c>
      <c r="E622">
        <v>2025</v>
      </c>
      <c r="F622" s="1" t="s">
        <v>1742</v>
      </c>
      <c r="G622" s="1" t="s">
        <v>2452</v>
      </c>
      <c r="H622" s="1" t="s">
        <v>2048</v>
      </c>
      <c r="I622" s="1" t="s">
        <v>2453</v>
      </c>
      <c r="J622" s="1" t="s">
        <v>20</v>
      </c>
      <c r="K622" s="3">
        <v>23.42</v>
      </c>
      <c r="L622">
        <v>2</v>
      </c>
      <c r="M622" s="3">
        <v>46.84</v>
      </c>
      <c r="N622" s="1" t="s">
        <v>6669</v>
      </c>
      <c r="O622" s="1" t="s">
        <v>44</v>
      </c>
    </row>
    <row r="623" spans="1:15" x14ac:dyDescent="0.3">
      <c r="A623" s="1" t="s">
        <v>2454</v>
      </c>
      <c r="B623" s="2">
        <v>45159</v>
      </c>
      <c r="C623" s="1" t="s">
        <v>6667</v>
      </c>
      <c r="D623" s="1" t="s">
        <v>90</v>
      </c>
      <c r="E623">
        <v>2023</v>
      </c>
      <c r="F623" s="1" t="s">
        <v>2455</v>
      </c>
      <c r="G623" s="1" t="s">
        <v>2456</v>
      </c>
      <c r="H623" s="1" t="s">
        <v>1246</v>
      </c>
      <c r="I623" s="1" t="s">
        <v>1753</v>
      </c>
      <c r="J623" s="1" t="s">
        <v>87</v>
      </c>
      <c r="K623" s="3">
        <v>30.73</v>
      </c>
      <c r="L623">
        <v>4</v>
      </c>
      <c r="M623" s="3">
        <v>122.92</v>
      </c>
      <c r="N623" s="1" t="s">
        <v>88</v>
      </c>
      <c r="O623" s="1" t="s">
        <v>30</v>
      </c>
    </row>
    <row r="624" spans="1:15" x14ac:dyDescent="0.3">
      <c r="A624" s="1" t="s">
        <v>2457</v>
      </c>
      <c r="B624" s="2">
        <v>44977</v>
      </c>
      <c r="C624" s="1" t="s">
        <v>6667</v>
      </c>
      <c r="D624" s="1" t="s">
        <v>39</v>
      </c>
      <c r="E624">
        <v>2023</v>
      </c>
      <c r="F624" s="1" t="s">
        <v>2458</v>
      </c>
      <c r="G624" s="1" t="s">
        <v>2459</v>
      </c>
      <c r="H624" s="1" t="s">
        <v>416</v>
      </c>
      <c r="I624" s="1" t="s">
        <v>1469</v>
      </c>
      <c r="J624" s="1" t="s">
        <v>70</v>
      </c>
      <c r="K624" s="3">
        <v>28</v>
      </c>
      <c r="L624">
        <v>1</v>
      </c>
      <c r="M624" s="3">
        <v>28</v>
      </c>
      <c r="N624" s="1" t="s">
        <v>21</v>
      </c>
      <c r="O624" s="1" t="s">
        <v>37</v>
      </c>
    </row>
    <row r="625" spans="1:15" x14ac:dyDescent="0.3">
      <c r="A625" s="1" t="s">
        <v>2460</v>
      </c>
      <c r="B625" s="2">
        <v>45273</v>
      </c>
      <c r="C625" s="1" t="s">
        <v>6670</v>
      </c>
      <c r="D625" s="1" t="s">
        <v>107</v>
      </c>
      <c r="E625">
        <v>2023</v>
      </c>
      <c r="F625" s="1" t="s">
        <v>16</v>
      </c>
      <c r="G625" s="1" t="s">
        <v>2114</v>
      </c>
      <c r="H625" s="1" t="s">
        <v>1538</v>
      </c>
      <c r="I625" s="1" t="s">
        <v>2461</v>
      </c>
      <c r="J625" s="1" t="s">
        <v>70</v>
      </c>
      <c r="K625" s="3">
        <v>49.98</v>
      </c>
      <c r="L625">
        <v>1</v>
      </c>
      <c r="M625" s="3">
        <v>49.98</v>
      </c>
      <c r="N625" s="1" t="s">
        <v>29</v>
      </c>
      <c r="O625" s="1" t="s">
        <v>80</v>
      </c>
    </row>
    <row r="626" spans="1:15" x14ac:dyDescent="0.3">
      <c r="A626" s="1" t="s">
        <v>2462</v>
      </c>
      <c r="B626" s="2">
        <v>45086</v>
      </c>
      <c r="C626" s="1" t="s">
        <v>6668</v>
      </c>
      <c r="D626" s="1" t="s">
        <v>24</v>
      </c>
      <c r="E626">
        <v>2023</v>
      </c>
      <c r="F626" s="1" t="s">
        <v>2463</v>
      </c>
      <c r="G626" s="1" t="s">
        <v>2464</v>
      </c>
      <c r="H626" s="1" t="s">
        <v>678</v>
      </c>
      <c r="I626" s="1" t="s">
        <v>679</v>
      </c>
      <c r="J626" s="1" t="s">
        <v>70</v>
      </c>
      <c r="K626" s="3">
        <v>28.55</v>
      </c>
      <c r="L626">
        <v>4</v>
      </c>
      <c r="M626" s="3">
        <v>114.2</v>
      </c>
      <c r="N626" s="1" t="s">
        <v>29</v>
      </c>
      <c r="O626" s="1" t="s">
        <v>44</v>
      </c>
    </row>
    <row r="627" spans="1:15" x14ac:dyDescent="0.3">
      <c r="A627" s="1" t="s">
        <v>2465</v>
      </c>
      <c r="B627" s="2">
        <v>44971</v>
      </c>
      <c r="C627" s="1" t="s">
        <v>6671</v>
      </c>
      <c r="D627" s="1" t="s">
        <v>39</v>
      </c>
      <c r="E627">
        <v>2023</v>
      </c>
      <c r="F627" s="1" t="s">
        <v>1422</v>
      </c>
      <c r="G627" s="1" t="s">
        <v>2466</v>
      </c>
      <c r="H627" s="1" t="s">
        <v>1651</v>
      </c>
      <c r="I627" s="1" t="s">
        <v>1652</v>
      </c>
      <c r="J627" s="1" t="s">
        <v>70</v>
      </c>
      <c r="K627" s="3">
        <v>54.07</v>
      </c>
      <c r="L627">
        <v>2</v>
      </c>
      <c r="M627" s="3">
        <v>108.14</v>
      </c>
      <c r="N627" s="1" t="s">
        <v>21</v>
      </c>
      <c r="O627" s="1" t="s">
        <v>44</v>
      </c>
    </row>
    <row r="628" spans="1:15" x14ac:dyDescent="0.3">
      <c r="A628" s="1" t="s">
        <v>2467</v>
      </c>
      <c r="B628" s="2">
        <v>45038</v>
      </c>
      <c r="C628" s="1" t="s">
        <v>6673</v>
      </c>
      <c r="D628" s="1" t="s">
        <v>82</v>
      </c>
      <c r="E628">
        <v>2023</v>
      </c>
      <c r="F628" s="1" t="s">
        <v>231</v>
      </c>
      <c r="G628" s="1" t="s">
        <v>2468</v>
      </c>
      <c r="H628" s="1" t="s">
        <v>1730</v>
      </c>
      <c r="I628" s="1" t="s">
        <v>1731</v>
      </c>
      <c r="J628" s="1" t="s">
        <v>51</v>
      </c>
      <c r="K628" s="3">
        <v>36.79</v>
      </c>
      <c r="L628">
        <v>2</v>
      </c>
      <c r="M628" s="3">
        <v>73.58</v>
      </c>
      <c r="N628" s="1" t="s">
        <v>29</v>
      </c>
      <c r="O628" s="1" t="s">
        <v>37</v>
      </c>
    </row>
    <row r="629" spans="1:15" x14ac:dyDescent="0.3">
      <c r="A629" s="1" t="s">
        <v>2469</v>
      </c>
      <c r="B629" s="2">
        <v>45099</v>
      </c>
      <c r="C629" s="1" t="s">
        <v>6672</v>
      </c>
      <c r="D629" s="1" t="s">
        <v>24</v>
      </c>
      <c r="E629">
        <v>2023</v>
      </c>
      <c r="F629" s="1" t="s">
        <v>424</v>
      </c>
      <c r="G629" s="1" t="s">
        <v>425</v>
      </c>
      <c r="H629" s="1" t="s">
        <v>2470</v>
      </c>
      <c r="I629" s="1" t="s">
        <v>2471</v>
      </c>
      <c r="J629" s="1" t="s">
        <v>70</v>
      </c>
      <c r="K629" s="3">
        <v>20.81</v>
      </c>
      <c r="L629">
        <v>3</v>
      </c>
      <c r="M629" s="3">
        <v>62.43</v>
      </c>
      <c r="N629" s="1" t="s">
        <v>29</v>
      </c>
      <c r="O629" s="1" t="s">
        <v>37</v>
      </c>
    </row>
    <row r="630" spans="1:15" x14ac:dyDescent="0.3">
      <c r="A630" s="1" t="s">
        <v>2472</v>
      </c>
      <c r="B630" s="2">
        <v>45838</v>
      </c>
      <c r="C630" s="1" t="s">
        <v>6667</v>
      </c>
      <c r="D630" s="1" t="s">
        <v>24</v>
      </c>
      <c r="E630">
        <v>2025</v>
      </c>
      <c r="F630" s="1" t="s">
        <v>2473</v>
      </c>
      <c r="G630" s="1" t="s">
        <v>2474</v>
      </c>
      <c r="H630" s="1" t="s">
        <v>63</v>
      </c>
      <c r="I630" s="1" t="s">
        <v>2475</v>
      </c>
      <c r="J630" s="1" t="s">
        <v>51</v>
      </c>
      <c r="K630" s="3">
        <v>6.36</v>
      </c>
      <c r="L630">
        <v>5</v>
      </c>
      <c r="M630" s="3">
        <v>31.8</v>
      </c>
      <c r="N630" s="1" t="s">
        <v>21</v>
      </c>
      <c r="O630" s="1" t="s">
        <v>95</v>
      </c>
    </row>
    <row r="631" spans="1:15" x14ac:dyDescent="0.3">
      <c r="A631" s="1" t="s">
        <v>2476</v>
      </c>
      <c r="B631" s="2">
        <v>44824</v>
      </c>
      <c r="C631" s="1" t="s">
        <v>6671</v>
      </c>
      <c r="D631" s="1" t="s">
        <v>60</v>
      </c>
      <c r="E631">
        <v>2022</v>
      </c>
      <c r="F631" s="1" t="s">
        <v>2477</v>
      </c>
      <c r="G631" s="1" t="s">
        <v>2478</v>
      </c>
      <c r="H631" s="1" t="s">
        <v>1518</v>
      </c>
      <c r="I631" s="1" t="s">
        <v>1519</v>
      </c>
      <c r="J631" s="1" t="s">
        <v>70</v>
      </c>
      <c r="K631" s="3">
        <v>24.94</v>
      </c>
      <c r="L631">
        <v>2</v>
      </c>
      <c r="M631" s="3">
        <v>49.88</v>
      </c>
      <c r="N631" s="1" t="s">
        <v>29</v>
      </c>
      <c r="O631" s="1" t="s">
        <v>80</v>
      </c>
    </row>
    <row r="632" spans="1:15" x14ac:dyDescent="0.3">
      <c r="A632" s="1" t="s">
        <v>2479</v>
      </c>
      <c r="B632" s="2">
        <v>45564</v>
      </c>
      <c r="C632" s="1" t="s">
        <v>6666</v>
      </c>
      <c r="D632" s="1" t="s">
        <v>60</v>
      </c>
      <c r="E632">
        <v>2024</v>
      </c>
      <c r="F632" s="1" t="s">
        <v>322</v>
      </c>
      <c r="G632" s="1" t="s">
        <v>864</v>
      </c>
      <c r="H632" s="1" t="s">
        <v>559</v>
      </c>
      <c r="I632" s="1" t="s">
        <v>560</v>
      </c>
      <c r="J632" s="1" t="s">
        <v>20</v>
      </c>
      <c r="K632" s="3">
        <v>41.26</v>
      </c>
      <c r="L632">
        <v>3</v>
      </c>
      <c r="M632" s="3">
        <v>123.78</v>
      </c>
      <c r="N632" s="1" t="s">
        <v>21</v>
      </c>
      <c r="O632" s="1" t="s">
        <v>22</v>
      </c>
    </row>
    <row r="633" spans="1:15" x14ac:dyDescent="0.3">
      <c r="A633" s="1" t="s">
        <v>2480</v>
      </c>
      <c r="B633" s="2">
        <v>45842</v>
      </c>
      <c r="C633" s="1" t="s">
        <v>6668</v>
      </c>
      <c r="D633" s="1" t="s">
        <v>32</v>
      </c>
      <c r="E633">
        <v>2025</v>
      </c>
      <c r="F633" s="1" t="s">
        <v>1569</v>
      </c>
      <c r="G633" s="1" t="s">
        <v>1698</v>
      </c>
      <c r="H633" s="1" t="s">
        <v>821</v>
      </c>
      <c r="I633" s="1" t="s">
        <v>822</v>
      </c>
      <c r="J633" s="1" t="s">
        <v>70</v>
      </c>
      <c r="K633" s="3">
        <v>9.56</v>
      </c>
      <c r="L633">
        <v>4</v>
      </c>
      <c r="M633" s="3">
        <v>38.24</v>
      </c>
      <c r="N633" s="1" t="s">
        <v>21</v>
      </c>
      <c r="O633" s="1" t="s">
        <v>193</v>
      </c>
    </row>
    <row r="634" spans="1:15" x14ac:dyDescent="0.3">
      <c r="A634" s="1" t="s">
        <v>2481</v>
      </c>
      <c r="B634" s="2">
        <v>45122</v>
      </c>
      <c r="C634" s="1" t="s">
        <v>6673</v>
      </c>
      <c r="D634" s="1" t="s">
        <v>32</v>
      </c>
      <c r="E634">
        <v>2023</v>
      </c>
      <c r="F634" s="1" t="s">
        <v>2482</v>
      </c>
      <c r="G634" s="1" t="s">
        <v>2483</v>
      </c>
      <c r="H634" s="1" t="s">
        <v>1939</v>
      </c>
      <c r="I634" s="1" t="s">
        <v>2484</v>
      </c>
      <c r="J634" s="1" t="s">
        <v>51</v>
      </c>
      <c r="K634" s="3">
        <v>48.17</v>
      </c>
      <c r="L634">
        <v>2</v>
      </c>
      <c r="M634" s="3">
        <v>96.34</v>
      </c>
      <c r="N634" s="1" t="s">
        <v>29</v>
      </c>
      <c r="O634" s="1" t="s">
        <v>52</v>
      </c>
    </row>
    <row r="635" spans="1:15" x14ac:dyDescent="0.3">
      <c r="A635" s="1" t="s">
        <v>2485</v>
      </c>
      <c r="B635" s="2">
        <v>45173</v>
      </c>
      <c r="C635" s="1" t="s">
        <v>6667</v>
      </c>
      <c r="D635" s="1" t="s">
        <v>60</v>
      </c>
      <c r="E635">
        <v>2023</v>
      </c>
      <c r="F635" s="1" t="s">
        <v>601</v>
      </c>
      <c r="G635" s="1" t="s">
        <v>602</v>
      </c>
      <c r="H635" s="1" t="s">
        <v>1194</v>
      </c>
      <c r="I635" s="1" t="s">
        <v>1195</v>
      </c>
      <c r="J635" s="1" t="s">
        <v>20</v>
      </c>
      <c r="K635" s="3">
        <v>18.440000000000001</v>
      </c>
      <c r="L635">
        <v>4</v>
      </c>
      <c r="M635" s="3">
        <v>73.760000000000005</v>
      </c>
      <c r="N635" s="1" t="s">
        <v>29</v>
      </c>
      <c r="O635" s="1" t="s">
        <v>37</v>
      </c>
    </row>
    <row r="636" spans="1:15" x14ac:dyDescent="0.3">
      <c r="A636" s="1" t="s">
        <v>2486</v>
      </c>
      <c r="B636" s="2">
        <v>45026</v>
      </c>
      <c r="C636" s="1" t="s">
        <v>6667</v>
      </c>
      <c r="D636" s="1" t="s">
        <v>82</v>
      </c>
      <c r="E636">
        <v>2023</v>
      </c>
      <c r="F636" s="1" t="s">
        <v>396</v>
      </c>
      <c r="G636" s="1" t="s">
        <v>2487</v>
      </c>
      <c r="H636" s="1" t="s">
        <v>2488</v>
      </c>
      <c r="I636" s="1" t="s">
        <v>2489</v>
      </c>
      <c r="J636" s="1" t="s">
        <v>51</v>
      </c>
      <c r="K636" s="3">
        <v>21.82</v>
      </c>
      <c r="L636">
        <v>1</v>
      </c>
      <c r="M636" s="3">
        <v>21.82</v>
      </c>
      <c r="N636" s="1" t="s">
        <v>29</v>
      </c>
      <c r="O636" s="1" t="s">
        <v>37</v>
      </c>
    </row>
    <row r="637" spans="1:15" x14ac:dyDescent="0.3">
      <c r="A637" s="1" t="s">
        <v>2490</v>
      </c>
      <c r="B637" s="2">
        <v>45572</v>
      </c>
      <c r="C637" s="1" t="s">
        <v>6667</v>
      </c>
      <c r="D637" s="1" t="s">
        <v>133</v>
      </c>
      <c r="E637">
        <v>2024</v>
      </c>
      <c r="F637" s="1" t="s">
        <v>2491</v>
      </c>
      <c r="G637" s="1" t="s">
        <v>2492</v>
      </c>
      <c r="H637" s="1" t="s">
        <v>2493</v>
      </c>
      <c r="I637" s="1" t="s">
        <v>2494</v>
      </c>
      <c r="J637" s="1" t="s">
        <v>51</v>
      </c>
      <c r="K637" s="3">
        <v>35.17</v>
      </c>
      <c r="L637">
        <v>4</v>
      </c>
      <c r="M637" s="3">
        <v>140.68</v>
      </c>
      <c r="N637" s="1" t="s">
        <v>21</v>
      </c>
      <c r="O637" s="1" t="s">
        <v>44</v>
      </c>
    </row>
    <row r="638" spans="1:15" x14ac:dyDescent="0.3">
      <c r="A638" s="1" t="s">
        <v>2495</v>
      </c>
      <c r="B638" s="2">
        <v>44965</v>
      </c>
      <c r="C638" s="1" t="s">
        <v>6670</v>
      </c>
      <c r="D638" s="1" t="s">
        <v>39</v>
      </c>
      <c r="E638">
        <v>2023</v>
      </c>
      <c r="F638" s="1" t="s">
        <v>396</v>
      </c>
      <c r="G638" s="1" t="s">
        <v>397</v>
      </c>
      <c r="H638" s="1" t="s">
        <v>213</v>
      </c>
      <c r="I638" s="1" t="s">
        <v>214</v>
      </c>
      <c r="J638" s="1" t="s">
        <v>70</v>
      </c>
      <c r="K638" s="3">
        <v>16.02</v>
      </c>
      <c r="L638">
        <v>4</v>
      </c>
      <c r="M638" s="3">
        <v>64.08</v>
      </c>
      <c r="N638" s="1" t="s">
        <v>6669</v>
      </c>
      <c r="O638" s="1" t="s">
        <v>37</v>
      </c>
    </row>
    <row r="639" spans="1:15" x14ac:dyDescent="0.3">
      <c r="A639" s="1" t="s">
        <v>2496</v>
      </c>
      <c r="B639" s="2">
        <v>45122</v>
      </c>
      <c r="C639" s="1" t="s">
        <v>6673</v>
      </c>
      <c r="D639" s="1" t="s">
        <v>32</v>
      </c>
      <c r="E639">
        <v>2023</v>
      </c>
      <c r="F639" s="1" t="s">
        <v>1123</v>
      </c>
      <c r="G639" s="1" t="s">
        <v>1222</v>
      </c>
      <c r="H639" s="1" t="s">
        <v>2497</v>
      </c>
      <c r="I639" s="1" t="s">
        <v>2498</v>
      </c>
      <c r="J639" s="1" t="s">
        <v>20</v>
      </c>
      <c r="K639" s="3">
        <v>31.23</v>
      </c>
      <c r="L639">
        <v>2</v>
      </c>
      <c r="M639" s="3">
        <v>62.46</v>
      </c>
      <c r="N639" s="1" t="s">
        <v>6669</v>
      </c>
      <c r="O639" s="1" t="s">
        <v>80</v>
      </c>
    </row>
    <row r="640" spans="1:15" x14ac:dyDescent="0.3">
      <c r="A640" s="1" t="s">
        <v>2499</v>
      </c>
      <c r="B640" s="2">
        <v>45634</v>
      </c>
      <c r="C640" s="1" t="s">
        <v>6666</v>
      </c>
      <c r="D640" s="1" t="s">
        <v>107</v>
      </c>
      <c r="E640">
        <v>2024</v>
      </c>
      <c r="F640" s="1" t="s">
        <v>1344</v>
      </c>
      <c r="G640" s="1" t="s">
        <v>1345</v>
      </c>
      <c r="H640" s="1" t="s">
        <v>2500</v>
      </c>
      <c r="I640" s="1" t="s">
        <v>2501</v>
      </c>
      <c r="J640" s="1" t="s">
        <v>70</v>
      </c>
      <c r="K640" s="3">
        <v>39.549999999999997</v>
      </c>
      <c r="L640">
        <v>4</v>
      </c>
      <c r="M640" s="3">
        <v>158.19999999999999</v>
      </c>
      <c r="N640" s="1" t="s">
        <v>6669</v>
      </c>
      <c r="O640" s="1" t="s">
        <v>30</v>
      </c>
    </row>
    <row r="641" spans="1:15" x14ac:dyDescent="0.3">
      <c r="A641" s="1" t="s">
        <v>2502</v>
      </c>
      <c r="B641" s="2">
        <v>45262</v>
      </c>
      <c r="C641" s="1" t="s">
        <v>6673</v>
      </c>
      <c r="D641" s="1" t="s">
        <v>107</v>
      </c>
      <c r="E641">
        <v>2023</v>
      </c>
      <c r="F641" s="1" t="s">
        <v>1304</v>
      </c>
      <c r="G641" s="1" t="s">
        <v>1759</v>
      </c>
      <c r="H641" s="1" t="s">
        <v>78</v>
      </c>
      <c r="I641" s="1" t="s">
        <v>79</v>
      </c>
      <c r="J641" s="1" t="s">
        <v>70</v>
      </c>
      <c r="K641" s="3">
        <v>42.91</v>
      </c>
      <c r="L641">
        <v>4</v>
      </c>
      <c r="M641" s="3">
        <v>171.64</v>
      </c>
      <c r="N641" s="1" t="s">
        <v>6669</v>
      </c>
      <c r="O641" s="1" t="s">
        <v>37</v>
      </c>
    </row>
    <row r="642" spans="1:15" x14ac:dyDescent="0.3">
      <c r="A642" s="1" t="s">
        <v>2503</v>
      </c>
      <c r="B642" s="2">
        <v>45241</v>
      </c>
      <c r="C642" s="1" t="s">
        <v>6673</v>
      </c>
      <c r="D642" s="1" t="s">
        <v>54</v>
      </c>
      <c r="E642">
        <v>2023</v>
      </c>
      <c r="F642" s="1" t="s">
        <v>2028</v>
      </c>
      <c r="G642" s="1" t="s">
        <v>180</v>
      </c>
      <c r="H642" s="1" t="s">
        <v>2504</v>
      </c>
      <c r="I642" s="1" t="s">
        <v>2505</v>
      </c>
      <c r="J642" s="1" t="s">
        <v>70</v>
      </c>
      <c r="K642" s="3">
        <v>24.22</v>
      </c>
      <c r="L642">
        <v>3</v>
      </c>
      <c r="M642" s="3">
        <v>72.66</v>
      </c>
      <c r="N642" s="1" t="s">
        <v>6669</v>
      </c>
      <c r="O642" s="1" t="s">
        <v>52</v>
      </c>
    </row>
    <row r="643" spans="1:15" x14ac:dyDescent="0.3">
      <c r="A643" s="1" t="s">
        <v>2506</v>
      </c>
      <c r="B643" s="2">
        <v>45112</v>
      </c>
      <c r="C643" s="1" t="s">
        <v>6670</v>
      </c>
      <c r="D643" s="1" t="s">
        <v>32</v>
      </c>
      <c r="E643">
        <v>2023</v>
      </c>
      <c r="F643" s="1" t="s">
        <v>2507</v>
      </c>
      <c r="G643" s="1" t="s">
        <v>2508</v>
      </c>
      <c r="H643" s="1" t="s">
        <v>2509</v>
      </c>
      <c r="I643" s="1" t="s">
        <v>2510</v>
      </c>
      <c r="J643" s="1" t="s">
        <v>87</v>
      </c>
      <c r="K643" s="3">
        <v>30.77</v>
      </c>
      <c r="L643">
        <v>1</v>
      </c>
      <c r="M643" s="3">
        <v>30.77</v>
      </c>
      <c r="N643" s="1" t="s">
        <v>21</v>
      </c>
      <c r="O643" s="1" t="s">
        <v>30</v>
      </c>
    </row>
    <row r="644" spans="1:15" x14ac:dyDescent="0.3">
      <c r="A644" s="1" t="s">
        <v>2511</v>
      </c>
      <c r="B644" s="2">
        <v>44947</v>
      </c>
      <c r="C644" s="1" t="s">
        <v>6673</v>
      </c>
      <c r="D644" s="1" t="s">
        <v>210</v>
      </c>
      <c r="E644">
        <v>2023</v>
      </c>
      <c r="F644" s="1" t="s">
        <v>419</v>
      </c>
      <c r="G644" s="1" t="s">
        <v>2512</v>
      </c>
      <c r="H644" s="1" t="s">
        <v>1566</v>
      </c>
      <c r="I644" s="1" t="s">
        <v>2513</v>
      </c>
      <c r="J644" s="1" t="s">
        <v>87</v>
      </c>
      <c r="K644" s="3">
        <v>41.51</v>
      </c>
      <c r="L644">
        <v>4</v>
      </c>
      <c r="M644" s="3">
        <v>166.04</v>
      </c>
      <c r="N644" s="1" t="s">
        <v>21</v>
      </c>
      <c r="O644" s="1" t="s">
        <v>44</v>
      </c>
    </row>
    <row r="645" spans="1:15" x14ac:dyDescent="0.3">
      <c r="A645" s="1" t="s">
        <v>2514</v>
      </c>
      <c r="B645" s="2">
        <v>45096</v>
      </c>
      <c r="C645" s="1" t="s">
        <v>6667</v>
      </c>
      <c r="D645" s="1" t="s">
        <v>24</v>
      </c>
      <c r="E645">
        <v>2023</v>
      </c>
      <c r="F645" s="1" t="s">
        <v>2515</v>
      </c>
      <c r="G645" s="1" t="s">
        <v>2516</v>
      </c>
      <c r="H645" s="1" t="s">
        <v>2517</v>
      </c>
      <c r="I645" s="1" t="s">
        <v>2518</v>
      </c>
      <c r="J645" s="1" t="s">
        <v>20</v>
      </c>
      <c r="K645" s="3">
        <v>45.25</v>
      </c>
      <c r="L645">
        <v>3</v>
      </c>
      <c r="M645" s="3">
        <v>135.75</v>
      </c>
      <c r="N645" s="1" t="s">
        <v>88</v>
      </c>
      <c r="O645" s="1" t="s">
        <v>30</v>
      </c>
    </row>
    <row r="646" spans="1:15" x14ac:dyDescent="0.3">
      <c r="A646" s="1" t="s">
        <v>2519</v>
      </c>
      <c r="B646" s="2">
        <v>45152</v>
      </c>
      <c r="C646" s="1" t="s">
        <v>6667</v>
      </c>
      <c r="D646" s="1" t="s">
        <v>90</v>
      </c>
      <c r="E646">
        <v>2023</v>
      </c>
      <c r="F646" s="1" t="s">
        <v>732</v>
      </c>
      <c r="G646" s="1" t="s">
        <v>2520</v>
      </c>
      <c r="H646" s="1" t="s">
        <v>2521</v>
      </c>
      <c r="I646" s="1" t="s">
        <v>2522</v>
      </c>
      <c r="J646" s="1" t="s">
        <v>20</v>
      </c>
      <c r="K646" s="3">
        <v>17.97</v>
      </c>
      <c r="L646">
        <v>5</v>
      </c>
      <c r="M646" s="3">
        <v>89.85</v>
      </c>
      <c r="N646" s="1" t="s">
        <v>6669</v>
      </c>
      <c r="O646" s="1" t="s">
        <v>193</v>
      </c>
    </row>
    <row r="647" spans="1:15" x14ac:dyDescent="0.3">
      <c r="A647" s="1" t="s">
        <v>2523</v>
      </c>
      <c r="B647" s="2">
        <v>44843</v>
      </c>
      <c r="C647" s="1" t="s">
        <v>6666</v>
      </c>
      <c r="D647" s="1" t="s">
        <v>133</v>
      </c>
      <c r="E647">
        <v>2022</v>
      </c>
      <c r="F647" s="1" t="s">
        <v>1063</v>
      </c>
      <c r="G647" s="1" t="s">
        <v>2524</v>
      </c>
      <c r="H647" s="1" t="s">
        <v>886</v>
      </c>
      <c r="I647" s="1" t="s">
        <v>2525</v>
      </c>
      <c r="J647" s="1" t="s">
        <v>70</v>
      </c>
      <c r="K647" s="3">
        <v>35.9</v>
      </c>
      <c r="L647">
        <v>5</v>
      </c>
      <c r="M647" s="3">
        <v>179.5</v>
      </c>
      <c r="N647" s="1" t="s">
        <v>21</v>
      </c>
      <c r="O647" s="1" t="s">
        <v>22</v>
      </c>
    </row>
    <row r="648" spans="1:15" x14ac:dyDescent="0.3">
      <c r="A648" s="1" t="s">
        <v>2526</v>
      </c>
      <c r="B648" s="2">
        <v>45245</v>
      </c>
      <c r="C648" s="1" t="s">
        <v>6670</v>
      </c>
      <c r="D648" s="1" t="s">
        <v>54</v>
      </c>
      <c r="E648">
        <v>2023</v>
      </c>
      <c r="F648" s="1" t="s">
        <v>169</v>
      </c>
      <c r="G648" s="1" t="s">
        <v>507</v>
      </c>
      <c r="H648" s="1" t="s">
        <v>2527</v>
      </c>
      <c r="I648" s="1" t="s">
        <v>2528</v>
      </c>
      <c r="J648" s="1" t="s">
        <v>20</v>
      </c>
      <c r="K648" s="3">
        <v>17.579999999999998</v>
      </c>
      <c r="L648">
        <v>1</v>
      </c>
      <c r="M648" s="3">
        <v>17.579999999999998</v>
      </c>
      <c r="N648" s="1" t="s">
        <v>21</v>
      </c>
      <c r="O648" s="1" t="s">
        <v>37</v>
      </c>
    </row>
    <row r="649" spans="1:15" x14ac:dyDescent="0.3">
      <c r="A649" s="1" t="s">
        <v>2529</v>
      </c>
      <c r="B649" s="2">
        <v>45090</v>
      </c>
      <c r="C649" s="1" t="s">
        <v>6671</v>
      </c>
      <c r="D649" s="1" t="s">
        <v>24</v>
      </c>
      <c r="E649">
        <v>2023</v>
      </c>
      <c r="F649" s="1" t="s">
        <v>1095</v>
      </c>
      <c r="G649" s="1" t="s">
        <v>1151</v>
      </c>
      <c r="H649" s="1" t="s">
        <v>1713</v>
      </c>
      <c r="I649" s="1" t="s">
        <v>1714</v>
      </c>
      <c r="J649" s="1" t="s">
        <v>70</v>
      </c>
      <c r="K649" s="3">
        <v>24.83</v>
      </c>
      <c r="L649">
        <v>1</v>
      </c>
      <c r="M649" s="3">
        <v>24.83</v>
      </c>
      <c r="N649" s="1" t="s">
        <v>21</v>
      </c>
      <c r="O649" s="1" t="s">
        <v>22</v>
      </c>
    </row>
    <row r="650" spans="1:15" x14ac:dyDescent="0.3">
      <c r="A650" s="1" t="s">
        <v>2530</v>
      </c>
      <c r="B650" s="2">
        <v>44923</v>
      </c>
      <c r="C650" s="1" t="s">
        <v>6670</v>
      </c>
      <c r="D650" s="1" t="s">
        <v>107</v>
      </c>
      <c r="E650">
        <v>2022</v>
      </c>
      <c r="F650" s="1" t="s">
        <v>1942</v>
      </c>
      <c r="G650" s="1" t="s">
        <v>1943</v>
      </c>
      <c r="H650" s="1" t="s">
        <v>891</v>
      </c>
      <c r="I650" s="1" t="s">
        <v>2531</v>
      </c>
      <c r="J650" s="1" t="s">
        <v>20</v>
      </c>
      <c r="K650" s="3">
        <v>14.57</v>
      </c>
      <c r="L650">
        <v>5</v>
      </c>
      <c r="M650" s="3">
        <v>72.849999999999994</v>
      </c>
      <c r="N650" s="1" t="s">
        <v>29</v>
      </c>
      <c r="O650" s="1" t="s">
        <v>80</v>
      </c>
    </row>
    <row r="651" spans="1:15" x14ac:dyDescent="0.3">
      <c r="A651" s="1" t="s">
        <v>2532</v>
      </c>
      <c r="B651" s="2">
        <v>45042</v>
      </c>
      <c r="C651" s="1" t="s">
        <v>6670</v>
      </c>
      <c r="D651" s="1" t="s">
        <v>82</v>
      </c>
      <c r="E651">
        <v>2023</v>
      </c>
      <c r="F651" s="1" t="s">
        <v>2533</v>
      </c>
      <c r="G651" s="1" t="s">
        <v>2534</v>
      </c>
      <c r="H651" s="1" t="s">
        <v>2535</v>
      </c>
      <c r="I651" s="1" t="s">
        <v>2536</v>
      </c>
      <c r="J651" s="1" t="s">
        <v>70</v>
      </c>
      <c r="K651" s="3">
        <v>22.32</v>
      </c>
      <c r="L651">
        <v>4</v>
      </c>
      <c r="M651" s="3">
        <v>89.28</v>
      </c>
      <c r="N651" s="1" t="s">
        <v>6669</v>
      </c>
      <c r="O651" s="1" t="s">
        <v>22</v>
      </c>
    </row>
    <row r="652" spans="1:15" x14ac:dyDescent="0.3">
      <c r="A652" s="1" t="s">
        <v>2537</v>
      </c>
      <c r="B652" s="2">
        <v>45431</v>
      </c>
      <c r="C652" s="1" t="s">
        <v>6666</v>
      </c>
      <c r="D652" s="1" t="s">
        <v>46</v>
      </c>
      <c r="E652">
        <v>2024</v>
      </c>
      <c r="F652" s="1" t="s">
        <v>2491</v>
      </c>
      <c r="G652" s="1" t="s">
        <v>2538</v>
      </c>
      <c r="H652" s="1" t="s">
        <v>2539</v>
      </c>
      <c r="I652" s="1" t="s">
        <v>2540</v>
      </c>
      <c r="J652" s="1" t="s">
        <v>20</v>
      </c>
      <c r="K652" s="3">
        <v>48.35</v>
      </c>
      <c r="L652">
        <v>4</v>
      </c>
      <c r="M652" s="3">
        <v>193.4</v>
      </c>
      <c r="N652" s="1" t="s">
        <v>88</v>
      </c>
      <c r="O652" s="1" t="s">
        <v>193</v>
      </c>
    </row>
    <row r="653" spans="1:15" x14ac:dyDescent="0.3">
      <c r="A653" s="1" t="s">
        <v>2541</v>
      </c>
      <c r="B653" s="2">
        <v>45329</v>
      </c>
      <c r="C653" s="1" t="s">
        <v>6670</v>
      </c>
      <c r="D653" s="1" t="s">
        <v>39</v>
      </c>
      <c r="E653">
        <v>2024</v>
      </c>
      <c r="F653" s="1" t="s">
        <v>2542</v>
      </c>
      <c r="G653" s="1" t="s">
        <v>2543</v>
      </c>
      <c r="H653" s="1" t="s">
        <v>421</v>
      </c>
      <c r="I653" s="1" t="s">
        <v>422</v>
      </c>
      <c r="J653" s="1" t="s">
        <v>70</v>
      </c>
      <c r="K653" s="3">
        <v>11.6</v>
      </c>
      <c r="L653">
        <v>2</v>
      </c>
      <c r="M653" s="3">
        <v>23.2</v>
      </c>
      <c r="N653" s="1" t="s">
        <v>21</v>
      </c>
      <c r="O653" s="1" t="s">
        <v>80</v>
      </c>
    </row>
    <row r="654" spans="1:15" x14ac:dyDescent="0.3">
      <c r="A654" s="1" t="s">
        <v>2544</v>
      </c>
      <c r="B654" s="2">
        <v>44811</v>
      </c>
      <c r="C654" s="1" t="s">
        <v>6670</v>
      </c>
      <c r="D654" s="1" t="s">
        <v>60</v>
      </c>
      <c r="E654">
        <v>2022</v>
      </c>
      <c r="F654" s="1" t="s">
        <v>1408</v>
      </c>
      <c r="G654" s="1" t="s">
        <v>1409</v>
      </c>
      <c r="H654" s="1" t="s">
        <v>191</v>
      </c>
      <c r="I654" s="1" t="s">
        <v>2545</v>
      </c>
      <c r="J654" s="1" t="s">
        <v>51</v>
      </c>
      <c r="K654" s="3">
        <v>41.01</v>
      </c>
      <c r="L654">
        <v>4</v>
      </c>
      <c r="M654" s="3">
        <v>164.04</v>
      </c>
      <c r="N654" s="1" t="s">
        <v>21</v>
      </c>
      <c r="O654" s="1" t="s">
        <v>44</v>
      </c>
    </row>
    <row r="655" spans="1:15" x14ac:dyDescent="0.3">
      <c r="A655" s="1" t="s">
        <v>2546</v>
      </c>
      <c r="B655" s="2">
        <v>44976</v>
      </c>
      <c r="C655" s="1" t="s">
        <v>6666</v>
      </c>
      <c r="D655" s="1" t="s">
        <v>39</v>
      </c>
      <c r="E655">
        <v>2023</v>
      </c>
      <c r="F655" s="1" t="s">
        <v>992</v>
      </c>
      <c r="G655" s="1" t="s">
        <v>993</v>
      </c>
      <c r="H655" s="1" t="s">
        <v>2356</v>
      </c>
      <c r="I655" s="1" t="s">
        <v>2547</v>
      </c>
      <c r="J655" s="1" t="s">
        <v>51</v>
      </c>
      <c r="K655" s="3">
        <v>23.66</v>
      </c>
      <c r="L655">
        <v>1</v>
      </c>
      <c r="M655" s="3">
        <v>23.66</v>
      </c>
      <c r="N655" s="1" t="s">
        <v>21</v>
      </c>
      <c r="O655" s="1" t="s">
        <v>193</v>
      </c>
    </row>
    <row r="656" spans="1:15" x14ac:dyDescent="0.3">
      <c r="A656" s="1" t="s">
        <v>2548</v>
      </c>
      <c r="B656" s="2">
        <v>45302</v>
      </c>
      <c r="C656" s="1" t="s">
        <v>6672</v>
      </c>
      <c r="D656" s="1" t="s">
        <v>210</v>
      </c>
      <c r="E656">
        <v>2024</v>
      </c>
      <c r="F656" s="1" t="s">
        <v>2549</v>
      </c>
      <c r="G656" s="1" t="s">
        <v>2550</v>
      </c>
      <c r="H656" s="1" t="s">
        <v>2551</v>
      </c>
      <c r="I656" s="1" t="s">
        <v>2552</v>
      </c>
      <c r="J656" s="1" t="s">
        <v>51</v>
      </c>
      <c r="K656" s="3">
        <v>13.88</v>
      </c>
      <c r="L656">
        <v>3</v>
      </c>
      <c r="M656" s="3">
        <v>41.64</v>
      </c>
      <c r="N656" s="1" t="s">
        <v>29</v>
      </c>
      <c r="O656" s="1" t="s">
        <v>30</v>
      </c>
    </row>
    <row r="657" spans="1:15" x14ac:dyDescent="0.3">
      <c r="A657" s="1" t="s">
        <v>2553</v>
      </c>
      <c r="B657" s="2">
        <v>44927</v>
      </c>
      <c r="C657" s="1" t="s">
        <v>6666</v>
      </c>
      <c r="D657" s="1" t="s">
        <v>210</v>
      </c>
      <c r="E657">
        <v>2023</v>
      </c>
      <c r="F657" s="1" t="s">
        <v>2554</v>
      </c>
      <c r="G657" s="1" t="s">
        <v>2555</v>
      </c>
      <c r="H657" s="1" t="s">
        <v>1859</v>
      </c>
      <c r="I657" s="1" t="s">
        <v>1860</v>
      </c>
      <c r="J657" s="1" t="s">
        <v>70</v>
      </c>
      <c r="K657" s="3">
        <v>43.25</v>
      </c>
      <c r="L657">
        <v>1</v>
      </c>
      <c r="M657" s="3">
        <v>43.25</v>
      </c>
      <c r="N657" s="1" t="s">
        <v>21</v>
      </c>
      <c r="O657" s="1" t="s">
        <v>37</v>
      </c>
    </row>
    <row r="658" spans="1:15" x14ac:dyDescent="0.3">
      <c r="A658" s="1" t="s">
        <v>2556</v>
      </c>
      <c r="B658" s="2">
        <v>44798</v>
      </c>
      <c r="C658" s="1" t="s">
        <v>6672</v>
      </c>
      <c r="D658" s="1" t="s">
        <v>90</v>
      </c>
      <c r="E658">
        <v>2022</v>
      </c>
      <c r="F658" s="1" t="s">
        <v>1230</v>
      </c>
      <c r="G658" s="1" t="s">
        <v>1231</v>
      </c>
      <c r="H658" s="1" t="s">
        <v>445</v>
      </c>
      <c r="I658" s="1" t="s">
        <v>446</v>
      </c>
      <c r="J658" s="1" t="s">
        <v>87</v>
      </c>
      <c r="K658" s="3">
        <v>42.33</v>
      </c>
      <c r="L658">
        <v>3</v>
      </c>
      <c r="M658" s="3">
        <v>126.99</v>
      </c>
      <c r="N658" s="1" t="s">
        <v>6669</v>
      </c>
      <c r="O658" s="1" t="s">
        <v>44</v>
      </c>
    </row>
    <row r="659" spans="1:15" x14ac:dyDescent="0.3">
      <c r="A659" s="1" t="s">
        <v>2557</v>
      </c>
      <c r="B659" s="2">
        <v>45138</v>
      </c>
      <c r="C659" s="1" t="s">
        <v>6667</v>
      </c>
      <c r="D659" s="1" t="s">
        <v>32</v>
      </c>
      <c r="E659">
        <v>2023</v>
      </c>
      <c r="F659" s="1" t="s">
        <v>308</v>
      </c>
      <c r="G659" s="1" t="s">
        <v>1342</v>
      </c>
      <c r="H659" s="1" t="s">
        <v>355</v>
      </c>
      <c r="I659" s="1" t="s">
        <v>2558</v>
      </c>
      <c r="J659" s="1" t="s">
        <v>51</v>
      </c>
      <c r="K659" s="3">
        <v>30.84</v>
      </c>
      <c r="L659">
        <v>2</v>
      </c>
      <c r="M659" s="3">
        <v>61.68</v>
      </c>
      <c r="N659" s="1" t="s">
        <v>21</v>
      </c>
      <c r="O659" s="1" t="s">
        <v>193</v>
      </c>
    </row>
    <row r="660" spans="1:15" x14ac:dyDescent="0.3">
      <c r="A660" s="1" t="s">
        <v>2559</v>
      </c>
      <c r="B660" s="2">
        <v>45517</v>
      </c>
      <c r="C660" s="1" t="s">
        <v>6671</v>
      </c>
      <c r="D660" s="1" t="s">
        <v>90</v>
      </c>
      <c r="E660">
        <v>2024</v>
      </c>
      <c r="F660" s="1" t="s">
        <v>921</v>
      </c>
      <c r="G660" s="1" t="s">
        <v>2560</v>
      </c>
      <c r="H660" s="1" t="s">
        <v>2561</v>
      </c>
      <c r="I660" s="1" t="s">
        <v>2562</v>
      </c>
      <c r="J660" s="1" t="s">
        <v>87</v>
      </c>
      <c r="K660" s="3">
        <v>9.64</v>
      </c>
      <c r="L660">
        <v>3</v>
      </c>
      <c r="M660" s="3">
        <v>28.92</v>
      </c>
      <c r="N660" s="1" t="s">
        <v>6669</v>
      </c>
      <c r="O660" s="1" t="s">
        <v>193</v>
      </c>
    </row>
    <row r="661" spans="1:15" x14ac:dyDescent="0.3">
      <c r="A661" s="1" t="s">
        <v>2563</v>
      </c>
      <c r="B661" s="2">
        <v>45091</v>
      </c>
      <c r="C661" s="1" t="s">
        <v>6670</v>
      </c>
      <c r="D661" s="1" t="s">
        <v>24</v>
      </c>
      <c r="E661">
        <v>2023</v>
      </c>
      <c r="F661" s="1" t="s">
        <v>2146</v>
      </c>
      <c r="G661" s="1" t="s">
        <v>2564</v>
      </c>
      <c r="H661" s="1" t="s">
        <v>1590</v>
      </c>
      <c r="I661" s="1" t="s">
        <v>1591</v>
      </c>
      <c r="J661" s="1" t="s">
        <v>70</v>
      </c>
      <c r="K661" s="3">
        <v>25.85</v>
      </c>
      <c r="L661">
        <v>1</v>
      </c>
      <c r="M661" s="3">
        <v>25.85</v>
      </c>
      <c r="N661" s="1" t="s">
        <v>21</v>
      </c>
      <c r="O661" s="1" t="s">
        <v>193</v>
      </c>
    </row>
    <row r="662" spans="1:15" x14ac:dyDescent="0.3">
      <c r="A662" s="1" t="s">
        <v>2565</v>
      </c>
      <c r="B662" s="2">
        <v>44839</v>
      </c>
      <c r="C662" s="1" t="s">
        <v>6670</v>
      </c>
      <c r="D662" s="1" t="s">
        <v>133</v>
      </c>
      <c r="E662">
        <v>2022</v>
      </c>
      <c r="F662" s="1" t="s">
        <v>2089</v>
      </c>
      <c r="G662" s="1" t="s">
        <v>2090</v>
      </c>
      <c r="H662" s="1" t="s">
        <v>2566</v>
      </c>
      <c r="I662" s="1" t="s">
        <v>2567</v>
      </c>
      <c r="J662" s="1" t="s">
        <v>20</v>
      </c>
      <c r="K662" s="3">
        <v>8.17</v>
      </c>
      <c r="L662">
        <v>1</v>
      </c>
      <c r="M662" s="3">
        <v>8.17</v>
      </c>
      <c r="N662" s="1" t="s">
        <v>21</v>
      </c>
      <c r="O662" s="1" t="s">
        <v>22</v>
      </c>
    </row>
    <row r="663" spans="1:15" x14ac:dyDescent="0.3">
      <c r="A663" s="1" t="s">
        <v>2568</v>
      </c>
      <c r="B663" s="2">
        <v>45580</v>
      </c>
      <c r="C663" s="1" t="s">
        <v>6671</v>
      </c>
      <c r="D663" s="1" t="s">
        <v>133</v>
      </c>
      <c r="E663">
        <v>2024</v>
      </c>
      <c r="F663" s="1" t="s">
        <v>992</v>
      </c>
      <c r="G663" s="1" t="s">
        <v>2569</v>
      </c>
      <c r="H663" s="1" t="s">
        <v>851</v>
      </c>
      <c r="I663" s="1" t="s">
        <v>852</v>
      </c>
      <c r="J663" s="1" t="s">
        <v>51</v>
      </c>
      <c r="K663" s="3">
        <v>22.08</v>
      </c>
      <c r="L663">
        <v>2</v>
      </c>
      <c r="M663" s="3">
        <v>44.16</v>
      </c>
      <c r="N663" s="1" t="s">
        <v>29</v>
      </c>
      <c r="O663" s="1" t="s">
        <v>52</v>
      </c>
    </row>
    <row r="664" spans="1:15" x14ac:dyDescent="0.3">
      <c r="A664" s="1" t="s">
        <v>2570</v>
      </c>
      <c r="B664" s="2">
        <v>45411</v>
      </c>
      <c r="C664" s="1" t="s">
        <v>6667</v>
      </c>
      <c r="D664" s="1" t="s">
        <v>82</v>
      </c>
      <c r="E664">
        <v>2024</v>
      </c>
      <c r="F664" s="1" t="s">
        <v>2571</v>
      </c>
      <c r="G664" s="1" t="s">
        <v>2572</v>
      </c>
      <c r="H664" s="1" t="s">
        <v>2174</v>
      </c>
      <c r="I664" s="1" t="s">
        <v>2573</v>
      </c>
      <c r="J664" s="1" t="s">
        <v>51</v>
      </c>
      <c r="K664" s="3">
        <v>33.22</v>
      </c>
      <c r="L664">
        <v>5</v>
      </c>
      <c r="M664" s="3">
        <v>166.1</v>
      </c>
      <c r="N664" s="1" t="s">
        <v>29</v>
      </c>
      <c r="O664" s="1" t="s">
        <v>30</v>
      </c>
    </row>
    <row r="665" spans="1:15" x14ac:dyDescent="0.3">
      <c r="A665" s="1" t="s">
        <v>2574</v>
      </c>
      <c r="B665" s="2">
        <v>45516</v>
      </c>
      <c r="C665" s="1" t="s">
        <v>6667</v>
      </c>
      <c r="D665" s="1" t="s">
        <v>90</v>
      </c>
      <c r="E665">
        <v>2024</v>
      </c>
      <c r="F665" s="1" t="s">
        <v>1405</v>
      </c>
      <c r="G665" s="1" t="s">
        <v>1406</v>
      </c>
      <c r="H665" s="1" t="s">
        <v>2575</v>
      </c>
      <c r="I665" s="1" t="s">
        <v>2576</v>
      </c>
      <c r="J665" s="1" t="s">
        <v>51</v>
      </c>
      <c r="K665" s="3">
        <v>22.33</v>
      </c>
      <c r="L665">
        <v>1</v>
      </c>
      <c r="M665" s="3">
        <v>22.33</v>
      </c>
      <c r="N665" s="1" t="s">
        <v>88</v>
      </c>
      <c r="O665" s="1" t="s">
        <v>44</v>
      </c>
    </row>
    <row r="666" spans="1:15" x14ac:dyDescent="0.3">
      <c r="A666" s="1" t="s">
        <v>2577</v>
      </c>
      <c r="B666" s="2">
        <v>45608</v>
      </c>
      <c r="C666" s="1" t="s">
        <v>6671</v>
      </c>
      <c r="D666" s="1" t="s">
        <v>54</v>
      </c>
      <c r="E666">
        <v>2024</v>
      </c>
      <c r="F666" s="1" t="s">
        <v>794</v>
      </c>
      <c r="G666" s="1" t="s">
        <v>2578</v>
      </c>
      <c r="H666" s="1" t="s">
        <v>2579</v>
      </c>
      <c r="I666" s="1" t="s">
        <v>2580</v>
      </c>
      <c r="J666" s="1" t="s">
        <v>20</v>
      </c>
      <c r="K666" s="3">
        <v>12.25</v>
      </c>
      <c r="L666">
        <v>2</v>
      </c>
      <c r="M666" s="3">
        <v>24.5</v>
      </c>
      <c r="N666" s="1" t="s">
        <v>6669</v>
      </c>
      <c r="O666" s="1" t="s">
        <v>22</v>
      </c>
    </row>
    <row r="667" spans="1:15" x14ac:dyDescent="0.3">
      <c r="A667" s="1" t="s">
        <v>2581</v>
      </c>
      <c r="B667" s="2">
        <v>45211</v>
      </c>
      <c r="C667" s="1" t="s">
        <v>6672</v>
      </c>
      <c r="D667" s="1" t="s">
        <v>133</v>
      </c>
      <c r="E667">
        <v>2023</v>
      </c>
      <c r="F667" s="1" t="s">
        <v>275</v>
      </c>
      <c r="G667" s="1" t="s">
        <v>2582</v>
      </c>
      <c r="H667" s="1" t="s">
        <v>2583</v>
      </c>
      <c r="I667" s="1" t="s">
        <v>2584</v>
      </c>
      <c r="J667" s="1" t="s">
        <v>70</v>
      </c>
      <c r="K667" s="3">
        <v>43.11</v>
      </c>
      <c r="L667">
        <v>2</v>
      </c>
      <c r="M667" s="3">
        <v>86.22</v>
      </c>
      <c r="N667" s="1" t="s">
        <v>88</v>
      </c>
      <c r="O667" s="1" t="s">
        <v>52</v>
      </c>
    </row>
    <row r="668" spans="1:15" x14ac:dyDescent="0.3">
      <c r="A668" s="1" t="s">
        <v>2585</v>
      </c>
      <c r="B668" s="2">
        <v>45361</v>
      </c>
      <c r="C668" s="1" t="s">
        <v>6666</v>
      </c>
      <c r="D668" s="1" t="s">
        <v>15</v>
      </c>
      <c r="E668">
        <v>2024</v>
      </c>
      <c r="F668" s="1" t="s">
        <v>1128</v>
      </c>
      <c r="G668" s="1" t="s">
        <v>2586</v>
      </c>
      <c r="H668" s="1" t="s">
        <v>650</v>
      </c>
      <c r="I668" s="1" t="s">
        <v>651</v>
      </c>
      <c r="J668" s="1" t="s">
        <v>87</v>
      </c>
      <c r="K668" s="3">
        <v>46.7</v>
      </c>
      <c r="L668">
        <v>3</v>
      </c>
      <c r="M668" s="3">
        <v>140.1</v>
      </c>
      <c r="N668" s="1" t="s">
        <v>6669</v>
      </c>
      <c r="O668" s="1" t="s">
        <v>22</v>
      </c>
    </row>
    <row r="669" spans="1:15" x14ac:dyDescent="0.3">
      <c r="A669" s="1" t="s">
        <v>2587</v>
      </c>
      <c r="B669" s="2">
        <v>45522</v>
      </c>
      <c r="C669" s="1" t="s">
        <v>6666</v>
      </c>
      <c r="D669" s="1" t="s">
        <v>90</v>
      </c>
      <c r="E669">
        <v>2024</v>
      </c>
      <c r="F669" s="1" t="s">
        <v>2588</v>
      </c>
      <c r="G669" s="1" t="s">
        <v>2589</v>
      </c>
      <c r="H669" s="1" t="s">
        <v>2590</v>
      </c>
      <c r="I669" s="1" t="s">
        <v>2591</v>
      </c>
      <c r="J669" s="1" t="s">
        <v>20</v>
      </c>
      <c r="K669" s="3">
        <v>10.42</v>
      </c>
      <c r="L669">
        <v>1</v>
      </c>
      <c r="M669" s="3">
        <v>10.42</v>
      </c>
      <c r="N669" s="1" t="s">
        <v>21</v>
      </c>
      <c r="O669" s="1" t="s">
        <v>30</v>
      </c>
    </row>
    <row r="670" spans="1:15" x14ac:dyDescent="0.3">
      <c r="A670" s="1" t="s">
        <v>2592</v>
      </c>
      <c r="B670" s="2">
        <v>45208</v>
      </c>
      <c r="C670" s="1" t="s">
        <v>6667</v>
      </c>
      <c r="D670" s="1" t="s">
        <v>133</v>
      </c>
      <c r="E670">
        <v>2023</v>
      </c>
      <c r="F670" s="1" t="s">
        <v>2593</v>
      </c>
      <c r="G670" s="1" t="s">
        <v>2594</v>
      </c>
      <c r="H670" s="1" t="s">
        <v>2595</v>
      </c>
      <c r="I670" s="1" t="s">
        <v>2596</v>
      </c>
      <c r="J670" s="1" t="s">
        <v>20</v>
      </c>
      <c r="K670" s="3">
        <v>21.44</v>
      </c>
      <c r="L670">
        <v>4</v>
      </c>
      <c r="M670" s="3">
        <v>85.76</v>
      </c>
      <c r="N670" s="1" t="s">
        <v>21</v>
      </c>
      <c r="O670" s="1" t="s">
        <v>37</v>
      </c>
    </row>
    <row r="671" spans="1:15" x14ac:dyDescent="0.3">
      <c r="A671" s="1" t="s">
        <v>2597</v>
      </c>
      <c r="B671" s="2">
        <v>45893</v>
      </c>
      <c r="C671" s="1" t="s">
        <v>6666</v>
      </c>
      <c r="D671" s="1" t="s">
        <v>90</v>
      </c>
      <c r="E671">
        <v>2025</v>
      </c>
      <c r="F671" s="1" t="s">
        <v>1459</v>
      </c>
      <c r="G671" s="1" t="s">
        <v>1460</v>
      </c>
      <c r="H671" s="1" t="s">
        <v>2224</v>
      </c>
      <c r="I671" s="1" t="s">
        <v>2225</v>
      </c>
      <c r="J671" s="1" t="s">
        <v>70</v>
      </c>
      <c r="K671" s="3">
        <v>33.99</v>
      </c>
      <c r="L671">
        <v>2</v>
      </c>
      <c r="M671" s="3">
        <v>67.98</v>
      </c>
      <c r="N671" s="1" t="s">
        <v>29</v>
      </c>
      <c r="O671" s="1" t="s">
        <v>22</v>
      </c>
    </row>
    <row r="672" spans="1:15" x14ac:dyDescent="0.3">
      <c r="A672" s="1" t="s">
        <v>2598</v>
      </c>
      <c r="B672" s="2">
        <v>44924</v>
      </c>
      <c r="C672" s="1" t="s">
        <v>6672</v>
      </c>
      <c r="D672" s="1" t="s">
        <v>107</v>
      </c>
      <c r="E672">
        <v>2022</v>
      </c>
      <c r="F672" s="1" t="s">
        <v>1733</v>
      </c>
      <c r="G672" s="1" t="s">
        <v>2109</v>
      </c>
      <c r="H672" s="1" t="s">
        <v>678</v>
      </c>
      <c r="I672" s="1" t="s">
        <v>2599</v>
      </c>
      <c r="J672" s="1" t="s">
        <v>70</v>
      </c>
      <c r="K672" s="3">
        <v>9.3699999999999992</v>
      </c>
      <c r="L672">
        <v>4</v>
      </c>
      <c r="M672" s="3">
        <v>37.479999999999997</v>
      </c>
      <c r="N672" s="1" t="s">
        <v>21</v>
      </c>
      <c r="O672" s="1" t="s">
        <v>22</v>
      </c>
    </row>
    <row r="673" spans="1:15" x14ac:dyDescent="0.3">
      <c r="A673" s="1" t="s">
        <v>2600</v>
      </c>
      <c r="B673" s="2">
        <v>45578</v>
      </c>
      <c r="C673" s="1" t="s">
        <v>6666</v>
      </c>
      <c r="D673" s="1" t="s">
        <v>133</v>
      </c>
      <c r="E673">
        <v>2024</v>
      </c>
      <c r="F673" s="1" t="s">
        <v>676</v>
      </c>
      <c r="G673" s="1" t="s">
        <v>677</v>
      </c>
      <c r="H673" s="1" t="s">
        <v>1282</v>
      </c>
      <c r="I673" s="1" t="s">
        <v>2601</v>
      </c>
      <c r="J673" s="1" t="s">
        <v>51</v>
      </c>
      <c r="K673" s="3">
        <v>19.29</v>
      </c>
      <c r="L673">
        <v>1</v>
      </c>
      <c r="M673" s="3">
        <v>19.29</v>
      </c>
      <c r="N673" s="1" t="s">
        <v>29</v>
      </c>
      <c r="O673" s="1" t="s">
        <v>52</v>
      </c>
    </row>
    <row r="674" spans="1:15" x14ac:dyDescent="0.3">
      <c r="A674" s="1" t="s">
        <v>2602</v>
      </c>
      <c r="B674" s="2">
        <v>45273</v>
      </c>
      <c r="C674" s="1" t="s">
        <v>6670</v>
      </c>
      <c r="D674" s="1" t="s">
        <v>107</v>
      </c>
      <c r="E674">
        <v>2023</v>
      </c>
      <c r="F674" s="1" t="s">
        <v>1120</v>
      </c>
      <c r="G674" s="1" t="s">
        <v>1121</v>
      </c>
      <c r="H674" s="1" t="s">
        <v>2424</v>
      </c>
      <c r="I674" s="1" t="s">
        <v>2425</v>
      </c>
      <c r="J674" s="1" t="s">
        <v>87</v>
      </c>
      <c r="K674" s="3">
        <v>16.399999999999999</v>
      </c>
      <c r="L674">
        <v>3</v>
      </c>
      <c r="M674" s="3">
        <v>49.2</v>
      </c>
      <c r="N674" s="1" t="s">
        <v>6669</v>
      </c>
      <c r="O674" s="1" t="s">
        <v>37</v>
      </c>
    </row>
    <row r="675" spans="1:15" x14ac:dyDescent="0.3">
      <c r="A675" s="1" t="s">
        <v>2603</v>
      </c>
      <c r="B675" s="2">
        <v>44832</v>
      </c>
      <c r="C675" s="1" t="s">
        <v>6670</v>
      </c>
      <c r="D675" s="1" t="s">
        <v>60</v>
      </c>
      <c r="E675">
        <v>2022</v>
      </c>
      <c r="F675" s="1" t="s">
        <v>1993</v>
      </c>
      <c r="G675" s="1" t="s">
        <v>2434</v>
      </c>
      <c r="H675" s="1" t="s">
        <v>2604</v>
      </c>
      <c r="I675" s="1" t="s">
        <v>2605</v>
      </c>
      <c r="J675" s="1" t="s">
        <v>70</v>
      </c>
      <c r="K675" s="3">
        <v>55.4</v>
      </c>
      <c r="L675">
        <v>2</v>
      </c>
      <c r="M675" s="3">
        <v>110.8</v>
      </c>
      <c r="N675" s="1" t="s">
        <v>21</v>
      </c>
      <c r="O675" s="1" t="s">
        <v>80</v>
      </c>
    </row>
    <row r="676" spans="1:15" x14ac:dyDescent="0.3">
      <c r="A676" s="1" t="s">
        <v>2606</v>
      </c>
      <c r="B676" s="2">
        <v>45380</v>
      </c>
      <c r="C676" s="1" t="s">
        <v>6668</v>
      </c>
      <c r="D676" s="1" t="s">
        <v>15</v>
      </c>
      <c r="E676">
        <v>2024</v>
      </c>
      <c r="F676" s="1" t="s">
        <v>1106</v>
      </c>
      <c r="G676" s="1" t="s">
        <v>2607</v>
      </c>
      <c r="H676" s="1" t="s">
        <v>85</v>
      </c>
      <c r="I676" s="1" t="s">
        <v>86</v>
      </c>
      <c r="J676" s="1" t="s">
        <v>70</v>
      </c>
      <c r="K676" s="3">
        <v>28.66</v>
      </c>
      <c r="L676">
        <v>5</v>
      </c>
      <c r="M676" s="3">
        <v>143.30000000000001</v>
      </c>
      <c r="N676" s="1" t="s">
        <v>29</v>
      </c>
      <c r="O676" s="1" t="s">
        <v>95</v>
      </c>
    </row>
    <row r="677" spans="1:15" x14ac:dyDescent="0.3">
      <c r="A677" s="1" t="s">
        <v>2608</v>
      </c>
      <c r="B677" s="2">
        <v>45326</v>
      </c>
      <c r="C677" s="1" t="s">
        <v>6666</v>
      </c>
      <c r="D677" s="1" t="s">
        <v>39</v>
      </c>
      <c r="E677">
        <v>2024</v>
      </c>
      <c r="F677" s="1" t="s">
        <v>1906</v>
      </c>
      <c r="G677" s="1" t="s">
        <v>2609</v>
      </c>
      <c r="H677" s="1" t="s">
        <v>68</v>
      </c>
      <c r="I677" s="1" t="s">
        <v>2610</v>
      </c>
      <c r="J677" s="1" t="s">
        <v>20</v>
      </c>
      <c r="K677" s="3">
        <v>49.21</v>
      </c>
      <c r="L677">
        <v>1</v>
      </c>
      <c r="M677" s="3">
        <v>49.21</v>
      </c>
      <c r="N677" s="1" t="s">
        <v>21</v>
      </c>
      <c r="O677" s="1" t="s">
        <v>95</v>
      </c>
    </row>
    <row r="678" spans="1:15" x14ac:dyDescent="0.3">
      <c r="A678" s="1" t="s">
        <v>2611</v>
      </c>
      <c r="B678" s="2">
        <v>45329</v>
      </c>
      <c r="C678" s="1" t="s">
        <v>6670</v>
      </c>
      <c r="D678" s="1" t="s">
        <v>39</v>
      </c>
      <c r="E678">
        <v>2024</v>
      </c>
      <c r="F678" s="1" t="s">
        <v>2612</v>
      </c>
      <c r="G678" s="1" t="s">
        <v>2613</v>
      </c>
      <c r="H678" s="1" t="s">
        <v>1155</v>
      </c>
      <c r="I678" s="1" t="s">
        <v>1828</v>
      </c>
      <c r="J678" s="1" t="s">
        <v>51</v>
      </c>
      <c r="K678" s="3">
        <v>42.21</v>
      </c>
      <c r="L678">
        <v>5</v>
      </c>
      <c r="M678" s="3">
        <v>211.05</v>
      </c>
      <c r="N678" s="1" t="s">
        <v>88</v>
      </c>
      <c r="O678" s="1" t="s">
        <v>44</v>
      </c>
    </row>
    <row r="679" spans="1:15" x14ac:dyDescent="0.3">
      <c r="A679" s="1" t="s">
        <v>2614</v>
      </c>
      <c r="B679" s="2">
        <v>45420</v>
      </c>
      <c r="C679" s="1" t="s">
        <v>6670</v>
      </c>
      <c r="D679" s="1" t="s">
        <v>46</v>
      </c>
      <c r="E679">
        <v>2024</v>
      </c>
      <c r="F679" s="1" t="s">
        <v>2615</v>
      </c>
      <c r="G679" s="1" t="s">
        <v>2616</v>
      </c>
      <c r="H679" s="1" t="s">
        <v>936</v>
      </c>
      <c r="I679" s="1" t="s">
        <v>1292</v>
      </c>
      <c r="J679" s="1" t="s">
        <v>20</v>
      </c>
      <c r="K679" s="3">
        <v>20.75</v>
      </c>
      <c r="L679">
        <v>3</v>
      </c>
      <c r="M679" s="3">
        <v>62.25</v>
      </c>
      <c r="N679" s="1" t="s">
        <v>21</v>
      </c>
      <c r="O679" s="1" t="s">
        <v>37</v>
      </c>
    </row>
    <row r="680" spans="1:15" x14ac:dyDescent="0.3">
      <c r="A680" s="1" t="s">
        <v>2617</v>
      </c>
      <c r="B680" s="2">
        <v>44981</v>
      </c>
      <c r="C680" s="1" t="s">
        <v>6668</v>
      </c>
      <c r="D680" s="1" t="s">
        <v>39</v>
      </c>
      <c r="E680">
        <v>2023</v>
      </c>
      <c r="F680" s="1" t="s">
        <v>1815</v>
      </c>
      <c r="G680" s="1" t="s">
        <v>1816</v>
      </c>
      <c r="H680" s="1" t="s">
        <v>2618</v>
      </c>
      <c r="I680" s="1" t="s">
        <v>2619</v>
      </c>
      <c r="J680" s="1" t="s">
        <v>70</v>
      </c>
      <c r="K680" s="3">
        <v>28.16</v>
      </c>
      <c r="L680">
        <v>3</v>
      </c>
      <c r="M680" s="3">
        <v>84.48</v>
      </c>
      <c r="N680" s="1" t="s">
        <v>88</v>
      </c>
      <c r="O680" s="1" t="s">
        <v>52</v>
      </c>
    </row>
    <row r="681" spans="1:15" x14ac:dyDescent="0.3">
      <c r="A681" s="1" t="s">
        <v>2620</v>
      </c>
      <c r="B681" s="2">
        <v>45150</v>
      </c>
      <c r="C681" s="1" t="s">
        <v>6673</v>
      </c>
      <c r="D681" s="1" t="s">
        <v>90</v>
      </c>
      <c r="E681">
        <v>2023</v>
      </c>
      <c r="F681" s="1" t="s">
        <v>463</v>
      </c>
      <c r="G681" s="1" t="s">
        <v>2621</v>
      </c>
      <c r="H681" s="1" t="s">
        <v>1856</v>
      </c>
      <c r="I681" s="1" t="s">
        <v>2276</v>
      </c>
      <c r="J681" s="1" t="s">
        <v>51</v>
      </c>
      <c r="K681" s="3">
        <v>22.78</v>
      </c>
      <c r="L681">
        <v>5</v>
      </c>
      <c r="M681" s="3">
        <v>113.9</v>
      </c>
      <c r="N681" s="1" t="s">
        <v>21</v>
      </c>
      <c r="O681" s="1" t="s">
        <v>44</v>
      </c>
    </row>
    <row r="682" spans="1:15" x14ac:dyDescent="0.3">
      <c r="A682" s="1" t="s">
        <v>2622</v>
      </c>
      <c r="B682" s="2">
        <v>45201</v>
      </c>
      <c r="C682" s="1" t="s">
        <v>6667</v>
      </c>
      <c r="D682" s="1" t="s">
        <v>133</v>
      </c>
      <c r="E682">
        <v>2023</v>
      </c>
      <c r="F682" s="1" t="s">
        <v>1120</v>
      </c>
      <c r="G682" s="1" t="s">
        <v>2623</v>
      </c>
      <c r="H682" s="1" t="s">
        <v>99</v>
      </c>
      <c r="I682" s="1" t="s">
        <v>100</v>
      </c>
      <c r="J682" s="1" t="s">
        <v>20</v>
      </c>
      <c r="K682" s="3">
        <v>26.74</v>
      </c>
      <c r="L682">
        <v>2</v>
      </c>
      <c r="M682" s="3">
        <v>53.48</v>
      </c>
      <c r="N682" s="1" t="s">
        <v>21</v>
      </c>
      <c r="O682" s="1" t="s">
        <v>44</v>
      </c>
    </row>
    <row r="683" spans="1:15" x14ac:dyDescent="0.3">
      <c r="A683" s="1" t="s">
        <v>2624</v>
      </c>
      <c r="B683" s="2">
        <v>44851</v>
      </c>
      <c r="C683" s="1" t="s">
        <v>6667</v>
      </c>
      <c r="D683" s="1" t="s">
        <v>133</v>
      </c>
      <c r="E683">
        <v>2022</v>
      </c>
      <c r="F683" s="1" t="s">
        <v>2625</v>
      </c>
      <c r="G683" s="1" t="s">
        <v>2626</v>
      </c>
      <c r="H683" s="1" t="s">
        <v>2627</v>
      </c>
      <c r="I683" s="1" t="s">
        <v>2628</v>
      </c>
      <c r="J683" s="1" t="s">
        <v>87</v>
      </c>
      <c r="K683" s="3">
        <v>33.22</v>
      </c>
      <c r="L683">
        <v>2</v>
      </c>
      <c r="M683" s="3">
        <v>66.44</v>
      </c>
      <c r="N683" s="1" t="s">
        <v>29</v>
      </c>
      <c r="O683" s="1" t="s">
        <v>22</v>
      </c>
    </row>
    <row r="684" spans="1:15" x14ac:dyDescent="0.3">
      <c r="A684" s="1" t="s">
        <v>2629</v>
      </c>
      <c r="B684" s="2">
        <v>45108</v>
      </c>
      <c r="C684" s="1" t="s">
        <v>6673</v>
      </c>
      <c r="D684" s="1" t="s">
        <v>32</v>
      </c>
      <c r="E684">
        <v>2023</v>
      </c>
      <c r="F684" s="1" t="s">
        <v>1596</v>
      </c>
      <c r="G684" s="1" t="s">
        <v>2630</v>
      </c>
      <c r="H684" s="1" t="s">
        <v>540</v>
      </c>
      <c r="I684" s="1" t="s">
        <v>2631</v>
      </c>
      <c r="J684" s="1" t="s">
        <v>70</v>
      </c>
      <c r="K684" s="3">
        <v>42.37</v>
      </c>
      <c r="L684">
        <v>5</v>
      </c>
      <c r="M684" s="3">
        <v>211.85</v>
      </c>
      <c r="N684" s="1" t="s">
        <v>21</v>
      </c>
      <c r="O684" s="1" t="s">
        <v>80</v>
      </c>
    </row>
    <row r="685" spans="1:15" x14ac:dyDescent="0.3">
      <c r="A685" s="1" t="s">
        <v>2632</v>
      </c>
      <c r="B685" s="2">
        <v>45327</v>
      </c>
      <c r="C685" s="1" t="s">
        <v>6667</v>
      </c>
      <c r="D685" s="1" t="s">
        <v>39</v>
      </c>
      <c r="E685">
        <v>2024</v>
      </c>
      <c r="F685" s="1" t="s">
        <v>1058</v>
      </c>
      <c r="G685" s="1" t="s">
        <v>1059</v>
      </c>
      <c r="H685" s="1" t="s">
        <v>370</v>
      </c>
      <c r="I685" s="1" t="s">
        <v>380</v>
      </c>
      <c r="J685" s="1" t="s">
        <v>87</v>
      </c>
      <c r="K685" s="3">
        <v>36</v>
      </c>
      <c r="L685">
        <v>5</v>
      </c>
      <c r="M685" s="3">
        <v>180</v>
      </c>
      <c r="N685" s="1" t="s">
        <v>88</v>
      </c>
      <c r="O685" s="1" t="s">
        <v>52</v>
      </c>
    </row>
    <row r="686" spans="1:15" x14ac:dyDescent="0.3">
      <c r="A686" s="1" t="s">
        <v>2633</v>
      </c>
      <c r="B686" s="2">
        <v>45425</v>
      </c>
      <c r="C686" s="1" t="s">
        <v>6667</v>
      </c>
      <c r="D686" s="1" t="s">
        <v>46</v>
      </c>
      <c r="E686">
        <v>2024</v>
      </c>
      <c r="F686" s="1" t="s">
        <v>1993</v>
      </c>
      <c r="G686" s="1" t="s">
        <v>2434</v>
      </c>
      <c r="H686" s="1" t="s">
        <v>197</v>
      </c>
      <c r="I686" s="1" t="s">
        <v>2634</v>
      </c>
      <c r="J686" s="1" t="s">
        <v>20</v>
      </c>
      <c r="K686" s="3">
        <v>12.6</v>
      </c>
      <c r="L686">
        <v>5</v>
      </c>
      <c r="M686" s="3">
        <v>63</v>
      </c>
      <c r="N686" s="1" t="s">
        <v>6669</v>
      </c>
      <c r="O686" s="1" t="s">
        <v>44</v>
      </c>
    </row>
    <row r="687" spans="1:15" x14ac:dyDescent="0.3">
      <c r="A687" s="1" t="s">
        <v>2635</v>
      </c>
      <c r="B687" s="2">
        <v>45235</v>
      </c>
      <c r="C687" s="1" t="s">
        <v>6666</v>
      </c>
      <c r="D687" s="1" t="s">
        <v>54</v>
      </c>
      <c r="E687">
        <v>2023</v>
      </c>
      <c r="F687" s="1" t="s">
        <v>653</v>
      </c>
      <c r="G687" s="1" t="s">
        <v>654</v>
      </c>
      <c r="H687" s="1" t="s">
        <v>115</v>
      </c>
      <c r="I687" s="1" t="s">
        <v>116</v>
      </c>
      <c r="J687" s="1" t="s">
        <v>51</v>
      </c>
      <c r="K687" s="3">
        <v>38.57</v>
      </c>
      <c r="L687">
        <v>4</v>
      </c>
      <c r="M687" s="3">
        <v>154.28</v>
      </c>
      <c r="N687" s="1" t="s">
        <v>21</v>
      </c>
      <c r="O687" s="1" t="s">
        <v>37</v>
      </c>
    </row>
    <row r="688" spans="1:15" x14ac:dyDescent="0.3">
      <c r="A688" s="1" t="s">
        <v>2636</v>
      </c>
      <c r="B688" s="2">
        <v>45421</v>
      </c>
      <c r="C688" s="1" t="s">
        <v>6672</v>
      </c>
      <c r="D688" s="1" t="s">
        <v>46</v>
      </c>
      <c r="E688">
        <v>2024</v>
      </c>
      <c r="F688" s="1" t="s">
        <v>2637</v>
      </c>
      <c r="G688" s="1" t="s">
        <v>2638</v>
      </c>
      <c r="H688" s="1" t="s">
        <v>2639</v>
      </c>
      <c r="I688" s="1" t="s">
        <v>2640</v>
      </c>
      <c r="J688" s="1" t="s">
        <v>87</v>
      </c>
      <c r="K688" s="3">
        <v>16.09</v>
      </c>
      <c r="L688">
        <v>2</v>
      </c>
      <c r="M688" s="3">
        <v>32.18</v>
      </c>
      <c r="N688" s="1" t="s">
        <v>6669</v>
      </c>
      <c r="O688" s="1" t="s">
        <v>22</v>
      </c>
    </row>
    <row r="689" spans="1:15" x14ac:dyDescent="0.3">
      <c r="A689" s="1" t="s">
        <v>2641</v>
      </c>
      <c r="B689" s="2">
        <v>45558</v>
      </c>
      <c r="C689" s="1" t="s">
        <v>6667</v>
      </c>
      <c r="D689" s="1" t="s">
        <v>60</v>
      </c>
      <c r="E689">
        <v>2024</v>
      </c>
      <c r="F689" s="1" t="s">
        <v>1053</v>
      </c>
      <c r="G689" s="1" t="s">
        <v>2642</v>
      </c>
      <c r="H689" s="1" t="s">
        <v>1497</v>
      </c>
      <c r="I689" s="1" t="s">
        <v>2341</v>
      </c>
      <c r="J689" s="1" t="s">
        <v>20</v>
      </c>
      <c r="K689" s="3">
        <v>44.01</v>
      </c>
      <c r="L689">
        <v>1</v>
      </c>
      <c r="M689" s="3">
        <v>44.01</v>
      </c>
      <c r="N689" s="1" t="s">
        <v>21</v>
      </c>
      <c r="O689" s="1" t="s">
        <v>37</v>
      </c>
    </row>
    <row r="690" spans="1:15" x14ac:dyDescent="0.3">
      <c r="A690" s="1" t="s">
        <v>2643</v>
      </c>
      <c r="B690" s="2">
        <v>45221</v>
      </c>
      <c r="C690" s="1" t="s">
        <v>6666</v>
      </c>
      <c r="D690" s="1" t="s">
        <v>133</v>
      </c>
      <c r="E690">
        <v>2023</v>
      </c>
      <c r="F690" s="1" t="s">
        <v>2644</v>
      </c>
      <c r="G690" s="1" t="s">
        <v>2645</v>
      </c>
      <c r="H690" s="1" t="s">
        <v>941</v>
      </c>
      <c r="I690" s="1" t="s">
        <v>942</v>
      </c>
      <c r="J690" s="1" t="s">
        <v>20</v>
      </c>
      <c r="K690" s="3">
        <v>23.64</v>
      </c>
      <c r="L690">
        <v>1</v>
      </c>
      <c r="M690" s="3">
        <v>23.64</v>
      </c>
      <c r="N690" s="1" t="s">
        <v>6669</v>
      </c>
      <c r="O690" s="1" t="s">
        <v>193</v>
      </c>
    </row>
    <row r="691" spans="1:15" x14ac:dyDescent="0.3">
      <c r="A691" s="1" t="s">
        <v>2646</v>
      </c>
      <c r="B691" s="2">
        <v>45406</v>
      </c>
      <c r="C691" s="1" t="s">
        <v>6670</v>
      </c>
      <c r="D691" s="1" t="s">
        <v>82</v>
      </c>
      <c r="E691">
        <v>2024</v>
      </c>
      <c r="F691" s="1" t="s">
        <v>1027</v>
      </c>
      <c r="G691" s="1" t="s">
        <v>1028</v>
      </c>
      <c r="H691" s="1" t="s">
        <v>2424</v>
      </c>
      <c r="I691" s="1" t="s">
        <v>2647</v>
      </c>
      <c r="J691" s="1" t="s">
        <v>51</v>
      </c>
      <c r="K691" s="3">
        <v>30.25</v>
      </c>
      <c r="L691">
        <v>4</v>
      </c>
      <c r="M691" s="3">
        <v>121</v>
      </c>
      <c r="N691" s="1" t="s">
        <v>21</v>
      </c>
      <c r="O691" s="1" t="s">
        <v>193</v>
      </c>
    </row>
    <row r="692" spans="1:15" x14ac:dyDescent="0.3">
      <c r="A692" s="1" t="s">
        <v>2648</v>
      </c>
      <c r="B692" s="2">
        <v>45133</v>
      </c>
      <c r="C692" s="1" t="s">
        <v>6670</v>
      </c>
      <c r="D692" s="1" t="s">
        <v>32</v>
      </c>
      <c r="E692">
        <v>2023</v>
      </c>
      <c r="F692" s="1" t="s">
        <v>2089</v>
      </c>
      <c r="G692" s="1" t="s">
        <v>2649</v>
      </c>
      <c r="H692" s="1" t="s">
        <v>2650</v>
      </c>
      <c r="I692" s="1" t="s">
        <v>2651</v>
      </c>
      <c r="J692" s="1" t="s">
        <v>20</v>
      </c>
      <c r="K692" s="3">
        <v>14.13</v>
      </c>
      <c r="L692">
        <v>1</v>
      </c>
      <c r="M692" s="3">
        <v>14.13</v>
      </c>
      <c r="N692" s="1" t="s">
        <v>21</v>
      </c>
      <c r="O692" s="1" t="s">
        <v>37</v>
      </c>
    </row>
    <row r="693" spans="1:15" x14ac:dyDescent="0.3">
      <c r="A693" s="1" t="s">
        <v>2652</v>
      </c>
      <c r="B693" s="2">
        <v>45199</v>
      </c>
      <c r="C693" s="1" t="s">
        <v>6673</v>
      </c>
      <c r="D693" s="1" t="s">
        <v>60</v>
      </c>
      <c r="E693">
        <v>2023</v>
      </c>
      <c r="F693" s="1" t="s">
        <v>2653</v>
      </c>
      <c r="G693" s="1" t="s">
        <v>2654</v>
      </c>
      <c r="H693" s="1" t="s">
        <v>1158</v>
      </c>
      <c r="I693" s="1" t="s">
        <v>2655</v>
      </c>
      <c r="J693" s="1" t="s">
        <v>20</v>
      </c>
      <c r="K693" s="3">
        <v>32.69</v>
      </c>
      <c r="L693">
        <v>4</v>
      </c>
      <c r="M693" s="3">
        <v>130.76</v>
      </c>
      <c r="N693" s="1" t="s">
        <v>88</v>
      </c>
      <c r="O693" s="1" t="s">
        <v>30</v>
      </c>
    </row>
    <row r="694" spans="1:15" x14ac:dyDescent="0.3">
      <c r="A694" s="1" t="s">
        <v>2656</v>
      </c>
      <c r="B694" s="2">
        <v>45076</v>
      </c>
      <c r="C694" s="1" t="s">
        <v>6671</v>
      </c>
      <c r="D694" s="1" t="s">
        <v>46</v>
      </c>
      <c r="E694">
        <v>2023</v>
      </c>
      <c r="F694" s="1" t="s">
        <v>2143</v>
      </c>
      <c r="G694" s="1" t="s">
        <v>2657</v>
      </c>
      <c r="H694" s="1" t="s">
        <v>2658</v>
      </c>
      <c r="I694" s="1" t="s">
        <v>2659</v>
      </c>
      <c r="J694" s="1" t="s">
        <v>87</v>
      </c>
      <c r="K694" s="3">
        <v>6.24</v>
      </c>
      <c r="L694">
        <v>3</v>
      </c>
      <c r="M694" s="3">
        <v>18.72</v>
      </c>
      <c r="N694" s="1" t="s">
        <v>21</v>
      </c>
      <c r="O694" s="1" t="s">
        <v>193</v>
      </c>
    </row>
    <row r="695" spans="1:15" x14ac:dyDescent="0.3">
      <c r="A695" s="1" t="s">
        <v>2660</v>
      </c>
      <c r="B695" s="2">
        <v>45652</v>
      </c>
      <c r="C695" s="1" t="s">
        <v>6672</v>
      </c>
      <c r="D695" s="1" t="s">
        <v>107</v>
      </c>
      <c r="E695">
        <v>2024</v>
      </c>
      <c r="F695" s="1" t="s">
        <v>2661</v>
      </c>
      <c r="G695" s="1" t="s">
        <v>2662</v>
      </c>
      <c r="H695" s="1" t="s">
        <v>1370</v>
      </c>
      <c r="I695" s="1" t="s">
        <v>1371</v>
      </c>
      <c r="J695" s="1" t="s">
        <v>87</v>
      </c>
      <c r="K695" s="3">
        <v>18.829999999999998</v>
      </c>
      <c r="L695">
        <v>3</v>
      </c>
      <c r="M695" s="3">
        <v>56.49</v>
      </c>
      <c r="N695" s="1" t="s">
        <v>21</v>
      </c>
      <c r="O695" s="1" t="s">
        <v>37</v>
      </c>
    </row>
    <row r="696" spans="1:15" x14ac:dyDescent="0.3">
      <c r="A696" s="1" t="s">
        <v>2663</v>
      </c>
      <c r="B696" s="2">
        <v>45564</v>
      </c>
      <c r="C696" s="1" t="s">
        <v>6666</v>
      </c>
      <c r="D696" s="1" t="s">
        <v>60</v>
      </c>
      <c r="E696">
        <v>2024</v>
      </c>
      <c r="F696" s="1" t="s">
        <v>1452</v>
      </c>
      <c r="G696" s="1" t="s">
        <v>2664</v>
      </c>
      <c r="H696" s="1" t="s">
        <v>785</v>
      </c>
      <c r="I696" s="1" t="s">
        <v>2665</v>
      </c>
      <c r="J696" s="1" t="s">
        <v>51</v>
      </c>
      <c r="K696" s="3">
        <v>32.020000000000003</v>
      </c>
      <c r="L696">
        <v>2</v>
      </c>
      <c r="M696" s="3">
        <v>64.040000000000006</v>
      </c>
      <c r="N696" s="1" t="s">
        <v>6669</v>
      </c>
      <c r="O696" s="1" t="s">
        <v>52</v>
      </c>
    </row>
    <row r="697" spans="1:15" x14ac:dyDescent="0.3">
      <c r="A697" s="1" t="s">
        <v>2666</v>
      </c>
      <c r="B697" s="2">
        <v>45359</v>
      </c>
      <c r="C697" s="1" t="s">
        <v>6668</v>
      </c>
      <c r="D697" s="1" t="s">
        <v>15</v>
      </c>
      <c r="E697">
        <v>2024</v>
      </c>
      <c r="F697" s="1" t="s">
        <v>1906</v>
      </c>
      <c r="G697" s="1" t="s">
        <v>2667</v>
      </c>
      <c r="H697" s="1" t="s">
        <v>540</v>
      </c>
      <c r="I697" s="1" t="s">
        <v>541</v>
      </c>
      <c r="J697" s="1" t="s">
        <v>51</v>
      </c>
      <c r="K697" s="3">
        <v>33.89</v>
      </c>
      <c r="L697">
        <v>5</v>
      </c>
      <c r="M697" s="3">
        <v>169.45</v>
      </c>
      <c r="N697" s="1" t="s">
        <v>6669</v>
      </c>
      <c r="O697" s="1" t="s">
        <v>44</v>
      </c>
    </row>
    <row r="698" spans="1:15" x14ac:dyDescent="0.3">
      <c r="A698" s="1" t="s">
        <v>2668</v>
      </c>
      <c r="B698" s="2">
        <v>45847</v>
      </c>
      <c r="C698" s="1" t="s">
        <v>6670</v>
      </c>
      <c r="D698" s="1" t="s">
        <v>32</v>
      </c>
      <c r="E698">
        <v>2025</v>
      </c>
      <c r="F698" s="1" t="s">
        <v>1368</v>
      </c>
      <c r="G698" s="1" t="s">
        <v>1369</v>
      </c>
      <c r="H698" s="1" t="s">
        <v>57</v>
      </c>
      <c r="I698" s="1" t="s">
        <v>2669</v>
      </c>
      <c r="J698" s="1" t="s">
        <v>20</v>
      </c>
      <c r="K698" s="3">
        <v>43.49</v>
      </c>
      <c r="L698">
        <v>4</v>
      </c>
      <c r="M698" s="3">
        <v>173.96</v>
      </c>
      <c r="N698" s="1" t="s">
        <v>6669</v>
      </c>
      <c r="O698" s="1" t="s">
        <v>37</v>
      </c>
    </row>
    <row r="699" spans="1:15" x14ac:dyDescent="0.3">
      <c r="A699" s="1" t="s">
        <v>2670</v>
      </c>
      <c r="B699" s="2">
        <v>45416</v>
      </c>
      <c r="C699" s="1" t="s">
        <v>6673</v>
      </c>
      <c r="D699" s="1" t="s">
        <v>46</v>
      </c>
      <c r="E699">
        <v>2024</v>
      </c>
      <c r="F699" s="1" t="s">
        <v>2671</v>
      </c>
      <c r="G699" s="1" t="s">
        <v>2672</v>
      </c>
      <c r="H699" s="1" t="s">
        <v>683</v>
      </c>
      <c r="I699" s="1" t="s">
        <v>2673</v>
      </c>
      <c r="J699" s="1" t="s">
        <v>87</v>
      </c>
      <c r="K699" s="3">
        <v>22.08</v>
      </c>
      <c r="L699">
        <v>4</v>
      </c>
      <c r="M699" s="3">
        <v>88.32</v>
      </c>
      <c r="N699" s="1" t="s">
        <v>6669</v>
      </c>
      <c r="O699" s="1" t="s">
        <v>193</v>
      </c>
    </row>
    <row r="700" spans="1:15" x14ac:dyDescent="0.3">
      <c r="A700" s="1" t="s">
        <v>2674</v>
      </c>
      <c r="B700" s="2">
        <v>45439</v>
      </c>
      <c r="C700" s="1" t="s">
        <v>6667</v>
      </c>
      <c r="D700" s="1" t="s">
        <v>46</v>
      </c>
      <c r="E700">
        <v>2024</v>
      </c>
      <c r="F700" s="1" t="s">
        <v>305</v>
      </c>
      <c r="G700" s="1" t="s">
        <v>306</v>
      </c>
      <c r="H700" s="1" t="s">
        <v>1385</v>
      </c>
      <c r="I700" s="1" t="s">
        <v>1386</v>
      </c>
      <c r="J700" s="1" t="s">
        <v>20</v>
      </c>
      <c r="K700" s="3">
        <v>31.2</v>
      </c>
      <c r="L700">
        <v>4</v>
      </c>
      <c r="M700" s="3">
        <v>124.8</v>
      </c>
      <c r="N700" s="1" t="s">
        <v>6669</v>
      </c>
      <c r="O700" s="1" t="s">
        <v>22</v>
      </c>
    </row>
    <row r="701" spans="1:15" x14ac:dyDescent="0.3">
      <c r="A701" s="1" t="s">
        <v>2675</v>
      </c>
      <c r="B701" s="2">
        <v>45579</v>
      </c>
      <c r="C701" s="1" t="s">
        <v>6667</v>
      </c>
      <c r="D701" s="1" t="s">
        <v>133</v>
      </c>
      <c r="E701">
        <v>2024</v>
      </c>
      <c r="F701" s="1" t="s">
        <v>2014</v>
      </c>
      <c r="G701" s="1" t="s">
        <v>2015</v>
      </c>
      <c r="H701" s="1" t="s">
        <v>277</v>
      </c>
      <c r="I701" s="1" t="s">
        <v>278</v>
      </c>
      <c r="J701" s="1" t="s">
        <v>70</v>
      </c>
      <c r="K701" s="3">
        <v>16.45</v>
      </c>
      <c r="L701">
        <v>5</v>
      </c>
      <c r="M701" s="3">
        <v>82.25</v>
      </c>
      <c r="N701" s="1" t="s">
        <v>21</v>
      </c>
      <c r="O701" s="1" t="s">
        <v>22</v>
      </c>
    </row>
    <row r="702" spans="1:15" x14ac:dyDescent="0.3">
      <c r="A702" s="1" t="s">
        <v>2676</v>
      </c>
      <c r="B702" s="2">
        <v>45080</v>
      </c>
      <c r="C702" s="1" t="s">
        <v>6673</v>
      </c>
      <c r="D702" s="1" t="s">
        <v>24</v>
      </c>
      <c r="E702">
        <v>2023</v>
      </c>
      <c r="F702" s="1" t="s">
        <v>524</v>
      </c>
      <c r="G702" s="1" t="s">
        <v>571</v>
      </c>
      <c r="H702" s="1" t="s">
        <v>936</v>
      </c>
      <c r="I702" s="1" t="s">
        <v>937</v>
      </c>
      <c r="J702" s="1" t="s">
        <v>20</v>
      </c>
      <c r="K702" s="3">
        <v>26.14</v>
      </c>
      <c r="L702">
        <v>5</v>
      </c>
      <c r="M702" s="3">
        <v>130.69999999999999</v>
      </c>
      <c r="N702" s="1" t="s">
        <v>21</v>
      </c>
      <c r="O702" s="1" t="s">
        <v>80</v>
      </c>
    </row>
    <row r="703" spans="1:15" x14ac:dyDescent="0.3">
      <c r="A703" s="1" t="s">
        <v>2677</v>
      </c>
      <c r="B703" s="2">
        <v>45701</v>
      </c>
      <c r="C703" s="1" t="s">
        <v>6672</v>
      </c>
      <c r="D703" s="1" t="s">
        <v>39</v>
      </c>
      <c r="E703">
        <v>2025</v>
      </c>
      <c r="F703" s="1" t="s">
        <v>666</v>
      </c>
      <c r="G703" s="1" t="s">
        <v>667</v>
      </c>
      <c r="H703" s="1" t="s">
        <v>2678</v>
      </c>
      <c r="I703" s="1" t="s">
        <v>2679</v>
      </c>
      <c r="J703" s="1" t="s">
        <v>51</v>
      </c>
      <c r="K703" s="3">
        <v>43.57</v>
      </c>
      <c r="L703">
        <v>5</v>
      </c>
      <c r="M703" s="3">
        <v>217.85</v>
      </c>
      <c r="N703" s="1" t="s">
        <v>6669</v>
      </c>
      <c r="O703" s="1" t="s">
        <v>44</v>
      </c>
    </row>
    <row r="704" spans="1:15" x14ac:dyDescent="0.3">
      <c r="A704" s="1" t="s">
        <v>2680</v>
      </c>
      <c r="B704" s="2">
        <v>45647</v>
      </c>
      <c r="C704" s="1" t="s">
        <v>6673</v>
      </c>
      <c r="D704" s="1" t="s">
        <v>107</v>
      </c>
      <c r="E704">
        <v>2024</v>
      </c>
      <c r="F704" s="1" t="s">
        <v>2681</v>
      </c>
      <c r="G704" s="1" t="s">
        <v>2682</v>
      </c>
      <c r="H704" s="1" t="s">
        <v>1862</v>
      </c>
      <c r="I704" s="1" t="s">
        <v>1863</v>
      </c>
      <c r="J704" s="1" t="s">
        <v>70</v>
      </c>
      <c r="K704" s="3">
        <v>49.58</v>
      </c>
      <c r="L704">
        <v>3</v>
      </c>
      <c r="M704" s="3">
        <v>148.74</v>
      </c>
      <c r="N704" s="1" t="s">
        <v>6669</v>
      </c>
      <c r="O704" s="1" t="s">
        <v>95</v>
      </c>
    </row>
    <row r="705" spans="1:15" x14ac:dyDescent="0.3">
      <c r="A705" s="1" t="s">
        <v>2683</v>
      </c>
      <c r="B705" s="2">
        <v>44957</v>
      </c>
      <c r="C705" s="1" t="s">
        <v>6671</v>
      </c>
      <c r="D705" s="1" t="s">
        <v>210</v>
      </c>
      <c r="E705">
        <v>2023</v>
      </c>
      <c r="F705" s="1" t="s">
        <v>2154</v>
      </c>
      <c r="G705" s="1" t="s">
        <v>2684</v>
      </c>
      <c r="H705" s="1" t="s">
        <v>2685</v>
      </c>
      <c r="I705" s="1" t="s">
        <v>2686</v>
      </c>
      <c r="J705" s="1" t="s">
        <v>20</v>
      </c>
      <c r="K705" s="3">
        <v>39.21</v>
      </c>
      <c r="L705">
        <v>2</v>
      </c>
      <c r="M705" s="3">
        <v>78.42</v>
      </c>
      <c r="N705" s="1" t="s">
        <v>21</v>
      </c>
      <c r="O705" s="1" t="s">
        <v>193</v>
      </c>
    </row>
    <row r="706" spans="1:15" x14ac:dyDescent="0.3">
      <c r="A706" s="1" t="s">
        <v>2687</v>
      </c>
      <c r="B706" s="2">
        <v>45329</v>
      </c>
      <c r="C706" s="1" t="s">
        <v>6670</v>
      </c>
      <c r="D706" s="1" t="s">
        <v>39</v>
      </c>
      <c r="E706">
        <v>2024</v>
      </c>
      <c r="F706" s="1" t="s">
        <v>2688</v>
      </c>
      <c r="G706" s="1" t="s">
        <v>2689</v>
      </c>
      <c r="H706" s="1" t="s">
        <v>2690</v>
      </c>
      <c r="I706" s="1" t="s">
        <v>2691</v>
      </c>
      <c r="J706" s="1" t="s">
        <v>20</v>
      </c>
      <c r="K706" s="3">
        <v>36.909999999999997</v>
      </c>
      <c r="L706">
        <v>1</v>
      </c>
      <c r="M706" s="3">
        <v>36.909999999999997</v>
      </c>
      <c r="N706" s="1" t="s">
        <v>29</v>
      </c>
      <c r="O706" s="1" t="s">
        <v>30</v>
      </c>
    </row>
    <row r="707" spans="1:15" x14ac:dyDescent="0.3">
      <c r="A707" s="1" t="s">
        <v>2692</v>
      </c>
      <c r="B707" s="2">
        <v>45408</v>
      </c>
      <c r="C707" s="1" t="s">
        <v>6668</v>
      </c>
      <c r="D707" s="1" t="s">
        <v>82</v>
      </c>
      <c r="E707">
        <v>2024</v>
      </c>
      <c r="F707" s="1" t="s">
        <v>1176</v>
      </c>
      <c r="G707" s="1" t="s">
        <v>1177</v>
      </c>
      <c r="H707" s="1" t="s">
        <v>1398</v>
      </c>
      <c r="I707" s="1" t="s">
        <v>1399</v>
      </c>
      <c r="J707" s="1" t="s">
        <v>87</v>
      </c>
      <c r="K707" s="3">
        <v>44.18</v>
      </c>
      <c r="L707">
        <v>1</v>
      </c>
      <c r="M707" s="3">
        <v>44.18</v>
      </c>
      <c r="N707" s="1" t="s">
        <v>21</v>
      </c>
      <c r="O707" s="1" t="s">
        <v>37</v>
      </c>
    </row>
    <row r="708" spans="1:15" x14ac:dyDescent="0.3">
      <c r="A708" s="1" t="s">
        <v>2693</v>
      </c>
      <c r="B708" s="2">
        <v>45086</v>
      </c>
      <c r="C708" s="1" t="s">
        <v>6668</v>
      </c>
      <c r="D708" s="1" t="s">
        <v>24</v>
      </c>
      <c r="E708">
        <v>2023</v>
      </c>
      <c r="F708" s="1" t="s">
        <v>174</v>
      </c>
      <c r="G708" s="1" t="s">
        <v>2694</v>
      </c>
      <c r="H708" s="1" t="s">
        <v>821</v>
      </c>
      <c r="I708" s="1" t="s">
        <v>2695</v>
      </c>
      <c r="J708" s="1" t="s">
        <v>20</v>
      </c>
      <c r="K708" s="3">
        <v>16.84</v>
      </c>
      <c r="L708">
        <v>3</v>
      </c>
      <c r="M708" s="3">
        <v>50.52</v>
      </c>
      <c r="N708" s="1" t="s">
        <v>29</v>
      </c>
      <c r="O708" s="1" t="s">
        <v>22</v>
      </c>
    </row>
    <row r="709" spans="1:15" x14ac:dyDescent="0.3">
      <c r="A709" s="1" t="s">
        <v>2696</v>
      </c>
      <c r="B709" s="2">
        <v>45309</v>
      </c>
      <c r="C709" s="1" t="s">
        <v>6672</v>
      </c>
      <c r="D709" s="1" t="s">
        <v>210</v>
      </c>
      <c r="E709">
        <v>2024</v>
      </c>
      <c r="F709" s="1" t="s">
        <v>200</v>
      </c>
      <c r="G709" s="1" t="s">
        <v>201</v>
      </c>
      <c r="H709" s="1" t="s">
        <v>2697</v>
      </c>
      <c r="I709" s="1" t="s">
        <v>2698</v>
      </c>
      <c r="J709" s="1" t="s">
        <v>51</v>
      </c>
      <c r="K709" s="3">
        <v>45.33</v>
      </c>
      <c r="L709">
        <v>5</v>
      </c>
      <c r="M709" s="3">
        <v>226.65</v>
      </c>
      <c r="N709" s="1" t="s">
        <v>6669</v>
      </c>
      <c r="O709" s="1" t="s">
        <v>193</v>
      </c>
    </row>
    <row r="710" spans="1:15" x14ac:dyDescent="0.3">
      <c r="A710" s="1" t="s">
        <v>2699</v>
      </c>
      <c r="B710" s="2">
        <v>45293</v>
      </c>
      <c r="C710" s="1" t="s">
        <v>6671</v>
      </c>
      <c r="D710" s="1" t="s">
        <v>210</v>
      </c>
      <c r="E710">
        <v>2024</v>
      </c>
      <c r="F710" s="1" t="s">
        <v>2406</v>
      </c>
      <c r="G710" s="1" t="s">
        <v>2700</v>
      </c>
      <c r="H710" s="1" t="s">
        <v>2701</v>
      </c>
      <c r="I710" s="1" t="s">
        <v>2702</v>
      </c>
      <c r="J710" s="1" t="s">
        <v>70</v>
      </c>
      <c r="K710" s="3">
        <v>39.97</v>
      </c>
      <c r="L710">
        <v>1</v>
      </c>
      <c r="M710" s="3">
        <v>39.97</v>
      </c>
      <c r="N710" s="1" t="s">
        <v>29</v>
      </c>
      <c r="O710" s="1" t="s">
        <v>30</v>
      </c>
    </row>
    <row r="711" spans="1:15" x14ac:dyDescent="0.3">
      <c r="A711" s="1" t="s">
        <v>2703</v>
      </c>
      <c r="B711" s="2">
        <v>45480</v>
      </c>
      <c r="C711" s="1" t="s">
        <v>6666</v>
      </c>
      <c r="D711" s="1" t="s">
        <v>32</v>
      </c>
      <c r="E711">
        <v>2024</v>
      </c>
      <c r="F711" s="1" t="s">
        <v>1477</v>
      </c>
      <c r="G711" s="1" t="s">
        <v>2392</v>
      </c>
      <c r="H711" s="1" t="s">
        <v>1194</v>
      </c>
      <c r="I711" s="1" t="s">
        <v>2704</v>
      </c>
      <c r="J711" s="1" t="s">
        <v>70</v>
      </c>
      <c r="K711" s="3">
        <v>52.64</v>
      </c>
      <c r="L711">
        <v>3</v>
      </c>
      <c r="M711" s="3">
        <v>157.91999999999999</v>
      </c>
      <c r="N711" s="1" t="s">
        <v>21</v>
      </c>
      <c r="O711" s="1" t="s">
        <v>95</v>
      </c>
    </row>
    <row r="712" spans="1:15" x14ac:dyDescent="0.3">
      <c r="A712" s="1" t="s">
        <v>2705</v>
      </c>
      <c r="B712" s="2">
        <v>45584</v>
      </c>
      <c r="C712" s="1" t="s">
        <v>6673</v>
      </c>
      <c r="D712" s="1" t="s">
        <v>133</v>
      </c>
      <c r="E712">
        <v>2024</v>
      </c>
      <c r="F712" s="1" t="s">
        <v>2199</v>
      </c>
      <c r="G712" s="1" t="s">
        <v>2706</v>
      </c>
      <c r="H712" s="1" t="s">
        <v>2707</v>
      </c>
      <c r="I712" s="1" t="s">
        <v>2708</v>
      </c>
      <c r="J712" s="1" t="s">
        <v>70</v>
      </c>
      <c r="K712" s="3">
        <v>44.91</v>
      </c>
      <c r="L712">
        <v>2</v>
      </c>
      <c r="M712" s="3">
        <v>89.82</v>
      </c>
      <c r="N712" s="1" t="s">
        <v>29</v>
      </c>
      <c r="O712" s="1" t="s">
        <v>30</v>
      </c>
    </row>
    <row r="713" spans="1:15" x14ac:dyDescent="0.3">
      <c r="A713" s="1" t="s">
        <v>2709</v>
      </c>
      <c r="B713" s="2">
        <v>45102</v>
      </c>
      <c r="C713" s="1" t="s">
        <v>6666</v>
      </c>
      <c r="D713" s="1" t="s">
        <v>24</v>
      </c>
      <c r="E713">
        <v>2023</v>
      </c>
      <c r="F713" s="1" t="s">
        <v>2710</v>
      </c>
      <c r="G713" s="1" t="s">
        <v>2711</v>
      </c>
      <c r="H713" s="1" t="s">
        <v>2174</v>
      </c>
      <c r="I713" s="1" t="s">
        <v>2712</v>
      </c>
      <c r="J713" s="1" t="s">
        <v>20</v>
      </c>
      <c r="K713" s="3">
        <v>11.01</v>
      </c>
      <c r="L713">
        <v>2</v>
      </c>
      <c r="M713" s="3">
        <v>22.02</v>
      </c>
      <c r="N713" s="1" t="s">
        <v>6669</v>
      </c>
      <c r="O713" s="1" t="s">
        <v>37</v>
      </c>
    </row>
    <row r="714" spans="1:15" x14ac:dyDescent="0.3">
      <c r="A714" s="1" t="s">
        <v>2713</v>
      </c>
      <c r="B714" s="2">
        <v>45057</v>
      </c>
      <c r="C714" s="1" t="s">
        <v>6672</v>
      </c>
      <c r="D714" s="1" t="s">
        <v>46</v>
      </c>
      <c r="E714">
        <v>2023</v>
      </c>
      <c r="F714" s="1" t="s">
        <v>1422</v>
      </c>
      <c r="G714" s="1" t="s">
        <v>2466</v>
      </c>
      <c r="H714" s="1" t="s">
        <v>166</v>
      </c>
      <c r="I714" s="1" t="s">
        <v>2714</v>
      </c>
      <c r="J714" s="1" t="s">
        <v>87</v>
      </c>
      <c r="K714" s="3">
        <v>47.97</v>
      </c>
      <c r="L714">
        <v>3</v>
      </c>
      <c r="M714" s="3">
        <v>143.91</v>
      </c>
      <c r="N714" s="1" t="s">
        <v>21</v>
      </c>
      <c r="O714" s="1" t="s">
        <v>37</v>
      </c>
    </row>
    <row r="715" spans="1:15" x14ac:dyDescent="0.3">
      <c r="A715" s="1" t="s">
        <v>2715</v>
      </c>
      <c r="B715" s="2">
        <v>45590</v>
      </c>
      <c r="C715" s="1" t="s">
        <v>6668</v>
      </c>
      <c r="D715" s="1" t="s">
        <v>133</v>
      </c>
      <c r="E715">
        <v>2024</v>
      </c>
      <c r="F715" s="1" t="s">
        <v>55</v>
      </c>
      <c r="G715" s="1" t="s">
        <v>746</v>
      </c>
      <c r="H715" s="1" t="s">
        <v>1479</v>
      </c>
      <c r="I715" s="1" t="s">
        <v>1480</v>
      </c>
      <c r="J715" s="1" t="s">
        <v>70</v>
      </c>
      <c r="K715" s="3">
        <v>33.93</v>
      </c>
      <c r="L715">
        <v>2</v>
      </c>
      <c r="M715" s="3">
        <v>67.86</v>
      </c>
      <c r="N715" s="1" t="s">
        <v>29</v>
      </c>
      <c r="O715" s="1" t="s">
        <v>37</v>
      </c>
    </row>
    <row r="716" spans="1:15" x14ac:dyDescent="0.3">
      <c r="A716" s="1" t="s">
        <v>2716</v>
      </c>
      <c r="B716" s="2">
        <v>45380</v>
      </c>
      <c r="C716" s="1" t="s">
        <v>6668</v>
      </c>
      <c r="D716" s="1" t="s">
        <v>15</v>
      </c>
      <c r="E716">
        <v>2024</v>
      </c>
      <c r="F716" s="1" t="s">
        <v>2717</v>
      </c>
      <c r="G716" s="1" t="s">
        <v>2718</v>
      </c>
      <c r="H716" s="1" t="s">
        <v>141</v>
      </c>
      <c r="I716" s="1" t="s">
        <v>142</v>
      </c>
      <c r="J716" s="1" t="s">
        <v>70</v>
      </c>
      <c r="K716" s="3">
        <v>44.82</v>
      </c>
      <c r="L716">
        <v>5</v>
      </c>
      <c r="M716" s="3">
        <v>224.1</v>
      </c>
      <c r="N716" s="1" t="s">
        <v>21</v>
      </c>
      <c r="O716" s="1" t="s">
        <v>37</v>
      </c>
    </row>
    <row r="717" spans="1:15" x14ac:dyDescent="0.3">
      <c r="A717" s="1" t="s">
        <v>2719</v>
      </c>
      <c r="B717" s="2">
        <v>45100</v>
      </c>
      <c r="C717" s="1" t="s">
        <v>6668</v>
      </c>
      <c r="D717" s="1" t="s">
        <v>24</v>
      </c>
      <c r="E717">
        <v>2023</v>
      </c>
      <c r="F717" s="1" t="s">
        <v>2285</v>
      </c>
      <c r="G717" s="1" t="s">
        <v>2720</v>
      </c>
      <c r="H717" s="1" t="s">
        <v>35</v>
      </c>
      <c r="I717" s="1" t="s">
        <v>2721</v>
      </c>
      <c r="J717" s="1" t="s">
        <v>70</v>
      </c>
      <c r="K717" s="3">
        <v>16.23</v>
      </c>
      <c r="L717">
        <v>1</v>
      </c>
      <c r="M717" s="3">
        <v>16.23</v>
      </c>
      <c r="N717" s="1" t="s">
        <v>88</v>
      </c>
      <c r="O717" s="1" t="s">
        <v>52</v>
      </c>
    </row>
    <row r="718" spans="1:15" x14ac:dyDescent="0.3">
      <c r="A718" s="1" t="s">
        <v>2722</v>
      </c>
      <c r="B718" s="2">
        <v>45348</v>
      </c>
      <c r="C718" s="1" t="s">
        <v>6667</v>
      </c>
      <c r="D718" s="1" t="s">
        <v>39</v>
      </c>
      <c r="E718">
        <v>2024</v>
      </c>
      <c r="F718" s="1" t="s">
        <v>521</v>
      </c>
      <c r="G718" s="1" t="s">
        <v>522</v>
      </c>
      <c r="H718" s="1" t="s">
        <v>826</v>
      </c>
      <c r="I718" s="1" t="s">
        <v>827</v>
      </c>
      <c r="J718" s="1" t="s">
        <v>87</v>
      </c>
      <c r="K718" s="3">
        <v>28.29</v>
      </c>
      <c r="L718">
        <v>5</v>
      </c>
      <c r="M718" s="3">
        <v>141.44999999999999</v>
      </c>
      <c r="N718" s="1" t="s">
        <v>6669</v>
      </c>
      <c r="O718" s="1" t="s">
        <v>37</v>
      </c>
    </row>
    <row r="719" spans="1:15" x14ac:dyDescent="0.3">
      <c r="A719" s="1" t="s">
        <v>2723</v>
      </c>
      <c r="B719" s="2">
        <v>45187</v>
      </c>
      <c r="C719" s="1" t="s">
        <v>6667</v>
      </c>
      <c r="D719" s="1" t="s">
        <v>60</v>
      </c>
      <c r="E719">
        <v>2023</v>
      </c>
      <c r="F719" s="1" t="s">
        <v>2399</v>
      </c>
      <c r="G719" s="1" t="s">
        <v>2724</v>
      </c>
      <c r="H719" s="1" t="s">
        <v>2130</v>
      </c>
      <c r="I719" s="1" t="s">
        <v>2725</v>
      </c>
      <c r="J719" s="1" t="s">
        <v>20</v>
      </c>
      <c r="K719" s="3">
        <v>19.52</v>
      </c>
      <c r="L719">
        <v>4</v>
      </c>
      <c r="M719" s="3">
        <v>78.08</v>
      </c>
      <c r="N719" s="1" t="s">
        <v>21</v>
      </c>
      <c r="O719" s="1" t="s">
        <v>44</v>
      </c>
    </row>
    <row r="720" spans="1:15" x14ac:dyDescent="0.3">
      <c r="A720" s="1" t="s">
        <v>2726</v>
      </c>
      <c r="B720" s="2">
        <v>44832</v>
      </c>
      <c r="C720" s="1" t="s">
        <v>6670</v>
      </c>
      <c r="D720" s="1" t="s">
        <v>60</v>
      </c>
      <c r="E720">
        <v>2022</v>
      </c>
      <c r="F720" s="1" t="s">
        <v>322</v>
      </c>
      <c r="G720" s="1" t="s">
        <v>323</v>
      </c>
      <c r="H720" s="1" t="s">
        <v>697</v>
      </c>
      <c r="I720" s="1" t="s">
        <v>1626</v>
      </c>
      <c r="J720" s="1" t="s">
        <v>70</v>
      </c>
      <c r="K720" s="3">
        <v>44.7</v>
      </c>
      <c r="L720">
        <v>3</v>
      </c>
      <c r="M720" s="3">
        <v>134.1</v>
      </c>
      <c r="N720" s="1" t="s">
        <v>6669</v>
      </c>
      <c r="O720" s="1" t="s">
        <v>30</v>
      </c>
    </row>
    <row r="721" spans="1:15" x14ac:dyDescent="0.3">
      <c r="A721" s="1" t="s">
        <v>2727</v>
      </c>
      <c r="B721" s="2">
        <v>44808</v>
      </c>
      <c r="C721" s="1" t="s">
        <v>6666</v>
      </c>
      <c r="D721" s="1" t="s">
        <v>60</v>
      </c>
      <c r="E721">
        <v>2022</v>
      </c>
      <c r="F721" s="1" t="s">
        <v>1942</v>
      </c>
      <c r="G721" s="1" t="s">
        <v>2728</v>
      </c>
      <c r="H721" s="1" t="s">
        <v>1856</v>
      </c>
      <c r="I721" s="1" t="s">
        <v>1857</v>
      </c>
      <c r="J721" s="1" t="s">
        <v>70</v>
      </c>
      <c r="K721" s="3">
        <v>9.16</v>
      </c>
      <c r="L721">
        <v>5</v>
      </c>
      <c r="M721" s="3">
        <v>45.8</v>
      </c>
      <c r="N721" s="1" t="s">
        <v>21</v>
      </c>
      <c r="O721" s="1" t="s">
        <v>37</v>
      </c>
    </row>
    <row r="722" spans="1:15" x14ac:dyDescent="0.3">
      <c r="A722" s="1" t="s">
        <v>2729</v>
      </c>
      <c r="B722" s="2">
        <v>45228</v>
      </c>
      <c r="C722" s="1" t="s">
        <v>6666</v>
      </c>
      <c r="D722" s="1" t="s">
        <v>133</v>
      </c>
      <c r="E722">
        <v>2023</v>
      </c>
      <c r="F722" s="1" t="s">
        <v>1133</v>
      </c>
      <c r="G722" s="1" t="s">
        <v>2002</v>
      </c>
      <c r="H722" s="1" t="s">
        <v>2730</v>
      </c>
      <c r="I722" s="1" t="s">
        <v>2731</v>
      </c>
      <c r="J722" s="1" t="s">
        <v>70</v>
      </c>
      <c r="K722" s="3">
        <v>52.15</v>
      </c>
      <c r="L722">
        <v>4</v>
      </c>
      <c r="M722" s="3">
        <v>208.6</v>
      </c>
      <c r="N722" s="1" t="s">
        <v>6669</v>
      </c>
      <c r="O722" s="1" t="s">
        <v>95</v>
      </c>
    </row>
    <row r="723" spans="1:15" x14ac:dyDescent="0.3">
      <c r="A723" s="1" t="s">
        <v>2732</v>
      </c>
      <c r="B723" s="2">
        <v>44924</v>
      </c>
      <c r="C723" s="1" t="s">
        <v>6672</v>
      </c>
      <c r="D723" s="1" t="s">
        <v>107</v>
      </c>
      <c r="E723">
        <v>2022</v>
      </c>
      <c r="F723" s="1" t="s">
        <v>1304</v>
      </c>
      <c r="G723" s="1" t="s">
        <v>1759</v>
      </c>
      <c r="H723" s="1" t="s">
        <v>2268</v>
      </c>
      <c r="I723" s="1" t="s">
        <v>2269</v>
      </c>
      <c r="J723" s="1" t="s">
        <v>70</v>
      </c>
      <c r="K723" s="3">
        <v>38.840000000000003</v>
      </c>
      <c r="L723">
        <v>5</v>
      </c>
      <c r="M723" s="3">
        <v>194.2</v>
      </c>
      <c r="N723" s="1" t="s">
        <v>21</v>
      </c>
      <c r="O723" s="1" t="s">
        <v>30</v>
      </c>
    </row>
    <row r="724" spans="1:15" x14ac:dyDescent="0.3">
      <c r="A724" s="1" t="s">
        <v>2733</v>
      </c>
      <c r="B724" s="2">
        <v>45270</v>
      </c>
      <c r="C724" s="1" t="s">
        <v>6666</v>
      </c>
      <c r="D724" s="1" t="s">
        <v>107</v>
      </c>
      <c r="E724">
        <v>2023</v>
      </c>
      <c r="F724" s="1" t="s">
        <v>788</v>
      </c>
      <c r="G724" s="1" t="s">
        <v>2223</v>
      </c>
      <c r="H724" s="1" t="s">
        <v>2734</v>
      </c>
      <c r="I724" s="1" t="s">
        <v>2735</v>
      </c>
      <c r="J724" s="1" t="s">
        <v>87</v>
      </c>
      <c r="K724" s="3">
        <v>41.1</v>
      </c>
      <c r="L724">
        <v>2</v>
      </c>
      <c r="M724" s="3">
        <v>82.2</v>
      </c>
      <c r="N724" s="1" t="s">
        <v>88</v>
      </c>
      <c r="O724" s="1" t="s">
        <v>37</v>
      </c>
    </row>
    <row r="725" spans="1:15" x14ac:dyDescent="0.3">
      <c r="A725" s="1" t="s">
        <v>2736</v>
      </c>
      <c r="B725" s="2">
        <v>45803</v>
      </c>
      <c r="C725" s="1" t="s">
        <v>6667</v>
      </c>
      <c r="D725" s="1" t="s">
        <v>46</v>
      </c>
      <c r="E725">
        <v>2025</v>
      </c>
      <c r="F725" s="1" t="s">
        <v>2406</v>
      </c>
      <c r="G725" s="1" t="s">
        <v>2737</v>
      </c>
      <c r="H725" s="1" t="s">
        <v>608</v>
      </c>
      <c r="I725" s="1" t="s">
        <v>609</v>
      </c>
      <c r="J725" s="1" t="s">
        <v>70</v>
      </c>
      <c r="K725" s="3">
        <v>30.98</v>
      </c>
      <c r="L725">
        <v>3</v>
      </c>
      <c r="M725" s="3">
        <v>92.94</v>
      </c>
      <c r="N725" s="1" t="s">
        <v>29</v>
      </c>
      <c r="O725" s="1" t="s">
        <v>22</v>
      </c>
    </row>
    <row r="726" spans="1:15" x14ac:dyDescent="0.3">
      <c r="A726" s="1" t="s">
        <v>2738</v>
      </c>
      <c r="B726" s="2">
        <v>45649</v>
      </c>
      <c r="C726" s="1" t="s">
        <v>6667</v>
      </c>
      <c r="D726" s="1" t="s">
        <v>107</v>
      </c>
      <c r="E726">
        <v>2024</v>
      </c>
      <c r="F726" s="1" t="s">
        <v>317</v>
      </c>
      <c r="G726" s="1" t="s">
        <v>318</v>
      </c>
      <c r="H726" s="1" t="s">
        <v>2324</v>
      </c>
      <c r="I726" s="1" t="s">
        <v>2325</v>
      </c>
      <c r="J726" s="1" t="s">
        <v>20</v>
      </c>
      <c r="K726" s="3">
        <v>16.170000000000002</v>
      </c>
      <c r="L726">
        <v>1</v>
      </c>
      <c r="M726" s="3">
        <v>16.170000000000002</v>
      </c>
      <c r="N726" s="1" t="s">
        <v>21</v>
      </c>
      <c r="O726" s="1" t="s">
        <v>37</v>
      </c>
    </row>
    <row r="727" spans="1:15" x14ac:dyDescent="0.3">
      <c r="A727" s="1" t="s">
        <v>2739</v>
      </c>
      <c r="B727" s="2">
        <v>45102</v>
      </c>
      <c r="C727" s="1" t="s">
        <v>6666</v>
      </c>
      <c r="D727" s="1" t="s">
        <v>24</v>
      </c>
      <c r="E727">
        <v>2023</v>
      </c>
      <c r="F727" s="1" t="s">
        <v>611</v>
      </c>
      <c r="G727" s="1" t="s">
        <v>2740</v>
      </c>
      <c r="H727" s="1" t="s">
        <v>2319</v>
      </c>
      <c r="I727" s="1" t="s">
        <v>2320</v>
      </c>
      <c r="J727" s="1" t="s">
        <v>70</v>
      </c>
      <c r="K727" s="3">
        <v>27.08</v>
      </c>
      <c r="L727">
        <v>5</v>
      </c>
      <c r="M727" s="3">
        <v>135.4</v>
      </c>
      <c r="N727" s="1" t="s">
        <v>88</v>
      </c>
      <c r="O727" s="1" t="s">
        <v>37</v>
      </c>
    </row>
    <row r="728" spans="1:15" x14ac:dyDescent="0.3">
      <c r="A728" s="1" t="s">
        <v>2741</v>
      </c>
      <c r="B728" s="2">
        <v>44883</v>
      </c>
      <c r="C728" s="1" t="s">
        <v>6668</v>
      </c>
      <c r="D728" s="1" t="s">
        <v>54</v>
      </c>
      <c r="E728">
        <v>2022</v>
      </c>
      <c r="F728" s="1" t="s">
        <v>814</v>
      </c>
      <c r="G728" s="1" t="s">
        <v>815</v>
      </c>
      <c r="H728" s="1" t="s">
        <v>2742</v>
      </c>
      <c r="I728" s="1" t="s">
        <v>2743</v>
      </c>
      <c r="J728" s="1" t="s">
        <v>70</v>
      </c>
      <c r="K728" s="3">
        <v>33.450000000000003</v>
      </c>
      <c r="L728">
        <v>1</v>
      </c>
      <c r="M728" s="3">
        <v>33.450000000000003</v>
      </c>
      <c r="N728" s="1" t="s">
        <v>21</v>
      </c>
      <c r="O728" s="1" t="s">
        <v>193</v>
      </c>
    </row>
    <row r="729" spans="1:15" x14ac:dyDescent="0.3">
      <c r="A729" s="1" t="s">
        <v>2744</v>
      </c>
      <c r="B729" s="2">
        <v>45242</v>
      </c>
      <c r="C729" s="1" t="s">
        <v>6666</v>
      </c>
      <c r="D729" s="1" t="s">
        <v>54</v>
      </c>
      <c r="E729">
        <v>2023</v>
      </c>
      <c r="F729" s="1" t="s">
        <v>2745</v>
      </c>
      <c r="G729" s="1" t="s">
        <v>682</v>
      </c>
      <c r="H729" s="1" t="s">
        <v>1953</v>
      </c>
      <c r="I729" s="1" t="s">
        <v>2746</v>
      </c>
      <c r="J729" s="1" t="s">
        <v>51</v>
      </c>
      <c r="K729" s="3">
        <v>44.83</v>
      </c>
      <c r="L729">
        <v>4</v>
      </c>
      <c r="M729" s="3">
        <v>179.32</v>
      </c>
      <c r="N729" s="1" t="s">
        <v>21</v>
      </c>
      <c r="O729" s="1" t="s">
        <v>44</v>
      </c>
    </row>
    <row r="730" spans="1:15" x14ac:dyDescent="0.3">
      <c r="A730" s="1" t="s">
        <v>2747</v>
      </c>
      <c r="B730" s="2">
        <v>45177</v>
      </c>
      <c r="C730" s="1" t="s">
        <v>6668</v>
      </c>
      <c r="D730" s="1" t="s">
        <v>60</v>
      </c>
      <c r="E730">
        <v>2023</v>
      </c>
      <c r="F730" s="1" t="s">
        <v>2206</v>
      </c>
      <c r="G730" s="1" t="s">
        <v>2748</v>
      </c>
      <c r="H730" s="1" t="s">
        <v>1390</v>
      </c>
      <c r="I730" s="1" t="s">
        <v>2749</v>
      </c>
      <c r="J730" s="1" t="s">
        <v>51</v>
      </c>
      <c r="K730" s="3">
        <v>42.92</v>
      </c>
      <c r="L730">
        <v>3</v>
      </c>
      <c r="M730" s="3">
        <v>128.76</v>
      </c>
      <c r="N730" s="1" t="s">
        <v>88</v>
      </c>
      <c r="O730" s="1" t="s">
        <v>52</v>
      </c>
    </row>
    <row r="731" spans="1:15" x14ac:dyDescent="0.3">
      <c r="A731" s="1" t="s">
        <v>2750</v>
      </c>
      <c r="B731" s="2">
        <v>45354</v>
      </c>
      <c r="C731" s="1" t="s">
        <v>6666</v>
      </c>
      <c r="D731" s="1" t="s">
        <v>15</v>
      </c>
      <c r="E731">
        <v>2024</v>
      </c>
      <c r="F731" s="1" t="s">
        <v>1180</v>
      </c>
      <c r="G731" s="1" t="s">
        <v>1181</v>
      </c>
      <c r="H731" s="1" t="s">
        <v>267</v>
      </c>
      <c r="I731" s="1" t="s">
        <v>268</v>
      </c>
      <c r="J731" s="1" t="s">
        <v>20</v>
      </c>
      <c r="K731" s="3">
        <v>10.58</v>
      </c>
      <c r="L731">
        <v>4</v>
      </c>
      <c r="M731" s="3">
        <v>42.32</v>
      </c>
      <c r="N731" s="1" t="s">
        <v>21</v>
      </c>
      <c r="O731" s="1" t="s">
        <v>44</v>
      </c>
    </row>
    <row r="732" spans="1:15" x14ac:dyDescent="0.3">
      <c r="A732" s="1" t="s">
        <v>2751</v>
      </c>
      <c r="B732" s="2">
        <v>45436</v>
      </c>
      <c r="C732" s="1" t="s">
        <v>6668</v>
      </c>
      <c r="D732" s="1" t="s">
        <v>46</v>
      </c>
      <c r="E732">
        <v>2024</v>
      </c>
      <c r="F732" s="1" t="s">
        <v>2752</v>
      </c>
      <c r="G732" s="1" t="s">
        <v>2753</v>
      </c>
      <c r="H732" s="1" t="s">
        <v>2754</v>
      </c>
      <c r="I732" s="1" t="s">
        <v>2755</v>
      </c>
      <c r="J732" s="1" t="s">
        <v>20</v>
      </c>
      <c r="K732" s="3">
        <v>15.59</v>
      </c>
      <c r="L732">
        <v>1</v>
      </c>
      <c r="M732" s="3">
        <v>15.59</v>
      </c>
      <c r="N732" s="1" t="s">
        <v>88</v>
      </c>
      <c r="O732" s="1" t="s">
        <v>193</v>
      </c>
    </row>
    <row r="733" spans="1:15" x14ac:dyDescent="0.3">
      <c r="A733" s="1" t="s">
        <v>2756</v>
      </c>
      <c r="B733" s="2">
        <v>45119</v>
      </c>
      <c r="C733" s="1" t="s">
        <v>6670</v>
      </c>
      <c r="D733" s="1" t="s">
        <v>32</v>
      </c>
      <c r="E733">
        <v>2023</v>
      </c>
      <c r="F733" s="1" t="s">
        <v>2372</v>
      </c>
      <c r="G733" s="1" t="s">
        <v>2373</v>
      </c>
      <c r="H733" s="1" t="s">
        <v>1762</v>
      </c>
      <c r="I733" s="1" t="s">
        <v>2757</v>
      </c>
      <c r="J733" s="1" t="s">
        <v>87</v>
      </c>
      <c r="K733" s="3">
        <v>23.24</v>
      </c>
      <c r="L733">
        <v>3</v>
      </c>
      <c r="M733" s="3">
        <v>69.72</v>
      </c>
      <c r="N733" s="1" t="s">
        <v>21</v>
      </c>
      <c r="O733" s="1" t="s">
        <v>193</v>
      </c>
    </row>
    <row r="734" spans="1:15" x14ac:dyDescent="0.3">
      <c r="A734" s="1" t="s">
        <v>2758</v>
      </c>
      <c r="B734" s="2">
        <v>45218</v>
      </c>
      <c r="C734" s="1" t="s">
        <v>6672</v>
      </c>
      <c r="D734" s="1" t="s">
        <v>133</v>
      </c>
      <c r="E734">
        <v>2023</v>
      </c>
      <c r="F734" s="1" t="s">
        <v>1616</v>
      </c>
      <c r="G734" s="1" t="s">
        <v>2759</v>
      </c>
      <c r="H734" s="1" t="s">
        <v>18</v>
      </c>
      <c r="I734" s="1" t="s">
        <v>19</v>
      </c>
      <c r="J734" s="1" t="s">
        <v>20</v>
      </c>
      <c r="K734" s="3">
        <v>6.7</v>
      </c>
      <c r="L734">
        <v>3</v>
      </c>
      <c r="M734" s="3">
        <v>20.100000000000001</v>
      </c>
      <c r="N734" s="1" t="s">
        <v>6669</v>
      </c>
      <c r="O734" s="1" t="s">
        <v>30</v>
      </c>
    </row>
    <row r="735" spans="1:15" x14ac:dyDescent="0.3">
      <c r="A735" s="1" t="s">
        <v>2760</v>
      </c>
      <c r="B735" s="2">
        <v>45640</v>
      </c>
      <c r="C735" s="1" t="s">
        <v>6673</v>
      </c>
      <c r="D735" s="1" t="s">
        <v>107</v>
      </c>
      <c r="E735">
        <v>2024</v>
      </c>
      <c r="F735" s="1" t="s">
        <v>2761</v>
      </c>
      <c r="G735" s="1" t="s">
        <v>2762</v>
      </c>
      <c r="H735" s="1" t="s">
        <v>2763</v>
      </c>
      <c r="I735" s="1" t="s">
        <v>2764</v>
      </c>
      <c r="J735" s="1" t="s">
        <v>20</v>
      </c>
      <c r="K735" s="3">
        <v>14.52</v>
      </c>
      <c r="L735">
        <v>4</v>
      </c>
      <c r="M735" s="3">
        <v>58.08</v>
      </c>
      <c r="N735" s="1" t="s">
        <v>21</v>
      </c>
      <c r="O735" s="1" t="s">
        <v>37</v>
      </c>
    </row>
    <row r="736" spans="1:15" x14ac:dyDescent="0.3">
      <c r="A736" s="1" t="s">
        <v>2765</v>
      </c>
      <c r="B736" s="2">
        <v>45197</v>
      </c>
      <c r="C736" s="1" t="s">
        <v>6672</v>
      </c>
      <c r="D736" s="1" t="s">
        <v>60</v>
      </c>
      <c r="E736">
        <v>2023</v>
      </c>
      <c r="F736" s="1" t="s">
        <v>1668</v>
      </c>
      <c r="G736" s="1" t="s">
        <v>1669</v>
      </c>
      <c r="H736" s="1" t="s">
        <v>2766</v>
      </c>
      <c r="I736" s="1" t="s">
        <v>2767</v>
      </c>
      <c r="J736" s="1" t="s">
        <v>87</v>
      </c>
      <c r="K736" s="3">
        <v>22.01</v>
      </c>
      <c r="L736">
        <v>5</v>
      </c>
      <c r="M736" s="3">
        <v>110.05</v>
      </c>
      <c r="N736" s="1" t="s">
        <v>6669</v>
      </c>
      <c r="O736" s="1" t="s">
        <v>95</v>
      </c>
    </row>
    <row r="737" spans="1:15" x14ac:dyDescent="0.3">
      <c r="A737" s="1" t="s">
        <v>2768</v>
      </c>
      <c r="B737" s="2">
        <v>45572</v>
      </c>
      <c r="C737" s="1" t="s">
        <v>6667</v>
      </c>
      <c r="D737" s="1" t="s">
        <v>133</v>
      </c>
      <c r="E737">
        <v>2024</v>
      </c>
      <c r="F737" s="1" t="s">
        <v>1637</v>
      </c>
      <c r="G737" s="1" t="s">
        <v>1638</v>
      </c>
      <c r="H737" s="1" t="s">
        <v>2497</v>
      </c>
      <c r="I737" s="1" t="s">
        <v>2769</v>
      </c>
      <c r="J737" s="1" t="s">
        <v>87</v>
      </c>
      <c r="K737" s="3">
        <v>40.03</v>
      </c>
      <c r="L737">
        <v>2</v>
      </c>
      <c r="M737" s="3">
        <v>80.06</v>
      </c>
      <c r="N737" s="1" t="s">
        <v>88</v>
      </c>
      <c r="O737" s="1" t="s">
        <v>44</v>
      </c>
    </row>
    <row r="738" spans="1:15" x14ac:dyDescent="0.3">
      <c r="A738" s="1" t="s">
        <v>2770</v>
      </c>
      <c r="B738" s="2">
        <v>45402</v>
      </c>
      <c r="C738" s="1" t="s">
        <v>6673</v>
      </c>
      <c r="D738" s="1" t="s">
        <v>82</v>
      </c>
      <c r="E738">
        <v>2024</v>
      </c>
      <c r="F738" s="1" t="s">
        <v>1439</v>
      </c>
      <c r="G738" s="1" t="s">
        <v>1440</v>
      </c>
      <c r="H738" s="1" t="s">
        <v>2771</v>
      </c>
      <c r="I738" s="1" t="s">
        <v>2772</v>
      </c>
      <c r="J738" s="1" t="s">
        <v>20</v>
      </c>
      <c r="K738" s="3">
        <v>10.18</v>
      </c>
      <c r="L738">
        <v>3</v>
      </c>
      <c r="M738" s="3">
        <v>30.54</v>
      </c>
      <c r="N738" s="1" t="s">
        <v>6669</v>
      </c>
      <c r="O738" s="1" t="s">
        <v>44</v>
      </c>
    </row>
    <row r="739" spans="1:15" x14ac:dyDescent="0.3">
      <c r="A739" s="1" t="s">
        <v>2773</v>
      </c>
      <c r="B739" s="2">
        <v>45451</v>
      </c>
      <c r="C739" s="1" t="s">
        <v>6673</v>
      </c>
      <c r="D739" s="1" t="s">
        <v>24</v>
      </c>
      <c r="E739">
        <v>2024</v>
      </c>
      <c r="F739" s="1" t="s">
        <v>2774</v>
      </c>
      <c r="G739" s="1" t="s">
        <v>2775</v>
      </c>
      <c r="H739" s="1" t="s">
        <v>905</v>
      </c>
      <c r="I739" s="1" t="s">
        <v>1717</v>
      </c>
      <c r="J739" s="1" t="s">
        <v>70</v>
      </c>
      <c r="K739" s="3">
        <v>13.17</v>
      </c>
      <c r="L739">
        <v>1</v>
      </c>
      <c r="M739" s="3">
        <v>13.17</v>
      </c>
      <c r="N739" s="1" t="s">
        <v>21</v>
      </c>
      <c r="O739" s="1" t="s">
        <v>37</v>
      </c>
    </row>
    <row r="740" spans="1:15" x14ac:dyDescent="0.3">
      <c r="A740" s="1" t="s">
        <v>2776</v>
      </c>
      <c r="B740" s="2">
        <v>45461</v>
      </c>
      <c r="C740" s="1" t="s">
        <v>6671</v>
      </c>
      <c r="D740" s="1" t="s">
        <v>24</v>
      </c>
      <c r="E740">
        <v>2024</v>
      </c>
      <c r="F740" s="1" t="s">
        <v>921</v>
      </c>
      <c r="G740" s="1" t="s">
        <v>2777</v>
      </c>
      <c r="H740" s="1" t="s">
        <v>1152</v>
      </c>
      <c r="I740" s="1" t="s">
        <v>1190</v>
      </c>
      <c r="J740" s="1" t="s">
        <v>20</v>
      </c>
      <c r="K740" s="3">
        <v>9.99</v>
      </c>
      <c r="L740">
        <v>2</v>
      </c>
      <c r="M740" s="3">
        <v>19.98</v>
      </c>
      <c r="N740" s="1" t="s">
        <v>29</v>
      </c>
      <c r="O740" s="1" t="s">
        <v>193</v>
      </c>
    </row>
    <row r="741" spans="1:15" x14ac:dyDescent="0.3">
      <c r="A741" s="1" t="s">
        <v>2778</v>
      </c>
      <c r="B741" s="2">
        <v>45591</v>
      </c>
      <c r="C741" s="1" t="s">
        <v>6673</v>
      </c>
      <c r="D741" s="1" t="s">
        <v>133</v>
      </c>
      <c r="E741">
        <v>2024</v>
      </c>
      <c r="F741" s="1" t="s">
        <v>1235</v>
      </c>
      <c r="G741" s="1" t="s">
        <v>1576</v>
      </c>
      <c r="H741" s="1" t="s">
        <v>2779</v>
      </c>
      <c r="I741" s="1" t="s">
        <v>2780</v>
      </c>
      <c r="J741" s="1" t="s">
        <v>70</v>
      </c>
      <c r="K741" s="3">
        <v>34.409999999999997</v>
      </c>
      <c r="L741">
        <v>5</v>
      </c>
      <c r="M741" s="3">
        <v>172.05</v>
      </c>
      <c r="N741" s="1" t="s">
        <v>21</v>
      </c>
      <c r="O741" s="1" t="s">
        <v>30</v>
      </c>
    </row>
    <row r="742" spans="1:15" x14ac:dyDescent="0.3">
      <c r="A742" s="1" t="s">
        <v>2781</v>
      </c>
      <c r="B742" s="2">
        <v>45303</v>
      </c>
      <c r="C742" s="1" t="s">
        <v>6668</v>
      </c>
      <c r="D742" s="1" t="s">
        <v>210</v>
      </c>
      <c r="E742">
        <v>2024</v>
      </c>
      <c r="F742" s="1" t="s">
        <v>2782</v>
      </c>
      <c r="G742" s="1" t="s">
        <v>2783</v>
      </c>
      <c r="H742" s="1" t="s">
        <v>176</v>
      </c>
      <c r="I742" s="1" t="s">
        <v>177</v>
      </c>
      <c r="J742" s="1" t="s">
        <v>51</v>
      </c>
      <c r="K742" s="3">
        <v>20.34</v>
      </c>
      <c r="L742">
        <v>3</v>
      </c>
      <c r="M742" s="3">
        <v>61.02</v>
      </c>
      <c r="N742" s="1" t="s">
        <v>6669</v>
      </c>
      <c r="O742" s="1" t="s">
        <v>22</v>
      </c>
    </row>
    <row r="743" spans="1:15" x14ac:dyDescent="0.3">
      <c r="A743" s="1" t="s">
        <v>2784</v>
      </c>
      <c r="B743" s="2">
        <v>44984</v>
      </c>
      <c r="C743" s="1" t="s">
        <v>6667</v>
      </c>
      <c r="D743" s="1" t="s">
        <v>39</v>
      </c>
      <c r="E743">
        <v>2023</v>
      </c>
      <c r="F743" s="1" t="s">
        <v>1688</v>
      </c>
      <c r="G743" s="1" t="s">
        <v>2785</v>
      </c>
      <c r="H743" s="1" t="s">
        <v>2707</v>
      </c>
      <c r="I743" s="1" t="s">
        <v>2708</v>
      </c>
      <c r="J743" s="1" t="s">
        <v>51</v>
      </c>
      <c r="K743" s="3">
        <v>48.23</v>
      </c>
      <c r="L743">
        <v>4</v>
      </c>
      <c r="M743" s="3">
        <v>192.92</v>
      </c>
      <c r="N743" s="1" t="s">
        <v>6669</v>
      </c>
      <c r="O743" s="1" t="s">
        <v>30</v>
      </c>
    </row>
    <row r="744" spans="1:15" x14ac:dyDescent="0.3">
      <c r="A744" s="1" t="s">
        <v>2786</v>
      </c>
      <c r="B744" s="2">
        <v>45376</v>
      </c>
      <c r="C744" s="1" t="s">
        <v>6667</v>
      </c>
      <c r="D744" s="1" t="s">
        <v>15</v>
      </c>
      <c r="E744">
        <v>2024</v>
      </c>
      <c r="F744" s="1" t="s">
        <v>1633</v>
      </c>
      <c r="G744" s="1" t="s">
        <v>1634</v>
      </c>
      <c r="H744" s="1" t="s">
        <v>2787</v>
      </c>
      <c r="I744" s="1" t="s">
        <v>2788</v>
      </c>
      <c r="J744" s="1" t="s">
        <v>20</v>
      </c>
      <c r="K744" s="3">
        <v>17.91</v>
      </c>
      <c r="L744">
        <v>2</v>
      </c>
      <c r="M744" s="3">
        <v>35.82</v>
      </c>
      <c r="N744" s="1" t="s">
        <v>21</v>
      </c>
      <c r="O744" s="1" t="s">
        <v>37</v>
      </c>
    </row>
    <row r="745" spans="1:15" x14ac:dyDescent="0.3">
      <c r="A745" s="1" t="s">
        <v>2789</v>
      </c>
      <c r="B745" s="2">
        <v>45851</v>
      </c>
      <c r="C745" s="1" t="s">
        <v>6666</v>
      </c>
      <c r="D745" s="1" t="s">
        <v>32</v>
      </c>
      <c r="E745">
        <v>2025</v>
      </c>
      <c r="F745" s="1" t="s">
        <v>2790</v>
      </c>
      <c r="G745" s="1" t="s">
        <v>2791</v>
      </c>
      <c r="H745" s="1" t="s">
        <v>2792</v>
      </c>
      <c r="I745" s="1" t="s">
        <v>2793</v>
      </c>
      <c r="J745" s="1" t="s">
        <v>20</v>
      </c>
      <c r="K745" s="3">
        <v>16.23</v>
      </c>
      <c r="L745">
        <v>5</v>
      </c>
      <c r="M745" s="3">
        <v>81.150000000000006</v>
      </c>
      <c r="N745" s="1" t="s">
        <v>6669</v>
      </c>
      <c r="O745" s="1" t="s">
        <v>95</v>
      </c>
    </row>
    <row r="746" spans="1:15" x14ac:dyDescent="0.3">
      <c r="A746" s="1" t="s">
        <v>2794</v>
      </c>
      <c r="B746" s="2">
        <v>45442</v>
      </c>
      <c r="C746" s="1" t="s">
        <v>6672</v>
      </c>
      <c r="D746" s="1" t="s">
        <v>46</v>
      </c>
      <c r="E746">
        <v>2024</v>
      </c>
      <c r="F746" s="1" t="s">
        <v>300</v>
      </c>
      <c r="G746" s="1" t="s">
        <v>2795</v>
      </c>
      <c r="H746" s="1" t="s">
        <v>2796</v>
      </c>
      <c r="I746" s="1" t="s">
        <v>2797</v>
      </c>
      <c r="J746" s="1" t="s">
        <v>70</v>
      </c>
      <c r="K746" s="3">
        <v>24.79</v>
      </c>
      <c r="L746">
        <v>4</v>
      </c>
      <c r="M746" s="3">
        <v>99.16</v>
      </c>
      <c r="N746" s="1" t="s">
        <v>6669</v>
      </c>
      <c r="O746" s="1" t="s">
        <v>30</v>
      </c>
    </row>
    <row r="747" spans="1:15" x14ac:dyDescent="0.3">
      <c r="A747" s="1" t="s">
        <v>2798</v>
      </c>
      <c r="B747" s="2">
        <v>45327</v>
      </c>
      <c r="C747" s="1" t="s">
        <v>6667</v>
      </c>
      <c r="D747" s="1" t="s">
        <v>39</v>
      </c>
      <c r="E747">
        <v>2024</v>
      </c>
      <c r="F747" s="1" t="s">
        <v>2799</v>
      </c>
      <c r="G747" s="1" t="s">
        <v>2800</v>
      </c>
      <c r="H747" s="1" t="s">
        <v>668</v>
      </c>
      <c r="I747" s="1" t="s">
        <v>2801</v>
      </c>
      <c r="J747" s="1" t="s">
        <v>87</v>
      </c>
      <c r="K747" s="3">
        <v>38.64</v>
      </c>
      <c r="L747">
        <v>1</v>
      </c>
      <c r="M747" s="3">
        <v>38.64</v>
      </c>
      <c r="N747" s="1" t="s">
        <v>21</v>
      </c>
      <c r="O747" s="1" t="s">
        <v>22</v>
      </c>
    </row>
    <row r="748" spans="1:15" x14ac:dyDescent="0.3">
      <c r="A748" s="1" t="s">
        <v>2802</v>
      </c>
      <c r="B748" s="2">
        <v>45854</v>
      </c>
      <c r="C748" s="1" t="s">
        <v>6670</v>
      </c>
      <c r="D748" s="1" t="s">
        <v>32</v>
      </c>
      <c r="E748">
        <v>2025</v>
      </c>
      <c r="F748" s="1" t="s">
        <v>2761</v>
      </c>
      <c r="G748" s="1" t="s">
        <v>2803</v>
      </c>
      <c r="H748" s="1" t="s">
        <v>1618</v>
      </c>
      <c r="I748" s="1" t="s">
        <v>1619</v>
      </c>
      <c r="J748" s="1" t="s">
        <v>20</v>
      </c>
      <c r="K748" s="3">
        <v>23.65</v>
      </c>
      <c r="L748">
        <v>5</v>
      </c>
      <c r="M748" s="3">
        <v>118.25</v>
      </c>
      <c r="N748" s="1" t="s">
        <v>21</v>
      </c>
      <c r="O748" s="1" t="s">
        <v>22</v>
      </c>
    </row>
    <row r="749" spans="1:15" x14ac:dyDescent="0.3">
      <c r="A749" s="1" t="s">
        <v>2804</v>
      </c>
      <c r="B749" s="2">
        <v>45375</v>
      </c>
      <c r="C749" s="1" t="s">
        <v>6666</v>
      </c>
      <c r="D749" s="1" t="s">
        <v>15</v>
      </c>
      <c r="E749">
        <v>2024</v>
      </c>
      <c r="F749" s="1" t="s">
        <v>2805</v>
      </c>
      <c r="G749" s="1" t="s">
        <v>2806</v>
      </c>
      <c r="H749" s="1" t="s">
        <v>2807</v>
      </c>
      <c r="I749" s="1" t="s">
        <v>2808</v>
      </c>
      <c r="J749" s="1" t="s">
        <v>20</v>
      </c>
      <c r="K749" s="3">
        <v>37.799999999999997</v>
      </c>
      <c r="L749">
        <v>3</v>
      </c>
      <c r="M749" s="3">
        <v>113.4</v>
      </c>
      <c r="N749" s="1" t="s">
        <v>6669</v>
      </c>
      <c r="O749" s="1" t="s">
        <v>52</v>
      </c>
    </row>
    <row r="750" spans="1:15" x14ac:dyDescent="0.3">
      <c r="A750" s="1" t="s">
        <v>2809</v>
      </c>
      <c r="B750" s="2">
        <v>44834</v>
      </c>
      <c r="C750" s="1" t="s">
        <v>6668</v>
      </c>
      <c r="D750" s="1" t="s">
        <v>60</v>
      </c>
      <c r="E750">
        <v>2022</v>
      </c>
      <c r="F750" s="1" t="s">
        <v>443</v>
      </c>
      <c r="G750" s="1" t="s">
        <v>444</v>
      </c>
      <c r="H750" s="1" t="s">
        <v>2810</v>
      </c>
      <c r="I750" s="1" t="s">
        <v>2811</v>
      </c>
      <c r="J750" s="1" t="s">
        <v>87</v>
      </c>
      <c r="K750" s="3">
        <v>20.98</v>
      </c>
      <c r="L750">
        <v>1</v>
      </c>
      <c r="M750" s="3">
        <v>20.98</v>
      </c>
      <c r="N750" s="1" t="s">
        <v>21</v>
      </c>
      <c r="O750" s="1" t="s">
        <v>80</v>
      </c>
    </row>
    <row r="751" spans="1:15" x14ac:dyDescent="0.3">
      <c r="A751" s="1" t="s">
        <v>2812</v>
      </c>
      <c r="B751" s="2">
        <v>45794</v>
      </c>
      <c r="C751" s="1" t="s">
        <v>6673</v>
      </c>
      <c r="D751" s="1" t="s">
        <v>46</v>
      </c>
      <c r="E751">
        <v>2025</v>
      </c>
      <c r="F751" s="1" t="s">
        <v>2813</v>
      </c>
      <c r="G751" s="1" t="s">
        <v>2814</v>
      </c>
      <c r="H751" s="1" t="s">
        <v>2815</v>
      </c>
      <c r="I751" s="1" t="s">
        <v>2816</v>
      </c>
      <c r="J751" s="1" t="s">
        <v>20</v>
      </c>
      <c r="K751" s="3">
        <v>26.7</v>
      </c>
      <c r="L751">
        <v>4</v>
      </c>
      <c r="M751" s="3">
        <v>106.8</v>
      </c>
      <c r="N751" s="1" t="s">
        <v>21</v>
      </c>
      <c r="O751" s="1" t="s">
        <v>37</v>
      </c>
    </row>
    <row r="752" spans="1:15" x14ac:dyDescent="0.3">
      <c r="A752" s="1" t="s">
        <v>2818</v>
      </c>
      <c r="B752" s="2">
        <v>45664</v>
      </c>
      <c r="C752" s="1" t="s">
        <v>6671</v>
      </c>
      <c r="D752" s="1" t="s">
        <v>210</v>
      </c>
      <c r="E752">
        <v>2025</v>
      </c>
      <c r="F752" s="1" t="s">
        <v>1993</v>
      </c>
      <c r="G752" s="1" t="s">
        <v>2819</v>
      </c>
      <c r="H752" s="1" t="s">
        <v>2110</v>
      </c>
      <c r="I752" s="1" t="s">
        <v>2111</v>
      </c>
      <c r="J752" s="1" t="s">
        <v>87</v>
      </c>
      <c r="K752" s="3">
        <v>27.5</v>
      </c>
      <c r="L752">
        <v>5</v>
      </c>
      <c r="M752" s="3">
        <v>137.5</v>
      </c>
      <c r="N752" s="1" t="s">
        <v>6669</v>
      </c>
      <c r="O752" s="1" t="s">
        <v>22</v>
      </c>
    </row>
    <row r="753" spans="1:15" x14ac:dyDescent="0.3">
      <c r="A753" s="1" t="s">
        <v>2820</v>
      </c>
      <c r="B753" s="2">
        <v>45066</v>
      </c>
      <c r="C753" s="1" t="s">
        <v>6673</v>
      </c>
      <c r="D753" s="1" t="s">
        <v>46</v>
      </c>
      <c r="E753">
        <v>2023</v>
      </c>
      <c r="F753" s="1" t="s">
        <v>211</v>
      </c>
      <c r="G753" s="1" t="s">
        <v>212</v>
      </c>
      <c r="H753" s="1" t="s">
        <v>707</v>
      </c>
      <c r="I753" s="1" t="s">
        <v>708</v>
      </c>
      <c r="J753" s="1" t="s">
        <v>20</v>
      </c>
      <c r="K753" s="3">
        <v>12.1</v>
      </c>
      <c r="L753">
        <v>2</v>
      </c>
      <c r="M753" s="3">
        <v>24.2</v>
      </c>
      <c r="N753" s="1" t="s">
        <v>21</v>
      </c>
      <c r="O753" s="1" t="s">
        <v>80</v>
      </c>
    </row>
    <row r="754" spans="1:15" x14ac:dyDescent="0.3">
      <c r="A754" s="1" t="s">
        <v>2821</v>
      </c>
      <c r="B754" s="2">
        <v>45360</v>
      </c>
      <c r="C754" s="1" t="s">
        <v>6673</v>
      </c>
      <c r="D754" s="1" t="s">
        <v>15</v>
      </c>
      <c r="E754">
        <v>2024</v>
      </c>
      <c r="F754" s="1" t="s">
        <v>2822</v>
      </c>
      <c r="G754" s="1" t="s">
        <v>2823</v>
      </c>
      <c r="H754" s="1" t="s">
        <v>297</v>
      </c>
      <c r="I754" s="1" t="s">
        <v>298</v>
      </c>
      <c r="J754" s="1" t="s">
        <v>70</v>
      </c>
      <c r="K754" s="3">
        <v>34.880000000000003</v>
      </c>
      <c r="L754">
        <v>3</v>
      </c>
      <c r="M754" s="3">
        <v>104.64</v>
      </c>
      <c r="N754" s="1" t="s">
        <v>21</v>
      </c>
      <c r="O754" s="1" t="s">
        <v>80</v>
      </c>
    </row>
    <row r="755" spans="1:15" x14ac:dyDescent="0.3">
      <c r="A755" s="1" t="s">
        <v>2824</v>
      </c>
      <c r="B755" s="2">
        <v>45520</v>
      </c>
      <c r="C755" s="1" t="s">
        <v>6668</v>
      </c>
      <c r="D755" s="1" t="s">
        <v>90</v>
      </c>
      <c r="E755">
        <v>2024</v>
      </c>
      <c r="F755" s="1" t="s">
        <v>2825</v>
      </c>
      <c r="G755" s="1" t="s">
        <v>2826</v>
      </c>
      <c r="H755" s="1" t="s">
        <v>878</v>
      </c>
      <c r="I755" s="1" t="s">
        <v>1721</v>
      </c>
      <c r="J755" s="1" t="s">
        <v>70</v>
      </c>
      <c r="K755" s="3">
        <v>5.99</v>
      </c>
      <c r="L755">
        <v>1</v>
      </c>
      <c r="M755" s="3">
        <v>5.99</v>
      </c>
      <c r="N755" s="1" t="s">
        <v>88</v>
      </c>
      <c r="O755" s="1" t="s">
        <v>30</v>
      </c>
    </row>
    <row r="756" spans="1:15" x14ac:dyDescent="0.3">
      <c r="A756" s="1" t="s">
        <v>2827</v>
      </c>
      <c r="B756" s="2">
        <v>45467</v>
      </c>
      <c r="C756" s="1" t="s">
        <v>6667</v>
      </c>
      <c r="D756" s="1" t="s">
        <v>24</v>
      </c>
      <c r="E756">
        <v>2024</v>
      </c>
      <c r="F756" s="1" t="s">
        <v>2828</v>
      </c>
      <c r="G756" s="1" t="s">
        <v>2829</v>
      </c>
      <c r="H756" s="1" t="s">
        <v>2830</v>
      </c>
      <c r="I756" s="1" t="s">
        <v>2831</v>
      </c>
      <c r="J756" s="1" t="s">
        <v>70</v>
      </c>
      <c r="K756" s="3">
        <v>43.23</v>
      </c>
      <c r="L756">
        <v>4</v>
      </c>
      <c r="M756" s="3">
        <v>172.92</v>
      </c>
      <c r="N756" s="1" t="s">
        <v>21</v>
      </c>
      <c r="O756" s="1" t="s">
        <v>22</v>
      </c>
    </row>
    <row r="757" spans="1:15" x14ac:dyDescent="0.3">
      <c r="A757" s="1" t="s">
        <v>2832</v>
      </c>
      <c r="B757" s="2">
        <v>44949</v>
      </c>
      <c r="C757" s="1" t="s">
        <v>6667</v>
      </c>
      <c r="D757" s="1" t="s">
        <v>210</v>
      </c>
      <c r="E757">
        <v>2023</v>
      </c>
      <c r="F757" s="1" t="s">
        <v>2833</v>
      </c>
      <c r="G757" s="1" t="s">
        <v>2834</v>
      </c>
      <c r="H757" s="1" t="s">
        <v>2835</v>
      </c>
      <c r="I757" s="1" t="s">
        <v>2836</v>
      </c>
      <c r="J757" s="1" t="s">
        <v>51</v>
      </c>
      <c r="K757" s="3">
        <v>9.0500000000000007</v>
      </c>
      <c r="L757">
        <v>2</v>
      </c>
      <c r="M757" s="3">
        <v>18.100000000000001</v>
      </c>
      <c r="N757" s="1" t="s">
        <v>21</v>
      </c>
      <c r="O757" s="1" t="s">
        <v>52</v>
      </c>
    </row>
    <row r="758" spans="1:15" x14ac:dyDescent="0.3">
      <c r="A758" s="1" t="s">
        <v>2837</v>
      </c>
      <c r="B758" s="2">
        <v>44936</v>
      </c>
      <c r="C758" s="1" t="s">
        <v>6671</v>
      </c>
      <c r="D758" s="1" t="s">
        <v>210</v>
      </c>
      <c r="E758">
        <v>2023</v>
      </c>
      <c r="F758" s="1" t="s">
        <v>2838</v>
      </c>
      <c r="G758" s="1" t="s">
        <v>2839</v>
      </c>
      <c r="H758" s="1" t="s">
        <v>1334</v>
      </c>
      <c r="I758" s="1" t="s">
        <v>1335</v>
      </c>
      <c r="J758" s="1" t="s">
        <v>87</v>
      </c>
      <c r="K758" s="3">
        <v>4.3499999999999996</v>
      </c>
      <c r="L758">
        <v>5</v>
      </c>
      <c r="M758" s="3">
        <v>21.75</v>
      </c>
      <c r="N758" s="1" t="s">
        <v>21</v>
      </c>
      <c r="O758" s="1" t="s">
        <v>37</v>
      </c>
    </row>
    <row r="759" spans="1:15" x14ac:dyDescent="0.3">
      <c r="A759" s="1" t="s">
        <v>2840</v>
      </c>
      <c r="B759" s="2">
        <v>45719</v>
      </c>
      <c r="C759" s="1" t="s">
        <v>6667</v>
      </c>
      <c r="D759" s="1" t="s">
        <v>15</v>
      </c>
      <c r="E759">
        <v>2025</v>
      </c>
      <c r="F759" s="1" t="s">
        <v>305</v>
      </c>
      <c r="G759" s="1" t="s">
        <v>2841</v>
      </c>
      <c r="H759" s="1" t="s">
        <v>2707</v>
      </c>
      <c r="I759" s="1" t="s">
        <v>2708</v>
      </c>
      <c r="J759" s="1" t="s">
        <v>20</v>
      </c>
      <c r="K759" s="3">
        <v>48.71</v>
      </c>
      <c r="L759">
        <v>5</v>
      </c>
      <c r="M759" s="3">
        <v>243.55</v>
      </c>
      <c r="N759" s="1" t="s">
        <v>21</v>
      </c>
      <c r="O759" s="1" t="s">
        <v>37</v>
      </c>
    </row>
    <row r="760" spans="1:15" x14ac:dyDescent="0.3">
      <c r="A760" s="1" t="s">
        <v>2842</v>
      </c>
      <c r="B760" s="2">
        <v>45047</v>
      </c>
      <c r="C760" s="1" t="s">
        <v>6667</v>
      </c>
      <c r="D760" s="1" t="s">
        <v>46</v>
      </c>
      <c r="E760">
        <v>2023</v>
      </c>
      <c r="F760" s="1" t="s">
        <v>1058</v>
      </c>
      <c r="G760" s="1" t="s">
        <v>2843</v>
      </c>
      <c r="H760" s="1" t="s">
        <v>2844</v>
      </c>
      <c r="I760" s="1" t="s">
        <v>2845</v>
      </c>
      <c r="J760" s="1" t="s">
        <v>87</v>
      </c>
      <c r="K760" s="3">
        <v>38.36</v>
      </c>
      <c r="L760">
        <v>4</v>
      </c>
      <c r="M760" s="3">
        <v>153.44</v>
      </c>
      <c r="N760" s="1" t="s">
        <v>6669</v>
      </c>
      <c r="O760" s="1" t="s">
        <v>37</v>
      </c>
    </row>
    <row r="761" spans="1:15" x14ac:dyDescent="0.3">
      <c r="A761" s="1" t="s">
        <v>2846</v>
      </c>
      <c r="B761" s="2">
        <v>45031</v>
      </c>
      <c r="C761" s="1" t="s">
        <v>6673</v>
      </c>
      <c r="D761" s="1" t="s">
        <v>82</v>
      </c>
      <c r="E761">
        <v>2023</v>
      </c>
      <c r="F761" s="1" t="s">
        <v>2035</v>
      </c>
      <c r="G761" s="1" t="s">
        <v>2036</v>
      </c>
      <c r="H761" s="1" t="s">
        <v>2830</v>
      </c>
      <c r="I761" s="1" t="s">
        <v>2831</v>
      </c>
      <c r="J761" s="1" t="s">
        <v>70</v>
      </c>
      <c r="K761" s="3">
        <v>53.05</v>
      </c>
      <c r="L761">
        <v>4</v>
      </c>
      <c r="M761" s="3">
        <v>212.2</v>
      </c>
      <c r="N761" s="1" t="s">
        <v>21</v>
      </c>
      <c r="O761" s="1" t="s">
        <v>30</v>
      </c>
    </row>
    <row r="762" spans="1:15" x14ac:dyDescent="0.3">
      <c r="A762" s="1" t="s">
        <v>2847</v>
      </c>
      <c r="B762" s="2">
        <v>44976</v>
      </c>
      <c r="C762" s="1" t="s">
        <v>6666</v>
      </c>
      <c r="D762" s="1" t="s">
        <v>39</v>
      </c>
      <c r="E762">
        <v>2023</v>
      </c>
      <c r="F762" s="1" t="s">
        <v>2848</v>
      </c>
      <c r="G762" s="1" t="s">
        <v>2849</v>
      </c>
      <c r="H762" s="1" t="s">
        <v>2796</v>
      </c>
      <c r="I762" s="1" t="s">
        <v>2797</v>
      </c>
      <c r="J762" s="1" t="s">
        <v>20</v>
      </c>
      <c r="K762" s="3">
        <v>30.67</v>
      </c>
      <c r="L762">
        <v>4</v>
      </c>
      <c r="M762" s="3">
        <v>122.68</v>
      </c>
      <c r="N762" s="1" t="s">
        <v>21</v>
      </c>
      <c r="O762" s="1" t="s">
        <v>22</v>
      </c>
    </row>
    <row r="763" spans="1:15" x14ac:dyDescent="0.3">
      <c r="A763" s="1" t="s">
        <v>2850</v>
      </c>
      <c r="B763" s="2">
        <v>45180</v>
      </c>
      <c r="C763" s="1" t="s">
        <v>6667</v>
      </c>
      <c r="D763" s="1" t="s">
        <v>60</v>
      </c>
      <c r="E763">
        <v>2023</v>
      </c>
      <c r="F763" s="1" t="s">
        <v>921</v>
      </c>
      <c r="G763" s="1" t="s">
        <v>2851</v>
      </c>
      <c r="H763" s="1" t="s">
        <v>1165</v>
      </c>
      <c r="I763" s="1" t="s">
        <v>2852</v>
      </c>
      <c r="J763" s="1" t="s">
        <v>51</v>
      </c>
      <c r="K763" s="3">
        <v>33.78</v>
      </c>
      <c r="L763">
        <v>1</v>
      </c>
      <c r="M763" s="3">
        <v>33.78</v>
      </c>
      <c r="N763" s="1" t="s">
        <v>21</v>
      </c>
      <c r="O763" s="1" t="s">
        <v>95</v>
      </c>
    </row>
    <row r="764" spans="1:15" x14ac:dyDescent="0.3">
      <c r="A764" s="1" t="s">
        <v>2853</v>
      </c>
      <c r="B764" s="2">
        <v>44871</v>
      </c>
      <c r="C764" s="1" t="s">
        <v>6666</v>
      </c>
      <c r="D764" s="1" t="s">
        <v>54</v>
      </c>
      <c r="E764">
        <v>2022</v>
      </c>
      <c r="F764" s="1" t="s">
        <v>636</v>
      </c>
      <c r="G764" s="1" t="s">
        <v>637</v>
      </c>
      <c r="H764" s="1" t="s">
        <v>310</v>
      </c>
      <c r="I764" s="1" t="s">
        <v>311</v>
      </c>
      <c r="J764" s="1" t="s">
        <v>70</v>
      </c>
      <c r="K764" s="3">
        <v>41.61</v>
      </c>
      <c r="L764">
        <v>3</v>
      </c>
      <c r="M764" s="3">
        <v>124.83</v>
      </c>
      <c r="N764" s="1" t="s">
        <v>21</v>
      </c>
      <c r="O764" s="1" t="s">
        <v>30</v>
      </c>
    </row>
    <row r="765" spans="1:15" x14ac:dyDescent="0.3">
      <c r="A765" s="1" t="s">
        <v>2854</v>
      </c>
      <c r="B765" s="2">
        <v>45693</v>
      </c>
      <c r="C765" s="1" t="s">
        <v>6670</v>
      </c>
      <c r="D765" s="1" t="s">
        <v>39</v>
      </c>
      <c r="E765">
        <v>2025</v>
      </c>
      <c r="F765" s="1" t="s">
        <v>2855</v>
      </c>
      <c r="G765" s="1" t="s">
        <v>2856</v>
      </c>
      <c r="H765" s="1" t="s">
        <v>540</v>
      </c>
      <c r="I765" s="1" t="s">
        <v>2857</v>
      </c>
      <c r="J765" s="1" t="s">
        <v>20</v>
      </c>
      <c r="K765" s="3">
        <v>47.02</v>
      </c>
      <c r="L765">
        <v>5</v>
      </c>
      <c r="M765" s="3">
        <v>235.1</v>
      </c>
      <c r="N765" s="1" t="s">
        <v>6669</v>
      </c>
      <c r="O765" s="1" t="s">
        <v>80</v>
      </c>
    </row>
    <row r="766" spans="1:15" x14ac:dyDescent="0.3">
      <c r="A766" s="1" t="s">
        <v>2858</v>
      </c>
      <c r="B766" s="2">
        <v>44821</v>
      </c>
      <c r="C766" s="1" t="s">
        <v>6673</v>
      </c>
      <c r="D766" s="1" t="s">
        <v>60</v>
      </c>
      <c r="E766">
        <v>2022</v>
      </c>
      <c r="F766" s="1" t="s">
        <v>1002</v>
      </c>
      <c r="G766" s="1" t="s">
        <v>2859</v>
      </c>
      <c r="H766" s="1" t="s">
        <v>1646</v>
      </c>
      <c r="I766" s="1" t="s">
        <v>1647</v>
      </c>
      <c r="J766" s="1" t="s">
        <v>20</v>
      </c>
      <c r="K766" s="3">
        <v>39.340000000000003</v>
      </c>
      <c r="L766">
        <v>5</v>
      </c>
      <c r="M766" s="3">
        <v>196.7</v>
      </c>
      <c r="N766" s="1" t="s">
        <v>29</v>
      </c>
      <c r="O766" s="1" t="s">
        <v>30</v>
      </c>
    </row>
    <row r="767" spans="1:15" x14ac:dyDescent="0.3">
      <c r="A767" s="1" t="s">
        <v>2860</v>
      </c>
      <c r="B767" s="2">
        <v>45619</v>
      </c>
      <c r="C767" s="1" t="s">
        <v>6673</v>
      </c>
      <c r="D767" s="1" t="s">
        <v>54</v>
      </c>
      <c r="E767">
        <v>2024</v>
      </c>
      <c r="F767" s="1" t="s">
        <v>1549</v>
      </c>
      <c r="G767" s="1" t="s">
        <v>2861</v>
      </c>
      <c r="H767" s="1" t="s">
        <v>2862</v>
      </c>
      <c r="I767" s="1" t="s">
        <v>2863</v>
      </c>
      <c r="J767" s="1" t="s">
        <v>51</v>
      </c>
      <c r="K767" s="3">
        <v>23.59</v>
      </c>
      <c r="L767">
        <v>3</v>
      </c>
      <c r="M767" s="3">
        <v>70.77</v>
      </c>
      <c r="N767" s="1" t="s">
        <v>21</v>
      </c>
      <c r="O767" s="1" t="s">
        <v>44</v>
      </c>
    </row>
    <row r="768" spans="1:15" x14ac:dyDescent="0.3">
      <c r="A768" s="1" t="s">
        <v>2864</v>
      </c>
      <c r="B768" s="2">
        <v>45227</v>
      </c>
      <c r="C768" s="1" t="s">
        <v>6673</v>
      </c>
      <c r="D768" s="1" t="s">
        <v>133</v>
      </c>
      <c r="E768">
        <v>2023</v>
      </c>
      <c r="F768" s="1" t="s">
        <v>1564</v>
      </c>
      <c r="G768" s="1" t="s">
        <v>2865</v>
      </c>
      <c r="H768" s="1" t="s">
        <v>1361</v>
      </c>
      <c r="I768" s="1" t="s">
        <v>1362</v>
      </c>
      <c r="J768" s="1" t="s">
        <v>87</v>
      </c>
      <c r="K768" s="3">
        <v>56.95</v>
      </c>
      <c r="L768">
        <v>3</v>
      </c>
      <c r="M768" s="3">
        <v>170.85</v>
      </c>
      <c r="N768" s="1" t="s">
        <v>21</v>
      </c>
      <c r="O768" s="1" t="s">
        <v>193</v>
      </c>
    </row>
    <row r="769" spans="1:15" x14ac:dyDescent="0.3">
      <c r="A769" s="1" t="s">
        <v>2866</v>
      </c>
      <c r="B769" s="2">
        <v>45402</v>
      </c>
      <c r="C769" s="1" t="s">
        <v>6673</v>
      </c>
      <c r="D769" s="1" t="s">
        <v>82</v>
      </c>
      <c r="E769">
        <v>2024</v>
      </c>
      <c r="F769" s="1" t="s">
        <v>2353</v>
      </c>
      <c r="G769" s="1" t="s">
        <v>2354</v>
      </c>
      <c r="H769" s="1" t="s">
        <v>2517</v>
      </c>
      <c r="I769" s="1" t="s">
        <v>2867</v>
      </c>
      <c r="J769" s="1" t="s">
        <v>70</v>
      </c>
      <c r="K769" s="3">
        <v>34.35</v>
      </c>
      <c r="L769">
        <v>1</v>
      </c>
      <c r="M769" s="3">
        <v>34.35</v>
      </c>
      <c r="N769" s="1" t="s">
        <v>6669</v>
      </c>
      <c r="O769" s="1" t="s">
        <v>44</v>
      </c>
    </row>
    <row r="770" spans="1:15" x14ac:dyDescent="0.3">
      <c r="A770" s="1" t="s">
        <v>2868</v>
      </c>
      <c r="B770" s="2">
        <v>45221</v>
      </c>
      <c r="C770" s="1" t="s">
        <v>6666</v>
      </c>
      <c r="D770" s="1" t="s">
        <v>133</v>
      </c>
      <c r="E770">
        <v>2023</v>
      </c>
      <c r="F770" s="1" t="s">
        <v>666</v>
      </c>
      <c r="G770" s="1" t="s">
        <v>667</v>
      </c>
      <c r="H770" s="1" t="s">
        <v>568</v>
      </c>
      <c r="I770" s="1" t="s">
        <v>965</v>
      </c>
      <c r="J770" s="1" t="s">
        <v>87</v>
      </c>
      <c r="K770" s="3">
        <v>48.96</v>
      </c>
      <c r="L770">
        <v>2</v>
      </c>
      <c r="M770" s="3">
        <v>97.92</v>
      </c>
      <c r="N770" s="1" t="s">
        <v>6669</v>
      </c>
      <c r="O770" s="1" t="s">
        <v>193</v>
      </c>
    </row>
    <row r="771" spans="1:15" x14ac:dyDescent="0.3">
      <c r="A771" s="1" t="s">
        <v>2869</v>
      </c>
      <c r="B771" s="2">
        <v>45890</v>
      </c>
      <c r="C771" s="1" t="s">
        <v>6672</v>
      </c>
      <c r="D771" s="1" t="s">
        <v>90</v>
      </c>
      <c r="E771">
        <v>2025</v>
      </c>
      <c r="F771" s="1" t="s">
        <v>2870</v>
      </c>
      <c r="G771" s="1" t="s">
        <v>2871</v>
      </c>
      <c r="H771" s="1" t="s">
        <v>2872</v>
      </c>
      <c r="I771" s="1" t="s">
        <v>2873</v>
      </c>
      <c r="J771" s="1" t="s">
        <v>20</v>
      </c>
      <c r="K771" s="3">
        <v>20.079999999999998</v>
      </c>
      <c r="L771">
        <v>2</v>
      </c>
      <c r="M771" s="3">
        <v>40.159999999999997</v>
      </c>
      <c r="N771" s="1" t="s">
        <v>21</v>
      </c>
      <c r="O771" s="1" t="s">
        <v>37</v>
      </c>
    </row>
    <row r="772" spans="1:15" x14ac:dyDescent="0.3">
      <c r="A772" s="1" t="s">
        <v>2874</v>
      </c>
      <c r="B772" s="2">
        <v>45591</v>
      </c>
      <c r="C772" s="1" t="s">
        <v>6673</v>
      </c>
      <c r="D772" s="1" t="s">
        <v>133</v>
      </c>
      <c r="E772">
        <v>2024</v>
      </c>
      <c r="F772" s="1" t="s">
        <v>2875</v>
      </c>
      <c r="G772" s="1" t="s">
        <v>2876</v>
      </c>
      <c r="H772" s="1" t="s">
        <v>2877</v>
      </c>
      <c r="I772" s="1" t="s">
        <v>2878</v>
      </c>
      <c r="J772" s="1" t="s">
        <v>51</v>
      </c>
      <c r="K772" s="3">
        <v>24.05</v>
      </c>
      <c r="L772">
        <v>5</v>
      </c>
      <c r="M772" s="3">
        <v>120.25</v>
      </c>
      <c r="N772" s="1" t="s">
        <v>88</v>
      </c>
      <c r="O772" s="1" t="s">
        <v>44</v>
      </c>
    </row>
    <row r="773" spans="1:15" x14ac:dyDescent="0.3">
      <c r="A773" s="1" t="s">
        <v>2879</v>
      </c>
      <c r="B773" s="2">
        <v>44962</v>
      </c>
      <c r="C773" s="1" t="s">
        <v>6666</v>
      </c>
      <c r="D773" s="1" t="s">
        <v>39</v>
      </c>
      <c r="E773">
        <v>2023</v>
      </c>
      <c r="F773" s="1" t="s">
        <v>2406</v>
      </c>
      <c r="G773" s="1" t="s">
        <v>2407</v>
      </c>
      <c r="H773" s="1" t="s">
        <v>1934</v>
      </c>
      <c r="I773" s="1" t="s">
        <v>1935</v>
      </c>
      <c r="J773" s="1" t="s">
        <v>20</v>
      </c>
      <c r="K773" s="3">
        <v>40.770000000000003</v>
      </c>
      <c r="L773">
        <v>4</v>
      </c>
      <c r="M773" s="3">
        <v>163.08000000000001</v>
      </c>
      <c r="N773" s="1" t="s">
        <v>21</v>
      </c>
      <c r="O773" s="1" t="s">
        <v>37</v>
      </c>
    </row>
    <row r="774" spans="1:15" x14ac:dyDescent="0.3">
      <c r="A774" s="1" t="s">
        <v>2880</v>
      </c>
      <c r="B774" s="2">
        <v>44947</v>
      </c>
      <c r="C774" s="1" t="s">
        <v>6673</v>
      </c>
      <c r="D774" s="1" t="s">
        <v>210</v>
      </c>
      <c r="E774">
        <v>2023</v>
      </c>
      <c r="F774" s="1" t="s">
        <v>290</v>
      </c>
      <c r="G774" s="1" t="s">
        <v>291</v>
      </c>
      <c r="H774" s="1" t="s">
        <v>2881</v>
      </c>
      <c r="I774" s="1" t="s">
        <v>2882</v>
      </c>
      <c r="J774" s="1" t="s">
        <v>70</v>
      </c>
      <c r="K774" s="3">
        <v>15.14</v>
      </c>
      <c r="L774">
        <v>1</v>
      </c>
      <c r="M774" s="3">
        <v>15.14</v>
      </c>
      <c r="N774" s="1" t="s">
        <v>88</v>
      </c>
      <c r="O774" s="1" t="s">
        <v>52</v>
      </c>
    </row>
    <row r="775" spans="1:15" x14ac:dyDescent="0.3">
      <c r="A775" s="1" t="s">
        <v>2883</v>
      </c>
      <c r="B775" s="2">
        <v>45501</v>
      </c>
      <c r="C775" s="1" t="s">
        <v>6666</v>
      </c>
      <c r="D775" s="1" t="s">
        <v>32</v>
      </c>
      <c r="E775">
        <v>2024</v>
      </c>
      <c r="F775" s="1" t="s">
        <v>2884</v>
      </c>
      <c r="G775" s="1" t="s">
        <v>2885</v>
      </c>
      <c r="H775" s="1" t="s">
        <v>2886</v>
      </c>
      <c r="I775" s="1" t="s">
        <v>2887</v>
      </c>
      <c r="J775" s="1" t="s">
        <v>87</v>
      </c>
      <c r="K775" s="3">
        <v>14.96</v>
      </c>
      <c r="L775">
        <v>4</v>
      </c>
      <c r="M775" s="3">
        <v>59.84</v>
      </c>
      <c r="N775" s="1" t="s">
        <v>21</v>
      </c>
      <c r="O775" s="1" t="s">
        <v>22</v>
      </c>
    </row>
    <row r="776" spans="1:15" x14ac:dyDescent="0.3">
      <c r="A776" s="1" t="s">
        <v>2888</v>
      </c>
      <c r="B776" s="2">
        <v>45399</v>
      </c>
      <c r="C776" s="1" t="s">
        <v>6670</v>
      </c>
      <c r="D776" s="1" t="s">
        <v>82</v>
      </c>
      <c r="E776">
        <v>2024</v>
      </c>
      <c r="F776" s="1" t="s">
        <v>1804</v>
      </c>
      <c r="G776" s="1" t="s">
        <v>1805</v>
      </c>
      <c r="H776" s="1" t="s">
        <v>2889</v>
      </c>
      <c r="I776" s="1" t="s">
        <v>2890</v>
      </c>
      <c r="J776" s="1" t="s">
        <v>20</v>
      </c>
      <c r="K776" s="3">
        <v>19.059999999999999</v>
      </c>
      <c r="L776">
        <v>4</v>
      </c>
      <c r="M776" s="3">
        <v>76.239999999999995</v>
      </c>
      <c r="N776" s="1" t="s">
        <v>21</v>
      </c>
      <c r="O776" s="1" t="s">
        <v>30</v>
      </c>
    </row>
    <row r="777" spans="1:15" x14ac:dyDescent="0.3">
      <c r="A777" s="1" t="s">
        <v>2891</v>
      </c>
      <c r="B777" s="2">
        <v>44848</v>
      </c>
      <c r="C777" s="1" t="s">
        <v>6668</v>
      </c>
      <c r="D777" s="1" t="s">
        <v>133</v>
      </c>
      <c r="E777">
        <v>2022</v>
      </c>
      <c r="F777" s="1" t="s">
        <v>881</v>
      </c>
      <c r="G777" s="1" t="s">
        <v>882</v>
      </c>
      <c r="H777" s="1" t="s">
        <v>923</v>
      </c>
      <c r="I777" s="1" t="s">
        <v>924</v>
      </c>
      <c r="J777" s="1" t="s">
        <v>20</v>
      </c>
      <c r="K777" s="3">
        <v>23.97</v>
      </c>
      <c r="L777">
        <v>4</v>
      </c>
      <c r="M777" s="3">
        <v>95.88</v>
      </c>
      <c r="N777" s="1" t="s">
        <v>21</v>
      </c>
      <c r="O777" s="1" t="s">
        <v>193</v>
      </c>
    </row>
    <row r="778" spans="1:15" x14ac:dyDescent="0.3">
      <c r="A778" s="1" t="s">
        <v>2892</v>
      </c>
      <c r="B778" s="2">
        <v>45614</v>
      </c>
      <c r="C778" s="1" t="s">
        <v>6667</v>
      </c>
      <c r="D778" s="1" t="s">
        <v>54</v>
      </c>
      <c r="E778">
        <v>2024</v>
      </c>
      <c r="F778" s="1" t="s">
        <v>819</v>
      </c>
      <c r="G778" s="1" t="s">
        <v>1118</v>
      </c>
      <c r="H778" s="1" t="s">
        <v>2893</v>
      </c>
      <c r="I778" s="1" t="s">
        <v>2894</v>
      </c>
      <c r="J778" s="1" t="s">
        <v>51</v>
      </c>
      <c r="K778" s="3">
        <v>49.82</v>
      </c>
      <c r="L778">
        <v>4</v>
      </c>
      <c r="M778" s="3">
        <v>199.28</v>
      </c>
      <c r="N778" s="1" t="s">
        <v>29</v>
      </c>
      <c r="O778" s="1" t="s">
        <v>44</v>
      </c>
    </row>
    <row r="779" spans="1:15" x14ac:dyDescent="0.3">
      <c r="A779" s="1" t="s">
        <v>2895</v>
      </c>
      <c r="B779" s="2">
        <v>45078</v>
      </c>
      <c r="C779" s="1" t="s">
        <v>6672</v>
      </c>
      <c r="D779" s="1" t="s">
        <v>24</v>
      </c>
      <c r="E779">
        <v>2023</v>
      </c>
      <c r="F779" s="1" t="s">
        <v>918</v>
      </c>
      <c r="G779" s="1" t="s">
        <v>919</v>
      </c>
      <c r="H779" s="1" t="s">
        <v>332</v>
      </c>
      <c r="I779" s="1" t="s">
        <v>333</v>
      </c>
      <c r="J779" s="1" t="s">
        <v>70</v>
      </c>
      <c r="K779" s="3">
        <v>38.49</v>
      </c>
      <c r="L779">
        <v>4</v>
      </c>
      <c r="M779" s="3">
        <v>153.96</v>
      </c>
      <c r="N779" s="1" t="s">
        <v>6669</v>
      </c>
      <c r="O779" s="1" t="s">
        <v>37</v>
      </c>
    </row>
    <row r="780" spans="1:15" x14ac:dyDescent="0.3">
      <c r="A780" s="1" t="s">
        <v>2896</v>
      </c>
      <c r="B780" s="2">
        <v>44968</v>
      </c>
      <c r="C780" s="1" t="s">
        <v>6673</v>
      </c>
      <c r="D780" s="1" t="s">
        <v>39</v>
      </c>
      <c r="E780">
        <v>2023</v>
      </c>
      <c r="F780" s="1" t="s">
        <v>1621</v>
      </c>
      <c r="G780" s="1" t="s">
        <v>1622</v>
      </c>
      <c r="H780" s="1" t="s">
        <v>2106</v>
      </c>
      <c r="I780" s="1" t="s">
        <v>2897</v>
      </c>
      <c r="J780" s="1" t="s">
        <v>70</v>
      </c>
      <c r="K780" s="3">
        <v>9.41</v>
      </c>
      <c r="L780">
        <v>4</v>
      </c>
      <c r="M780" s="3">
        <v>37.64</v>
      </c>
      <c r="N780" s="1" t="s">
        <v>6669</v>
      </c>
      <c r="O780" s="1" t="s">
        <v>95</v>
      </c>
    </row>
    <row r="781" spans="1:15" x14ac:dyDescent="0.3">
      <c r="A781" s="1" t="s">
        <v>2898</v>
      </c>
      <c r="B781" s="2">
        <v>45661</v>
      </c>
      <c r="C781" s="1" t="s">
        <v>6673</v>
      </c>
      <c r="D781" s="1" t="s">
        <v>210</v>
      </c>
      <c r="E781">
        <v>2025</v>
      </c>
      <c r="F781" s="1" t="s">
        <v>499</v>
      </c>
      <c r="G781" s="1" t="s">
        <v>500</v>
      </c>
      <c r="H781" s="1" t="s">
        <v>161</v>
      </c>
      <c r="I781" s="1" t="s">
        <v>162</v>
      </c>
      <c r="J781" s="1" t="s">
        <v>51</v>
      </c>
      <c r="K781" s="3">
        <v>35.549999999999997</v>
      </c>
      <c r="L781">
        <v>3</v>
      </c>
      <c r="M781" s="3">
        <v>106.65</v>
      </c>
      <c r="N781" s="1" t="s">
        <v>21</v>
      </c>
      <c r="O781" s="1" t="s">
        <v>22</v>
      </c>
    </row>
    <row r="782" spans="1:15" x14ac:dyDescent="0.3">
      <c r="A782" s="1" t="s">
        <v>2899</v>
      </c>
      <c r="B782" s="2">
        <v>45726</v>
      </c>
      <c r="C782" s="1" t="s">
        <v>6667</v>
      </c>
      <c r="D782" s="1" t="s">
        <v>15</v>
      </c>
      <c r="E782">
        <v>2025</v>
      </c>
      <c r="F782" s="1" t="s">
        <v>2206</v>
      </c>
      <c r="G782" s="1" t="s">
        <v>2748</v>
      </c>
      <c r="H782" s="1" t="s">
        <v>2900</v>
      </c>
      <c r="I782" s="1" t="s">
        <v>2901</v>
      </c>
      <c r="J782" s="1" t="s">
        <v>87</v>
      </c>
      <c r="K782" s="3">
        <v>24.56</v>
      </c>
      <c r="L782">
        <v>2</v>
      </c>
      <c r="M782" s="3">
        <v>49.12</v>
      </c>
      <c r="N782" s="1" t="s">
        <v>6669</v>
      </c>
      <c r="O782" s="1" t="s">
        <v>22</v>
      </c>
    </row>
    <row r="783" spans="1:15" x14ac:dyDescent="0.3">
      <c r="A783" s="1" t="s">
        <v>2902</v>
      </c>
      <c r="B783" s="2">
        <v>45877</v>
      </c>
      <c r="C783" s="1" t="s">
        <v>6668</v>
      </c>
      <c r="D783" s="1" t="s">
        <v>90</v>
      </c>
      <c r="E783">
        <v>2025</v>
      </c>
      <c r="F783" s="1" t="s">
        <v>898</v>
      </c>
      <c r="G783" s="1" t="s">
        <v>2903</v>
      </c>
      <c r="H783" s="1" t="s">
        <v>767</v>
      </c>
      <c r="I783" s="1" t="s">
        <v>2904</v>
      </c>
      <c r="J783" s="1" t="s">
        <v>51</v>
      </c>
      <c r="K783" s="3">
        <v>25.15</v>
      </c>
      <c r="L783">
        <v>4</v>
      </c>
      <c r="M783" s="3">
        <v>100.6</v>
      </c>
      <c r="N783" s="1" t="s">
        <v>21</v>
      </c>
      <c r="O783" s="1" t="s">
        <v>22</v>
      </c>
    </row>
    <row r="784" spans="1:15" x14ac:dyDescent="0.3">
      <c r="A784" s="1" t="s">
        <v>2905</v>
      </c>
      <c r="B784" s="2">
        <v>45515</v>
      </c>
      <c r="C784" s="1" t="s">
        <v>6666</v>
      </c>
      <c r="D784" s="1" t="s">
        <v>90</v>
      </c>
      <c r="E784">
        <v>2024</v>
      </c>
      <c r="F784" s="1" t="s">
        <v>2906</v>
      </c>
      <c r="G784" s="1" t="s">
        <v>2907</v>
      </c>
      <c r="H784" s="1" t="s">
        <v>1428</v>
      </c>
      <c r="I784" s="1" t="s">
        <v>2908</v>
      </c>
      <c r="J784" s="1" t="s">
        <v>20</v>
      </c>
      <c r="K784" s="3">
        <v>16.14</v>
      </c>
      <c r="L784">
        <v>1</v>
      </c>
      <c r="M784" s="3">
        <v>16.14</v>
      </c>
      <c r="N784" s="1" t="s">
        <v>29</v>
      </c>
      <c r="O784" s="1" t="s">
        <v>30</v>
      </c>
    </row>
    <row r="785" spans="1:15" x14ac:dyDescent="0.3">
      <c r="A785" s="1" t="s">
        <v>2909</v>
      </c>
      <c r="B785" s="2">
        <v>45477</v>
      </c>
      <c r="C785" s="1" t="s">
        <v>6672</v>
      </c>
      <c r="D785" s="1" t="s">
        <v>32</v>
      </c>
      <c r="E785">
        <v>2024</v>
      </c>
      <c r="F785" s="1" t="s">
        <v>732</v>
      </c>
      <c r="G785" s="1" t="s">
        <v>2520</v>
      </c>
      <c r="H785" s="1" t="s">
        <v>1287</v>
      </c>
      <c r="I785" s="1" t="s">
        <v>1288</v>
      </c>
      <c r="J785" s="1" t="s">
        <v>20</v>
      </c>
      <c r="K785" s="3">
        <v>10.45</v>
      </c>
      <c r="L785">
        <v>4</v>
      </c>
      <c r="M785" s="3">
        <v>41.8</v>
      </c>
      <c r="N785" s="1" t="s">
        <v>6669</v>
      </c>
      <c r="O785" s="1" t="s">
        <v>37</v>
      </c>
    </row>
    <row r="786" spans="1:15" x14ac:dyDescent="0.3">
      <c r="A786" s="1" t="s">
        <v>2910</v>
      </c>
      <c r="B786" s="2">
        <v>45631</v>
      </c>
      <c r="C786" s="1" t="s">
        <v>6672</v>
      </c>
      <c r="D786" s="1" t="s">
        <v>107</v>
      </c>
      <c r="E786">
        <v>2024</v>
      </c>
      <c r="F786" s="1" t="s">
        <v>305</v>
      </c>
      <c r="G786" s="1" t="s">
        <v>2040</v>
      </c>
      <c r="H786" s="1" t="s">
        <v>2182</v>
      </c>
      <c r="I786" s="1" t="s">
        <v>2911</v>
      </c>
      <c r="J786" s="1" t="s">
        <v>20</v>
      </c>
      <c r="K786" s="3">
        <v>45.98</v>
      </c>
      <c r="L786">
        <v>4</v>
      </c>
      <c r="M786" s="3">
        <v>183.92</v>
      </c>
      <c r="N786" s="1" t="s">
        <v>6669</v>
      </c>
      <c r="O786" s="1" t="s">
        <v>22</v>
      </c>
    </row>
    <row r="787" spans="1:15" x14ac:dyDescent="0.3">
      <c r="A787" s="1" t="s">
        <v>2912</v>
      </c>
      <c r="B787" s="2">
        <v>45412</v>
      </c>
      <c r="C787" s="1" t="s">
        <v>6671</v>
      </c>
      <c r="D787" s="1" t="s">
        <v>82</v>
      </c>
      <c r="E787">
        <v>2024</v>
      </c>
      <c r="F787" s="1" t="s">
        <v>1066</v>
      </c>
      <c r="G787" s="1" t="s">
        <v>1067</v>
      </c>
      <c r="H787" s="1" t="s">
        <v>2913</v>
      </c>
      <c r="I787" s="1" t="s">
        <v>2914</v>
      </c>
      <c r="J787" s="1" t="s">
        <v>70</v>
      </c>
      <c r="K787" s="3">
        <v>51.32</v>
      </c>
      <c r="L787">
        <v>1</v>
      </c>
      <c r="M787" s="3">
        <v>51.32</v>
      </c>
      <c r="N787" s="1" t="s">
        <v>21</v>
      </c>
      <c r="O787" s="1" t="s">
        <v>30</v>
      </c>
    </row>
    <row r="788" spans="1:15" x14ac:dyDescent="0.3">
      <c r="A788" s="1" t="s">
        <v>2915</v>
      </c>
      <c r="B788" s="2">
        <v>45872</v>
      </c>
      <c r="C788" s="1" t="s">
        <v>6666</v>
      </c>
      <c r="D788" s="1" t="s">
        <v>90</v>
      </c>
      <c r="E788">
        <v>2025</v>
      </c>
      <c r="F788" s="1" t="s">
        <v>2149</v>
      </c>
      <c r="G788" s="1" t="s">
        <v>2916</v>
      </c>
      <c r="H788" s="1" t="s">
        <v>2019</v>
      </c>
      <c r="I788" s="1" t="s">
        <v>2917</v>
      </c>
      <c r="J788" s="1" t="s">
        <v>20</v>
      </c>
      <c r="K788" s="3">
        <v>33.340000000000003</v>
      </c>
      <c r="L788">
        <v>2</v>
      </c>
      <c r="M788" s="3">
        <v>66.680000000000007</v>
      </c>
      <c r="N788" s="1" t="s">
        <v>21</v>
      </c>
      <c r="O788" s="1" t="s">
        <v>80</v>
      </c>
    </row>
    <row r="789" spans="1:15" x14ac:dyDescent="0.3">
      <c r="A789" s="1" t="s">
        <v>2918</v>
      </c>
      <c r="B789" s="2">
        <v>45583</v>
      </c>
      <c r="C789" s="1" t="s">
        <v>6668</v>
      </c>
      <c r="D789" s="1" t="s">
        <v>133</v>
      </c>
      <c r="E789">
        <v>2024</v>
      </c>
      <c r="F789" s="1" t="s">
        <v>2919</v>
      </c>
      <c r="G789" s="1" t="s">
        <v>2920</v>
      </c>
      <c r="H789" s="1" t="s">
        <v>2517</v>
      </c>
      <c r="I789" s="1" t="s">
        <v>2867</v>
      </c>
      <c r="J789" s="1" t="s">
        <v>51</v>
      </c>
      <c r="K789" s="3">
        <v>29.59</v>
      </c>
      <c r="L789">
        <v>1</v>
      </c>
      <c r="M789" s="3">
        <v>29.59</v>
      </c>
      <c r="N789" s="1" t="s">
        <v>6669</v>
      </c>
      <c r="O789" s="1" t="s">
        <v>95</v>
      </c>
    </row>
    <row r="790" spans="1:15" x14ac:dyDescent="0.3">
      <c r="A790" s="1" t="s">
        <v>2921</v>
      </c>
      <c r="B790" s="2">
        <v>45461</v>
      </c>
      <c r="C790" s="1" t="s">
        <v>6671</v>
      </c>
      <c r="D790" s="1" t="s">
        <v>24</v>
      </c>
      <c r="E790">
        <v>2024</v>
      </c>
      <c r="F790" s="1" t="s">
        <v>414</v>
      </c>
      <c r="G790" s="1" t="s">
        <v>2922</v>
      </c>
      <c r="H790" s="1" t="s">
        <v>593</v>
      </c>
      <c r="I790" s="1" t="s">
        <v>2923</v>
      </c>
      <c r="J790" s="1" t="s">
        <v>87</v>
      </c>
      <c r="K790" s="3">
        <v>52.43</v>
      </c>
      <c r="L790">
        <v>5</v>
      </c>
      <c r="M790" s="3">
        <v>262.14999999999998</v>
      </c>
      <c r="N790" s="1" t="s">
        <v>21</v>
      </c>
      <c r="O790" s="1" t="s">
        <v>193</v>
      </c>
    </row>
    <row r="791" spans="1:15" x14ac:dyDescent="0.3">
      <c r="A791" s="1" t="s">
        <v>2924</v>
      </c>
      <c r="B791" s="2">
        <v>45040</v>
      </c>
      <c r="C791" s="1" t="s">
        <v>6667</v>
      </c>
      <c r="D791" s="1" t="s">
        <v>82</v>
      </c>
      <c r="E791">
        <v>2023</v>
      </c>
      <c r="F791" s="1" t="s">
        <v>1474</v>
      </c>
      <c r="G791" s="1" t="s">
        <v>1475</v>
      </c>
      <c r="H791" s="1" t="s">
        <v>450</v>
      </c>
      <c r="I791" s="1" t="s">
        <v>2925</v>
      </c>
      <c r="J791" s="1" t="s">
        <v>87</v>
      </c>
      <c r="K791" s="3">
        <v>11.34</v>
      </c>
      <c r="L791">
        <v>2</v>
      </c>
      <c r="M791" s="3">
        <v>22.68</v>
      </c>
      <c r="N791" s="1" t="s">
        <v>21</v>
      </c>
      <c r="O791" s="1" t="s">
        <v>22</v>
      </c>
    </row>
    <row r="792" spans="1:15" x14ac:dyDescent="0.3">
      <c r="A792" s="1" t="s">
        <v>2926</v>
      </c>
      <c r="B792" s="2">
        <v>45548</v>
      </c>
      <c r="C792" s="1" t="s">
        <v>6668</v>
      </c>
      <c r="D792" s="1" t="s">
        <v>60</v>
      </c>
      <c r="E792">
        <v>2024</v>
      </c>
      <c r="F792" s="1" t="s">
        <v>1793</v>
      </c>
      <c r="G792" s="1" t="s">
        <v>1794</v>
      </c>
      <c r="H792" s="1" t="s">
        <v>1613</v>
      </c>
      <c r="I792" s="1" t="s">
        <v>2442</v>
      </c>
      <c r="J792" s="1" t="s">
        <v>70</v>
      </c>
      <c r="K792" s="3">
        <v>16.850000000000001</v>
      </c>
      <c r="L792">
        <v>1</v>
      </c>
      <c r="M792" s="3">
        <v>16.850000000000001</v>
      </c>
      <c r="N792" s="1" t="s">
        <v>6669</v>
      </c>
      <c r="O792" s="1" t="s">
        <v>37</v>
      </c>
    </row>
    <row r="793" spans="1:15" x14ac:dyDescent="0.3">
      <c r="A793" s="1" t="s">
        <v>2927</v>
      </c>
      <c r="B793" s="2">
        <v>45740</v>
      </c>
      <c r="C793" s="1" t="s">
        <v>6667</v>
      </c>
      <c r="D793" s="1" t="s">
        <v>15</v>
      </c>
      <c r="E793">
        <v>2025</v>
      </c>
      <c r="F793" s="1" t="s">
        <v>2447</v>
      </c>
      <c r="G793" s="1" t="s">
        <v>2448</v>
      </c>
      <c r="H793" s="1" t="s">
        <v>2070</v>
      </c>
      <c r="I793" s="1" t="s">
        <v>2928</v>
      </c>
      <c r="J793" s="1" t="s">
        <v>20</v>
      </c>
      <c r="K793" s="3">
        <v>44.86</v>
      </c>
      <c r="L793">
        <v>1</v>
      </c>
      <c r="M793" s="3">
        <v>44.86</v>
      </c>
      <c r="N793" s="1" t="s">
        <v>21</v>
      </c>
      <c r="O793" s="1" t="s">
        <v>95</v>
      </c>
    </row>
    <row r="794" spans="1:15" x14ac:dyDescent="0.3">
      <c r="A794" s="1" t="s">
        <v>2929</v>
      </c>
      <c r="B794" s="2">
        <v>45356</v>
      </c>
      <c r="C794" s="1" t="s">
        <v>6671</v>
      </c>
      <c r="D794" s="1" t="s">
        <v>15</v>
      </c>
      <c r="E794">
        <v>2024</v>
      </c>
      <c r="F794" s="1" t="s">
        <v>2266</v>
      </c>
      <c r="G794" s="1" t="s">
        <v>2930</v>
      </c>
      <c r="H794" s="1" t="s">
        <v>2779</v>
      </c>
      <c r="I794" s="1" t="s">
        <v>2780</v>
      </c>
      <c r="J794" s="1" t="s">
        <v>20</v>
      </c>
      <c r="K794" s="3">
        <v>39.24</v>
      </c>
      <c r="L794">
        <v>4</v>
      </c>
      <c r="M794" s="3">
        <v>156.96</v>
      </c>
      <c r="N794" s="1" t="s">
        <v>21</v>
      </c>
      <c r="O794" s="1" t="s">
        <v>37</v>
      </c>
    </row>
    <row r="795" spans="1:15" x14ac:dyDescent="0.3">
      <c r="A795" s="1" t="s">
        <v>2931</v>
      </c>
      <c r="B795" s="2">
        <v>45067</v>
      </c>
      <c r="C795" s="1" t="s">
        <v>6666</v>
      </c>
      <c r="D795" s="1" t="s">
        <v>46</v>
      </c>
      <c r="E795">
        <v>2023</v>
      </c>
      <c r="F795" s="1" t="s">
        <v>2932</v>
      </c>
      <c r="G795" s="1" t="s">
        <v>2933</v>
      </c>
      <c r="H795" s="1" t="s">
        <v>613</v>
      </c>
      <c r="I795" s="1" t="s">
        <v>2934</v>
      </c>
      <c r="J795" s="1" t="s">
        <v>87</v>
      </c>
      <c r="K795" s="3">
        <v>26.25</v>
      </c>
      <c r="L795">
        <v>3</v>
      </c>
      <c r="M795" s="3">
        <v>78.75</v>
      </c>
      <c r="N795" s="1" t="s">
        <v>6669</v>
      </c>
      <c r="O795" s="1" t="s">
        <v>30</v>
      </c>
    </row>
    <row r="796" spans="1:15" x14ac:dyDescent="0.3">
      <c r="A796" s="1" t="s">
        <v>2935</v>
      </c>
      <c r="B796" s="2">
        <v>45771</v>
      </c>
      <c r="C796" s="1" t="s">
        <v>6672</v>
      </c>
      <c r="D796" s="1" t="s">
        <v>82</v>
      </c>
      <c r="E796">
        <v>2025</v>
      </c>
      <c r="F796" s="1" t="s">
        <v>2710</v>
      </c>
      <c r="G796" s="1" t="s">
        <v>2711</v>
      </c>
      <c r="H796" s="1" t="s">
        <v>932</v>
      </c>
      <c r="I796" s="1" t="s">
        <v>2936</v>
      </c>
      <c r="J796" s="1" t="s">
        <v>20</v>
      </c>
      <c r="K796" s="3">
        <v>42.27</v>
      </c>
      <c r="L796">
        <v>2</v>
      </c>
      <c r="M796" s="3">
        <v>84.54</v>
      </c>
      <c r="N796" s="1" t="s">
        <v>6669</v>
      </c>
      <c r="O796" s="1" t="s">
        <v>22</v>
      </c>
    </row>
    <row r="797" spans="1:15" x14ac:dyDescent="0.3">
      <c r="A797" s="1" t="s">
        <v>2937</v>
      </c>
      <c r="B797" s="2">
        <v>45255</v>
      </c>
      <c r="C797" s="1" t="s">
        <v>6673</v>
      </c>
      <c r="D797" s="1" t="s">
        <v>54</v>
      </c>
      <c r="E797">
        <v>2023</v>
      </c>
      <c r="F797" s="1" t="s">
        <v>1490</v>
      </c>
      <c r="G797" s="1" t="s">
        <v>2938</v>
      </c>
      <c r="H797" s="1" t="s">
        <v>2697</v>
      </c>
      <c r="I797" s="1" t="s">
        <v>2939</v>
      </c>
      <c r="J797" s="1" t="s">
        <v>20</v>
      </c>
      <c r="K797" s="3">
        <v>17.670000000000002</v>
      </c>
      <c r="L797">
        <v>2</v>
      </c>
      <c r="M797" s="3">
        <v>35.340000000000003</v>
      </c>
      <c r="N797" s="1" t="s">
        <v>29</v>
      </c>
      <c r="O797" s="1" t="s">
        <v>37</v>
      </c>
    </row>
    <row r="798" spans="1:15" x14ac:dyDescent="0.3">
      <c r="A798" s="1" t="s">
        <v>2940</v>
      </c>
      <c r="B798" s="2">
        <v>45700</v>
      </c>
      <c r="C798" s="1" t="s">
        <v>6670</v>
      </c>
      <c r="D798" s="1" t="s">
        <v>39</v>
      </c>
      <c r="E798">
        <v>2025</v>
      </c>
      <c r="F798" s="1" t="s">
        <v>1819</v>
      </c>
      <c r="G798" s="1" t="s">
        <v>2941</v>
      </c>
      <c r="H798" s="1" t="s">
        <v>2942</v>
      </c>
      <c r="I798" s="1" t="s">
        <v>2943</v>
      </c>
      <c r="J798" s="1" t="s">
        <v>87</v>
      </c>
      <c r="K798" s="3">
        <v>54.19</v>
      </c>
      <c r="L798">
        <v>3</v>
      </c>
      <c r="M798" s="3">
        <v>162.57</v>
      </c>
      <c r="N798" s="1" t="s">
        <v>21</v>
      </c>
      <c r="O798" s="1" t="s">
        <v>22</v>
      </c>
    </row>
    <row r="799" spans="1:15" x14ac:dyDescent="0.3">
      <c r="A799" s="1" t="s">
        <v>2944</v>
      </c>
      <c r="B799" s="2">
        <v>45463</v>
      </c>
      <c r="C799" s="1" t="s">
        <v>6672</v>
      </c>
      <c r="D799" s="1" t="s">
        <v>24</v>
      </c>
      <c r="E799">
        <v>2024</v>
      </c>
      <c r="F799" s="1" t="s">
        <v>2774</v>
      </c>
      <c r="G799" s="1" t="s">
        <v>2945</v>
      </c>
      <c r="H799" s="1" t="s">
        <v>1518</v>
      </c>
      <c r="I799" s="1" t="s">
        <v>2946</v>
      </c>
      <c r="J799" s="1" t="s">
        <v>20</v>
      </c>
      <c r="K799" s="3">
        <v>41.86</v>
      </c>
      <c r="L799">
        <v>2</v>
      </c>
      <c r="M799" s="3">
        <v>83.72</v>
      </c>
      <c r="N799" s="1" t="s">
        <v>21</v>
      </c>
      <c r="O799" s="1" t="s">
        <v>52</v>
      </c>
    </row>
    <row r="800" spans="1:15" x14ac:dyDescent="0.3">
      <c r="A800" s="1" t="s">
        <v>2947</v>
      </c>
      <c r="B800" s="2">
        <v>45202</v>
      </c>
      <c r="C800" s="1" t="s">
        <v>6671</v>
      </c>
      <c r="D800" s="1" t="s">
        <v>133</v>
      </c>
      <c r="E800">
        <v>2023</v>
      </c>
      <c r="F800" s="1" t="s">
        <v>2035</v>
      </c>
      <c r="G800" s="1" t="s">
        <v>2948</v>
      </c>
      <c r="H800" s="1" t="s">
        <v>994</v>
      </c>
      <c r="I800" s="1" t="s">
        <v>2949</v>
      </c>
      <c r="J800" s="1" t="s">
        <v>20</v>
      </c>
      <c r="K800" s="3">
        <v>34.130000000000003</v>
      </c>
      <c r="L800">
        <v>1</v>
      </c>
      <c r="M800" s="3">
        <v>34.130000000000003</v>
      </c>
      <c r="N800" s="1" t="s">
        <v>21</v>
      </c>
      <c r="O800" s="1" t="s">
        <v>22</v>
      </c>
    </row>
    <row r="801" spans="1:15" x14ac:dyDescent="0.3">
      <c r="A801" s="1" t="s">
        <v>2950</v>
      </c>
      <c r="B801" s="2">
        <v>45807</v>
      </c>
      <c r="C801" s="1" t="s">
        <v>6668</v>
      </c>
      <c r="D801" s="1" t="s">
        <v>46</v>
      </c>
      <c r="E801">
        <v>2025</v>
      </c>
      <c r="F801" s="1" t="s">
        <v>1906</v>
      </c>
      <c r="G801" s="1" t="s">
        <v>2271</v>
      </c>
      <c r="H801" s="1" t="s">
        <v>487</v>
      </c>
      <c r="I801" s="1" t="s">
        <v>2951</v>
      </c>
      <c r="J801" s="1" t="s">
        <v>70</v>
      </c>
      <c r="K801" s="3">
        <v>32.090000000000003</v>
      </c>
      <c r="L801">
        <v>4</v>
      </c>
      <c r="M801" s="3">
        <v>128.36000000000001</v>
      </c>
      <c r="N801" s="1" t="s">
        <v>6669</v>
      </c>
      <c r="O801" s="1" t="s">
        <v>37</v>
      </c>
    </row>
    <row r="802" spans="1:15" x14ac:dyDescent="0.3">
      <c r="A802" s="1" t="s">
        <v>2952</v>
      </c>
      <c r="B802" s="2">
        <v>45624</v>
      </c>
      <c r="C802" s="1" t="s">
        <v>6672</v>
      </c>
      <c r="D802" s="1" t="s">
        <v>54</v>
      </c>
      <c r="E802">
        <v>2024</v>
      </c>
      <c r="F802" s="1" t="s">
        <v>174</v>
      </c>
      <c r="G802" s="1" t="s">
        <v>2694</v>
      </c>
      <c r="H802" s="1" t="s">
        <v>1538</v>
      </c>
      <c r="I802" s="1" t="s">
        <v>1539</v>
      </c>
      <c r="J802" s="1" t="s">
        <v>87</v>
      </c>
      <c r="K802" s="3">
        <v>26.03</v>
      </c>
      <c r="L802">
        <v>1</v>
      </c>
      <c r="M802" s="3">
        <v>26.03</v>
      </c>
      <c r="N802" s="1" t="s">
        <v>29</v>
      </c>
      <c r="O802" s="1" t="s">
        <v>22</v>
      </c>
    </row>
    <row r="803" spans="1:15" x14ac:dyDescent="0.3">
      <c r="A803" s="1" t="s">
        <v>2953</v>
      </c>
      <c r="B803" s="2">
        <v>45824</v>
      </c>
      <c r="C803" s="1" t="s">
        <v>6667</v>
      </c>
      <c r="D803" s="1" t="s">
        <v>24</v>
      </c>
      <c r="E803">
        <v>2025</v>
      </c>
      <c r="F803" s="1" t="s">
        <v>285</v>
      </c>
      <c r="G803" s="1" t="s">
        <v>2954</v>
      </c>
      <c r="H803" s="1" t="s">
        <v>2470</v>
      </c>
      <c r="I803" s="1" t="s">
        <v>2471</v>
      </c>
      <c r="J803" s="1" t="s">
        <v>87</v>
      </c>
      <c r="K803" s="3">
        <v>21.75</v>
      </c>
      <c r="L803">
        <v>5</v>
      </c>
      <c r="M803" s="3">
        <v>108.75</v>
      </c>
      <c r="N803" s="1" t="s">
        <v>6669</v>
      </c>
      <c r="O803" s="1" t="s">
        <v>37</v>
      </c>
    </row>
    <row r="804" spans="1:15" x14ac:dyDescent="0.3">
      <c r="A804" s="1" t="s">
        <v>2955</v>
      </c>
      <c r="B804" s="2">
        <v>45538</v>
      </c>
      <c r="C804" s="1" t="s">
        <v>6671</v>
      </c>
      <c r="D804" s="1" t="s">
        <v>60</v>
      </c>
      <c r="E804">
        <v>2024</v>
      </c>
      <c r="F804" s="1" t="s">
        <v>1503</v>
      </c>
      <c r="G804" s="1" t="s">
        <v>1504</v>
      </c>
      <c r="H804" s="1" t="s">
        <v>120</v>
      </c>
      <c r="I804" s="1" t="s">
        <v>2956</v>
      </c>
      <c r="J804" s="1" t="s">
        <v>70</v>
      </c>
      <c r="K804" s="3">
        <v>5.64</v>
      </c>
      <c r="L804">
        <v>3</v>
      </c>
      <c r="M804" s="3">
        <v>16.920000000000002</v>
      </c>
      <c r="N804" s="1" t="s">
        <v>29</v>
      </c>
      <c r="O804" s="1" t="s">
        <v>52</v>
      </c>
    </row>
    <row r="805" spans="1:15" x14ac:dyDescent="0.3">
      <c r="A805" s="1" t="s">
        <v>2957</v>
      </c>
      <c r="B805" s="2">
        <v>45643</v>
      </c>
      <c r="C805" s="1" t="s">
        <v>6671</v>
      </c>
      <c r="D805" s="1" t="s">
        <v>107</v>
      </c>
      <c r="E805">
        <v>2024</v>
      </c>
      <c r="F805" s="1" t="s">
        <v>1408</v>
      </c>
      <c r="G805" s="1" t="s">
        <v>1409</v>
      </c>
      <c r="H805" s="1" t="s">
        <v>1185</v>
      </c>
      <c r="I805" s="1" t="s">
        <v>1870</v>
      </c>
      <c r="J805" s="1" t="s">
        <v>20</v>
      </c>
      <c r="K805" s="3">
        <v>11.45</v>
      </c>
      <c r="L805">
        <v>3</v>
      </c>
      <c r="M805" s="3">
        <v>34.35</v>
      </c>
      <c r="N805" s="1" t="s">
        <v>29</v>
      </c>
      <c r="O805" s="1" t="s">
        <v>37</v>
      </c>
    </row>
    <row r="806" spans="1:15" x14ac:dyDescent="0.3">
      <c r="A806" s="1" t="s">
        <v>2958</v>
      </c>
      <c r="B806" s="2">
        <v>45568</v>
      </c>
      <c r="C806" s="1" t="s">
        <v>6672</v>
      </c>
      <c r="D806" s="1" t="s">
        <v>133</v>
      </c>
      <c r="E806">
        <v>2024</v>
      </c>
      <c r="F806" s="1" t="s">
        <v>1642</v>
      </c>
      <c r="G806" s="1" t="s">
        <v>2959</v>
      </c>
      <c r="H806" s="1" t="s">
        <v>702</v>
      </c>
      <c r="I806" s="1" t="s">
        <v>703</v>
      </c>
      <c r="J806" s="1" t="s">
        <v>20</v>
      </c>
      <c r="K806" s="3">
        <v>11.62</v>
      </c>
      <c r="L806">
        <v>2</v>
      </c>
      <c r="M806" s="3">
        <v>23.24</v>
      </c>
      <c r="N806" s="1" t="s">
        <v>21</v>
      </c>
      <c r="O806" s="1" t="s">
        <v>22</v>
      </c>
    </row>
    <row r="807" spans="1:15" x14ac:dyDescent="0.3">
      <c r="A807" s="1" t="s">
        <v>2960</v>
      </c>
      <c r="B807" s="2">
        <v>45227</v>
      </c>
      <c r="C807" s="1" t="s">
        <v>6673</v>
      </c>
      <c r="D807" s="1" t="s">
        <v>133</v>
      </c>
      <c r="E807">
        <v>2023</v>
      </c>
      <c r="F807" s="1" t="s">
        <v>596</v>
      </c>
      <c r="G807" s="1" t="s">
        <v>597</v>
      </c>
      <c r="H807" s="1" t="s">
        <v>1762</v>
      </c>
      <c r="I807" s="1" t="s">
        <v>2961</v>
      </c>
      <c r="J807" s="1" t="s">
        <v>20</v>
      </c>
      <c r="K807" s="3">
        <v>37.32</v>
      </c>
      <c r="L807">
        <v>1</v>
      </c>
      <c r="M807" s="3">
        <v>37.32</v>
      </c>
      <c r="N807" s="1" t="s">
        <v>21</v>
      </c>
      <c r="O807" s="1" t="s">
        <v>30</v>
      </c>
    </row>
    <row r="808" spans="1:15" x14ac:dyDescent="0.3">
      <c r="A808" s="1" t="s">
        <v>2962</v>
      </c>
      <c r="B808" s="2">
        <v>44834</v>
      </c>
      <c r="C808" s="1" t="s">
        <v>6668</v>
      </c>
      <c r="D808" s="1" t="s">
        <v>60</v>
      </c>
      <c r="E808">
        <v>2022</v>
      </c>
      <c r="F808" s="1" t="s">
        <v>2761</v>
      </c>
      <c r="G808" s="1" t="s">
        <v>2803</v>
      </c>
      <c r="H808" s="1" t="s">
        <v>603</v>
      </c>
      <c r="I808" s="1" t="s">
        <v>604</v>
      </c>
      <c r="J808" s="1" t="s">
        <v>70</v>
      </c>
      <c r="K808" s="3">
        <v>39.76</v>
      </c>
      <c r="L808">
        <v>5</v>
      </c>
      <c r="M808" s="3">
        <v>198.8</v>
      </c>
      <c r="N808" s="1" t="s">
        <v>21</v>
      </c>
      <c r="O808" s="1" t="s">
        <v>22</v>
      </c>
    </row>
    <row r="809" spans="1:15" x14ac:dyDescent="0.3">
      <c r="A809" s="1" t="s">
        <v>2963</v>
      </c>
      <c r="B809" s="2">
        <v>45589</v>
      </c>
      <c r="C809" s="1" t="s">
        <v>6672</v>
      </c>
      <c r="D809" s="1" t="s">
        <v>133</v>
      </c>
      <c r="E809">
        <v>2024</v>
      </c>
      <c r="F809" s="1" t="s">
        <v>2399</v>
      </c>
      <c r="G809" s="1" t="s">
        <v>2964</v>
      </c>
      <c r="H809" s="1" t="s">
        <v>1497</v>
      </c>
      <c r="I809" s="1" t="s">
        <v>2341</v>
      </c>
      <c r="J809" s="1" t="s">
        <v>70</v>
      </c>
      <c r="K809" s="3">
        <v>39.75</v>
      </c>
      <c r="L809">
        <v>5</v>
      </c>
      <c r="M809" s="3">
        <v>198.75</v>
      </c>
      <c r="N809" s="1" t="s">
        <v>21</v>
      </c>
      <c r="O809" s="1" t="s">
        <v>193</v>
      </c>
    </row>
    <row r="810" spans="1:15" x14ac:dyDescent="0.3">
      <c r="A810" s="1" t="s">
        <v>2965</v>
      </c>
      <c r="B810" s="2">
        <v>45167</v>
      </c>
      <c r="C810" s="1" t="s">
        <v>6671</v>
      </c>
      <c r="D810" s="1" t="s">
        <v>90</v>
      </c>
      <c r="E810">
        <v>2023</v>
      </c>
      <c r="F810" s="1" t="s">
        <v>169</v>
      </c>
      <c r="G810" s="1" t="s">
        <v>507</v>
      </c>
      <c r="H810" s="1" t="s">
        <v>1390</v>
      </c>
      <c r="I810" s="1" t="s">
        <v>1391</v>
      </c>
      <c r="J810" s="1" t="s">
        <v>51</v>
      </c>
      <c r="K810" s="3">
        <v>17.41</v>
      </c>
      <c r="L810">
        <v>5</v>
      </c>
      <c r="M810" s="3">
        <v>87.05</v>
      </c>
      <c r="N810" s="1" t="s">
        <v>6669</v>
      </c>
      <c r="O810" s="1" t="s">
        <v>22</v>
      </c>
    </row>
    <row r="811" spans="1:15" x14ac:dyDescent="0.3">
      <c r="A811" s="1" t="s">
        <v>2966</v>
      </c>
      <c r="B811" s="2">
        <v>45852</v>
      </c>
      <c r="C811" s="1" t="s">
        <v>6667</v>
      </c>
      <c r="D811" s="1" t="s">
        <v>32</v>
      </c>
      <c r="E811">
        <v>2025</v>
      </c>
      <c r="F811" s="1" t="s">
        <v>2967</v>
      </c>
      <c r="G811" s="1" t="s">
        <v>2968</v>
      </c>
      <c r="H811" s="1" t="s">
        <v>2969</v>
      </c>
      <c r="I811" s="1" t="s">
        <v>2970</v>
      </c>
      <c r="J811" s="1" t="s">
        <v>87</v>
      </c>
      <c r="K811" s="3">
        <v>34.71</v>
      </c>
      <c r="L811">
        <v>4</v>
      </c>
      <c r="M811" s="3">
        <v>138.84</v>
      </c>
      <c r="N811" s="1" t="s">
        <v>29</v>
      </c>
      <c r="O811" s="1" t="s">
        <v>22</v>
      </c>
    </row>
    <row r="812" spans="1:15" x14ac:dyDescent="0.3">
      <c r="A812" s="1" t="s">
        <v>2971</v>
      </c>
      <c r="B812" s="2">
        <v>45454</v>
      </c>
      <c r="C812" s="1" t="s">
        <v>6671</v>
      </c>
      <c r="D812" s="1" t="s">
        <v>24</v>
      </c>
      <c r="E812">
        <v>2024</v>
      </c>
      <c r="F812" s="1" t="s">
        <v>2972</v>
      </c>
      <c r="G812" s="1" t="s">
        <v>2973</v>
      </c>
      <c r="H812" s="1" t="s">
        <v>492</v>
      </c>
      <c r="I812" s="1" t="s">
        <v>493</v>
      </c>
      <c r="J812" s="1" t="s">
        <v>20</v>
      </c>
      <c r="K812" s="3">
        <v>12.18</v>
      </c>
      <c r="L812">
        <v>3</v>
      </c>
      <c r="M812" s="3">
        <v>36.54</v>
      </c>
      <c r="N812" s="1" t="s">
        <v>6669</v>
      </c>
      <c r="O812" s="1" t="s">
        <v>44</v>
      </c>
    </row>
    <row r="813" spans="1:15" x14ac:dyDescent="0.3">
      <c r="A813" s="1" t="s">
        <v>2974</v>
      </c>
      <c r="B813" s="2">
        <v>45704</v>
      </c>
      <c r="C813" s="1" t="s">
        <v>6666</v>
      </c>
      <c r="D813" s="1" t="s">
        <v>39</v>
      </c>
      <c r="E813">
        <v>2025</v>
      </c>
      <c r="F813" s="1" t="s">
        <v>2975</v>
      </c>
      <c r="G813" s="1" t="s">
        <v>2976</v>
      </c>
      <c r="H813" s="1" t="s">
        <v>125</v>
      </c>
      <c r="I813" s="1" t="s">
        <v>126</v>
      </c>
      <c r="J813" s="1" t="s">
        <v>20</v>
      </c>
      <c r="K813" s="3">
        <v>44.05</v>
      </c>
      <c r="L813">
        <v>5</v>
      </c>
      <c r="M813" s="3">
        <v>220.25</v>
      </c>
      <c r="N813" s="1" t="s">
        <v>6669</v>
      </c>
      <c r="O813" s="1" t="s">
        <v>22</v>
      </c>
    </row>
    <row r="814" spans="1:15" x14ac:dyDescent="0.3">
      <c r="A814" s="1" t="s">
        <v>2977</v>
      </c>
      <c r="B814" s="2">
        <v>45510</v>
      </c>
      <c r="C814" s="1" t="s">
        <v>6671</v>
      </c>
      <c r="D814" s="1" t="s">
        <v>90</v>
      </c>
      <c r="E814">
        <v>2024</v>
      </c>
      <c r="F814" s="1" t="s">
        <v>2978</v>
      </c>
      <c r="G814" s="1" t="s">
        <v>2979</v>
      </c>
      <c r="H814" s="1" t="s">
        <v>2787</v>
      </c>
      <c r="I814" s="1" t="s">
        <v>2788</v>
      </c>
      <c r="J814" s="1" t="s">
        <v>51</v>
      </c>
      <c r="K814" s="3">
        <v>17.43</v>
      </c>
      <c r="L814">
        <v>1</v>
      </c>
      <c r="M814" s="3">
        <v>17.43</v>
      </c>
      <c r="N814" s="1" t="s">
        <v>29</v>
      </c>
      <c r="O814" s="1" t="s">
        <v>44</v>
      </c>
    </row>
    <row r="815" spans="1:15" x14ac:dyDescent="0.3">
      <c r="A815" s="1" t="s">
        <v>2980</v>
      </c>
      <c r="B815" s="2">
        <v>45468</v>
      </c>
      <c r="C815" s="1" t="s">
        <v>6671</v>
      </c>
      <c r="D815" s="1" t="s">
        <v>24</v>
      </c>
      <c r="E815">
        <v>2024</v>
      </c>
      <c r="F815" s="1" t="s">
        <v>2981</v>
      </c>
      <c r="G815" s="1" t="s">
        <v>2982</v>
      </c>
      <c r="H815" s="1" t="s">
        <v>2983</v>
      </c>
      <c r="I815" s="1" t="s">
        <v>2984</v>
      </c>
      <c r="J815" s="1" t="s">
        <v>87</v>
      </c>
      <c r="K815" s="3">
        <v>32.79</v>
      </c>
      <c r="L815">
        <v>3</v>
      </c>
      <c r="M815" s="3">
        <v>98.37</v>
      </c>
      <c r="N815" s="1" t="s">
        <v>21</v>
      </c>
      <c r="O815" s="1" t="s">
        <v>193</v>
      </c>
    </row>
    <row r="816" spans="1:15" x14ac:dyDescent="0.3">
      <c r="A816" s="1" t="s">
        <v>2985</v>
      </c>
      <c r="B816" s="2">
        <v>45450</v>
      </c>
      <c r="C816" s="1" t="s">
        <v>6668</v>
      </c>
      <c r="D816" s="1" t="s">
        <v>24</v>
      </c>
      <c r="E816">
        <v>2024</v>
      </c>
      <c r="F816" s="1" t="s">
        <v>55</v>
      </c>
      <c r="G816" s="1" t="s">
        <v>746</v>
      </c>
      <c r="H816" s="1" t="s">
        <v>2986</v>
      </c>
      <c r="I816" s="1" t="s">
        <v>2987</v>
      </c>
      <c r="J816" s="1" t="s">
        <v>51</v>
      </c>
      <c r="K816" s="3">
        <v>16.04</v>
      </c>
      <c r="L816">
        <v>5</v>
      </c>
      <c r="M816" s="3">
        <v>80.2</v>
      </c>
      <c r="N816" s="1" t="s">
        <v>88</v>
      </c>
      <c r="O816" s="1" t="s">
        <v>193</v>
      </c>
    </row>
    <row r="817" spans="1:15" x14ac:dyDescent="0.3">
      <c r="A817" s="1" t="s">
        <v>2988</v>
      </c>
      <c r="B817" s="2">
        <v>45302</v>
      </c>
      <c r="C817" s="1" t="s">
        <v>6672</v>
      </c>
      <c r="D817" s="1" t="s">
        <v>210</v>
      </c>
      <c r="E817">
        <v>2024</v>
      </c>
      <c r="F817" s="1" t="s">
        <v>1106</v>
      </c>
      <c r="G817" s="1" t="s">
        <v>1107</v>
      </c>
      <c r="H817" s="1" t="s">
        <v>989</v>
      </c>
      <c r="I817" s="1" t="s">
        <v>990</v>
      </c>
      <c r="J817" s="1" t="s">
        <v>70</v>
      </c>
      <c r="K817" s="3">
        <v>16.61</v>
      </c>
      <c r="L817">
        <v>3</v>
      </c>
      <c r="M817" s="3">
        <v>49.83</v>
      </c>
      <c r="N817" s="1" t="s">
        <v>21</v>
      </c>
      <c r="O817" s="1" t="s">
        <v>95</v>
      </c>
    </row>
    <row r="818" spans="1:15" x14ac:dyDescent="0.3">
      <c r="A818" s="1" t="s">
        <v>2989</v>
      </c>
      <c r="B818" s="2">
        <v>45538</v>
      </c>
      <c r="C818" s="1" t="s">
        <v>6671</v>
      </c>
      <c r="D818" s="1" t="s">
        <v>60</v>
      </c>
      <c r="E818">
        <v>2024</v>
      </c>
      <c r="F818" s="1" t="s">
        <v>2990</v>
      </c>
      <c r="G818" s="1" t="s">
        <v>2991</v>
      </c>
      <c r="H818" s="1" t="s">
        <v>633</v>
      </c>
      <c r="I818" s="1" t="s">
        <v>634</v>
      </c>
      <c r="J818" s="1" t="s">
        <v>87</v>
      </c>
      <c r="K818" s="3">
        <v>11.51</v>
      </c>
      <c r="L818">
        <v>4</v>
      </c>
      <c r="M818" s="3">
        <v>46.04</v>
      </c>
      <c r="N818" s="1" t="s">
        <v>6669</v>
      </c>
      <c r="O818" s="1" t="s">
        <v>30</v>
      </c>
    </row>
    <row r="819" spans="1:15" x14ac:dyDescent="0.3">
      <c r="A819" s="1" t="s">
        <v>2992</v>
      </c>
      <c r="B819" s="2">
        <v>45427</v>
      </c>
      <c r="C819" s="1" t="s">
        <v>6670</v>
      </c>
      <c r="D819" s="1" t="s">
        <v>46</v>
      </c>
      <c r="E819">
        <v>2024</v>
      </c>
      <c r="F819" s="1" t="s">
        <v>2593</v>
      </c>
      <c r="G819" s="1" t="s">
        <v>2594</v>
      </c>
      <c r="H819" s="1" t="s">
        <v>1158</v>
      </c>
      <c r="I819" s="1" t="s">
        <v>2655</v>
      </c>
      <c r="J819" s="1" t="s">
        <v>51</v>
      </c>
      <c r="K819" s="3">
        <v>34.549999999999997</v>
      </c>
      <c r="L819">
        <v>1</v>
      </c>
      <c r="M819" s="3">
        <v>34.549999999999997</v>
      </c>
      <c r="N819" s="1" t="s">
        <v>29</v>
      </c>
      <c r="O819" s="1" t="s">
        <v>44</v>
      </c>
    </row>
    <row r="820" spans="1:15" x14ac:dyDescent="0.3">
      <c r="A820" s="1" t="s">
        <v>2993</v>
      </c>
      <c r="B820" s="2">
        <v>45548</v>
      </c>
      <c r="C820" s="1" t="s">
        <v>6668</v>
      </c>
      <c r="D820" s="1" t="s">
        <v>60</v>
      </c>
      <c r="E820">
        <v>2024</v>
      </c>
      <c r="F820" s="1" t="s">
        <v>1053</v>
      </c>
      <c r="G820" s="1" t="s">
        <v>2642</v>
      </c>
      <c r="H820" s="1" t="s">
        <v>909</v>
      </c>
      <c r="I820" s="1" t="s">
        <v>910</v>
      </c>
      <c r="J820" s="1" t="s">
        <v>87</v>
      </c>
      <c r="K820" s="3">
        <v>44.16</v>
      </c>
      <c r="L820">
        <v>1</v>
      </c>
      <c r="M820" s="3">
        <v>44.16</v>
      </c>
      <c r="N820" s="1" t="s">
        <v>88</v>
      </c>
      <c r="O820" s="1" t="s">
        <v>52</v>
      </c>
    </row>
    <row r="821" spans="1:15" x14ac:dyDescent="0.3">
      <c r="A821" s="1" t="s">
        <v>2994</v>
      </c>
      <c r="B821" s="2">
        <v>45719</v>
      </c>
      <c r="C821" s="1" t="s">
        <v>6667</v>
      </c>
      <c r="D821" s="1" t="s">
        <v>15</v>
      </c>
      <c r="E821">
        <v>2025</v>
      </c>
      <c r="F821" s="1" t="s">
        <v>2099</v>
      </c>
      <c r="G821" s="1" t="s">
        <v>2995</v>
      </c>
      <c r="H821" s="1" t="s">
        <v>826</v>
      </c>
      <c r="I821" s="1" t="s">
        <v>2996</v>
      </c>
      <c r="J821" s="1" t="s">
        <v>87</v>
      </c>
      <c r="K821" s="3">
        <v>27.97</v>
      </c>
      <c r="L821">
        <v>2</v>
      </c>
      <c r="M821" s="3">
        <v>55.94</v>
      </c>
      <c r="N821" s="1" t="s">
        <v>21</v>
      </c>
      <c r="O821" s="1" t="s">
        <v>44</v>
      </c>
    </row>
    <row r="822" spans="1:15" x14ac:dyDescent="0.3">
      <c r="A822" s="1" t="s">
        <v>2997</v>
      </c>
      <c r="B822" s="2">
        <v>45689</v>
      </c>
      <c r="C822" s="1" t="s">
        <v>6673</v>
      </c>
      <c r="D822" s="1" t="s">
        <v>39</v>
      </c>
      <c r="E822">
        <v>2025</v>
      </c>
      <c r="F822" s="1" t="s">
        <v>2533</v>
      </c>
      <c r="G822" s="1" t="s">
        <v>2534</v>
      </c>
      <c r="H822" s="1" t="s">
        <v>932</v>
      </c>
      <c r="I822" s="1" t="s">
        <v>2998</v>
      </c>
      <c r="J822" s="1" t="s">
        <v>51</v>
      </c>
      <c r="K822" s="3">
        <v>40.74</v>
      </c>
      <c r="L822">
        <v>3</v>
      </c>
      <c r="M822" s="3">
        <v>122.22</v>
      </c>
      <c r="N822" s="1" t="s">
        <v>21</v>
      </c>
      <c r="O822" s="1" t="s">
        <v>22</v>
      </c>
    </row>
    <row r="823" spans="1:15" x14ac:dyDescent="0.3">
      <c r="A823" s="1" t="s">
        <v>2999</v>
      </c>
      <c r="B823" s="2">
        <v>45232</v>
      </c>
      <c r="C823" s="1" t="s">
        <v>6672</v>
      </c>
      <c r="D823" s="1" t="s">
        <v>54</v>
      </c>
      <c r="E823">
        <v>2023</v>
      </c>
      <c r="F823" s="1" t="s">
        <v>583</v>
      </c>
      <c r="G823" s="1" t="s">
        <v>3000</v>
      </c>
      <c r="H823" s="1" t="s">
        <v>2983</v>
      </c>
      <c r="I823" s="1" t="s">
        <v>2984</v>
      </c>
      <c r="J823" s="1" t="s">
        <v>20</v>
      </c>
      <c r="K823" s="3">
        <v>47.09</v>
      </c>
      <c r="L823">
        <v>3</v>
      </c>
      <c r="M823" s="3">
        <v>141.27000000000001</v>
      </c>
      <c r="N823" s="1" t="s">
        <v>21</v>
      </c>
      <c r="O823" s="1" t="s">
        <v>22</v>
      </c>
    </row>
    <row r="824" spans="1:15" x14ac:dyDescent="0.3">
      <c r="A824" s="1" t="s">
        <v>3001</v>
      </c>
      <c r="B824" s="2">
        <v>45582</v>
      </c>
      <c r="C824" s="1" t="s">
        <v>6672</v>
      </c>
      <c r="D824" s="1" t="s">
        <v>133</v>
      </c>
      <c r="E824">
        <v>2024</v>
      </c>
      <c r="F824" s="1" t="s">
        <v>2637</v>
      </c>
      <c r="G824" s="1" t="s">
        <v>3002</v>
      </c>
      <c r="H824" s="1" t="s">
        <v>1152</v>
      </c>
      <c r="I824" s="1" t="s">
        <v>1153</v>
      </c>
      <c r="J824" s="1" t="s">
        <v>51</v>
      </c>
      <c r="K824" s="3">
        <v>29.67</v>
      </c>
      <c r="L824">
        <v>1</v>
      </c>
      <c r="M824" s="3">
        <v>29.67</v>
      </c>
      <c r="N824" s="1" t="s">
        <v>21</v>
      </c>
      <c r="O824" s="1" t="s">
        <v>30</v>
      </c>
    </row>
    <row r="825" spans="1:15" x14ac:dyDescent="0.3">
      <c r="A825" s="1" t="s">
        <v>3003</v>
      </c>
      <c r="B825" s="2">
        <v>45807</v>
      </c>
      <c r="C825" s="1" t="s">
        <v>6668</v>
      </c>
      <c r="D825" s="1" t="s">
        <v>46</v>
      </c>
      <c r="E825">
        <v>2025</v>
      </c>
      <c r="F825" s="1" t="s">
        <v>3004</v>
      </c>
      <c r="G825" s="1" t="s">
        <v>3005</v>
      </c>
      <c r="H825" s="1" t="s">
        <v>821</v>
      </c>
      <c r="I825" s="1" t="s">
        <v>2695</v>
      </c>
      <c r="J825" s="1" t="s">
        <v>20</v>
      </c>
      <c r="K825" s="3">
        <v>15.65</v>
      </c>
      <c r="L825">
        <v>5</v>
      </c>
      <c r="M825" s="3">
        <v>78.25</v>
      </c>
      <c r="N825" s="1" t="s">
        <v>21</v>
      </c>
      <c r="O825" s="1" t="s">
        <v>37</v>
      </c>
    </row>
    <row r="826" spans="1:15" x14ac:dyDescent="0.3">
      <c r="A826" s="1" t="s">
        <v>3006</v>
      </c>
      <c r="B826" s="2">
        <v>45231</v>
      </c>
      <c r="C826" s="1" t="s">
        <v>6670</v>
      </c>
      <c r="D826" s="1" t="s">
        <v>54</v>
      </c>
      <c r="E826">
        <v>2023</v>
      </c>
      <c r="F826" s="1" t="s">
        <v>144</v>
      </c>
      <c r="G826" s="1" t="s">
        <v>145</v>
      </c>
      <c r="H826" s="1" t="s">
        <v>3007</v>
      </c>
      <c r="I826" s="1" t="s">
        <v>3008</v>
      </c>
      <c r="J826" s="1" t="s">
        <v>70</v>
      </c>
      <c r="K826" s="3">
        <v>22.88</v>
      </c>
      <c r="L826">
        <v>3</v>
      </c>
      <c r="M826" s="3">
        <v>68.64</v>
      </c>
      <c r="N826" s="1" t="s">
        <v>29</v>
      </c>
      <c r="O826" s="1" t="s">
        <v>44</v>
      </c>
    </row>
    <row r="827" spans="1:15" x14ac:dyDescent="0.3">
      <c r="A827" s="1" t="s">
        <v>3009</v>
      </c>
      <c r="B827" s="2">
        <v>45032</v>
      </c>
      <c r="C827" s="1" t="s">
        <v>6666</v>
      </c>
      <c r="D827" s="1" t="s">
        <v>82</v>
      </c>
      <c r="E827">
        <v>2023</v>
      </c>
      <c r="F827" s="1" t="s">
        <v>1688</v>
      </c>
      <c r="G827" s="1" t="s">
        <v>2785</v>
      </c>
      <c r="H827" s="1" t="s">
        <v>2356</v>
      </c>
      <c r="I827" s="1" t="s">
        <v>3010</v>
      </c>
      <c r="J827" s="1" t="s">
        <v>20</v>
      </c>
      <c r="K827" s="3">
        <v>21.78</v>
      </c>
      <c r="L827">
        <v>3</v>
      </c>
      <c r="M827" s="3">
        <v>65.34</v>
      </c>
      <c r="N827" s="1" t="s">
        <v>29</v>
      </c>
      <c r="O827" s="1" t="s">
        <v>22</v>
      </c>
    </row>
    <row r="828" spans="1:15" x14ac:dyDescent="0.3">
      <c r="A828" s="1" t="s">
        <v>3011</v>
      </c>
      <c r="B828" s="2">
        <v>45099</v>
      </c>
      <c r="C828" s="1" t="s">
        <v>6672</v>
      </c>
      <c r="D828" s="1" t="s">
        <v>24</v>
      </c>
      <c r="E828">
        <v>2023</v>
      </c>
      <c r="F828" s="1" t="s">
        <v>2838</v>
      </c>
      <c r="G828" s="1" t="s">
        <v>2839</v>
      </c>
      <c r="H828" s="1" t="s">
        <v>2246</v>
      </c>
      <c r="I828" s="1" t="s">
        <v>2247</v>
      </c>
      <c r="J828" s="1" t="s">
        <v>20</v>
      </c>
      <c r="K828" s="3">
        <v>8.64</v>
      </c>
      <c r="L828">
        <v>3</v>
      </c>
      <c r="M828" s="3">
        <v>25.92</v>
      </c>
      <c r="N828" s="1" t="s">
        <v>21</v>
      </c>
      <c r="O828" s="1" t="s">
        <v>22</v>
      </c>
    </row>
    <row r="829" spans="1:15" x14ac:dyDescent="0.3">
      <c r="A829" s="1" t="s">
        <v>3012</v>
      </c>
      <c r="B829" s="2">
        <v>45362</v>
      </c>
      <c r="C829" s="1" t="s">
        <v>6667</v>
      </c>
      <c r="D829" s="1" t="s">
        <v>15</v>
      </c>
      <c r="E829">
        <v>2024</v>
      </c>
      <c r="F829" s="1" t="s">
        <v>982</v>
      </c>
      <c r="G829" s="1" t="s">
        <v>3013</v>
      </c>
      <c r="H829" s="1" t="s">
        <v>99</v>
      </c>
      <c r="I829" s="1" t="s">
        <v>100</v>
      </c>
      <c r="J829" s="1" t="s">
        <v>20</v>
      </c>
      <c r="K829" s="3">
        <v>21.77</v>
      </c>
      <c r="L829">
        <v>3</v>
      </c>
      <c r="M829" s="3">
        <v>65.31</v>
      </c>
      <c r="N829" s="1" t="s">
        <v>21</v>
      </c>
      <c r="O829" s="1" t="s">
        <v>95</v>
      </c>
    </row>
    <row r="830" spans="1:15" x14ac:dyDescent="0.3">
      <c r="A830" s="1" t="s">
        <v>3014</v>
      </c>
      <c r="B830" s="2">
        <v>45623</v>
      </c>
      <c r="C830" s="1" t="s">
        <v>6670</v>
      </c>
      <c r="D830" s="1" t="s">
        <v>54</v>
      </c>
      <c r="E830">
        <v>2024</v>
      </c>
      <c r="F830" s="1" t="s">
        <v>2822</v>
      </c>
      <c r="G830" s="1" t="s">
        <v>3015</v>
      </c>
      <c r="H830" s="1" t="s">
        <v>1497</v>
      </c>
      <c r="I830" s="1" t="s">
        <v>3016</v>
      </c>
      <c r="J830" s="1" t="s">
        <v>20</v>
      </c>
      <c r="K830" s="3">
        <v>41.53</v>
      </c>
      <c r="L830">
        <v>3</v>
      </c>
      <c r="M830" s="3">
        <v>124.59</v>
      </c>
      <c r="N830" s="1" t="s">
        <v>88</v>
      </c>
      <c r="O830" s="1" t="s">
        <v>44</v>
      </c>
    </row>
    <row r="831" spans="1:15" x14ac:dyDescent="0.3">
      <c r="A831" s="1" t="s">
        <v>3017</v>
      </c>
      <c r="B831" s="2">
        <v>44998</v>
      </c>
      <c r="C831" s="1" t="s">
        <v>6667</v>
      </c>
      <c r="D831" s="1" t="s">
        <v>15</v>
      </c>
      <c r="E831">
        <v>2023</v>
      </c>
      <c r="F831" s="1" t="s">
        <v>3018</v>
      </c>
      <c r="G831" s="1" t="s">
        <v>3019</v>
      </c>
      <c r="H831" s="1" t="s">
        <v>1944</v>
      </c>
      <c r="I831" s="1" t="s">
        <v>3020</v>
      </c>
      <c r="J831" s="1" t="s">
        <v>20</v>
      </c>
      <c r="K831" s="3">
        <v>32.32</v>
      </c>
      <c r="L831">
        <v>5</v>
      </c>
      <c r="M831" s="3">
        <v>161.6</v>
      </c>
      <c r="N831" s="1" t="s">
        <v>88</v>
      </c>
      <c r="O831" s="1" t="s">
        <v>193</v>
      </c>
    </row>
    <row r="832" spans="1:15" x14ac:dyDescent="0.3">
      <c r="A832" s="1" t="s">
        <v>3021</v>
      </c>
      <c r="B832" s="2">
        <v>45004</v>
      </c>
      <c r="C832" s="1" t="s">
        <v>6666</v>
      </c>
      <c r="D832" s="1" t="s">
        <v>15</v>
      </c>
      <c r="E832">
        <v>2023</v>
      </c>
      <c r="F832" s="1" t="s">
        <v>3022</v>
      </c>
      <c r="G832" s="1" t="s">
        <v>3023</v>
      </c>
      <c r="H832" s="1" t="s">
        <v>1428</v>
      </c>
      <c r="I832" s="1" t="s">
        <v>2908</v>
      </c>
      <c r="J832" s="1" t="s">
        <v>51</v>
      </c>
      <c r="K832" s="3">
        <v>17.88</v>
      </c>
      <c r="L832">
        <v>3</v>
      </c>
      <c r="M832" s="3">
        <v>53.64</v>
      </c>
      <c r="N832" s="1" t="s">
        <v>21</v>
      </c>
      <c r="O832" s="1" t="s">
        <v>37</v>
      </c>
    </row>
    <row r="833" spans="1:15" x14ac:dyDescent="0.3">
      <c r="A833" s="1" t="s">
        <v>3024</v>
      </c>
      <c r="B833" s="2">
        <v>45195</v>
      </c>
      <c r="C833" s="1" t="s">
        <v>6671</v>
      </c>
      <c r="D833" s="1" t="s">
        <v>60</v>
      </c>
      <c r="E833">
        <v>2023</v>
      </c>
      <c r="F833" s="1" t="s">
        <v>583</v>
      </c>
      <c r="G833" s="1" t="s">
        <v>3000</v>
      </c>
      <c r="H833" s="1" t="s">
        <v>2213</v>
      </c>
      <c r="I833" s="1" t="s">
        <v>3025</v>
      </c>
      <c r="J833" s="1" t="s">
        <v>70</v>
      </c>
      <c r="K833" s="3">
        <v>36.54</v>
      </c>
      <c r="L833">
        <v>1</v>
      </c>
      <c r="M833" s="3">
        <v>36.54</v>
      </c>
      <c r="N833" s="1" t="s">
        <v>29</v>
      </c>
      <c r="O833" s="1" t="s">
        <v>95</v>
      </c>
    </row>
    <row r="834" spans="1:15" x14ac:dyDescent="0.3">
      <c r="A834" s="1" t="s">
        <v>3026</v>
      </c>
      <c r="B834" s="2">
        <v>45631</v>
      </c>
      <c r="C834" s="1" t="s">
        <v>6672</v>
      </c>
      <c r="D834" s="1" t="s">
        <v>107</v>
      </c>
      <c r="E834">
        <v>2024</v>
      </c>
      <c r="F834" s="1" t="s">
        <v>3027</v>
      </c>
      <c r="G834" s="1" t="s">
        <v>3028</v>
      </c>
      <c r="H834" s="1" t="s">
        <v>826</v>
      </c>
      <c r="I834" s="1" t="s">
        <v>2996</v>
      </c>
      <c r="J834" s="1" t="s">
        <v>70</v>
      </c>
      <c r="K834" s="3">
        <v>22.42</v>
      </c>
      <c r="L834">
        <v>1</v>
      </c>
      <c r="M834" s="3">
        <v>22.42</v>
      </c>
      <c r="N834" s="1" t="s">
        <v>6669</v>
      </c>
      <c r="O834" s="1" t="s">
        <v>95</v>
      </c>
    </row>
    <row r="835" spans="1:15" x14ac:dyDescent="0.3">
      <c r="A835" s="1" t="s">
        <v>3029</v>
      </c>
      <c r="B835" s="2">
        <v>45577</v>
      </c>
      <c r="C835" s="1" t="s">
        <v>6673</v>
      </c>
      <c r="D835" s="1" t="s">
        <v>133</v>
      </c>
      <c r="E835">
        <v>2024</v>
      </c>
      <c r="F835" s="1" t="s">
        <v>3030</v>
      </c>
      <c r="G835" s="1" t="s">
        <v>3031</v>
      </c>
      <c r="H835" s="1" t="s">
        <v>1337</v>
      </c>
      <c r="I835" s="1" t="s">
        <v>1338</v>
      </c>
      <c r="J835" s="1" t="s">
        <v>20</v>
      </c>
      <c r="K835" s="3">
        <v>13.02</v>
      </c>
      <c r="L835">
        <v>3</v>
      </c>
      <c r="M835" s="3">
        <v>39.06</v>
      </c>
      <c r="N835" s="1" t="s">
        <v>29</v>
      </c>
      <c r="O835" s="1" t="s">
        <v>22</v>
      </c>
    </row>
    <row r="836" spans="1:15" x14ac:dyDescent="0.3">
      <c r="A836" s="1" t="s">
        <v>3032</v>
      </c>
      <c r="B836" s="2">
        <v>45523</v>
      </c>
      <c r="C836" s="1" t="s">
        <v>6667</v>
      </c>
      <c r="D836" s="1" t="s">
        <v>90</v>
      </c>
      <c r="E836">
        <v>2024</v>
      </c>
      <c r="F836" s="1" t="s">
        <v>3033</v>
      </c>
      <c r="G836" s="1" t="s">
        <v>3034</v>
      </c>
      <c r="H836" s="1" t="s">
        <v>197</v>
      </c>
      <c r="I836" s="1" t="s">
        <v>2634</v>
      </c>
      <c r="J836" s="1" t="s">
        <v>70</v>
      </c>
      <c r="K836" s="3">
        <v>14.41</v>
      </c>
      <c r="L836">
        <v>3</v>
      </c>
      <c r="M836" s="3">
        <v>43.23</v>
      </c>
      <c r="N836" s="1" t="s">
        <v>6669</v>
      </c>
      <c r="O836" s="1" t="s">
        <v>22</v>
      </c>
    </row>
    <row r="837" spans="1:15" x14ac:dyDescent="0.3">
      <c r="A837" s="1" t="s">
        <v>3035</v>
      </c>
      <c r="B837" s="2">
        <v>45480</v>
      </c>
      <c r="C837" s="1" t="s">
        <v>6666</v>
      </c>
      <c r="D837" s="1" t="s">
        <v>32</v>
      </c>
      <c r="E837">
        <v>2024</v>
      </c>
      <c r="F837" s="1" t="s">
        <v>2477</v>
      </c>
      <c r="G837" s="1" t="s">
        <v>3036</v>
      </c>
      <c r="H837" s="1" t="s">
        <v>2639</v>
      </c>
      <c r="I837" s="1" t="s">
        <v>2640</v>
      </c>
      <c r="J837" s="1" t="s">
        <v>70</v>
      </c>
      <c r="K837" s="3">
        <v>14.93</v>
      </c>
      <c r="L837">
        <v>1</v>
      </c>
      <c r="M837" s="3">
        <v>14.93</v>
      </c>
      <c r="N837" s="1" t="s">
        <v>21</v>
      </c>
      <c r="O837" s="1" t="s">
        <v>193</v>
      </c>
    </row>
    <row r="838" spans="1:15" x14ac:dyDescent="0.3">
      <c r="A838" s="1" t="s">
        <v>3037</v>
      </c>
      <c r="B838" s="2">
        <v>45311</v>
      </c>
      <c r="C838" s="1" t="s">
        <v>6673</v>
      </c>
      <c r="D838" s="1" t="s">
        <v>210</v>
      </c>
      <c r="E838">
        <v>2024</v>
      </c>
      <c r="F838" s="1" t="s">
        <v>1413</v>
      </c>
      <c r="G838" s="1" t="s">
        <v>3038</v>
      </c>
      <c r="H838" s="1" t="s">
        <v>628</v>
      </c>
      <c r="I838" s="1" t="s">
        <v>3039</v>
      </c>
      <c r="J838" s="1" t="s">
        <v>51</v>
      </c>
      <c r="K838" s="3">
        <v>36.79</v>
      </c>
      <c r="L838">
        <v>1</v>
      </c>
      <c r="M838" s="3">
        <v>36.79</v>
      </c>
      <c r="N838" s="1" t="s">
        <v>6669</v>
      </c>
      <c r="O838" s="1" t="s">
        <v>37</v>
      </c>
    </row>
    <row r="839" spans="1:15" x14ac:dyDescent="0.3">
      <c r="A839" s="1" t="s">
        <v>3040</v>
      </c>
      <c r="B839" s="2">
        <v>45431</v>
      </c>
      <c r="C839" s="1" t="s">
        <v>6666</v>
      </c>
      <c r="D839" s="1" t="s">
        <v>46</v>
      </c>
      <c r="E839">
        <v>2024</v>
      </c>
      <c r="F839" s="1" t="s">
        <v>1971</v>
      </c>
      <c r="G839" s="1" t="s">
        <v>1972</v>
      </c>
      <c r="H839" s="1" t="s">
        <v>1428</v>
      </c>
      <c r="I839" s="1" t="s">
        <v>1429</v>
      </c>
      <c r="J839" s="1" t="s">
        <v>20</v>
      </c>
      <c r="K839" s="3">
        <v>24.44</v>
      </c>
      <c r="L839">
        <v>1</v>
      </c>
      <c r="M839" s="3">
        <v>24.44</v>
      </c>
      <c r="N839" s="1" t="s">
        <v>6669</v>
      </c>
      <c r="O839" s="1" t="s">
        <v>80</v>
      </c>
    </row>
    <row r="840" spans="1:15" x14ac:dyDescent="0.3">
      <c r="A840" s="1" t="s">
        <v>3041</v>
      </c>
      <c r="B840" s="2">
        <v>45738</v>
      </c>
      <c r="C840" s="1" t="s">
        <v>6673</v>
      </c>
      <c r="D840" s="1" t="s">
        <v>15</v>
      </c>
      <c r="E840">
        <v>2025</v>
      </c>
      <c r="F840" s="1" t="s">
        <v>1465</v>
      </c>
      <c r="G840" s="1" t="s">
        <v>1466</v>
      </c>
      <c r="H840" s="1" t="s">
        <v>673</v>
      </c>
      <c r="I840" s="1" t="s">
        <v>674</v>
      </c>
      <c r="J840" s="1" t="s">
        <v>70</v>
      </c>
      <c r="K840" s="3">
        <v>6.42</v>
      </c>
      <c r="L840">
        <v>4</v>
      </c>
      <c r="M840" s="3">
        <v>25.68</v>
      </c>
      <c r="N840" s="1" t="s">
        <v>29</v>
      </c>
      <c r="O840" s="1" t="s">
        <v>22</v>
      </c>
    </row>
    <row r="841" spans="1:15" x14ac:dyDescent="0.3">
      <c r="A841" s="1" t="s">
        <v>3042</v>
      </c>
      <c r="B841" s="2">
        <v>44826</v>
      </c>
      <c r="C841" s="1" t="s">
        <v>6672</v>
      </c>
      <c r="D841" s="1" t="s">
        <v>60</v>
      </c>
      <c r="E841">
        <v>2022</v>
      </c>
      <c r="F841" s="1" t="s">
        <v>1624</v>
      </c>
      <c r="G841" s="1" t="s">
        <v>1625</v>
      </c>
      <c r="H841" s="1" t="s">
        <v>2349</v>
      </c>
      <c r="I841" s="1" t="s">
        <v>2350</v>
      </c>
      <c r="J841" s="1" t="s">
        <v>20</v>
      </c>
      <c r="K841" s="3">
        <v>48.66</v>
      </c>
      <c r="L841">
        <v>4</v>
      </c>
      <c r="M841" s="3">
        <v>194.64</v>
      </c>
      <c r="N841" s="1" t="s">
        <v>6669</v>
      </c>
      <c r="O841" s="1" t="s">
        <v>22</v>
      </c>
    </row>
    <row r="842" spans="1:15" x14ac:dyDescent="0.3">
      <c r="A842" s="1" t="s">
        <v>3043</v>
      </c>
      <c r="B842" s="2">
        <v>45810</v>
      </c>
      <c r="C842" s="1" t="s">
        <v>6667</v>
      </c>
      <c r="D842" s="1" t="s">
        <v>24</v>
      </c>
      <c r="E842">
        <v>2025</v>
      </c>
      <c r="F842" s="1" t="s">
        <v>1299</v>
      </c>
      <c r="G842" s="1" t="s">
        <v>1300</v>
      </c>
      <c r="H842" s="1" t="s">
        <v>3044</v>
      </c>
      <c r="I842" s="1" t="s">
        <v>3045</v>
      </c>
      <c r="J842" s="1" t="s">
        <v>20</v>
      </c>
      <c r="K842" s="3">
        <v>30.28</v>
      </c>
      <c r="L842">
        <v>4</v>
      </c>
      <c r="M842" s="3">
        <v>121.12</v>
      </c>
      <c r="N842" s="1" t="s">
        <v>21</v>
      </c>
      <c r="O842" s="1" t="s">
        <v>37</v>
      </c>
    </row>
    <row r="843" spans="1:15" x14ac:dyDescent="0.3">
      <c r="A843" s="1" t="s">
        <v>3046</v>
      </c>
      <c r="B843" s="2">
        <v>45246</v>
      </c>
      <c r="C843" s="1" t="s">
        <v>6672</v>
      </c>
      <c r="D843" s="1" t="s">
        <v>54</v>
      </c>
      <c r="E843">
        <v>2023</v>
      </c>
      <c r="F843" s="1" t="s">
        <v>1583</v>
      </c>
      <c r="G843" s="1" t="s">
        <v>3047</v>
      </c>
      <c r="H843" s="1" t="s">
        <v>2174</v>
      </c>
      <c r="I843" s="1" t="s">
        <v>3048</v>
      </c>
      <c r="J843" s="1" t="s">
        <v>87</v>
      </c>
      <c r="K843" s="3">
        <v>17.09</v>
      </c>
      <c r="L843">
        <v>3</v>
      </c>
      <c r="M843" s="3">
        <v>51.27</v>
      </c>
      <c r="N843" s="1" t="s">
        <v>6669</v>
      </c>
      <c r="O843" s="1" t="s">
        <v>37</v>
      </c>
    </row>
    <row r="844" spans="1:15" x14ac:dyDescent="0.3">
      <c r="A844" s="1" t="s">
        <v>3049</v>
      </c>
      <c r="B844" s="2">
        <v>44929</v>
      </c>
      <c r="C844" s="1" t="s">
        <v>6671</v>
      </c>
      <c r="D844" s="1" t="s">
        <v>210</v>
      </c>
      <c r="E844">
        <v>2023</v>
      </c>
      <c r="F844" s="1" t="s">
        <v>780</v>
      </c>
      <c r="G844" s="1" t="s">
        <v>781</v>
      </c>
      <c r="H844" s="1" t="s">
        <v>2229</v>
      </c>
      <c r="I844" s="1" t="s">
        <v>3050</v>
      </c>
      <c r="J844" s="1" t="s">
        <v>20</v>
      </c>
      <c r="K844" s="3">
        <v>46.08</v>
      </c>
      <c r="L844">
        <v>2</v>
      </c>
      <c r="M844" s="3">
        <v>92.16</v>
      </c>
      <c r="N844" s="1" t="s">
        <v>29</v>
      </c>
      <c r="O844" s="1" t="s">
        <v>44</v>
      </c>
    </row>
    <row r="845" spans="1:15" x14ac:dyDescent="0.3">
      <c r="A845" s="1" t="s">
        <v>3051</v>
      </c>
      <c r="B845" s="2">
        <v>45110</v>
      </c>
      <c r="C845" s="1" t="s">
        <v>6667</v>
      </c>
      <c r="D845" s="1" t="s">
        <v>32</v>
      </c>
      <c r="E845">
        <v>2023</v>
      </c>
      <c r="F845" s="1" t="s">
        <v>2554</v>
      </c>
      <c r="G845" s="1" t="s">
        <v>3052</v>
      </c>
      <c r="H845" s="1" t="s">
        <v>302</v>
      </c>
      <c r="I845" s="1" t="s">
        <v>303</v>
      </c>
      <c r="J845" s="1" t="s">
        <v>20</v>
      </c>
      <c r="K845" s="3">
        <v>40.43</v>
      </c>
      <c r="L845">
        <v>2</v>
      </c>
      <c r="M845" s="3">
        <v>80.86</v>
      </c>
      <c r="N845" s="1" t="s">
        <v>21</v>
      </c>
      <c r="O845" s="1" t="s">
        <v>22</v>
      </c>
    </row>
    <row r="846" spans="1:15" x14ac:dyDescent="0.3">
      <c r="A846" s="1" t="s">
        <v>3053</v>
      </c>
      <c r="B846" s="2">
        <v>45484</v>
      </c>
      <c r="C846" s="1" t="s">
        <v>6672</v>
      </c>
      <c r="D846" s="1" t="s">
        <v>32</v>
      </c>
      <c r="E846">
        <v>2024</v>
      </c>
      <c r="F846" s="1" t="s">
        <v>1271</v>
      </c>
      <c r="G846" s="1" t="s">
        <v>1272</v>
      </c>
      <c r="H846" s="1" t="s">
        <v>3054</v>
      </c>
      <c r="I846" s="1" t="s">
        <v>3055</v>
      </c>
      <c r="J846" s="1" t="s">
        <v>70</v>
      </c>
      <c r="K846" s="3">
        <v>46.18</v>
      </c>
      <c r="L846">
        <v>3</v>
      </c>
      <c r="M846" s="3">
        <v>138.54</v>
      </c>
      <c r="N846" s="1" t="s">
        <v>21</v>
      </c>
      <c r="O846" s="1" t="s">
        <v>44</v>
      </c>
    </row>
    <row r="847" spans="1:15" x14ac:dyDescent="0.3">
      <c r="A847" s="1" t="s">
        <v>3056</v>
      </c>
      <c r="B847" s="2">
        <v>45161</v>
      </c>
      <c r="C847" s="1" t="s">
        <v>6670</v>
      </c>
      <c r="D847" s="1" t="s">
        <v>90</v>
      </c>
      <c r="E847">
        <v>2023</v>
      </c>
      <c r="F847" s="1" t="s">
        <v>3057</v>
      </c>
      <c r="G847" s="1" t="s">
        <v>3058</v>
      </c>
      <c r="H847" s="1" t="s">
        <v>3059</v>
      </c>
      <c r="I847" s="1" t="s">
        <v>3060</v>
      </c>
      <c r="J847" s="1" t="s">
        <v>20</v>
      </c>
      <c r="K847" s="3">
        <v>42.19</v>
      </c>
      <c r="L847">
        <v>1</v>
      </c>
      <c r="M847" s="3">
        <v>42.19</v>
      </c>
      <c r="N847" s="1" t="s">
        <v>6669</v>
      </c>
      <c r="O847" s="1" t="s">
        <v>22</v>
      </c>
    </row>
    <row r="848" spans="1:15" x14ac:dyDescent="0.3">
      <c r="A848" s="1" t="s">
        <v>3061</v>
      </c>
      <c r="B848" s="2">
        <v>45371</v>
      </c>
      <c r="C848" s="1" t="s">
        <v>6670</v>
      </c>
      <c r="D848" s="1" t="s">
        <v>15</v>
      </c>
      <c r="E848">
        <v>2024</v>
      </c>
      <c r="F848" s="1" t="s">
        <v>1793</v>
      </c>
      <c r="G848" s="1" t="s">
        <v>1794</v>
      </c>
      <c r="H848" s="1" t="s">
        <v>777</v>
      </c>
      <c r="I848" s="1" t="s">
        <v>2243</v>
      </c>
      <c r="J848" s="1" t="s">
        <v>20</v>
      </c>
      <c r="K848" s="3">
        <v>28.47</v>
      </c>
      <c r="L848">
        <v>5</v>
      </c>
      <c r="M848" s="3">
        <v>142.35</v>
      </c>
      <c r="N848" s="1" t="s">
        <v>29</v>
      </c>
      <c r="O848" s="1" t="s">
        <v>44</v>
      </c>
    </row>
    <row r="849" spans="1:15" x14ac:dyDescent="0.3">
      <c r="A849" s="1" t="s">
        <v>3062</v>
      </c>
      <c r="B849" s="2">
        <v>44851</v>
      </c>
      <c r="C849" s="1" t="s">
        <v>6667</v>
      </c>
      <c r="D849" s="1" t="s">
        <v>133</v>
      </c>
      <c r="E849">
        <v>2022</v>
      </c>
      <c r="F849" s="1" t="s">
        <v>3063</v>
      </c>
      <c r="G849" s="1" t="s">
        <v>3064</v>
      </c>
      <c r="H849" s="1" t="s">
        <v>375</v>
      </c>
      <c r="I849" s="1" t="s">
        <v>376</v>
      </c>
      <c r="J849" s="1" t="s">
        <v>20</v>
      </c>
      <c r="K849" s="3">
        <v>13.87</v>
      </c>
      <c r="L849">
        <v>1</v>
      </c>
      <c r="M849" s="3">
        <v>13.87</v>
      </c>
      <c r="N849" s="1" t="s">
        <v>29</v>
      </c>
      <c r="O849" s="1" t="s">
        <v>80</v>
      </c>
    </row>
    <row r="850" spans="1:15" x14ac:dyDescent="0.3">
      <c r="A850" s="1" t="s">
        <v>3065</v>
      </c>
      <c r="B850" s="2">
        <v>45501</v>
      </c>
      <c r="C850" s="1" t="s">
        <v>6666</v>
      </c>
      <c r="D850" s="1" t="s">
        <v>32</v>
      </c>
      <c r="E850">
        <v>2024</v>
      </c>
      <c r="F850" s="1" t="s">
        <v>1163</v>
      </c>
      <c r="G850" s="1" t="s">
        <v>3066</v>
      </c>
      <c r="H850" s="1" t="s">
        <v>2382</v>
      </c>
      <c r="I850" s="1" t="s">
        <v>3067</v>
      </c>
      <c r="J850" s="1" t="s">
        <v>51</v>
      </c>
      <c r="K850" s="3">
        <v>41.07</v>
      </c>
      <c r="L850">
        <v>2</v>
      </c>
      <c r="M850" s="3">
        <v>82.14</v>
      </c>
      <c r="N850" s="1" t="s">
        <v>29</v>
      </c>
      <c r="O850" s="1" t="s">
        <v>22</v>
      </c>
    </row>
    <row r="851" spans="1:15" x14ac:dyDescent="0.3">
      <c r="A851" s="1" t="s">
        <v>3068</v>
      </c>
      <c r="B851" s="2">
        <v>45645</v>
      </c>
      <c r="C851" s="1" t="s">
        <v>6672</v>
      </c>
      <c r="D851" s="1" t="s">
        <v>107</v>
      </c>
      <c r="E851">
        <v>2024</v>
      </c>
      <c r="F851" s="1" t="s">
        <v>2838</v>
      </c>
      <c r="G851" s="1" t="s">
        <v>3069</v>
      </c>
      <c r="H851" s="1" t="s">
        <v>197</v>
      </c>
      <c r="I851" s="1" t="s">
        <v>3070</v>
      </c>
      <c r="J851" s="1" t="s">
        <v>51</v>
      </c>
      <c r="K851" s="3">
        <v>45.04</v>
      </c>
      <c r="L851">
        <v>4</v>
      </c>
      <c r="M851" s="3">
        <v>180.16</v>
      </c>
      <c r="N851" s="1" t="s">
        <v>29</v>
      </c>
      <c r="O851" s="1" t="s">
        <v>37</v>
      </c>
    </row>
    <row r="852" spans="1:15" x14ac:dyDescent="0.3">
      <c r="A852" s="1" t="s">
        <v>3071</v>
      </c>
      <c r="B852" s="2">
        <v>45200</v>
      </c>
      <c r="C852" s="1" t="s">
        <v>6666</v>
      </c>
      <c r="D852" s="1" t="s">
        <v>133</v>
      </c>
      <c r="E852">
        <v>2023</v>
      </c>
      <c r="F852" s="1" t="s">
        <v>3072</v>
      </c>
      <c r="G852" s="1" t="s">
        <v>3073</v>
      </c>
      <c r="H852" s="1" t="s">
        <v>3074</v>
      </c>
      <c r="I852" s="1" t="s">
        <v>3075</v>
      </c>
      <c r="J852" s="1" t="s">
        <v>70</v>
      </c>
      <c r="K852" s="3">
        <v>11.12</v>
      </c>
      <c r="L852">
        <v>2</v>
      </c>
      <c r="M852" s="3">
        <v>22.24</v>
      </c>
      <c r="N852" s="1" t="s">
        <v>6669</v>
      </c>
      <c r="O852" s="1" t="s">
        <v>52</v>
      </c>
    </row>
    <row r="853" spans="1:15" x14ac:dyDescent="0.3">
      <c r="A853" s="1" t="s">
        <v>3076</v>
      </c>
      <c r="B853" s="2">
        <v>44856</v>
      </c>
      <c r="C853" s="1" t="s">
        <v>6673</v>
      </c>
      <c r="D853" s="1" t="s">
        <v>133</v>
      </c>
      <c r="E853">
        <v>2022</v>
      </c>
      <c r="F853" s="1" t="s">
        <v>1143</v>
      </c>
      <c r="G853" s="1" t="s">
        <v>1144</v>
      </c>
      <c r="H853" s="1" t="s">
        <v>989</v>
      </c>
      <c r="I853" s="1" t="s">
        <v>990</v>
      </c>
      <c r="J853" s="1" t="s">
        <v>20</v>
      </c>
      <c r="K853" s="3">
        <v>20.92</v>
      </c>
      <c r="L853">
        <v>2</v>
      </c>
      <c r="M853" s="3">
        <v>41.84</v>
      </c>
      <c r="N853" s="1" t="s">
        <v>21</v>
      </c>
      <c r="O853" s="1" t="s">
        <v>37</v>
      </c>
    </row>
    <row r="854" spans="1:15" x14ac:dyDescent="0.3">
      <c r="A854" s="1" t="s">
        <v>3077</v>
      </c>
      <c r="B854" s="2">
        <v>45291</v>
      </c>
      <c r="C854" s="1" t="s">
        <v>6666</v>
      </c>
      <c r="D854" s="1" t="s">
        <v>107</v>
      </c>
      <c r="E854">
        <v>2023</v>
      </c>
      <c r="F854" s="1" t="s">
        <v>1508</v>
      </c>
      <c r="G854" s="1" t="s">
        <v>3078</v>
      </c>
      <c r="H854" s="1" t="s">
        <v>3079</v>
      </c>
      <c r="I854" s="1" t="s">
        <v>3080</v>
      </c>
      <c r="J854" s="1" t="s">
        <v>20</v>
      </c>
      <c r="K854" s="3">
        <v>14.46</v>
      </c>
      <c r="L854">
        <v>1</v>
      </c>
      <c r="M854" s="3">
        <v>14.46</v>
      </c>
      <c r="N854" s="1" t="s">
        <v>21</v>
      </c>
      <c r="O854" s="1" t="s">
        <v>22</v>
      </c>
    </row>
    <row r="855" spans="1:15" x14ac:dyDescent="0.3">
      <c r="A855" s="1" t="s">
        <v>3081</v>
      </c>
      <c r="B855" s="2">
        <v>45119</v>
      </c>
      <c r="C855" s="1" t="s">
        <v>6670</v>
      </c>
      <c r="D855" s="1" t="s">
        <v>32</v>
      </c>
      <c r="E855">
        <v>2023</v>
      </c>
      <c r="F855" s="1" t="s">
        <v>750</v>
      </c>
      <c r="G855" s="1" t="s">
        <v>751</v>
      </c>
      <c r="H855" s="1" t="s">
        <v>1948</v>
      </c>
      <c r="I855" s="1" t="s">
        <v>1949</v>
      </c>
      <c r="J855" s="1" t="s">
        <v>70</v>
      </c>
      <c r="K855" s="3">
        <v>56.99</v>
      </c>
      <c r="L855">
        <v>5</v>
      </c>
      <c r="M855" s="3">
        <v>284.95</v>
      </c>
      <c r="N855" s="1" t="s">
        <v>29</v>
      </c>
      <c r="O855" s="1" t="s">
        <v>30</v>
      </c>
    </row>
    <row r="856" spans="1:15" x14ac:dyDescent="0.3">
      <c r="A856" s="1" t="s">
        <v>3082</v>
      </c>
      <c r="B856" s="2">
        <v>45360</v>
      </c>
      <c r="C856" s="1" t="s">
        <v>6673</v>
      </c>
      <c r="D856" s="1" t="s">
        <v>15</v>
      </c>
      <c r="E856">
        <v>2024</v>
      </c>
      <c r="F856" s="1" t="s">
        <v>894</v>
      </c>
      <c r="G856" s="1" t="s">
        <v>3083</v>
      </c>
      <c r="H856" s="1" t="s">
        <v>752</v>
      </c>
      <c r="I856" s="1" t="s">
        <v>753</v>
      </c>
      <c r="J856" s="1" t="s">
        <v>20</v>
      </c>
      <c r="K856" s="3">
        <v>7.09</v>
      </c>
      <c r="L856">
        <v>3</v>
      </c>
      <c r="M856" s="3">
        <v>21.27</v>
      </c>
      <c r="N856" s="1" t="s">
        <v>29</v>
      </c>
      <c r="O856" s="1" t="s">
        <v>22</v>
      </c>
    </row>
    <row r="857" spans="1:15" x14ac:dyDescent="0.3">
      <c r="A857" s="1" t="s">
        <v>3084</v>
      </c>
      <c r="B857" s="2">
        <v>45428</v>
      </c>
      <c r="C857" s="1" t="s">
        <v>6672</v>
      </c>
      <c r="D857" s="1" t="s">
        <v>46</v>
      </c>
      <c r="E857">
        <v>2024</v>
      </c>
      <c r="F857" s="1" t="s">
        <v>3085</v>
      </c>
      <c r="G857" s="1" t="s">
        <v>3086</v>
      </c>
      <c r="H857" s="1" t="s">
        <v>673</v>
      </c>
      <c r="I857" s="1" t="s">
        <v>674</v>
      </c>
      <c r="J857" s="1" t="s">
        <v>51</v>
      </c>
      <c r="K857" s="3">
        <v>6.28</v>
      </c>
      <c r="L857">
        <v>3</v>
      </c>
      <c r="M857" s="3">
        <v>18.84</v>
      </c>
      <c r="N857" s="1" t="s">
        <v>21</v>
      </c>
      <c r="O857" s="1" t="s">
        <v>37</v>
      </c>
    </row>
    <row r="858" spans="1:15" x14ac:dyDescent="0.3">
      <c r="A858" s="1" t="s">
        <v>3087</v>
      </c>
      <c r="B858" s="2">
        <v>45866</v>
      </c>
      <c r="C858" s="1" t="s">
        <v>6667</v>
      </c>
      <c r="D858" s="1" t="s">
        <v>32</v>
      </c>
      <c r="E858">
        <v>2025</v>
      </c>
      <c r="F858" s="1" t="s">
        <v>3088</v>
      </c>
      <c r="G858" s="1" t="s">
        <v>3089</v>
      </c>
      <c r="H858" s="1" t="s">
        <v>1037</v>
      </c>
      <c r="I858" s="1" t="s">
        <v>3090</v>
      </c>
      <c r="J858" s="1" t="s">
        <v>20</v>
      </c>
      <c r="K858" s="3">
        <v>34.97</v>
      </c>
      <c r="L858">
        <v>3</v>
      </c>
      <c r="M858" s="3">
        <v>104.91</v>
      </c>
      <c r="N858" s="1" t="s">
        <v>21</v>
      </c>
      <c r="O858" s="1" t="s">
        <v>44</v>
      </c>
    </row>
    <row r="859" spans="1:15" x14ac:dyDescent="0.3">
      <c r="A859" s="1" t="s">
        <v>3091</v>
      </c>
      <c r="B859" s="2">
        <v>45826</v>
      </c>
      <c r="C859" s="1" t="s">
        <v>6670</v>
      </c>
      <c r="D859" s="1" t="s">
        <v>24</v>
      </c>
      <c r="E859">
        <v>2025</v>
      </c>
      <c r="F859" s="1" t="s">
        <v>443</v>
      </c>
      <c r="G859" s="1" t="s">
        <v>3092</v>
      </c>
      <c r="H859" s="1" t="s">
        <v>360</v>
      </c>
      <c r="I859" s="1" t="s">
        <v>361</v>
      </c>
      <c r="J859" s="1" t="s">
        <v>70</v>
      </c>
      <c r="K859" s="3">
        <v>18.899999999999999</v>
      </c>
      <c r="L859">
        <v>5</v>
      </c>
      <c r="M859" s="3">
        <v>94.5</v>
      </c>
      <c r="N859" s="1" t="s">
        <v>21</v>
      </c>
      <c r="O859" s="1" t="s">
        <v>37</v>
      </c>
    </row>
    <row r="860" spans="1:15" x14ac:dyDescent="0.3">
      <c r="A860" s="1" t="s">
        <v>3093</v>
      </c>
      <c r="B860" s="2">
        <v>44959</v>
      </c>
      <c r="C860" s="1" t="s">
        <v>6672</v>
      </c>
      <c r="D860" s="1" t="s">
        <v>39</v>
      </c>
      <c r="E860">
        <v>2023</v>
      </c>
      <c r="F860" s="1" t="s">
        <v>3094</v>
      </c>
      <c r="G860" s="1" t="s">
        <v>3095</v>
      </c>
      <c r="H860" s="1" t="s">
        <v>2877</v>
      </c>
      <c r="I860" s="1" t="s">
        <v>3096</v>
      </c>
      <c r="J860" s="1" t="s">
        <v>70</v>
      </c>
      <c r="K860" s="3">
        <v>6.27</v>
      </c>
      <c r="L860">
        <v>3</v>
      </c>
      <c r="M860" s="3">
        <v>18.809999999999999</v>
      </c>
      <c r="N860" s="1" t="s">
        <v>21</v>
      </c>
      <c r="O860" s="1" t="s">
        <v>193</v>
      </c>
    </row>
    <row r="861" spans="1:15" x14ac:dyDescent="0.3">
      <c r="A861" s="1" t="s">
        <v>3097</v>
      </c>
      <c r="B861" s="2">
        <v>45548</v>
      </c>
      <c r="C861" s="1" t="s">
        <v>6668</v>
      </c>
      <c r="D861" s="1" t="s">
        <v>60</v>
      </c>
      <c r="E861">
        <v>2024</v>
      </c>
      <c r="F861" s="1" t="s">
        <v>3098</v>
      </c>
      <c r="G861" s="1" t="s">
        <v>3099</v>
      </c>
      <c r="H861" s="1" t="s">
        <v>3100</v>
      </c>
      <c r="I861" s="1" t="s">
        <v>3101</v>
      </c>
      <c r="J861" s="1" t="s">
        <v>51</v>
      </c>
      <c r="K861" s="3">
        <v>44.56</v>
      </c>
      <c r="L861">
        <v>1</v>
      </c>
      <c r="M861" s="3">
        <v>44.56</v>
      </c>
      <c r="N861" s="1" t="s">
        <v>88</v>
      </c>
      <c r="O861" s="1" t="s">
        <v>44</v>
      </c>
    </row>
    <row r="862" spans="1:15" x14ac:dyDescent="0.3">
      <c r="A862" s="1" t="s">
        <v>3102</v>
      </c>
      <c r="B862" s="2">
        <v>44975</v>
      </c>
      <c r="C862" s="1" t="s">
        <v>6673</v>
      </c>
      <c r="D862" s="1" t="s">
        <v>39</v>
      </c>
      <c r="E862">
        <v>2023</v>
      </c>
      <c r="F862" s="1" t="s">
        <v>3103</v>
      </c>
      <c r="G862" s="1" t="s">
        <v>3104</v>
      </c>
      <c r="H862" s="1" t="s">
        <v>554</v>
      </c>
      <c r="I862" s="1" t="s">
        <v>1116</v>
      </c>
      <c r="J862" s="1" t="s">
        <v>70</v>
      </c>
      <c r="K862" s="3">
        <v>56.71</v>
      </c>
      <c r="L862">
        <v>4</v>
      </c>
      <c r="M862" s="3">
        <v>226.84</v>
      </c>
      <c r="N862" s="1" t="s">
        <v>6669</v>
      </c>
      <c r="O862" s="1" t="s">
        <v>22</v>
      </c>
    </row>
    <row r="863" spans="1:15" x14ac:dyDescent="0.3">
      <c r="A863" s="1" t="s">
        <v>3105</v>
      </c>
      <c r="B863" s="2">
        <v>45419</v>
      </c>
      <c r="C863" s="1" t="s">
        <v>6671</v>
      </c>
      <c r="D863" s="1" t="s">
        <v>46</v>
      </c>
      <c r="E863">
        <v>2024</v>
      </c>
      <c r="F863" s="1" t="s">
        <v>3106</v>
      </c>
      <c r="G863" s="1" t="s">
        <v>3107</v>
      </c>
      <c r="H863" s="1" t="s">
        <v>262</v>
      </c>
      <c r="I863" s="1" t="s">
        <v>263</v>
      </c>
      <c r="J863" s="1" t="s">
        <v>70</v>
      </c>
      <c r="K863" s="3">
        <v>48.95</v>
      </c>
      <c r="L863">
        <v>2</v>
      </c>
      <c r="M863" s="3">
        <v>97.9</v>
      </c>
      <c r="N863" s="1" t="s">
        <v>21</v>
      </c>
      <c r="O863" s="1" t="s">
        <v>193</v>
      </c>
    </row>
    <row r="864" spans="1:15" x14ac:dyDescent="0.3">
      <c r="A864" s="1" t="s">
        <v>3108</v>
      </c>
      <c r="B864" s="2">
        <v>45835</v>
      </c>
      <c r="C864" s="1" t="s">
        <v>6668</v>
      </c>
      <c r="D864" s="1" t="s">
        <v>24</v>
      </c>
      <c r="E864">
        <v>2025</v>
      </c>
      <c r="F864" s="1" t="s">
        <v>3109</v>
      </c>
      <c r="G864" s="1" t="s">
        <v>3110</v>
      </c>
      <c r="H864" s="1" t="s">
        <v>886</v>
      </c>
      <c r="I864" s="1" t="s">
        <v>3111</v>
      </c>
      <c r="J864" s="1" t="s">
        <v>70</v>
      </c>
      <c r="K864" s="3">
        <v>26.02</v>
      </c>
      <c r="L864">
        <v>3</v>
      </c>
      <c r="M864" s="3">
        <v>78.06</v>
      </c>
      <c r="N864" s="1" t="s">
        <v>21</v>
      </c>
      <c r="O864" s="1" t="s">
        <v>193</v>
      </c>
    </row>
    <row r="865" spans="1:15" x14ac:dyDescent="0.3">
      <c r="A865" s="1" t="s">
        <v>3112</v>
      </c>
      <c r="B865" s="2">
        <v>45063</v>
      </c>
      <c r="C865" s="1" t="s">
        <v>6670</v>
      </c>
      <c r="D865" s="1" t="s">
        <v>46</v>
      </c>
      <c r="E865">
        <v>2023</v>
      </c>
      <c r="F865" s="1" t="s">
        <v>2099</v>
      </c>
      <c r="G865" s="1" t="s">
        <v>2995</v>
      </c>
      <c r="H865" s="1" t="s">
        <v>3113</v>
      </c>
      <c r="I865" s="1" t="s">
        <v>3114</v>
      </c>
      <c r="J865" s="1" t="s">
        <v>87</v>
      </c>
      <c r="K865" s="3">
        <v>21.28</v>
      </c>
      <c r="L865">
        <v>4</v>
      </c>
      <c r="M865" s="3">
        <v>85.12</v>
      </c>
      <c r="N865" s="1" t="s">
        <v>6669</v>
      </c>
      <c r="O865" s="1" t="s">
        <v>44</v>
      </c>
    </row>
    <row r="866" spans="1:15" x14ac:dyDescent="0.3">
      <c r="A866" s="1" t="s">
        <v>3115</v>
      </c>
      <c r="B866" s="2">
        <v>45155</v>
      </c>
      <c r="C866" s="1" t="s">
        <v>6672</v>
      </c>
      <c r="D866" s="1" t="s">
        <v>90</v>
      </c>
      <c r="E866">
        <v>2023</v>
      </c>
      <c r="F866" s="1" t="s">
        <v>118</v>
      </c>
      <c r="G866" s="1" t="s">
        <v>805</v>
      </c>
      <c r="H866" s="1" t="s">
        <v>3116</v>
      </c>
      <c r="I866" s="1" t="s">
        <v>3117</v>
      </c>
      <c r="J866" s="1" t="s">
        <v>20</v>
      </c>
      <c r="K866" s="3">
        <v>31.02</v>
      </c>
      <c r="L866">
        <v>3</v>
      </c>
      <c r="M866" s="3">
        <v>93.06</v>
      </c>
      <c r="N866" s="1" t="s">
        <v>21</v>
      </c>
      <c r="O866" s="1" t="s">
        <v>37</v>
      </c>
    </row>
    <row r="867" spans="1:15" x14ac:dyDescent="0.3">
      <c r="A867" s="1" t="s">
        <v>3118</v>
      </c>
      <c r="B867" s="2">
        <v>45835</v>
      </c>
      <c r="C867" s="1" t="s">
        <v>6668</v>
      </c>
      <c r="D867" s="1" t="s">
        <v>24</v>
      </c>
      <c r="E867">
        <v>2025</v>
      </c>
      <c r="F867" s="1" t="s">
        <v>611</v>
      </c>
      <c r="G867" s="1" t="s">
        <v>3119</v>
      </c>
      <c r="H867" s="1" t="s">
        <v>450</v>
      </c>
      <c r="I867" s="1" t="s">
        <v>1447</v>
      </c>
      <c r="J867" s="1" t="s">
        <v>20</v>
      </c>
      <c r="K867" s="3">
        <v>53.5</v>
      </c>
      <c r="L867">
        <v>4</v>
      </c>
      <c r="M867" s="3">
        <v>214</v>
      </c>
      <c r="N867" s="1" t="s">
        <v>21</v>
      </c>
      <c r="O867" s="1" t="s">
        <v>37</v>
      </c>
    </row>
    <row r="868" spans="1:15" x14ac:dyDescent="0.3">
      <c r="A868" s="1" t="s">
        <v>3120</v>
      </c>
      <c r="B868" s="2">
        <v>45556</v>
      </c>
      <c r="C868" s="1" t="s">
        <v>6673</v>
      </c>
      <c r="D868" s="1" t="s">
        <v>60</v>
      </c>
      <c r="E868">
        <v>2024</v>
      </c>
      <c r="F868" s="1" t="s">
        <v>1128</v>
      </c>
      <c r="G868" s="1" t="s">
        <v>3121</v>
      </c>
      <c r="H868" s="1" t="s">
        <v>3122</v>
      </c>
      <c r="I868" s="1" t="s">
        <v>3123</v>
      </c>
      <c r="J868" s="1" t="s">
        <v>70</v>
      </c>
      <c r="K868" s="3">
        <v>48.51</v>
      </c>
      <c r="L868">
        <v>3</v>
      </c>
      <c r="M868" s="3">
        <v>145.53</v>
      </c>
      <c r="N868" s="1" t="s">
        <v>21</v>
      </c>
      <c r="O868" s="1" t="s">
        <v>30</v>
      </c>
    </row>
    <row r="869" spans="1:15" x14ac:dyDescent="0.3">
      <c r="A869" s="1" t="s">
        <v>3124</v>
      </c>
      <c r="B869" s="2">
        <v>45179</v>
      </c>
      <c r="C869" s="1" t="s">
        <v>6666</v>
      </c>
      <c r="D869" s="1" t="s">
        <v>60</v>
      </c>
      <c r="E869">
        <v>2023</v>
      </c>
      <c r="F869" s="1" t="s">
        <v>2981</v>
      </c>
      <c r="G869" s="1" t="s">
        <v>2982</v>
      </c>
      <c r="H869" s="1" t="s">
        <v>663</v>
      </c>
      <c r="I869" s="1" t="s">
        <v>2315</v>
      </c>
      <c r="J869" s="1" t="s">
        <v>20</v>
      </c>
      <c r="K869" s="3">
        <v>8.1199999999999992</v>
      </c>
      <c r="L869">
        <v>2</v>
      </c>
      <c r="M869" s="3">
        <v>16.239999999999998</v>
      </c>
      <c r="N869" s="1" t="s">
        <v>21</v>
      </c>
      <c r="O869" s="1" t="s">
        <v>193</v>
      </c>
    </row>
    <row r="870" spans="1:15" x14ac:dyDescent="0.3">
      <c r="A870" s="1" t="s">
        <v>3125</v>
      </c>
      <c r="B870" s="2">
        <v>45274</v>
      </c>
      <c r="C870" s="1" t="s">
        <v>6672</v>
      </c>
      <c r="D870" s="1" t="s">
        <v>107</v>
      </c>
      <c r="E870">
        <v>2023</v>
      </c>
      <c r="F870" s="1" t="s">
        <v>3126</v>
      </c>
      <c r="G870" s="1" t="s">
        <v>3127</v>
      </c>
      <c r="H870" s="1" t="s">
        <v>406</v>
      </c>
      <c r="I870" s="1" t="s">
        <v>407</v>
      </c>
      <c r="J870" s="1" t="s">
        <v>20</v>
      </c>
      <c r="K870" s="3">
        <v>36.15</v>
      </c>
      <c r="L870">
        <v>1</v>
      </c>
      <c r="M870" s="3">
        <v>36.15</v>
      </c>
      <c r="N870" s="1" t="s">
        <v>21</v>
      </c>
      <c r="O870" s="1" t="s">
        <v>30</v>
      </c>
    </row>
    <row r="871" spans="1:15" x14ac:dyDescent="0.3">
      <c r="A871" s="1" t="s">
        <v>3128</v>
      </c>
      <c r="B871" s="2">
        <v>44909</v>
      </c>
      <c r="C871" s="1" t="s">
        <v>6670</v>
      </c>
      <c r="D871" s="1" t="s">
        <v>107</v>
      </c>
      <c r="E871">
        <v>2022</v>
      </c>
      <c r="F871" s="1" t="s">
        <v>1120</v>
      </c>
      <c r="G871" s="1" t="s">
        <v>2623</v>
      </c>
      <c r="H871" s="1" t="s">
        <v>1661</v>
      </c>
      <c r="I871" s="1" t="s">
        <v>3129</v>
      </c>
      <c r="J871" s="1" t="s">
        <v>20</v>
      </c>
      <c r="K871" s="3">
        <v>26.88</v>
      </c>
      <c r="L871">
        <v>2</v>
      </c>
      <c r="M871" s="3">
        <v>53.76</v>
      </c>
      <c r="N871" s="1" t="s">
        <v>6669</v>
      </c>
      <c r="O871" s="1" t="s">
        <v>30</v>
      </c>
    </row>
    <row r="872" spans="1:15" x14ac:dyDescent="0.3">
      <c r="A872" s="1" t="s">
        <v>3130</v>
      </c>
      <c r="B872" s="2">
        <v>45691</v>
      </c>
      <c r="C872" s="1" t="s">
        <v>6667</v>
      </c>
      <c r="D872" s="1" t="s">
        <v>39</v>
      </c>
      <c r="E872">
        <v>2025</v>
      </c>
      <c r="F872" s="1" t="s">
        <v>3131</v>
      </c>
      <c r="G872" s="1" t="s">
        <v>3132</v>
      </c>
      <c r="H872" s="1" t="s">
        <v>3133</v>
      </c>
      <c r="I872" s="1" t="s">
        <v>3134</v>
      </c>
      <c r="J872" s="1" t="s">
        <v>87</v>
      </c>
      <c r="K872" s="3">
        <v>53.92</v>
      </c>
      <c r="L872">
        <v>3</v>
      </c>
      <c r="M872" s="3">
        <v>161.76</v>
      </c>
      <c r="N872" s="1" t="s">
        <v>21</v>
      </c>
      <c r="O872" s="1" t="s">
        <v>37</v>
      </c>
    </row>
    <row r="873" spans="1:15" x14ac:dyDescent="0.3">
      <c r="A873" s="1" t="s">
        <v>3135</v>
      </c>
      <c r="B873" s="2">
        <v>45098</v>
      </c>
      <c r="C873" s="1" t="s">
        <v>6670</v>
      </c>
      <c r="D873" s="1" t="s">
        <v>24</v>
      </c>
      <c r="E873">
        <v>2023</v>
      </c>
      <c r="F873" s="1" t="s">
        <v>3136</v>
      </c>
      <c r="G873" s="1" t="s">
        <v>3137</v>
      </c>
      <c r="H873" s="1" t="s">
        <v>3138</v>
      </c>
      <c r="I873" s="1" t="s">
        <v>3139</v>
      </c>
      <c r="J873" s="1" t="s">
        <v>20</v>
      </c>
      <c r="K873" s="3">
        <v>33.22</v>
      </c>
      <c r="L873">
        <v>1</v>
      </c>
      <c r="M873" s="3">
        <v>33.22</v>
      </c>
      <c r="N873" s="1" t="s">
        <v>29</v>
      </c>
      <c r="O873" s="1" t="s">
        <v>37</v>
      </c>
    </row>
    <row r="874" spans="1:15" x14ac:dyDescent="0.3">
      <c r="A874" s="1" t="s">
        <v>3140</v>
      </c>
      <c r="B874" s="2">
        <v>44994</v>
      </c>
      <c r="C874" s="1" t="s">
        <v>6672</v>
      </c>
      <c r="D874" s="1" t="s">
        <v>15</v>
      </c>
      <c r="E874">
        <v>2023</v>
      </c>
      <c r="F874" s="1" t="s">
        <v>1914</v>
      </c>
      <c r="G874" s="1" t="s">
        <v>3141</v>
      </c>
      <c r="H874" s="1" t="s">
        <v>1378</v>
      </c>
      <c r="I874" s="1" t="s">
        <v>1379</v>
      </c>
      <c r="J874" s="1" t="s">
        <v>70</v>
      </c>
      <c r="K874" s="3">
        <v>18</v>
      </c>
      <c r="L874">
        <v>4</v>
      </c>
      <c r="M874" s="3">
        <v>72</v>
      </c>
      <c r="N874" s="1" t="s">
        <v>6669</v>
      </c>
      <c r="O874" s="1" t="s">
        <v>44</v>
      </c>
    </row>
    <row r="875" spans="1:15" x14ac:dyDescent="0.3">
      <c r="A875" s="1" t="s">
        <v>3142</v>
      </c>
      <c r="B875" s="2">
        <v>45783</v>
      </c>
      <c r="C875" s="1" t="s">
        <v>6671</v>
      </c>
      <c r="D875" s="1" t="s">
        <v>46</v>
      </c>
      <c r="E875">
        <v>2025</v>
      </c>
      <c r="F875" s="1" t="s">
        <v>1040</v>
      </c>
      <c r="G875" s="1" t="s">
        <v>3143</v>
      </c>
      <c r="H875" s="1" t="s">
        <v>1089</v>
      </c>
      <c r="I875" s="1" t="s">
        <v>1090</v>
      </c>
      <c r="J875" s="1" t="s">
        <v>51</v>
      </c>
      <c r="K875" s="3">
        <v>31.43</v>
      </c>
      <c r="L875">
        <v>3</v>
      </c>
      <c r="M875" s="3">
        <v>94.29</v>
      </c>
      <c r="N875" s="1" t="s">
        <v>29</v>
      </c>
      <c r="O875" s="1" t="s">
        <v>37</v>
      </c>
    </row>
    <row r="876" spans="1:15" x14ac:dyDescent="0.3">
      <c r="A876" s="1" t="s">
        <v>3144</v>
      </c>
      <c r="B876" s="2">
        <v>45540</v>
      </c>
      <c r="C876" s="1" t="s">
        <v>6672</v>
      </c>
      <c r="D876" s="1" t="s">
        <v>60</v>
      </c>
      <c r="E876">
        <v>2024</v>
      </c>
      <c r="F876" s="1" t="s">
        <v>2149</v>
      </c>
      <c r="G876" s="1" t="s">
        <v>2150</v>
      </c>
      <c r="H876" s="1" t="s">
        <v>3145</v>
      </c>
      <c r="I876" s="1" t="s">
        <v>3146</v>
      </c>
      <c r="J876" s="1" t="s">
        <v>70</v>
      </c>
      <c r="K876" s="3">
        <v>9.52</v>
      </c>
      <c r="L876">
        <v>4</v>
      </c>
      <c r="M876" s="3">
        <v>38.08</v>
      </c>
      <c r="N876" s="1" t="s">
        <v>29</v>
      </c>
      <c r="O876" s="1" t="s">
        <v>44</v>
      </c>
    </row>
    <row r="877" spans="1:15" x14ac:dyDescent="0.3">
      <c r="A877" s="1" t="s">
        <v>3147</v>
      </c>
      <c r="B877" s="2">
        <v>45019</v>
      </c>
      <c r="C877" s="1" t="s">
        <v>6667</v>
      </c>
      <c r="D877" s="1" t="s">
        <v>82</v>
      </c>
      <c r="E877">
        <v>2023</v>
      </c>
      <c r="F877" s="1" t="s">
        <v>419</v>
      </c>
      <c r="G877" s="1" t="s">
        <v>2512</v>
      </c>
      <c r="H877" s="1" t="s">
        <v>3133</v>
      </c>
      <c r="I877" s="1" t="s">
        <v>3134</v>
      </c>
      <c r="J877" s="1" t="s">
        <v>70</v>
      </c>
      <c r="K877" s="3">
        <v>38.799999999999997</v>
      </c>
      <c r="L877">
        <v>4</v>
      </c>
      <c r="M877" s="3">
        <v>155.19999999999999</v>
      </c>
      <c r="N877" s="1" t="s">
        <v>29</v>
      </c>
      <c r="O877" s="1" t="s">
        <v>37</v>
      </c>
    </row>
    <row r="878" spans="1:15" x14ac:dyDescent="0.3">
      <c r="A878" s="1" t="s">
        <v>3148</v>
      </c>
      <c r="B878" s="2">
        <v>45532</v>
      </c>
      <c r="C878" s="1" t="s">
        <v>6670</v>
      </c>
      <c r="D878" s="1" t="s">
        <v>90</v>
      </c>
      <c r="E878">
        <v>2024</v>
      </c>
      <c r="F878" s="1" t="s">
        <v>463</v>
      </c>
      <c r="G878" s="1" t="s">
        <v>2621</v>
      </c>
      <c r="H878" s="1" t="s">
        <v>3149</v>
      </c>
      <c r="I878" s="1" t="s">
        <v>3150</v>
      </c>
      <c r="J878" s="1" t="s">
        <v>20</v>
      </c>
      <c r="K878" s="3">
        <v>22.1</v>
      </c>
      <c r="L878">
        <v>2</v>
      </c>
      <c r="M878" s="3">
        <v>44.2</v>
      </c>
      <c r="N878" s="1" t="s">
        <v>6669</v>
      </c>
      <c r="O878" s="1" t="s">
        <v>22</v>
      </c>
    </row>
    <row r="879" spans="1:15" x14ac:dyDescent="0.3">
      <c r="A879" s="1" t="s">
        <v>3151</v>
      </c>
      <c r="B879" s="2">
        <v>45352</v>
      </c>
      <c r="C879" s="1" t="s">
        <v>6668</v>
      </c>
      <c r="D879" s="1" t="s">
        <v>15</v>
      </c>
      <c r="E879">
        <v>2024</v>
      </c>
      <c r="F879" s="1" t="s">
        <v>3152</v>
      </c>
      <c r="G879" s="1" t="s">
        <v>3153</v>
      </c>
      <c r="H879" s="1" t="s">
        <v>1021</v>
      </c>
      <c r="I879" s="1" t="s">
        <v>3154</v>
      </c>
      <c r="J879" s="1" t="s">
        <v>51</v>
      </c>
      <c r="K879" s="3">
        <v>14.38</v>
      </c>
      <c r="L879">
        <v>3</v>
      </c>
      <c r="M879" s="3">
        <v>43.14</v>
      </c>
      <c r="N879" s="1" t="s">
        <v>88</v>
      </c>
      <c r="O879" s="1" t="s">
        <v>37</v>
      </c>
    </row>
    <row r="880" spans="1:15" x14ac:dyDescent="0.3">
      <c r="A880" s="1" t="s">
        <v>3155</v>
      </c>
      <c r="B880" s="2">
        <v>45593</v>
      </c>
      <c r="C880" s="1" t="s">
        <v>6667</v>
      </c>
      <c r="D880" s="1" t="s">
        <v>133</v>
      </c>
      <c r="E880">
        <v>2024</v>
      </c>
      <c r="F880" s="1" t="s">
        <v>2353</v>
      </c>
      <c r="G880" s="1" t="s">
        <v>2354</v>
      </c>
      <c r="H880" s="1" t="s">
        <v>3156</v>
      </c>
      <c r="I880" s="1" t="s">
        <v>3157</v>
      </c>
      <c r="J880" s="1" t="s">
        <v>20</v>
      </c>
      <c r="K880" s="3">
        <v>21.47</v>
      </c>
      <c r="L880">
        <v>1</v>
      </c>
      <c r="M880" s="3">
        <v>21.47</v>
      </c>
      <c r="N880" s="1" t="s">
        <v>6669</v>
      </c>
      <c r="O880" s="1" t="s">
        <v>193</v>
      </c>
    </row>
    <row r="881" spans="1:15" x14ac:dyDescent="0.3">
      <c r="A881" s="1" t="s">
        <v>3158</v>
      </c>
      <c r="B881" s="2">
        <v>44870</v>
      </c>
      <c r="C881" s="1" t="s">
        <v>6673</v>
      </c>
      <c r="D881" s="1" t="s">
        <v>54</v>
      </c>
      <c r="E881">
        <v>2022</v>
      </c>
      <c r="F881" s="1" t="s">
        <v>40</v>
      </c>
      <c r="G881" s="1" t="s">
        <v>41</v>
      </c>
      <c r="H881" s="1" t="s">
        <v>554</v>
      </c>
      <c r="I881" s="1" t="s">
        <v>555</v>
      </c>
      <c r="J881" s="1" t="s">
        <v>70</v>
      </c>
      <c r="K881" s="3">
        <v>32.86</v>
      </c>
      <c r="L881">
        <v>2</v>
      </c>
      <c r="M881" s="3">
        <v>65.72</v>
      </c>
      <c r="N881" s="1" t="s">
        <v>29</v>
      </c>
      <c r="O881" s="1" t="s">
        <v>37</v>
      </c>
    </row>
    <row r="882" spans="1:15" x14ac:dyDescent="0.3">
      <c r="A882" s="1" t="s">
        <v>3159</v>
      </c>
      <c r="B882" s="2">
        <v>45155</v>
      </c>
      <c r="C882" s="1" t="s">
        <v>6672</v>
      </c>
      <c r="D882" s="1" t="s">
        <v>90</v>
      </c>
      <c r="E882">
        <v>2023</v>
      </c>
      <c r="F882" s="1" t="s">
        <v>2593</v>
      </c>
      <c r="G882" s="1" t="s">
        <v>2594</v>
      </c>
      <c r="H882" s="1" t="s">
        <v>1948</v>
      </c>
      <c r="I882" s="1" t="s">
        <v>1949</v>
      </c>
      <c r="J882" s="1" t="s">
        <v>20</v>
      </c>
      <c r="K882" s="3">
        <v>51.72</v>
      </c>
      <c r="L882">
        <v>2</v>
      </c>
      <c r="M882" s="3">
        <v>103.44</v>
      </c>
      <c r="N882" s="1" t="s">
        <v>21</v>
      </c>
      <c r="O882" s="1" t="s">
        <v>30</v>
      </c>
    </row>
    <row r="883" spans="1:15" x14ac:dyDescent="0.3">
      <c r="A883" s="1" t="s">
        <v>3160</v>
      </c>
      <c r="B883" s="2">
        <v>45423</v>
      </c>
      <c r="C883" s="1" t="s">
        <v>6673</v>
      </c>
      <c r="D883" s="1" t="s">
        <v>46</v>
      </c>
      <c r="E883">
        <v>2024</v>
      </c>
      <c r="F883" s="1" t="s">
        <v>2140</v>
      </c>
      <c r="G883" s="1" t="s">
        <v>2141</v>
      </c>
      <c r="H883" s="1" t="s">
        <v>836</v>
      </c>
      <c r="I883" s="1" t="s">
        <v>3161</v>
      </c>
      <c r="J883" s="1" t="s">
        <v>20</v>
      </c>
      <c r="K883" s="3">
        <v>15.2</v>
      </c>
      <c r="L883">
        <v>1</v>
      </c>
      <c r="M883" s="3">
        <v>15.2</v>
      </c>
      <c r="N883" s="1" t="s">
        <v>29</v>
      </c>
      <c r="O883" s="1" t="s">
        <v>30</v>
      </c>
    </row>
    <row r="884" spans="1:15" x14ac:dyDescent="0.3">
      <c r="A884" s="1" t="s">
        <v>3162</v>
      </c>
      <c r="B884" s="2">
        <v>45381</v>
      </c>
      <c r="C884" s="1" t="s">
        <v>6673</v>
      </c>
      <c r="D884" s="1" t="s">
        <v>15</v>
      </c>
      <c r="E884">
        <v>2024</v>
      </c>
      <c r="F884" s="1" t="s">
        <v>3163</v>
      </c>
      <c r="G884" s="1" t="s">
        <v>3164</v>
      </c>
      <c r="H884" s="1" t="s">
        <v>1287</v>
      </c>
      <c r="I884" s="1" t="s">
        <v>1288</v>
      </c>
      <c r="J884" s="1" t="s">
        <v>70</v>
      </c>
      <c r="K884" s="3">
        <v>14.95</v>
      </c>
      <c r="L884">
        <v>4</v>
      </c>
      <c r="M884" s="3">
        <v>59.8</v>
      </c>
      <c r="N884" s="1" t="s">
        <v>21</v>
      </c>
      <c r="O884" s="1" t="s">
        <v>22</v>
      </c>
    </row>
    <row r="885" spans="1:15" x14ac:dyDescent="0.3">
      <c r="A885" s="1" t="s">
        <v>3165</v>
      </c>
      <c r="B885" s="2">
        <v>45823</v>
      </c>
      <c r="C885" s="1" t="s">
        <v>6666</v>
      </c>
      <c r="D885" s="1" t="s">
        <v>24</v>
      </c>
      <c r="E885">
        <v>2025</v>
      </c>
      <c r="F885" s="1" t="s">
        <v>3166</v>
      </c>
      <c r="G885" s="1" t="s">
        <v>3167</v>
      </c>
      <c r="H885" s="1" t="s">
        <v>473</v>
      </c>
      <c r="I885" s="1" t="s">
        <v>474</v>
      </c>
      <c r="J885" s="1" t="s">
        <v>20</v>
      </c>
      <c r="K885" s="3">
        <v>32.049999999999997</v>
      </c>
      <c r="L885">
        <v>2</v>
      </c>
      <c r="M885" s="3">
        <v>64.099999999999994</v>
      </c>
      <c r="N885" s="1" t="s">
        <v>6669</v>
      </c>
      <c r="O885" s="1" t="s">
        <v>22</v>
      </c>
    </row>
    <row r="886" spans="1:15" x14ac:dyDescent="0.3">
      <c r="A886" s="1" t="s">
        <v>3168</v>
      </c>
      <c r="B886" s="2">
        <v>45208</v>
      </c>
      <c r="C886" s="1" t="s">
        <v>6667</v>
      </c>
      <c r="D886" s="1" t="s">
        <v>133</v>
      </c>
      <c r="E886">
        <v>2023</v>
      </c>
      <c r="F886" s="1" t="s">
        <v>2644</v>
      </c>
      <c r="G886" s="1" t="s">
        <v>3169</v>
      </c>
      <c r="H886" s="1" t="s">
        <v>572</v>
      </c>
      <c r="I886" s="1" t="s">
        <v>3170</v>
      </c>
      <c r="J886" s="1" t="s">
        <v>70</v>
      </c>
      <c r="K886" s="3">
        <v>8.34</v>
      </c>
      <c r="L886">
        <v>2</v>
      </c>
      <c r="M886" s="3">
        <v>16.68</v>
      </c>
      <c r="N886" s="1" t="s">
        <v>88</v>
      </c>
      <c r="O886" s="1" t="s">
        <v>22</v>
      </c>
    </row>
    <row r="887" spans="1:15" x14ac:dyDescent="0.3">
      <c r="A887" s="1" t="s">
        <v>3171</v>
      </c>
      <c r="B887" s="2">
        <v>45476</v>
      </c>
      <c r="C887" s="1" t="s">
        <v>6670</v>
      </c>
      <c r="D887" s="1" t="s">
        <v>32</v>
      </c>
      <c r="E887">
        <v>2024</v>
      </c>
      <c r="F887" s="1" t="s">
        <v>1877</v>
      </c>
      <c r="G887" s="1" t="s">
        <v>1878</v>
      </c>
      <c r="H887" s="1" t="s">
        <v>3172</v>
      </c>
      <c r="I887" s="1" t="s">
        <v>3173</v>
      </c>
      <c r="J887" s="1" t="s">
        <v>70</v>
      </c>
      <c r="K887" s="3">
        <v>9.83</v>
      </c>
      <c r="L887">
        <v>1</v>
      </c>
      <c r="M887" s="3">
        <v>9.83</v>
      </c>
      <c r="N887" s="1" t="s">
        <v>29</v>
      </c>
      <c r="O887" s="1" t="s">
        <v>52</v>
      </c>
    </row>
    <row r="888" spans="1:15" x14ac:dyDescent="0.3">
      <c r="A888" s="1" t="s">
        <v>3174</v>
      </c>
      <c r="B888" s="2">
        <v>44934</v>
      </c>
      <c r="C888" s="1" t="s">
        <v>6666</v>
      </c>
      <c r="D888" s="1" t="s">
        <v>210</v>
      </c>
      <c r="E888">
        <v>2023</v>
      </c>
      <c r="F888" s="1" t="s">
        <v>1043</v>
      </c>
      <c r="G888" s="1" t="s">
        <v>1493</v>
      </c>
      <c r="H888" s="1" t="s">
        <v>1394</v>
      </c>
      <c r="I888" s="1" t="s">
        <v>1395</v>
      </c>
      <c r="J888" s="1" t="s">
        <v>51</v>
      </c>
      <c r="K888" s="3">
        <v>10.67</v>
      </c>
      <c r="L888">
        <v>2</v>
      </c>
      <c r="M888" s="3">
        <v>21.34</v>
      </c>
      <c r="N888" s="1" t="s">
        <v>21</v>
      </c>
      <c r="O888" s="1" t="s">
        <v>22</v>
      </c>
    </row>
    <row r="889" spans="1:15" x14ac:dyDescent="0.3">
      <c r="A889" s="1" t="s">
        <v>3175</v>
      </c>
      <c r="B889" s="2">
        <v>45361</v>
      </c>
      <c r="C889" s="1" t="s">
        <v>6666</v>
      </c>
      <c r="D889" s="1" t="s">
        <v>15</v>
      </c>
      <c r="E889">
        <v>2024</v>
      </c>
      <c r="F889" s="1" t="s">
        <v>2077</v>
      </c>
      <c r="G889" s="1" t="s">
        <v>2078</v>
      </c>
      <c r="H889" s="1" t="s">
        <v>1243</v>
      </c>
      <c r="I889" s="1" t="s">
        <v>1244</v>
      </c>
      <c r="J889" s="1" t="s">
        <v>70</v>
      </c>
      <c r="K889" s="3">
        <v>40.770000000000003</v>
      </c>
      <c r="L889">
        <v>3</v>
      </c>
      <c r="M889" s="3">
        <v>122.31</v>
      </c>
      <c r="N889" s="1" t="s">
        <v>21</v>
      </c>
      <c r="O889" s="1" t="s">
        <v>37</v>
      </c>
    </row>
    <row r="890" spans="1:15" x14ac:dyDescent="0.3">
      <c r="A890" s="1" t="s">
        <v>3176</v>
      </c>
      <c r="B890" s="2">
        <v>44898</v>
      </c>
      <c r="C890" s="1" t="s">
        <v>6673</v>
      </c>
      <c r="D890" s="1" t="s">
        <v>107</v>
      </c>
      <c r="E890">
        <v>2022</v>
      </c>
      <c r="F890" s="1" t="s">
        <v>3177</v>
      </c>
      <c r="G890" s="1" t="s">
        <v>3178</v>
      </c>
      <c r="H890" s="1" t="s">
        <v>3179</v>
      </c>
      <c r="I890" s="1" t="s">
        <v>3180</v>
      </c>
      <c r="J890" s="1" t="s">
        <v>70</v>
      </c>
      <c r="K890" s="3">
        <v>15.94</v>
      </c>
      <c r="L890">
        <v>1</v>
      </c>
      <c r="M890" s="3">
        <v>15.94</v>
      </c>
      <c r="N890" s="1" t="s">
        <v>29</v>
      </c>
      <c r="O890" s="1" t="s">
        <v>37</v>
      </c>
    </row>
    <row r="891" spans="1:15" x14ac:dyDescent="0.3">
      <c r="A891" s="1" t="s">
        <v>3181</v>
      </c>
      <c r="B891" s="2">
        <v>45161</v>
      </c>
      <c r="C891" s="1" t="s">
        <v>6670</v>
      </c>
      <c r="D891" s="1" t="s">
        <v>90</v>
      </c>
      <c r="E891">
        <v>2023</v>
      </c>
      <c r="F891" s="1" t="s">
        <v>2406</v>
      </c>
      <c r="G891" s="1" t="s">
        <v>3182</v>
      </c>
      <c r="H891" s="1" t="s">
        <v>99</v>
      </c>
      <c r="I891" s="1" t="s">
        <v>1266</v>
      </c>
      <c r="J891" s="1" t="s">
        <v>87</v>
      </c>
      <c r="K891" s="3">
        <v>45.83</v>
      </c>
      <c r="L891">
        <v>2</v>
      </c>
      <c r="M891" s="3">
        <v>91.66</v>
      </c>
      <c r="N891" s="1" t="s">
        <v>21</v>
      </c>
      <c r="O891" s="1" t="s">
        <v>22</v>
      </c>
    </row>
    <row r="892" spans="1:15" x14ac:dyDescent="0.3">
      <c r="A892" s="1" t="s">
        <v>3183</v>
      </c>
      <c r="B892" s="2">
        <v>45007</v>
      </c>
      <c r="C892" s="1" t="s">
        <v>6670</v>
      </c>
      <c r="D892" s="1" t="s">
        <v>15</v>
      </c>
      <c r="E892">
        <v>2023</v>
      </c>
      <c r="F892" s="1" t="s">
        <v>240</v>
      </c>
      <c r="G892" s="1" t="s">
        <v>241</v>
      </c>
      <c r="H892" s="1" t="s">
        <v>393</v>
      </c>
      <c r="I892" s="1" t="s">
        <v>3184</v>
      </c>
      <c r="J892" s="1" t="s">
        <v>20</v>
      </c>
      <c r="K892" s="3">
        <v>44.29</v>
      </c>
      <c r="L892">
        <v>3</v>
      </c>
      <c r="M892" s="3">
        <v>132.87</v>
      </c>
      <c r="N892" s="1" t="s">
        <v>21</v>
      </c>
      <c r="O892" s="1" t="s">
        <v>22</v>
      </c>
    </row>
    <row r="893" spans="1:15" x14ac:dyDescent="0.3">
      <c r="A893" s="1" t="s">
        <v>3185</v>
      </c>
      <c r="B893" s="2">
        <v>45479</v>
      </c>
      <c r="C893" s="1" t="s">
        <v>6673</v>
      </c>
      <c r="D893" s="1" t="s">
        <v>32</v>
      </c>
      <c r="E893">
        <v>2024</v>
      </c>
      <c r="F893" s="1" t="s">
        <v>3186</v>
      </c>
      <c r="G893" s="1" t="s">
        <v>3187</v>
      </c>
      <c r="H893" s="1" t="s">
        <v>2334</v>
      </c>
      <c r="I893" s="1" t="s">
        <v>2335</v>
      </c>
      <c r="J893" s="1" t="s">
        <v>70</v>
      </c>
      <c r="K893" s="3">
        <v>53.12</v>
      </c>
      <c r="L893">
        <v>5</v>
      </c>
      <c r="M893" s="3">
        <v>265.60000000000002</v>
      </c>
      <c r="N893" s="1" t="s">
        <v>21</v>
      </c>
      <c r="O893" s="1" t="s">
        <v>22</v>
      </c>
    </row>
    <row r="894" spans="1:15" x14ac:dyDescent="0.3">
      <c r="A894" s="1" t="s">
        <v>3188</v>
      </c>
      <c r="B894" s="2">
        <v>45090</v>
      </c>
      <c r="C894" s="1" t="s">
        <v>6671</v>
      </c>
      <c r="D894" s="1" t="s">
        <v>24</v>
      </c>
      <c r="E894">
        <v>2023</v>
      </c>
      <c r="F894" s="1" t="s">
        <v>1111</v>
      </c>
      <c r="G894" s="1" t="s">
        <v>3189</v>
      </c>
      <c r="H894" s="1" t="s">
        <v>3190</v>
      </c>
      <c r="I894" s="1" t="s">
        <v>3191</v>
      </c>
      <c r="J894" s="1" t="s">
        <v>51</v>
      </c>
      <c r="K894" s="3">
        <v>38.24</v>
      </c>
      <c r="L894">
        <v>5</v>
      </c>
      <c r="M894" s="3">
        <v>191.2</v>
      </c>
      <c r="N894" s="1" t="s">
        <v>6669</v>
      </c>
      <c r="O894" s="1" t="s">
        <v>22</v>
      </c>
    </row>
    <row r="895" spans="1:15" x14ac:dyDescent="0.3">
      <c r="A895" s="1" t="s">
        <v>3192</v>
      </c>
      <c r="B895" s="2">
        <v>45100</v>
      </c>
      <c r="C895" s="1" t="s">
        <v>6668</v>
      </c>
      <c r="D895" s="1" t="s">
        <v>24</v>
      </c>
      <c r="E895">
        <v>2023</v>
      </c>
      <c r="F895" s="1" t="s">
        <v>3136</v>
      </c>
      <c r="G895" s="1" t="s">
        <v>3137</v>
      </c>
      <c r="H895" s="1" t="s">
        <v>1140</v>
      </c>
      <c r="I895" s="1" t="s">
        <v>3193</v>
      </c>
      <c r="J895" s="1" t="s">
        <v>70</v>
      </c>
      <c r="K895" s="3">
        <v>50.22</v>
      </c>
      <c r="L895">
        <v>3</v>
      </c>
      <c r="M895" s="3">
        <v>150.66</v>
      </c>
      <c r="N895" s="1" t="s">
        <v>21</v>
      </c>
      <c r="O895" s="1" t="s">
        <v>30</v>
      </c>
    </row>
    <row r="896" spans="1:15" x14ac:dyDescent="0.3">
      <c r="A896" s="1" t="s">
        <v>3194</v>
      </c>
      <c r="B896" s="2">
        <v>45747</v>
      </c>
      <c r="C896" s="1" t="s">
        <v>6667</v>
      </c>
      <c r="D896" s="1" t="s">
        <v>15</v>
      </c>
      <c r="E896">
        <v>2025</v>
      </c>
      <c r="F896" s="1" t="s">
        <v>280</v>
      </c>
      <c r="G896" s="1" t="s">
        <v>281</v>
      </c>
      <c r="H896" s="1" t="s">
        <v>3195</v>
      </c>
      <c r="I896" s="1" t="s">
        <v>3196</v>
      </c>
      <c r="J896" s="1" t="s">
        <v>20</v>
      </c>
      <c r="K896" s="3">
        <v>7.04</v>
      </c>
      <c r="L896">
        <v>4</v>
      </c>
      <c r="M896" s="3">
        <v>28.16</v>
      </c>
      <c r="N896" s="1" t="s">
        <v>21</v>
      </c>
      <c r="O896" s="1" t="s">
        <v>95</v>
      </c>
    </row>
    <row r="897" spans="1:15" x14ac:dyDescent="0.3">
      <c r="A897" s="1" t="s">
        <v>3197</v>
      </c>
      <c r="B897" s="2">
        <v>45366</v>
      </c>
      <c r="C897" s="1" t="s">
        <v>6668</v>
      </c>
      <c r="D897" s="1" t="s">
        <v>15</v>
      </c>
      <c r="E897">
        <v>2024</v>
      </c>
      <c r="F897" s="1" t="s">
        <v>3198</v>
      </c>
      <c r="G897" s="1" t="s">
        <v>3199</v>
      </c>
      <c r="H897" s="1" t="s">
        <v>1140</v>
      </c>
      <c r="I897" s="1" t="s">
        <v>3193</v>
      </c>
      <c r="J897" s="1" t="s">
        <v>20</v>
      </c>
      <c r="K897" s="3">
        <v>49.34</v>
      </c>
      <c r="L897">
        <v>2</v>
      </c>
      <c r="M897" s="3">
        <v>98.68</v>
      </c>
      <c r="N897" s="1" t="s">
        <v>21</v>
      </c>
      <c r="O897" s="1" t="s">
        <v>37</v>
      </c>
    </row>
    <row r="898" spans="1:15" x14ac:dyDescent="0.3">
      <c r="A898" s="1" t="s">
        <v>3200</v>
      </c>
      <c r="B898" s="2">
        <v>45877</v>
      </c>
      <c r="C898" s="1" t="s">
        <v>6668</v>
      </c>
      <c r="D898" s="1" t="s">
        <v>90</v>
      </c>
      <c r="E898">
        <v>2025</v>
      </c>
      <c r="F898" s="1" t="s">
        <v>216</v>
      </c>
      <c r="G898" s="1" t="s">
        <v>3201</v>
      </c>
      <c r="H898" s="1" t="s">
        <v>2403</v>
      </c>
      <c r="I898" s="1" t="s">
        <v>2404</v>
      </c>
      <c r="J898" s="1" t="s">
        <v>70</v>
      </c>
      <c r="K898" s="3">
        <v>15.18</v>
      </c>
      <c r="L898">
        <v>3</v>
      </c>
      <c r="M898" s="3">
        <v>45.54</v>
      </c>
      <c r="N898" s="1" t="s">
        <v>21</v>
      </c>
      <c r="O898" s="1" t="s">
        <v>22</v>
      </c>
    </row>
    <row r="899" spans="1:15" x14ac:dyDescent="0.3">
      <c r="A899" s="1" t="s">
        <v>3202</v>
      </c>
      <c r="B899" s="2">
        <v>45459</v>
      </c>
      <c r="C899" s="1" t="s">
        <v>6666</v>
      </c>
      <c r="D899" s="1" t="s">
        <v>24</v>
      </c>
      <c r="E899">
        <v>2024</v>
      </c>
      <c r="F899" s="1" t="s">
        <v>1063</v>
      </c>
      <c r="G899" s="1" t="s">
        <v>3203</v>
      </c>
      <c r="H899" s="1" t="s">
        <v>3204</v>
      </c>
      <c r="I899" s="1" t="s">
        <v>3205</v>
      </c>
      <c r="J899" s="1" t="s">
        <v>20</v>
      </c>
      <c r="K899" s="3">
        <v>25.54</v>
      </c>
      <c r="L899">
        <v>3</v>
      </c>
      <c r="M899" s="3">
        <v>76.62</v>
      </c>
      <c r="N899" s="1" t="s">
        <v>6669</v>
      </c>
      <c r="O899" s="1" t="s">
        <v>193</v>
      </c>
    </row>
    <row r="900" spans="1:15" x14ac:dyDescent="0.3">
      <c r="A900" s="1" t="s">
        <v>3206</v>
      </c>
      <c r="B900" s="2">
        <v>44982</v>
      </c>
      <c r="C900" s="1" t="s">
        <v>6673</v>
      </c>
      <c r="D900" s="1" t="s">
        <v>39</v>
      </c>
      <c r="E900">
        <v>2023</v>
      </c>
      <c r="F900" s="1" t="s">
        <v>3207</v>
      </c>
      <c r="G900" s="1" t="s">
        <v>3208</v>
      </c>
      <c r="H900" s="1" t="s">
        <v>3209</v>
      </c>
      <c r="I900" s="1" t="s">
        <v>3210</v>
      </c>
      <c r="J900" s="1" t="s">
        <v>20</v>
      </c>
      <c r="K900" s="3">
        <v>18.18</v>
      </c>
      <c r="L900">
        <v>3</v>
      </c>
      <c r="M900" s="3">
        <v>54.54</v>
      </c>
      <c r="N900" s="1" t="s">
        <v>21</v>
      </c>
      <c r="O900" s="1" t="s">
        <v>22</v>
      </c>
    </row>
    <row r="901" spans="1:15" x14ac:dyDescent="0.3">
      <c r="A901" s="1" t="s">
        <v>3211</v>
      </c>
      <c r="B901" s="2">
        <v>44820</v>
      </c>
      <c r="C901" s="1" t="s">
        <v>6668</v>
      </c>
      <c r="D901" s="1" t="s">
        <v>60</v>
      </c>
      <c r="E901">
        <v>2022</v>
      </c>
      <c r="F901" s="1" t="s">
        <v>2406</v>
      </c>
      <c r="G901" s="1" t="s">
        <v>2700</v>
      </c>
      <c r="H901" s="1" t="s">
        <v>2003</v>
      </c>
      <c r="I901" s="1" t="s">
        <v>2194</v>
      </c>
      <c r="J901" s="1" t="s">
        <v>51</v>
      </c>
      <c r="K901" s="3">
        <v>45.2</v>
      </c>
      <c r="L901">
        <v>4</v>
      </c>
      <c r="M901" s="3">
        <v>180.8</v>
      </c>
      <c r="N901" s="1" t="s">
        <v>21</v>
      </c>
      <c r="O901" s="1" t="s">
        <v>22</v>
      </c>
    </row>
    <row r="902" spans="1:15" x14ac:dyDescent="0.3">
      <c r="A902" s="1" t="s">
        <v>3212</v>
      </c>
      <c r="B902" s="2">
        <v>44955</v>
      </c>
      <c r="C902" s="1" t="s">
        <v>6666</v>
      </c>
      <c r="D902" s="1" t="s">
        <v>210</v>
      </c>
      <c r="E902">
        <v>2023</v>
      </c>
      <c r="F902" s="1" t="s">
        <v>829</v>
      </c>
      <c r="G902" s="1" t="s">
        <v>3213</v>
      </c>
      <c r="H902" s="1" t="s">
        <v>501</v>
      </c>
      <c r="I902" s="1" t="s">
        <v>3214</v>
      </c>
      <c r="J902" s="1" t="s">
        <v>70</v>
      </c>
      <c r="K902" s="3">
        <v>41.92</v>
      </c>
      <c r="L902">
        <v>3</v>
      </c>
      <c r="M902" s="3">
        <v>125.76</v>
      </c>
      <c r="N902" s="1" t="s">
        <v>21</v>
      </c>
      <c r="O902" s="1" t="s">
        <v>22</v>
      </c>
    </row>
    <row r="903" spans="1:15" x14ac:dyDescent="0.3">
      <c r="A903" s="1" t="s">
        <v>3215</v>
      </c>
      <c r="B903" s="2">
        <v>45392</v>
      </c>
      <c r="C903" s="1" t="s">
        <v>6670</v>
      </c>
      <c r="D903" s="1" t="s">
        <v>82</v>
      </c>
      <c r="E903">
        <v>2024</v>
      </c>
      <c r="F903" s="1" t="s">
        <v>3216</v>
      </c>
      <c r="G903" s="1" t="s">
        <v>3217</v>
      </c>
      <c r="H903" s="1" t="s">
        <v>2189</v>
      </c>
      <c r="I903" s="1" t="s">
        <v>3218</v>
      </c>
      <c r="J903" s="1" t="s">
        <v>87</v>
      </c>
      <c r="K903" s="3">
        <v>13.17</v>
      </c>
      <c r="L903">
        <v>1</v>
      </c>
      <c r="M903" s="3">
        <v>13.17</v>
      </c>
      <c r="N903" s="1" t="s">
        <v>21</v>
      </c>
      <c r="O903" s="1" t="s">
        <v>44</v>
      </c>
    </row>
    <row r="904" spans="1:15" x14ac:dyDescent="0.3">
      <c r="A904" s="1" t="s">
        <v>3219</v>
      </c>
      <c r="B904" s="2">
        <v>45388</v>
      </c>
      <c r="C904" s="1" t="s">
        <v>6673</v>
      </c>
      <c r="D904" s="1" t="s">
        <v>82</v>
      </c>
      <c r="E904">
        <v>2024</v>
      </c>
      <c r="F904" s="1" t="s">
        <v>1040</v>
      </c>
      <c r="G904" s="1" t="s">
        <v>3143</v>
      </c>
      <c r="H904" s="1" t="s">
        <v>1661</v>
      </c>
      <c r="I904" s="1" t="s">
        <v>2255</v>
      </c>
      <c r="J904" s="1" t="s">
        <v>87</v>
      </c>
      <c r="K904" s="3">
        <v>46.29</v>
      </c>
      <c r="L904">
        <v>2</v>
      </c>
      <c r="M904" s="3">
        <v>92.58</v>
      </c>
      <c r="N904" s="1" t="s">
        <v>6669</v>
      </c>
      <c r="O904" s="1" t="s">
        <v>95</v>
      </c>
    </row>
    <row r="905" spans="1:15" x14ac:dyDescent="0.3">
      <c r="A905" s="1" t="s">
        <v>3220</v>
      </c>
      <c r="B905" s="2">
        <v>44896</v>
      </c>
      <c r="C905" s="1" t="s">
        <v>6672</v>
      </c>
      <c r="D905" s="1" t="s">
        <v>107</v>
      </c>
      <c r="E905">
        <v>2022</v>
      </c>
      <c r="F905" s="1" t="s">
        <v>1966</v>
      </c>
      <c r="G905" s="1" t="s">
        <v>1967</v>
      </c>
      <c r="H905" s="1" t="s">
        <v>3221</v>
      </c>
      <c r="I905" s="1" t="s">
        <v>3222</v>
      </c>
      <c r="J905" s="1" t="s">
        <v>87</v>
      </c>
      <c r="K905" s="3">
        <v>43.1</v>
      </c>
      <c r="L905">
        <v>1</v>
      </c>
      <c r="M905" s="3">
        <v>43.1</v>
      </c>
      <c r="N905" s="1" t="s">
        <v>21</v>
      </c>
      <c r="O905" s="1" t="s">
        <v>37</v>
      </c>
    </row>
    <row r="906" spans="1:15" x14ac:dyDescent="0.3">
      <c r="A906" s="1" t="s">
        <v>3223</v>
      </c>
      <c r="B906" s="2">
        <v>45260</v>
      </c>
      <c r="C906" s="1" t="s">
        <v>6672</v>
      </c>
      <c r="D906" s="1" t="s">
        <v>54</v>
      </c>
      <c r="E906">
        <v>2023</v>
      </c>
      <c r="F906" s="1" t="s">
        <v>1015</v>
      </c>
      <c r="G906" s="1" t="s">
        <v>1016</v>
      </c>
      <c r="H906" s="1" t="s">
        <v>707</v>
      </c>
      <c r="I906" s="1" t="s">
        <v>708</v>
      </c>
      <c r="J906" s="1" t="s">
        <v>70</v>
      </c>
      <c r="K906" s="3">
        <v>13.05</v>
      </c>
      <c r="L906">
        <v>5</v>
      </c>
      <c r="M906" s="3">
        <v>65.25</v>
      </c>
      <c r="N906" s="1" t="s">
        <v>6669</v>
      </c>
      <c r="O906" s="1" t="s">
        <v>44</v>
      </c>
    </row>
    <row r="907" spans="1:15" x14ac:dyDescent="0.3">
      <c r="A907" s="1" t="s">
        <v>3224</v>
      </c>
      <c r="B907" s="2">
        <v>45446</v>
      </c>
      <c r="C907" s="1" t="s">
        <v>6667</v>
      </c>
      <c r="D907" s="1" t="s">
        <v>24</v>
      </c>
      <c r="E907">
        <v>2024</v>
      </c>
      <c r="F907" s="1" t="s">
        <v>2571</v>
      </c>
      <c r="G907" s="1" t="s">
        <v>2572</v>
      </c>
      <c r="H907" s="1" t="s">
        <v>487</v>
      </c>
      <c r="I907" s="1" t="s">
        <v>488</v>
      </c>
      <c r="J907" s="1" t="s">
        <v>70</v>
      </c>
      <c r="K907" s="3">
        <v>49.51</v>
      </c>
      <c r="L907">
        <v>5</v>
      </c>
      <c r="M907" s="3">
        <v>247.55</v>
      </c>
      <c r="N907" s="1" t="s">
        <v>6669</v>
      </c>
      <c r="O907" s="1" t="s">
        <v>37</v>
      </c>
    </row>
    <row r="908" spans="1:15" x14ac:dyDescent="0.3">
      <c r="A908" s="1" t="s">
        <v>3225</v>
      </c>
      <c r="B908" s="2">
        <v>45597</v>
      </c>
      <c r="C908" s="1" t="s">
        <v>6668</v>
      </c>
      <c r="D908" s="1" t="s">
        <v>54</v>
      </c>
      <c r="E908">
        <v>2024</v>
      </c>
      <c r="F908" s="1" t="s">
        <v>2681</v>
      </c>
      <c r="G908" s="1" t="s">
        <v>3226</v>
      </c>
      <c r="H908" s="1" t="s">
        <v>1314</v>
      </c>
      <c r="I908" s="1" t="s">
        <v>1315</v>
      </c>
      <c r="J908" s="1" t="s">
        <v>51</v>
      </c>
      <c r="K908" s="3">
        <v>35.81</v>
      </c>
      <c r="L908">
        <v>2</v>
      </c>
      <c r="M908" s="3">
        <v>71.62</v>
      </c>
      <c r="N908" s="1" t="s">
        <v>21</v>
      </c>
      <c r="O908" s="1" t="s">
        <v>22</v>
      </c>
    </row>
    <row r="909" spans="1:15" x14ac:dyDescent="0.3">
      <c r="A909" s="1" t="s">
        <v>3227</v>
      </c>
      <c r="B909" s="2">
        <v>45404</v>
      </c>
      <c r="C909" s="1" t="s">
        <v>6667</v>
      </c>
      <c r="D909" s="1" t="s">
        <v>82</v>
      </c>
      <c r="E909">
        <v>2024</v>
      </c>
      <c r="F909" s="1" t="s">
        <v>463</v>
      </c>
      <c r="G909" s="1" t="s">
        <v>3228</v>
      </c>
      <c r="H909" s="1" t="s">
        <v>176</v>
      </c>
      <c r="I909" s="1" t="s">
        <v>3229</v>
      </c>
      <c r="J909" s="1" t="s">
        <v>87</v>
      </c>
      <c r="K909" s="3">
        <v>21.51</v>
      </c>
      <c r="L909">
        <v>5</v>
      </c>
      <c r="M909" s="3">
        <v>107.55</v>
      </c>
      <c r="N909" s="1" t="s">
        <v>21</v>
      </c>
      <c r="O909" s="1" t="s">
        <v>22</v>
      </c>
    </row>
    <row r="910" spans="1:15" x14ac:dyDescent="0.3">
      <c r="A910" s="1" t="s">
        <v>3230</v>
      </c>
      <c r="B910" s="2">
        <v>45294</v>
      </c>
      <c r="C910" s="1" t="s">
        <v>6670</v>
      </c>
      <c r="D910" s="1" t="s">
        <v>210</v>
      </c>
      <c r="E910">
        <v>2024</v>
      </c>
      <c r="F910" s="1" t="s">
        <v>548</v>
      </c>
      <c r="G910" s="1" t="s">
        <v>3231</v>
      </c>
      <c r="H910" s="1" t="s">
        <v>2913</v>
      </c>
      <c r="I910" s="1" t="s">
        <v>2914</v>
      </c>
      <c r="J910" s="1" t="s">
        <v>87</v>
      </c>
      <c r="K910" s="3">
        <v>44.59</v>
      </c>
      <c r="L910">
        <v>3</v>
      </c>
      <c r="M910" s="3">
        <v>133.77000000000001</v>
      </c>
      <c r="N910" s="1" t="s">
        <v>6669</v>
      </c>
      <c r="O910" s="1" t="s">
        <v>22</v>
      </c>
    </row>
    <row r="911" spans="1:15" x14ac:dyDescent="0.3">
      <c r="A911" s="1" t="s">
        <v>3232</v>
      </c>
      <c r="B911" s="2">
        <v>45647</v>
      </c>
      <c r="C911" s="1" t="s">
        <v>6673</v>
      </c>
      <c r="D911" s="1" t="s">
        <v>107</v>
      </c>
      <c r="E911">
        <v>2024</v>
      </c>
      <c r="F911" s="1" t="s">
        <v>3233</v>
      </c>
      <c r="G911" s="1" t="s">
        <v>3234</v>
      </c>
      <c r="H911" s="1" t="s">
        <v>3235</v>
      </c>
      <c r="I911" s="1" t="s">
        <v>3236</v>
      </c>
      <c r="J911" s="1" t="s">
        <v>20</v>
      </c>
      <c r="K911" s="3">
        <v>27.34</v>
      </c>
      <c r="L911">
        <v>1</v>
      </c>
      <c r="M911" s="3">
        <v>27.34</v>
      </c>
      <c r="N911" s="1" t="s">
        <v>21</v>
      </c>
      <c r="O911" s="1" t="s">
        <v>30</v>
      </c>
    </row>
    <row r="912" spans="1:15" x14ac:dyDescent="0.3">
      <c r="A912" s="1" t="s">
        <v>3237</v>
      </c>
      <c r="B912" s="2">
        <v>45373</v>
      </c>
      <c r="C912" s="1" t="s">
        <v>6668</v>
      </c>
      <c r="D912" s="1" t="s">
        <v>15</v>
      </c>
      <c r="E912">
        <v>2024</v>
      </c>
      <c r="F912" s="1" t="s">
        <v>3238</v>
      </c>
      <c r="G912" s="1" t="s">
        <v>3239</v>
      </c>
      <c r="H912" s="1" t="s">
        <v>2065</v>
      </c>
      <c r="I912" s="1" t="s">
        <v>3240</v>
      </c>
      <c r="J912" s="1" t="s">
        <v>70</v>
      </c>
      <c r="K912" s="3">
        <v>19.53</v>
      </c>
      <c r="L912">
        <v>1</v>
      </c>
      <c r="M912" s="3">
        <v>19.53</v>
      </c>
      <c r="N912" s="1" t="s">
        <v>88</v>
      </c>
      <c r="O912" s="1" t="s">
        <v>37</v>
      </c>
    </row>
    <row r="913" spans="1:15" x14ac:dyDescent="0.3">
      <c r="A913" s="1" t="s">
        <v>3241</v>
      </c>
      <c r="B913" s="2">
        <v>45374</v>
      </c>
      <c r="C913" s="1" t="s">
        <v>6673</v>
      </c>
      <c r="D913" s="1" t="s">
        <v>15</v>
      </c>
      <c r="E913">
        <v>2024</v>
      </c>
      <c r="F913" s="1" t="s">
        <v>1503</v>
      </c>
      <c r="G913" s="1" t="s">
        <v>1875</v>
      </c>
      <c r="H913" s="1" t="s">
        <v>202</v>
      </c>
      <c r="I913" s="1" t="s">
        <v>203</v>
      </c>
      <c r="J913" s="1" t="s">
        <v>51</v>
      </c>
      <c r="K913" s="3">
        <v>17.04</v>
      </c>
      <c r="L913">
        <v>1</v>
      </c>
      <c r="M913" s="3">
        <v>17.04</v>
      </c>
      <c r="N913" s="1" t="s">
        <v>21</v>
      </c>
      <c r="O913" s="1" t="s">
        <v>30</v>
      </c>
    </row>
    <row r="914" spans="1:15" x14ac:dyDescent="0.3">
      <c r="A914" s="1" t="s">
        <v>3242</v>
      </c>
      <c r="B914" s="2">
        <v>45021</v>
      </c>
      <c r="C914" s="1" t="s">
        <v>6670</v>
      </c>
      <c r="D914" s="1" t="s">
        <v>82</v>
      </c>
      <c r="E914">
        <v>2023</v>
      </c>
      <c r="F914" s="1" t="s">
        <v>1527</v>
      </c>
      <c r="G914" s="1" t="s">
        <v>1528</v>
      </c>
      <c r="H914" s="1" t="s">
        <v>2493</v>
      </c>
      <c r="I914" s="1" t="s">
        <v>3243</v>
      </c>
      <c r="J914" s="1" t="s">
        <v>20</v>
      </c>
      <c r="K914" s="3">
        <v>15.06</v>
      </c>
      <c r="L914">
        <v>2</v>
      </c>
      <c r="M914" s="3">
        <v>30.12</v>
      </c>
      <c r="N914" s="1" t="s">
        <v>21</v>
      </c>
      <c r="O914" s="1" t="s">
        <v>44</v>
      </c>
    </row>
    <row r="915" spans="1:15" x14ac:dyDescent="0.3">
      <c r="A915" s="1" t="s">
        <v>3244</v>
      </c>
      <c r="B915" s="2">
        <v>44918</v>
      </c>
      <c r="C915" s="1" t="s">
        <v>6668</v>
      </c>
      <c r="D915" s="1" t="s">
        <v>107</v>
      </c>
      <c r="E915">
        <v>2022</v>
      </c>
      <c r="F915" s="1" t="s">
        <v>1906</v>
      </c>
      <c r="G915" s="1" t="s">
        <v>2271</v>
      </c>
      <c r="H915" s="1" t="s">
        <v>3245</v>
      </c>
      <c r="I915" s="1" t="s">
        <v>3246</v>
      </c>
      <c r="J915" s="1" t="s">
        <v>51</v>
      </c>
      <c r="K915" s="3">
        <v>32.22</v>
      </c>
      <c r="L915">
        <v>2</v>
      </c>
      <c r="M915" s="3">
        <v>64.44</v>
      </c>
      <c r="N915" s="1" t="s">
        <v>6669</v>
      </c>
      <c r="O915" s="1" t="s">
        <v>44</v>
      </c>
    </row>
    <row r="916" spans="1:15" x14ac:dyDescent="0.3">
      <c r="A916" s="1" t="s">
        <v>3247</v>
      </c>
      <c r="B916" s="2">
        <v>45173</v>
      </c>
      <c r="C916" s="1" t="s">
        <v>6667</v>
      </c>
      <c r="D916" s="1" t="s">
        <v>60</v>
      </c>
      <c r="E916">
        <v>2023</v>
      </c>
      <c r="F916" s="1" t="s">
        <v>3248</v>
      </c>
      <c r="G916" s="1" t="s">
        <v>3249</v>
      </c>
      <c r="H916" s="1" t="s">
        <v>3250</v>
      </c>
      <c r="I916" s="1" t="s">
        <v>3251</v>
      </c>
      <c r="J916" s="1" t="s">
        <v>87</v>
      </c>
      <c r="K916" s="3">
        <v>24.5</v>
      </c>
      <c r="L916">
        <v>4</v>
      </c>
      <c r="M916" s="3">
        <v>98</v>
      </c>
      <c r="N916" s="1" t="s">
        <v>29</v>
      </c>
      <c r="O916" s="1" t="s">
        <v>44</v>
      </c>
    </row>
    <row r="917" spans="1:15" x14ac:dyDescent="0.3">
      <c r="A917" s="1" t="s">
        <v>3252</v>
      </c>
      <c r="B917" s="2">
        <v>45543</v>
      </c>
      <c r="C917" s="1" t="s">
        <v>6666</v>
      </c>
      <c r="D917" s="1" t="s">
        <v>60</v>
      </c>
      <c r="E917">
        <v>2024</v>
      </c>
      <c r="F917" s="1" t="s">
        <v>485</v>
      </c>
      <c r="G917" s="1" t="s">
        <v>486</v>
      </c>
      <c r="H917" s="1" t="s">
        <v>3253</v>
      </c>
      <c r="I917" s="1" t="s">
        <v>3254</v>
      </c>
      <c r="J917" s="1" t="s">
        <v>70</v>
      </c>
      <c r="K917" s="3">
        <v>24.94</v>
      </c>
      <c r="L917">
        <v>1</v>
      </c>
      <c r="M917" s="3">
        <v>24.94</v>
      </c>
      <c r="N917" s="1" t="s">
        <v>21</v>
      </c>
      <c r="O917" s="1" t="s">
        <v>37</v>
      </c>
    </row>
    <row r="918" spans="1:15" x14ac:dyDescent="0.3">
      <c r="A918" s="1" t="s">
        <v>3255</v>
      </c>
      <c r="B918" s="2">
        <v>45595</v>
      </c>
      <c r="C918" s="1" t="s">
        <v>6670</v>
      </c>
      <c r="D918" s="1" t="s">
        <v>133</v>
      </c>
      <c r="E918">
        <v>2024</v>
      </c>
      <c r="F918" s="1" t="s">
        <v>3256</v>
      </c>
      <c r="G918" s="1" t="s">
        <v>3257</v>
      </c>
      <c r="H918" s="1" t="s">
        <v>3258</v>
      </c>
      <c r="I918" s="1" t="s">
        <v>3259</v>
      </c>
      <c r="J918" s="1" t="s">
        <v>20</v>
      </c>
      <c r="K918" s="3">
        <v>38.6</v>
      </c>
      <c r="L918">
        <v>1</v>
      </c>
      <c r="M918" s="3">
        <v>38.6</v>
      </c>
      <c r="N918" s="1" t="s">
        <v>21</v>
      </c>
      <c r="O918" s="1" t="s">
        <v>22</v>
      </c>
    </row>
    <row r="919" spans="1:15" x14ac:dyDescent="0.3">
      <c r="A919" s="1" t="s">
        <v>3260</v>
      </c>
      <c r="B919" s="2">
        <v>45747</v>
      </c>
      <c r="C919" s="1" t="s">
        <v>6667</v>
      </c>
      <c r="D919" s="1" t="s">
        <v>15</v>
      </c>
      <c r="E919">
        <v>2025</v>
      </c>
      <c r="F919" s="1" t="s">
        <v>1192</v>
      </c>
      <c r="G919" s="1" t="s">
        <v>1193</v>
      </c>
      <c r="H919" s="1" t="s">
        <v>1246</v>
      </c>
      <c r="I919" s="1" t="s">
        <v>1247</v>
      </c>
      <c r="J919" s="1" t="s">
        <v>70</v>
      </c>
      <c r="K919" s="3">
        <v>8.4499999999999993</v>
      </c>
      <c r="L919">
        <v>3</v>
      </c>
      <c r="M919" s="3">
        <v>25.35</v>
      </c>
      <c r="N919" s="1" t="s">
        <v>6669</v>
      </c>
      <c r="O919" s="1" t="s">
        <v>22</v>
      </c>
    </row>
    <row r="920" spans="1:15" x14ac:dyDescent="0.3">
      <c r="A920" s="1" t="s">
        <v>3261</v>
      </c>
      <c r="B920" s="2">
        <v>45340</v>
      </c>
      <c r="C920" s="1" t="s">
        <v>6666</v>
      </c>
      <c r="D920" s="1" t="s">
        <v>39</v>
      </c>
      <c r="E920">
        <v>2024</v>
      </c>
      <c r="F920" s="1" t="s">
        <v>3262</v>
      </c>
      <c r="G920" s="1" t="s">
        <v>3263</v>
      </c>
      <c r="H920" s="1" t="s">
        <v>3264</v>
      </c>
      <c r="I920" s="1" t="s">
        <v>3265</v>
      </c>
      <c r="J920" s="1" t="s">
        <v>51</v>
      </c>
      <c r="K920" s="3">
        <v>15.03</v>
      </c>
      <c r="L920">
        <v>4</v>
      </c>
      <c r="M920" s="3">
        <v>60.12</v>
      </c>
      <c r="N920" s="1" t="s">
        <v>6669</v>
      </c>
      <c r="O920" s="1" t="s">
        <v>37</v>
      </c>
    </row>
    <row r="921" spans="1:15" x14ac:dyDescent="0.3">
      <c r="A921" s="1" t="s">
        <v>3266</v>
      </c>
      <c r="B921" s="2">
        <v>45422</v>
      </c>
      <c r="C921" s="1" t="s">
        <v>6668</v>
      </c>
      <c r="D921" s="1" t="s">
        <v>46</v>
      </c>
      <c r="E921">
        <v>2024</v>
      </c>
      <c r="F921" s="1" t="s">
        <v>363</v>
      </c>
      <c r="G921" s="1" t="s">
        <v>364</v>
      </c>
      <c r="H921" s="1" t="s">
        <v>3267</v>
      </c>
      <c r="I921" s="1" t="s">
        <v>3268</v>
      </c>
      <c r="J921" s="1" t="s">
        <v>20</v>
      </c>
      <c r="K921" s="3">
        <v>18.239999999999998</v>
      </c>
      <c r="L921">
        <v>4</v>
      </c>
      <c r="M921" s="3">
        <v>72.959999999999994</v>
      </c>
      <c r="N921" s="1" t="s">
        <v>6669</v>
      </c>
      <c r="O921" s="1" t="s">
        <v>22</v>
      </c>
    </row>
    <row r="922" spans="1:15" x14ac:dyDescent="0.3">
      <c r="A922" s="1" t="s">
        <v>3269</v>
      </c>
      <c r="B922" s="2">
        <v>45159</v>
      </c>
      <c r="C922" s="1" t="s">
        <v>6667</v>
      </c>
      <c r="D922" s="1" t="s">
        <v>90</v>
      </c>
      <c r="E922">
        <v>2023</v>
      </c>
      <c r="F922" s="1" t="s">
        <v>859</v>
      </c>
      <c r="G922" s="1" t="s">
        <v>860</v>
      </c>
      <c r="H922" s="1" t="s">
        <v>712</v>
      </c>
      <c r="I922" s="1" t="s">
        <v>713</v>
      </c>
      <c r="J922" s="1" t="s">
        <v>20</v>
      </c>
      <c r="K922" s="3">
        <v>56.72</v>
      </c>
      <c r="L922">
        <v>1</v>
      </c>
      <c r="M922" s="3">
        <v>56.72</v>
      </c>
      <c r="N922" s="1" t="s">
        <v>21</v>
      </c>
      <c r="O922" s="1" t="s">
        <v>22</v>
      </c>
    </row>
    <row r="923" spans="1:15" x14ac:dyDescent="0.3">
      <c r="A923" s="1" t="s">
        <v>3270</v>
      </c>
      <c r="B923" s="2">
        <v>45581</v>
      </c>
      <c r="C923" s="1" t="s">
        <v>6670</v>
      </c>
      <c r="D923" s="1" t="s">
        <v>133</v>
      </c>
      <c r="E923">
        <v>2024</v>
      </c>
      <c r="F923" s="1" t="s">
        <v>2266</v>
      </c>
      <c r="G923" s="1" t="s">
        <v>2267</v>
      </c>
      <c r="H923" s="1" t="s">
        <v>598</v>
      </c>
      <c r="I923" s="1" t="s">
        <v>599</v>
      </c>
      <c r="J923" s="1" t="s">
        <v>51</v>
      </c>
      <c r="K923" s="3">
        <v>39.71</v>
      </c>
      <c r="L923">
        <v>5</v>
      </c>
      <c r="M923" s="3">
        <v>198.55</v>
      </c>
      <c r="N923" s="1" t="s">
        <v>29</v>
      </c>
      <c r="O923" s="1" t="s">
        <v>30</v>
      </c>
    </row>
    <row r="924" spans="1:15" x14ac:dyDescent="0.3">
      <c r="A924" s="1" t="s">
        <v>3271</v>
      </c>
      <c r="B924" s="2">
        <v>45183</v>
      </c>
      <c r="C924" s="1" t="s">
        <v>6672</v>
      </c>
      <c r="D924" s="1" t="s">
        <v>60</v>
      </c>
      <c r="E924">
        <v>2023</v>
      </c>
      <c r="F924" s="1" t="s">
        <v>2975</v>
      </c>
      <c r="G924" s="1" t="s">
        <v>2976</v>
      </c>
      <c r="H924" s="1" t="s">
        <v>593</v>
      </c>
      <c r="I924" s="1" t="s">
        <v>1269</v>
      </c>
      <c r="J924" s="1" t="s">
        <v>70</v>
      </c>
      <c r="K924" s="3">
        <v>32.75</v>
      </c>
      <c r="L924">
        <v>3</v>
      </c>
      <c r="M924" s="3">
        <v>98.25</v>
      </c>
      <c r="N924" s="1" t="s">
        <v>21</v>
      </c>
      <c r="O924" s="1" t="s">
        <v>22</v>
      </c>
    </row>
    <row r="925" spans="1:15" x14ac:dyDescent="0.3">
      <c r="A925" s="1" t="s">
        <v>3272</v>
      </c>
      <c r="B925" s="2">
        <v>45554</v>
      </c>
      <c r="C925" s="1" t="s">
        <v>6672</v>
      </c>
      <c r="D925" s="1" t="s">
        <v>60</v>
      </c>
      <c r="E925">
        <v>2024</v>
      </c>
      <c r="F925" s="1" t="s">
        <v>1326</v>
      </c>
      <c r="G925" s="1" t="s">
        <v>1327</v>
      </c>
      <c r="H925" s="1" t="s">
        <v>2618</v>
      </c>
      <c r="I925" s="1" t="s">
        <v>3273</v>
      </c>
      <c r="J925" s="1" t="s">
        <v>70</v>
      </c>
      <c r="K925" s="3">
        <v>6.97</v>
      </c>
      <c r="L925">
        <v>3</v>
      </c>
      <c r="M925" s="3">
        <v>20.91</v>
      </c>
      <c r="N925" s="1" t="s">
        <v>6669</v>
      </c>
      <c r="O925" s="1" t="s">
        <v>52</v>
      </c>
    </row>
    <row r="926" spans="1:15" x14ac:dyDescent="0.3">
      <c r="A926" s="1" t="s">
        <v>3274</v>
      </c>
      <c r="B926" s="2">
        <v>45512</v>
      </c>
      <c r="C926" s="1" t="s">
        <v>6672</v>
      </c>
      <c r="D926" s="1" t="s">
        <v>90</v>
      </c>
      <c r="E926">
        <v>2024</v>
      </c>
      <c r="F926" s="1" t="s">
        <v>1241</v>
      </c>
      <c r="G926" s="1" t="s">
        <v>1242</v>
      </c>
      <c r="H926" s="1" t="s">
        <v>282</v>
      </c>
      <c r="I926" s="1" t="s">
        <v>283</v>
      </c>
      <c r="J926" s="1" t="s">
        <v>70</v>
      </c>
      <c r="K926" s="3">
        <v>23.06</v>
      </c>
      <c r="L926">
        <v>3</v>
      </c>
      <c r="M926" s="3">
        <v>69.180000000000007</v>
      </c>
      <c r="N926" s="1" t="s">
        <v>6669</v>
      </c>
      <c r="O926" s="1" t="s">
        <v>44</v>
      </c>
    </row>
    <row r="927" spans="1:15" x14ac:dyDescent="0.3">
      <c r="A927" s="1" t="s">
        <v>3275</v>
      </c>
      <c r="B927" s="2">
        <v>44885</v>
      </c>
      <c r="C927" s="1" t="s">
        <v>6666</v>
      </c>
      <c r="D927" s="1" t="s">
        <v>54</v>
      </c>
      <c r="E927">
        <v>2022</v>
      </c>
      <c r="F927" s="1" t="s">
        <v>317</v>
      </c>
      <c r="G927" s="1" t="s">
        <v>318</v>
      </c>
      <c r="H927" s="1" t="s">
        <v>166</v>
      </c>
      <c r="I927" s="1" t="s">
        <v>2714</v>
      </c>
      <c r="J927" s="1" t="s">
        <v>51</v>
      </c>
      <c r="K927" s="3">
        <v>50.74</v>
      </c>
      <c r="L927">
        <v>3</v>
      </c>
      <c r="M927" s="3">
        <v>152.22</v>
      </c>
      <c r="N927" s="1" t="s">
        <v>21</v>
      </c>
      <c r="O927" s="1" t="s">
        <v>22</v>
      </c>
    </row>
    <row r="928" spans="1:15" x14ac:dyDescent="0.3">
      <c r="A928" s="1" t="s">
        <v>3276</v>
      </c>
      <c r="B928" s="2">
        <v>45239</v>
      </c>
      <c r="C928" s="1" t="s">
        <v>6672</v>
      </c>
      <c r="D928" s="1" t="s">
        <v>54</v>
      </c>
      <c r="E928">
        <v>2023</v>
      </c>
      <c r="F928" s="1" t="s">
        <v>1516</v>
      </c>
      <c r="G928" s="1" t="s">
        <v>1517</v>
      </c>
      <c r="H928" s="1" t="s">
        <v>3277</v>
      </c>
      <c r="I928" s="1" t="s">
        <v>3278</v>
      </c>
      <c r="J928" s="1" t="s">
        <v>51</v>
      </c>
      <c r="K928" s="3">
        <v>13.76</v>
      </c>
      <c r="L928">
        <v>2</v>
      </c>
      <c r="M928" s="3">
        <v>27.52</v>
      </c>
      <c r="N928" s="1" t="s">
        <v>6669</v>
      </c>
      <c r="O928" s="1" t="s">
        <v>44</v>
      </c>
    </row>
    <row r="929" spans="1:15" x14ac:dyDescent="0.3">
      <c r="A929" s="1" t="s">
        <v>3279</v>
      </c>
      <c r="B929" s="2">
        <v>45201</v>
      </c>
      <c r="C929" s="1" t="s">
        <v>6667</v>
      </c>
      <c r="D929" s="1" t="s">
        <v>133</v>
      </c>
      <c r="E929">
        <v>2023</v>
      </c>
      <c r="F929" s="1" t="s">
        <v>1906</v>
      </c>
      <c r="G929" s="1" t="s">
        <v>2609</v>
      </c>
      <c r="H929" s="1" t="s">
        <v>3280</v>
      </c>
      <c r="I929" s="1" t="s">
        <v>3281</v>
      </c>
      <c r="J929" s="1" t="s">
        <v>70</v>
      </c>
      <c r="K929" s="3">
        <v>42.85</v>
      </c>
      <c r="L929">
        <v>1</v>
      </c>
      <c r="M929" s="3">
        <v>42.85</v>
      </c>
      <c r="N929" s="1" t="s">
        <v>6669</v>
      </c>
      <c r="O929" s="1" t="s">
        <v>37</v>
      </c>
    </row>
    <row r="930" spans="1:15" x14ac:dyDescent="0.3">
      <c r="A930" s="1" t="s">
        <v>3282</v>
      </c>
      <c r="B930" s="2">
        <v>45618</v>
      </c>
      <c r="C930" s="1" t="s">
        <v>6668</v>
      </c>
      <c r="D930" s="1" t="s">
        <v>54</v>
      </c>
      <c r="E930">
        <v>2024</v>
      </c>
      <c r="F930" s="1" t="s">
        <v>3283</v>
      </c>
      <c r="G930" s="1" t="s">
        <v>3284</v>
      </c>
      <c r="H930" s="1" t="s">
        <v>1661</v>
      </c>
      <c r="I930" s="1" t="s">
        <v>3129</v>
      </c>
      <c r="J930" s="1" t="s">
        <v>20</v>
      </c>
      <c r="K930" s="3">
        <v>22.71</v>
      </c>
      <c r="L930">
        <v>4</v>
      </c>
      <c r="M930" s="3">
        <v>90.84</v>
      </c>
      <c r="N930" s="1" t="s">
        <v>21</v>
      </c>
      <c r="O930" s="1" t="s">
        <v>37</v>
      </c>
    </row>
    <row r="931" spans="1:15" x14ac:dyDescent="0.3">
      <c r="A931" s="1" t="s">
        <v>3285</v>
      </c>
      <c r="B931" s="2">
        <v>45123</v>
      </c>
      <c r="C931" s="1" t="s">
        <v>6666</v>
      </c>
      <c r="D931" s="1" t="s">
        <v>32</v>
      </c>
      <c r="E931">
        <v>2023</v>
      </c>
      <c r="F931" s="1" t="s">
        <v>894</v>
      </c>
      <c r="G931" s="1" t="s">
        <v>3083</v>
      </c>
      <c r="H931" s="1" t="s">
        <v>2290</v>
      </c>
      <c r="I931" s="1" t="s">
        <v>2291</v>
      </c>
      <c r="J931" s="1" t="s">
        <v>51</v>
      </c>
      <c r="K931" s="3">
        <v>24.67</v>
      </c>
      <c r="L931">
        <v>3</v>
      </c>
      <c r="M931" s="3">
        <v>74.010000000000005</v>
      </c>
      <c r="N931" s="1" t="s">
        <v>29</v>
      </c>
      <c r="O931" s="1" t="s">
        <v>30</v>
      </c>
    </row>
    <row r="932" spans="1:15" x14ac:dyDescent="0.3">
      <c r="A932" s="1" t="s">
        <v>3286</v>
      </c>
      <c r="B932" s="2">
        <v>45887</v>
      </c>
      <c r="C932" s="1" t="s">
        <v>6667</v>
      </c>
      <c r="D932" s="1" t="s">
        <v>90</v>
      </c>
      <c r="E932">
        <v>2025</v>
      </c>
      <c r="F932" s="1" t="s">
        <v>453</v>
      </c>
      <c r="G932" s="1" t="s">
        <v>454</v>
      </c>
      <c r="H932" s="1" t="s">
        <v>35</v>
      </c>
      <c r="I932" s="1" t="s">
        <v>36</v>
      </c>
      <c r="J932" s="1" t="s">
        <v>70</v>
      </c>
      <c r="K932" s="3">
        <v>23.52</v>
      </c>
      <c r="L932">
        <v>2</v>
      </c>
      <c r="M932" s="3">
        <v>47.04</v>
      </c>
      <c r="N932" s="1" t="s">
        <v>6669</v>
      </c>
      <c r="O932" s="1" t="s">
        <v>193</v>
      </c>
    </row>
    <row r="933" spans="1:15" x14ac:dyDescent="0.3">
      <c r="A933" s="1" t="s">
        <v>3287</v>
      </c>
      <c r="B933" s="2">
        <v>45430</v>
      </c>
      <c r="C933" s="1" t="s">
        <v>6673</v>
      </c>
      <c r="D933" s="1" t="s">
        <v>46</v>
      </c>
      <c r="E933">
        <v>2024</v>
      </c>
      <c r="F933" s="1" t="s">
        <v>2661</v>
      </c>
      <c r="G933" s="1" t="s">
        <v>3288</v>
      </c>
      <c r="H933" s="1" t="s">
        <v>2208</v>
      </c>
      <c r="I933" s="1" t="s">
        <v>2209</v>
      </c>
      <c r="J933" s="1" t="s">
        <v>51</v>
      </c>
      <c r="K933" s="3">
        <v>32.049999999999997</v>
      </c>
      <c r="L933">
        <v>1</v>
      </c>
      <c r="M933" s="3">
        <v>32.049999999999997</v>
      </c>
      <c r="N933" s="1" t="s">
        <v>88</v>
      </c>
      <c r="O933" s="1" t="s">
        <v>37</v>
      </c>
    </row>
    <row r="934" spans="1:15" x14ac:dyDescent="0.3">
      <c r="A934" s="1" t="s">
        <v>3289</v>
      </c>
      <c r="B934" s="2">
        <v>44948</v>
      </c>
      <c r="C934" s="1" t="s">
        <v>6666</v>
      </c>
      <c r="D934" s="1" t="s">
        <v>210</v>
      </c>
      <c r="E934">
        <v>2023</v>
      </c>
      <c r="F934" s="1" t="s">
        <v>3290</v>
      </c>
      <c r="G934" s="1" t="s">
        <v>3291</v>
      </c>
      <c r="H934" s="1" t="s">
        <v>1948</v>
      </c>
      <c r="I934" s="1" t="s">
        <v>3292</v>
      </c>
      <c r="J934" s="1" t="s">
        <v>20</v>
      </c>
      <c r="K934" s="3">
        <v>18.39</v>
      </c>
      <c r="L934">
        <v>5</v>
      </c>
      <c r="M934" s="3">
        <v>91.95</v>
      </c>
      <c r="N934" s="1" t="s">
        <v>21</v>
      </c>
      <c r="O934" s="1" t="s">
        <v>30</v>
      </c>
    </row>
    <row r="935" spans="1:15" x14ac:dyDescent="0.3">
      <c r="A935" s="1" t="s">
        <v>3293</v>
      </c>
      <c r="B935" s="2">
        <v>45305</v>
      </c>
      <c r="C935" s="1" t="s">
        <v>6666</v>
      </c>
      <c r="D935" s="1" t="s">
        <v>210</v>
      </c>
      <c r="E935">
        <v>2024</v>
      </c>
      <c r="F935" s="1" t="s">
        <v>3238</v>
      </c>
      <c r="G935" s="1" t="s">
        <v>3239</v>
      </c>
      <c r="H935" s="1" t="s">
        <v>2779</v>
      </c>
      <c r="I935" s="1" t="s">
        <v>2780</v>
      </c>
      <c r="J935" s="1" t="s">
        <v>70</v>
      </c>
      <c r="K935" s="3">
        <v>30.12</v>
      </c>
      <c r="L935">
        <v>2</v>
      </c>
      <c r="M935" s="3">
        <v>60.24</v>
      </c>
      <c r="N935" s="1" t="s">
        <v>6669</v>
      </c>
      <c r="O935" s="1" t="s">
        <v>37</v>
      </c>
    </row>
    <row r="936" spans="1:15" x14ac:dyDescent="0.3">
      <c r="A936" s="1" t="s">
        <v>3294</v>
      </c>
      <c r="B936" s="2">
        <v>45545</v>
      </c>
      <c r="C936" s="1" t="s">
        <v>6671</v>
      </c>
      <c r="D936" s="1" t="s">
        <v>60</v>
      </c>
      <c r="E936">
        <v>2024</v>
      </c>
      <c r="F936" s="1" t="s">
        <v>533</v>
      </c>
      <c r="G936" s="1" t="s">
        <v>534</v>
      </c>
      <c r="H936" s="1" t="s">
        <v>3079</v>
      </c>
      <c r="I936" s="1" t="s">
        <v>3080</v>
      </c>
      <c r="J936" s="1" t="s">
        <v>20</v>
      </c>
      <c r="K936" s="3">
        <v>17.84</v>
      </c>
      <c r="L936">
        <v>2</v>
      </c>
      <c r="M936" s="3">
        <v>35.68</v>
      </c>
      <c r="N936" s="1" t="s">
        <v>29</v>
      </c>
      <c r="O936" s="1" t="s">
        <v>52</v>
      </c>
    </row>
    <row r="937" spans="1:15" x14ac:dyDescent="0.3">
      <c r="A937" s="1" t="s">
        <v>3295</v>
      </c>
      <c r="B937" s="2">
        <v>45771</v>
      </c>
      <c r="C937" s="1" t="s">
        <v>6672</v>
      </c>
      <c r="D937" s="1" t="s">
        <v>82</v>
      </c>
      <c r="E937">
        <v>2025</v>
      </c>
      <c r="F937" s="1" t="s">
        <v>1624</v>
      </c>
      <c r="G937" s="1" t="s">
        <v>1625</v>
      </c>
      <c r="H937" s="1" t="s">
        <v>1165</v>
      </c>
      <c r="I937" s="1" t="s">
        <v>2852</v>
      </c>
      <c r="J937" s="1" t="s">
        <v>20</v>
      </c>
      <c r="K937" s="3">
        <v>32.22</v>
      </c>
      <c r="L937">
        <v>1</v>
      </c>
      <c r="M937" s="3">
        <v>32.22</v>
      </c>
      <c r="N937" s="1" t="s">
        <v>21</v>
      </c>
      <c r="O937" s="1" t="s">
        <v>44</v>
      </c>
    </row>
    <row r="938" spans="1:15" x14ac:dyDescent="0.3">
      <c r="A938" s="1" t="s">
        <v>3296</v>
      </c>
      <c r="B938" s="2">
        <v>45029</v>
      </c>
      <c r="C938" s="1" t="s">
        <v>6672</v>
      </c>
      <c r="D938" s="1" t="s">
        <v>82</v>
      </c>
      <c r="E938">
        <v>2023</v>
      </c>
      <c r="F938" s="1" t="s">
        <v>3297</v>
      </c>
      <c r="G938" s="1" t="s">
        <v>3298</v>
      </c>
      <c r="H938" s="1" t="s">
        <v>3299</v>
      </c>
      <c r="I938" s="1" t="s">
        <v>3300</v>
      </c>
      <c r="J938" s="1" t="s">
        <v>87</v>
      </c>
      <c r="K938" s="3">
        <v>17.22</v>
      </c>
      <c r="L938">
        <v>2</v>
      </c>
      <c r="M938" s="3">
        <v>34.44</v>
      </c>
      <c r="N938" s="1" t="s">
        <v>29</v>
      </c>
      <c r="O938" s="1" t="s">
        <v>22</v>
      </c>
    </row>
    <row r="939" spans="1:15" x14ac:dyDescent="0.3">
      <c r="A939" s="1" t="s">
        <v>3301</v>
      </c>
      <c r="B939" s="2">
        <v>44933</v>
      </c>
      <c r="C939" s="1" t="s">
        <v>6673</v>
      </c>
      <c r="D939" s="1" t="s">
        <v>210</v>
      </c>
      <c r="E939">
        <v>2023</v>
      </c>
      <c r="F939" s="1" t="s">
        <v>3302</v>
      </c>
      <c r="G939" s="1" t="s">
        <v>3303</v>
      </c>
      <c r="H939" s="1" t="s">
        <v>2983</v>
      </c>
      <c r="I939" s="1" t="s">
        <v>2984</v>
      </c>
      <c r="J939" s="1" t="s">
        <v>70</v>
      </c>
      <c r="K939" s="3">
        <v>40.36</v>
      </c>
      <c r="L939">
        <v>5</v>
      </c>
      <c r="M939" s="3">
        <v>201.8</v>
      </c>
      <c r="N939" s="1" t="s">
        <v>88</v>
      </c>
      <c r="O939" s="1" t="s">
        <v>37</v>
      </c>
    </row>
    <row r="940" spans="1:15" x14ac:dyDescent="0.3">
      <c r="A940" s="1" t="s">
        <v>3304</v>
      </c>
      <c r="B940" s="2">
        <v>45437</v>
      </c>
      <c r="C940" s="1" t="s">
        <v>6673</v>
      </c>
      <c r="D940" s="1" t="s">
        <v>46</v>
      </c>
      <c r="E940">
        <v>2024</v>
      </c>
      <c r="F940" s="1" t="s">
        <v>3305</v>
      </c>
      <c r="G940" s="1" t="s">
        <v>3306</v>
      </c>
      <c r="H940" s="1" t="s">
        <v>1535</v>
      </c>
      <c r="I940" s="1" t="s">
        <v>1536</v>
      </c>
      <c r="J940" s="1" t="s">
        <v>87</v>
      </c>
      <c r="K940" s="3">
        <v>14.69</v>
      </c>
      <c r="L940">
        <v>1</v>
      </c>
      <c r="M940" s="3">
        <v>14.69</v>
      </c>
      <c r="N940" s="1" t="s">
        <v>29</v>
      </c>
      <c r="O940" s="1" t="s">
        <v>52</v>
      </c>
    </row>
    <row r="941" spans="1:15" x14ac:dyDescent="0.3">
      <c r="A941" s="1" t="s">
        <v>3307</v>
      </c>
      <c r="B941" s="2">
        <v>45354</v>
      </c>
      <c r="C941" s="1" t="s">
        <v>6666</v>
      </c>
      <c r="D941" s="1" t="s">
        <v>15</v>
      </c>
      <c r="E941">
        <v>2024</v>
      </c>
      <c r="F941" s="1" t="s">
        <v>3308</v>
      </c>
      <c r="G941" s="1" t="s">
        <v>3309</v>
      </c>
      <c r="H941" s="1" t="s">
        <v>3195</v>
      </c>
      <c r="I941" s="1" t="s">
        <v>3310</v>
      </c>
      <c r="J941" s="1" t="s">
        <v>51</v>
      </c>
      <c r="K941" s="3">
        <v>48.78</v>
      </c>
      <c r="L941">
        <v>3</v>
      </c>
      <c r="M941" s="3">
        <v>146.34</v>
      </c>
      <c r="N941" s="1" t="s">
        <v>88</v>
      </c>
      <c r="O941" s="1" t="s">
        <v>30</v>
      </c>
    </row>
    <row r="942" spans="1:15" x14ac:dyDescent="0.3">
      <c r="A942" s="1" t="s">
        <v>3311</v>
      </c>
      <c r="B942" s="2">
        <v>45222</v>
      </c>
      <c r="C942" s="1" t="s">
        <v>6667</v>
      </c>
      <c r="D942" s="1" t="s">
        <v>133</v>
      </c>
      <c r="E942">
        <v>2023</v>
      </c>
      <c r="F942" s="1" t="s">
        <v>1549</v>
      </c>
      <c r="G942" s="1" t="s">
        <v>3312</v>
      </c>
      <c r="H942" s="1" t="s">
        <v>739</v>
      </c>
      <c r="I942" s="1" t="s">
        <v>740</v>
      </c>
      <c r="J942" s="1" t="s">
        <v>20</v>
      </c>
      <c r="K942" s="3">
        <v>39.42</v>
      </c>
      <c r="L942">
        <v>4</v>
      </c>
      <c r="M942" s="3">
        <v>157.68</v>
      </c>
      <c r="N942" s="1" t="s">
        <v>21</v>
      </c>
      <c r="O942" s="1" t="s">
        <v>22</v>
      </c>
    </row>
    <row r="943" spans="1:15" x14ac:dyDescent="0.3">
      <c r="A943" s="1" t="s">
        <v>3313</v>
      </c>
      <c r="B943" s="2">
        <v>45805</v>
      </c>
      <c r="C943" s="1" t="s">
        <v>6670</v>
      </c>
      <c r="D943" s="1" t="s">
        <v>46</v>
      </c>
      <c r="E943">
        <v>2025</v>
      </c>
      <c r="F943" s="1" t="s">
        <v>788</v>
      </c>
      <c r="G943" s="1" t="s">
        <v>789</v>
      </c>
      <c r="H943" s="1" t="s">
        <v>816</v>
      </c>
      <c r="I943" s="1" t="s">
        <v>817</v>
      </c>
      <c r="J943" s="1" t="s">
        <v>20</v>
      </c>
      <c r="K943" s="3">
        <v>33.56</v>
      </c>
      <c r="L943">
        <v>3</v>
      </c>
      <c r="M943" s="3">
        <v>100.68</v>
      </c>
      <c r="N943" s="1" t="s">
        <v>6669</v>
      </c>
      <c r="O943" s="1" t="s">
        <v>22</v>
      </c>
    </row>
    <row r="944" spans="1:15" x14ac:dyDescent="0.3">
      <c r="A944" s="1" t="s">
        <v>3314</v>
      </c>
      <c r="B944" s="2">
        <v>44987</v>
      </c>
      <c r="C944" s="1" t="s">
        <v>6672</v>
      </c>
      <c r="D944" s="1" t="s">
        <v>15</v>
      </c>
      <c r="E944">
        <v>2023</v>
      </c>
      <c r="F944" s="1" t="s">
        <v>898</v>
      </c>
      <c r="G944" s="1" t="s">
        <v>2903</v>
      </c>
      <c r="H944" s="1" t="s">
        <v>1602</v>
      </c>
      <c r="I944" s="1" t="s">
        <v>1603</v>
      </c>
      <c r="J944" s="1" t="s">
        <v>70</v>
      </c>
      <c r="K944" s="3">
        <v>27.22</v>
      </c>
      <c r="L944">
        <v>3</v>
      </c>
      <c r="M944" s="3">
        <v>81.66</v>
      </c>
      <c r="N944" s="1" t="s">
        <v>21</v>
      </c>
      <c r="O944" s="1" t="s">
        <v>22</v>
      </c>
    </row>
    <row r="945" spans="1:15" x14ac:dyDescent="0.3">
      <c r="A945" s="1" t="s">
        <v>3315</v>
      </c>
      <c r="B945" s="2">
        <v>45255</v>
      </c>
      <c r="C945" s="1" t="s">
        <v>6673</v>
      </c>
      <c r="D945" s="1" t="s">
        <v>54</v>
      </c>
      <c r="E945">
        <v>2023</v>
      </c>
      <c r="F945" s="1" t="s">
        <v>2644</v>
      </c>
      <c r="G945" s="1" t="s">
        <v>3316</v>
      </c>
      <c r="H945" s="1" t="s">
        <v>3317</v>
      </c>
      <c r="I945" s="1" t="s">
        <v>3318</v>
      </c>
      <c r="J945" s="1" t="s">
        <v>70</v>
      </c>
      <c r="K945" s="3">
        <v>43.02</v>
      </c>
      <c r="L945">
        <v>5</v>
      </c>
      <c r="M945" s="3">
        <v>215.1</v>
      </c>
      <c r="N945" s="1" t="s">
        <v>21</v>
      </c>
      <c r="O945" s="1" t="s">
        <v>193</v>
      </c>
    </row>
    <row r="946" spans="1:15" x14ac:dyDescent="0.3">
      <c r="A946" s="1" t="s">
        <v>3319</v>
      </c>
      <c r="B946" s="2">
        <v>45451</v>
      </c>
      <c r="C946" s="1" t="s">
        <v>6673</v>
      </c>
      <c r="D946" s="1" t="s">
        <v>24</v>
      </c>
      <c r="E946">
        <v>2024</v>
      </c>
      <c r="F946" s="1" t="s">
        <v>3186</v>
      </c>
      <c r="G946" s="1" t="s">
        <v>3187</v>
      </c>
      <c r="H946" s="1" t="s">
        <v>35</v>
      </c>
      <c r="I946" s="1" t="s">
        <v>2721</v>
      </c>
      <c r="J946" s="1" t="s">
        <v>20</v>
      </c>
      <c r="K946" s="3">
        <v>16.37</v>
      </c>
      <c r="L946">
        <v>4</v>
      </c>
      <c r="M946" s="3">
        <v>65.48</v>
      </c>
      <c r="N946" s="1" t="s">
        <v>21</v>
      </c>
      <c r="O946" s="1" t="s">
        <v>30</v>
      </c>
    </row>
    <row r="947" spans="1:15" x14ac:dyDescent="0.3">
      <c r="A947" s="1" t="s">
        <v>3320</v>
      </c>
      <c r="B947" s="2">
        <v>45177</v>
      </c>
      <c r="C947" s="1" t="s">
        <v>6668</v>
      </c>
      <c r="D947" s="1" t="s">
        <v>60</v>
      </c>
      <c r="E947">
        <v>2023</v>
      </c>
      <c r="F947" s="1" t="s">
        <v>1002</v>
      </c>
      <c r="G947" s="1" t="s">
        <v>3321</v>
      </c>
      <c r="H947" s="1" t="s">
        <v>3322</v>
      </c>
      <c r="I947" s="1" t="s">
        <v>3323</v>
      </c>
      <c r="J947" s="1" t="s">
        <v>87</v>
      </c>
      <c r="K947" s="3">
        <v>6.35</v>
      </c>
      <c r="L947">
        <v>3</v>
      </c>
      <c r="M947" s="3">
        <v>19.05</v>
      </c>
      <c r="N947" s="1" t="s">
        <v>21</v>
      </c>
      <c r="O947" s="1" t="s">
        <v>52</v>
      </c>
    </row>
    <row r="948" spans="1:15" x14ac:dyDescent="0.3">
      <c r="A948" s="1" t="s">
        <v>3324</v>
      </c>
      <c r="B948" s="2">
        <v>45202</v>
      </c>
      <c r="C948" s="1" t="s">
        <v>6671</v>
      </c>
      <c r="D948" s="1" t="s">
        <v>133</v>
      </c>
      <c r="E948">
        <v>2023</v>
      </c>
      <c r="F948" s="1" t="s">
        <v>3325</v>
      </c>
      <c r="G948" s="1" t="s">
        <v>3326</v>
      </c>
      <c r="H948" s="1" t="s">
        <v>1497</v>
      </c>
      <c r="I948" s="1" t="s">
        <v>2341</v>
      </c>
      <c r="J948" s="1" t="s">
        <v>51</v>
      </c>
      <c r="K948" s="3">
        <v>37.19</v>
      </c>
      <c r="L948">
        <v>2</v>
      </c>
      <c r="M948" s="3">
        <v>74.38</v>
      </c>
      <c r="N948" s="1" t="s">
        <v>29</v>
      </c>
      <c r="O948" s="1" t="s">
        <v>193</v>
      </c>
    </row>
    <row r="949" spans="1:15" x14ac:dyDescent="0.3">
      <c r="A949" s="1" t="s">
        <v>3327</v>
      </c>
      <c r="B949" s="2">
        <v>45861</v>
      </c>
      <c r="C949" s="1" t="s">
        <v>6670</v>
      </c>
      <c r="D949" s="1" t="s">
        <v>32</v>
      </c>
      <c r="E949">
        <v>2025</v>
      </c>
      <c r="F949" s="1" t="s">
        <v>543</v>
      </c>
      <c r="G949" s="1" t="s">
        <v>544</v>
      </c>
      <c r="H949" s="1" t="s">
        <v>1361</v>
      </c>
      <c r="I949" s="1" t="s">
        <v>3328</v>
      </c>
      <c r="J949" s="1" t="s">
        <v>70</v>
      </c>
      <c r="K949" s="3">
        <v>50.87</v>
      </c>
      <c r="L949">
        <v>4</v>
      </c>
      <c r="M949" s="3">
        <v>203.48</v>
      </c>
      <c r="N949" s="1" t="s">
        <v>29</v>
      </c>
      <c r="O949" s="1" t="s">
        <v>37</v>
      </c>
    </row>
    <row r="950" spans="1:15" x14ac:dyDescent="0.3">
      <c r="A950" s="1" t="s">
        <v>3329</v>
      </c>
      <c r="B950" s="2">
        <v>44848</v>
      </c>
      <c r="C950" s="1" t="s">
        <v>6668</v>
      </c>
      <c r="D950" s="1" t="s">
        <v>133</v>
      </c>
      <c r="E950">
        <v>2022</v>
      </c>
      <c r="F950" s="1" t="s">
        <v>3330</v>
      </c>
      <c r="G950" s="1" t="s">
        <v>3331</v>
      </c>
      <c r="H950" s="1" t="s">
        <v>3332</v>
      </c>
      <c r="I950" s="1" t="s">
        <v>3333</v>
      </c>
      <c r="J950" s="1" t="s">
        <v>70</v>
      </c>
      <c r="K950" s="3">
        <v>28.05</v>
      </c>
      <c r="L950">
        <v>4</v>
      </c>
      <c r="M950" s="3">
        <v>112.2</v>
      </c>
      <c r="N950" s="1" t="s">
        <v>6669</v>
      </c>
      <c r="O950" s="1" t="s">
        <v>37</v>
      </c>
    </row>
    <row r="951" spans="1:15" x14ac:dyDescent="0.3">
      <c r="A951" s="1" t="s">
        <v>3334</v>
      </c>
      <c r="B951" s="2">
        <v>45523</v>
      </c>
      <c r="C951" s="1" t="s">
        <v>6667</v>
      </c>
      <c r="D951" s="1" t="s">
        <v>90</v>
      </c>
      <c r="E951">
        <v>2024</v>
      </c>
      <c r="F951" s="1" t="s">
        <v>666</v>
      </c>
      <c r="G951" s="1" t="s">
        <v>3335</v>
      </c>
      <c r="H951" s="1" t="s">
        <v>181</v>
      </c>
      <c r="I951" s="1" t="s">
        <v>182</v>
      </c>
      <c r="J951" s="1" t="s">
        <v>20</v>
      </c>
      <c r="K951" s="3">
        <v>24.33</v>
      </c>
      <c r="L951">
        <v>1</v>
      </c>
      <c r="M951" s="3">
        <v>24.33</v>
      </c>
      <c r="N951" s="1" t="s">
        <v>6669</v>
      </c>
      <c r="O951" s="1" t="s">
        <v>37</v>
      </c>
    </row>
    <row r="952" spans="1:15" x14ac:dyDescent="0.3">
      <c r="A952" s="1" t="s">
        <v>3336</v>
      </c>
      <c r="B952" s="2">
        <v>45738</v>
      </c>
      <c r="C952" s="1" t="s">
        <v>6673</v>
      </c>
      <c r="D952" s="1" t="s">
        <v>15</v>
      </c>
      <c r="E952">
        <v>2025</v>
      </c>
      <c r="F952" s="1" t="s">
        <v>839</v>
      </c>
      <c r="G952" s="1" t="s">
        <v>1161</v>
      </c>
      <c r="H952" s="1" t="s">
        <v>1425</v>
      </c>
      <c r="I952" s="1" t="s">
        <v>3337</v>
      </c>
      <c r="J952" s="1" t="s">
        <v>70</v>
      </c>
      <c r="K952" s="3">
        <v>52.72</v>
      </c>
      <c r="L952">
        <v>4</v>
      </c>
      <c r="M952" s="3">
        <v>210.88</v>
      </c>
      <c r="N952" s="1" t="s">
        <v>6669</v>
      </c>
      <c r="O952" s="1" t="s">
        <v>37</v>
      </c>
    </row>
    <row r="953" spans="1:15" x14ac:dyDescent="0.3">
      <c r="A953" s="1" t="s">
        <v>3338</v>
      </c>
      <c r="B953" s="2">
        <v>45766</v>
      </c>
      <c r="C953" s="1" t="s">
        <v>6673</v>
      </c>
      <c r="D953" s="1" t="s">
        <v>82</v>
      </c>
      <c r="E953">
        <v>2025</v>
      </c>
      <c r="F953" s="1" t="s">
        <v>930</v>
      </c>
      <c r="G953" s="1" t="s">
        <v>3339</v>
      </c>
      <c r="H953" s="1" t="s">
        <v>1538</v>
      </c>
      <c r="I953" s="1" t="s">
        <v>2461</v>
      </c>
      <c r="J953" s="1" t="s">
        <v>20</v>
      </c>
      <c r="K953" s="3">
        <v>41.88</v>
      </c>
      <c r="L953">
        <v>5</v>
      </c>
      <c r="M953" s="3">
        <v>209.4</v>
      </c>
      <c r="N953" s="1" t="s">
        <v>6669</v>
      </c>
      <c r="O953" s="1" t="s">
        <v>22</v>
      </c>
    </row>
    <row r="954" spans="1:15" x14ac:dyDescent="0.3">
      <c r="A954" s="1" t="s">
        <v>3340</v>
      </c>
      <c r="B954" s="2">
        <v>45195</v>
      </c>
      <c r="C954" s="1" t="s">
        <v>6671</v>
      </c>
      <c r="D954" s="1" t="s">
        <v>60</v>
      </c>
      <c r="E954">
        <v>2023</v>
      </c>
      <c r="F954" s="1" t="s">
        <v>2932</v>
      </c>
      <c r="G954" s="1" t="s">
        <v>3341</v>
      </c>
      <c r="H954" s="1" t="s">
        <v>3332</v>
      </c>
      <c r="I954" s="1" t="s">
        <v>3333</v>
      </c>
      <c r="J954" s="1" t="s">
        <v>70</v>
      </c>
      <c r="K954" s="3">
        <v>21.96</v>
      </c>
      <c r="L954">
        <v>1</v>
      </c>
      <c r="M954" s="3">
        <v>21.96</v>
      </c>
      <c r="N954" s="1" t="s">
        <v>21</v>
      </c>
      <c r="O954" s="1" t="s">
        <v>22</v>
      </c>
    </row>
    <row r="955" spans="1:15" x14ac:dyDescent="0.3">
      <c r="A955" s="1" t="s">
        <v>3342</v>
      </c>
      <c r="B955" s="2">
        <v>45498</v>
      </c>
      <c r="C955" s="1" t="s">
        <v>6672</v>
      </c>
      <c r="D955" s="1" t="s">
        <v>32</v>
      </c>
      <c r="E955">
        <v>2024</v>
      </c>
      <c r="F955" s="1" t="s">
        <v>1477</v>
      </c>
      <c r="G955" s="1" t="s">
        <v>2392</v>
      </c>
      <c r="H955" s="1" t="s">
        <v>3343</v>
      </c>
      <c r="I955" s="1" t="s">
        <v>3344</v>
      </c>
      <c r="J955" s="1" t="s">
        <v>51</v>
      </c>
      <c r="K955" s="3">
        <v>36.65</v>
      </c>
      <c r="L955">
        <v>1</v>
      </c>
      <c r="M955" s="3">
        <v>36.65</v>
      </c>
      <c r="N955" s="1" t="s">
        <v>29</v>
      </c>
      <c r="O955" s="1" t="s">
        <v>30</v>
      </c>
    </row>
    <row r="956" spans="1:15" x14ac:dyDescent="0.3">
      <c r="A956" s="1" t="s">
        <v>3345</v>
      </c>
      <c r="B956" s="2">
        <v>45568</v>
      </c>
      <c r="C956" s="1" t="s">
        <v>6672</v>
      </c>
      <c r="D956" s="1" t="s">
        <v>133</v>
      </c>
      <c r="E956">
        <v>2024</v>
      </c>
      <c r="F956" s="1" t="s">
        <v>285</v>
      </c>
      <c r="G956" s="1" t="s">
        <v>2954</v>
      </c>
      <c r="H956" s="1" t="s">
        <v>3346</v>
      </c>
      <c r="I956" s="1" t="s">
        <v>3347</v>
      </c>
      <c r="J956" s="1" t="s">
        <v>87</v>
      </c>
      <c r="K956" s="3">
        <v>29.56</v>
      </c>
      <c r="L956">
        <v>1</v>
      </c>
      <c r="M956" s="3">
        <v>29.56</v>
      </c>
      <c r="N956" s="1" t="s">
        <v>88</v>
      </c>
      <c r="O956" s="1" t="s">
        <v>193</v>
      </c>
    </row>
    <row r="957" spans="1:15" x14ac:dyDescent="0.3">
      <c r="A957" s="1" t="s">
        <v>3348</v>
      </c>
      <c r="B957" s="2">
        <v>45620</v>
      </c>
      <c r="C957" s="1" t="s">
        <v>6666</v>
      </c>
      <c r="D957" s="1" t="s">
        <v>54</v>
      </c>
      <c r="E957">
        <v>2024</v>
      </c>
      <c r="F957" s="1" t="s">
        <v>1560</v>
      </c>
      <c r="G957" s="1" t="s">
        <v>1561</v>
      </c>
      <c r="H957" s="1" t="s">
        <v>450</v>
      </c>
      <c r="I957" s="1" t="s">
        <v>2925</v>
      </c>
      <c r="J957" s="1" t="s">
        <v>51</v>
      </c>
      <c r="K957" s="3">
        <v>13.39</v>
      </c>
      <c r="L957">
        <v>2</v>
      </c>
      <c r="M957" s="3">
        <v>26.78</v>
      </c>
      <c r="N957" s="1" t="s">
        <v>6669</v>
      </c>
      <c r="O957" s="1" t="s">
        <v>37</v>
      </c>
    </row>
    <row r="958" spans="1:15" x14ac:dyDescent="0.3">
      <c r="A958" s="1" t="s">
        <v>3349</v>
      </c>
      <c r="B958" s="2">
        <v>45001</v>
      </c>
      <c r="C958" s="1" t="s">
        <v>6672</v>
      </c>
      <c r="D958" s="1" t="s">
        <v>15</v>
      </c>
      <c r="E958">
        <v>2023</v>
      </c>
      <c r="F958" s="1" t="s">
        <v>3350</v>
      </c>
      <c r="G958" s="1" t="s">
        <v>3351</v>
      </c>
      <c r="H958" s="1" t="s">
        <v>416</v>
      </c>
      <c r="I958" s="1" t="s">
        <v>1469</v>
      </c>
      <c r="J958" s="1" t="s">
        <v>20</v>
      </c>
      <c r="K958" s="3">
        <v>32.049999999999997</v>
      </c>
      <c r="L958">
        <v>5</v>
      </c>
      <c r="M958" s="3">
        <v>160.25</v>
      </c>
      <c r="N958" s="1" t="s">
        <v>21</v>
      </c>
      <c r="O958" s="1" t="s">
        <v>22</v>
      </c>
    </row>
    <row r="959" spans="1:15" x14ac:dyDescent="0.3">
      <c r="A959" s="1" t="s">
        <v>3352</v>
      </c>
      <c r="B959" s="2">
        <v>45368</v>
      </c>
      <c r="C959" s="1" t="s">
        <v>6666</v>
      </c>
      <c r="D959" s="1" t="s">
        <v>15</v>
      </c>
      <c r="E959">
        <v>2024</v>
      </c>
      <c r="F959" s="1" t="s">
        <v>3353</v>
      </c>
      <c r="G959" s="1" t="s">
        <v>3354</v>
      </c>
      <c r="H959" s="1" t="s">
        <v>3355</v>
      </c>
      <c r="I959" s="1" t="s">
        <v>3356</v>
      </c>
      <c r="J959" s="1" t="s">
        <v>87</v>
      </c>
      <c r="K959" s="3">
        <v>43.31</v>
      </c>
      <c r="L959">
        <v>2</v>
      </c>
      <c r="M959" s="3">
        <v>86.62</v>
      </c>
      <c r="N959" s="1" t="s">
        <v>6669</v>
      </c>
      <c r="O959" s="1" t="s">
        <v>37</v>
      </c>
    </row>
    <row r="960" spans="1:15" x14ac:dyDescent="0.3">
      <c r="A960" s="1" t="s">
        <v>3357</v>
      </c>
      <c r="B960" s="2">
        <v>45106</v>
      </c>
      <c r="C960" s="1" t="s">
        <v>6672</v>
      </c>
      <c r="D960" s="1" t="s">
        <v>24</v>
      </c>
      <c r="E960">
        <v>2023</v>
      </c>
      <c r="F960" s="1" t="s">
        <v>3358</v>
      </c>
      <c r="G960" s="1" t="s">
        <v>3359</v>
      </c>
      <c r="H960" s="1" t="s">
        <v>3360</v>
      </c>
      <c r="I960" s="1" t="s">
        <v>3361</v>
      </c>
      <c r="J960" s="1" t="s">
        <v>51</v>
      </c>
      <c r="K960" s="3">
        <v>27.34</v>
      </c>
      <c r="L960">
        <v>4</v>
      </c>
      <c r="M960" s="3">
        <v>109.36</v>
      </c>
      <c r="N960" s="1" t="s">
        <v>6669</v>
      </c>
      <c r="O960" s="1" t="s">
        <v>22</v>
      </c>
    </row>
    <row r="961" spans="1:15" x14ac:dyDescent="0.3">
      <c r="A961" s="1" t="s">
        <v>3362</v>
      </c>
      <c r="B961" s="2">
        <v>44976</v>
      </c>
      <c r="C961" s="1" t="s">
        <v>6666</v>
      </c>
      <c r="D961" s="1" t="s">
        <v>39</v>
      </c>
      <c r="E961">
        <v>2023</v>
      </c>
      <c r="F961" s="1" t="s">
        <v>1259</v>
      </c>
      <c r="G961" s="1" t="s">
        <v>1260</v>
      </c>
      <c r="H961" s="1" t="s">
        <v>426</v>
      </c>
      <c r="I961" s="1" t="s">
        <v>427</v>
      </c>
      <c r="J961" s="1" t="s">
        <v>70</v>
      </c>
      <c r="K961" s="3">
        <v>49.47</v>
      </c>
      <c r="L961">
        <v>3</v>
      </c>
      <c r="M961" s="3">
        <v>148.41</v>
      </c>
      <c r="N961" s="1" t="s">
        <v>21</v>
      </c>
      <c r="O961" s="1" t="s">
        <v>30</v>
      </c>
    </row>
    <row r="962" spans="1:15" x14ac:dyDescent="0.3">
      <c r="A962" s="1" t="s">
        <v>3363</v>
      </c>
      <c r="B962" s="2">
        <v>45226</v>
      </c>
      <c r="C962" s="1" t="s">
        <v>6668</v>
      </c>
      <c r="D962" s="1" t="s">
        <v>133</v>
      </c>
      <c r="E962">
        <v>2023</v>
      </c>
      <c r="F962" s="1" t="s">
        <v>3364</v>
      </c>
      <c r="G962" s="1" t="s">
        <v>3365</v>
      </c>
      <c r="H962" s="1" t="s">
        <v>3366</v>
      </c>
      <c r="I962" s="1" t="s">
        <v>3367</v>
      </c>
      <c r="J962" s="1" t="s">
        <v>20</v>
      </c>
      <c r="K962" s="3">
        <v>17.04</v>
      </c>
      <c r="L962">
        <v>5</v>
      </c>
      <c r="M962" s="3">
        <v>85.2</v>
      </c>
      <c r="N962" s="1" t="s">
        <v>88</v>
      </c>
      <c r="O962" s="1" t="s">
        <v>44</v>
      </c>
    </row>
    <row r="963" spans="1:15" x14ac:dyDescent="0.3">
      <c r="A963" s="1" t="s">
        <v>3368</v>
      </c>
      <c r="B963" s="2">
        <v>45359</v>
      </c>
      <c r="C963" s="1" t="s">
        <v>6668</v>
      </c>
      <c r="D963" s="1" t="s">
        <v>15</v>
      </c>
      <c r="E963">
        <v>2024</v>
      </c>
      <c r="F963" s="1" t="s">
        <v>3369</v>
      </c>
      <c r="G963" s="1" t="s">
        <v>3370</v>
      </c>
      <c r="H963" s="1" t="s">
        <v>3138</v>
      </c>
      <c r="I963" s="1" t="s">
        <v>3139</v>
      </c>
      <c r="J963" s="1" t="s">
        <v>70</v>
      </c>
      <c r="K963" s="3">
        <v>32.159999999999997</v>
      </c>
      <c r="L963">
        <v>3</v>
      </c>
      <c r="M963" s="3">
        <v>96.48</v>
      </c>
      <c r="N963" s="1" t="s">
        <v>21</v>
      </c>
      <c r="O963" s="1" t="s">
        <v>193</v>
      </c>
    </row>
    <row r="964" spans="1:15" x14ac:dyDescent="0.3">
      <c r="A964" s="1" t="s">
        <v>3371</v>
      </c>
      <c r="B964" s="2">
        <v>45157</v>
      </c>
      <c r="C964" s="1" t="s">
        <v>6673</v>
      </c>
      <c r="D964" s="1" t="s">
        <v>90</v>
      </c>
      <c r="E964">
        <v>2023</v>
      </c>
      <c r="F964" s="1" t="s">
        <v>583</v>
      </c>
      <c r="G964" s="1" t="s">
        <v>3372</v>
      </c>
      <c r="H964" s="1" t="s">
        <v>2877</v>
      </c>
      <c r="I964" s="1" t="s">
        <v>2878</v>
      </c>
      <c r="J964" s="1" t="s">
        <v>51</v>
      </c>
      <c r="K964" s="3">
        <v>21.36</v>
      </c>
      <c r="L964">
        <v>3</v>
      </c>
      <c r="M964" s="3">
        <v>64.08</v>
      </c>
      <c r="N964" s="1" t="s">
        <v>6669</v>
      </c>
      <c r="O964" s="1" t="s">
        <v>95</v>
      </c>
    </row>
    <row r="965" spans="1:15" x14ac:dyDescent="0.3">
      <c r="A965" s="1" t="s">
        <v>3373</v>
      </c>
      <c r="B965" s="2">
        <v>45543</v>
      </c>
      <c r="C965" s="1" t="s">
        <v>6666</v>
      </c>
      <c r="D965" s="1" t="s">
        <v>60</v>
      </c>
      <c r="E965">
        <v>2024</v>
      </c>
      <c r="F965" s="1" t="s">
        <v>921</v>
      </c>
      <c r="G965" s="1" t="s">
        <v>3374</v>
      </c>
      <c r="H965" s="1" t="s">
        <v>416</v>
      </c>
      <c r="I965" s="1" t="s">
        <v>1469</v>
      </c>
      <c r="J965" s="1" t="s">
        <v>87</v>
      </c>
      <c r="K965" s="3">
        <v>34.229999999999997</v>
      </c>
      <c r="L965">
        <v>4</v>
      </c>
      <c r="M965" s="3">
        <v>136.91999999999999</v>
      </c>
      <c r="N965" s="1" t="s">
        <v>21</v>
      </c>
      <c r="O965" s="1" t="s">
        <v>37</v>
      </c>
    </row>
    <row r="966" spans="1:15" x14ac:dyDescent="0.3">
      <c r="A966" s="1" t="s">
        <v>3375</v>
      </c>
      <c r="B966" s="2">
        <v>45053</v>
      </c>
      <c r="C966" s="1" t="s">
        <v>6666</v>
      </c>
      <c r="D966" s="1" t="s">
        <v>46</v>
      </c>
      <c r="E966">
        <v>2023</v>
      </c>
      <c r="F966" s="1" t="s">
        <v>1388</v>
      </c>
      <c r="G966" s="1" t="s">
        <v>3376</v>
      </c>
      <c r="H966" s="1" t="s">
        <v>3377</v>
      </c>
      <c r="I966" s="1" t="s">
        <v>3378</v>
      </c>
      <c r="J966" s="1" t="s">
        <v>70</v>
      </c>
      <c r="K966" s="3">
        <v>38.03</v>
      </c>
      <c r="L966">
        <v>1</v>
      </c>
      <c r="M966" s="3">
        <v>38.03</v>
      </c>
      <c r="N966" s="1" t="s">
        <v>21</v>
      </c>
      <c r="O966" s="1" t="s">
        <v>37</v>
      </c>
    </row>
    <row r="967" spans="1:15" x14ac:dyDescent="0.3">
      <c r="A967" s="1" t="s">
        <v>3379</v>
      </c>
      <c r="B967" s="2">
        <v>45097</v>
      </c>
      <c r="C967" s="1" t="s">
        <v>6671</v>
      </c>
      <c r="D967" s="1" t="s">
        <v>24</v>
      </c>
      <c r="E967">
        <v>2023</v>
      </c>
      <c r="F967" s="1" t="s">
        <v>972</v>
      </c>
      <c r="G967" s="1" t="s">
        <v>1930</v>
      </c>
      <c r="H967" s="1" t="s">
        <v>3380</v>
      </c>
      <c r="I967" s="1" t="s">
        <v>3381</v>
      </c>
      <c r="J967" s="1" t="s">
        <v>87</v>
      </c>
      <c r="K967" s="3">
        <v>44.47</v>
      </c>
      <c r="L967">
        <v>4</v>
      </c>
      <c r="M967" s="3">
        <v>177.88</v>
      </c>
      <c r="N967" s="1" t="s">
        <v>21</v>
      </c>
      <c r="O967" s="1" t="s">
        <v>193</v>
      </c>
    </row>
    <row r="968" spans="1:15" x14ac:dyDescent="0.3">
      <c r="A968" s="1" t="s">
        <v>3382</v>
      </c>
      <c r="B968" s="2">
        <v>45026</v>
      </c>
      <c r="C968" s="1" t="s">
        <v>6667</v>
      </c>
      <c r="D968" s="1" t="s">
        <v>82</v>
      </c>
      <c r="E968">
        <v>2023</v>
      </c>
      <c r="F968" s="1" t="s">
        <v>295</v>
      </c>
      <c r="G968" s="1" t="s">
        <v>3383</v>
      </c>
      <c r="H968" s="1" t="s">
        <v>633</v>
      </c>
      <c r="I968" s="1" t="s">
        <v>634</v>
      </c>
      <c r="J968" s="1" t="s">
        <v>20</v>
      </c>
      <c r="K968" s="3">
        <v>9.8800000000000008</v>
      </c>
      <c r="L968">
        <v>2</v>
      </c>
      <c r="M968" s="3">
        <v>19.760000000000002</v>
      </c>
      <c r="N968" s="1" t="s">
        <v>29</v>
      </c>
      <c r="O968" s="1" t="s">
        <v>95</v>
      </c>
    </row>
    <row r="969" spans="1:15" x14ac:dyDescent="0.3">
      <c r="A969" s="1" t="s">
        <v>3384</v>
      </c>
      <c r="B969" s="2">
        <v>44960</v>
      </c>
      <c r="C969" s="1" t="s">
        <v>6668</v>
      </c>
      <c r="D969" s="1" t="s">
        <v>39</v>
      </c>
      <c r="E969">
        <v>2023</v>
      </c>
      <c r="F969" s="1" t="s">
        <v>1726</v>
      </c>
      <c r="G969" s="1" t="s">
        <v>3385</v>
      </c>
      <c r="H969" s="1" t="s">
        <v>3250</v>
      </c>
      <c r="I969" s="1" t="s">
        <v>3386</v>
      </c>
      <c r="J969" s="1" t="s">
        <v>87</v>
      </c>
      <c r="K969" s="3">
        <v>5.22</v>
      </c>
      <c r="L969">
        <v>3</v>
      </c>
      <c r="M969" s="3">
        <v>15.66</v>
      </c>
      <c r="N969" s="1" t="s">
        <v>88</v>
      </c>
      <c r="O969" s="1" t="s">
        <v>37</v>
      </c>
    </row>
    <row r="970" spans="1:15" x14ac:dyDescent="0.3">
      <c r="A970" s="1" t="s">
        <v>3387</v>
      </c>
      <c r="B970" s="2">
        <v>44927</v>
      </c>
      <c r="C970" s="1" t="s">
        <v>6666</v>
      </c>
      <c r="D970" s="1" t="s">
        <v>210</v>
      </c>
      <c r="E970">
        <v>2023</v>
      </c>
      <c r="F970" s="1" t="s">
        <v>2317</v>
      </c>
      <c r="G970" s="1" t="s">
        <v>2318</v>
      </c>
      <c r="H970" s="1" t="s">
        <v>57</v>
      </c>
      <c r="I970" s="1" t="s">
        <v>2669</v>
      </c>
      <c r="J970" s="1" t="s">
        <v>70</v>
      </c>
      <c r="K970" s="3">
        <v>33.08</v>
      </c>
      <c r="L970">
        <v>5</v>
      </c>
      <c r="M970" s="3">
        <v>165.4</v>
      </c>
      <c r="N970" s="1" t="s">
        <v>6669</v>
      </c>
      <c r="O970" s="1" t="s">
        <v>37</v>
      </c>
    </row>
    <row r="971" spans="1:15" x14ac:dyDescent="0.3">
      <c r="A971" s="1" t="s">
        <v>3388</v>
      </c>
      <c r="B971" s="2">
        <v>45745</v>
      </c>
      <c r="C971" s="1" t="s">
        <v>6673</v>
      </c>
      <c r="D971" s="1" t="s">
        <v>15</v>
      </c>
      <c r="E971">
        <v>2025</v>
      </c>
      <c r="F971" s="1" t="s">
        <v>47</v>
      </c>
      <c r="G971" s="1" t="s">
        <v>48</v>
      </c>
      <c r="H971" s="1" t="s">
        <v>816</v>
      </c>
      <c r="I971" s="1" t="s">
        <v>817</v>
      </c>
      <c r="J971" s="1" t="s">
        <v>70</v>
      </c>
      <c r="K971" s="3">
        <v>33.78</v>
      </c>
      <c r="L971">
        <v>4</v>
      </c>
      <c r="M971" s="3">
        <v>135.12</v>
      </c>
      <c r="N971" s="1" t="s">
        <v>21</v>
      </c>
      <c r="O971" s="1" t="s">
        <v>37</v>
      </c>
    </row>
    <row r="972" spans="1:15" x14ac:dyDescent="0.3">
      <c r="A972" s="1" t="s">
        <v>3389</v>
      </c>
      <c r="B972" s="2">
        <v>45848</v>
      </c>
      <c r="C972" s="1" t="s">
        <v>6672</v>
      </c>
      <c r="D972" s="1" t="s">
        <v>32</v>
      </c>
      <c r="E972">
        <v>2025</v>
      </c>
      <c r="F972" s="1" t="s">
        <v>1408</v>
      </c>
      <c r="G972" s="1" t="s">
        <v>1409</v>
      </c>
      <c r="H972" s="1" t="s">
        <v>1140</v>
      </c>
      <c r="I972" s="1" t="s">
        <v>1141</v>
      </c>
      <c r="J972" s="1" t="s">
        <v>20</v>
      </c>
      <c r="K972" s="3">
        <v>10.07</v>
      </c>
      <c r="L972">
        <v>5</v>
      </c>
      <c r="M972" s="3">
        <v>50.35</v>
      </c>
      <c r="N972" s="1" t="s">
        <v>29</v>
      </c>
      <c r="O972" s="1" t="s">
        <v>44</v>
      </c>
    </row>
    <row r="973" spans="1:15" x14ac:dyDescent="0.3">
      <c r="A973" s="1" t="s">
        <v>3390</v>
      </c>
      <c r="B973" s="2">
        <v>45684</v>
      </c>
      <c r="C973" s="1" t="s">
        <v>6667</v>
      </c>
      <c r="D973" s="1" t="s">
        <v>210</v>
      </c>
      <c r="E973">
        <v>2025</v>
      </c>
      <c r="F973" s="1" t="s">
        <v>3033</v>
      </c>
      <c r="G973" s="1" t="s">
        <v>3391</v>
      </c>
      <c r="H973" s="1" t="s">
        <v>1227</v>
      </c>
      <c r="I973" s="1" t="s">
        <v>3392</v>
      </c>
      <c r="J973" s="1" t="s">
        <v>20</v>
      </c>
      <c r="K973" s="3">
        <v>29.09</v>
      </c>
      <c r="L973">
        <v>1</v>
      </c>
      <c r="M973" s="3">
        <v>29.09</v>
      </c>
      <c r="N973" s="1" t="s">
        <v>21</v>
      </c>
      <c r="O973" s="1" t="s">
        <v>37</v>
      </c>
    </row>
    <row r="974" spans="1:15" x14ac:dyDescent="0.3">
      <c r="A974" s="1" t="s">
        <v>3393</v>
      </c>
      <c r="B974" s="2">
        <v>45039</v>
      </c>
      <c r="C974" s="1" t="s">
        <v>6666</v>
      </c>
      <c r="D974" s="1" t="s">
        <v>82</v>
      </c>
      <c r="E974">
        <v>2023</v>
      </c>
      <c r="F974" s="1" t="s">
        <v>511</v>
      </c>
      <c r="G974" s="1" t="s">
        <v>512</v>
      </c>
      <c r="H974" s="1" t="s">
        <v>554</v>
      </c>
      <c r="I974" s="1" t="s">
        <v>555</v>
      </c>
      <c r="J974" s="1" t="s">
        <v>70</v>
      </c>
      <c r="K974" s="3">
        <v>34.64</v>
      </c>
      <c r="L974">
        <v>3</v>
      </c>
      <c r="M974" s="3">
        <v>103.92</v>
      </c>
      <c r="N974" s="1" t="s">
        <v>6669</v>
      </c>
      <c r="O974" s="1" t="s">
        <v>37</v>
      </c>
    </row>
    <row r="975" spans="1:15" x14ac:dyDescent="0.3">
      <c r="A975" s="1" t="s">
        <v>3394</v>
      </c>
      <c r="B975" s="2">
        <v>45501</v>
      </c>
      <c r="C975" s="1" t="s">
        <v>6666</v>
      </c>
      <c r="D975" s="1" t="s">
        <v>32</v>
      </c>
      <c r="E975">
        <v>2024</v>
      </c>
      <c r="F975" s="1" t="s">
        <v>3395</v>
      </c>
      <c r="G975" s="1" t="s">
        <v>3396</v>
      </c>
      <c r="H975" s="1" t="s">
        <v>1661</v>
      </c>
      <c r="I975" s="1" t="s">
        <v>1662</v>
      </c>
      <c r="J975" s="1" t="s">
        <v>20</v>
      </c>
      <c r="K975" s="3">
        <v>22.63</v>
      </c>
      <c r="L975">
        <v>5</v>
      </c>
      <c r="M975" s="3">
        <v>113.15</v>
      </c>
      <c r="N975" s="1" t="s">
        <v>21</v>
      </c>
      <c r="O975" s="1" t="s">
        <v>52</v>
      </c>
    </row>
    <row r="976" spans="1:15" x14ac:dyDescent="0.3">
      <c r="A976" s="1" t="s">
        <v>3397</v>
      </c>
      <c r="B976" s="2">
        <v>45884</v>
      </c>
      <c r="C976" s="1" t="s">
        <v>6668</v>
      </c>
      <c r="D976" s="1" t="s">
        <v>90</v>
      </c>
      <c r="E976">
        <v>2025</v>
      </c>
      <c r="F976" s="1" t="s">
        <v>330</v>
      </c>
      <c r="G976" s="1" t="s">
        <v>331</v>
      </c>
      <c r="H976" s="1" t="s">
        <v>35</v>
      </c>
      <c r="I976" s="1" t="s">
        <v>36</v>
      </c>
      <c r="J976" s="1" t="s">
        <v>51</v>
      </c>
      <c r="K976" s="3">
        <v>20.62</v>
      </c>
      <c r="L976">
        <v>4</v>
      </c>
      <c r="M976" s="3">
        <v>82.48</v>
      </c>
      <c r="N976" s="1" t="s">
        <v>21</v>
      </c>
      <c r="O976" s="1" t="s">
        <v>22</v>
      </c>
    </row>
    <row r="977" spans="1:15" x14ac:dyDescent="0.3">
      <c r="A977" s="1" t="s">
        <v>3398</v>
      </c>
      <c r="B977" s="2">
        <v>45626</v>
      </c>
      <c r="C977" s="1" t="s">
        <v>6673</v>
      </c>
      <c r="D977" s="1" t="s">
        <v>54</v>
      </c>
      <c r="E977">
        <v>2024</v>
      </c>
      <c r="F977" s="1" t="s">
        <v>1942</v>
      </c>
      <c r="G977" s="1" t="s">
        <v>3399</v>
      </c>
      <c r="H977" s="1" t="s">
        <v>3380</v>
      </c>
      <c r="I977" s="1" t="s">
        <v>3381</v>
      </c>
      <c r="J977" s="1" t="s">
        <v>70</v>
      </c>
      <c r="K977" s="3">
        <v>36.17</v>
      </c>
      <c r="L977">
        <v>3</v>
      </c>
      <c r="M977" s="3">
        <v>108.51</v>
      </c>
      <c r="N977" s="1" t="s">
        <v>6669</v>
      </c>
      <c r="O977" s="1" t="s">
        <v>22</v>
      </c>
    </row>
    <row r="978" spans="1:15" x14ac:dyDescent="0.3">
      <c r="A978" s="1" t="s">
        <v>3400</v>
      </c>
      <c r="B978" s="2">
        <v>45882</v>
      </c>
      <c r="C978" s="1" t="s">
        <v>6670</v>
      </c>
      <c r="D978" s="1" t="s">
        <v>90</v>
      </c>
      <c r="E978">
        <v>2025</v>
      </c>
      <c r="F978" s="1" t="s">
        <v>3248</v>
      </c>
      <c r="G978" s="1" t="s">
        <v>3249</v>
      </c>
      <c r="H978" s="1" t="s">
        <v>2779</v>
      </c>
      <c r="I978" s="1" t="s">
        <v>3401</v>
      </c>
      <c r="J978" s="1" t="s">
        <v>20</v>
      </c>
      <c r="K978" s="3">
        <v>48.64</v>
      </c>
      <c r="L978">
        <v>1</v>
      </c>
      <c r="M978" s="3">
        <v>48.64</v>
      </c>
      <c r="N978" s="1" t="s">
        <v>29</v>
      </c>
      <c r="O978" s="1" t="s">
        <v>37</v>
      </c>
    </row>
    <row r="979" spans="1:15" x14ac:dyDescent="0.3">
      <c r="A979" s="1" t="s">
        <v>3402</v>
      </c>
      <c r="B979" s="2">
        <v>45397</v>
      </c>
      <c r="C979" s="1" t="s">
        <v>6667</v>
      </c>
      <c r="D979" s="1" t="s">
        <v>82</v>
      </c>
      <c r="E979">
        <v>2024</v>
      </c>
      <c r="F979" s="1" t="s">
        <v>3403</v>
      </c>
      <c r="G979" s="1" t="s">
        <v>3404</v>
      </c>
      <c r="H979" s="1" t="s">
        <v>851</v>
      </c>
      <c r="I979" s="1" t="s">
        <v>2218</v>
      </c>
      <c r="J979" s="1" t="s">
        <v>87</v>
      </c>
      <c r="K979" s="3">
        <v>35.72</v>
      </c>
      <c r="L979">
        <v>4</v>
      </c>
      <c r="M979" s="3">
        <v>142.88</v>
      </c>
      <c r="N979" s="1" t="s">
        <v>6669</v>
      </c>
      <c r="O979" s="1" t="s">
        <v>44</v>
      </c>
    </row>
    <row r="980" spans="1:15" x14ac:dyDescent="0.3">
      <c r="A980" s="1" t="s">
        <v>3405</v>
      </c>
      <c r="B980" s="2">
        <v>45016</v>
      </c>
      <c r="C980" s="1" t="s">
        <v>6668</v>
      </c>
      <c r="D980" s="1" t="s">
        <v>15</v>
      </c>
      <c r="E980">
        <v>2023</v>
      </c>
      <c r="F980" s="1" t="s">
        <v>2932</v>
      </c>
      <c r="G980" s="1" t="s">
        <v>3406</v>
      </c>
      <c r="H980" s="1" t="s">
        <v>3380</v>
      </c>
      <c r="I980" s="1" t="s">
        <v>3407</v>
      </c>
      <c r="J980" s="1" t="s">
        <v>87</v>
      </c>
      <c r="K980" s="3">
        <v>14.81</v>
      </c>
      <c r="L980">
        <v>3</v>
      </c>
      <c r="M980" s="3">
        <v>44.43</v>
      </c>
      <c r="N980" s="1" t="s">
        <v>6669</v>
      </c>
      <c r="O980" s="1" t="s">
        <v>22</v>
      </c>
    </row>
    <row r="981" spans="1:15" x14ac:dyDescent="0.3">
      <c r="A981" s="1" t="s">
        <v>3408</v>
      </c>
      <c r="B981" s="2">
        <v>45310</v>
      </c>
      <c r="C981" s="1" t="s">
        <v>6668</v>
      </c>
      <c r="D981" s="1" t="s">
        <v>210</v>
      </c>
      <c r="E981">
        <v>2024</v>
      </c>
      <c r="F981" s="1" t="s">
        <v>3409</v>
      </c>
      <c r="G981" s="1" t="s">
        <v>3410</v>
      </c>
      <c r="H981" s="1" t="s">
        <v>416</v>
      </c>
      <c r="I981" s="1" t="s">
        <v>3411</v>
      </c>
      <c r="J981" s="1" t="s">
        <v>20</v>
      </c>
      <c r="K981" s="3">
        <v>46.69</v>
      </c>
      <c r="L981">
        <v>1</v>
      </c>
      <c r="M981" s="3">
        <v>46.69</v>
      </c>
      <c r="N981" s="1" t="s">
        <v>6669</v>
      </c>
      <c r="O981" s="1" t="s">
        <v>37</v>
      </c>
    </row>
    <row r="982" spans="1:15" x14ac:dyDescent="0.3">
      <c r="A982" s="1" t="s">
        <v>3412</v>
      </c>
      <c r="B982" s="2">
        <v>45304</v>
      </c>
      <c r="C982" s="1" t="s">
        <v>6673</v>
      </c>
      <c r="D982" s="1" t="s">
        <v>210</v>
      </c>
      <c r="E982">
        <v>2024</v>
      </c>
      <c r="F982" s="1" t="s">
        <v>1897</v>
      </c>
      <c r="G982" s="1" t="s">
        <v>1898</v>
      </c>
      <c r="H982" s="1" t="s">
        <v>213</v>
      </c>
      <c r="I982" s="1" t="s">
        <v>1774</v>
      </c>
      <c r="J982" s="1" t="s">
        <v>51</v>
      </c>
      <c r="K982" s="3">
        <v>23.74</v>
      </c>
      <c r="L982">
        <v>2</v>
      </c>
      <c r="M982" s="3">
        <v>47.48</v>
      </c>
      <c r="N982" s="1" t="s">
        <v>29</v>
      </c>
      <c r="O982" s="1" t="s">
        <v>37</v>
      </c>
    </row>
    <row r="983" spans="1:15" x14ac:dyDescent="0.3">
      <c r="A983" s="1" t="s">
        <v>3413</v>
      </c>
      <c r="B983" s="2">
        <v>45373</v>
      </c>
      <c r="C983" s="1" t="s">
        <v>6668</v>
      </c>
      <c r="D983" s="1" t="s">
        <v>15</v>
      </c>
      <c r="E983">
        <v>2024</v>
      </c>
      <c r="F983" s="1" t="s">
        <v>499</v>
      </c>
      <c r="G983" s="1" t="s">
        <v>3414</v>
      </c>
      <c r="H983" s="1" t="s">
        <v>1782</v>
      </c>
      <c r="I983" s="1" t="s">
        <v>3415</v>
      </c>
      <c r="J983" s="1" t="s">
        <v>20</v>
      </c>
      <c r="K983" s="3">
        <v>17.079999999999998</v>
      </c>
      <c r="L983">
        <v>5</v>
      </c>
      <c r="M983" s="3">
        <v>85.4</v>
      </c>
      <c r="N983" s="1" t="s">
        <v>88</v>
      </c>
      <c r="O983" s="1" t="s">
        <v>22</v>
      </c>
    </row>
    <row r="984" spans="1:15" x14ac:dyDescent="0.3">
      <c r="A984" s="1" t="s">
        <v>3416</v>
      </c>
      <c r="B984" s="2">
        <v>45195</v>
      </c>
      <c r="C984" s="1" t="s">
        <v>6671</v>
      </c>
      <c r="D984" s="1" t="s">
        <v>60</v>
      </c>
      <c r="E984">
        <v>2023</v>
      </c>
      <c r="F984" s="1" t="s">
        <v>3417</v>
      </c>
      <c r="G984" s="1" t="s">
        <v>3418</v>
      </c>
      <c r="H984" s="1" t="s">
        <v>572</v>
      </c>
      <c r="I984" s="1" t="s">
        <v>3170</v>
      </c>
      <c r="J984" s="1" t="s">
        <v>20</v>
      </c>
      <c r="K984" s="3">
        <v>6.7</v>
      </c>
      <c r="L984">
        <v>3</v>
      </c>
      <c r="M984" s="3">
        <v>20.100000000000001</v>
      </c>
      <c r="N984" s="1" t="s">
        <v>21</v>
      </c>
      <c r="O984" s="1" t="s">
        <v>30</v>
      </c>
    </row>
    <row r="985" spans="1:15" x14ac:dyDescent="0.3">
      <c r="A985" s="1" t="s">
        <v>3419</v>
      </c>
      <c r="B985" s="2">
        <v>45654</v>
      </c>
      <c r="C985" s="1" t="s">
        <v>6673</v>
      </c>
      <c r="D985" s="1" t="s">
        <v>107</v>
      </c>
      <c r="E985">
        <v>2024</v>
      </c>
      <c r="F985" s="1" t="s">
        <v>1168</v>
      </c>
      <c r="G985" s="1" t="s">
        <v>1169</v>
      </c>
      <c r="H985" s="1" t="s">
        <v>302</v>
      </c>
      <c r="I985" s="1" t="s">
        <v>3420</v>
      </c>
      <c r="J985" s="1" t="s">
        <v>70</v>
      </c>
      <c r="K985" s="3">
        <v>8.2200000000000006</v>
      </c>
      <c r="L985">
        <v>5</v>
      </c>
      <c r="M985" s="3">
        <v>41.1</v>
      </c>
      <c r="N985" s="1" t="s">
        <v>29</v>
      </c>
      <c r="O985" s="1" t="s">
        <v>30</v>
      </c>
    </row>
    <row r="986" spans="1:15" x14ac:dyDescent="0.3">
      <c r="A986" s="1" t="s">
        <v>3421</v>
      </c>
      <c r="B986" s="2">
        <v>45224</v>
      </c>
      <c r="C986" s="1" t="s">
        <v>6670</v>
      </c>
      <c r="D986" s="1" t="s">
        <v>133</v>
      </c>
      <c r="E986">
        <v>2023</v>
      </c>
      <c r="F986" s="1" t="s">
        <v>3422</v>
      </c>
      <c r="G986" s="1" t="s">
        <v>3423</v>
      </c>
      <c r="H986" s="1" t="s">
        <v>370</v>
      </c>
      <c r="I986" s="1" t="s">
        <v>902</v>
      </c>
      <c r="J986" s="1" t="s">
        <v>87</v>
      </c>
      <c r="K986" s="3">
        <v>21.77</v>
      </c>
      <c r="L986">
        <v>3</v>
      </c>
      <c r="M986" s="3">
        <v>65.31</v>
      </c>
      <c r="N986" s="1" t="s">
        <v>21</v>
      </c>
      <c r="O986" s="1" t="s">
        <v>95</v>
      </c>
    </row>
    <row r="987" spans="1:15" x14ac:dyDescent="0.3">
      <c r="A987" s="1" t="s">
        <v>3424</v>
      </c>
      <c r="B987" s="2">
        <v>44865</v>
      </c>
      <c r="C987" s="1" t="s">
        <v>6667</v>
      </c>
      <c r="D987" s="1" t="s">
        <v>133</v>
      </c>
      <c r="E987">
        <v>2022</v>
      </c>
      <c r="F987" s="1" t="s">
        <v>1304</v>
      </c>
      <c r="G987" s="1" t="s">
        <v>1865</v>
      </c>
      <c r="H987" s="1" t="s">
        <v>3425</v>
      </c>
      <c r="I987" s="1" t="s">
        <v>3426</v>
      </c>
      <c r="J987" s="1" t="s">
        <v>51</v>
      </c>
      <c r="K987" s="3">
        <v>18.87</v>
      </c>
      <c r="L987">
        <v>2</v>
      </c>
      <c r="M987" s="3">
        <v>37.74</v>
      </c>
      <c r="N987" s="1" t="s">
        <v>6669</v>
      </c>
      <c r="O987" s="1" t="s">
        <v>193</v>
      </c>
    </row>
    <row r="988" spans="1:15" x14ac:dyDescent="0.3">
      <c r="A988" s="1" t="s">
        <v>3427</v>
      </c>
      <c r="B988" s="2">
        <v>45379</v>
      </c>
      <c r="C988" s="1" t="s">
        <v>6672</v>
      </c>
      <c r="D988" s="1" t="s">
        <v>15</v>
      </c>
      <c r="E988">
        <v>2024</v>
      </c>
      <c r="F988" s="1" t="s">
        <v>2799</v>
      </c>
      <c r="G988" s="1" t="s">
        <v>2800</v>
      </c>
      <c r="H988" s="1" t="s">
        <v>1140</v>
      </c>
      <c r="I988" s="1" t="s">
        <v>3193</v>
      </c>
      <c r="J988" s="1" t="s">
        <v>51</v>
      </c>
      <c r="K988" s="3">
        <v>41.74</v>
      </c>
      <c r="L988">
        <v>2</v>
      </c>
      <c r="M988" s="3">
        <v>83.48</v>
      </c>
      <c r="N988" s="1" t="s">
        <v>6669</v>
      </c>
      <c r="O988" s="1" t="s">
        <v>30</v>
      </c>
    </row>
    <row r="989" spans="1:15" x14ac:dyDescent="0.3">
      <c r="A989" s="1" t="s">
        <v>3428</v>
      </c>
      <c r="B989" s="2">
        <v>45470</v>
      </c>
      <c r="C989" s="1" t="s">
        <v>6672</v>
      </c>
      <c r="D989" s="1" t="s">
        <v>24</v>
      </c>
      <c r="E989">
        <v>2024</v>
      </c>
      <c r="F989" s="1" t="s">
        <v>3429</v>
      </c>
      <c r="G989" s="1" t="s">
        <v>3430</v>
      </c>
      <c r="H989" s="1" t="s">
        <v>2213</v>
      </c>
      <c r="I989" s="1" t="s">
        <v>3431</v>
      </c>
      <c r="J989" s="1" t="s">
        <v>70</v>
      </c>
      <c r="K989" s="3">
        <v>32.57</v>
      </c>
      <c r="L989">
        <v>4</v>
      </c>
      <c r="M989" s="3">
        <v>130.28</v>
      </c>
      <c r="N989" s="1" t="s">
        <v>6669</v>
      </c>
      <c r="O989" s="1" t="s">
        <v>37</v>
      </c>
    </row>
    <row r="990" spans="1:15" x14ac:dyDescent="0.3">
      <c r="A990" s="1" t="s">
        <v>3432</v>
      </c>
      <c r="B990" s="2">
        <v>45280</v>
      </c>
      <c r="C990" s="1" t="s">
        <v>6670</v>
      </c>
      <c r="D990" s="1" t="s">
        <v>107</v>
      </c>
      <c r="E990">
        <v>2023</v>
      </c>
      <c r="F990" s="1" t="s">
        <v>3027</v>
      </c>
      <c r="G990" s="1" t="s">
        <v>3028</v>
      </c>
      <c r="H990" s="1" t="s">
        <v>3433</v>
      </c>
      <c r="I990" s="1" t="s">
        <v>3434</v>
      </c>
      <c r="J990" s="1" t="s">
        <v>51</v>
      </c>
      <c r="K990" s="3">
        <v>10.1</v>
      </c>
      <c r="L990">
        <v>2</v>
      </c>
      <c r="M990" s="3">
        <v>20.2</v>
      </c>
      <c r="N990" s="1" t="s">
        <v>21</v>
      </c>
      <c r="O990" s="1" t="s">
        <v>30</v>
      </c>
    </row>
    <row r="991" spans="1:15" x14ac:dyDescent="0.3">
      <c r="A991" s="1" t="s">
        <v>3435</v>
      </c>
      <c r="B991" s="2">
        <v>45234</v>
      </c>
      <c r="C991" s="1" t="s">
        <v>6673</v>
      </c>
      <c r="D991" s="1" t="s">
        <v>54</v>
      </c>
      <c r="E991">
        <v>2023</v>
      </c>
      <c r="F991" s="1" t="s">
        <v>499</v>
      </c>
      <c r="G991" s="1" t="s">
        <v>3414</v>
      </c>
      <c r="H991" s="1" t="s">
        <v>3436</v>
      </c>
      <c r="I991" s="1" t="s">
        <v>3437</v>
      </c>
      <c r="J991" s="1" t="s">
        <v>51</v>
      </c>
      <c r="K991" s="3">
        <v>56.28</v>
      </c>
      <c r="L991">
        <v>3</v>
      </c>
      <c r="M991" s="3">
        <v>168.84</v>
      </c>
      <c r="N991" s="1" t="s">
        <v>6669</v>
      </c>
      <c r="O991" s="1" t="s">
        <v>37</v>
      </c>
    </row>
    <row r="992" spans="1:15" x14ac:dyDescent="0.3">
      <c r="A992" s="1" t="s">
        <v>3438</v>
      </c>
      <c r="B992" s="2">
        <v>45308</v>
      </c>
      <c r="C992" s="1" t="s">
        <v>6670</v>
      </c>
      <c r="D992" s="1" t="s">
        <v>210</v>
      </c>
      <c r="E992">
        <v>2024</v>
      </c>
      <c r="F992" s="1" t="s">
        <v>666</v>
      </c>
      <c r="G992" s="1" t="s">
        <v>3439</v>
      </c>
      <c r="H992" s="1" t="s">
        <v>1798</v>
      </c>
      <c r="I992" s="1" t="s">
        <v>3440</v>
      </c>
      <c r="J992" s="1" t="s">
        <v>70</v>
      </c>
      <c r="K992" s="3">
        <v>44.87</v>
      </c>
      <c r="L992">
        <v>4</v>
      </c>
      <c r="M992" s="3">
        <v>179.48</v>
      </c>
      <c r="N992" s="1" t="s">
        <v>88</v>
      </c>
      <c r="O992" s="1" t="s">
        <v>37</v>
      </c>
    </row>
    <row r="993" spans="1:15" x14ac:dyDescent="0.3">
      <c r="A993" s="1" t="s">
        <v>3441</v>
      </c>
      <c r="B993" s="2">
        <v>45080</v>
      </c>
      <c r="C993" s="1" t="s">
        <v>6673</v>
      </c>
      <c r="D993" s="1" t="s">
        <v>24</v>
      </c>
      <c r="E993">
        <v>2023</v>
      </c>
      <c r="F993" s="1" t="s">
        <v>3442</v>
      </c>
      <c r="G993" s="1" t="s">
        <v>3443</v>
      </c>
      <c r="H993" s="1" t="s">
        <v>1378</v>
      </c>
      <c r="I993" s="1" t="s">
        <v>3444</v>
      </c>
      <c r="J993" s="1" t="s">
        <v>51</v>
      </c>
      <c r="K993" s="3">
        <v>8.18</v>
      </c>
      <c r="L993">
        <v>5</v>
      </c>
      <c r="M993" s="3">
        <v>40.9</v>
      </c>
      <c r="N993" s="1" t="s">
        <v>6669</v>
      </c>
      <c r="O993" s="1" t="s">
        <v>22</v>
      </c>
    </row>
    <row r="994" spans="1:15" x14ac:dyDescent="0.3">
      <c r="A994" s="1" t="s">
        <v>3445</v>
      </c>
      <c r="B994" s="2">
        <v>45380</v>
      </c>
      <c r="C994" s="1" t="s">
        <v>6668</v>
      </c>
      <c r="D994" s="1" t="s">
        <v>15</v>
      </c>
      <c r="E994">
        <v>2024</v>
      </c>
      <c r="F994" s="1" t="s">
        <v>3446</v>
      </c>
      <c r="G994" s="1" t="s">
        <v>3447</v>
      </c>
      <c r="H994" s="1" t="s">
        <v>1158</v>
      </c>
      <c r="I994" s="1" t="s">
        <v>3448</v>
      </c>
      <c r="J994" s="1" t="s">
        <v>20</v>
      </c>
      <c r="K994" s="3">
        <v>16.09</v>
      </c>
      <c r="L994">
        <v>4</v>
      </c>
      <c r="M994" s="3">
        <v>64.36</v>
      </c>
      <c r="N994" s="1" t="s">
        <v>6669</v>
      </c>
      <c r="O994" s="1" t="s">
        <v>30</v>
      </c>
    </row>
    <row r="995" spans="1:15" x14ac:dyDescent="0.3">
      <c r="A995" s="1" t="s">
        <v>3449</v>
      </c>
      <c r="B995" s="2">
        <v>45878</v>
      </c>
      <c r="C995" s="1" t="s">
        <v>6673</v>
      </c>
      <c r="D995" s="1" t="s">
        <v>90</v>
      </c>
      <c r="E995">
        <v>2025</v>
      </c>
      <c r="F995" s="1" t="s">
        <v>2006</v>
      </c>
      <c r="G995" s="1" t="s">
        <v>2007</v>
      </c>
      <c r="H995" s="1" t="s">
        <v>791</v>
      </c>
      <c r="I995" s="1" t="s">
        <v>792</v>
      </c>
      <c r="J995" s="1" t="s">
        <v>51</v>
      </c>
      <c r="K995" s="3">
        <v>33.270000000000003</v>
      </c>
      <c r="L995">
        <v>5</v>
      </c>
      <c r="M995" s="3">
        <v>166.35</v>
      </c>
      <c r="N995" s="1" t="s">
        <v>21</v>
      </c>
      <c r="O995" s="1" t="s">
        <v>37</v>
      </c>
    </row>
    <row r="996" spans="1:15" x14ac:dyDescent="0.3">
      <c r="A996" s="1" t="s">
        <v>3450</v>
      </c>
      <c r="B996" s="2">
        <v>45314</v>
      </c>
      <c r="C996" s="1" t="s">
        <v>6671</v>
      </c>
      <c r="D996" s="1" t="s">
        <v>210</v>
      </c>
      <c r="E996">
        <v>2024</v>
      </c>
      <c r="F996" s="1" t="s">
        <v>728</v>
      </c>
      <c r="G996" s="1" t="s">
        <v>729</v>
      </c>
      <c r="H996" s="1" t="s">
        <v>2268</v>
      </c>
      <c r="I996" s="1" t="s">
        <v>2269</v>
      </c>
      <c r="J996" s="1" t="s">
        <v>20</v>
      </c>
      <c r="K996" s="3">
        <v>42.71</v>
      </c>
      <c r="L996">
        <v>2</v>
      </c>
      <c r="M996" s="3">
        <v>85.42</v>
      </c>
      <c r="N996" s="1" t="s">
        <v>6669</v>
      </c>
      <c r="O996" s="1" t="s">
        <v>37</v>
      </c>
    </row>
    <row r="997" spans="1:15" x14ac:dyDescent="0.3">
      <c r="A997" s="1" t="s">
        <v>3451</v>
      </c>
      <c r="B997" s="2">
        <v>45491</v>
      </c>
      <c r="C997" s="1" t="s">
        <v>6672</v>
      </c>
      <c r="D997" s="1" t="s">
        <v>32</v>
      </c>
      <c r="E997">
        <v>2024</v>
      </c>
      <c r="F997" s="1" t="s">
        <v>626</v>
      </c>
      <c r="G997" s="1" t="s">
        <v>627</v>
      </c>
      <c r="H997" s="1" t="s">
        <v>2438</v>
      </c>
      <c r="I997" s="1" t="s">
        <v>2439</v>
      </c>
      <c r="J997" s="1" t="s">
        <v>20</v>
      </c>
      <c r="K997" s="3">
        <v>11.13</v>
      </c>
      <c r="L997">
        <v>3</v>
      </c>
      <c r="M997" s="3">
        <v>33.39</v>
      </c>
      <c r="N997" s="1" t="s">
        <v>21</v>
      </c>
      <c r="O997" s="1" t="s">
        <v>193</v>
      </c>
    </row>
    <row r="998" spans="1:15" x14ac:dyDescent="0.3">
      <c r="A998" s="1" t="s">
        <v>3452</v>
      </c>
      <c r="B998" s="2">
        <v>45112</v>
      </c>
      <c r="C998" s="1" t="s">
        <v>6670</v>
      </c>
      <c r="D998" s="1" t="s">
        <v>32</v>
      </c>
      <c r="E998">
        <v>2023</v>
      </c>
      <c r="F998" s="1" t="s">
        <v>732</v>
      </c>
      <c r="G998" s="1" t="s">
        <v>2520</v>
      </c>
      <c r="H998" s="1" t="s">
        <v>416</v>
      </c>
      <c r="I998" s="1" t="s">
        <v>2297</v>
      </c>
      <c r="J998" s="1" t="s">
        <v>20</v>
      </c>
      <c r="K998" s="3">
        <v>20.34</v>
      </c>
      <c r="L998">
        <v>5</v>
      </c>
      <c r="M998" s="3">
        <v>101.7</v>
      </c>
      <c r="N998" s="1" t="s">
        <v>6669</v>
      </c>
      <c r="O998" s="1" t="s">
        <v>193</v>
      </c>
    </row>
    <row r="999" spans="1:15" x14ac:dyDescent="0.3">
      <c r="A999" s="1" t="s">
        <v>3453</v>
      </c>
      <c r="B999" s="2">
        <v>45610</v>
      </c>
      <c r="C999" s="1" t="s">
        <v>6672</v>
      </c>
      <c r="D999" s="1" t="s">
        <v>54</v>
      </c>
      <c r="E999">
        <v>2024</v>
      </c>
      <c r="F999" s="1" t="s">
        <v>1680</v>
      </c>
      <c r="G999" s="1" t="s">
        <v>1681</v>
      </c>
      <c r="H999" s="1" t="s">
        <v>3149</v>
      </c>
      <c r="I999" s="1" t="s">
        <v>3454</v>
      </c>
      <c r="J999" s="1" t="s">
        <v>87</v>
      </c>
      <c r="K999" s="3">
        <v>29</v>
      </c>
      <c r="L999">
        <v>4</v>
      </c>
      <c r="M999" s="3">
        <v>116</v>
      </c>
      <c r="N999" s="1" t="s">
        <v>6669</v>
      </c>
      <c r="O999" s="1" t="s">
        <v>37</v>
      </c>
    </row>
    <row r="1000" spans="1:15" x14ac:dyDescent="0.3">
      <c r="A1000" s="1" t="s">
        <v>3455</v>
      </c>
      <c r="B1000" s="2">
        <v>45636</v>
      </c>
      <c r="C1000" s="1" t="s">
        <v>6671</v>
      </c>
      <c r="D1000" s="1" t="s">
        <v>107</v>
      </c>
      <c r="E1000">
        <v>2024</v>
      </c>
      <c r="F1000" s="1" t="s">
        <v>3152</v>
      </c>
      <c r="G1000" s="1" t="s">
        <v>3456</v>
      </c>
      <c r="H1000" s="1" t="s">
        <v>518</v>
      </c>
      <c r="I1000" s="1" t="s">
        <v>3457</v>
      </c>
      <c r="J1000" s="1" t="s">
        <v>70</v>
      </c>
      <c r="K1000" s="3">
        <v>42.94</v>
      </c>
      <c r="L1000">
        <v>5</v>
      </c>
      <c r="M1000" s="3">
        <v>214.7</v>
      </c>
      <c r="N1000" s="1" t="s">
        <v>29</v>
      </c>
      <c r="O1000" s="1" t="s">
        <v>193</v>
      </c>
    </row>
    <row r="1001" spans="1:15" x14ac:dyDescent="0.3">
      <c r="A1001" s="1" t="s">
        <v>3458</v>
      </c>
      <c r="B1001" s="2">
        <v>45825</v>
      </c>
      <c r="C1001" s="1" t="s">
        <v>6671</v>
      </c>
      <c r="D1001" s="1" t="s">
        <v>24</v>
      </c>
      <c r="E1001">
        <v>2025</v>
      </c>
      <c r="F1001" s="1" t="s">
        <v>3459</v>
      </c>
      <c r="G1001" s="1" t="s">
        <v>3460</v>
      </c>
      <c r="H1001" s="1" t="s">
        <v>2396</v>
      </c>
      <c r="I1001" s="1" t="s">
        <v>2397</v>
      </c>
      <c r="J1001" s="1" t="s">
        <v>51</v>
      </c>
      <c r="K1001" s="3">
        <v>22.47</v>
      </c>
      <c r="L1001">
        <v>4</v>
      </c>
      <c r="M1001" s="3">
        <v>89.88</v>
      </c>
      <c r="N1001" s="1" t="s">
        <v>21</v>
      </c>
      <c r="O1001" s="1" t="s">
        <v>80</v>
      </c>
    </row>
    <row r="1002" spans="1:15" x14ac:dyDescent="0.3">
      <c r="A1002" s="1" t="s">
        <v>3461</v>
      </c>
      <c r="B1002" s="2">
        <v>44955</v>
      </c>
      <c r="C1002" s="1" t="s">
        <v>6666</v>
      </c>
      <c r="D1002" s="1" t="s">
        <v>210</v>
      </c>
      <c r="E1002">
        <v>2023</v>
      </c>
      <c r="F1002" s="1" t="s">
        <v>1388</v>
      </c>
      <c r="G1002" s="1" t="s">
        <v>3376</v>
      </c>
      <c r="H1002" s="1" t="s">
        <v>197</v>
      </c>
      <c r="I1002" s="1" t="s">
        <v>3070</v>
      </c>
      <c r="J1002" s="1" t="s">
        <v>20</v>
      </c>
      <c r="K1002" s="3">
        <v>49.73</v>
      </c>
      <c r="L1002">
        <v>2</v>
      </c>
      <c r="M1002" s="3">
        <v>99.46</v>
      </c>
      <c r="N1002" s="1" t="s">
        <v>21</v>
      </c>
      <c r="O1002" s="1" t="s">
        <v>44</v>
      </c>
    </row>
    <row r="1003" spans="1:15" x14ac:dyDescent="0.3">
      <c r="A1003" s="1" t="s">
        <v>3462</v>
      </c>
      <c r="B1003" s="2">
        <v>45036</v>
      </c>
      <c r="C1003" s="1" t="s">
        <v>6672</v>
      </c>
      <c r="D1003" s="1" t="s">
        <v>82</v>
      </c>
      <c r="E1003">
        <v>2023</v>
      </c>
      <c r="F1003" s="1" t="s">
        <v>3463</v>
      </c>
      <c r="G1003" s="1" t="s">
        <v>3464</v>
      </c>
      <c r="H1003" s="1" t="s">
        <v>2053</v>
      </c>
      <c r="I1003" s="1" t="s">
        <v>2054</v>
      </c>
      <c r="J1003" s="1" t="s">
        <v>70</v>
      </c>
      <c r="K1003" s="3">
        <v>56.76</v>
      </c>
      <c r="L1003">
        <v>1</v>
      </c>
      <c r="M1003" s="3">
        <v>56.76</v>
      </c>
      <c r="N1003" s="1" t="s">
        <v>21</v>
      </c>
      <c r="O1003" s="1" t="s">
        <v>95</v>
      </c>
    </row>
    <row r="1004" spans="1:15" x14ac:dyDescent="0.3">
      <c r="A1004" s="1" t="s">
        <v>3465</v>
      </c>
      <c r="B1004" s="2">
        <v>45593</v>
      </c>
      <c r="C1004" s="1" t="s">
        <v>6667</v>
      </c>
      <c r="D1004" s="1" t="s">
        <v>133</v>
      </c>
      <c r="E1004">
        <v>2024</v>
      </c>
      <c r="F1004" s="1" t="s">
        <v>1524</v>
      </c>
      <c r="G1004" s="1" t="s">
        <v>1525</v>
      </c>
      <c r="H1004" s="1" t="s">
        <v>588</v>
      </c>
      <c r="I1004" s="1" t="s">
        <v>3466</v>
      </c>
      <c r="J1004" s="1" t="s">
        <v>51</v>
      </c>
      <c r="K1004" s="3">
        <v>6.43</v>
      </c>
      <c r="L1004">
        <v>5</v>
      </c>
      <c r="M1004" s="3">
        <v>32.15</v>
      </c>
      <c r="N1004" s="1" t="s">
        <v>21</v>
      </c>
      <c r="O1004" s="1" t="s">
        <v>80</v>
      </c>
    </row>
    <row r="1005" spans="1:15" x14ac:dyDescent="0.3">
      <c r="A1005" s="1" t="s">
        <v>3467</v>
      </c>
      <c r="B1005" s="2">
        <v>45541</v>
      </c>
      <c r="C1005" s="1" t="s">
        <v>6668</v>
      </c>
      <c r="D1005" s="1" t="s">
        <v>60</v>
      </c>
      <c r="E1005">
        <v>2024</v>
      </c>
      <c r="F1005" s="1" t="s">
        <v>829</v>
      </c>
      <c r="G1005" s="1" t="s">
        <v>830</v>
      </c>
      <c r="H1005" s="1" t="s">
        <v>3468</v>
      </c>
      <c r="I1005" s="1" t="s">
        <v>3469</v>
      </c>
      <c r="J1005" s="1" t="s">
        <v>87</v>
      </c>
      <c r="K1005" s="3">
        <v>17.649999999999999</v>
      </c>
      <c r="L1005">
        <v>5</v>
      </c>
      <c r="M1005" s="3">
        <v>88.25</v>
      </c>
      <c r="N1005" s="1" t="s">
        <v>88</v>
      </c>
      <c r="O1005" s="1" t="s">
        <v>193</v>
      </c>
    </row>
    <row r="1006" spans="1:15" x14ac:dyDescent="0.3">
      <c r="A1006" s="1" t="s">
        <v>3470</v>
      </c>
      <c r="B1006" s="2">
        <v>45444</v>
      </c>
      <c r="C1006" s="1" t="s">
        <v>6673</v>
      </c>
      <c r="D1006" s="1" t="s">
        <v>24</v>
      </c>
      <c r="E1006">
        <v>2024</v>
      </c>
      <c r="F1006" s="1" t="s">
        <v>3471</v>
      </c>
      <c r="G1006" s="1" t="s">
        <v>3472</v>
      </c>
      <c r="H1006" s="1" t="s">
        <v>93</v>
      </c>
      <c r="I1006" s="1" t="s">
        <v>3473</v>
      </c>
      <c r="J1006" s="1" t="s">
        <v>87</v>
      </c>
      <c r="K1006" s="3">
        <v>22.72</v>
      </c>
      <c r="L1006">
        <v>3</v>
      </c>
      <c r="M1006" s="3">
        <v>68.16</v>
      </c>
      <c r="N1006" s="1" t="s">
        <v>21</v>
      </c>
      <c r="O1006" s="1" t="s">
        <v>37</v>
      </c>
    </row>
    <row r="1007" spans="1:15" x14ac:dyDescent="0.3">
      <c r="A1007" s="1" t="s">
        <v>3474</v>
      </c>
      <c r="B1007" s="2">
        <v>45478</v>
      </c>
      <c r="C1007" s="1" t="s">
        <v>6668</v>
      </c>
      <c r="D1007" s="1" t="s">
        <v>32</v>
      </c>
      <c r="E1007">
        <v>2024</v>
      </c>
      <c r="F1007" s="1" t="s">
        <v>3475</v>
      </c>
      <c r="G1007" s="1" t="s">
        <v>3476</v>
      </c>
      <c r="H1007" s="1" t="s">
        <v>2396</v>
      </c>
      <c r="I1007" s="1" t="s">
        <v>3477</v>
      </c>
      <c r="J1007" s="1" t="s">
        <v>70</v>
      </c>
      <c r="K1007" s="3">
        <v>28.38</v>
      </c>
      <c r="L1007">
        <v>4</v>
      </c>
      <c r="M1007" s="3">
        <v>113.52</v>
      </c>
      <c r="N1007" s="1" t="s">
        <v>21</v>
      </c>
      <c r="O1007" s="1" t="s">
        <v>44</v>
      </c>
    </row>
    <row r="1008" spans="1:15" x14ac:dyDescent="0.3">
      <c r="A1008" s="1" t="s">
        <v>3478</v>
      </c>
      <c r="B1008" s="2">
        <v>45519</v>
      </c>
      <c r="C1008" s="1" t="s">
        <v>6672</v>
      </c>
      <c r="D1008" s="1" t="s">
        <v>90</v>
      </c>
      <c r="E1008">
        <v>2024</v>
      </c>
      <c r="F1008" s="1" t="s">
        <v>3033</v>
      </c>
      <c r="G1008" s="1" t="s">
        <v>3034</v>
      </c>
      <c r="H1008" s="1" t="s">
        <v>572</v>
      </c>
      <c r="I1008" s="1" t="s">
        <v>1273</v>
      </c>
      <c r="J1008" s="1" t="s">
        <v>87</v>
      </c>
      <c r="K1008" s="3">
        <v>41.5</v>
      </c>
      <c r="L1008">
        <v>5</v>
      </c>
      <c r="M1008" s="3">
        <v>207.5</v>
      </c>
      <c r="N1008" s="1" t="s">
        <v>6669</v>
      </c>
      <c r="O1008" s="1" t="s">
        <v>22</v>
      </c>
    </row>
    <row r="1009" spans="1:15" x14ac:dyDescent="0.3">
      <c r="A1009" s="1" t="s">
        <v>3479</v>
      </c>
      <c r="B1009" s="2">
        <v>45208</v>
      </c>
      <c r="C1009" s="1" t="s">
        <v>6667</v>
      </c>
      <c r="D1009" s="1" t="s">
        <v>133</v>
      </c>
      <c r="E1009">
        <v>2023</v>
      </c>
      <c r="F1009" s="1" t="s">
        <v>3480</v>
      </c>
      <c r="G1009" s="1" t="s">
        <v>3481</v>
      </c>
      <c r="H1009" s="1" t="s">
        <v>836</v>
      </c>
      <c r="I1009" s="1" t="s">
        <v>837</v>
      </c>
      <c r="J1009" s="1" t="s">
        <v>70</v>
      </c>
      <c r="K1009" s="3">
        <v>42.01</v>
      </c>
      <c r="L1009">
        <v>3</v>
      </c>
      <c r="M1009" s="3">
        <v>126.03</v>
      </c>
      <c r="N1009" s="1" t="s">
        <v>6669</v>
      </c>
      <c r="O1009" s="1" t="s">
        <v>44</v>
      </c>
    </row>
    <row r="1010" spans="1:15" x14ac:dyDescent="0.3">
      <c r="A1010" s="1" t="s">
        <v>3482</v>
      </c>
      <c r="B1010" s="2">
        <v>44812</v>
      </c>
      <c r="C1010" s="1" t="s">
        <v>6672</v>
      </c>
      <c r="D1010" s="1" t="s">
        <v>60</v>
      </c>
      <c r="E1010">
        <v>2022</v>
      </c>
      <c r="F1010" s="1" t="s">
        <v>1188</v>
      </c>
      <c r="G1010" s="1" t="s">
        <v>1189</v>
      </c>
      <c r="H1010" s="1" t="s">
        <v>508</v>
      </c>
      <c r="I1010" s="1" t="s">
        <v>509</v>
      </c>
      <c r="J1010" s="1" t="s">
        <v>87</v>
      </c>
      <c r="K1010" s="3">
        <v>21.9</v>
      </c>
      <c r="L1010">
        <v>5</v>
      </c>
      <c r="M1010" s="3">
        <v>109.5</v>
      </c>
      <c r="N1010" s="1" t="s">
        <v>21</v>
      </c>
      <c r="O1010" s="1" t="s">
        <v>44</v>
      </c>
    </row>
    <row r="1011" spans="1:15" x14ac:dyDescent="0.3">
      <c r="A1011" s="1" t="s">
        <v>3483</v>
      </c>
      <c r="B1011" s="2">
        <v>44972</v>
      </c>
      <c r="C1011" s="1" t="s">
        <v>6670</v>
      </c>
      <c r="D1011" s="1" t="s">
        <v>39</v>
      </c>
      <c r="E1011">
        <v>2023</v>
      </c>
      <c r="F1011" s="1" t="s">
        <v>3484</v>
      </c>
      <c r="G1011" s="1" t="s">
        <v>3485</v>
      </c>
      <c r="H1011" s="1" t="s">
        <v>1050</v>
      </c>
      <c r="I1011" s="1" t="s">
        <v>3486</v>
      </c>
      <c r="J1011" s="1" t="s">
        <v>51</v>
      </c>
      <c r="K1011" s="3">
        <v>25.67</v>
      </c>
      <c r="L1011">
        <v>4</v>
      </c>
      <c r="M1011" s="3">
        <v>102.68</v>
      </c>
      <c r="N1011" s="1" t="s">
        <v>6669</v>
      </c>
      <c r="O1011" s="1" t="s">
        <v>30</v>
      </c>
    </row>
    <row r="1012" spans="1:15" x14ac:dyDescent="0.3">
      <c r="A1012" s="1" t="s">
        <v>3487</v>
      </c>
      <c r="B1012" s="2">
        <v>45082</v>
      </c>
      <c r="C1012" s="1" t="s">
        <v>6667</v>
      </c>
      <c r="D1012" s="1" t="s">
        <v>24</v>
      </c>
      <c r="E1012">
        <v>2023</v>
      </c>
      <c r="F1012" s="1" t="s">
        <v>476</v>
      </c>
      <c r="G1012" s="1" t="s">
        <v>477</v>
      </c>
      <c r="H1012" s="1" t="s">
        <v>2872</v>
      </c>
      <c r="I1012" s="1" t="s">
        <v>3488</v>
      </c>
      <c r="J1012" s="1" t="s">
        <v>51</v>
      </c>
      <c r="K1012" s="3">
        <v>54.46</v>
      </c>
      <c r="L1012">
        <v>1</v>
      </c>
      <c r="M1012" s="3">
        <v>54.46</v>
      </c>
      <c r="N1012" s="1" t="s">
        <v>21</v>
      </c>
      <c r="O1012" s="1" t="s">
        <v>22</v>
      </c>
    </row>
    <row r="1013" spans="1:15" x14ac:dyDescent="0.3">
      <c r="A1013" s="1" t="s">
        <v>3489</v>
      </c>
      <c r="B1013" s="2">
        <v>45048</v>
      </c>
      <c r="C1013" s="1" t="s">
        <v>6671</v>
      </c>
      <c r="D1013" s="1" t="s">
        <v>46</v>
      </c>
      <c r="E1013">
        <v>2023</v>
      </c>
      <c r="F1013" s="1" t="s">
        <v>3490</v>
      </c>
      <c r="G1013" s="1" t="s">
        <v>3491</v>
      </c>
      <c r="H1013" s="1" t="s">
        <v>1337</v>
      </c>
      <c r="I1013" s="1" t="s">
        <v>1338</v>
      </c>
      <c r="J1013" s="1" t="s">
        <v>20</v>
      </c>
      <c r="K1013" s="3">
        <v>13.72</v>
      </c>
      <c r="L1013">
        <v>5</v>
      </c>
      <c r="M1013" s="3">
        <v>68.599999999999994</v>
      </c>
      <c r="N1013" s="1" t="s">
        <v>21</v>
      </c>
      <c r="O1013" s="1" t="s">
        <v>37</v>
      </c>
    </row>
    <row r="1014" spans="1:15" x14ac:dyDescent="0.3">
      <c r="A1014" s="1" t="s">
        <v>3492</v>
      </c>
      <c r="B1014" s="2">
        <v>45375</v>
      </c>
      <c r="C1014" s="1" t="s">
        <v>6666</v>
      </c>
      <c r="D1014" s="1" t="s">
        <v>15</v>
      </c>
      <c r="E1014">
        <v>2024</v>
      </c>
      <c r="F1014" s="1" t="s">
        <v>3493</v>
      </c>
      <c r="G1014" s="1" t="s">
        <v>3494</v>
      </c>
      <c r="H1014" s="1" t="s">
        <v>324</v>
      </c>
      <c r="I1014" s="1" t="s">
        <v>3495</v>
      </c>
      <c r="J1014" s="1" t="s">
        <v>70</v>
      </c>
      <c r="K1014" s="3">
        <v>36.71</v>
      </c>
      <c r="L1014">
        <v>3</v>
      </c>
      <c r="M1014" s="3">
        <v>110.13</v>
      </c>
      <c r="N1014" s="1" t="s">
        <v>21</v>
      </c>
      <c r="O1014" s="1" t="s">
        <v>44</v>
      </c>
    </row>
    <row r="1015" spans="1:15" x14ac:dyDescent="0.3">
      <c r="A1015" s="1" t="s">
        <v>3496</v>
      </c>
      <c r="B1015" s="2">
        <v>45213</v>
      </c>
      <c r="C1015" s="1" t="s">
        <v>6673</v>
      </c>
      <c r="D1015" s="1" t="s">
        <v>133</v>
      </c>
      <c r="E1015">
        <v>2023</v>
      </c>
      <c r="F1015" s="1" t="s">
        <v>205</v>
      </c>
      <c r="G1015" s="1" t="s">
        <v>3497</v>
      </c>
      <c r="H1015" s="1" t="s">
        <v>1251</v>
      </c>
      <c r="I1015" s="1" t="s">
        <v>1252</v>
      </c>
      <c r="J1015" s="1" t="s">
        <v>87</v>
      </c>
      <c r="K1015" s="3">
        <v>38.909999999999997</v>
      </c>
      <c r="L1015">
        <v>4</v>
      </c>
      <c r="M1015" s="3">
        <v>155.63999999999999</v>
      </c>
      <c r="N1015" s="1" t="s">
        <v>88</v>
      </c>
      <c r="O1015" s="1" t="s">
        <v>44</v>
      </c>
    </row>
    <row r="1016" spans="1:15" x14ac:dyDescent="0.3">
      <c r="A1016" s="1" t="s">
        <v>3498</v>
      </c>
      <c r="B1016" s="2">
        <v>45139</v>
      </c>
      <c r="C1016" s="1" t="s">
        <v>6671</v>
      </c>
      <c r="D1016" s="1" t="s">
        <v>90</v>
      </c>
      <c r="E1016">
        <v>2023</v>
      </c>
      <c r="F1016" s="1" t="s">
        <v>2022</v>
      </c>
      <c r="G1016" s="1" t="s">
        <v>3499</v>
      </c>
      <c r="H1016" s="1" t="s">
        <v>1557</v>
      </c>
      <c r="I1016" s="1" t="s">
        <v>3500</v>
      </c>
      <c r="J1016" s="1" t="s">
        <v>87</v>
      </c>
      <c r="K1016" s="3">
        <v>5.81</v>
      </c>
      <c r="L1016">
        <v>5</v>
      </c>
      <c r="M1016" s="3">
        <v>29.05</v>
      </c>
      <c r="N1016" s="1" t="s">
        <v>6669</v>
      </c>
      <c r="O1016" s="1" t="s">
        <v>193</v>
      </c>
    </row>
    <row r="1017" spans="1:15" x14ac:dyDescent="0.3">
      <c r="A1017" s="1" t="s">
        <v>3501</v>
      </c>
      <c r="B1017" s="2">
        <v>45601</v>
      </c>
      <c r="C1017" s="1" t="s">
        <v>6671</v>
      </c>
      <c r="D1017" s="1" t="s">
        <v>54</v>
      </c>
      <c r="E1017">
        <v>2024</v>
      </c>
      <c r="F1017" s="1" t="s">
        <v>91</v>
      </c>
      <c r="G1017" s="1" t="s">
        <v>1457</v>
      </c>
      <c r="H1017" s="1" t="s">
        <v>3355</v>
      </c>
      <c r="I1017" s="1" t="s">
        <v>3356</v>
      </c>
      <c r="J1017" s="1" t="s">
        <v>87</v>
      </c>
      <c r="K1017" s="3">
        <v>30.9</v>
      </c>
      <c r="L1017">
        <v>3</v>
      </c>
      <c r="M1017" s="3">
        <v>92.7</v>
      </c>
      <c r="N1017" s="1" t="s">
        <v>21</v>
      </c>
      <c r="O1017" s="1" t="s">
        <v>44</v>
      </c>
    </row>
    <row r="1018" spans="1:15" x14ac:dyDescent="0.3">
      <c r="A1018" s="1" t="s">
        <v>3502</v>
      </c>
      <c r="B1018" s="2">
        <v>44824</v>
      </c>
      <c r="C1018" s="1" t="s">
        <v>6671</v>
      </c>
      <c r="D1018" s="1" t="s">
        <v>60</v>
      </c>
      <c r="E1018">
        <v>2022</v>
      </c>
      <c r="F1018" s="1" t="s">
        <v>3503</v>
      </c>
      <c r="G1018" s="1" t="s">
        <v>3504</v>
      </c>
      <c r="H1018" s="1" t="s">
        <v>3505</v>
      </c>
      <c r="I1018" s="1" t="s">
        <v>3506</v>
      </c>
      <c r="J1018" s="1" t="s">
        <v>51</v>
      </c>
      <c r="K1018" s="3">
        <v>23.47</v>
      </c>
      <c r="L1018">
        <v>4</v>
      </c>
      <c r="M1018" s="3">
        <v>93.88</v>
      </c>
      <c r="N1018" s="1" t="s">
        <v>21</v>
      </c>
      <c r="O1018" s="1" t="s">
        <v>37</v>
      </c>
    </row>
    <row r="1019" spans="1:15" x14ac:dyDescent="0.3">
      <c r="A1019" s="1" t="s">
        <v>3507</v>
      </c>
      <c r="B1019" s="2">
        <v>45677</v>
      </c>
      <c r="C1019" s="1" t="s">
        <v>6667</v>
      </c>
      <c r="D1019" s="1" t="s">
        <v>210</v>
      </c>
      <c r="E1019">
        <v>2025</v>
      </c>
      <c r="F1019" s="1" t="s">
        <v>1906</v>
      </c>
      <c r="G1019" s="1" t="s">
        <v>2271</v>
      </c>
      <c r="H1019" s="1" t="s">
        <v>1365</v>
      </c>
      <c r="I1019" s="1" t="s">
        <v>2264</v>
      </c>
      <c r="J1019" s="1" t="s">
        <v>20</v>
      </c>
      <c r="K1019" s="3">
        <v>39.93</v>
      </c>
      <c r="L1019">
        <v>3</v>
      </c>
      <c r="M1019" s="3">
        <v>119.79</v>
      </c>
      <c r="N1019" s="1" t="s">
        <v>6669</v>
      </c>
      <c r="O1019" s="1" t="s">
        <v>95</v>
      </c>
    </row>
    <row r="1020" spans="1:15" x14ac:dyDescent="0.3">
      <c r="A1020" s="1" t="s">
        <v>3508</v>
      </c>
      <c r="B1020" s="2">
        <v>45251</v>
      </c>
      <c r="C1020" s="1" t="s">
        <v>6671</v>
      </c>
      <c r="D1020" s="1" t="s">
        <v>54</v>
      </c>
      <c r="E1020">
        <v>2023</v>
      </c>
      <c r="F1020" s="1" t="s">
        <v>1649</v>
      </c>
      <c r="G1020" s="1" t="s">
        <v>1650</v>
      </c>
      <c r="H1020" s="1" t="s">
        <v>923</v>
      </c>
      <c r="I1020" s="1" t="s">
        <v>924</v>
      </c>
      <c r="J1020" s="1" t="s">
        <v>70</v>
      </c>
      <c r="K1020" s="3">
        <v>33.47</v>
      </c>
      <c r="L1020">
        <v>5</v>
      </c>
      <c r="M1020" s="3">
        <v>167.35</v>
      </c>
      <c r="N1020" s="1" t="s">
        <v>21</v>
      </c>
      <c r="O1020" s="1" t="s">
        <v>80</v>
      </c>
    </row>
    <row r="1021" spans="1:15" x14ac:dyDescent="0.3">
      <c r="A1021" s="1" t="s">
        <v>3509</v>
      </c>
      <c r="B1021" s="2">
        <v>45051</v>
      </c>
      <c r="C1021" s="1" t="s">
        <v>6668</v>
      </c>
      <c r="D1021" s="1" t="s">
        <v>46</v>
      </c>
      <c r="E1021">
        <v>2023</v>
      </c>
      <c r="F1021" s="1" t="s">
        <v>396</v>
      </c>
      <c r="G1021" s="1" t="s">
        <v>397</v>
      </c>
      <c r="H1021" s="1" t="s">
        <v>228</v>
      </c>
      <c r="I1021" s="1" t="s">
        <v>3510</v>
      </c>
      <c r="J1021" s="1" t="s">
        <v>87</v>
      </c>
      <c r="K1021" s="3">
        <v>30.18</v>
      </c>
      <c r="L1021">
        <v>2</v>
      </c>
      <c r="M1021" s="3">
        <v>60.36</v>
      </c>
      <c r="N1021" s="1" t="s">
        <v>88</v>
      </c>
      <c r="O1021" s="1" t="s">
        <v>30</v>
      </c>
    </row>
    <row r="1022" spans="1:15" x14ac:dyDescent="0.3">
      <c r="A1022" s="1" t="s">
        <v>3511</v>
      </c>
      <c r="B1022" s="2">
        <v>45138</v>
      </c>
      <c r="C1022" s="1" t="s">
        <v>6667</v>
      </c>
      <c r="D1022" s="1" t="s">
        <v>32</v>
      </c>
      <c r="E1022">
        <v>2023</v>
      </c>
      <c r="F1022" s="1" t="s">
        <v>1500</v>
      </c>
      <c r="G1022" s="1" t="s">
        <v>1501</v>
      </c>
      <c r="H1022" s="1" t="s">
        <v>603</v>
      </c>
      <c r="I1022" s="1" t="s">
        <v>3512</v>
      </c>
      <c r="J1022" s="1" t="s">
        <v>87</v>
      </c>
      <c r="K1022" s="3">
        <v>19.66</v>
      </c>
      <c r="L1022">
        <v>2</v>
      </c>
      <c r="M1022" s="3">
        <v>39.32</v>
      </c>
      <c r="N1022" s="1" t="s">
        <v>6669</v>
      </c>
      <c r="O1022" s="1" t="s">
        <v>44</v>
      </c>
    </row>
    <row r="1023" spans="1:15" x14ac:dyDescent="0.3">
      <c r="A1023" s="1" t="s">
        <v>3513</v>
      </c>
      <c r="B1023" s="2">
        <v>45338</v>
      </c>
      <c r="C1023" s="1" t="s">
        <v>6668</v>
      </c>
      <c r="D1023" s="1" t="s">
        <v>39</v>
      </c>
      <c r="E1023">
        <v>2024</v>
      </c>
      <c r="F1023" s="1" t="s">
        <v>414</v>
      </c>
      <c r="G1023" s="1" t="s">
        <v>1824</v>
      </c>
      <c r="H1023" s="1" t="s">
        <v>2779</v>
      </c>
      <c r="I1023" s="1" t="s">
        <v>3514</v>
      </c>
      <c r="J1023" s="1" t="s">
        <v>20</v>
      </c>
      <c r="K1023" s="3">
        <v>15.97</v>
      </c>
      <c r="L1023">
        <v>5</v>
      </c>
      <c r="M1023" s="3">
        <v>79.849999999999994</v>
      </c>
      <c r="N1023" s="1" t="s">
        <v>29</v>
      </c>
      <c r="O1023" s="1" t="s">
        <v>95</v>
      </c>
    </row>
    <row r="1024" spans="1:15" x14ac:dyDescent="0.3">
      <c r="A1024" s="1" t="s">
        <v>3515</v>
      </c>
      <c r="B1024" s="2">
        <v>45399</v>
      </c>
      <c r="C1024" s="1" t="s">
        <v>6670</v>
      </c>
      <c r="D1024" s="1" t="s">
        <v>82</v>
      </c>
      <c r="E1024">
        <v>2024</v>
      </c>
      <c r="F1024" s="1" t="s">
        <v>2353</v>
      </c>
      <c r="G1024" s="1" t="s">
        <v>2354</v>
      </c>
      <c r="H1024" s="1" t="s">
        <v>608</v>
      </c>
      <c r="I1024" s="1" t="s">
        <v>3516</v>
      </c>
      <c r="J1024" s="1" t="s">
        <v>70</v>
      </c>
      <c r="K1024" s="3">
        <v>34.43</v>
      </c>
      <c r="L1024">
        <v>5</v>
      </c>
      <c r="M1024" s="3">
        <v>172.15</v>
      </c>
      <c r="N1024" s="1" t="s">
        <v>21</v>
      </c>
      <c r="O1024" s="1" t="s">
        <v>37</v>
      </c>
    </row>
    <row r="1025" spans="1:15" x14ac:dyDescent="0.3">
      <c r="A1025" s="1" t="s">
        <v>3517</v>
      </c>
      <c r="B1025" s="2">
        <v>45800</v>
      </c>
      <c r="C1025" s="1" t="s">
        <v>6668</v>
      </c>
      <c r="D1025" s="1" t="s">
        <v>46</v>
      </c>
      <c r="E1025">
        <v>2025</v>
      </c>
      <c r="F1025" s="1" t="s">
        <v>3518</v>
      </c>
      <c r="G1025" s="1" t="s">
        <v>3519</v>
      </c>
      <c r="H1025" s="1" t="s">
        <v>2174</v>
      </c>
      <c r="I1025" s="1" t="s">
        <v>3520</v>
      </c>
      <c r="J1025" s="1" t="s">
        <v>20</v>
      </c>
      <c r="K1025" s="3">
        <v>30.78</v>
      </c>
      <c r="L1025">
        <v>2</v>
      </c>
      <c r="M1025" s="3">
        <v>61.56</v>
      </c>
      <c r="N1025" s="1" t="s">
        <v>6669</v>
      </c>
      <c r="O1025" s="1" t="s">
        <v>80</v>
      </c>
    </row>
    <row r="1026" spans="1:15" x14ac:dyDescent="0.3">
      <c r="A1026" s="1" t="s">
        <v>3521</v>
      </c>
      <c r="B1026" s="2">
        <v>45403</v>
      </c>
      <c r="C1026" s="1" t="s">
        <v>6666</v>
      </c>
      <c r="D1026" s="1" t="s">
        <v>82</v>
      </c>
      <c r="E1026">
        <v>2024</v>
      </c>
      <c r="F1026" s="1" t="s">
        <v>305</v>
      </c>
      <c r="G1026" s="1" t="s">
        <v>2841</v>
      </c>
      <c r="H1026" s="1" t="s">
        <v>1282</v>
      </c>
      <c r="I1026" s="1" t="s">
        <v>2601</v>
      </c>
      <c r="J1026" s="1" t="s">
        <v>70</v>
      </c>
      <c r="K1026" s="3">
        <v>16.100000000000001</v>
      </c>
      <c r="L1026">
        <v>5</v>
      </c>
      <c r="M1026" s="3">
        <v>80.5</v>
      </c>
      <c r="N1026" s="1" t="s">
        <v>29</v>
      </c>
      <c r="O1026" s="1" t="s">
        <v>22</v>
      </c>
    </row>
    <row r="1027" spans="1:15" x14ac:dyDescent="0.3">
      <c r="A1027" s="1" t="s">
        <v>3522</v>
      </c>
      <c r="B1027" s="2">
        <v>44868</v>
      </c>
      <c r="C1027" s="1" t="s">
        <v>6672</v>
      </c>
      <c r="D1027" s="1" t="s">
        <v>54</v>
      </c>
      <c r="E1027">
        <v>2022</v>
      </c>
      <c r="F1027" s="1" t="s">
        <v>3523</v>
      </c>
      <c r="G1027" s="1" t="s">
        <v>3524</v>
      </c>
      <c r="H1027" s="1" t="s">
        <v>3525</v>
      </c>
      <c r="I1027" s="1" t="s">
        <v>3526</v>
      </c>
      <c r="J1027" s="1" t="s">
        <v>20</v>
      </c>
      <c r="K1027" s="3">
        <v>19.579999999999998</v>
      </c>
      <c r="L1027">
        <v>5</v>
      </c>
      <c r="M1027" s="3">
        <v>97.9</v>
      </c>
      <c r="N1027" s="1" t="s">
        <v>6669</v>
      </c>
      <c r="O1027" s="1" t="s">
        <v>37</v>
      </c>
    </row>
    <row r="1028" spans="1:15" x14ac:dyDescent="0.3">
      <c r="A1028" s="1" t="s">
        <v>3527</v>
      </c>
      <c r="B1028" s="2">
        <v>45005</v>
      </c>
      <c r="C1028" s="1" t="s">
        <v>6667</v>
      </c>
      <c r="D1028" s="1" t="s">
        <v>15</v>
      </c>
      <c r="E1028">
        <v>2023</v>
      </c>
      <c r="F1028" s="1" t="s">
        <v>2345</v>
      </c>
      <c r="G1028" s="1" t="s">
        <v>2346</v>
      </c>
      <c r="H1028" s="1" t="s">
        <v>2234</v>
      </c>
      <c r="I1028" s="1" t="s">
        <v>2235</v>
      </c>
      <c r="J1028" s="1" t="s">
        <v>70</v>
      </c>
      <c r="K1028" s="3">
        <v>8.42</v>
      </c>
      <c r="L1028">
        <v>5</v>
      </c>
      <c r="M1028" s="3">
        <v>42.1</v>
      </c>
      <c r="N1028" s="1" t="s">
        <v>6669</v>
      </c>
      <c r="O1028" s="1" t="s">
        <v>44</v>
      </c>
    </row>
    <row r="1029" spans="1:15" x14ac:dyDescent="0.3">
      <c r="A1029" s="1" t="s">
        <v>3528</v>
      </c>
      <c r="B1029" s="2">
        <v>45501</v>
      </c>
      <c r="C1029" s="1" t="s">
        <v>6666</v>
      </c>
      <c r="D1029" s="1" t="s">
        <v>32</v>
      </c>
      <c r="E1029">
        <v>2024</v>
      </c>
      <c r="F1029" s="1" t="s">
        <v>3529</v>
      </c>
      <c r="G1029" s="1" t="s">
        <v>3530</v>
      </c>
      <c r="H1029" s="1" t="s">
        <v>3531</v>
      </c>
      <c r="I1029" s="1" t="s">
        <v>3532</v>
      </c>
      <c r="J1029" s="1" t="s">
        <v>20</v>
      </c>
      <c r="K1029" s="3">
        <v>11.1</v>
      </c>
      <c r="L1029">
        <v>5</v>
      </c>
      <c r="M1029" s="3">
        <v>55.5</v>
      </c>
      <c r="N1029" s="1" t="s">
        <v>21</v>
      </c>
      <c r="O1029" s="1" t="s">
        <v>37</v>
      </c>
    </row>
    <row r="1030" spans="1:15" x14ac:dyDescent="0.3">
      <c r="A1030" s="1" t="s">
        <v>3533</v>
      </c>
      <c r="B1030" s="2">
        <v>45155</v>
      </c>
      <c r="C1030" s="1" t="s">
        <v>6672</v>
      </c>
      <c r="D1030" s="1" t="s">
        <v>90</v>
      </c>
      <c r="E1030">
        <v>2023</v>
      </c>
      <c r="F1030" s="1" t="s">
        <v>1063</v>
      </c>
      <c r="G1030" s="1" t="s">
        <v>1064</v>
      </c>
      <c r="H1030" s="1" t="s">
        <v>856</v>
      </c>
      <c r="I1030" s="1" t="s">
        <v>1983</v>
      </c>
      <c r="J1030" s="1" t="s">
        <v>20</v>
      </c>
      <c r="K1030" s="3">
        <v>40.94</v>
      </c>
      <c r="L1030">
        <v>3</v>
      </c>
      <c r="M1030" s="3">
        <v>122.82</v>
      </c>
      <c r="N1030" s="1" t="s">
        <v>6669</v>
      </c>
      <c r="O1030" s="1" t="s">
        <v>95</v>
      </c>
    </row>
    <row r="1031" spans="1:15" x14ac:dyDescent="0.3">
      <c r="A1031" s="1" t="s">
        <v>3534</v>
      </c>
      <c r="B1031" s="2">
        <v>45597</v>
      </c>
      <c r="C1031" s="1" t="s">
        <v>6668</v>
      </c>
      <c r="D1031" s="1" t="s">
        <v>54</v>
      </c>
      <c r="E1031">
        <v>2024</v>
      </c>
      <c r="F1031" s="1" t="s">
        <v>481</v>
      </c>
      <c r="G1031" s="1" t="s">
        <v>482</v>
      </c>
      <c r="H1031" s="1" t="s">
        <v>1939</v>
      </c>
      <c r="I1031" s="1" t="s">
        <v>3535</v>
      </c>
      <c r="J1031" s="1" t="s">
        <v>20</v>
      </c>
      <c r="K1031" s="3">
        <v>21.97</v>
      </c>
      <c r="L1031">
        <v>4</v>
      </c>
      <c r="M1031" s="3">
        <v>87.88</v>
      </c>
      <c r="N1031" s="1" t="s">
        <v>6669</v>
      </c>
      <c r="O1031" s="1" t="s">
        <v>37</v>
      </c>
    </row>
    <row r="1032" spans="1:15" x14ac:dyDescent="0.3">
      <c r="A1032" s="1" t="s">
        <v>3536</v>
      </c>
      <c r="B1032" s="2">
        <v>45173</v>
      </c>
      <c r="C1032" s="1" t="s">
        <v>6667</v>
      </c>
      <c r="D1032" s="1" t="s">
        <v>60</v>
      </c>
      <c r="E1032">
        <v>2023</v>
      </c>
      <c r="F1032" s="1" t="s">
        <v>912</v>
      </c>
      <c r="G1032" s="1" t="s">
        <v>3537</v>
      </c>
      <c r="H1032" s="1" t="s">
        <v>891</v>
      </c>
      <c r="I1032" s="1" t="s">
        <v>3538</v>
      </c>
      <c r="J1032" s="1" t="s">
        <v>20</v>
      </c>
      <c r="K1032" s="3">
        <v>23.65</v>
      </c>
      <c r="L1032">
        <v>1</v>
      </c>
      <c r="M1032" s="3">
        <v>23.65</v>
      </c>
      <c r="N1032" s="1" t="s">
        <v>29</v>
      </c>
      <c r="O1032" s="1" t="s">
        <v>30</v>
      </c>
    </row>
    <row r="1033" spans="1:15" x14ac:dyDescent="0.3">
      <c r="A1033" s="1" t="s">
        <v>3539</v>
      </c>
      <c r="B1033" s="2">
        <v>45246</v>
      </c>
      <c r="C1033" s="1" t="s">
        <v>6672</v>
      </c>
      <c r="D1033" s="1" t="s">
        <v>54</v>
      </c>
      <c r="E1033">
        <v>2023</v>
      </c>
      <c r="F1033" s="1" t="s">
        <v>829</v>
      </c>
      <c r="G1033" s="1" t="s">
        <v>1099</v>
      </c>
      <c r="H1033" s="1" t="s">
        <v>1798</v>
      </c>
      <c r="I1033" s="1" t="s">
        <v>1799</v>
      </c>
      <c r="J1033" s="1" t="s">
        <v>70</v>
      </c>
      <c r="K1033" s="3">
        <v>30.48</v>
      </c>
      <c r="L1033">
        <v>1</v>
      </c>
      <c r="M1033" s="3">
        <v>30.48</v>
      </c>
      <c r="N1033" s="1" t="s">
        <v>88</v>
      </c>
      <c r="O1033" s="1" t="s">
        <v>22</v>
      </c>
    </row>
    <row r="1034" spans="1:15" x14ac:dyDescent="0.3">
      <c r="A1034" s="1" t="s">
        <v>3540</v>
      </c>
      <c r="B1034" s="2">
        <v>45447</v>
      </c>
      <c r="C1034" s="1" t="s">
        <v>6671</v>
      </c>
      <c r="D1034" s="1" t="s">
        <v>24</v>
      </c>
      <c r="E1034">
        <v>2024</v>
      </c>
      <c r="F1034" s="1" t="s">
        <v>3207</v>
      </c>
      <c r="G1034" s="1" t="s">
        <v>3208</v>
      </c>
      <c r="H1034" s="1" t="s">
        <v>1879</v>
      </c>
      <c r="I1034" s="1" t="s">
        <v>1880</v>
      </c>
      <c r="J1034" s="1" t="s">
        <v>20</v>
      </c>
      <c r="K1034" s="3">
        <v>24.63</v>
      </c>
      <c r="L1034">
        <v>2</v>
      </c>
      <c r="M1034" s="3">
        <v>49.26</v>
      </c>
      <c r="N1034" s="1" t="s">
        <v>6669</v>
      </c>
      <c r="O1034" s="1" t="s">
        <v>44</v>
      </c>
    </row>
    <row r="1035" spans="1:15" x14ac:dyDescent="0.3">
      <c r="A1035" s="1" t="s">
        <v>3541</v>
      </c>
      <c r="B1035" s="2">
        <v>45124</v>
      </c>
      <c r="C1035" s="1" t="s">
        <v>6667</v>
      </c>
      <c r="D1035" s="1" t="s">
        <v>32</v>
      </c>
      <c r="E1035">
        <v>2023</v>
      </c>
      <c r="F1035" s="1" t="s">
        <v>47</v>
      </c>
      <c r="G1035" s="1" t="s">
        <v>72</v>
      </c>
      <c r="H1035" s="1" t="s">
        <v>3542</v>
      </c>
      <c r="I1035" s="1" t="s">
        <v>3543</v>
      </c>
      <c r="J1035" s="1" t="s">
        <v>51</v>
      </c>
      <c r="K1035" s="3">
        <v>39.67</v>
      </c>
      <c r="L1035">
        <v>3</v>
      </c>
      <c r="M1035" s="3">
        <v>119.01</v>
      </c>
      <c r="N1035" s="1" t="s">
        <v>21</v>
      </c>
      <c r="O1035" s="1" t="s">
        <v>193</v>
      </c>
    </row>
    <row r="1036" spans="1:15" x14ac:dyDescent="0.3">
      <c r="A1036" s="1" t="s">
        <v>3544</v>
      </c>
      <c r="B1036" s="2">
        <v>44976</v>
      </c>
      <c r="C1036" s="1" t="s">
        <v>6666</v>
      </c>
      <c r="D1036" s="1" t="s">
        <v>39</v>
      </c>
      <c r="E1036">
        <v>2023</v>
      </c>
      <c r="F1036" s="1" t="s">
        <v>616</v>
      </c>
      <c r="G1036" s="1" t="s">
        <v>3545</v>
      </c>
      <c r="H1036" s="1" t="s">
        <v>678</v>
      </c>
      <c r="I1036" s="1" t="s">
        <v>2599</v>
      </c>
      <c r="J1036" s="1" t="s">
        <v>51</v>
      </c>
      <c r="K1036" s="3">
        <v>10.28</v>
      </c>
      <c r="L1036">
        <v>5</v>
      </c>
      <c r="M1036" s="3">
        <v>51.4</v>
      </c>
      <c r="N1036" s="1" t="s">
        <v>21</v>
      </c>
      <c r="O1036" s="1" t="s">
        <v>44</v>
      </c>
    </row>
    <row r="1037" spans="1:15" x14ac:dyDescent="0.3">
      <c r="A1037" s="1" t="s">
        <v>3546</v>
      </c>
      <c r="B1037" s="2">
        <v>45038</v>
      </c>
      <c r="C1037" s="1" t="s">
        <v>6673</v>
      </c>
      <c r="D1037" s="1" t="s">
        <v>82</v>
      </c>
      <c r="E1037">
        <v>2023</v>
      </c>
      <c r="F1037" s="1" t="s">
        <v>2014</v>
      </c>
      <c r="G1037" s="1" t="s">
        <v>2015</v>
      </c>
      <c r="H1037" s="1" t="s">
        <v>984</v>
      </c>
      <c r="I1037" s="1" t="s">
        <v>1711</v>
      </c>
      <c r="J1037" s="1" t="s">
        <v>20</v>
      </c>
      <c r="K1037" s="3">
        <v>23.53</v>
      </c>
      <c r="L1037">
        <v>2</v>
      </c>
      <c r="M1037" s="3">
        <v>47.06</v>
      </c>
      <c r="N1037" s="1" t="s">
        <v>6669</v>
      </c>
      <c r="O1037" s="1" t="s">
        <v>193</v>
      </c>
    </row>
    <row r="1038" spans="1:15" x14ac:dyDescent="0.3">
      <c r="A1038" s="1" t="s">
        <v>3547</v>
      </c>
      <c r="B1038" s="2">
        <v>44821</v>
      </c>
      <c r="C1038" s="1" t="s">
        <v>6673</v>
      </c>
      <c r="D1038" s="1" t="s">
        <v>60</v>
      </c>
      <c r="E1038">
        <v>2022</v>
      </c>
      <c r="F1038" s="1" t="s">
        <v>2154</v>
      </c>
      <c r="G1038" s="1" t="s">
        <v>3548</v>
      </c>
      <c r="H1038" s="1" t="s">
        <v>1381</v>
      </c>
      <c r="I1038" s="1" t="s">
        <v>1382</v>
      </c>
      <c r="J1038" s="1" t="s">
        <v>70</v>
      </c>
      <c r="K1038" s="3">
        <v>31.77</v>
      </c>
      <c r="L1038">
        <v>4</v>
      </c>
      <c r="M1038" s="3">
        <v>127.08</v>
      </c>
      <c r="N1038" s="1" t="s">
        <v>6669</v>
      </c>
      <c r="O1038" s="1" t="s">
        <v>44</v>
      </c>
    </row>
    <row r="1039" spans="1:15" x14ac:dyDescent="0.3">
      <c r="A1039" s="1" t="s">
        <v>3549</v>
      </c>
      <c r="B1039" s="2">
        <v>45132</v>
      </c>
      <c r="C1039" s="1" t="s">
        <v>6671</v>
      </c>
      <c r="D1039" s="1" t="s">
        <v>32</v>
      </c>
      <c r="E1039">
        <v>2023</v>
      </c>
      <c r="F1039" s="1" t="s">
        <v>1942</v>
      </c>
      <c r="G1039" s="1" t="s">
        <v>3399</v>
      </c>
      <c r="H1039" s="1" t="s">
        <v>2356</v>
      </c>
      <c r="I1039" s="1" t="s">
        <v>2547</v>
      </c>
      <c r="J1039" s="1" t="s">
        <v>70</v>
      </c>
      <c r="K1039" s="3">
        <v>25.13</v>
      </c>
      <c r="L1039">
        <v>2</v>
      </c>
      <c r="M1039" s="3">
        <v>50.26</v>
      </c>
      <c r="N1039" s="1" t="s">
        <v>29</v>
      </c>
      <c r="O1039" s="1" t="s">
        <v>52</v>
      </c>
    </row>
    <row r="1040" spans="1:15" x14ac:dyDescent="0.3">
      <c r="A1040" s="1" t="s">
        <v>3550</v>
      </c>
      <c r="B1040" s="2">
        <v>45523</v>
      </c>
      <c r="C1040" s="1" t="s">
        <v>6667</v>
      </c>
      <c r="D1040" s="1" t="s">
        <v>90</v>
      </c>
      <c r="E1040">
        <v>2024</v>
      </c>
      <c r="F1040" s="1" t="s">
        <v>1254</v>
      </c>
      <c r="G1040" s="1" t="s">
        <v>3551</v>
      </c>
      <c r="H1040" s="1" t="s">
        <v>3235</v>
      </c>
      <c r="I1040" s="1" t="s">
        <v>3236</v>
      </c>
      <c r="J1040" s="1" t="s">
        <v>20</v>
      </c>
      <c r="K1040" s="3">
        <v>33.18</v>
      </c>
      <c r="L1040">
        <v>4</v>
      </c>
      <c r="M1040" s="3">
        <v>132.72</v>
      </c>
      <c r="N1040" s="1" t="s">
        <v>6669</v>
      </c>
      <c r="O1040" s="1" t="s">
        <v>22</v>
      </c>
    </row>
    <row r="1041" spans="1:15" x14ac:dyDescent="0.3">
      <c r="A1041" s="1" t="s">
        <v>3552</v>
      </c>
      <c r="B1041" s="2">
        <v>45815</v>
      </c>
      <c r="C1041" s="1" t="s">
        <v>6673</v>
      </c>
      <c r="D1041" s="1" t="s">
        <v>24</v>
      </c>
      <c r="E1041">
        <v>2025</v>
      </c>
      <c r="F1041" s="1" t="s">
        <v>3553</v>
      </c>
      <c r="G1041" s="1" t="s">
        <v>3554</v>
      </c>
      <c r="H1041" s="1" t="s">
        <v>2356</v>
      </c>
      <c r="I1041" s="1" t="s">
        <v>2357</v>
      </c>
      <c r="J1041" s="1" t="s">
        <v>70</v>
      </c>
      <c r="K1041" s="3">
        <v>27.45</v>
      </c>
      <c r="L1041">
        <v>4</v>
      </c>
      <c r="M1041" s="3">
        <v>109.8</v>
      </c>
      <c r="N1041" s="1" t="s">
        <v>6669</v>
      </c>
      <c r="O1041" s="1" t="s">
        <v>22</v>
      </c>
    </row>
    <row r="1042" spans="1:15" x14ac:dyDescent="0.3">
      <c r="A1042" s="1" t="s">
        <v>3555</v>
      </c>
      <c r="B1042" s="2">
        <v>44859</v>
      </c>
      <c r="C1042" s="1" t="s">
        <v>6671</v>
      </c>
      <c r="D1042" s="1" t="s">
        <v>133</v>
      </c>
      <c r="E1042">
        <v>2022</v>
      </c>
      <c r="F1042" s="1" t="s">
        <v>1422</v>
      </c>
      <c r="G1042" s="1" t="s">
        <v>1423</v>
      </c>
      <c r="H1042" s="1" t="s">
        <v>1398</v>
      </c>
      <c r="I1042" s="1" t="s">
        <v>1399</v>
      </c>
      <c r="J1042" s="1" t="s">
        <v>20</v>
      </c>
      <c r="K1042" s="3">
        <v>43.02</v>
      </c>
      <c r="L1042">
        <v>2</v>
      </c>
      <c r="M1042" s="3">
        <v>86.04</v>
      </c>
      <c r="N1042" s="1" t="s">
        <v>6669</v>
      </c>
      <c r="O1042" s="1" t="s">
        <v>37</v>
      </c>
    </row>
    <row r="1043" spans="1:15" x14ac:dyDescent="0.3">
      <c r="A1043" s="1" t="s">
        <v>3556</v>
      </c>
      <c r="B1043" s="2">
        <v>45317</v>
      </c>
      <c r="C1043" s="1" t="s">
        <v>6668</v>
      </c>
      <c r="D1043" s="1" t="s">
        <v>210</v>
      </c>
      <c r="E1043">
        <v>2024</v>
      </c>
      <c r="F1043" s="1" t="s">
        <v>2477</v>
      </c>
      <c r="G1043" s="1" t="s">
        <v>2478</v>
      </c>
      <c r="H1043" s="1" t="s">
        <v>3557</v>
      </c>
      <c r="I1043" s="1" t="s">
        <v>3558</v>
      </c>
      <c r="J1043" s="1" t="s">
        <v>20</v>
      </c>
      <c r="K1043" s="3">
        <v>23.25</v>
      </c>
      <c r="L1043">
        <v>1</v>
      </c>
      <c r="M1043" s="3">
        <v>23.25</v>
      </c>
      <c r="N1043" s="1" t="s">
        <v>21</v>
      </c>
      <c r="O1043" s="1" t="s">
        <v>22</v>
      </c>
    </row>
    <row r="1044" spans="1:15" x14ac:dyDescent="0.3">
      <c r="A1044" s="1" t="s">
        <v>3559</v>
      </c>
      <c r="B1044" s="2">
        <v>45606</v>
      </c>
      <c r="C1044" s="1" t="s">
        <v>6666</v>
      </c>
      <c r="D1044" s="1" t="s">
        <v>54</v>
      </c>
      <c r="E1044">
        <v>2024</v>
      </c>
      <c r="F1044" s="1" t="s">
        <v>1215</v>
      </c>
      <c r="G1044" s="1" t="s">
        <v>3560</v>
      </c>
      <c r="H1044" s="1" t="s">
        <v>2115</v>
      </c>
      <c r="I1044" s="1" t="s">
        <v>2116</v>
      </c>
      <c r="J1044" s="1" t="s">
        <v>70</v>
      </c>
      <c r="K1044" s="3">
        <v>29.91</v>
      </c>
      <c r="L1044">
        <v>4</v>
      </c>
      <c r="M1044" s="3">
        <v>119.64</v>
      </c>
      <c r="N1044" s="1" t="s">
        <v>6669</v>
      </c>
      <c r="O1044" s="1" t="s">
        <v>193</v>
      </c>
    </row>
    <row r="1045" spans="1:15" x14ac:dyDescent="0.3">
      <c r="A1045" s="1" t="s">
        <v>3561</v>
      </c>
      <c r="B1045" s="2">
        <v>45088</v>
      </c>
      <c r="C1045" s="1" t="s">
        <v>6666</v>
      </c>
      <c r="D1045" s="1" t="s">
        <v>24</v>
      </c>
      <c r="E1045">
        <v>2023</v>
      </c>
      <c r="F1045" s="1" t="s">
        <v>1549</v>
      </c>
      <c r="G1045" s="1" t="s">
        <v>3312</v>
      </c>
      <c r="H1045" s="1" t="s">
        <v>3562</v>
      </c>
      <c r="I1045" s="1" t="s">
        <v>3563</v>
      </c>
      <c r="J1045" s="1" t="s">
        <v>70</v>
      </c>
      <c r="K1045" s="3">
        <v>49.4</v>
      </c>
      <c r="L1045">
        <v>5</v>
      </c>
      <c r="M1045" s="3">
        <v>247</v>
      </c>
      <c r="N1045" s="1" t="s">
        <v>6669</v>
      </c>
      <c r="O1045" s="1" t="s">
        <v>193</v>
      </c>
    </row>
    <row r="1046" spans="1:15" x14ac:dyDescent="0.3">
      <c r="A1046" s="1" t="s">
        <v>3564</v>
      </c>
      <c r="B1046" s="2">
        <v>45512</v>
      </c>
      <c r="C1046" s="1" t="s">
        <v>6672</v>
      </c>
      <c r="D1046" s="1" t="s">
        <v>90</v>
      </c>
      <c r="E1046">
        <v>2024</v>
      </c>
      <c r="F1046" s="1" t="s">
        <v>3395</v>
      </c>
      <c r="G1046" s="1" t="s">
        <v>3396</v>
      </c>
      <c r="H1046" s="1" t="s">
        <v>3565</v>
      </c>
      <c r="I1046" s="1" t="s">
        <v>3566</v>
      </c>
      <c r="J1046" s="1" t="s">
        <v>20</v>
      </c>
      <c r="K1046" s="3">
        <v>28.7</v>
      </c>
      <c r="L1046">
        <v>3</v>
      </c>
      <c r="M1046" s="3">
        <v>86.1</v>
      </c>
      <c r="N1046" s="1" t="s">
        <v>29</v>
      </c>
      <c r="O1046" s="1" t="s">
        <v>80</v>
      </c>
    </row>
    <row r="1047" spans="1:15" x14ac:dyDescent="0.3">
      <c r="A1047" s="1" t="s">
        <v>3567</v>
      </c>
      <c r="B1047" s="2">
        <v>45186</v>
      </c>
      <c r="C1047" s="1" t="s">
        <v>6666</v>
      </c>
      <c r="D1047" s="1" t="s">
        <v>60</v>
      </c>
      <c r="E1047">
        <v>2023</v>
      </c>
      <c r="F1047" s="1" t="s">
        <v>2051</v>
      </c>
      <c r="G1047" s="1" t="s">
        <v>3568</v>
      </c>
      <c r="H1047" s="1" t="s">
        <v>1410</v>
      </c>
      <c r="I1047" s="1" t="s">
        <v>3569</v>
      </c>
      <c r="J1047" s="1" t="s">
        <v>70</v>
      </c>
      <c r="K1047" s="3">
        <v>27.98</v>
      </c>
      <c r="L1047">
        <v>2</v>
      </c>
      <c r="M1047" s="3">
        <v>55.96</v>
      </c>
      <c r="N1047" s="1" t="s">
        <v>6669</v>
      </c>
      <c r="O1047" s="1" t="s">
        <v>30</v>
      </c>
    </row>
    <row r="1048" spans="1:15" x14ac:dyDescent="0.3">
      <c r="A1048" s="1" t="s">
        <v>3570</v>
      </c>
      <c r="B1048" s="2">
        <v>45624</v>
      </c>
      <c r="C1048" s="1" t="s">
        <v>6672</v>
      </c>
      <c r="D1048" s="1" t="s">
        <v>54</v>
      </c>
      <c r="E1048">
        <v>2024</v>
      </c>
      <c r="F1048" s="1" t="s">
        <v>1040</v>
      </c>
      <c r="G1048" s="1" t="s">
        <v>3571</v>
      </c>
      <c r="H1048" s="1" t="s">
        <v>1108</v>
      </c>
      <c r="I1048" s="1" t="s">
        <v>1109</v>
      </c>
      <c r="J1048" s="1" t="s">
        <v>70</v>
      </c>
      <c r="K1048" s="3">
        <v>31.28</v>
      </c>
      <c r="L1048">
        <v>1</v>
      </c>
      <c r="M1048" s="3">
        <v>31.28</v>
      </c>
      <c r="N1048" s="1" t="s">
        <v>21</v>
      </c>
      <c r="O1048" s="1" t="s">
        <v>95</v>
      </c>
    </row>
    <row r="1049" spans="1:15" x14ac:dyDescent="0.3">
      <c r="A1049" s="1" t="s">
        <v>3572</v>
      </c>
      <c r="B1049" s="2">
        <v>44903</v>
      </c>
      <c r="C1049" s="1" t="s">
        <v>6672</v>
      </c>
      <c r="D1049" s="1" t="s">
        <v>107</v>
      </c>
      <c r="E1049">
        <v>2022</v>
      </c>
      <c r="F1049" s="1" t="s">
        <v>2399</v>
      </c>
      <c r="G1049" s="1" t="s">
        <v>2400</v>
      </c>
      <c r="H1049" s="1" t="s">
        <v>3573</v>
      </c>
      <c r="I1049" s="1" t="s">
        <v>3574</v>
      </c>
      <c r="J1049" s="1" t="s">
        <v>20</v>
      </c>
      <c r="K1049" s="3">
        <v>31.74</v>
      </c>
      <c r="L1049">
        <v>2</v>
      </c>
      <c r="M1049" s="3">
        <v>63.48</v>
      </c>
      <c r="N1049" s="1" t="s">
        <v>29</v>
      </c>
      <c r="O1049" s="1" t="s">
        <v>193</v>
      </c>
    </row>
    <row r="1050" spans="1:15" x14ac:dyDescent="0.3">
      <c r="A1050" s="1" t="s">
        <v>3575</v>
      </c>
      <c r="B1050" s="2">
        <v>44800</v>
      </c>
      <c r="C1050" s="1" t="s">
        <v>6673</v>
      </c>
      <c r="D1050" s="1" t="s">
        <v>90</v>
      </c>
      <c r="E1050">
        <v>2022</v>
      </c>
      <c r="F1050" s="1" t="s">
        <v>676</v>
      </c>
      <c r="G1050" s="1" t="s">
        <v>677</v>
      </c>
      <c r="H1050" s="1" t="s">
        <v>104</v>
      </c>
      <c r="I1050" s="1" t="s">
        <v>2445</v>
      </c>
      <c r="J1050" s="1" t="s">
        <v>70</v>
      </c>
      <c r="K1050" s="3">
        <v>12.39</v>
      </c>
      <c r="L1050">
        <v>3</v>
      </c>
      <c r="M1050" s="3">
        <v>37.17</v>
      </c>
      <c r="N1050" s="1" t="s">
        <v>6669</v>
      </c>
      <c r="O1050" s="1" t="s">
        <v>44</v>
      </c>
    </row>
    <row r="1051" spans="1:15" x14ac:dyDescent="0.3">
      <c r="A1051" s="1" t="s">
        <v>3576</v>
      </c>
      <c r="B1051" s="2">
        <v>45089</v>
      </c>
      <c r="C1051" s="1" t="s">
        <v>6667</v>
      </c>
      <c r="D1051" s="1" t="s">
        <v>24</v>
      </c>
      <c r="E1051">
        <v>2023</v>
      </c>
      <c r="F1051" s="1" t="s">
        <v>2192</v>
      </c>
      <c r="G1051" s="1" t="s">
        <v>3577</v>
      </c>
      <c r="H1051" s="1" t="s">
        <v>580</v>
      </c>
      <c r="I1051" s="1" t="s">
        <v>3578</v>
      </c>
      <c r="J1051" s="1" t="s">
        <v>51</v>
      </c>
      <c r="K1051" s="3">
        <v>9.68</v>
      </c>
      <c r="L1051">
        <v>4</v>
      </c>
      <c r="M1051" s="3">
        <v>38.72</v>
      </c>
      <c r="N1051" s="1" t="s">
        <v>88</v>
      </c>
      <c r="O1051" s="1" t="s">
        <v>193</v>
      </c>
    </row>
    <row r="1052" spans="1:15" x14ac:dyDescent="0.3">
      <c r="A1052" s="1" t="s">
        <v>3579</v>
      </c>
      <c r="B1052" s="2">
        <v>45068</v>
      </c>
      <c r="C1052" s="1" t="s">
        <v>6667</v>
      </c>
      <c r="D1052" s="1" t="s">
        <v>46</v>
      </c>
      <c r="E1052">
        <v>2023</v>
      </c>
      <c r="F1052" s="1" t="s">
        <v>1264</v>
      </c>
      <c r="G1052" s="1" t="s">
        <v>1333</v>
      </c>
      <c r="H1052" s="1" t="s">
        <v>1194</v>
      </c>
      <c r="I1052" s="1" t="s">
        <v>3580</v>
      </c>
      <c r="J1052" s="1" t="s">
        <v>70</v>
      </c>
      <c r="K1052" s="3">
        <v>20.54</v>
      </c>
      <c r="L1052">
        <v>2</v>
      </c>
      <c r="M1052" s="3">
        <v>41.08</v>
      </c>
      <c r="N1052" s="1" t="s">
        <v>29</v>
      </c>
      <c r="O1052" s="1" t="s">
        <v>95</v>
      </c>
    </row>
    <row r="1053" spans="1:15" x14ac:dyDescent="0.3">
      <c r="A1053" s="1" t="s">
        <v>3581</v>
      </c>
      <c r="B1053" s="2">
        <v>45321</v>
      </c>
      <c r="C1053" s="1" t="s">
        <v>6671</v>
      </c>
      <c r="D1053" s="1" t="s">
        <v>210</v>
      </c>
      <c r="E1053">
        <v>2024</v>
      </c>
      <c r="F1053" s="1" t="s">
        <v>1700</v>
      </c>
      <c r="G1053" s="1" t="s">
        <v>1701</v>
      </c>
      <c r="H1053" s="1" t="s">
        <v>2403</v>
      </c>
      <c r="I1053" s="1" t="s">
        <v>3582</v>
      </c>
      <c r="J1053" s="1" t="s">
        <v>51</v>
      </c>
      <c r="K1053" s="3">
        <v>37.67</v>
      </c>
      <c r="L1053">
        <v>3</v>
      </c>
      <c r="M1053" s="3">
        <v>113.01</v>
      </c>
      <c r="N1053" s="1" t="s">
        <v>6669</v>
      </c>
      <c r="O1053" s="1" t="s">
        <v>37</v>
      </c>
    </row>
    <row r="1054" spans="1:15" x14ac:dyDescent="0.3">
      <c r="A1054" s="1" t="s">
        <v>3583</v>
      </c>
      <c r="B1054" s="2">
        <v>45038</v>
      </c>
      <c r="C1054" s="1" t="s">
        <v>6673</v>
      </c>
      <c r="D1054" s="1" t="s">
        <v>82</v>
      </c>
      <c r="E1054">
        <v>2023</v>
      </c>
      <c r="F1054" s="1" t="s">
        <v>3584</v>
      </c>
      <c r="G1054" s="1" t="s">
        <v>3585</v>
      </c>
      <c r="H1054" s="1" t="s">
        <v>540</v>
      </c>
      <c r="I1054" s="1" t="s">
        <v>2631</v>
      </c>
      <c r="J1054" s="1" t="s">
        <v>51</v>
      </c>
      <c r="K1054" s="3">
        <v>46.66</v>
      </c>
      <c r="L1054">
        <v>1</v>
      </c>
      <c r="M1054" s="3">
        <v>46.66</v>
      </c>
      <c r="N1054" s="1" t="s">
        <v>88</v>
      </c>
      <c r="O1054" s="1" t="s">
        <v>52</v>
      </c>
    </row>
    <row r="1055" spans="1:15" x14ac:dyDescent="0.3">
      <c r="A1055" s="1" t="s">
        <v>3586</v>
      </c>
      <c r="B1055" s="2">
        <v>45328</v>
      </c>
      <c r="C1055" s="1" t="s">
        <v>6671</v>
      </c>
      <c r="D1055" s="1" t="s">
        <v>39</v>
      </c>
      <c r="E1055">
        <v>2024</v>
      </c>
      <c r="F1055" s="1" t="s">
        <v>1596</v>
      </c>
      <c r="G1055" s="1" t="s">
        <v>2630</v>
      </c>
      <c r="H1055" s="1" t="s">
        <v>2174</v>
      </c>
      <c r="I1055" s="1" t="s">
        <v>3048</v>
      </c>
      <c r="J1055" s="1" t="s">
        <v>20</v>
      </c>
      <c r="K1055" s="3">
        <v>17.329999999999998</v>
      </c>
      <c r="L1055">
        <v>5</v>
      </c>
      <c r="M1055" s="3">
        <v>86.65</v>
      </c>
      <c r="N1055" s="1" t="s">
        <v>29</v>
      </c>
      <c r="O1055" s="1" t="s">
        <v>44</v>
      </c>
    </row>
    <row r="1056" spans="1:15" x14ac:dyDescent="0.3">
      <c r="A1056" s="1" t="s">
        <v>3587</v>
      </c>
      <c r="B1056" s="2">
        <v>45779</v>
      </c>
      <c r="C1056" s="1" t="s">
        <v>6668</v>
      </c>
      <c r="D1056" s="1" t="s">
        <v>46</v>
      </c>
      <c r="E1056">
        <v>2025</v>
      </c>
      <c r="F1056" s="1" t="s">
        <v>245</v>
      </c>
      <c r="G1056" s="1" t="s">
        <v>1534</v>
      </c>
      <c r="H1056" s="1" t="s">
        <v>1541</v>
      </c>
      <c r="I1056" s="1" t="s">
        <v>1542</v>
      </c>
      <c r="J1056" s="1" t="s">
        <v>51</v>
      </c>
      <c r="K1056" s="3">
        <v>24.54</v>
      </c>
      <c r="L1056">
        <v>1</v>
      </c>
      <c r="M1056" s="3">
        <v>24.54</v>
      </c>
      <c r="N1056" s="1" t="s">
        <v>21</v>
      </c>
      <c r="O1056" s="1" t="s">
        <v>95</v>
      </c>
    </row>
    <row r="1057" spans="1:15" x14ac:dyDescent="0.3">
      <c r="A1057" s="1" t="s">
        <v>3588</v>
      </c>
      <c r="B1057" s="2">
        <v>45350</v>
      </c>
      <c r="C1057" s="1" t="s">
        <v>6670</v>
      </c>
      <c r="D1057" s="1" t="s">
        <v>39</v>
      </c>
      <c r="E1057">
        <v>2024</v>
      </c>
      <c r="F1057" s="1" t="s">
        <v>495</v>
      </c>
      <c r="G1057" s="1" t="s">
        <v>3589</v>
      </c>
      <c r="H1057" s="1" t="s">
        <v>1100</v>
      </c>
      <c r="I1057" s="1" t="s">
        <v>1101</v>
      </c>
      <c r="J1057" s="1" t="s">
        <v>20</v>
      </c>
      <c r="K1057" s="3">
        <v>7.33</v>
      </c>
      <c r="L1057">
        <v>2</v>
      </c>
      <c r="M1057" s="3">
        <v>14.66</v>
      </c>
      <c r="N1057" s="1" t="s">
        <v>88</v>
      </c>
      <c r="O1057" s="1" t="s">
        <v>44</v>
      </c>
    </row>
    <row r="1058" spans="1:15" x14ac:dyDescent="0.3">
      <c r="A1058" s="1" t="s">
        <v>3590</v>
      </c>
      <c r="B1058" s="2">
        <v>45552</v>
      </c>
      <c r="C1058" s="1" t="s">
        <v>6671</v>
      </c>
      <c r="D1058" s="1" t="s">
        <v>60</v>
      </c>
      <c r="E1058">
        <v>2024</v>
      </c>
      <c r="F1058" s="1" t="s">
        <v>3136</v>
      </c>
      <c r="G1058" s="1" t="s">
        <v>3137</v>
      </c>
      <c r="H1058" s="1" t="s">
        <v>2106</v>
      </c>
      <c r="I1058" s="1" t="s">
        <v>3591</v>
      </c>
      <c r="J1058" s="1" t="s">
        <v>87</v>
      </c>
      <c r="K1058" s="3">
        <v>35.68</v>
      </c>
      <c r="L1058">
        <v>5</v>
      </c>
      <c r="M1058" s="3">
        <v>178.4</v>
      </c>
      <c r="N1058" s="1" t="s">
        <v>21</v>
      </c>
      <c r="O1058" s="1" t="s">
        <v>44</v>
      </c>
    </row>
    <row r="1059" spans="1:15" x14ac:dyDescent="0.3">
      <c r="A1059" s="1" t="s">
        <v>3592</v>
      </c>
      <c r="B1059" s="2">
        <v>44934</v>
      </c>
      <c r="C1059" s="1" t="s">
        <v>6666</v>
      </c>
      <c r="D1059" s="1" t="s">
        <v>210</v>
      </c>
      <c r="E1059">
        <v>2023</v>
      </c>
      <c r="F1059" s="1" t="s">
        <v>1254</v>
      </c>
      <c r="G1059" s="1" t="s">
        <v>3593</v>
      </c>
      <c r="H1059" s="1" t="s">
        <v>3594</v>
      </c>
      <c r="I1059" s="1" t="s">
        <v>3595</v>
      </c>
      <c r="J1059" s="1" t="s">
        <v>70</v>
      </c>
      <c r="K1059" s="3">
        <v>27.41</v>
      </c>
      <c r="L1059">
        <v>2</v>
      </c>
      <c r="M1059" s="3">
        <v>54.82</v>
      </c>
      <c r="N1059" s="1" t="s">
        <v>88</v>
      </c>
      <c r="O1059" s="1" t="s">
        <v>193</v>
      </c>
    </row>
    <row r="1060" spans="1:15" x14ac:dyDescent="0.3">
      <c r="A1060" s="1" t="s">
        <v>3596</v>
      </c>
      <c r="B1060" s="2">
        <v>45227</v>
      </c>
      <c r="C1060" s="1" t="s">
        <v>6673</v>
      </c>
      <c r="D1060" s="1" t="s">
        <v>133</v>
      </c>
      <c r="E1060">
        <v>2023</v>
      </c>
      <c r="F1060" s="1" t="s">
        <v>992</v>
      </c>
      <c r="G1060" s="1" t="s">
        <v>993</v>
      </c>
      <c r="H1060" s="1" t="s">
        <v>3597</v>
      </c>
      <c r="I1060" s="1" t="s">
        <v>3598</v>
      </c>
      <c r="J1060" s="1" t="s">
        <v>20</v>
      </c>
      <c r="K1060" s="3">
        <v>48.84</v>
      </c>
      <c r="L1060">
        <v>4</v>
      </c>
      <c r="M1060" s="3">
        <v>195.36</v>
      </c>
      <c r="N1060" s="1" t="s">
        <v>6669</v>
      </c>
      <c r="O1060" s="1" t="s">
        <v>80</v>
      </c>
    </row>
    <row r="1061" spans="1:15" x14ac:dyDescent="0.3">
      <c r="A1061" s="1" t="s">
        <v>3599</v>
      </c>
      <c r="B1061" s="2">
        <v>45439</v>
      </c>
      <c r="C1061" s="1" t="s">
        <v>6667</v>
      </c>
      <c r="D1061" s="1" t="s">
        <v>46</v>
      </c>
      <c r="E1061">
        <v>2024</v>
      </c>
      <c r="F1061" s="1" t="s">
        <v>1680</v>
      </c>
      <c r="G1061" s="1" t="s">
        <v>3600</v>
      </c>
      <c r="H1061" s="1" t="s">
        <v>752</v>
      </c>
      <c r="I1061" s="1" t="s">
        <v>3601</v>
      </c>
      <c r="J1061" s="1" t="s">
        <v>87</v>
      </c>
      <c r="K1061" s="3">
        <v>12.71</v>
      </c>
      <c r="L1061">
        <v>5</v>
      </c>
      <c r="M1061" s="3">
        <v>63.55</v>
      </c>
      <c r="N1061" s="1" t="s">
        <v>88</v>
      </c>
      <c r="O1061" s="1" t="s">
        <v>52</v>
      </c>
    </row>
    <row r="1062" spans="1:15" x14ac:dyDescent="0.3">
      <c r="A1062" s="1" t="s">
        <v>3602</v>
      </c>
      <c r="B1062" s="2">
        <v>45292</v>
      </c>
      <c r="C1062" s="1" t="s">
        <v>6667</v>
      </c>
      <c r="D1062" s="1" t="s">
        <v>210</v>
      </c>
      <c r="E1062">
        <v>2024</v>
      </c>
      <c r="F1062" s="1" t="s">
        <v>471</v>
      </c>
      <c r="G1062" s="1" t="s">
        <v>472</v>
      </c>
      <c r="H1062" s="1" t="s">
        <v>3425</v>
      </c>
      <c r="I1062" s="1" t="s">
        <v>3603</v>
      </c>
      <c r="J1062" s="1" t="s">
        <v>51</v>
      </c>
      <c r="K1062" s="3">
        <v>19.14</v>
      </c>
      <c r="L1062">
        <v>1</v>
      </c>
      <c r="M1062" s="3">
        <v>19.14</v>
      </c>
      <c r="N1062" s="1" t="s">
        <v>21</v>
      </c>
      <c r="O1062" s="1" t="s">
        <v>44</v>
      </c>
    </row>
    <row r="1063" spans="1:15" x14ac:dyDescent="0.3">
      <c r="A1063" s="1" t="s">
        <v>3604</v>
      </c>
      <c r="B1063" s="2">
        <v>45545</v>
      </c>
      <c r="C1063" s="1" t="s">
        <v>6671</v>
      </c>
      <c r="D1063" s="1" t="s">
        <v>60</v>
      </c>
      <c r="E1063">
        <v>2024</v>
      </c>
      <c r="F1063" s="1" t="s">
        <v>3605</v>
      </c>
      <c r="G1063" s="1" t="s">
        <v>3606</v>
      </c>
      <c r="H1063" s="1" t="s">
        <v>1243</v>
      </c>
      <c r="I1063" s="1" t="s">
        <v>2087</v>
      </c>
      <c r="J1063" s="1" t="s">
        <v>70</v>
      </c>
      <c r="K1063" s="3">
        <v>35.630000000000003</v>
      </c>
      <c r="L1063">
        <v>4</v>
      </c>
      <c r="M1063" s="3">
        <v>142.52000000000001</v>
      </c>
      <c r="N1063" s="1" t="s">
        <v>29</v>
      </c>
      <c r="O1063" s="1" t="s">
        <v>37</v>
      </c>
    </row>
    <row r="1064" spans="1:15" x14ac:dyDescent="0.3">
      <c r="A1064" s="1" t="s">
        <v>3607</v>
      </c>
      <c r="B1064" s="2">
        <v>45255</v>
      </c>
      <c r="C1064" s="1" t="s">
        <v>6673</v>
      </c>
      <c r="D1064" s="1" t="s">
        <v>54</v>
      </c>
      <c r="E1064">
        <v>2023</v>
      </c>
      <c r="F1064" s="1" t="s">
        <v>118</v>
      </c>
      <c r="G1064" s="1" t="s">
        <v>2431</v>
      </c>
      <c r="H1064" s="1" t="s">
        <v>1530</v>
      </c>
      <c r="I1064" s="1" t="s">
        <v>3608</v>
      </c>
      <c r="J1064" s="1" t="s">
        <v>20</v>
      </c>
      <c r="K1064" s="3">
        <v>35.01</v>
      </c>
      <c r="L1064">
        <v>1</v>
      </c>
      <c r="M1064" s="3">
        <v>35.01</v>
      </c>
      <c r="N1064" s="1" t="s">
        <v>29</v>
      </c>
      <c r="O1064" s="1" t="s">
        <v>193</v>
      </c>
    </row>
    <row r="1065" spans="1:15" x14ac:dyDescent="0.3">
      <c r="A1065" s="1" t="s">
        <v>3609</v>
      </c>
      <c r="B1065" s="2">
        <v>45838</v>
      </c>
      <c r="C1065" s="1" t="s">
        <v>6667</v>
      </c>
      <c r="D1065" s="1" t="s">
        <v>24</v>
      </c>
      <c r="E1065">
        <v>2025</v>
      </c>
      <c r="F1065" s="1" t="s">
        <v>91</v>
      </c>
      <c r="G1065" s="1" t="s">
        <v>562</v>
      </c>
      <c r="H1065" s="1" t="s">
        <v>3133</v>
      </c>
      <c r="I1065" s="1" t="s">
        <v>3134</v>
      </c>
      <c r="J1065" s="1" t="s">
        <v>87</v>
      </c>
      <c r="K1065" s="3">
        <v>46.98</v>
      </c>
      <c r="L1065">
        <v>2</v>
      </c>
      <c r="M1065" s="3">
        <v>93.96</v>
      </c>
      <c r="N1065" s="1" t="s">
        <v>21</v>
      </c>
      <c r="O1065" s="1" t="s">
        <v>37</v>
      </c>
    </row>
    <row r="1066" spans="1:15" x14ac:dyDescent="0.3">
      <c r="A1066" s="1" t="s">
        <v>3610</v>
      </c>
      <c r="B1066" s="2">
        <v>45717</v>
      </c>
      <c r="C1066" s="1" t="s">
        <v>6673</v>
      </c>
      <c r="D1066" s="1" t="s">
        <v>15</v>
      </c>
      <c r="E1066">
        <v>2025</v>
      </c>
      <c r="F1066" s="1" t="s">
        <v>123</v>
      </c>
      <c r="G1066" s="1" t="s">
        <v>3611</v>
      </c>
      <c r="H1066" s="1" t="s">
        <v>645</v>
      </c>
      <c r="I1066" s="1" t="s">
        <v>646</v>
      </c>
      <c r="J1066" s="1" t="s">
        <v>70</v>
      </c>
      <c r="K1066" s="3">
        <v>45.48</v>
      </c>
      <c r="L1066">
        <v>2</v>
      </c>
      <c r="M1066" s="3">
        <v>90.96</v>
      </c>
      <c r="N1066" s="1" t="s">
        <v>21</v>
      </c>
      <c r="O1066" s="1" t="s">
        <v>22</v>
      </c>
    </row>
    <row r="1067" spans="1:15" x14ac:dyDescent="0.3">
      <c r="A1067" s="1" t="s">
        <v>3612</v>
      </c>
      <c r="B1067" s="2">
        <v>45487</v>
      </c>
      <c r="C1067" s="1" t="s">
        <v>6666</v>
      </c>
      <c r="D1067" s="1" t="s">
        <v>32</v>
      </c>
      <c r="E1067">
        <v>2024</v>
      </c>
      <c r="F1067" s="1" t="s">
        <v>944</v>
      </c>
      <c r="G1067" s="1" t="s">
        <v>3613</v>
      </c>
      <c r="H1067" s="1" t="s">
        <v>2886</v>
      </c>
      <c r="I1067" s="1" t="s">
        <v>2887</v>
      </c>
      <c r="J1067" s="1" t="s">
        <v>87</v>
      </c>
      <c r="K1067" s="3">
        <v>16.11</v>
      </c>
      <c r="L1067">
        <v>3</v>
      </c>
      <c r="M1067" s="3">
        <v>48.33</v>
      </c>
      <c r="N1067" s="1" t="s">
        <v>88</v>
      </c>
      <c r="O1067" s="1" t="s">
        <v>52</v>
      </c>
    </row>
    <row r="1068" spans="1:15" x14ac:dyDescent="0.3">
      <c r="A1068" s="1" t="s">
        <v>3614</v>
      </c>
      <c r="B1068" s="2">
        <v>45543</v>
      </c>
      <c r="C1068" s="1" t="s">
        <v>6666</v>
      </c>
      <c r="D1068" s="1" t="s">
        <v>60</v>
      </c>
      <c r="E1068">
        <v>2024</v>
      </c>
      <c r="F1068" s="1" t="s">
        <v>2372</v>
      </c>
      <c r="G1068" s="1" t="s">
        <v>3615</v>
      </c>
      <c r="H1068" s="1" t="s">
        <v>1158</v>
      </c>
      <c r="I1068" s="1" t="s">
        <v>3448</v>
      </c>
      <c r="J1068" s="1" t="s">
        <v>70</v>
      </c>
      <c r="K1068" s="3">
        <v>17.399999999999999</v>
      </c>
      <c r="L1068">
        <v>2</v>
      </c>
      <c r="M1068" s="3">
        <v>34.799999999999997</v>
      </c>
      <c r="N1068" s="1" t="s">
        <v>21</v>
      </c>
      <c r="O1068" s="1" t="s">
        <v>22</v>
      </c>
    </row>
    <row r="1069" spans="1:15" x14ac:dyDescent="0.3">
      <c r="A1069" s="1" t="s">
        <v>3616</v>
      </c>
      <c r="B1069" s="2">
        <v>45231</v>
      </c>
      <c r="C1069" s="1" t="s">
        <v>6670</v>
      </c>
      <c r="D1069" s="1" t="s">
        <v>54</v>
      </c>
      <c r="E1069">
        <v>2023</v>
      </c>
      <c r="F1069" s="1" t="s">
        <v>2406</v>
      </c>
      <c r="G1069" s="1" t="s">
        <v>2407</v>
      </c>
      <c r="H1069" s="1" t="s">
        <v>950</v>
      </c>
      <c r="I1069" s="1" t="s">
        <v>3617</v>
      </c>
      <c r="J1069" s="1" t="s">
        <v>70</v>
      </c>
      <c r="K1069" s="3">
        <v>48.81</v>
      </c>
      <c r="L1069">
        <v>3</v>
      </c>
      <c r="M1069" s="3">
        <v>146.43</v>
      </c>
      <c r="N1069" s="1" t="s">
        <v>6669</v>
      </c>
      <c r="O1069" s="1" t="s">
        <v>37</v>
      </c>
    </row>
    <row r="1070" spans="1:15" x14ac:dyDescent="0.3">
      <c r="A1070" s="1" t="s">
        <v>3618</v>
      </c>
      <c r="B1070" s="2">
        <v>45555</v>
      </c>
      <c r="C1070" s="1" t="s">
        <v>6668</v>
      </c>
      <c r="D1070" s="1" t="s">
        <v>60</v>
      </c>
      <c r="E1070">
        <v>2024</v>
      </c>
      <c r="F1070" s="1" t="s">
        <v>658</v>
      </c>
      <c r="G1070" s="1" t="s">
        <v>3619</v>
      </c>
      <c r="H1070" s="1" t="s">
        <v>3620</v>
      </c>
      <c r="I1070" s="1" t="s">
        <v>3621</v>
      </c>
      <c r="J1070" s="1" t="s">
        <v>70</v>
      </c>
      <c r="K1070" s="3">
        <v>10.35</v>
      </c>
      <c r="L1070">
        <v>5</v>
      </c>
      <c r="M1070" s="3">
        <v>51.75</v>
      </c>
      <c r="N1070" s="1" t="s">
        <v>6669</v>
      </c>
      <c r="O1070" s="1" t="s">
        <v>37</v>
      </c>
    </row>
    <row r="1071" spans="1:15" x14ac:dyDescent="0.3">
      <c r="A1071" s="1" t="s">
        <v>3622</v>
      </c>
      <c r="B1071" s="2">
        <v>45206</v>
      </c>
      <c r="C1071" s="1" t="s">
        <v>6673</v>
      </c>
      <c r="D1071" s="1" t="s">
        <v>133</v>
      </c>
      <c r="E1071">
        <v>2023</v>
      </c>
      <c r="F1071" s="1" t="s">
        <v>755</v>
      </c>
      <c r="G1071" s="1" t="s">
        <v>756</v>
      </c>
      <c r="H1071" s="1" t="s">
        <v>2658</v>
      </c>
      <c r="I1071" s="1" t="s">
        <v>3623</v>
      </c>
      <c r="J1071" s="1" t="s">
        <v>20</v>
      </c>
      <c r="K1071" s="3">
        <v>20.82</v>
      </c>
      <c r="L1071">
        <v>2</v>
      </c>
      <c r="M1071" s="3">
        <v>41.64</v>
      </c>
      <c r="N1071" s="1" t="s">
        <v>6669</v>
      </c>
      <c r="O1071" s="1" t="s">
        <v>44</v>
      </c>
    </row>
    <row r="1072" spans="1:15" x14ac:dyDescent="0.3">
      <c r="A1072" s="1" t="s">
        <v>3624</v>
      </c>
      <c r="B1072" s="2">
        <v>45188</v>
      </c>
      <c r="C1072" s="1" t="s">
        <v>6671</v>
      </c>
      <c r="D1072" s="1" t="s">
        <v>60</v>
      </c>
      <c r="E1072">
        <v>2023</v>
      </c>
      <c r="F1072" s="1" t="s">
        <v>3625</v>
      </c>
      <c r="G1072" s="1" t="s">
        <v>3626</v>
      </c>
      <c r="H1072" s="1" t="s">
        <v>2604</v>
      </c>
      <c r="I1072" s="1" t="s">
        <v>2605</v>
      </c>
      <c r="J1072" s="1" t="s">
        <v>51</v>
      </c>
      <c r="K1072" s="3">
        <v>46.79</v>
      </c>
      <c r="L1072">
        <v>3</v>
      </c>
      <c r="M1072" s="3">
        <v>140.37</v>
      </c>
      <c r="N1072" s="1" t="s">
        <v>88</v>
      </c>
      <c r="O1072" s="1" t="s">
        <v>44</v>
      </c>
    </row>
    <row r="1073" spans="1:15" x14ac:dyDescent="0.3">
      <c r="A1073" s="1" t="s">
        <v>3627</v>
      </c>
      <c r="B1073" s="2">
        <v>45217</v>
      </c>
      <c r="C1073" s="1" t="s">
        <v>6670</v>
      </c>
      <c r="D1073" s="1" t="s">
        <v>133</v>
      </c>
      <c r="E1073">
        <v>2023</v>
      </c>
      <c r="F1073" s="1" t="s">
        <v>1280</v>
      </c>
      <c r="G1073" s="1" t="s">
        <v>1281</v>
      </c>
      <c r="H1073" s="1" t="s">
        <v>3573</v>
      </c>
      <c r="I1073" s="1" t="s">
        <v>3628</v>
      </c>
      <c r="J1073" s="1" t="s">
        <v>20</v>
      </c>
      <c r="K1073" s="3">
        <v>38.81</v>
      </c>
      <c r="L1073">
        <v>2</v>
      </c>
      <c r="M1073" s="3">
        <v>77.62</v>
      </c>
      <c r="N1073" s="1" t="s">
        <v>88</v>
      </c>
      <c r="O1073" s="1" t="s">
        <v>22</v>
      </c>
    </row>
    <row r="1074" spans="1:15" x14ac:dyDescent="0.3">
      <c r="A1074" s="1" t="s">
        <v>3629</v>
      </c>
      <c r="B1074" s="2">
        <v>45195</v>
      </c>
      <c r="C1074" s="1" t="s">
        <v>6671</v>
      </c>
      <c r="D1074" s="1" t="s">
        <v>60</v>
      </c>
      <c r="E1074">
        <v>2023</v>
      </c>
      <c r="F1074" s="1" t="s">
        <v>755</v>
      </c>
      <c r="G1074" s="1" t="s">
        <v>3630</v>
      </c>
      <c r="H1074" s="1" t="s">
        <v>593</v>
      </c>
      <c r="I1074" s="1" t="s">
        <v>2923</v>
      </c>
      <c r="J1074" s="1" t="s">
        <v>20</v>
      </c>
      <c r="K1074" s="3">
        <v>46.25</v>
      </c>
      <c r="L1074">
        <v>3</v>
      </c>
      <c r="M1074" s="3">
        <v>138.75</v>
      </c>
      <c r="N1074" s="1" t="s">
        <v>6669</v>
      </c>
      <c r="O1074" s="1" t="s">
        <v>52</v>
      </c>
    </row>
    <row r="1075" spans="1:15" x14ac:dyDescent="0.3">
      <c r="A1075" s="1" t="s">
        <v>3631</v>
      </c>
      <c r="B1075" s="2">
        <v>45833</v>
      </c>
      <c r="C1075" s="1" t="s">
        <v>6670</v>
      </c>
      <c r="D1075" s="1" t="s">
        <v>24</v>
      </c>
      <c r="E1075">
        <v>2025</v>
      </c>
      <c r="F1075" s="1" t="s">
        <v>3632</v>
      </c>
      <c r="G1075" s="1" t="s">
        <v>3633</v>
      </c>
      <c r="H1075" s="1" t="s">
        <v>2374</v>
      </c>
      <c r="I1075" s="1" t="s">
        <v>2375</v>
      </c>
      <c r="J1075" s="1" t="s">
        <v>70</v>
      </c>
      <c r="K1075" s="3">
        <v>6.6</v>
      </c>
      <c r="L1075">
        <v>1</v>
      </c>
      <c r="M1075" s="3">
        <v>6.6</v>
      </c>
      <c r="N1075" s="1" t="s">
        <v>6669</v>
      </c>
      <c r="O1075" s="1" t="s">
        <v>95</v>
      </c>
    </row>
    <row r="1076" spans="1:15" x14ac:dyDescent="0.3">
      <c r="A1076" s="1" t="s">
        <v>3634</v>
      </c>
      <c r="B1076" s="2">
        <v>44983</v>
      </c>
      <c r="C1076" s="1" t="s">
        <v>6666</v>
      </c>
      <c r="D1076" s="1" t="s">
        <v>39</v>
      </c>
      <c r="E1076">
        <v>2023</v>
      </c>
      <c r="F1076" s="1" t="s">
        <v>839</v>
      </c>
      <c r="G1076" s="1" t="s">
        <v>1161</v>
      </c>
      <c r="H1076" s="1" t="s">
        <v>68</v>
      </c>
      <c r="I1076" s="1" t="s">
        <v>3635</v>
      </c>
      <c r="J1076" s="1" t="s">
        <v>87</v>
      </c>
      <c r="K1076" s="3">
        <v>23.23</v>
      </c>
      <c r="L1076">
        <v>3</v>
      </c>
      <c r="M1076" s="3">
        <v>69.69</v>
      </c>
      <c r="N1076" s="1" t="s">
        <v>29</v>
      </c>
      <c r="O1076" s="1" t="s">
        <v>30</v>
      </c>
    </row>
    <row r="1077" spans="1:15" x14ac:dyDescent="0.3">
      <c r="A1077" s="1" t="s">
        <v>3636</v>
      </c>
      <c r="B1077" s="2">
        <v>45492</v>
      </c>
      <c r="C1077" s="1" t="s">
        <v>6668</v>
      </c>
      <c r="D1077" s="1" t="s">
        <v>32</v>
      </c>
      <c r="E1077">
        <v>2024</v>
      </c>
      <c r="F1077" s="1" t="s">
        <v>448</v>
      </c>
      <c r="G1077" s="1" t="s">
        <v>3637</v>
      </c>
      <c r="H1077" s="1" t="s">
        <v>3638</v>
      </c>
      <c r="I1077" s="1" t="s">
        <v>3639</v>
      </c>
      <c r="J1077" s="1" t="s">
        <v>70</v>
      </c>
      <c r="K1077" s="3">
        <v>27.75</v>
      </c>
      <c r="L1077">
        <v>1</v>
      </c>
      <c r="M1077" s="3">
        <v>27.75</v>
      </c>
      <c r="N1077" s="1" t="s">
        <v>6669</v>
      </c>
      <c r="O1077" s="1" t="s">
        <v>37</v>
      </c>
    </row>
    <row r="1078" spans="1:15" x14ac:dyDescent="0.3">
      <c r="A1078" s="1" t="s">
        <v>3640</v>
      </c>
      <c r="B1078" s="2">
        <v>45222</v>
      </c>
      <c r="C1078" s="1" t="s">
        <v>6667</v>
      </c>
      <c r="D1078" s="1" t="s">
        <v>133</v>
      </c>
      <c r="E1078">
        <v>2023</v>
      </c>
      <c r="F1078" s="1" t="s">
        <v>591</v>
      </c>
      <c r="G1078" s="1" t="s">
        <v>3641</v>
      </c>
      <c r="H1078" s="1" t="s">
        <v>712</v>
      </c>
      <c r="I1078" s="1" t="s">
        <v>3642</v>
      </c>
      <c r="J1078" s="1" t="s">
        <v>70</v>
      </c>
      <c r="K1078" s="3">
        <v>32.6</v>
      </c>
      <c r="L1078">
        <v>2</v>
      </c>
      <c r="M1078" s="3">
        <v>65.2</v>
      </c>
      <c r="N1078" s="1" t="s">
        <v>88</v>
      </c>
      <c r="O1078" s="1" t="s">
        <v>52</v>
      </c>
    </row>
    <row r="1079" spans="1:15" x14ac:dyDescent="0.3">
      <c r="A1079" s="1" t="s">
        <v>3643</v>
      </c>
      <c r="B1079" s="2">
        <v>45031</v>
      </c>
      <c r="C1079" s="1" t="s">
        <v>6673</v>
      </c>
      <c r="D1079" s="1" t="s">
        <v>82</v>
      </c>
      <c r="E1079">
        <v>2023</v>
      </c>
      <c r="F1079" s="1" t="s">
        <v>1290</v>
      </c>
      <c r="G1079" s="1" t="s">
        <v>3644</v>
      </c>
      <c r="H1079" s="1" t="s">
        <v>3645</v>
      </c>
      <c r="I1079" s="1" t="s">
        <v>3646</v>
      </c>
      <c r="J1079" s="1" t="s">
        <v>20</v>
      </c>
      <c r="K1079" s="3">
        <v>15.99</v>
      </c>
      <c r="L1079">
        <v>3</v>
      </c>
      <c r="M1079" s="3">
        <v>47.97</v>
      </c>
      <c r="N1079" s="1" t="s">
        <v>29</v>
      </c>
      <c r="O1079" s="1" t="s">
        <v>193</v>
      </c>
    </row>
    <row r="1080" spans="1:15" x14ac:dyDescent="0.3">
      <c r="A1080" s="1" t="s">
        <v>3647</v>
      </c>
      <c r="B1080" s="2">
        <v>45536</v>
      </c>
      <c r="C1080" s="1" t="s">
        <v>6666</v>
      </c>
      <c r="D1080" s="1" t="s">
        <v>60</v>
      </c>
      <c r="E1080">
        <v>2024</v>
      </c>
      <c r="F1080" s="1" t="s">
        <v>2143</v>
      </c>
      <c r="G1080" s="1" t="s">
        <v>2657</v>
      </c>
      <c r="H1080" s="1" t="s">
        <v>3648</v>
      </c>
      <c r="I1080" s="1" t="s">
        <v>3649</v>
      </c>
      <c r="J1080" s="1" t="s">
        <v>51</v>
      </c>
      <c r="K1080" s="3">
        <v>46.29</v>
      </c>
      <c r="L1080">
        <v>2</v>
      </c>
      <c r="M1080" s="3">
        <v>92.58</v>
      </c>
      <c r="N1080" s="1" t="s">
        <v>6669</v>
      </c>
      <c r="O1080" s="1" t="s">
        <v>30</v>
      </c>
    </row>
    <row r="1081" spans="1:15" x14ac:dyDescent="0.3">
      <c r="A1081" s="1" t="s">
        <v>3650</v>
      </c>
      <c r="B1081" s="2">
        <v>44879</v>
      </c>
      <c r="C1081" s="1" t="s">
        <v>6667</v>
      </c>
      <c r="D1081" s="1" t="s">
        <v>54</v>
      </c>
      <c r="E1081">
        <v>2022</v>
      </c>
      <c r="F1081" s="1" t="s">
        <v>1203</v>
      </c>
      <c r="G1081" s="1" t="s">
        <v>3651</v>
      </c>
      <c r="H1081" s="1" t="s">
        <v>821</v>
      </c>
      <c r="I1081" s="1" t="s">
        <v>822</v>
      </c>
      <c r="J1081" s="1" t="s">
        <v>20</v>
      </c>
      <c r="K1081" s="3">
        <v>9.83</v>
      </c>
      <c r="L1081">
        <v>2</v>
      </c>
      <c r="M1081" s="3">
        <v>19.66</v>
      </c>
      <c r="N1081" s="1" t="s">
        <v>6669</v>
      </c>
      <c r="O1081" s="1" t="s">
        <v>37</v>
      </c>
    </row>
    <row r="1082" spans="1:15" x14ac:dyDescent="0.3">
      <c r="A1082" s="1" t="s">
        <v>3652</v>
      </c>
      <c r="B1082" s="2">
        <v>45099</v>
      </c>
      <c r="C1082" s="1" t="s">
        <v>6672</v>
      </c>
      <c r="D1082" s="1" t="s">
        <v>24</v>
      </c>
      <c r="E1082">
        <v>2023</v>
      </c>
      <c r="F1082" s="1" t="s">
        <v>3653</v>
      </c>
      <c r="G1082" s="1" t="s">
        <v>3654</v>
      </c>
      <c r="H1082" s="1" t="s">
        <v>1990</v>
      </c>
      <c r="I1082" s="1" t="s">
        <v>3655</v>
      </c>
      <c r="J1082" s="1" t="s">
        <v>51</v>
      </c>
      <c r="K1082" s="3">
        <v>13.73</v>
      </c>
      <c r="L1082">
        <v>3</v>
      </c>
      <c r="M1082" s="3">
        <v>41.19</v>
      </c>
      <c r="N1082" s="1" t="s">
        <v>29</v>
      </c>
      <c r="O1082" s="1" t="s">
        <v>22</v>
      </c>
    </row>
    <row r="1083" spans="1:15" x14ac:dyDescent="0.3">
      <c r="A1083" s="1" t="s">
        <v>3656</v>
      </c>
      <c r="B1083" s="2">
        <v>45575</v>
      </c>
      <c r="C1083" s="1" t="s">
        <v>6672</v>
      </c>
      <c r="D1083" s="1" t="s">
        <v>133</v>
      </c>
      <c r="E1083">
        <v>2024</v>
      </c>
      <c r="F1083" s="1" t="s">
        <v>728</v>
      </c>
      <c r="G1083" s="1" t="s">
        <v>3657</v>
      </c>
      <c r="H1083" s="1" t="s">
        <v>1251</v>
      </c>
      <c r="I1083" s="1" t="s">
        <v>3658</v>
      </c>
      <c r="J1083" s="1" t="s">
        <v>87</v>
      </c>
      <c r="K1083" s="3">
        <v>15.95</v>
      </c>
      <c r="L1083">
        <v>5</v>
      </c>
      <c r="M1083" s="3">
        <v>79.75</v>
      </c>
      <c r="N1083" s="1" t="s">
        <v>6669</v>
      </c>
      <c r="O1083" s="1" t="s">
        <v>30</v>
      </c>
    </row>
    <row r="1084" spans="1:15" x14ac:dyDescent="0.3">
      <c r="A1084" s="1" t="s">
        <v>3659</v>
      </c>
      <c r="B1084" s="2">
        <v>45791</v>
      </c>
      <c r="C1084" s="1" t="s">
        <v>6670</v>
      </c>
      <c r="D1084" s="1" t="s">
        <v>46</v>
      </c>
      <c r="E1084">
        <v>2025</v>
      </c>
      <c r="F1084" s="1" t="s">
        <v>2813</v>
      </c>
      <c r="G1084" s="1" t="s">
        <v>3660</v>
      </c>
      <c r="H1084" s="1" t="s">
        <v>104</v>
      </c>
      <c r="I1084" s="1" t="s">
        <v>105</v>
      </c>
      <c r="J1084" s="1" t="s">
        <v>70</v>
      </c>
      <c r="K1084" s="3">
        <v>34.26</v>
      </c>
      <c r="L1084">
        <v>4</v>
      </c>
      <c r="M1084" s="3">
        <v>137.04</v>
      </c>
      <c r="N1084" s="1" t="s">
        <v>6669</v>
      </c>
      <c r="O1084" s="1" t="s">
        <v>80</v>
      </c>
    </row>
    <row r="1085" spans="1:15" x14ac:dyDescent="0.3">
      <c r="A1085" s="1" t="s">
        <v>3661</v>
      </c>
      <c r="B1085" s="2">
        <v>45570</v>
      </c>
      <c r="C1085" s="1" t="s">
        <v>6673</v>
      </c>
      <c r="D1085" s="1" t="s">
        <v>133</v>
      </c>
      <c r="E1085">
        <v>2024</v>
      </c>
      <c r="F1085" s="1" t="s">
        <v>3262</v>
      </c>
      <c r="G1085" s="1" t="s">
        <v>3662</v>
      </c>
      <c r="H1085" s="1" t="s">
        <v>3663</v>
      </c>
      <c r="I1085" s="1" t="s">
        <v>3664</v>
      </c>
      <c r="J1085" s="1" t="s">
        <v>51</v>
      </c>
      <c r="K1085" s="3">
        <v>18.34</v>
      </c>
      <c r="L1085">
        <v>1</v>
      </c>
      <c r="M1085" s="3">
        <v>18.34</v>
      </c>
      <c r="N1085" s="1" t="s">
        <v>29</v>
      </c>
      <c r="O1085" s="1" t="s">
        <v>193</v>
      </c>
    </row>
    <row r="1086" spans="1:15" x14ac:dyDescent="0.3">
      <c r="A1086" s="1" t="s">
        <v>3665</v>
      </c>
      <c r="B1086" s="2">
        <v>45569</v>
      </c>
      <c r="C1086" s="1" t="s">
        <v>6668</v>
      </c>
      <c r="D1086" s="1" t="s">
        <v>133</v>
      </c>
      <c r="E1086">
        <v>2024</v>
      </c>
      <c r="F1086" s="1" t="s">
        <v>819</v>
      </c>
      <c r="G1086" s="1" t="s">
        <v>1118</v>
      </c>
      <c r="H1086" s="1" t="s">
        <v>3666</v>
      </c>
      <c r="I1086" s="1" t="s">
        <v>3667</v>
      </c>
      <c r="J1086" s="1" t="s">
        <v>70</v>
      </c>
      <c r="K1086" s="3">
        <v>55.84</v>
      </c>
      <c r="L1086">
        <v>5</v>
      </c>
      <c r="M1086" s="3">
        <v>279.2</v>
      </c>
      <c r="N1086" s="1" t="s">
        <v>29</v>
      </c>
      <c r="O1086" s="1" t="s">
        <v>37</v>
      </c>
    </row>
    <row r="1087" spans="1:15" x14ac:dyDescent="0.3">
      <c r="A1087" s="1" t="s">
        <v>3668</v>
      </c>
      <c r="B1087" s="2">
        <v>45606</v>
      </c>
      <c r="C1087" s="1" t="s">
        <v>6666</v>
      </c>
      <c r="D1087" s="1" t="s">
        <v>54</v>
      </c>
      <c r="E1087">
        <v>2024</v>
      </c>
      <c r="F1087" s="1" t="s">
        <v>3669</v>
      </c>
      <c r="G1087" s="1" t="s">
        <v>3670</v>
      </c>
      <c r="H1087" s="1" t="s">
        <v>478</v>
      </c>
      <c r="I1087" s="1" t="s">
        <v>3671</v>
      </c>
      <c r="J1087" s="1" t="s">
        <v>20</v>
      </c>
      <c r="K1087" s="3">
        <v>49.51</v>
      </c>
      <c r="L1087">
        <v>2</v>
      </c>
      <c r="M1087" s="3">
        <v>99.02</v>
      </c>
      <c r="N1087" s="1" t="s">
        <v>21</v>
      </c>
      <c r="O1087" s="1" t="s">
        <v>52</v>
      </c>
    </row>
    <row r="1088" spans="1:15" x14ac:dyDescent="0.3">
      <c r="A1088" s="1" t="s">
        <v>3672</v>
      </c>
      <c r="B1088" s="2">
        <v>45600</v>
      </c>
      <c r="C1088" s="1" t="s">
        <v>6667</v>
      </c>
      <c r="D1088" s="1" t="s">
        <v>54</v>
      </c>
      <c r="E1088">
        <v>2024</v>
      </c>
      <c r="F1088" s="1" t="s">
        <v>2799</v>
      </c>
      <c r="G1088" s="1" t="s">
        <v>2800</v>
      </c>
      <c r="H1088" s="1" t="s">
        <v>3573</v>
      </c>
      <c r="I1088" s="1" t="s">
        <v>3628</v>
      </c>
      <c r="J1088" s="1" t="s">
        <v>70</v>
      </c>
      <c r="K1088" s="3">
        <v>39.619999999999997</v>
      </c>
      <c r="L1088">
        <v>1</v>
      </c>
      <c r="M1088" s="3">
        <v>39.619999999999997</v>
      </c>
      <c r="N1088" s="1" t="s">
        <v>21</v>
      </c>
      <c r="O1088" s="1" t="s">
        <v>193</v>
      </c>
    </row>
    <row r="1089" spans="1:15" x14ac:dyDescent="0.3">
      <c r="A1089" s="1" t="s">
        <v>3673</v>
      </c>
      <c r="B1089" s="2">
        <v>44827</v>
      </c>
      <c r="C1089" s="1" t="s">
        <v>6668</v>
      </c>
      <c r="D1089" s="1" t="s">
        <v>60</v>
      </c>
      <c r="E1089">
        <v>2022</v>
      </c>
      <c r="F1089" s="1" t="s">
        <v>1691</v>
      </c>
      <c r="G1089" s="1" t="s">
        <v>3674</v>
      </c>
      <c r="H1089" s="1" t="s">
        <v>508</v>
      </c>
      <c r="I1089" s="1" t="s">
        <v>509</v>
      </c>
      <c r="J1089" s="1" t="s">
        <v>70</v>
      </c>
      <c r="K1089" s="3">
        <v>20.77</v>
      </c>
      <c r="L1089">
        <v>3</v>
      </c>
      <c r="M1089" s="3">
        <v>62.31</v>
      </c>
      <c r="N1089" s="1" t="s">
        <v>21</v>
      </c>
      <c r="O1089" s="1" t="s">
        <v>22</v>
      </c>
    </row>
    <row r="1090" spans="1:15" x14ac:dyDescent="0.3">
      <c r="A1090" s="1" t="s">
        <v>3675</v>
      </c>
      <c r="B1090" s="2">
        <v>45528</v>
      </c>
      <c r="C1090" s="1" t="s">
        <v>6673</v>
      </c>
      <c r="D1090" s="1" t="s">
        <v>90</v>
      </c>
      <c r="E1090">
        <v>2024</v>
      </c>
      <c r="F1090" s="1" t="s">
        <v>636</v>
      </c>
      <c r="G1090" s="1" t="s">
        <v>1213</v>
      </c>
      <c r="H1090" s="1" t="s">
        <v>3676</v>
      </c>
      <c r="I1090" s="1" t="s">
        <v>3677</v>
      </c>
      <c r="J1090" s="1" t="s">
        <v>70</v>
      </c>
      <c r="K1090" s="3">
        <v>6.34</v>
      </c>
      <c r="L1090">
        <v>5</v>
      </c>
      <c r="M1090" s="3">
        <v>31.7</v>
      </c>
      <c r="N1090" s="1" t="s">
        <v>29</v>
      </c>
      <c r="O1090" s="1" t="s">
        <v>193</v>
      </c>
    </row>
    <row r="1091" spans="1:15" x14ac:dyDescent="0.3">
      <c r="A1091" s="1" t="s">
        <v>3678</v>
      </c>
      <c r="B1091" s="2">
        <v>45557</v>
      </c>
      <c r="C1091" s="1" t="s">
        <v>6666</v>
      </c>
      <c r="D1091" s="1" t="s">
        <v>60</v>
      </c>
      <c r="E1091">
        <v>2024</v>
      </c>
      <c r="F1091" s="1" t="s">
        <v>1819</v>
      </c>
      <c r="G1091" s="1" t="s">
        <v>3679</v>
      </c>
      <c r="H1091" s="1" t="s">
        <v>218</v>
      </c>
      <c r="I1091" s="1" t="s">
        <v>219</v>
      </c>
      <c r="J1091" s="1" t="s">
        <v>20</v>
      </c>
      <c r="K1091" s="3">
        <v>15.14</v>
      </c>
      <c r="L1091">
        <v>5</v>
      </c>
      <c r="M1091" s="3">
        <v>75.7</v>
      </c>
      <c r="N1091" s="1" t="s">
        <v>6669</v>
      </c>
      <c r="O1091" s="1" t="s">
        <v>22</v>
      </c>
    </row>
    <row r="1092" spans="1:15" x14ac:dyDescent="0.3">
      <c r="A1092" s="1" t="s">
        <v>3680</v>
      </c>
      <c r="B1092" s="2">
        <v>44859</v>
      </c>
      <c r="C1092" s="1" t="s">
        <v>6671</v>
      </c>
      <c r="D1092" s="1" t="s">
        <v>133</v>
      </c>
      <c r="E1092">
        <v>2022</v>
      </c>
      <c r="F1092" s="1" t="s">
        <v>2593</v>
      </c>
      <c r="G1092" s="1" t="s">
        <v>2594</v>
      </c>
      <c r="H1092" s="1" t="s">
        <v>42</v>
      </c>
      <c r="I1092" s="1" t="s">
        <v>43</v>
      </c>
      <c r="J1092" s="1" t="s">
        <v>70</v>
      </c>
      <c r="K1092" s="3">
        <v>30.79</v>
      </c>
      <c r="L1092">
        <v>4</v>
      </c>
      <c r="M1092" s="3">
        <v>123.16</v>
      </c>
      <c r="N1092" s="1" t="s">
        <v>29</v>
      </c>
      <c r="O1092" s="1" t="s">
        <v>37</v>
      </c>
    </row>
    <row r="1093" spans="1:15" x14ac:dyDescent="0.3">
      <c r="A1093" s="1" t="s">
        <v>3681</v>
      </c>
      <c r="B1093" s="2">
        <v>44950</v>
      </c>
      <c r="C1093" s="1" t="s">
        <v>6671</v>
      </c>
      <c r="D1093" s="1" t="s">
        <v>210</v>
      </c>
      <c r="E1093">
        <v>2023</v>
      </c>
      <c r="F1093" s="1" t="s">
        <v>3682</v>
      </c>
      <c r="G1093" s="1" t="s">
        <v>3683</v>
      </c>
      <c r="H1093" s="1" t="s">
        <v>955</v>
      </c>
      <c r="I1093" s="1" t="s">
        <v>956</v>
      </c>
      <c r="J1093" s="1" t="s">
        <v>70</v>
      </c>
      <c r="K1093" s="3">
        <v>5.89</v>
      </c>
      <c r="L1093">
        <v>5</v>
      </c>
      <c r="M1093" s="3">
        <v>29.45</v>
      </c>
      <c r="N1093" s="1" t="s">
        <v>21</v>
      </c>
      <c r="O1093" s="1" t="s">
        <v>44</v>
      </c>
    </row>
    <row r="1094" spans="1:15" x14ac:dyDescent="0.3">
      <c r="A1094" s="1" t="s">
        <v>3684</v>
      </c>
      <c r="B1094" s="2">
        <v>45587</v>
      </c>
      <c r="C1094" s="1" t="s">
        <v>6671</v>
      </c>
      <c r="D1094" s="1" t="s">
        <v>133</v>
      </c>
      <c r="E1094">
        <v>2024</v>
      </c>
      <c r="F1094" s="1" t="s">
        <v>3685</v>
      </c>
      <c r="G1094" s="1" t="s">
        <v>3686</v>
      </c>
      <c r="H1094" s="1" t="s">
        <v>3687</v>
      </c>
      <c r="I1094" s="1" t="s">
        <v>3688</v>
      </c>
      <c r="J1094" s="1" t="s">
        <v>87</v>
      </c>
      <c r="K1094" s="3">
        <v>19.190000000000001</v>
      </c>
      <c r="L1094">
        <v>4</v>
      </c>
      <c r="M1094" s="3">
        <v>76.760000000000005</v>
      </c>
      <c r="N1094" s="1" t="s">
        <v>21</v>
      </c>
      <c r="O1094" s="1" t="s">
        <v>37</v>
      </c>
    </row>
    <row r="1095" spans="1:15" x14ac:dyDescent="0.3">
      <c r="A1095" s="1" t="s">
        <v>3689</v>
      </c>
      <c r="B1095" s="2">
        <v>45011</v>
      </c>
      <c r="C1095" s="1" t="s">
        <v>6666</v>
      </c>
      <c r="D1095" s="1" t="s">
        <v>15</v>
      </c>
      <c r="E1095">
        <v>2023</v>
      </c>
      <c r="F1095" s="1" t="s">
        <v>3690</v>
      </c>
      <c r="G1095" s="1" t="s">
        <v>3691</v>
      </c>
      <c r="H1095" s="1" t="s">
        <v>2106</v>
      </c>
      <c r="I1095" s="1" t="s">
        <v>2107</v>
      </c>
      <c r="J1095" s="1" t="s">
        <v>87</v>
      </c>
      <c r="K1095" s="3">
        <v>7.47</v>
      </c>
      <c r="L1095">
        <v>3</v>
      </c>
      <c r="M1095" s="3">
        <v>22.41</v>
      </c>
      <c r="N1095" s="1" t="s">
        <v>21</v>
      </c>
      <c r="O1095" s="1" t="s">
        <v>95</v>
      </c>
    </row>
    <row r="1096" spans="1:15" x14ac:dyDescent="0.3">
      <c r="A1096" s="1" t="s">
        <v>3692</v>
      </c>
      <c r="B1096" s="2">
        <v>45603</v>
      </c>
      <c r="C1096" s="1" t="s">
        <v>6672</v>
      </c>
      <c r="D1096" s="1" t="s">
        <v>54</v>
      </c>
      <c r="E1096">
        <v>2024</v>
      </c>
      <c r="F1096" s="1" t="s">
        <v>3693</v>
      </c>
      <c r="G1096" s="1" t="s">
        <v>3694</v>
      </c>
      <c r="H1096" s="1" t="s">
        <v>156</v>
      </c>
      <c r="I1096" s="1" t="s">
        <v>157</v>
      </c>
      <c r="J1096" s="1" t="s">
        <v>20</v>
      </c>
      <c r="K1096" s="3">
        <v>29.96</v>
      </c>
      <c r="L1096">
        <v>4</v>
      </c>
      <c r="M1096" s="3">
        <v>119.84</v>
      </c>
      <c r="N1096" s="1" t="s">
        <v>88</v>
      </c>
      <c r="O1096" s="1" t="s">
        <v>52</v>
      </c>
    </row>
    <row r="1097" spans="1:15" x14ac:dyDescent="0.3">
      <c r="A1097" s="1" t="s">
        <v>3695</v>
      </c>
      <c r="B1097" s="2">
        <v>45439</v>
      </c>
      <c r="C1097" s="1" t="s">
        <v>6667</v>
      </c>
      <c r="D1097" s="1" t="s">
        <v>46</v>
      </c>
      <c r="E1097">
        <v>2024</v>
      </c>
      <c r="F1097" s="1" t="s">
        <v>481</v>
      </c>
      <c r="G1097" s="1" t="s">
        <v>2275</v>
      </c>
      <c r="H1097" s="1" t="s">
        <v>1677</v>
      </c>
      <c r="I1097" s="1" t="s">
        <v>3696</v>
      </c>
      <c r="J1097" s="1" t="s">
        <v>20</v>
      </c>
      <c r="K1097" s="3">
        <v>41.05</v>
      </c>
      <c r="L1097">
        <v>4</v>
      </c>
      <c r="M1097" s="3">
        <v>164.2</v>
      </c>
      <c r="N1097" s="1" t="s">
        <v>21</v>
      </c>
      <c r="O1097" s="1" t="s">
        <v>37</v>
      </c>
    </row>
    <row r="1098" spans="1:15" x14ac:dyDescent="0.3">
      <c r="A1098" s="1" t="s">
        <v>3697</v>
      </c>
      <c r="B1098" s="2">
        <v>45798</v>
      </c>
      <c r="C1098" s="1" t="s">
        <v>6670</v>
      </c>
      <c r="D1098" s="1" t="s">
        <v>46</v>
      </c>
      <c r="E1098">
        <v>2025</v>
      </c>
      <c r="F1098" s="1" t="s">
        <v>3698</v>
      </c>
      <c r="G1098" s="1" t="s">
        <v>3699</v>
      </c>
      <c r="H1098" s="1" t="s">
        <v>2074</v>
      </c>
      <c r="I1098" s="1" t="s">
        <v>3700</v>
      </c>
      <c r="J1098" s="1" t="s">
        <v>70</v>
      </c>
      <c r="K1098" s="3">
        <v>21.87</v>
      </c>
      <c r="L1098">
        <v>5</v>
      </c>
      <c r="M1098" s="3">
        <v>109.35</v>
      </c>
      <c r="N1098" s="1" t="s">
        <v>21</v>
      </c>
      <c r="O1098" s="1" t="s">
        <v>37</v>
      </c>
    </row>
    <row r="1099" spans="1:15" x14ac:dyDescent="0.3">
      <c r="A1099" s="1" t="s">
        <v>3701</v>
      </c>
      <c r="B1099" s="2">
        <v>45287</v>
      </c>
      <c r="C1099" s="1" t="s">
        <v>6670</v>
      </c>
      <c r="D1099" s="1" t="s">
        <v>107</v>
      </c>
      <c r="E1099">
        <v>2023</v>
      </c>
      <c r="F1099" s="1" t="s">
        <v>1906</v>
      </c>
      <c r="G1099" s="1" t="s">
        <v>1907</v>
      </c>
      <c r="H1099" s="1" t="s">
        <v>2604</v>
      </c>
      <c r="I1099" s="1" t="s">
        <v>3702</v>
      </c>
      <c r="J1099" s="1" t="s">
        <v>70</v>
      </c>
      <c r="K1099" s="3">
        <v>32.82</v>
      </c>
      <c r="L1099">
        <v>1</v>
      </c>
      <c r="M1099" s="3">
        <v>32.82</v>
      </c>
      <c r="N1099" s="1" t="s">
        <v>6669</v>
      </c>
      <c r="O1099" s="1" t="s">
        <v>44</v>
      </c>
    </row>
    <row r="1100" spans="1:15" x14ac:dyDescent="0.3">
      <c r="A1100" s="1" t="s">
        <v>3703</v>
      </c>
      <c r="B1100" s="2">
        <v>45665</v>
      </c>
      <c r="C1100" s="1" t="s">
        <v>6670</v>
      </c>
      <c r="D1100" s="1" t="s">
        <v>210</v>
      </c>
      <c r="E1100">
        <v>2025</v>
      </c>
      <c r="F1100" s="1" t="s">
        <v>2515</v>
      </c>
      <c r="G1100" s="1" t="s">
        <v>2516</v>
      </c>
      <c r="H1100" s="1" t="s">
        <v>478</v>
      </c>
      <c r="I1100" s="1" t="s">
        <v>3704</v>
      </c>
      <c r="J1100" s="1" t="s">
        <v>20</v>
      </c>
      <c r="K1100" s="3">
        <v>13.14</v>
      </c>
      <c r="L1100">
        <v>4</v>
      </c>
      <c r="M1100" s="3">
        <v>52.56</v>
      </c>
      <c r="N1100" s="1" t="s">
        <v>29</v>
      </c>
      <c r="O1100" s="1" t="s">
        <v>37</v>
      </c>
    </row>
    <row r="1101" spans="1:15" x14ac:dyDescent="0.3">
      <c r="A1101" s="1" t="s">
        <v>3705</v>
      </c>
      <c r="B1101" s="2">
        <v>45535</v>
      </c>
      <c r="C1101" s="1" t="s">
        <v>6673</v>
      </c>
      <c r="D1101" s="1" t="s">
        <v>90</v>
      </c>
      <c r="E1101">
        <v>2024</v>
      </c>
      <c r="F1101" s="1" t="s">
        <v>3706</v>
      </c>
      <c r="G1101" s="1" t="s">
        <v>3707</v>
      </c>
      <c r="H1101" s="1" t="s">
        <v>650</v>
      </c>
      <c r="I1101" s="1" t="s">
        <v>651</v>
      </c>
      <c r="J1101" s="1" t="s">
        <v>70</v>
      </c>
      <c r="K1101" s="3">
        <v>38.71</v>
      </c>
      <c r="L1101">
        <v>1</v>
      </c>
      <c r="M1101" s="3">
        <v>38.71</v>
      </c>
      <c r="N1101" s="1" t="s">
        <v>21</v>
      </c>
      <c r="O1101" s="1" t="s">
        <v>44</v>
      </c>
    </row>
    <row r="1102" spans="1:15" x14ac:dyDescent="0.3">
      <c r="A1102" s="1" t="s">
        <v>3708</v>
      </c>
      <c r="B1102" s="2">
        <v>45287</v>
      </c>
      <c r="C1102" s="1" t="s">
        <v>6670</v>
      </c>
      <c r="D1102" s="1" t="s">
        <v>107</v>
      </c>
      <c r="E1102">
        <v>2023</v>
      </c>
      <c r="F1102" s="1" t="s">
        <v>285</v>
      </c>
      <c r="G1102" s="1" t="s">
        <v>3709</v>
      </c>
      <c r="H1102" s="1" t="s">
        <v>2177</v>
      </c>
      <c r="I1102" s="1" t="s">
        <v>2178</v>
      </c>
      <c r="J1102" s="1" t="s">
        <v>87</v>
      </c>
      <c r="K1102" s="3">
        <v>16.28</v>
      </c>
      <c r="L1102">
        <v>4</v>
      </c>
      <c r="M1102" s="3">
        <v>65.12</v>
      </c>
      <c r="N1102" s="1" t="s">
        <v>6669</v>
      </c>
      <c r="O1102" s="1" t="s">
        <v>193</v>
      </c>
    </row>
    <row r="1103" spans="1:15" x14ac:dyDescent="0.3">
      <c r="A1103" s="1" t="s">
        <v>3710</v>
      </c>
      <c r="B1103" s="2">
        <v>44930</v>
      </c>
      <c r="C1103" s="1" t="s">
        <v>6670</v>
      </c>
      <c r="D1103" s="1" t="s">
        <v>210</v>
      </c>
      <c r="E1103">
        <v>2023</v>
      </c>
      <c r="F1103" s="1" t="s">
        <v>200</v>
      </c>
      <c r="G1103" s="1" t="s">
        <v>201</v>
      </c>
      <c r="H1103" s="1" t="s">
        <v>861</v>
      </c>
      <c r="I1103" s="1" t="s">
        <v>862</v>
      </c>
      <c r="J1103" s="1" t="s">
        <v>20</v>
      </c>
      <c r="K1103" s="3">
        <v>17.690000000000001</v>
      </c>
      <c r="L1103">
        <v>4</v>
      </c>
      <c r="M1103" s="3">
        <v>70.760000000000005</v>
      </c>
      <c r="N1103" s="1" t="s">
        <v>21</v>
      </c>
      <c r="O1103" s="1" t="s">
        <v>37</v>
      </c>
    </row>
    <row r="1104" spans="1:15" x14ac:dyDescent="0.3">
      <c r="A1104" s="1" t="s">
        <v>3711</v>
      </c>
      <c r="B1104" s="2">
        <v>45626</v>
      </c>
      <c r="C1104" s="1" t="s">
        <v>6673</v>
      </c>
      <c r="D1104" s="1" t="s">
        <v>54</v>
      </c>
      <c r="E1104">
        <v>2024</v>
      </c>
      <c r="F1104" s="1" t="s">
        <v>3712</v>
      </c>
      <c r="G1104" s="1" t="s">
        <v>3713</v>
      </c>
      <c r="H1104" s="1" t="s">
        <v>3149</v>
      </c>
      <c r="I1104" s="1" t="s">
        <v>3454</v>
      </c>
      <c r="J1104" s="1" t="s">
        <v>87</v>
      </c>
      <c r="K1104" s="3">
        <v>28.52</v>
      </c>
      <c r="L1104">
        <v>5</v>
      </c>
      <c r="M1104" s="3">
        <v>142.6</v>
      </c>
      <c r="N1104" s="1" t="s">
        <v>21</v>
      </c>
      <c r="O1104" s="1" t="s">
        <v>37</v>
      </c>
    </row>
    <row r="1105" spans="1:15" x14ac:dyDescent="0.3">
      <c r="A1105" s="1" t="s">
        <v>3714</v>
      </c>
      <c r="B1105" s="2">
        <v>45378</v>
      </c>
      <c r="C1105" s="1" t="s">
        <v>6670</v>
      </c>
      <c r="D1105" s="1" t="s">
        <v>15</v>
      </c>
      <c r="E1105">
        <v>2024</v>
      </c>
      <c r="F1105" s="1" t="s">
        <v>305</v>
      </c>
      <c r="G1105" s="1" t="s">
        <v>306</v>
      </c>
      <c r="H1105" s="1" t="s">
        <v>2627</v>
      </c>
      <c r="I1105" s="1" t="s">
        <v>3715</v>
      </c>
      <c r="J1105" s="1" t="s">
        <v>70</v>
      </c>
      <c r="K1105" s="3">
        <v>48.26</v>
      </c>
      <c r="L1105">
        <v>5</v>
      </c>
      <c r="M1105" s="3">
        <v>241.3</v>
      </c>
      <c r="N1105" s="1" t="s">
        <v>6669</v>
      </c>
      <c r="O1105" s="1" t="s">
        <v>30</v>
      </c>
    </row>
    <row r="1106" spans="1:15" x14ac:dyDescent="0.3">
      <c r="A1106" s="1" t="s">
        <v>3716</v>
      </c>
      <c r="B1106" s="2">
        <v>44960</v>
      </c>
      <c r="C1106" s="1" t="s">
        <v>6668</v>
      </c>
      <c r="D1106" s="1" t="s">
        <v>39</v>
      </c>
      <c r="E1106">
        <v>2023</v>
      </c>
      <c r="F1106" s="1" t="s">
        <v>2932</v>
      </c>
      <c r="G1106" s="1" t="s">
        <v>3341</v>
      </c>
      <c r="H1106" s="1" t="s">
        <v>806</v>
      </c>
      <c r="I1106" s="1" t="s">
        <v>3717</v>
      </c>
      <c r="J1106" s="1" t="s">
        <v>20</v>
      </c>
      <c r="K1106" s="3">
        <v>6.41</v>
      </c>
      <c r="L1106">
        <v>4</v>
      </c>
      <c r="M1106" s="3">
        <v>25.64</v>
      </c>
      <c r="N1106" s="1" t="s">
        <v>6669</v>
      </c>
      <c r="O1106" s="1" t="s">
        <v>193</v>
      </c>
    </row>
    <row r="1107" spans="1:15" x14ac:dyDescent="0.3">
      <c r="A1107" s="1" t="s">
        <v>3718</v>
      </c>
      <c r="B1107" s="2">
        <v>45563</v>
      </c>
      <c r="C1107" s="1" t="s">
        <v>6673</v>
      </c>
      <c r="D1107" s="1" t="s">
        <v>60</v>
      </c>
      <c r="E1107">
        <v>2024</v>
      </c>
      <c r="F1107" s="1" t="s">
        <v>490</v>
      </c>
      <c r="G1107" s="1" t="s">
        <v>3719</v>
      </c>
      <c r="H1107" s="1" t="s">
        <v>2521</v>
      </c>
      <c r="I1107" s="1" t="s">
        <v>2522</v>
      </c>
      <c r="J1107" s="1" t="s">
        <v>87</v>
      </c>
      <c r="K1107" s="3">
        <v>19.7</v>
      </c>
      <c r="L1107">
        <v>5</v>
      </c>
      <c r="M1107" s="3">
        <v>98.5</v>
      </c>
      <c r="N1107" s="1" t="s">
        <v>21</v>
      </c>
      <c r="O1107" s="1" t="s">
        <v>52</v>
      </c>
    </row>
    <row r="1108" spans="1:15" x14ac:dyDescent="0.3">
      <c r="A1108" s="1" t="s">
        <v>3720</v>
      </c>
      <c r="B1108" s="2">
        <v>45080</v>
      </c>
      <c r="C1108" s="1" t="s">
        <v>6673</v>
      </c>
      <c r="D1108" s="1" t="s">
        <v>24</v>
      </c>
      <c r="E1108">
        <v>2023</v>
      </c>
      <c r="F1108" s="1" t="s">
        <v>1043</v>
      </c>
      <c r="G1108" s="1" t="s">
        <v>1493</v>
      </c>
      <c r="H1108" s="1" t="s">
        <v>777</v>
      </c>
      <c r="I1108" s="1" t="s">
        <v>3721</v>
      </c>
      <c r="J1108" s="1" t="s">
        <v>51</v>
      </c>
      <c r="K1108" s="3">
        <v>35.17</v>
      </c>
      <c r="L1108">
        <v>3</v>
      </c>
      <c r="M1108" s="3">
        <v>105.51</v>
      </c>
      <c r="N1108" s="1" t="s">
        <v>21</v>
      </c>
      <c r="O1108" s="1" t="s">
        <v>37</v>
      </c>
    </row>
    <row r="1109" spans="1:15" x14ac:dyDescent="0.3">
      <c r="A1109" s="1" t="s">
        <v>3722</v>
      </c>
      <c r="B1109" s="2">
        <v>45700</v>
      </c>
      <c r="C1109" s="1" t="s">
        <v>6670</v>
      </c>
      <c r="D1109" s="1" t="s">
        <v>39</v>
      </c>
      <c r="E1109">
        <v>2025</v>
      </c>
      <c r="F1109" s="1" t="s">
        <v>2123</v>
      </c>
      <c r="G1109" s="1" t="s">
        <v>2124</v>
      </c>
      <c r="H1109" s="1" t="s">
        <v>1314</v>
      </c>
      <c r="I1109" s="1" t="s">
        <v>3723</v>
      </c>
      <c r="J1109" s="1" t="s">
        <v>51</v>
      </c>
      <c r="K1109" s="3">
        <v>46.41</v>
      </c>
      <c r="L1109">
        <v>3</v>
      </c>
      <c r="M1109" s="3">
        <v>139.22999999999999</v>
      </c>
      <c r="N1109" s="1" t="s">
        <v>29</v>
      </c>
      <c r="O1109" s="1" t="s">
        <v>193</v>
      </c>
    </row>
    <row r="1110" spans="1:15" x14ac:dyDescent="0.3">
      <c r="A1110" s="1" t="s">
        <v>3724</v>
      </c>
      <c r="B1110" s="2">
        <v>44856</v>
      </c>
      <c r="C1110" s="1" t="s">
        <v>6673</v>
      </c>
      <c r="D1110" s="1" t="s">
        <v>133</v>
      </c>
      <c r="E1110">
        <v>2022</v>
      </c>
      <c r="F1110" s="1" t="s">
        <v>1680</v>
      </c>
      <c r="G1110" s="1" t="s">
        <v>3725</v>
      </c>
      <c r="H1110" s="1" t="s">
        <v>1037</v>
      </c>
      <c r="I1110" s="1" t="s">
        <v>3090</v>
      </c>
      <c r="J1110" s="1" t="s">
        <v>20</v>
      </c>
      <c r="K1110" s="3">
        <v>36.53</v>
      </c>
      <c r="L1110">
        <v>4</v>
      </c>
      <c r="M1110" s="3">
        <v>146.12</v>
      </c>
      <c r="N1110" s="1" t="s">
        <v>29</v>
      </c>
      <c r="O1110" s="1" t="s">
        <v>37</v>
      </c>
    </row>
    <row r="1111" spans="1:15" x14ac:dyDescent="0.3">
      <c r="A1111" s="1" t="s">
        <v>3726</v>
      </c>
      <c r="B1111" s="2">
        <v>45120</v>
      </c>
      <c r="C1111" s="1" t="s">
        <v>6672</v>
      </c>
      <c r="D1111" s="1" t="s">
        <v>32</v>
      </c>
      <c r="E1111">
        <v>2023</v>
      </c>
      <c r="F1111" s="1" t="s">
        <v>1418</v>
      </c>
      <c r="G1111" s="1" t="s">
        <v>2402</v>
      </c>
      <c r="H1111" s="1" t="s">
        <v>3145</v>
      </c>
      <c r="I1111" s="1" t="s">
        <v>3146</v>
      </c>
      <c r="J1111" s="1" t="s">
        <v>70</v>
      </c>
      <c r="K1111" s="3">
        <v>9.23</v>
      </c>
      <c r="L1111">
        <v>4</v>
      </c>
      <c r="M1111" s="3">
        <v>36.92</v>
      </c>
      <c r="N1111" s="1" t="s">
        <v>21</v>
      </c>
      <c r="O1111" s="1" t="s">
        <v>37</v>
      </c>
    </row>
    <row r="1112" spans="1:15" x14ac:dyDescent="0.3">
      <c r="A1112" s="1" t="s">
        <v>3727</v>
      </c>
      <c r="B1112" s="2">
        <v>45031</v>
      </c>
      <c r="C1112" s="1" t="s">
        <v>6673</v>
      </c>
      <c r="D1112" s="1" t="s">
        <v>82</v>
      </c>
      <c r="E1112">
        <v>2023</v>
      </c>
      <c r="F1112" s="1" t="s">
        <v>1043</v>
      </c>
      <c r="G1112" s="1" t="s">
        <v>1493</v>
      </c>
      <c r="H1112" s="1" t="s">
        <v>2101</v>
      </c>
      <c r="I1112" s="1" t="s">
        <v>2102</v>
      </c>
      <c r="J1112" s="1" t="s">
        <v>51</v>
      </c>
      <c r="K1112" s="3">
        <v>32.35</v>
      </c>
      <c r="L1112">
        <v>1</v>
      </c>
      <c r="M1112" s="3">
        <v>32.35</v>
      </c>
      <c r="N1112" s="1" t="s">
        <v>21</v>
      </c>
      <c r="O1112" s="1" t="s">
        <v>37</v>
      </c>
    </row>
    <row r="1113" spans="1:15" x14ac:dyDescent="0.3">
      <c r="A1113" s="1" t="s">
        <v>3728</v>
      </c>
      <c r="B1113" s="2">
        <v>45475</v>
      </c>
      <c r="C1113" s="1" t="s">
        <v>6671</v>
      </c>
      <c r="D1113" s="1" t="s">
        <v>32</v>
      </c>
      <c r="E1113">
        <v>2024</v>
      </c>
      <c r="F1113" s="1" t="s">
        <v>690</v>
      </c>
      <c r="G1113" s="1" t="s">
        <v>691</v>
      </c>
      <c r="H1113" s="1" t="s">
        <v>1050</v>
      </c>
      <c r="I1113" s="1" t="s">
        <v>3486</v>
      </c>
      <c r="J1113" s="1" t="s">
        <v>70</v>
      </c>
      <c r="K1113" s="3">
        <v>26.32</v>
      </c>
      <c r="L1113">
        <v>2</v>
      </c>
      <c r="M1113" s="3">
        <v>52.64</v>
      </c>
      <c r="N1113" s="1" t="s">
        <v>29</v>
      </c>
      <c r="O1113" s="1" t="s">
        <v>95</v>
      </c>
    </row>
    <row r="1114" spans="1:15" x14ac:dyDescent="0.3">
      <c r="A1114" s="1" t="s">
        <v>3729</v>
      </c>
      <c r="B1114" s="2">
        <v>44812</v>
      </c>
      <c r="C1114" s="1" t="s">
        <v>6672</v>
      </c>
      <c r="D1114" s="1" t="s">
        <v>60</v>
      </c>
      <c r="E1114">
        <v>2022</v>
      </c>
      <c r="F1114" s="1" t="s">
        <v>3395</v>
      </c>
      <c r="G1114" s="1" t="s">
        <v>3730</v>
      </c>
      <c r="H1114" s="1" t="s">
        <v>836</v>
      </c>
      <c r="I1114" s="1" t="s">
        <v>837</v>
      </c>
      <c r="J1114" s="1" t="s">
        <v>20</v>
      </c>
      <c r="K1114" s="3">
        <v>50.1</v>
      </c>
      <c r="L1114">
        <v>3</v>
      </c>
      <c r="M1114" s="3">
        <v>150.30000000000001</v>
      </c>
      <c r="N1114" s="1" t="s">
        <v>21</v>
      </c>
      <c r="O1114" s="1" t="s">
        <v>22</v>
      </c>
    </row>
    <row r="1115" spans="1:15" x14ac:dyDescent="0.3">
      <c r="A1115" s="1" t="s">
        <v>3731</v>
      </c>
      <c r="B1115" s="2">
        <v>44965</v>
      </c>
      <c r="C1115" s="1" t="s">
        <v>6670</v>
      </c>
      <c r="D1115" s="1" t="s">
        <v>39</v>
      </c>
      <c r="E1115">
        <v>2023</v>
      </c>
      <c r="F1115" s="1" t="s">
        <v>3493</v>
      </c>
      <c r="G1115" s="1" t="s">
        <v>3732</v>
      </c>
      <c r="H1115" s="1" t="s">
        <v>3733</v>
      </c>
      <c r="I1115" s="1" t="s">
        <v>3734</v>
      </c>
      <c r="J1115" s="1" t="s">
        <v>70</v>
      </c>
      <c r="K1115" s="3">
        <v>17.399999999999999</v>
      </c>
      <c r="L1115">
        <v>2</v>
      </c>
      <c r="M1115" s="3">
        <v>34.799999999999997</v>
      </c>
      <c r="N1115" s="1" t="s">
        <v>6669</v>
      </c>
      <c r="O1115" s="1" t="s">
        <v>22</v>
      </c>
    </row>
    <row r="1116" spans="1:15" x14ac:dyDescent="0.3">
      <c r="A1116" s="1" t="s">
        <v>3735</v>
      </c>
      <c r="B1116" s="2">
        <v>45108</v>
      </c>
      <c r="C1116" s="1" t="s">
        <v>6673</v>
      </c>
      <c r="D1116" s="1" t="s">
        <v>32</v>
      </c>
      <c r="E1116">
        <v>2023</v>
      </c>
      <c r="F1116" s="1" t="s">
        <v>516</v>
      </c>
      <c r="G1116" s="1" t="s">
        <v>3736</v>
      </c>
      <c r="H1116" s="1" t="s">
        <v>1665</v>
      </c>
      <c r="I1116" s="1" t="s">
        <v>3737</v>
      </c>
      <c r="J1116" s="1" t="s">
        <v>70</v>
      </c>
      <c r="K1116" s="3">
        <v>43.85</v>
      </c>
      <c r="L1116">
        <v>2</v>
      </c>
      <c r="M1116" s="3">
        <v>87.7</v>
      </c>
      <c r="N1116" s="1" t="s">
        <v>21</v>
      </c>
      <c r="O1116" s="1" t="s">
        <v>193</v>
      </c>
    </row>
    <row r="1117" spans="1:15" x14ac:dyDescent="0.3">
      <c r="A1117" s="1" t="s">
        <v>3738</v>
      </c>
      <c r="B1117" s="2">
        <v>45388</v>
      </c>
      <c r="C1117" s="1" t="s">
        <v>6673</v>
      </c>
      <c r="D1117" s="1" t="s">
        <v>82</v>
      </c>
      <c r="E1117">
        <v>2024</v>
      </c>
      <c r="F1117" s="1" t="s">
        <v>1877</v>
      </c>
      <c r="G1117" s="1" t="s">
        <v>3739</v>
      </c>
      <c r="H1117" s="1" t="s">
        <v>3172</v>
      </c>
      <c r="I1117" s="1" t="s">
        <v>3173</v>
      </c>
      <c r="J1117" s="1" t="s">
        <v>87</v>
      </c>
      <c r="K1117" s="3">
        <v>9.33</v>
      </c>
      <c r="L1117">
        <v>2</v>
      </c>
      <c r="M1117" s="3">
        <v>18.66</v>
      </c>
      <c r="N1117" s="1" t="s">
        <v>6669</v>
      </c>
      <c r="O1117" s="1" t="s">
        <v>193</v>
      </c>
    </row>
    <row r="1118" spans="1:15" x14ac:dyDescent="0.3">
      <c r="A1118" s="1" t="s">
        <v>3740</v>
      </c>
      <c r="B1118" s="2">
        <v>45109</v>
      </c>
      <c r="C1118" s="1" t="s">
        <v>6666</v>
      </c>
      <c r="D1118" s="1" t="s">
        <v>32</v>
      </c>
      <c r="E1118">
        <v>2023</v>
      </c>
      <c r="F1118" s="1" t="s">
        <v>1588</v>
      </c>
      <c r="G1118" s="1" t="s">
        <v>3741</v>
      </c>
      <c r="H1118" s="1" t="s">
        <v>421</v>
      </c>
      <c r="I1118" s="1" t="s">
        <v>3742</v>
      </c>
      <c r="J1118" s="1" t="s">
        <v>20</v>
      </c>
      <c r="K1118" s="3">
        <v>9.0500000000000007</v>
      </c>
      <c r="L1118">
        <v>4</v>
      </c>
      <c r="M1118" s="3">
        <v>36.200000000000003</v>
      </c>
      <c r="N1118" s="1" t="s">
        <v>6669</v>
      </c>
      <c r="O1118" s="1" t="s">
        <v>22</v>
      </c>
    </row>
    <row r="1119" spans="1:15" x14ac:dyDescent="0.3">
      <c r="A1119" s="1" t="s">
        <v>3743</v>
      </c>
      <c r="B1119" s="2">
        <v>45355</v>
      </c>
      <c r="C1119" s="1" t="s">
        <v>6667</v>
      </c>
      <c r="D1119" s="1" t="s">
        <v>15</v>
      </c>
      <c r="E1119">
        <v>2024</v>
      </c>
      <c r="F1119" s="1" t="s">
        <v>529</v>
      </c>
      <c r="G1119" s="1" t="s">
        <v>530</v>
      </c>
      <c r="H1119" s="1" t="s">
        <v>2229</v>
      </c>
      <c r="I1119" s="1" t="s">
        <v>3050</v>
      </c>
      <c r="J1119" s="1" t="s">
        <v>51</v>
      </c>
      <c r="K1119" s="3">
        <v>50.36</v>
      </c>
      <c r="L1119">
        <v>5</v>
      </c>
      <c r="M1119" s="3">
        <v>251.8</v>
      </c>
      <c r="N1119" s="1" t="s">
        <v>21</v>
      </c>
      <c r="O1119" s="1" t="s">
        <v>193</v>
      </c>
    </row>
    <row r="1120" spans="1:15" x14ac:dyDescent="0.3">
      <c r="A1120" s="1" t="s">
        <v>3744</v>
      </c>
      <c r="B1120" s="2">
        <v>44820</v>
      </c>
      <c r="C1120" s="1" t="s">
        <v>6668</v>
      </c>
      <c r="D1120" s="1" t="s">
        <v>60</v>
      </c>
      <c r="E1120">
        <v>2022</v>
      </c>
      <c r="F1120" s="1" t="s">
        <v>2919</v>
      </c>
      <c r="G1120" s="1" t="s">
        <v>3745</v>
      </c>
      <c r="H1120" s="1" t="s">
        <v>851</v>
      </c>
      <c r="I1120" s="1" t="s">
        <v>2218</v>
      </c>
      <c r="J1120" s="1" t="s">
        <v>70</v>
      </c>
      <c r="K1120" s="3">
        <v>49.92</v>
      </c>
      <c r="L1120">
        <v>2</v>
      </c>
      <c r="M1120" s="3">
        <v>99.84</v>
      </c>
      <c r="N1120" s="1" t="s">
        <v>21</v>
      </c>
      <c r="O1120" s="1" t="s">
        <v>37</v>
      </c>
    </row>
    <row r="1121" spans="1:15" x14ac:dyDescent="0.3">
      <c r="A1121" s="1" t="s">
        <v>3746</v>
      </c>
      <c r="B1121" s="2">
        <v>44952</v>
      </c>
      <c r="C1121" s="1" t="s">
        <v>6672</v>
      </c>
      <c r="D1121" s="1" t="s">
        <v>210</v>
      </c>
      <c r="E1121">
        <v>2023</v>
      </c>
      <c r="F1121" s="1" t="s">
        <v>2301</v>
      </c>
      <c r="G1121" s="1" t="s">
        <v>2302</v>
      </c>
      <c r="H1121" s="1" t="s">
        <v>3747</v>
      </c>
      <c r="I1121" s="1" t="s">
        <v>3748</v>
      </c>
      <c r="J1121" s="1" t="s">
        <v>70</v>
      </c>
      <c r="K1121" s="3">
        <v>52.53</v>
      </c>
      <c r="L1121">
        <v>1</v>
      </c>
      <c r="M1121" s="3">
        <v>52.53</v>
      </c>
      <c r="N1121" s="1" t="s">
        <v>6669</v>
      </c>
      <c r="O1121" s="1" t="s">
        <v>37</v>
      </c>
    </row>
    <row r="1122" spans="1:15" x14ac:dyDescent="0.3">
      <c r="A1122" s="1" t="s">
        <v>3749</v>
      </c>
      <c r="B1122" s="2">
        <v>44891</v>
      </c>
      <c r="C1122" s="1" t="s">
        <v>6673</v>
      </c>
      <c r="D1122" s="1" t="s">
        <v>54</v>
      </c>
      <c r="E1122">
        <v>2022</v>
      </c>
      <c r="F1122" s="1" t="s">
        <v>930</v>
      </c>
      <c r="G1122" s="1" t="s">
        <v>931</v>
      </c>
      <c r="H1122" s="1" t="s">
        <v>836</v>
      </c>
      <c r="I1122" s="1" t="s">
        <v>3750</v>
      </c>
      <c r="J1122" s="1" t="s">
        <v>70</v>
      </c>
      <c r="K1122" s="3">
        <v>49.12</v>
      </c>
      <c r="L1122">
        <v>4</v>
      </c>
      <c r="M1122" s="3">
        <v>196.48</v>
      </c>
      <c r="N1122" s="1" t="s">
        <v>6669</v>
      </c>
      <c r="O1122" s="1" t="s">
        <v>44</v>
      </c>
    </row>
    <row r="1123" spans="1:15" x14ac:dyDescent="0.3">
      <c r="A1123" s="1" t="s">
        <v>3751</v>
      </c>
      <c r="B1123" s="2">
        <v>45492</v>
      </c>
      <c r="C1123" s="1" t="s">
        <v>6668</v>
      </c>
      <c r="D1123" s="1" t="s">
        <v>32</v>
      </c>
      <c r="E1123">
        <v>2024</v>
      </c>
      <c r="F1123" s="1" t="s">
        <v>3752</v>
      </c>
      <c r="G1123" s="1" t="s">
        <v>3753</v>
      </c>
      <c r="H1123" s="1" t="s">
        <v>886</v>
      </c>
      <c r="I1123" s="1" t="s">
        <v>3111</v>
      </c>
      <c r="J1123" s="1" t="s">
        <v>20</v>
      </c>
      <c r="K1123" s="3">
        <v>25.88</v>
      </c>
      <c r="L1123">
        <v>1</v>
      </c>
      <c r="M1123" s="3">
        <v>25.88</v>
      </c>
      <c r="N1123" s="1" t="s">
        <v>21</v>
      </c>
      <c r="O1123" s="1" t="s">
        <v>44</v>
      </c>
    </row>
    <row r="1124" spans="1:15" x14ac:dyDescent="0.3">
      <c r="A1124" s="1" t="s">
        <v>3754</v>
      </c>
      <c r="B1124" s="2">
        <v>45505</v>
      </c>
      <c r="C1124" s="1" t="s">
        <v>6672</v>
      </c>
      <c r="D1124" s="1" t="s">
        <v>90</v>
      </c>
      <c r="E1124">
        <v>2024</v>
      </c>
      <c r="F1124" s="1" t="s">
        <v>1439</v>
      </c>
      <c r="G1124" s="1" t="s">
        <v>1440</v>
      </c>
      <c r="H1124" s="1" t="s">
        <v>3755</v>
      </c>
      <c r="I1124" s="1" t="s">
        <v>3756</v>
      </c>
      <c r="J1124" s="1" t="s">
        <v>20</v>
      </c>
      <c r="K1124" s="3">
        <v>14.49</v>
      </c>
      <c r="L1124">
        <v>4</v>
      </c>
      <c r="M1124" s="3">
        <v>57.96</v>
      </c>
      <c r="N1124" s="1" t="s">
        <v>21</v>
      </c>
      <c r="O1124" s="1" t="s">
        <v>37</v>
      </c>
    </row>
    <row r="1125" spans="1:15" x14ac:dyDescent="0.3">
      <c r="A1125" s="1" t="s">
        <v>3757</v>
      </c>
      <c r="B1125" s="2">
        <v>45332</v>
      </c>
      <c r="C1125" s="1" t="s">
        <v>6673</v>
      </c>
      <c r="D1125" s="1" t="s">
        <v>39</v>
      </c>
      <c r="E1125">
        <v>2024</v>
      </c>
      <c r="F1125" s="1" t="s">
        <v>3758</v>
      </c>
      <c r="G1125" s="1" t="s">
        <v>3759</v>
      </c>
      <c r="H1125" s="1" t="s">
        <v>3663</v>
      </c>
      <c r="I1125" s="1" t="s">
        <v>3760</v>
      </c>
      <c r="J1125" s="1" t="s">
        <v>20</v>
      </c>
      <c r="K1125" s="3">
        <v>44.8</v>
      </c>
      <c r="L1125">
        <v>5</v>
      </c>
      <c r="M1125" s="3">
        <v>224</v>
      </c>
      <c r="N1125" s="1" t="s">
        <v>6669</v>
      </c>
      <c r="O1125" s="1" t="s">
        <v>30</v>
      </c>
    </row>
    <row r="1126" spans="1:15" x14ac:dyDescent="0.3">
      <c r="A1126" s="1" t="s">
        <v>3761</v>
      </c>
      <c r="B1126" s="2">
        <v>45190</v>
      </c>
      <c r="C1126" s="1" t="s">
        <v>6672</v>
      </c>
      <c r="D1126" s="1" t="s">
        <v>60</v>
      </c>
      <c r="E1126">
        <v>2023</v>
      </c>
      <c r="F1126" s="1" t="s">
        <v>490</v>
      </c>
      <c r="G1126" s="1" t="s">
        <v>3719</v>
      </c>
      <c r="H1126" s="1" t="s">
        <v>3762</v>
      </c>
      <c r="I1126" s="1" t="s">
        <v>3763</v>
      </c>
      <c r="J1126" s="1" t="s">
        <v>20</v>
      </c>
      <c r="K1126" s="3">
        <v>52.68</v>
      </c>
      <c r="L1126">
        <v>1</v>
      </c>
      <c r="M1126" s="3">
        <v>52.68</v>
      </c>
      <c r="N1126" s="1" t="s">
        <v>21</v>
      </c>
      <c r="O1126" s="1" t="s">
        <v>44</v>
      </c>
    </row>
    <row r="1127" spans="1:15" x14ac:dyDescent="0.3">
      <c r="A1127" s="1" t="s">
        <v>3764</v>
      </c>
      <c r="B1127" s="2">
        <v>45146</v>
      </c>
      <c r="C1127" s="1" t="s">
        <v>6671</v>
      </c>
      <c r="D1127" s="1" t="s">
        <v>90</v>
      </c>
      <c r="E1127">
        <v>2023</v>
      </c>
      <c r="F1127" s="1" t="s">
        <v>2014</v>
      </c>
      <c r="G1127" s="1" t="s">
        <v>2073</v>
      </c>
      <c r="H1127" s="1" t="s">
        <v>747</v>
      </c>
      <c r="I1127" s="1" t="s">
        <v>748</v>
      </c>
      <c r="J1127" s="1" t="s">
        <v>70</v>
      </c>
      <c r="K1127" s="3">
        <v>10.130000000000001</v>
      </c>
      <c r="L1127">
        <v>2</v>
      </c>
      <c r="M1127" s="3">
        <v>20.260000000000002</v>
      </c>
      <c r="N1127" s="1" t="s">
        <v>21</v>
      </c>
      <c r="O1127" s="1" t="s">
        <v>193</v>
      </c>
    </row>
    <row r="1128" spans="1:15" x14ac:dyDescent="0.3">
      <c r="A1128" s="1" t="s">
        <v>3765</v>
      </c>
      <c r="B1128" s="2">
        <v>45088</v>
      </c>
      <c r="C1128" s="1" t="s">
        <v>6666</v>
      </c>
      <c r="D1128" s="1" t="s">
        <v>24</v>
      </c>
      <c r="E1128">
        <v>2023</v>
      </c>
      <c r="F1128" s="1" t="s">
        <v>2848</v>
      </c>
      <c r="G1128" s="1" t="s">
        <v>2849</v>
      </c>
      <c r="H1128" s="1" t="s">
        <v>568</v>
      </c>
      <c r="I1128" s="1" t="s">
        <v>3766</v>
      </c>
      <c r="J1128" s="1" t="s">
        <v>87</v>
      </c>
      <c r="K1128" s="3">
        <v>33.86</v>
      </c>
      <c r="L1128">
        <v>2</v>
      </c>
      <c r="M1128" s="3">
        <v>67.72</v>
      </c>
      <c r="N1128" s="1" t="s">
        <v>29</v>
      </c>
      <c r="O1128" s="1" t="s">
        <v>52</v>
      </c>
    </row>
    <row r="1129" spans="1:15" x14ac:dyDescent="0.3">
      <c r="A1129" s="1" t="s">
        <v>3767</v>
      </c>
      <c r="B1129" s="2">
        <v>45393</v>
      </c>
      <c r="C1129" s="1" t="s">
        <v>6672</v>
      </c>
      <c r="D1129" s="1" t="s">
        <v>82</v>
      </c>
      <c r="E1129">
        <v>2024</v>
      </c>
      <c r="F1129" s="1" t="s">
        <v>3057</v>
      </c>
      <c r="G1129" s="1" t="s">
        <v>3058</v>
      </c>
      <c r="H1129" s="1" t="s">
        <v>588</v>
      </c>
      <c r="I1129" s="1" t="s">
        <v>3466</v>
      </c>
      <c r="J1129" s="1" t="s">
        <v>20</v>
      </c>
      <c r="K1129" s="3">
        <v>7.05</v>
      </c>
      <c r="L1129">
        <v>4</v>
      </c>
      <c r="M1129" s="3">
        <v>28.2</v>
      </c>
      <c r="N1129" s="1" t="s">
        <v>6669</v>
      </c>
      <c r="O1129" s="1" t="s">
        <v>30</v>
      </c>
    </row>
    <row r="1130" spans="1:15" x14ac:dyDescent="0.3">
      <c r="A1130" s="1" t="s">
        <v>3768</v>
      </c>
      <c r="B1130" s="2">
        <v>44917</v>
      </c>
      <c r="C1130" s="1" t="s">
        <v>6672</v>
      </c>
      <c r="D1130" s="1" t="s">
        <v>107</v>
      </c>
      <c r="E1130">
        <v>2022</v>
      </c>
      <c r="F1130" s="1" t="s">
        <v>1465</v>
      </c>
      <c r="G1130" s="1" t="s">
        <v>1882</v>
      </c>
      <c r="H1130" s="1" t="s">
        <v>1974</v>
      </c>
      <c r="I1130" s="1" t="s">
        <v>1975</v>
      </c>
      <c r="J1130" s="1" t="s">
        <v>70</v>
      </c>
      <c r="K1130" s="3">
        <v>31.9</v>
      </c>
      <c r="L1130">
        <v>2</v>
      </c>
      <c r="M1130" s="3">
        <v>63.8</v>
      </c>
      <c r="N1130" s="1" t="s">
        <v>29</v>
      </c>
      <c r="O1130" s="1" t="s">
        <v>44</v>
      </c>
    </row>
    <row r="1131" spans="1:15" x14ac:dyDescent="0.3">
      <c r="A1131" s="1" t="s">
        <v>3769</v>
      </c>
      <c r="B1131" s="2">
        <v>45413</v>
      </c>
      <c r="C1131" s="1" t="s">
        <v>6670</v>
      </c>
      <c r="D1131" s="1" t="s">
        <v>46</v>
      </c>
      <c r="E1131">
        <v>2024</v>
      </c>
      <c r="F1131" s="1" t="s">
        <v>1691</v>
      </c>
      <c r="G1131" s="1" t="s">
        <v>3674</v>
      </c>
      <c r="H1131" s="1" t="s">
        <v>730</v>
      </c>
      <c r="I1131" s="1" t="s">
        <v>731</v>
      </c>
      <c r="J1131" s="1" t="s">
        <v>87</v>
      </c>
      <c r="K1131" s="3">
        <v>36.549999999999997</v>
      </c>
      <c r="L1131">
        <v>3</v>
      </c>
      <c r="M1131" s="3">
        <v>109.65</v>
      </c>
      <c r="N1131" s="1" t="s">
        <v>21</v>
      </c>
      <c r="O1131" s="1" t="s">
        <v>193</v>
      </c>
    </row>
    <row r="1132" spans="1:15" x14ac:dyDescent="0.3">
      <c r="A1132" s="1" t="s">
        <v>3770</v>
      </c>
      <c r="B1132" s="2">
        <v>45127</v>
      </c>
      <c r="C1132" s="1" t="s">
        <v>6672</v>
      </c>
      <c r="D1132" s="1" t="s">
        <v>32</v>
      </c>
      <c r="E1132">
        <v>2023</v>
      </c>
      <c r="F1132" s="1" t="s">
        <v>728</v>
      </c>
      <c r="G1132" s="1" t="s">
        <v>3771</v>
      </c>
      <c r="H1132" s="1" t="s">
        <v>27</v>
      </c>
      <c r="I1132" s="1" t="s">
        <v>3772</v>
      </c>
      <c r="J1132" s="1" t="s">
        <v>51</v>
      </c>
      <c r="K1132" s="3">
        <v>6.56</v>
      </c>
      <c r="L1132">
        <v>3</v>
      </c>
      <c r="M1132" s="3">
        <v>19.68</v>
      </c>
      <c r="N1132" s="1" t="s">
        <v>88</v>
      </c>
      <c r="O1132" s="1" t="s">
        <v>44</v>
      </c>
    </row>
    <row r="1133" spans="1:15" x14ac:dyDescent="0.3">
      <c r="A1133" s="1" t="s">
        <v>3773</v>
      </c>
      <c r="B1133" s="2">
        <v>45289</v>
      </c>
      <c r="C1133" s="1" t="s">
        <v>6668</v>
      </c>
      <c r="D1133" s="1" t="s">
        <v>107</v>
      </c>
      <c r="E1133">
        <v>2023</v>
      </c>
      <c r="F1133" s="1" t="s">
        <v>3207</v>
      </c>
      <c r="G1133" s="1" t="s">
        <v>3208</v>
      </c>
      <c r="H1133" s="1" t="s">
        <v>3573</v>
      </c>
      <c r="I1133" s="1" t="s">
        <v>3628</v>
      </c>
      <c r="J1133" s="1" t="s">
        <v>51</v>
      </c>
      <c r="K1133" s="3">
        <v>43.33</v>
      </c>
      <c r="L1133">
        <v>4</v>
      </c>
      <c r="M1133" s="3">
        <v>173.32</v>
      </c>
      <c r="N1133" s="1" t="s">
        <v>6669</v>
      </c>
      <c r="O1133" s="1" t="s">
        <v>95</v>
      </c>
    </row>
    <row r="1134" spans="1:15" x14ac:dyDescent="0.3">
      <c r="A1134" s="1" t="s">
        <v>3774</v>
      </c>
      <c r="B1134" s="2">
        <v>45580</v>
      </c>
      <c r="C1134" s="1" t="s">
        <v>6671</v>
      </c>
      <c r="D1134" s="1" t="s">
        <v>133</v>
      </c>
      <c r="E1134">
        <v>2024</v>
      </c>
      <c r="F1134" s="1" t="s">
        <v>2295</v>
      </c>
      <c r="G1134" s="1" t="s">
        <v>3775</v>
      </c>
      <c r="H1134" s="1" t="s">
        <v>717</v>
      </c>
      <c r="I1134" s="1" t="s">
        <v>3776</v>
      </c>
      <c r="J1134" s="1" t="s">
        <v>70</v>
      </c>
      <c r="K1134" s="3">
        <v>10.050000000000001</v>
      </c>
      <c r="L1134">
        <v>4</v>
      </c>
      <c r="M1134" s="3">
        <v>40.200000000000003</v>
      </c>
      <c r="N1134" s="1" t="s">
        <v>6669</v>
      </c>
      <c r="O1134" s="1" t="s">
        <v>44</v>
      </c>
    </row>
    <row r="1135" spans="1:15" x14ac:dyDescent="0.3">
      <c r="A1135" s="1" t="s">
        <v>3777</v>
      </c>
      <c r="B1135" s="2">
        <v>44927</v>
      </c>
      <c r="C1135" s="1" t="s">
        <v>6666</v>
      </c>
      <c r="D1135" s="1" t="s">
        <v>210</v>
      </c>
      <c r="E1135">
        <v>2023</v>
      </c>
      <c r="F1135" s="1" t="s">
        <v>854</v>
      </c>
      <c r="G1135" s="1" t="s">
        <v>855</v>
      </c>
      <c r="H1135" s="1" t="s">
        <v>3778</v>
      </c>
      <c r="I1135" s="1" t="s">
        <v>3779</v>
      </c>
      <c r="J1135" s="1" t="s">
        <v>20</v>
      </c>
      <c r="K1135" s="3">
        <v>10.63</v>
      </c>
      <c r="L1135">
        <v>4</v>
      </c>
      <c r="M1135" s="3">
        <v>42.52</v>
      </c>
      <c r="N1135" s="1" t="s">
        <v>21</v>
      </c>
      <c r="O1135" s="1" t="s">
        <v>44</v>
      </c>
    </row>
    <row r="1136" spans="1:15" x14ac:dyDescent="0.3">
      <c r="A1136" s="1" t="s">
        <v>3780</v>
      </c>
      <c r="B1136" s="2">
        <v>45810</v>
      </c>
      <c r="C1136" s="1" t="s">
        <v>6667</v>
      </c>
      <c r="D1136" s="1" t="s">
        <v>24</v>
      </c>
      <c r="E1136">
        <v>2025</v>
      </c>
      <c r="F1136" s="1" t="s">
        <v>3781</v>
      </c>
      <c r="G1136" s="1" t="s">
        <v>3782</v>
      </c>
      <c r="H1136" s="1" t="s">
        <v>752</v>
      </c>
      <c r="I1136" s="1" t="s">
        <v>1838</v>
      </c>
      <c r="J1136" s="1" t="s">
        <v>20</v>
      </c>
      <c r="K1136" s="3">
        <v>23.12</v>
      </c>
      <c r="L1136">
        <v>3</v>
      </c>
      <c r="M1136" s="3">
        <v>69.36</v>
      </c>
      <c r="N1136" s="1" t="s">
        <v>6669</v>
      </c>
      <c r="O1136" s="1" t="s">
        <v>193</v>
      </c>
    </row>
    <row r="1137" spans="1:15" x14ac:dyDescent="0.3">
      <c r="A1137" s="1" t="s">
        <v>3783</v>
      </c>
      <c r="B1137" s="2">
        <v>45651</v>
      </c>
      <c r="C1137" s="1" t="s">
        <v>6670</v>
      </c>
      <c r="D1137" s="1" t="s">
        <v>107</v>
      </c>
      <c r="E1137">
        <v>2024</v>
      </c>
      <c r="F1137" s="1" t="s">
        <v>25</v>
      </c>
      <c r="G1137" s="1" t="s">
        <v>26</v>
      </c>
      <c r="H1137" s="1" t="s">
        <v>287</v>
      </c>
      <c r="I1137" s="1" t="s">
        <v>1562</v>
      </c>
      <c r="J1137" s="1" t="s">
        <v>20</v>
      </c>
      <c r="K1137" s="3">
        <v>12.03</v>
      </c>
      <c r="L1137">
        <v>2</v>
      </c>
      <c r="M1137" s="3">
        <v>24.06</v>
      </c>
      <c r="N1137" s="1" t="s">
        <v>21</v>
      </c>
      <c r="O1137" s="1" t="s">
        <v>22</v>
      </c>
    </row>
    <row r="1138" spans="1:15" x14ac:dyDescent="0.3">
      <c r="A1138" s="1" t="s">
        <v>3784</v>
      </c>
      <c r="B1138" s="2">
        <v>45843</v>
      </c>
      <c r="C1138" s="1" t="s">
        <v>6673</v>
      </c>
      <c r="D1138" s="1" t="s">
        <v>32</v>
      </c>
      <c r="E1138">
        <v>2025</v>
      </c>
      <c r="F1138" s="1" t="s">
        <v>552</v>
      </c>
      <c r="G1138" s="1" t="s">
        <v>553</v>
      </c>
      <c r="H1138" s="1" t="s">
        <v>3785</v>
      </c>
      <c r="I1138" s="1" t="s">
        <v>3786</v>
      </c>
      <c r="J1138" s="1" t="s">
        <v>20</v>
      </c>
      <c r="K1138" s="3">
        <v>7.69</v>
      </c>
      <c r="L1138">
        <v>5</v>
      </c>
      <c r="M1138" s="3">
        <v>38.450000000000003</v>
      </c>
      <c r="N1138" s="1" t="s">
        <v>29</v>
      </c>
      <c r="O1138" s="1" t="s">
        <v>193</v>
      </c>
    </row>
    <row r="1139" spans="1:15" x14ac:dyDescent="0.3">
      <c r="A1139" s="1" t="s">
        <v>3787</v>
      </c>
      <c r="B1139" s="2">
        <v>44856</v>
      </c>
      <c r="C1139" s="1" t="s">
        <v>6673</v>
      </c>
      <c r="D1139" s="1" t="s">
        <v>133</v>
      </c>
      <c r="E1139">
        <v>2022</v>
      </c>
      <c r="F1139" s="1" t="s">
        <v>676</v>
      </c>
      <c r="G1139" s="1" t="s">
        <v>677</v>
      </c>
      <c r="H1139" s="1" t="s">
        <v>2130</v>
      </c>
      <c r="I1139" s="1" t="s">
        <v>3788</v>
      </c>
      <c r="J1139" s="1" t="s">
        <v>51</v>
      </c>
      <c r="K1139" s="3">
        <v>28.11</v>
      </c>
      <c r="L1139">
        <v>1</v>
      </c>
      <c r="M1139" s="3">
        <v>28.11</v>
      </c>
      <c r="N1139" s="1" t="s">
        <v>29</v>
      </c>
      <c r="O1139" s="1" t="s">
        <v>22</v>
      </c>
    </row>
    <row r="1140" spans="1:15" x14ac:dyDescent="0.3">
      <c r="A1140" s="1" t="s">
        <v>3789</v>
      </c>
      <c r="B1140" s="2">
        <v>45205</v>
      </c>
      <c r="C1140" s="1" t="s">
        <v>6668</v>
      </c>
      <c r="D1140" s="1" t="s">
        <v>133</v>
      </c>
      <c r="E1140">
        <v>2023</v>
      </c>
      <c r="F1140" s="1" t="s">
        <v>195</v>
      </c>
      <c r="G1140" s="1" t="s">
        <v>3790</v>
      </c>
      <c r="H1140" s="1" t="s">
        <v>3791</v>
      </c>
      <c r="I1140" s="1" t="s">
        <v>3792</v>
      </c>
      <c r="J1140" s="1" t="s">
        <v>51</v>
      </c>
      <c r="K1140" s="3">
        <v>51.42</v>
      </c>
      <c r="L1140">
        <v>4</v>
      </c>
      <c r="M1140" s="3">
        <v>205.68</v>
      </c>
      <c r="N1140" s="1" t="s">
        <v>29</v>
      </c>
      <c r="O1140" s="1" t="s">
        <v>37</v>
      </c>
    </row>
    <row r="1141" spans="1:15" x14ac:dyDescent="0.3">
      <c r="A1141" s="1" t="s">
        <v>3793</v>
      </c>
      <c r="B1141" s="2">
        <v>44932</v>
      </c>
      <c r="C1141" s="1" t="s">
        <v>6668</v>
      </c>
      <c r="D1141" s="1" t="s">
        <v>210</v>
      </c>
      <c r="E1141">
        <v>2023</v>
      </c>
      <c r="F1141" s="1" t="s">
        <v>1733</v>
      </c>
      <c r="G1141" s="1" t="s">
        <v>2109</v>
      </c>
      <c r="H1141" s="1" t="s">
        <v>580</v>
      </c>
      <c r="I1141" s="1" t="s">
        <v>581</v>
      </c>
      <c r="J1141" s="1" t="s">
        <v>70</v>
      </c>
      <c r="K1141" s="3">
        <v>8.9700000000000006</v>
      </c>
      <c r="L1141">
        <v>5</v>
      </c>
      <c r="M1141" s="3">
        <v>44.85</v>
      </c>
      <c r="N1141" s="1" t="s">
        <v>21</v>
      </c>
      <c r="O1141" s="1" t="s">
        <v>22</v>
      </c>
    </row>
    <row r="1142" spans="1:15" x14ac:dyDescent="0.3">
      <c r="A1142" s="1" t="s">
        <v>3794</v>
      </c>
      <c r="B1142" s="2">
        <v>45800</v>
      </c>
      <c r="C1142" s="1" t="s">
        <v>6668</v>
      </c>
      <c r="D1142" s="1" t="s">
        <v>46</v>
      </c>
      <c r="E1142">
        <v>2025</v>
      </c>
      <c r="F1142" s="1" t="s">
        <v>453</v>
      </c>
      <c r="G1142" s="1" t="s">
        <v>454</v>
      </c>
      <c r="H1142" s="1" t="s">
        <v>2488</v>
      </c>
      <c r="I1142" s="1" t="s">
        <v>2489</v>
      </c>
      <c r="J1142" s="1" t="s">
        <v>70</v>
      </c>
      <c r="K1142" s="3">
        <v>20.43</v>
      </c>
      <c r="L1142">
        <v>5</v>
      </c>
      <c r="M1142" s="3">
        <v>102.15</v>
      </c>
      <c r="N1142" s="1" t="s">
        <v>21</v>
      </c>
      <c r="O1142" s="1" t="s">
        <v>37</v>
      </c>
    </row>
    <row r="1143" spans="1:15" x14ac:dyDescent="0.3">
      <c r="A1143" s="1" t="s">
        <v>3795</v>
      </c>
      <c r="B1143" s="2">
        <v>45350</v>
      </c>
      <c r="C1143" s="1" t="s">
        <v>6670</v>
      </c>
      <c r="D1143" s="1" t="s">
        <v>39</v>
      </c>
      <c r="E1143">
        <v>2024</v>
      </c>
      <c r="F1143" s="1" t="s">
        <v>3796</v>
      </c>
      <c r="G1143" s="1" t="s">
        <v>3797</v>
      </c>
      <c r="H1143" s="1" t="s">
        <v>3798</v>
      </c>
      <c r="I1143" s="1" t="s">
        <v>3799</v>
      </c>
      <c r="J1143" s="1" t="s">
        <v>20</v>
      </c>
      <c r="K1143" s="3">
        <v>44.66</v>
      </c>
      <c r="L1143">
        <v>2</v>
      </c>
      <c r="M1143" s="3">
        <v>89.32</v>
      </c>
      <c r="N1143" s="1" t="s">
        <v>88</v>
      </c>
      <c r="O1143" s="1" t="s">
        <v>37</v>
      </c>
    </row>
    <row r="1144" spans="1:15" x14ac:dyDescent="0.3">
      <c r="A1144" s="1" t="s">
        <v>3800</v>
      </c>
      <c r="B1144" s="2">
        <v>45740</v>
      </c>
      <c r="C1144" s="1" t="s">
        <v>6667</v>
      </c>
      <c r="D1144" s="1" t="s">
        <v>15</v>
      </c>
      <c r="E1144">
        <v>2025</v>
      </c>
      <c r="F1144" s="1" t="s">
        <v>742</v>
      </c>
      <c r="G1144" s="1" t="s">
        <v>743</v>
      </c>
      <c r="H1144" s="1" t="s">
        <v>1394</v>
      </c>
      <c r="I1144" s="1" t="s">
        <v>3801</v>
      </c>
      <c r="J1144" s="1" t="s">
        <v>70</v>
      </c>
      <c r="K1144" s="3">
        <v>18.82</v>
      </c>
      <c r="L1144">
        <v>3</v>
      </c>
      <c r="M1144" s="3">
        <v>56.46</v>
      </c>
      <c r="N1144" s="1" t="s">
        <v>6669</v>
      </c>
      <c r="O1144" s="1" t="s">
        <v>95</v>
      </c>
    </row>
    <row r="1145" spans="1:15" x14ac:dyDescent="0.3">
      <c r="A1145" s="1" t="s">
        <v>3802</v>
      </c>
      <c r="B1145" s="2">
        <v>45397</v>
      </c>
      <c r="C1145" s="1" t="s">
        <v>6667</v>
      </c>
      <c r="D1145" s="1" t="s">
        <v>82</v>
      </c>
      <c r="E1145">
        <v>2024</v>
      </c>
      <c r="F1145" s="1" t="s">
        <v>666</v>
      </c>
      <c r="G1145" s="1" t="s">
        <v>3335</v>
      </c>
      <c r="H1145" s="1" t="s">
        <v>370</v>
      </c>
      <c r="I1145" s="1" t="s">
        <v>902</v>
      </c>
      <c r="J1145" s="1" t="s">
        <v>70</v>
      </c>
      <c r="K1145" s="3">
        <v>19.920000000000002</v>
      </c>
      <c r="L1145">
        <v>2</v>
      </c>
      <c r="M1145" s="3">
        <v>39.840000000000003</v>
      </c>
      <c r="N1145" s="1" t="s">
        <v>29</v>
      </c>
      <c r="O1145" s="1" t="s">
        <v>80</v>
      </c>
    </row>
    <row r="1146" spans="1:15" x14ac:dyDescent="0.3">
      <c r="A1146" s="1" t="s">
        <v>3803</v>
      </c>
      <c r="B1146" s="2">
        <v>45153</v>
      </c>
      <c r="C1146" s="1" t="s">
        <v>6671</v>
      </c>
      <c r="D1146" s="1" t="s">
        <v>90</v>
      </c>
      <c r="E1146">
        <v>2023</v>
      </c>
      <c r="F1146" s="1" t="s">
        <v>3804</v>
      </c>
      <c r="G1146" s="1" t="s">
        <v>2109</v>
      </c>
      <c r="H1146" s="1" t="s">
        <v>1373</v>
      </c>
      <c r="I1146" s="1" t="s">
        <v>3805</v>
      </c>
      <c r="J1146" s="1" t="s">
        <v>20</v>
      </c>
      <c r="K1146" s="3">
        <v>38.5</v>
      </c>
      <c r="L1146">
        <v>1</v>
      </c>
      <c r="M1146" s="3">
        <v>38.5</v>
      </c>
      <c r="N1146" s="1" t="s">
        <v>6669</v>
      </c>
      <c r="O1146" s="1" t="s">
        <v>30</v>
      </c>
    </row>
    <row r="1147" spans="1:15" x14ac:dyDescent="0.3">
      <c r="A1147" s="1" t="s">
        <v>3806</v>
      </c>
      <c r="B1147" s="2">
        <v>44923</v>
      </c>
      <c r="C1147" s="1" t="s">
        <v>6670</v>
      </c>
      <c r="D1147" s="1" t="s">
        <v>107</v>
      </c>
      <c r="E1147">
        <v>2022</v>
      </c>
      <c r="F1147" s="1" t="s">
        <v>1846</v>
      </c>
      <c r="G1147" s="1" t="s">
        <v>1847</v>
      </c>
      <c r="H1147" s="1" t="s">
        <v>136</v>
      </c>
      <c r="I1147" s="1" t="s">
        <v>137</v>
      </c>
      <c r="J1147" s="1" t="s">
        <v>20</v>
      </c>
      <c r="K1147" s="3">
        <v>39.840000000000003</v>
      </c>
      <c r="L1147">
        <v>5</v>
      </c>
      <c r="M1147" s="3">
        <v>199.2</v>
      </c>
      <c r="N1147" s="1" t="s">
        <v>6669</v>
      </c>
      <c r="O1147" s="1" t="s">
        <v>44</v>
      </c>
    </row>
    <row r="1148" spans="1:15" x14ac:dyDescent="0.3">
      <c r="A1148" s="1" t="s">
        <v>3807</v>
      </c>
      <c r="B1148" s="2">
        <v>45064</v>
      </c>
      <c r="C1148" s="1" t="s">
        <v>6672</v>
      </c>
      <c r="D1148" s="1" t="s">
        <v>46</v>
      </c>
      <c r="E1148">
        <v>2023</v>
      </c>
      <c r="F1148" s="1" t="s">
        <v>3085</v>
      </c>
      <c r="G1148" s="1" t="s">
        <v>3086</v>
      </c>
      <c r="H1148" s="1" t="s">
        <v>1602</v>
      </c>
      <c r="I1148" s="1" t="s">
        <v>3808</v>
      </c>
      <c r="J1148" s="1" t="s">
        <v>70</v>
      </c>
      <c r="K1148" s="3">
        <v>25.55</v>
      </c>
      <c r="L1148">
        <v>2</v>
      </c>
      <c r="M1148" s="3">
        <v>51.1</v>
      </c>
      <c r="N1148" s="1" t="s">
        <v>21</v>
      </c>
      <c r="O1148" s="1" t="s">
        <v>30</v>
      </c>
    </row>
    <row r="1149" spans="1:15" x14ac:dyDescent="0.3">
      <c r="A1149" s="1" t="s">
        <v>3809</v>
      </c>
      <c r="B1149" s="2">
        <v>44957</v>
      </c>
      <c r="C1149" s="1" t="s">
        <v>6671</v>
      </c>
      <c r="D1149" s="1" t="s">
        <v>210</v>
      </c>
      <c r="E1149">
        <v>2023</v>
      </c>
      <c r="F1149" s="1" t="s">
        <v>930</v>
      </c>
      <c r="G1149" s="1" t="s">
        <v>931</v>
      </c>
      <c r="H1149" s="1" t="s">
        <v>3666</v>
      </c>
      <c r="I1149" s="1" t="s">
        <v>3667</v>
      </c>
      <c r="J1149" s="1" t="s">
        <v>70</v>
      </c>
      <c r="K1149" s="3">
        <v>56.4</v>
      </c>
      <c r="L1149">
        <v>4</v>
      </c>
      <c r="M1149" s="3">
        <v>225.6</v>
      </c>
      <c r="N1149" s="1" t="s">
        <v>6669</v>
      </c>
      <c r="O1149" s="1" t="s">
        <v>95</v>
      </c>
    </row>
    <row r="1150" spans="1:15" x14ac:dyDescent="0.3">
      <c r="A1150" s="1" t="s">
        <v>3810</v>
      </c>
      <c r="B1150" s="2">
        <v>45564</v>
      </c>
      <c r="C1150" s="1" t="s">
        <v>6666</v>
      </c>
      <c r="D1150" s="1" t="s">
        <v>60</v>
      </c>
      <c r="E1150">
        <v>2024</v>
      </c>
      <c r="F1150" s="1" t="s">
        <v>419</v>
      </c>
      <c r="G1150" s="1" t="s">
        <v>2512</v>
      </c>
      <c r="H1150" s="1" t="s">
        <v>1602</v>
      </c>
      <c r="I1150" s="1" t="s">
        <v>1740</v>
      </c>
      <c r="J1150" s="1" t="s">
        <v>20</v>
      </c>
      <c r="K1150" s="3">
        <v>22.43</v>
      </c>
      <c r="L1150">
        <v>1</v>
      </c>
      <c r="M1150" s="3">
        <v>22.43</v>
      </c>
      <c r="N1150" s="1" t="s">
        <v>6669</v>
      </c>
      <c r="O1150" s="1" t="s">
        <v>193</v>
      </c>
    </row>
    <row r="1151" spans="1:15" x14ac:dyDescent="0.3">
      <c r="A1151" s="1" t="s">
        <v>3811</v>
      </c>
      <c r="B1151" s="2">
        <v>44977</v>
      </c>
      <c r="C1151" s="1" t="s">
        <v>6667</v>
      </c>
      <c r="D1151" s="1" t="s">
        <v>39</v>
      </c>
      <c r="E1151">
        <v>2023</v>
      </c>
      <c r="F1151" s="1" t="s">
        <v>123</v>
      </c>
      <c r="G1151" s="1" t="s">
        <v>3812</v>
      </c>
      <c r="H1151" s="1" t="s">
        <v>3813</v>
      </c>
      <c r="I1151" s="1" t="s">
        <v>3814</v>
      </c>
      <c r="J1151" s="1" t="s">
        <v>87</v>
      </c>
      <c r="K1151" s="3">
        <v>21.52</v>
      </c>
      <c r="L1151">
        <v>5</v>
      </c>
      <c r="M1151" s="3">
        <v>107.6</v>
      </c>
      <c r="N1151" s="1" t="s">
        <v>6669</v>
      </c>
      <c r="O1151" s="1" t="s">
        <v>37</v>
      </c>
    </row>
    <row r="1152" spans="1:15" x14ac:dyDescent="0.3">
      <c r="A1152" s="1" t="s">
        <v>3815</v>
      </c>
      <c r="B1152" s="2">
        <v>44932</v>
      </c>
      <c r="C1152" s="1" t="s">
        <v>6668</v>
      </c>
      <c r="D1152" s="1" t="s">
        <v>210</v>
      </c>
      <c r="E1152">
        <v>2023</v>
      </c>
      <c r="F1152" s="1" t="s">
        <v>3098</v>
      </c>
      <c r="G1152" s="1" t="s">
        <v>3099</v>
      </c>
      <c r="H1152" s="1" t="s">
        <v>2070</v>
      </c>
      <c r="I1152" s="1" t="s">
        <v>2928</v>
      </c>
      <c r="J1152" s="1" t="s">
        <v>87</v>
      </c>
      <c r="K1152" s="3">
        <v>39.200000000000003</v>
      </c>
      <c r="L1152">
        <v>3</v>
      </c>
      <c r="M1152" s="3">
        <v>117.6</v>
      </c>
      <c r="N1152" s="1" t="s">
        <v>21</v>
      </c>
      <c r="O1152" s="1" t="s">
        <v>193</v>
      </c>
    </row>
    <row r="1153" spans="1:15" x14ac:dyDescent="0.3">
      <c r="A1153" s="1" t="s">
        <v>3816</v>
      </c>
      <c r="B1153" s="2">
        <v>44888</v>
      </c>
      <c r="C1153" s="1" t="s">
        <v>6670</v>
      </c>
      <c r="D1153" s="1" t="s">
        <v>54</v>
      </c>
      <c r="E1153">
        <v>2022</v>
      </c>
      <c r="F1153" s="1" t="s">
        <v>2220</v>
      </c>
      <c r="G1153" s="1" t="s">
        <v>2221</v>
      </c>
      <c r="H1153" s="1" t="s">
        <v>504</v>
      </c>
      <c r="I1153" s="1" t="s">
        <v>3817</v>
      </c>
      <c r="J1153" s="1" t="s">
        <v>20</v>
      </c>
      <c r="K1153" s="3">
        <v>29.55</v>
      </c>
      <c r="L1153">
        <v>1</v>
      </c>
      <c r="M1153" s="3">
        <v>29.55</v>
      </c>
      <c r="N1153" s="1" t="s">
        <v>21</v>
      </c>
      <c r="O1153" s="1" t="s">
        <v>37</v>
      </c>
    </row>
    <row r="1154" spans="1:15" x14ac:dyDescent="0.3">
      <c r="A1154" s="1" t="s">
        <v>3818</v>
      </c>
      <c r="B1154" s="2">
        <v>45078</v>
      </c>
      <c r="C1154" s="1" t="s">
        <v>6672</v>
      </c>
      <c r="D1154" s="1" t="s">
        <v>24</v>
      </c>
      <c r="E1154">
        <v>2023</v>
      </c>
      <c r="F1154" s="1" t="s">
        <v>169</v>
      </c>
      <c r="G1154" s="1" t="s">
        <v>170</v>
      </c>
      <c r="H1154" s="1" t="s">
        <v>501</v>
      </c>
      <c r="I1154" s="1" t="s">
        <v>3214</v>
      </c>
      <c r="J1154" s="1" t="s">
        <v>70</v>
      </c>
      <c r="K1154" s="3">
        <v>40.369999999999997</v>
      </c>
      <c r="L1154">
        <v>3</v>
      </c>
      <c r="M1154" s="3">
        <v>121.11</v>
      </c>
      <c r="N1154" s="1" t="s">
        <v>6669</v>
      </c>
      <c r="O1154" s="1" t="s">
        <v>37</v>
      </c>
    </row>
    <row r="1155" spans="1:15" x14ac:dyDescent="0.3">
      <c r="A1155" s="1" t="s">
        <v>3819</v>
      </c>
      <c r="B1155" s="2">
        <v>45552</v>
      </c>
      <c r="C1155" s="1" t="s">
        <v>6671</v>
      </c>
      <c r="D1155" s="1" t="s">
        <v>60</v>
      </c>
      <c r="E1155">
        <v>2024</v>
      </c>
      <c r="F1155" s="1" t="s">
        <v>3238</v>
      </c>
      <c r="G1155" s="1" t="s">
        <v>3239</v>
      </c>
      <c r="H1155" s="1" t="s">
        <v>416</v>
      </c>
      <c r="I1155" s="1" t="s">
        <v>3820</v>
      </c>
      <c r="J1155" s="1" t="s">
        <v>20</v>
      </c>
      <c r="K1155" s="3">
        <v>33.22</v>
      </c>
      <c r="L1155">
        <v>5</v>
      </c>
      <c r="M1155" s="3">
        <v>166.1</v>
      </c>
      <c r="N1155" s="1" t="s">
        <v>21</v>
      </c>
      <c r="O1155" s="1" t="s">
        <v>37</v>
      </c>
    </row>
    <row r="1156" spans="1:15" x14ac:dyDescent="0.3">
      <c r="A1156" s="1" t="s">
        <v>3821</v>
      </c>
      <c r="B1156" s="2">
        <v>45847</v>
      </c>
      <c r="C1156" s="1" t="s">
        <v>6670</v>
      </c>
      <c r="D1156" s="1" t="s">
        <v>32</v>
      </c>
      <c r="E1156">
        <v>2025</v>
      </c>
      <c r="F1156" s="1" t="s">
        <v>1819</v>
      </c>
      <c r="G1156" s="1" t="s">
        <v>3679</v>
      </c>
      <c r="H1156" s="1" t="s">
        <v>2650</v>
      </c>
      <c r="I1156" s="1" t="s">
        <v>3822</v>
      </c>
      <c r="J1156" s="1" t="s">
        <v>20</v>
      </c>
      <c r="K1156" s="3">
        <v>39.43</v>
      </c>
      <c r="L1156">
        <v>4</v>
      </c>
      <c r="M1156" s="3">
        <v>157.72</v>
      </c>
      <c r="N1156" s="1" t="s">
        <v>6669</v>
      </c>
      <c r="O1156" s="1" t="s">
        <v>95</v>
      </c>
    </row>
    <row r="1157" spans="1:15" x14ac:dyDescent="0.3">
      <c r="A1157" s="1" t="s">
        <v>3823</v>
      </c>
      <c r="B1157" s="2">
        <v>44889</v>
      </c>
      <c r="C1157" s="1" t="s">
        <v>6672</v>
      </c>
      <c r="D1157" s="1" t="s">
        <v>54</v>
      </c>
      <c r="E1157">
        <v>2022</v>
      </c>
      <c r="F1157" s="1" t="s">
        <v>3824</v>
      </c>
      <c r="G1157" s="1" t="s">
        <v>3825</v>
      </c>
      <c r="H1157" s="1" t="s">
        <v>2872</v>
      </c>
      <c r="I1157" s="1" t="s">
        <v>3826</v>
      </c>
      <c r="J1157" s="1" t="s">
        <v>20</v>
      </c>
      <c r="K1157" s="3">
        <v>12.08</v>
      </c>
      <c r="L1157">
        <v>3</v>
      </c>
      <c r="M1157" s="3">
        <v>36.24</v>
      </c>
      <c r="N1157" s="1" t="s">
        <v>6669</v>
      </c>
      <c r="O1157" s="1" t="s">
        <v>22</v>
      </c>
    </row>
    <row r="1158" spans="1:15" x14ac:dyDescent="0.3">
      <c r="A1158" s="1" t="s">
        <v>3827</v>
      </c>
      <c r="B1158" s="2">
        <v>45122</v>
      </c>
      <c r="C1158" s="1" t="s">
        <v>6673</v>
      </c>
      <c r="D1158" s="1" t="s">
        <v>32</v>
      </c>
      <c r="E1158">
        <v>2023</v>
      </c>
      <c r="F1158" s="1" t="s">
        <v>40</v>
      </c>
      <c r="G1158" s="1" t="s">
        <v>3828</v>
      </c>
      <c r="H1158" s="1" t="s">
        <v>3829</v>
      </c>
      <c r="I1158" s="1" t="s">
        <v>3830</v>
      </c>
      <c r="J1158" s="1" t="s">
        <v>70</v>
      </c>
      <c r="K1158" s="3">
        <v>14.6</v>
      </c>
      <c r="L1158">
        <v>5</v>
      </c>
      <c r="M1158" s="3">
        <v>73</v>
      </c>
      <c r="N1158" s="1" t="s">
        <v>29</v>
      </c>
      <c r="O1158" s="1" t="s">
        <v>95</v>
      </c>
    </row>
    <row r="1159" spans="1:15" x14ac:dyDescent="0.3">
      <c r="A1159" s="1" t="s">
        <v>3831</v>
      </c>
      <c r="B1159" s="2">
        <v>45818</v>
      </c>
      <c r="C1159" s="1" t="s">
        <v>6671</v>
      </c>
      <c r="D1159" s="1" t="s">
        <v>24</v>
      </c>
      <c r="E1159">
        <v>2025</v>
      </c>
      <c r="F1159" s="1" t="s">
        <v>3832</v>
      </c>
      <c r="G1159" s="1" t="s">
        <v>3833</v>
      </c>
      <c r="H1159" s="1" t="s">
        <v>3834</v>
      </c>
      <c r="I1159" s="1" t="s">
        <v>3835</v>
      </c>
      <c r="J1159" s="1" t="s">
        <v>51</v>
      </c>
      <c r="K1159" s="3">
        <v>52.68</v>
      </c>
      <c r="L1159">
        <v>1</v>
      </c>
      <c r="M1159" s="3">
        <v>52.68</v>
      </c>
      <c r="N1159" s="1" t="s">
        <v>21</v>
      </c>
      <c r="O1159" s="1" t="s">
        <v>30</v>
      </c>
    </row>
    <row r="1160" spans="1:15" x14ac:dyDescent="0.3">
      <c r="A1160" s="1" t="s">
        <v>3836</v>
      </c>
      <c r="B1160" s="2">
        <v>45557</v>
      </c>
      <c r="C1160" s="1" t="s">
        <v>6666</v>
      </c>
      <c r="D1160" s="1" t="s">
        <v>60</v>
      </c>
      <c r="E1160">
        <v>2024</v>
      </c>
      <c r="F1160" s="1" t="s">
        <v>3837</v>
      </c>
      <c r="G1160" s="1" t="s">
        <v>3838</v>
      </c>
      <c r="H1160" s="1" t="s">
        <v>2678</v>
      </c>
      <c r="I1160" s="1" t="s">
        <v>2679</v>
      </c>
      <c r="J1160" s="1" t="s">
        <v>20</v>
      </c>
      <c r="K1160" s="3">
        <v>44.14</v>
      </c>
      <c r="L1160">
        <v>2</v>
      </c>
      <c r="M1160" s="3">
        <v>88.28</v>
      </c>
      <c r="N1160" s="1" t="s">
        <v>21</v>
      </c>
      <c r="O1160" s="1" t="s">
        <v>37</v>
      </c>
    </row>
    <row r="1161" spans="1:15" x14ac:dyDescent="0.3">
      <c r="A1161" s="1" t="s">
        <v>3839</v>
      </c>
      <c r="B1161" s="2">
        <v>45073</v>
      </c>
      <c r="C1161" s="1" t="s">
        <v>6673</v>
      </c>
      <c r="D1161" s="1" t="s">
        <v>46</v>
      </c>
      <c r="E1161">
        <v>2023</v>
      </c>
      <c r="F1161" s="1" t="s">
        <v>2330</v>
      </c>
      <c r="G1161" s="1" t="s">
        <v>2331</v>
      </c>
      <c r="H1161" s="1" t="s">
        <v>328</v>
      </c>
      <c r="I1161" s="1" t="s">
        <v>3840</v>
      </c>
      <c r="J1161" s="1" t="s">
        <v>70</v>
      </c>
      <c r="K1161" s="3">
        <v>9.3800000000000008</v>
      </c>
      <c r="L1161">
        <v>5</v>
      </c>
      <c r="M1161" s="3">
        <v>46.9</v>
      </c>
      <c r="N1161" s="1" t="s">
        <v>29</v>
      </c>
      <c r="O1161" s="1" t="s">
        <v>22</v>
      </c>
    </row>
    <row r="1162" spans="1:15" x14ac:dyDescent="0.3">
      <c r="A1162" s="1" t="s">
        <v>3841</v>
      </c>
      <c r="B1162" s="2">
        <v>45161</v>
      </c>
      <c r="C1162" s="1" t="s">
        <v>6670</v>
      </c>
      <c r="D1162" s="1" t="s">
        <v>90</v>
      </c>
      <c r="E1162">
        <v>2023</v>
      </c>
      <c r="F1162" s="1" t="s">
        <v>255</v>
      </c>
      <c r="G1162" s="1" t="s">
        <v>3842</v>
      </c>
      <c r="H1162" s="1" t="s">
        <v>535</v>
      </c>
      <c r="I1162" s="1" t="s">
        <v>536</v>
      </c>
      <c r="J1162" s="1" t="s">
        <v>51</v>
      </c>
      <c r="K1162" s="3">
        <v>7.63</v>
      </c>
      <c r="L1162">
        <v>5</v>
      </c>
      <c r="M1162" s="3">
        <v>38.15</v>
      </c>
      <c r="N1162" s="1" t="s">
        <v>88</v>
      </c>
      <c r="O1162" s="1" t="s">
        <v>37</v>
      </c>
    </row>
    <row r="1163" spans="1:15" x14ac:dyDescent="0.3">
      <c r="A1163" s="1" t="s">
        <v>3843</v>
      </c>
      <c r="B1163" s="2">
        <v>45420</v>
      </c>
      <c r="C1163" s="1" t="s">
        <v>6670</v>
      </c>
      <c r="D1163" s="1" t="s">
        <v>46</v>
      </c>
      <c r="E1163">
        <v>2024</v>
      </c>
      <c r="F1163" s="1" t="s">
        <v>1015</v>
      </c>
      <c r="G1163" s="1" t="s">
        <v>1016</v>
      </c>
      <c r="H1163" s="1" t="s">
        <v>93</v>
      </c>
      <c r="I1163" s="1" t="s">
        <v>3844</v>
      </c>
      <c r="J1163" s="1" t="s">
        <v>20</v>
      </c>
      <c r="K1163" s="3">
        <v>34.99</v>
      </c>
      <c r="L1163">
        <v>3</v>
      </c>
      <c r="M1163" s="3">
        <v>104.97</v>
      </c>
      <c r="N1163" s="1" t="s">
        <v>6669</v>
      </c>
      <c r="O1163" s="1" t="s">
        <v>52</v>
      </c>
    </row>
    <row r="1164" spans="1:15" x14ac:dyDescent="0.3">
      <c r="A1164" s="1" t="s">
        <v>3845</v>
      </c>
      <c r="B1164" s="2">
        <v>45543</v>
      </c>
      <c r="C1164" s="1" t="s">
        <v>6666</v>
      </c>
      <c r="D1164" s="1" t="s">
        <v>60</v>
      </c>
      <c r="E1164">
        <v>2024</v>
      </c>
      <c r="F1164" s="1" t="s">
        <v>1235</v>
      </c>
      <c r="G1164" s="1" t="s">
        <v>1576</v>
      </c>
      <c r="H1164" s="1" t="s">
        <v>865</v>
      </c>
      <c r="I1164" s="1" t="s">
        <v>866</v>
      </c>
      <c r="J1164" s="1" t="s">
        <v>87</v>
      </c>
      <c r="K1164" s="3">
        <v>38.200000000000003</v>
      </c>
      <c r="L1164">
        <v>2</v>
      </c>
      <c r="M1164" s="3">
        <v>76.400000000000006</v>
      </c>
      <c r="N1164" s="1" t="s">
        <v>6669</v>
      </c>
      <c r="O1164" s="1" t="s">
        <v>37</v>
      </c>
    </row>
    <row r="1165" spans="1:15" x14ac:dyDescent="0.3">
      <c r="A1165" s="1" t="s">
        <v>3846</v>
      </c>
      <c r="B1165" s="2">
        <v>44964</v>
      </c>
      <c r="C1165" s="1" t="s">
        <v>6671</v>
      </c>
      <c r="D1165" s="1" t="s">
        <v>39</v>
      </c>
      <c r="E1165">
        <v>2023</v>
      </c>
      <c r="F1165" s="1" t="s">
        <v>3847</v>
      </c>
      <c r="G1165" s="1" t="s">
        <v>3848</v>
      </c>
      <c r="H1165" s="1" t="s">
        <v>282</v>
      </c>
      <c r="I1165" s="1" t="s">
        <v>1577</v>
      </c>
      <c r="J1165" s="1" t="s">
        <v>51</v>
      </c>
      <c r="K1165" s="3">
        <v>29.78</v>
      </c>
      <c r="L1165">
        <v>5</v>
      </c>
      <c r="M1165" s="3">
        <v>148.9</v>
      </c>
      <c r="N1165" s="1" t="s">
        <v>88</v>
      </c>
      <c r="O1165" s="1" t="s">
        <v>193</v>
      </c>
    </row>
    <row r="1166" spans="1:15" x14ac:dyDescent="0.3">
      <c r="A1166" s="1" t="s">
        <v>3849</v>
      </c>
      <c r="B1166" s="2">
        <v>45050</v>
      </c>
      <c r="C1166" s="1" t="s">
        <v>6672</v>
      </c>
      <c r="D1166" s="1" t="s">
        <v>46</v>
      </c>
      <c r="E1166">
        <v>2023</v>
      </c>
      <c r="F1166" s="1" t="s">
        <v>2149</v>
      </c>
      <c r="G1166" s="1" t="s">
        <v>2916</v>
      </c>
      <c r="H1166" s="1" t="s">
        <v>3850</v>
      </c>
      <c r="I1166" s="1" t="s">
        <v>3851</v>
      </c>
      <c r="J1166" s="1" t="s">
        <v>20</v>
      </c>
      <c r="K1166" s="3">
        <v>39.090000000000003</v>
      </c>
      <c r="L1166">
        <v>2</v>
      </c>
      <c r="M1166" s="3">
        <v>78.180000000000007</v>
      </c>
      <c r="N1166" s="1" t="s">
        <v>29</v>
      </c>
      <c r="O1166" s="1" t="s">
        <v>37</v>
      </c>
    </row>
    <row r="1167" spans="1:15" x14ac:dyDescent="0.3">
      <c r="A1167" s="1" t="s">
        <v>3852</v>
      </c>
      <c r="B1167" s="2">
        <v>45059</v>
      </c>
      <c r="C1167" s="1" t="s">
        <v>6673</v>
      </c>
      <c r="D1167" s="1" t="s">
        <v>46</v>
      </c>
      <c r="E1167">
        <v>2023</v>
      </c>
      <c r="F1167" s="1" t="s">
        <v>1146</v>
      </c>
      <c r="G1167" s="1" t="s">
        <v>1147</v>
      </c>
      <c r="H1167" s="1" t="s">
        <v>42</v>
      </c>
      <c r="I1167" s="1" t="s">
        <v>233</v>
      </c>
      <c r="J1167" s="1" t="s">
        <v>70</v>
      </c>
      <c r="K1167" s="3">
        <v>32.46</v>
      </c>
      <c r="L1167">
        <v>4</v>
      </c>
      <c r="M1167" s="3">
        <v>129.84</v>
      </c>
      <c r="N1167" s="1" t="s">
        <v>21</v>
      </c>
      <c r="O1167" s="1" t="s">
        <v>22</v>
      </c>
    </row>
    <row r="1168" spans="1:15" x14ac:dyDescent="0.3">
      <c r="A1168" s="1" t="s">
        <v>3853</v>
      </c>
      <c r="B1168" s="2">
        <v>45329</v>
      </c>
      <c r="C1168" s="1" t="s">
        <v>6670</v>
      </c>
      <c r="D1168" s="1" t="s">
        <v>39</v>
      </c>
      <c r="E1168">
        <v>2024</v>
      </c>
      <c r="F1168" s="1" t="s">
        <v>2473</v>
      </c>
      <c r="G1168" s="1" t="s">
        <v>2474</v>
      </c>
      <c r="H1168" s="1" t="s">
        <v>2356</v>
      </c>
      <c r="I1168" s="1" t="s">
        <v>3010</v>
      </c>
      <c r="J1168" s="1" t="s">
        <v>51</v>
      </c>
      <c r="K1168" s="3">
        <v>21.77</v>
      </c>
      <c r="L1168">
        <v>3</v>
      </c>
      <c r="M1168" s="3">
        <v>65.31</v>
      </c>
      <c r="N1168" s="1" t="s">
        <v>21</v>
      </c>
      <c r="O1168" s="1" t="s">
        <v>95</v>
      </c>
    </row>
    <row r="1169" spans="1:15" x14ac:dyDescent="0.3">
      <c r="A1169" s="1" t="s">
        <v>3854</v>
      </c>
      <c r="B1169" s="2">
        <v>45438</v>
      </c>
      <c r="C1169" s="1" t="s">
        <v>6666</v>
      </c>
      <c r="D1169" s="1" t="s">
        <v>46</v>
      </c>
      <c r="E1169">
        <v>2024</v>
      </c>
      <c r="F1169" s="1" t="s">
        <v>3126</v>
      </c>
      <c r="G1169" s="1" t="s">
        <v>3127</v>
      </c>
      <c r="H1169" s="1" t="s">
        <v>2913</v>
      </c>
      <c r="I1169" s="1" t="s">
        <v>3855</v>
      </c>
      <c r="J1169" s="1" t="s">
        <v>51</v>
      </c>
      <c r="K1169" s="3">
        <v>23.65</v>
      </c>
      <c r="L1169">
        <v>2</v>
      </c>
      <c r="M1169" s="3">
        <v>47.3</v>
      </c>
      <c r="N1169" s="1" t="s">
        <v>21</v>
      </c>
      <c r="O1169" s="1" t="s">
        <v>37</v>
      </c>
    </row>
    <row r="1170" spans="1:15" x14ac:dyDescent="0.3">
      <c r="A1170" s="1" t="s">
        <v>3856</v>
      </c>
      <c r="B1170" s="2">
        <v>45567</v>
      </c>
      <c r="C1170" s="1" t="s">
        <v>6670</v>
      </c>
      <c r="D1170" s="1" t="s">
        <v>133</v>
      </c>
      <c r="E1170">
        <v>2024</v>
      </c>
      <c r="F1170" s="1" t="s">
        <v>91</v>
      </c>
      <c r="G1170" s="1" t="s">
        <v>1457</v>
      </c>
      <c r="H1170" s="1" t="s">
        <v>559</v>
      </c>
      <c r="I1170" s="1" t="s">
        <v>1598</v>
      </c>
      <c r="J1170" s="1" t="s">
        <v>51</v>
      </c>
      <c r="K1170" s="3">
        <v>44.23</v>
      </c>
      <c r="L1170">
        <v>1</v>
      </c>
      <c r="M1170" s="3">
        <v>44.23</v>
      </c>
      <c r="N1170" s="1" t="s">
        <v>6669</v>
      </c>
      <c r="O1170" s="1" t="s">
        <v>37</v>
      </c>
    </row>
    <row r="1171" spans="1:15" x14ac:dyDescent="0.3">
      <c r="A1171" s="1" t="s">
        <v>3857</v>
      </c>
      <c r="B1171" s="2">
        <v>45354</v>
      </c>
      <c r="C1171" s="1" t="s">
        <v>6666</v>
      </c>
      <c r="D1171" s="1" t="s">
        <v>15</v>
      </c>
      <c r="E1171">
        <v>2024</v>
      </c>
      <c r="F1171" s="1" t="s">
        <v>438</v>
      </c>
      <c r="G1171" s="1" t="s">
        <v>1088</v>
      </c>
      <c r="H1171" s="1" t="s">
        <v>125</v>
      </c>
      <c r="I1171" s="1" t="s">
        <v>3858</v>
      </c>
      <c r="J1171" s="1" t="s">
        <v>87</v>
      </c>
      <c r="K1171" s="3">
        <v>39.93</v>
      </c>
      <c r="L1171">
        <v>5</v>
      </c>
      <c r="M1171" s="3">
        <v>199.65</v>
      </c>
      <c r="N1171" s="1" t="s">
        <v>88</v>
      </c>
      <c r="O1171" s="1" t="s">
        <v>52</v>
      </c>
    </row>
    <row r="1172" spans="1:15" x14ac:dyDescent="0.3">
      <c r="A1172" s="1" t="s">
        <v>3859</v>
      </c>
      <c r="B1172" s="2">
        <v>45638</v>
      </c>
      <c r="C1172" s="1" t="s">
        <v>6672</v>
      </c>
      <c r="D1172" s="1" t="s">
        <v>107</v>
      </c>
      <c r="E1172">
        <v>2024</v>
      </c>
      <c r="F1172" s="1" t="s">
        <v>260</v>
      </c>
      <c r="G1172" s="1" t="s">
        <v>261</v>
      </c>
      <c r="H1172" s="1" t="s">
        <v>2575</v>
      </c>
      <c r="I1172" s="1" t="s">
        <v>2576</v>
      </c>
      <c r="J1172" s="1" t="s">
        <v>51</v>
      </c>
      <c r="K1172" s="3">
        <v>19.54</v>
      </c>
      <c r="L1172">
        <v>5</v>
      </c>
      <c r="M1172" s="3">
        <v>97.7</v>
      </c>
      <c r="N1172" s="1" t="s">
        <v>21</v>
      </c>
      <c r="O1172" s="1" t="s">
        <v>37</v>
      </c>
    </row>
    <row r="1173" spans="1:15" x14ac:dyDescent="0.3">
      <c r="A1173" s="1" t="s">
        <v>3860</v>
      </c>
      <c r="B1173" s="2">
        <v>45434</v>
      </c>
      <c r="C1173" s="1" t="s">
        <v>6670</v>
      </c>
      <c r="D1173" s="1" t="s">
        <v>46</v>
      </c>
      <c r="E1173">
        <v>2024</v>
      </c>
      <c r="F1173" s="1" t="s">
        <v>2477</v>
      </c>
      <c r="G1173" s="1" t="s">
        <v>3861</v>
      </c>
      <c r="H1173" s="1" t="s">
        <v>3505</v>
      </c>
      <c r="I1173" s="1" t="s">
        <v>3862</v>
      </c>
      <c r="J1173" s="1" t="s">
        <v>51</v>
      </c>
      <c r="K1173" s="3">
        <v>5.68</v>
      </c>
      <c r="L1173">
        <v>4</v>
      </c>
      <c r="M1173" s="3">
        <v>22.72</v>
      </c>
      <c r="N1173" s="1" t="s">
        <v>6669</v>
      </c>
      <c r="O1173" s="1" t="s">
        <v>37</v>
      </c>
    </row>
    <row r="1174" spans="1:15" x14ac:dyDescent="0.3">
      <c r="A1174" s="1" t="s">
        <v>3863</v>
      </c>
      <c r="B1174" s="2">
        <v>45336</v>
      </c>
      <c r="C1174" s="1" t="s">
        <v>6670</v>
      </c>
      <c r="D1174" s="1" t="s">
        <v>39</v>
      </c>
      <c r="E1174">
        <v>2024</v>
      </c>
      <c r="F1174" s="1" t="s">
        <v>2035</v>
      </c>
      <c r="G1174" s="1" t="s">
        <v>3864</v>
      </c>
      <c r="H1174" s="1" t="s">
        <v>1227</v>
      </c>
      <c r="I1174" s="1" t="s">
        <v>3392</v>
      </c>
      <c r="J1174" s="1" t="s">
        <v>51</v>
      </c>
      <c r="K1174" s="3">
        <v>32.85</v>
      </c>
      <c r="L1174">
        <v>1</v>
      </c>
      <c r="M1174" s="3">
        <v>32.85</v>
      </c>
      <c r="N1174" s="1" t="s">
        <v>6669</v>
      </c>
      <c r="O1174" s="1" t="s">
        <v>193</v>
      </c>
    </row>
    <row r="1175" spans="1:15" x14ac:dyDescent="0.3">
      <c r="A1175" s="1" t="s">
        <v>3865</v>
      </c>
      <c r="B1175" s="2">
        <v>44856</v>
      </c>
      <c r="C1175" s="1" t="s">
        <v>6673</v>
      </c>
      <c r="D1175" s="1" t="s">
        <v>133</v>
      </c>
      <c r="E1175">
        <v>2022</v>
      </c>
      <c r="F1175" s="1" t="s">
        <v>898</v>
      </c>
      <c r="G1175" s="1" t="s">
        <v>899</v>
      </c>
      <c r="H1175" s="1" t="s">
        <v>1361</v>
      </c>
      <c r="I1175" s="1" t="s">
        <v>3328</v>
      </c>
      <c r="J1175" s="1" t="s">
        <v>70</v>
      </c>
      <c r="K1175" s="3">
        <v>46.05</v>
      </c>
      <c r="L1175">
        <v>1</v>
      </c>
      <c r="M1175" s="3">
        <v>46.05</v>
      </c>
      <c r="N1175" s="1" t="s">
        <v>21</v>
      </c>
      <c r="O1175" s="1" t="s">
        <v>44</v>
      </c>
    </row>
    <row r="1176" spans="1:15" x14ac:dyDescent="0.3">
      <c r="A1176" s="1" t="s">
        <v>3866</v>
      </c>
      <c r="B1176" s="2">
        <v>45831</v>
      </c>
      <c r="C1176" s="1" t="s">
        <v>6667</v>
      </c>
      <c r="D1176" s="1" t="s">
        <v>24</v>
      </c>
      <c r="E1176">
        <v>2025</v>
      </c>
      <c r="F1176" s="1" t="s">
        <v>1010</v>
      </c>
      <c r="G1176" s="1" t="s">
        <v>3867</v>
      </c>
      <c r="H1176" s="1" t="s">
        <v>905</v>
      </c>
      <c r="I1176" s="1" t="s">
        <v>3868</v>
      </c>
      <c r="J1176" s="1" t="s">
        <v>70</v>
      </c>
      <c r="K1176" s="3">
        <v>21.9</v>
      </c>
      <c r="L1176">
        <v>1</v>
      </c>
      <c r="M1176" s="3">
        <v>21.9</v>
      </c>
      <c r="N1176" s="1" t="s">
        <v>21</v>
      </c>
      <c r="O1176" s="1" t="s">
        <v>193</v>
      </c>
    </row>
    <row r="1177" spans="1:15" x14ac:dyDescent="0.3">
      <c r="A1177" s="1" t="s">
        <v>3869</v>
      </c>
      <c r="B1177" s="2">
        <v>45750</v>
      </c>
      <c r="C1177" s="1" t="s">
        <v>6672</v>
      </c>
      <c r="D1177" s="1" t="s">
        <v>82</v>
      </c>
      <c r="E1177">
        <v>2025</v>
      </c>
      <c r="F1177" s="1" t="s">
        <v>2884</v>
      </c>
      <c r="G1177" s="1" t="s">
        <v>3870</v>
      </c>
      <c r="H1177" s="1" t="s">
        <v>1518</v>
      </c>
      <c r="I1177" s="1" t="s">
        <v>2946</v>
      </c>
      <c r="J1177" s="1" t="s">
        <v>20</v>
      </c>
      <c r="K1177" s="3">
        <v>48.64</v>
      </c>
      <c r="L1177">
        <v>5</v>
      </c>
      <c r="M1177" s="3">
        <v>243.2</v>
      </c>
      <c r="N1177" s="1" t="s">
        <v>21</v>
      </c>
      <c r="O1177" s="1" t="s">
        <v>80</v>
      </c>
    </row>
    <row r="1178" spans="1:15" x14ac:dyDescent="0.3">
      <c r="A1178" s="1" t="s">
        <v>3871</v>
      </c>
      <c r="B1178" s="2">
        <v>44848</v>
      </c>
      <c r="C1178" s="1" t="s">
        <v>6668</v>
      </c>
      <c r="D1178" s="1" t="s">
        <v>133</v>
      </c>
      <c r="E1178">
        <v>2022</v>
      </c>
      <c r="F1178" s="1" t="s">
        <v>139</v>
      </c>
      <c r="G1178" s="1" t="s">
        <v>140</v>
      </c>
      <c r="H1178" s="1" t="s">
        <v>2877</v>
      </c>
      <c r="I1178" s="1" t="s">
        <v>3872</v>
      </c>
      <c r="J1178" s="1" t="s">
        <v>20</v>
      </c>
      <c r="K1178" s="3">
        <v>21.6</v>
      </c>
      <c r="L1178">
        <v>2</v>
      </c>
      <c r="M1178" s="3">
        <v>43.2</v>
      </c>
      <c r="N1178" s="1" t="s">
        <v>6669</v>
      </c>
      <c r="O1178" s="1" t="s">
        <v>30</v>
      </c>
    </row>
    <row r="1179" spans="1:15" x14ac:dyDescent="0.3">
      <c r="A1179" s="1" t="s">
        <v>3873</v>
      </c>
      <c r="B1179" s="2">
        <v>45014</v>
      </c>
      <c r="C1179" s="1" t="s">
        <v>6670</v>
      </c>
      <c r="D1179" s="1" t="s">
        <v>15</v>
      </c>
      <c r="E1179">
        <v>2023</v>
      </c>
      <c r="F1179" s="1" t="s">
        <v>548</v>
      </c>
      <c r="G1179" s="1" t="s">
        <v>3874</v>
      </c>
      <c r="H1179" s="1" t="s">
        <v>950</v>
      </c>
      <c r="I1179" s="1" t="s">
        <v>3875</v>
      </c>
      <c r="J1179" s="1" t="s">
        <v>20</v>
      </c>
      <c r="K1179" s="3">
        <v>19.920000000000002</v>
      </c>
      <c r="L1179">
        <v>4</v>
      </c>
      <c r="M1179" s="3">
        <v>79.680000000000007</v>
      </c>
      <c r="N1179" s="1" t="s">
        <v>6669</v>
      </c>
      <c r="O1179" s="1" t="s">
        <v>44</v>
      </c>
    </row>
    <row r="1180" spans="1:15" x14ac:dyDescent="0.3">
      <c r="A1180" s="1" t="s">
        <v>3876</v>
      </c>
      <c r="B1180" s="2">
        <v>45794</v>
      </c>
      <c r="C1180" s="1" t="s">
        <v>6673</v>
      </c>
      <c r="D1180" s="1" t="s">
        <v>46</v>
      </c>
      <c r="E1180">
        <v>2025</v>
      </c>
      <c r="F1180" s="1" t="s">
        <v>2661</v>
      </c>
      <c r="G1180" s="1" t="s">
        <v>3877</v>
      </c>
      <c r="H1180" s="1" t="s">
        <v>3878</v>
      </c>
      <c r="I1180" s="1" t="s">
        <v>3879</v>
      </c>
      <c r="J1180" s="1" t="s">
        <v>87</v>
      </c>
      <c r="K1180" s="3">
        <v>13.36</v>
      </c>
      <c r="L1180">
        <v>1</v>
      </c>
      <c r="M1180" s="3">
        <v>13.36</v>
      </c>
      <c r="N1180" s="1" t="s">
        <v>21</v>
      </c>
      <c r="O1180" s="1" t="s">
        <v>37</v>
      </c>
    </row>
    <row r="1181" spans="1:15" x14ac:dyDescent="0.3">
      <c r="A1181" s="1" t="s">
        <v>3880</v>
      </c>
      <c r="B1181" s="2">
        <v>45509</v>
      </c>
      <c r="C1181" s="1" t="s">
        <v>6667</v>
      </c>
      <c r="D1181" s="1" t="s">
        <v>90</v>
      </c>
      <c r="E1181">
        <v>2024</v>
      </c>
      <c r="F1181" s="1" t="s">
        <v>3881</v>
      </c>
      <c r="G1181" s="1" t="s">
        <v>3882</v>
      </c>
      <c r="H1181" s="1" t="s">
        <v>1301</v>
      </c>
      <c r="I1181" s="1" t="s">
        <v>3883</v>
      </c>
      <c r="J1181" s="1" t="s">
        <v>70</v>
      </c>
      <c r="K1181" s="3">
        <v>11.87</v>
      </c>
      <c r="L1181">
        <v>3</v>
      </c>
      <c r="M1181" s="3">
        <v>35.61</v>
      </c>
      <c r="N1181" s="1" t="s">
        <v>6669</v>
      </c>
      <c r="O1181" s="1" t="s">
        <v>52</v>
      </c>
    </row>
    <row r="1182" spans="1:15" x14ac:dyDescent="0.3">
      <c r="A1182" s="1" t="s">
        <v>3884</v>
      </c>
      <c r="B1182" s="2">
        <v>44900</v>
      </c>
      <c r="C1182" s="1" t="s">
        <v>6667</v>
      </c>
      <c r="D1182" s="1" t="s">
        <v>107</v>
      </c>
      <c r="E1182">
        <v>2022</v>
      </c>
      <c r="F1182" s="1" t="s">
        <v>3885</v>
      </c>
      <c r="G1182" s="1" t="s">
        <v>3886</v>
      </c>
      <c r="H1182" s="1" t="s">
        <v>633</v>
      </c>
      <c r="I1182" s="1" t="s">
        <v>634</v>
      </c>
      <c r="J1182" s="1" t="s">
        <v>20</v>
      </c>
      <c r="K1182" s="3">
        <v>10.86</v>
      </c>
      <c r="L1182">
        <v>3</v>
      </c>
      <c r="M1182" s="3">
        <v>32.58</v>
      </c>
      <c r="N1182" s="1" t="s">
        <v>6669</v>
      </c>
      <c r="O1182" s="1" t="s">
        <v>22</v>
      </c>
    </row>
    <row r="1183" spans="1:15" x14ac:dyDescent="0.3">
      <c r="A1183" s="1" t="s">
        <v>3887</v>
      </c>
      <c r="B1183" s="2">
        <v>45135</v>
      </c>
      <c r="C1183" s="1" t="s">
        <v>6668</v>
      </c>
      <c r="D1183" s="1" t="s">
        <v>32</v>
      </c>
      <c r="E1183">
        <v>2023</v>
      </c>
      <c r="F1183" s="1" t="s">
        <v>3888</v>
      </c>
      <c r="G1183" s="1" t="s">
        <v>3889</v>
      </c>
      <c r="H1183" s="1" t="s">
        <v>989</v>
      </c>
      <c r="I1183" s="1" t="s">
        <v>990</v>
      </c>
      <c r="J1183" s="1" t="s">
        <v>70</v>
      </c>
      <c r="K1183" s="3">
        <v>21.4</v>
      </c>
      <c r="L1183">
        <v>3</v>
      </c>
      <c r="M1183" s="3">
        <v>64.2</v>
      </c>
      <c r="N1183" s="1" t="s">
        <v>21</v>
      </c>
      <c r="O1183" s="1" t="s">
        <v>193</v>
      </c>
    </row>
    <row r="1184" spans="1:15" x14ac:dyDescent="0.3">
      <c r="A1184" s="1" t="s">
        <v>3890</v>
      </c>
      <c r="B1184" s="2">
        <v>45219</v>
      </c>
      <c r="C1184" s="1" t="s">
        <v>6668</v>
      </c>
      <c r="D1184" s="1" t="s">
        <v>133</v>
      </c>
      <c r="E1184">
        <v>2023</v>
      </c>
      <c r="F1184" s="1" t="s">
        <v>2006</v>
      </c>
      <c r="G1184" s="1" t="s">
        <v>3891</v>
      </c>
      <c r="H1184" s="1" t="s">
        <v>1862</v>
      </c>
      <c r="I1184" s="1" t="s">
        <v>1863</v>
      </c>
      <c r="J1184" s="1" t="s">
        <v>51</v>
      </c>
      <c r="K1184" s="3">
        <v>42.72</v>
      </c>
      <c r="L1184">
        <v>3</v>
      </c>
      <c r="M1184" s="3">
        <v>128.16</v>
      </c>
      <c r="N1184" s="1" t="s">
        <v>88</v>
      </c>
      <c r="O1184" s="1" t="s">
        <v>30</v>
      </c>
    </row>
    <row r="1185" spans="1:15" x14ac:dyDescent="0.3">
      <c r="A1185" s="1" t="s">
        <v>3894</v>
      </c>
      <c r="B1185" s="2">
        <v>45800</v>
      </c>
      <c r="C1185" s="1" t="s">
        <v>6668</v>
      </c>
      <c r="D1185" s="1" t="s">
        <v>46</v>
      </c>
      <c r="E1185">
        <v>2025</v>
      </c>
      <c r="F1185" s="1" t="s">
        <v>2285</v>
      </c>
      <c r="G1185" s="1" t="s">
        <v>2720</v>
      </c>
      <c r="H1185" s="1" t="s">
        <v>1812</v>
      </c>
      <c r="I1185" s="1" t="s">
        <v>1813</v>
      </c>
      <c r="J1185" s="1" t="s">
        <v>70</v>
      </c>
      <c r="K1185" s="3">
        <v>40.130000000000003</v>
      </c>
      <c r="L1185">
        <v>2</v>
      </c>
      <c r="M1185" s="3">
        <v>80.260000000000005</v>
      </c>
      <c r="N1185" s="1" t="s">
        <v>6669</v>
      </c>
      <c r="O1185" s="1" t="s">
        <v>193</v>
      </c>
    </row>
    <row r="1186" spans="1:15" x14ac:dyDescent="0.3">
      <c r="A1186" s="1" t="s">
        <v>3895</v>
      </c>
      <c r="B1186" s="2">
        <v>45374</v>
      </c>
      <c r="C1186" s="1" t="s">
        <v>6673</v>
      </c>
      <c r="D1186" s="1" t="s">
        <v>15</v>
      </c>
      <c r="E1186">
        <v>2024</v>
      </c>
      <c r="F1186" s="1" t="s">
        <v>211</v>
      </c>
      <c r="G1186" s="1" t="s">
        <v>212</v>
      </c>
      <c r="H1186" s="1" t="s">
        <v>166</v>
      </c>
      <c r="I1186" s="1" t="s">
        <v>167</v>
      </c>
      <c r="J1186" s="1" t="s">
        <v>20</v>
      </c>
      <c r="K1186" s="3">
        <v>47.44</v>
      </c>
      <c r="L1186">
        <v>2</v>
      </c>
      <c r="M1186" s="3">
        <v>94.88</v>
      </c>
      <c r="N1186" s="1" t="s">
        <v>6669</v>
      </c>
      <c r="O1186" s="1" t="s">
        <v>22</v>
      </c>
    </row>
    <row r="1187" spans="1:15" x14ac:dyDescent="0.3">
      <c r="A1187" s="1" t="s">
        <v>3896</v>
      </c>
      <c r="B1187" s="2">
        <v>45024</v>
      </c>
      <c r="C1187" s="1" t="s">
        <v>6673</v>
      </c>
      <c r="D1187" s="1" t="s">
        <v>82</v>
      </c>
      <c r="E1187">
        <v>2023</v>
      </c>
      <c r="F1187" s="1" t="s">
        <v>3897</v>
      </c>
      <c r="G1187" s="1" t="s">
        <v>3898</v>
      </c>
      <c r="H1187" s="1" t="s">
        <v>393</v>
      </c>
      <c r="I1187" s="1" t="s">
        <v>3184</v>
      </c>
      <c r="J1187" s="1" t="s">
        <v>20</v>
      </c>
      <c r="K1187" s="3">
        <v>42.42</v>
      </c>
      <c r="L1187">
        <v>2</v>
      </c>
      <c r="M1187" s="3">
        <v>84.84</v>
      </c>
      <c r="N1187" s="1" t="s">
        <v>6669</v>
      </c>
      <c r="O1187" s="1" t="s">
        <v>193</v>
      </c>
    </row>
    <row r="1188" spans="1:15" x14ac:dyDescent="0.3">
      <c r="A1188" s="1" t="s">
        <v>3899</v>
      </c>
      <c r="B1188" s="2">
        <v>45576</v>
      </c>
      <c r="C1188" s="1" t="s">
        <v>6668</v>
      </c>
      <c r="D1188" s="1" t="s">
        <v>133</v>
      </c>
      <c r="E1188">
        <v>2024</v>
      </c>
      <c r="F1188" s="1" t="s">
        <v>260</v>
      </c>
      <c r="G1188" s="1" t="s">
        <v>261</v>
      </c>
      <c r="H1188" s="1" t="s">
        <v>411</v>
      </c>
      <c r="I1188" s="1" t="s">
        <v>412</v>
      </c>
      <c r="J1188" s="1" t="s">
        <v>87</v>
      </c>
      <c r="K1188" s="3">
        <v>36.729999999999997</v>
      </c>
      <c r="L1188">
        <v>4</v>
      </c>
      <c r="M1188" s="3">
        <v>146.91999999999999</v>
      </c>
      <c r="N1188" s="1" t="s">
        <v>21</v>
      </c>
      <c r="O1188" s="1" t="s">
        <v>37</v>
      </c>
    </row>
    <row r="1189" spans="1:15" x14ac:dyDescent="0.3">
      <c r="A1189" s="1" t="s">
        <v>3900</v>
      </c>
      <c r="B1189" s="2">
        <v>45472</v>
      </c>
      <c r="C1189" s="1" t="s">
        <v>6673</v>
      </c>
      <c r="D1189" s="1" t="s">
        <v>24</v>
      </c>
      <c r="E1189">
        <v>2024</v>
      </c>
      <c r="F1189" s="1" t="s">
        <v>666</v>
      </c>
      <c r="G1189" s="1" t="s">
        <v>3335</v>
      </c>
      <c r="H1189" s="1" t="s">
        <v>3258</v>
      </c>
      <c r="I1189" s="1" t="s">
        <v>3259</v>
      </c>
      <c r="J1189" s="1" t="s">
        <v>87</v>
      </c>
      <c r="K1189" s="3">
        <v>41.51</v>
      </c>
      <c r="L1189">
        <v>1</v>
      </c>
      <c r="M1189" s="3">
        <v>41.51</v>
      </c>
      <c r="N1189" s="1" t="s">
        <v>29</v>
      </c>
      <c r="O1189" s="1" t="s">
        <v>30</v>
      </c>
    </row>
    <row r="1190" spans="1:15" x14ac:dyDescent="0.3">
      <c r="A1190" s="1" t="s">
        <v>3901</v>
      </c>
      <c r="B1190" s="2">
        <v>45351</v>
      </c>
      <c r="C1190" s="1" t="s">
        <v>6672</v>
      </c>
      <c r="D1190" s="1" t="s">
        <v>39</v>
      </c>
      <c r="E1190">
        <v>2024</v>
      </c>
      <c r="F1190" s="1" t="s">
        <v>1691</v>
      </c>
      <c r="G1190" s="1" t="s">
        <v>1692</v>
      </c>
      <c r="H1190" s="1" t="s">
        <v>2272</v>
      </c>
      <c r="I1190" s="1" t="s">
        <v>3902</v>
      </c>
      <c r="J1190" s="1" t="s">
        <v>20</v>
      </c>
      <c r="K1190" s="3">
        <v>29.1</v>
      </c>
      <c r="L1190">
        <v>2</v>
      </c>
      <c r="M1190" s="3">
        <v>58.2</v>
      </c>
      <c r="N1190" s="1" t="s">
        <v>6669</v>
      </c>
      <c r="O1190" s="1" t="s">
        <v>22</v>
      </c>
    </row>
    <row r="1191" spans="1:15" x14ac:dyDescent="0.3">
      <c r="A1191" s="1" t="s">
        <v>3903</v>
      </c>
      <c r="B1191" s="2">
        <v>45806</v>
      </c>
      <c r="C1191" s="1" t="s">
        <v>6672</v>
      </c>
      <c r="D1191" s="1" t="s">
        <v>46</v>
      </c>
      <c r="E1191">
        <v>2025</v>
      </c>
      <c r="F1191" s="1" t="s">
        <v>982</v>
      </c>
      <c r="G1191" s="1" t="s">
        <v>3013</v>
      </c>
      <c r="H1191" s="1" t="s">
        <v>2019</v>
      </c>
      <c r="I1191" s="1" t="s">
        <v>2917</v>
      </c>
      <c r="J1191" s="1" t="s">
        <v>51</v>
      </c>
      <c r="K1191" s="3">
        <v>40.9</v>
      </c>
      <c r="L1191">
        <v>5</v>
      </c>
      <c r="M1191" s="3">
        <v>204.5</v>
      </c>
      <c r="N1191" s="1" t="s">
        <v>29</v>
      </c>
      <c r="O1191" s="1" t="s">
        <v>37</v>
      </c>
    </row>
    <row r="1192" spans="1:15" x14ac:dyDescent="0.3">
      <c r="A1192" s="1" t="s">
        <v>3904</v>
      </c>
      <c r="B1192" s="2">
        <v>45450</v>
      </c>
      <c r="C1192" s="1" t="s">
        <v>6668</v>
      </c>
      <c r="D1192" s="1" t="s">
        <v>24</v>
      </c>
      <c r="E1192">
        <v>2024</v>
      </c>
      <c r="F1192" s="1" t="s">
        <v>961</v>
      </c>
      <c r="G1192" s="1" t="s">
        <v>962</v>
      </c>
      <c r="H1192" s="1" t="s">
        <v>3905</v>
      </c>
      <c r="I1192" s="1" t="s">
        <v>3906</v>
      </c>
      <c r="J1192" s="1" t="s">
        <v>20</v>
      </c>
      <c r="K1192" s="3">
        <v>11.61</v>
      </c>
      <c r="L1192">
        <v>1</v>
      </c>
      <c r="M1192" s="3">
        <v>11.61</v>
      </c>
      <c r="N1192" s="1" t="s">
        <v>21</v>
      </c>
      <c r="O1192" s="1" t="s">
        <v>22</v>
      </c>
    </row>
    <row r="1193" spans="1:15" x14ac:dyDescent="0.3">
      <c r="A1193" s="1" t="s">
        <v>3907</v>
      </c>
      <c r="B1193" s="2">
        <v>45095</v>
      </c>
      <c r="C1193" s="1" t="s">
        <v>6666</v>
      </c>
      <c r="D1193" s="1" t="s">
        <v>24</v>
      </c>
      <c r="E1193">
        <v>2023</v>
      </c>
      <c r="F1193" s="1" t="s">
        <v>611</v>
      </c>
      <c r="G1193" s="1" t="s">
        <v>3119</v>
      </c>
      <c r="H1193" s="1" t="s">
        <v>3425</v>
      </c>
      <c r="I1193" s="1" t="s">
        <v>3603</v>
      </c>
      <c r="J1193" s="1" t="s">
        <v>51</v>
      </c>
      <c r="K1193" s="3">
        <v>19.46</v>
      </c>
      <c r="L1193">
        <v>3</v>
      </c>
      <c r="M1193" s="3">
        <v>58.38</v>
      </c>
      <c r="N1193" s="1" t="s">
        <v>21</v>
      </c>
      <c r="O1193" s="1" t="s">
        <v>37</v>
      </c>
    </row>
    <row r="1194" spans="1:15" x14ac:dyDescent="0.3">
      <c r="A1194" s="1" t="s">
        <v>3908</v>
      </c>
      <c r="B1194" s="2">
        <v>45119</v>
      </c>
      <c r="C1194" s="1" t="s">
        <v>6670</v>
      </c>
      <c r="D1194" s="1" t="s">
        <v>32</v>
      </c>
      <c r="E1194">
        <v>2023</v>
      </c>
      <c r="F1194" s="1" t="s">
        <v>335</v>
      </c>
      <c r="G1194" s="1" t="s">
        <v>1811</v>
      </c>
      <c r="H1194" s="1" t="s">
        <v>2697</v>
      </c>
      <c r="I1194" s="1" t="s">
        <v>2939</v>
      </c>
      <c r="J1194" s="1" t="s">
        <v>51</v>
      </c>
      <c r="K1194" s="3">
        <v>14.26</v>
      </c>
      <c r="L1194">
        <v>4</v>
      </c>
      <c r="M1194" s="3">
        <v>57.04</v>
      </c>
      <c r="N1194" s="1" t="s">
        <v>21</v>
      </c>
      <c r="O1194" s="1" t="s">
        <v>95</v>
      </c>
    </row>
    <row r="1195" spans="1:15" x14ac:dyDescent="0.3">
      <c r="A1195" s="1" t="s">
        <v>3909</v>
      </c>
      <c r="B1195" s="2">
        <v>45597</v>
      </c>
      <c r="C1195" s="1" t="s">
        <v>6668</v>
      </c>
      <c r="D1195" s="1" t="s">
        <v>54</v>
      </c>
      <c r="E1195">
        <v>2024</v>
      </c>
      <c r="F1195" s="1" t="s">
        <v>1043</v>
      </c>
      <c r="G1195" s="1" t="s">
        <v>1044</v>
      </c>
      <c r="H1195" s="1" t="s">
        <v>3149</v>
      </c>
      <c r="I1195" s="1" t="s">
        <v>3150</v>
      </c>
      <c r="J1195" s="1" t="s">
        <v>70</v>
      </c>
      <c r="K1195" s="3">
        <v>21.61</v>
      </c>
      <c r="L1195">
        <v>5</v>
      </c>
      <c r="M1195" s="3">
        <v>108.05</v>
      </c>
      <c r="N1195" s="1" t="s">
        <v>88</v>
      </c>
      <c r="O1195" s="1" t="s">
        <v>30</v>
      </c>
    </row>
    <row r="1196" spans="1:15" x14ac:dyDescent="0.3">
      <c r="A1196" s="1" t="s">
        <v>3910</v>
      </c>
      <c r="B1196" s="2">
        <v>45481</v>
      </c>
      <c r="C1196" s="1" t="s">
        <v>6667</v>
      </c>
      <c r="D1196" s="1" t="s">
        <v>32</v>
      </c>
      <c r="E1196">
        <v>2024</v>
      </c>
      <c r="F1196" s="1" t="s">
        <v>2277</v>
      </c>
      <c r="G1196" s="1" t="s">
        <v>2278</v>
      </c>
      <c r="H1196" s="1" t="s">
        <v>3597</v>
      </c>
      <c r="I1196" s="1" t="s">
        <v>3598</v>
      </c>
      <c r="J1196" s="1" t="s">
        <v>20</v>
      </c>
      <c r="K1196" s="3">
        <v>42.24</v>
      </c>
      <c r="L1196">
        <v>2</v>
      </c>
      <c r="M1196" s="3">
        <v>84.48</v>
      </c>
      <c r="N1196" s="1" t="s">
        <v>21</v>
      </c>
      <c r="O1196" s="1" t="s">
        <v>22</v>
      </c>
    </row>
    <row r="1197" spans="1:15" x14ac:dyDescent="0.3">
      <c r="A1197" s="1" t="s">
        <v>3911</v>
      </c>
      <c r="B1197" s="2">
        <v>45822</v>
      </c>
      <c r="C1197" s="1" t="s">
        <v>6673</v>
      </c>
      <c r="D1197" s="1" t="s">
        <v>24</v>
      </c>
      <c r="E1197">
        <v>2025</v>
      </c>
      <c r="F1197" s="1" t="s">
        <v>992</v>
      </c>
      <c r="G1197" s="1" t="s">
        <v>2569</v>
      </c>
      <c r="H1197" s="1" t="s">
        <v>3912</v>
      </c>
      <c r="I1197" s="1" t="s">
        <v>3913</v>
      </c>
      <c r="J1197" s="1" t="s">
        <v>20</v>
      </c>
      <c r="K1197" s="3">
        <v>15.94</v>
      </c>
      <c r="L1197">
        <v>5</v>
      </c>
      <c r="M1197" s="3">
        <v>79.7</v>
      </c>
      <c r="N1197" s="1" t="s">
        <v>6669</v>
      </c>
      <c r="O1197" s="1" t="s">
        <v>80</v>
      </c>
    </row>
    <row r="1198" spans="1:15" x14ac:dyDescent="0.3">
      <c r="A1198" s="1" t="s">
        <v>3914</v>
      </c>
      <c r="B1198" s="2">
        <v>45114</v>
      </c>
      <c r="C1198" s="1" t="s">
        <v>6668</v>
      </c>
      <c r="D1198" s="1" t="s">
        <v>32</v>
      </c>
      <c r="E1198">
        <v>2023</v>
      </c>
      <c r="F1198" s="1" t="s">
        <v>3915</v>
      </c>
      <c r="G1198" s="1" t="s">
        <v>3916</v>
      </c>
      <c r="H1198" s="1" t="s">
        <v>1856</v>
      </c>
      <c r="I1198" s="1" t="s">
        <v>3917</v>
      </c>
      <c r="J1198" s="1" t="s">
        <v>20</v>
      </c>
      <c r="K1198" s="3">
        <v>28.3</v>
      </c>
      <c r="L1198">
        <v>3</v>
      </c>
      <c r="M1198" s="3">
        <v>84.9</v>
      </c>
      <c r="N1198" s="1" t="s">
        <v>29</v>
      </c>
      <c r="O1198" s="1" t="s">
        <v>22</v>
      </c>
    </row>
    <row r="1199" spans="1:15" x14ac:dyDescent="0.3">
      <c r="A1199" s="1" t="s">
        <v>3918</v>
      </c>
      <c r="B1199" s="2">
        <v>45492</v>
      </c>
      <c r="C1199" s="1" t="s">
        <v>6668</v>
      </c>
      <c r="D1199" s="1" t="s">
        <v>32</v>
      </c>
      <c r="E1199">
        <v>2024</v>
      </c>
      <c r="F1199" s="1" t="s">
        <v>3919</v>
      </c>
      <c r="G1199" s="1" t="s">
        <v>3920</v>
      </c>
      <c r="H1199" s="1" t="s">
        <v>905</v>
      </c>
      <c r="I1199" s="1" t="s">
        <v>3868</v>
      </c>
      <c r="J1199" s="1" t="s">
        <v>51</v>
      </c>
      <c r="K1199" s="3">
        <v>21.4</v>
      </c>
      <c r="L1199">
        <v>1</v>
      </c>
      <c r="M1199" s="3">
        <v>21.4</v>
      </c>
      <c r="N1199" s="1" t="s">
        <v>21</v>
      </c>
      <c r="O1199" s="1" t="s">
        <v>44</v>
      </c>
    </row>
    <row r="1200" spans="1:15" x14ac:dyDescent="0.3">
      <c r="A1200" s="1" t="s">
        <v>3921</v>
      </c>
      <c r="B1200" s="2">
        <v>45534</v>
      </c>
      <c r="C1200" s="1" t="s">
        <v>6668</v>
      </c>
      <c r="D1200" s="1" t="s">
        <v>90</v>
      </c>
      <c r="E1200">
        <v>2024</v>
      </c>
      <c r="F1200" s="1" t="s">
        <v>2143</v>
      </c>
      <c r="G1200" s="1" t="s">
        <v>2657</v>
      </c>
      <c r="H1200" s="1" t="s">
        <v>3791</v>
      </c>
      <c r="I1200" s="1" t="s">
        <v>3922</v>
      </c>
      <c r="J1200" s="1" t="s">
        <v>20</v>
      </c>
      <c r="K1200" s="3">
        <v>11.14</v>
      </c>
      <c r="L1200">
        <v>2</v>
      </c>
      <c r="M1200" s="3">
        <v>22.28</v>
      </c>
      <c r="N1200" s="1" t="s">
        <v>6669</v>
      </c>
      <c r="O1200" s="1" t="s">
        <v>80</v>
      </c>
    </row>
    <row r="1201" spans="1:15" x14ac:dyDescent="0.3">
      <c r="A1201" s="1" t="s">
        <v>3923</v>
      </c>
      <c r="B1201" s="2">
        <v>44812</v>
      </c>
      <c r="C1201" s="1" t="s">
        <v>6672</v>
      </c>
      <c r="D1201" s="1" t="s">
        <v>60</v>
      </c>
      <c r="E1201">
        <v>2022</v>
      </c>
      <c r="F1201" s="1" t="s">
        <v>3924</v>
      </c>
      <c r="G1201" s="1" t="s">
        <v>3925</v>
      </c>
      <c r="H1201" s="1" t="s">
        <v>1243</v>
      </c>
      <c r="I1201" s="1" t="s">
        <v>2087</v>
      </c>
      <c r="J1201" s="1" t="s">
        <v>87</v>
      </c>
      <c r="K1201" s="3">
        <v>37.93</v>
      </c>
      <c r="L1201">
        <v>4</v>
      </c>
      <c r="M1201" s="3">
        <v>151.72</v>
      </c>
      <c r="N1201" s="1" t="s">
        <v>6669</v>
      </c>
      <c r="O1201" s="1" t="s">
        <v>80</v>
      </c>
    </row>
    <row r="1202" spans="1:15" x14ac:dyDescent="0.3">
      <c r="A1202" s="1" t="s">
        <v>3926</v>
      </c>
      <c r="B1202" s="2">
        <v>45508</v>
      </c>
      <c r="C1202" s="1" t="s">
        <v>6666</v>
      </c>
      <c r="D1202" s="1" t="s">
        <v>90</v>
      </c>
      <c r="E1202">
        <v>2024</v>
      </c>
      <c r="F1202" s="1" t="s">
        <v>226</v>
      </c>
      <c r="G1202" s="1" t="s">
        <v>3927</v>
      </c>
      <c r="H1202" s="1" t="s">
        <v>851</v>
      </c>
      <c r="I1202" s="1" t="s">
        <v>3928</v>
      </c>
      <c r="J1202" s="1" t="s">
        <v>20</v>
      </c>
      <c r="K1202" s="3">
        <v>32.700000000000003</v>
      </c>
      <c r="L1202">
        <v>1</v>
      </c>
      <c r="M1202" s="3">
        <v>32.700000000000003</v>
      </c>
      <c r="N1202" s="1" t="s">
        <v>21</v>
      </c>
      <c r="O1202" s="1" t="s">
        <v>37</v>
      </c>
    </row>
    <row r="1203" spans="1:15" x14ac:dyDescent="0.3">
      <c r="A1203" s="1" t="s">
        <v>3929</v>
      </c>
      <c r="B1203" s="2">
        <v>45324</v>
      </c>
      <c r="C1203" s="1" t="s">
        <v>6668</v>
      </c>
      <c r="D1203" s="1" t="s">
        <v>39</v>
      </c>
      <c r="E1203">
        <v>2024</v>
      </c>
      <c r="F1203" s="1" t="s">
        <v>458</v>
      </c>
      <c r="G1203" s="1" t="s">
        <v>459</v>
      </c>
      <c r="H1203" s="1" t="s">
        <v>3930</v>
      </c>
      <c r="I1203" s="1" t="s">
        <v>3931</v>
      </c>
      <c r="J1203" s="1" t="s">
        <v>20</v>
      </c>
      <c r="K1203" s="3">
        <v>23.52</v>
      </c>
      <c r="L1203">
        <v>1</v>
      </c>
      <c r="M1203" s="3">
        <v>23.52</v>
      </c>
      <c r="N1203" s="1" t="s">
        <v>6669</v>
      </c>
      <c r="O1203" s="1" t="s">
        <v>22</v>
      </c>
    </row>
    <row r="1204" spans="1:15" x14ac:dyDescent="0.3">
      <c r="A1204" s="1" t="s">
        <v>3932</v>
      </c>
      <c r="B1204" s="2">
        <v>45575</v>
      </c>
      <c r="C1204" s="1" t="s">
        <v>6672</v>
      </c>
      <c r="D1204" s="1" t="s">
        <v>133</v>
      </c>
      <c r="E1204">
        <v>2024</v>
      </c>
      <c r="F1204" s="1" t="s">
        <v>260</v>
      </c>
      <c r="G1204" s="1" t="s">
        <v>261</v>
      </c>
      <c r="H1204" s="1" t="s">
        <v>3933</v>
      </c>
      <c r="I1204" s="1" t="s">
        <v>3934</v>
      </c>
      <c r="J1204" s="1" t="s">
        <v>20</v>
      </c>
      <c r="K1204" s="3">
        <v>45.57</v>
      </c>
      <c r="L1204">
        <v>2</v>
      </c>
      <c r="M1204" s="3">
        <v>91.14</v>
      </c>
      <c r="N1204" s="1" t="s">
        <v>6669</v>
      </c>
      <c r="O1204" s="1" t="s">
        <v>44</v>
      </c>
    </row>
    <row r="1205" spans="1:15" x14ac:dyDescent="0.3">
      <c r="A1205" s="1" t="s">
        <v>3935</v>
      </c>
      <c r="B1205" s="2">
        <v>45588</v>
      </c>
      <c r="C1205" s="1" t="s">
        <v>6670</v>
      </c>
      <c r="D1205" s="1" t="s">
        <v>133</v>
      </c>
      <c r="E1205">
        <v>2024</v>
      </c>
      <c r="F1205" s="1" t="s">
        <v>433</v>
      </c>
      <c r="G1205" s="1" t="s">
        <v>3936</v>
      </c>
      <c r="H1205" s="1" t="s">
        <v>2096</v>
      </c>
      <c r="I1205" s="1" t="s">
        <v>2097</v>
      </c>
      <c r="J1205" s="1" t="s">
        <v>20</v>
      </c>
      <c r="K1205" s="3">
        <v>15.24</v>
      </c>
      <c r="L1205">
        <v>3</v>
      </c>
      <c r="M1205" s="3">
        <v>45.72</v>
      </c>
      <c r="N1205" s="1" t="s">
        <v>6669</v>
      </c>
      <c r="O1205" s="1" t="s">
        <v>80</v>
      </c>
    </row>
    <row r="1206" spans="1:15" x14ac:dyDescent="0.3">
      <c r="A1206" s="1" t="s">
        <v>3937</v>
      </c>
      <c r="B1206" s="2">
        <v>45387</v>
      </c>
      <c r="C1206" s="1" t="s">
        <v>6668</v>
      </c>
      <c r="D1206" s="1" t="s">
        <v>82</v>
      </c>
      <c r="E1206">
        <v>2024</v>
      </c>
      <c r="F1206" s="1" t="s">
        <v>1035</v>
      </c>
      <c r="G1206" s="1" t="s">
        <v>1924</v>
      </c>
      <c r="H1206" s="1" t="s">
        <v>2079</v>
      </c>
      <c r="I1206" s="1" t="s">
        <v>2080</v>
      </c>
      <c r="J1206" s="1" t="s">
        <v>51</v>
      </c>
      <c r="K1206" s="3">
        <v>21.46</v>
      </c>
      <c r="L1206">
        <v>2</v>
      </c>
      <c r="M1206" s="3">
        <v>42.92</v>
      </c>
      <c r="N1206" s="1" t="s">
        <v>29</v>
      </c>
      <c r="O1206" s="1" t="s">
        <v>30</v>
      </c>
    </row>
    <row r="1207" spans="1:15" x14ac:dyDescent="0.3">
      <c r="A1207" s="1" t="s">
        <v>3938</v>
      </c>
      <c r="B1207" s="2">
        <v>45641</v>
      </c>
      <c r="C1207" s="1" t="s">
        <v>6666</v>
      </c>
      <c r="D1207" s="1" t="s">
        <v>107</v>
      </c>
      <c r="E1207">
        <v>2024</v>
      </c>
      <c r="F1207" s="1" t="s">
        <v>1942</v>
      </c>
      <c r="G1207" s="1" t="s">
        <v>3939</v>
      </c>
      <c r="H1207" s="1" t="s">
        <v>1755</v>
      </c>
      <c r="I1207" s="1" t="s">
        <v>3940</v>
      </c>
      <c r="J1207" s="1" t="s">
        <v>20</v>
      </c>
      <c r="K1207" s="3">
        <v>23.93</v>
      </c>
      <c r="L1207">
        <v>5</v>
      </c>
      <c r="M1207" s="3">
        <v>119.65</v>
      </c>
      <c r="N1207" s="1" t="s">
        <v>88</v>
      </c>
      <c r="O1207" s="1" t="s">
        <v>30</v>
      </c>
    </row>
    <row r="1208" spans="1:15" x14ac:dyDescent="0.3">
      <c r="A1208" s="1" t="s">
        <v>3941</v>
      </c>
      <c r="B1208" s="2">
        <v>45310</v>
      </c>
      <c r="C1208" s="1" t="s">
        <v>6668</v>
      </c>
      <c r="D1208" s="1" t="s">
        <v>210</v>
      </c>
      <c r="E1208">
        <v>2024</v>
      </c>
      <c r="F1208" s="1" t="s">
        <v>3942</v>
      </c>
      <c r="G1208" s="1" t="s">
        <v>3943</v>
      </c>
      <c r="H1208" s="1" t="s">
        <v>1879</v>
      </c>
      <c r="I1208" s="1" t="s">
        <v>1880</v>
      </c>
      <c r="J1208" s="1" t="s">
        <v>70</v>
      </c>
      <c r="K1208" s="3">
        <v>20.41</v>
      </c>
      <c r="L1208">
        <v>4</v>
      </c>
      <c r="M1208" s="3">
        <v>81.64</v>
      </c>
      <c r="N1208" s="1" t="s">
        <v>21</v>
      </c>
      <c r="O1208" s="1" t="s">
        <v>80</v>
      </c>
    </row>
    <row r="1209" spans="1:15" x14ac:dyDescent="0.3">
      <c r="A1209" s="1" t="s">
        <v>3944</v>
      </c>
      <c r="B1209" s="2">
        <v>44840</v>
      </c>
      <c r="C1209" s="1" t="s">
        <v>6672</v>
      </c>
      <c r="D1209" s="1" t="s">
        <v>133</v>
      </c>
      <c r="E1209">
        <v>2022</v>
      </c>
      <c r="F1209" s="1" t="s">
        <v>2477</v>
      </c>
      <c r="G1209" s="1" t="s">
        <v>2478</v>
      </c>
      <c r="H1209" s="1" t="s">
        <v>2382</v>
      </c>
      <c r="I1209" s="1" t="s">
        <v>2383</v>
      </c>
      <c r="J1209" s="1" t="s">
        <v>70</v>
      </c>
      <c r="K1209" s="3">
        <v>40.06</v>
      </c>
      <c r="L1209">
        <v>2</v>
      </c>
      <c r="M1209" s="3">
        <v>80.12</v>
      </c>
      <c r="N1209" s="1" t="s">
        <v>21</v>
      </c>
      <c r="O1209" s="1" t="s">
        <v>80</v>
      </c>
    </row>
    <row r="1210" spans="1:15" x14ac:dyDescent="0.3">
      <c r="A1210" s="1" t="s">
        <v>3945</v>
      </c>
      <c r="B1210" s="2">
        <v>45100</v>
      </c>
      <c r="C1210" s="1" t="s">
        <v>6668</v>
      </c>
      <c r="D1210" s="1" t="s">
        <v>24</v>
      </c>
      <c r="E1210">
        <v>2023</v>
      </c>
      <c r="F1210" s="1" t="s">
        <v>732</v>
      </c>
      <c r="G1210" s="1" t="s">
        <v>2520</v>
      </c>
      <c r="H1210" s="1" t="s">
        <v>1953</v>
      </c>
      <c r="I1210" s="1" t="s">
        <v>1954</v>
      </c>
      <c r="J1210" s="1" t="s">
        <v>87</v>
      </c>
      <c r="K1210" s="3">
        <v>40.28</v>
      </c>
      <c r="L1210">
        <v>2</v>
      </c>
      <c r="M1210" s="3">
        <v>80.56</v>
      </c>
      <c r="N1210" s="1" t="s">
        <v>21</v>
      </c>
      <c r="O1210" s="1" t="s">
        <v>95</v>
      </c>
    </row>
    <row r="1211" spans="1:15" x14ac:dyDescent="0.3">
      <c r="A1211" s="1" t="s">
        <v>3946</v>
      </c>
      <c r="B1211" s="2">
        <v>44998</v>
      </c>
      <c r="C1211" s="1" t="s">
        <v>6667</v>
      </c>
      <c r="D1211" s="1" t="s">
        <v>15</v>
      </c>
      <c r="E1211">
        <v>2023</v>
      </c>
      <c r="F1211" s="1" t="s">
        <v>3033</v>
      </c>
      <c r="G1211" s="1" t="s">
        <v>3391</v>
      </c>
      <c r="H1211" s="1" t="s">
        <v>146</v>
      </c>
      <c r="I1211" s="1" t="s">
        <v>147</v>
      </c>
      <c r="J1211" s="1" t="s">
        <v>87</v>
      </c>
      <c r="K1211" s="3">
        <v>47.33</v>
      </c>
      <c r="L1211">
        <v>4</v>
      </c>
      <c r="M1211" s="3">
        <v>189.32</v>
      </c>
      <c r="N1211" s="1" t="s">
        <v>88</v>
      </c>
      <c r="O1211" s="1" t="s">
        <v>44</v>
      </c>
    </row>
    <row r="1212" spans="1:15" x14ac:dyDescent="0.3">
      <c r="A1212" s="1" t="s">
        <v>3947</v>
      </c>
      <c r="B1212" s="2">
        <v>45783</v>
      </c>
      <c r="C1212" s="1" t="s">
        <v>6671</v>
      </c>
      <c r="D1212" s="1" t="s">
        <v>46</v>
      </c>
      <c r="E1212">
        <v>2025</v>
      </c>
      <c r="F1212" s="1" t="s">
        <v>3262</v>
      </c>
      <c r="G1212" s="1" t="s">
        <v>3662</v>
      </c>
      <c r="H1212" s="1" t="s">
        <v>3250</v>
      </c>
      <c r="I1212" s="1" t="s">
        <v>3251</v>
      </c>
      <c r="J1212" s="1" t="s">
        <v>20</v>
      </c>
      <c r="K1212" s="3">
        <v>28.64</v>
      </c>
      <c r="L1212">
        <v>4</v>
      </c>
      <c r="M1212" s="3">
        <v>114.56</v>
      </c>
      <c r="N1212" s="1" t="s">
        <v>21</v>
      </c>
      <c r="O1212" s="1" t="s">
        <v>37</v>
      </c>
    </row>
    <row r="1213" spans="1:15" x14ac:dyDescent="0.3">
      <c r="A1213" s="1" t="s">
        <v>3948</v>
      </c>
      <c r="B1213" s="2">
        <v>45612</v>
      </c>
      <c r="C1213" s="1" t="s">
        <v>6673</v>
      </c>
      <c r="D1213" s="1" t="s">
        <v>54</v>
      </c>
      <c r="E1213">
        <v>2024</v>
      </c>
      <c r="F1213" s="1" t="s">
        <v>3584</v>
      </c>
      <c r="G1213" s="1" t="s">
        <v>3585</v>
      </c>
      <c r="H1213" s="1" t="s">
        <v>811</v>
      </c>
      <c r="I1213" s="1" t="s">
        <v>3949</v>
      </c>
      <c r="J1213" s="1" t="s">
        <v>70</v>
      </c>
      <c r="K1213" s="3">
        <v>24.02</v>
      </c>
      <c r="L1213">
        <v>1</v>
      </c>
      <c r="M1213" s="3">
        <v>24.02</v>
      </c>
      <c r="N1213" s="1" t="s">
        <v>21</v>
      </c>
      <c r="O1213" s="1" t="s">
        <v>80</v>
      </c>
    </row>
    <row r="1214" spans="1:15" x14ac:dyDescent="0.3">
      <c r="A1214" s="1" t="s">
        <v>3950</v>
      </c>
      <c r="B1214" s="2">
        <v>45245</v>
      </c>
      <c r="C1214" s="1" t="s">
        <v>6670</v>
      </c>
      <c r="D1214" s="1" t="s">
        <v>54</v>
      </c>
      <c r="E1214">
        <v>2023</v>
      </c>
      <c r="F1214" s="1" t="s">
        <v>3109</v>
      </c>
      <c r="G1214" s="1" t="s">
        <v>3951</v>
      </c>
      <c r="H1214" s="1" t="s">
        <v>3952</v>
      </c>
      <c r="I1214" s="1" t="s">
        <v>3953</v>
      </c>
      <c r="J1214" s="1" t="s">
        <v>20</v>
      </c>
      <c r="K1214" s="3">
        <v>43.57</v>
      </c>
      <c r="L1214">
        <v>2</v>
      </c>
      <c r="M1214" s="3">
        <v>87.14</v>
      </c>
      <c r="N1214" s="1" t="s">
        <v>29</v>
      </c>
      <c r="O1214" s="1" t="s">
        <v>22</v>
      </c>
    </row>
    <row r="1215" spans="1:15" x14ac:dyDescent="0.3">
      <c r="A1215" s="1" t="s">
        <v>3954</v>
      </c>
      <c r="B1215" s="2">
        <v>45693</v>
      </c>
      <c r="C1215" s="1" t="s">
        <v>6670</v>
      </c>
      <c r="D1215" s="1" t="s">
        <v>39</v>
      </c>
      <c r="E1215">
        <v>2025</v>
      </c>
      <c r="F1215" s="1" t="s">
        <v>690</v>
      </c>
      <c r="G1215" s="1" t="s">
        <v>3955</v>
      </c>
      <c r="H1215" s="1" t="s">
        <v>3253</v>
      </c>
      <c r="I1215" s="1" t="s">
        <v>3254</v>
      </c>
      <c r="J1215" s="1" t="s">
        <v>70</v>
      </c>
      <c r="K1215" s="3">
        <v>22.09</v>
      </c>
      <c r="L1215">
        <v>4</v>
      </c>
      <c r="M1215" s="3">
        <v>88.36</v>
      </c>
      <c r="N1215" s="1" t="s">
        <v>29</v>
      </c>
      <c r="O1215" s="1" t="s">
        <v>37</v>
      </c>
    </row>
    <row r="1216" spans="1:15" x14ac:dyDescent="0.3">
      <c r="A1216" s="1" t="s">
        <v>3956</v>
      </c>
      <c r="B1216" s="2">
        <v>44961</v>
      </c>
      <c r="C1216" s="1" t="s">
        <v>6673</v>
      </c>
      <c r="D1216" s="1" t="s">
        <v>39</v>
      </c>
      <c r="E1216">
        <v>2023</v>
      </c>
      <c r="F1216" s="1" t="s">
        <v>2422</v>
      </c>
      <c r="G1216" s="1" t="s">
        <v>2423</v>
      </c>
      <c r="H1216" s="1" t="s">
        <v>2900</v>
      </c>
      <c r="I1216" s="1" t="s">
        <v>2901</v>
      </c>
      <c r="J1216" s="1" t="s">
        <v>70</v>
      </c>
      <c r="K1216" s="3">
        <v>21.07</v>
      </c>
      <c r="L1216">
        <v>1</v>
      </c>
      <c r="M1216" s="3">
        <v>21.07</v>
      </c>
      <c r="N1216" s="1" t="s">
        <v>29</v>
      </c>
      <c r="O1216" s="1" t="s">
        <v>37</v>
      </c>
    </row>
    <row r="1217" spans="1:15" x14ac:dyDescent="0.3">
      <c r="A1217" s="1" t="s">
        <v>3957</v>
      </c>
      <c r="B1217" s="2">
        <v>45129</v>
      </c>
      <c r="C1217" s="1" t="s">
        <v>6673</v>
      </c>
      <c r="D1217" s="1" t="s">
        <v>32</v>
      </c>
      <c r="E1217">
        <v>2023</v>
      </c>
      <c r="F1217" s="1" t="s">
        <v>3958</v>
      </c>
      <c r="G1217" s="1" t="s">
        <v>3959</v>
      </c>
      <c r="H1217" s="1" t="s">
        <v>2252</v>
      </c>
      <c r="I1217" s="1" t="s">
        <v>2253</v>
      </c>
      <c r="J1217" s="1" t="s">
        <v>20</v>
      </c>
      <c r="K1217" s="3">
        <v>25.14</v>
      </c>
      <c r="L1217">
        <v>3</v>
      </c>
      <c r="M1217" s="3">
        <v>75.42</v>
      </c>
      <c r="N1217" s="1" t="s">
        <v>21</v>
      </c>
      <c r="O1217" s="1" t="s">
        <v>37</v>
      </c>
    </row>
    <row r="1218" spans="1:15" x14ac:dyDescent="0.3">
      <c r="A1218" s="1" t="s">
        <v>3960</v>
      </c>
      <c r="B1218" s="2">
        <v>45006</v>
      </c>
      <c r="C1218" s="1" t="s">
        <v>6671</v>
      </c>
      <c r="D1218" s="1" t="s">
        <v>15</v>
      </c>
      <c r="E1218">
        <v>2023</v>
      </c>
      <c r="F1218" s="1" t="s">
        <v>40</v>
      </c>
      <c r="G1218" s="1" t="s">
        <v>41</v>
      </c>
      <c r="H1218" s="1" t="s">
        <v>2697</v>
      </c>
      <c r="I1218" s="1" t="s">
        <v>2698</v>
      </c>
      <c r="J1218" s="1" t="s">
        <v>70</v>
      </c>
      <c r="K1218" s="3">
        <v>34.5</v>
      </c>
      <c r="L1218">
        <v>4</v>
      </c>
      <c r="M1218" s="3">
        <v>138</v>
      </c>
      <c r="N1218" s="1" t="s">
        <v>6669</v>
      </c>
      <c r="O1218" s="1" t="s">
        <v>193</v>
      </c>
    </row>
    <row r="1219" spans="1:15" x14ac:dyDescent="0.3">
      <c r="A1219" s="1" t="s">
        <v>3961</v>
      </c>
      <c r="B1219" s="2">
        <v>45385</v>
      </c>
      <c r="C1219" s="1" t="s">
        <v>6670</v>
      </c>
      <c r="D1219" s="1" t="s">
        <v>82</v>
      </c>
      <c r="E1219">
        <v>2024</v>
      </c>
      <c r="F1219" s="1" t="s">
        <v>1123</v>
      </c>
      <c r="G1219" s="1" t="s">
        <v>1222</v>
      </c>
      <c r="H1219" s="1" t="s">
        <v>3962</v>
      </c>
      <c r="I1219" s="1" t="s">
        <v>3963</v>
      </c>
      <c r="J1219" s="1" t="s">
        <v>70</v>
      </c>
      <c r="K1219" s="3">
        <v>16.32</v>
      </c>
      <c r="L1219">
        <v>5</v>
      </c>
      <c r="M1219" s="3">
        <v>81.599999999999994</v>
      </c>
      <c r="N1219" s="1" t="s">
        <v>21</v>
      </c>
      <c r="O1219" s="1" t="s">
        <v>37</v>
      </c>
    </row>
    <row r="1220" spans="1:15" x14ac:dyDescent="0.3">
      <c r="A1220" s="1" t="s">
        <v>3964</v>
      </c>
      <c r="B1220" s="2">
        <v>44975</v>
      </c>
      <c r="C1220" s="1" t="s">
        <v>6673</v>
      </c>
      <c r="D1220" s="1" t="s">
        <v>39</v>
      </c>
      <c r="E1220">
        <v>2023</v>
      </c>
      <c r="F1220" s="1" t="s">
        <v>666</v>
      </c>
      <c r="G1220" s="1" t="s">
        <v>3439</v>
      </c>
      <c r="H1220" s="1" t="s">
        <v>218</v>
      </c>
      <c r="I1220" s="1" t="s">
        <v>219</v>
      </c>
      <c r="J1220" s="1" t="s">
        <v>20</v>
      </c>
      <c r="K1220" s="3">
        <v>12.73</v>
      </c>
      <c r="L1220">
        <v>3</v>
      </c>
      <c r="M1220" s="3">
        <v>38.19</v>
      </c>
      <c r="N1220" s="1" t="s">
        <v>21</v>
      </c>
      <c r="O1220" s="1" t="s">
        <v>22</v>
      </c>
    </row>
    <row r="1221" spans="1:15" x14ac:dyDescent="0.3">
      <c r="A1221" s="1" t="s">
        <v>3965</v>
      </c>
      <c r="B1221" s="2">
        <v>45413</v>
      </c>
      <c r="C1221" s="1" t="s">
        <v>6670</v>
      </c>
      <c r="D1221" s="1" t="s">
        <v>46</v>
      </c>
      <c r="E1221">
        <v>2024</v>
      </c>
      <c r="F1221" s="1" t="s">
        <v>1083</v>
      </c>
      <c r="G1221" s="1" t="s">
        <v>3966</v>
      </c>
      <c r="H1221" s="1" t="s">
        <v>1029</v>
      </c>
      <c r="I1221" s="1" t="s">
        <v>1030</v>
      </c>
      <c r="J1221" s="1" t="s">
        <v>87</v>
      </c>
      <c r="K1221" s="3">
        <v>33.369999999999997</v>
      </c>
      <c r="L1221">
        <v>4</v>
      </c>
      <c r="M1221" s="3">
        <v>133.47999999999999</v>
      </c>
      <c r="N1221" s="1" t="s">
        <v>21</v>
      </c>
      <c r="O1221" s="1" t="s">
        <v>80</v>
      </c>
    </row>
    <row r="1222" spans="1:15" x14ac:dyDescent="0.3">
      <c r="A1222" s="1" t="s">
        <v>3967</v>
      </c>
      <c r="B1222" s="2">
        <v>45534</v>
      </c>
      <c r="C1222" s="1" t="s">
        <v>6668</v>
      </c>
      <c r="D1222" s="1" t="s">
        <v>90</v>
      </c>
      <c r="E1222">
        <v>2024</v>
      </c>
      <c r="F1222" s="1" t="s">
        <v>1680</v>
      </c>
      <c r="G1222" s="1" t="s">
        <v>3968</v>
      </c>
      <c r="H1222" s="1" t="s">
        <v>337</v>
      </c>
      <c r="I1222" s="1" t="s">
        <v>3969</v>
      </c>
      <c r="J1222" s="1" t="s">
        <v>20</v>
      </c>
      <c r="K1222" s="3">
        <v>45.44</v>
      </c>
      <c r="L1222">
        <v>4</v>
      </c>
      <c r="M1222" s="3">
        <v>181.76</v>
      </c>
      <c r="N1222" s="1" t="s">
        <v>6669</v>
      </c>
      <c r="O1222" s="1" t="s">
        <v>193</v>
      </c>
    </row>
    <row r="1223" spans="1:15" x14ac:dyDescent="0.3">
      <c r="A1223" s="1" t="s">
        <v>3970</v>
      </c>
      <c r="B1223" s="2">
        <v>45142</v>
      </c>
      <c r="C1223" s="1" t="s">
        <v>6668</v>
      </c>
      <c r="D1223" s="1" t="s">
        <v>90</v>
      </c>
      <c r="E1223">
        <v>2023</v>
      </c>
      <c r="F1223" s="1" t="s">
        <v>732</v>
      </c>
      <c r="G1223" s="1" t="s">
        <v>1927</v>
      </c>
      <c r="H1223" s="1" t="s">
        <v>3971</v>
      </c>
      <c r="I1223" s="1" t="s">
        <v>3972</v>
      </c>
      <c r="J1223" s="1" t="s">
        <v>70</v>
      </c>
      <c r="K1223" s="3">
        <v>14.1</v>
      </c>
      <c r="L1223">
        <v>5</v>
      </c>
      <c r="M1223" s="3">
        <v>70.5</v>
      </c>
      <c r="N1223" s="1" t="s">
        <v>21</v>
      </c>
      <c r="O1223" s="1" t="s">
        <v>37</v>
      </c>
    </row>
    <row r="1224" spans="1:15" x14ac:dyDescent="0.3">
      <c r="A1224" s="1" t="s">
        <v>3973</v>
      </c>
      <c r="B1224" s="2">
        <v>45161</v>
      </c>
      <c r="C1224" s="1" t="s">
        <v>6670</v>
      </c>
      <c r="D1224" s="1" t="s">
        <v>90</v>
      </c>
      <c r="E1224">
        <v>2023</v>
      </c>
      <c r="F1224" s="1" t="s">
        <v>3832</v>
      </c>
      <c r="G1224" s="1" t="s">
        <v>3833</v>
      </c>
      <c r="H1224" s="1" t="s">
        <v>1246</v>
      </c>
      <c r="I1224" s="1" t="s">
        <v>1247</v>
      </c>
      <c r="J1224" s="1" t="s">
        <v>51</v>
      </c>
      <c r="K1224" s="3">
        <v>9.08</v>
      </c>
      <c r="L1224">
        <v>3</v>
      </c>
      <c r="M1224" s="3">
        <v>27.24</v>
      </c>
      <c r="N1224" s="1" t="s">
        <v>6669</v>
      </c>
      <c r="O1224" s="1" t="s">
        <v>30</v>
      </c>
    </row>
    <row r="1225" spans="1:15" x14ac:dyDescent="0.3">
      <c r="A1225" s="1" t="s">
        <v>3974</v>
      </c>
      <c r="B1225" s="2">
        <v>45446</v>
      </c>
      <c r="C1225" s="1" t="s">
        <v>6667</v>
      </c>
      <c r="D1225" s="1" t="s">
        <v>24</v>
      </c>
      <c r="E1225">
        <v>2024</v>
      </c>
      <c r="F1225" s="1" t="s">
        <v>3584</v>
      </c>
      <c r="G1225" s="1" t="s">
        <v>3975</v>
      </c>
      <c r="H1225" s="1" t="s">
        <v>811</v>
      </c>
      <c r="I1225" s="1" t="s">
        <v>3949</v>
      </c>
      <c r="J1225" s="1" t="s">
        <v>51</v>
      </c>
      <c r="K1225" s="3">
        <v>21.68</v>
      </c>
      <c r="L1225">
        <v>4</v>
      </c>
      <c r="M1225" s="3">
        <v>86.72</v>
      </c>
      <c r="N1225" s="1" t="s">
        <v>6669</v>
      </c>
      <c r="O1225" s="1" t="s">
        <v>22</v>
      </c>
    </row>
    <row r="1226" spans="1:15" x14ac:dyDescent="0.3">
      <c r="A1226" s="1" t="s">
        <v>3976</v>
      </c>
      <c r="B1226" s="2">
        <v>45299</v>
      </c>
      <c r="C1226" s="1" t="s">
        <v>6667</v>
      </c>
      <c r="D1226" s="1" t="s">
        <v>210</v>
      </c>
      <c r="E1226">
        <v>2024</v>
      </c>
      <c r="F1226" s="1" t="s">
        <v>1877</v>
      </c>
      <c r="G1226" s="1" t="s">
        <v>1878</v>
      </c>
      <c r="H1226" s="1" t="s">
        <v>1024</v>
      </c>
      <c r="I1226" s="1" t="s">
        <v>1904</v>
      </c>
      <c r="J1226" s="1" t="s">
        <v>70</v>
      </c>
      <c r="K1226" s="3">
        <v>28.31</v>
      </c>
      <c r="L1226">
        <v>5</v>
      </c>
      <c r="M1226" s="3">
        <v>141.55000000000001</v>
      </c>
      <c r="N1226" s="1" t="s">
        <v>21</v>
      </c>
      <c r="O1226" s="1" t="s">
        <v>95</v>
      </c>
    </row>
    <row r="1227" spans="1:15" x14ac:dyDescent="0.3">
      <c r="A1227" s="1" t="s">
        <v>3977</v>
      </c>
      <c r="B1227" s="2">
        <v>45236</v>
      </c>
      <c r="C1227" s="1" t="s">
        <v>6667</v>
      </c>
      <c r="D1227" s="1" t="s">
        <v>54</v>
      </c>
      <c r="E1227">
        <v>2023</v>
      </c>
      <c r="F1227" s="1" t="s">
        <v>3978</v>
      </c>
      <c r="G1227" s="1" t="s">
        <v>3979</v>
      </c>
      <c r="H1227" s="1" t="s">
        <v>861</v>
      </c>
      <c r="I1227" s="1" t="s">
        <v>862</v>
      </c>
      <c r="J1227" s="1" t="s">
        <v>20</v>
      </c>
      <c r="K1227" s="3">
        <v>18.25</v>
      </c>
      <c r="L1227">
        <v>4</v>
      </c>
      <c r="M1227" s="3">
        <v>73</v>
      </c>
      <c r="N1227" s="1" t="s">
        <v>21</v>
      </c>
      <c r="O1227" s="1" t="s">
        <v>44</v>
      </c>
    </row>
    <row r="1228" spans="1:15" x14ac:dyDescent="0.3">
      <c r="A1228" s="1" t="s">
        <v>3980</v>
      </c>
      <c r="B1228" s="2">
        <v>45471</v>
      </c>
      <c r="C1228" s="1" t="s">
        <v>6668</v>
      </c>
      <c r="D1228" s="1" t="s">
        <v>24</v>
      </c>
      <c r="E1228">
        <v>2024</v>
      </c>
      <c r="F1228" s="1" t="s">
        <v>755</v>
      </c>
      <c r="G1228" s="1" t="s">
        <v>3981</v>
      </c>
      <c r="H1228" s="1" t="s">
        <v>93</v>
      </c>
      <c r="I1228" s="1" t="s">
        <v>94</v>
      </c>
      <c r="J1228" s="1" t="s">
        <v>87</v>
      </c>
      <c r="K1228" s="3">
        <v>26.38</v>
      </c>
      <c r="L1228">
        <v>4</v>
      </c>
      <c r="M1228" s="3">
        <v>105.52</v>
      </c>
      <c r="N1228" s="1" t="s">
        <v>88</v>
      </c>
      <c r="O1228" s="1" t="s">
        <v>30</v>
      </c>
    </row>
    <row r="1229" spans="1:15" x14ac:dyDescent="0.3">
      <c r="A1229" s="1" t="s">
        <v>3982</v>
      </c>
      <c r="B1229" s="2">
        <v>44941</v>
      </c>
      <c r="C1229" s="1" t="s">
        <v>6666</v>
      </c>
      <c r="D1229" s="1" t="s">
        <v>210</v>
      </c>
      <c r="E1229">
        <v>2023</v>
      </c>
      <c r="F1229" s="1" t="s">
        <v>1917</v>
      </c>
      <c r="G1229" s="1" t="s">
        <v>3983</v>
      </c>
      <c r="H1229" s="1" t="s">
        <v>1713</v>
      </c>
      <c r="I1229" s="1" t="s">
        <v>3984</v>
      </c>
      <c r="J1229" s="1" t="s">
        <v>70</v>
      </c>
      <c r="K1229" s="3">
        <v>25.28</v>
      </c>
      <c r="L1229">
        <v>3</v>
      </c>
      <c r="M1229" s="3">
        <v>75.84</v>
      </c>
      <c r="N1229" s="1" t="s">
        <v>29</v>
      </c>
      <c r="O1229" s="1" t="s">
        <v>37</v>
      </c>
    </row>
    <row r="1230" spans="1:15" x14ac:dyDescent="0.3">
      <c r="A1230" s="1" t="s">
        <v>3986</v>
      </c>
      <c r="B1230" s="2">
        <v>45021</v>
      </c>
      <c r="C1230" s="1" t="s">
        <v>6670</v>
      </c>
      <c r="D1230" s="1" t="s">
        <v>82</v>
      </c>
      <c r="E1230">
        <v>2023</v>
      </c>
      <c r="F1230" s="1" t="s">
        <v>3987</v>
      </c>
      <c r="G1230" s="1" t="s">
        <v>3988</v>
      </c>
      <c r="H1230" s="1" t="s">
        <v>2872</v>
      </c>
      <c r="I1230" s="1" t="s">
        <v>3488</v>
      </c>
      <c r="J1230" s="1" t="s">
        <v>20</v>
      </c>
      <c r="K1230" s="3">
        <v>42.41</v>
      </c>
      <c r="L1230">
        <v>2</v>
      </c>
      <c r="M1230" s="3">
        <v>84.82</v>
      </c>
      <c r="N1230" s="1" t="s">
        <v>21</v>
      </c>
      <c r="O1230" s="1" t="s">
        <v>37</v>
      </c>
    </row>
    <row r="1231" spans="1:15" x14ac:dyDescent="0.3">
      <c r="A1231" s="1" t="s">
        <v>3989</v>
      </c>
      <c r="B1231" s="2">
        <v>45364</v>
      </c>
      <c r="C1231" s="1" t="s">
        <v>6670</v>
      </c>
      <c r="D1231" s="1" t="s">
        <v>15</v>
      </c>
      <c r="E1231">
        <v>2024</v>
      </c>
      <c r="F1231" s="1" t="s">
        <v>3990</v>
      </c>
      <c r="G1231" s="1" t="s">
        <v>3991</v>
      </c>
      <c r="H1231" s="1" t="s">
        <v>3992</v>
      </c>
      <c r="I1231" s="1" t="s">
        <v>3993</v>
      </c>
      <c r="J1231" s="1" t="s">
        <v>70</v>
      </c>
      <c r="K1231" s="3">
        <v>43.99</v>
      </c>
      <c r="L1231">
        <v>2</v>
      </c>
      <c r="M1231" s="3">
        <v>87.98</v>
      </c>
      <c r="N1231" s="1" t="s">
        <v>88</v>
      </c>
      <c r="O1231" s="1" t="s">
        <v>22</v>
      </c>
    </row>
    <row r="1232" spans="1:15" x14ac:dyDescent="0.3">
      <c r="A1232" s="1" t="s">
        <v>3994</v>
      </c>
      <c r="B1232" s="2">
        <v>45012</v>
      </c>
      <c r="C1232" s="1" t="s">
        <v>6667</v>
      </c>
      <c r="D1232" s="1" t="s">
        <v>15</v>
      </c>
      <c r="E1232">
        <v>2023</v>
      </c>
      <c r="F1232" s="1" t="s">
        <v>2919</v>
      </c>
      <c r="G1232" s="1" t="s">
        <v>2920</v>
      </c>
      <c r="H1232" s="1" t="s">
        <v>1331</v>
      </c>
      <c r="I1232" s="1" t="s">
        <v>1332</v>
      </c>
      <c r="J1232" s="1" t="s">
        <v>51</v>
      </c>
      <c r="K1232" s="3">
        <v>19.600000000000001</v>
      </c>
      <c r="L1232">
        <v>1</v>
      </c>
      <c r="M1232" s="3">
        <v>19.600000000000001</v>
      </c>
      <c r="N1232" s="1" t="s">
        <v>21</v>
      </c>
      <c r="O1232" s="1" t="s">
        <v>193</v>
      </c>
    </row>
    <row r="1233" spans="1:15" x14ac:dyDescent="0.3">
      <c r="A1233" s="1" t="s">
        <v>3995</v>
      </c>
      <c r="B1233" s="2">
        <v>45632</v>
      </c>
      <c r="C1233" s="1" t="s">
        <v>6668</v>
      </c>
      <c r="D1233" s="1" t="s">
        <v>107</v>
      </c>
      <c r="E1233">
        <v>2024</v>
      </c>
      <c r="F1233" s="1" t="s">
        <v>616</v>
      </c>
      <c r="G1233" s="1" t="s">
        <v>3996</v>
      </c>
      <c r="H1233" s="1" t="s">
        <v>955</v>
      </c>
      <c r="I1233" s="1" t="s">
        <v>3997</v>
      </c>
      <c r="J1233" s="1" t="s">
        <v>70</v>
      </c>
      <c r="K1233" s="3">
        <v>37.869999999999997</v>
      </c>
      <c r="L1233">
        <v>1</v>
      </c>
      <c r="M1233" s="3">
        <v>37.869999999999997</v>
      </c>
      <c r="N1233" s="1" t="s">
        <v>29</v>
      </c>
      <c r="O1233" s="1" t="s">
        <v>52</v>
      </c>
    </row>
    <row r="1234" spans="1:15" x14ac:dyDescent="0.3">
      <c r="A1234" s="1" t="s">
        <v>3998</v>
      </c>
      <c r="B1234" s="2">
        <v>45210</v>
      </c>
      <c r="C1234" s="1" t="s">
        <v>6670</v>
      </c>
      <c r="D1234" s="1" t="s">
        <v>133</v>
      </c>
      <c r="E1234">
        <v>2023</v>
      </c>
      <c r="F1234" s="1" t="s">
        <v>3429</v>
      </c>
      <c r="G1234" s="1" t="s">
        <v>3430</v>
      </c>
      <c r="H1234" s="1" t="s">
        <v>3999</v>
      </c>
      <c r="I1234" s="1" t="s">
        <v>4000</v>
      </c>
      <c r="J1234" s="1" t="s">
        <v>70</v>
      </c>
      <c r="K1234" s="3">
        <v>20.92</v>
      </c>
      <c r="L1234">
        <v>1</v>
      </c>
      <c r="M1234" s="3">
        <v>20.92</v>
      </c>
      <c r="N1234" s="1" t="s">
        <v>6669</v>
      </c>
      <c r="O1234" s="1" t="s">
        <v>30</v>
      </c>
    </row>
    <row r="1235" spans="1:15" x14ac:dyDescent="0.3">
      <c r="A1235" s="1" t="s">
        <v>4001</v>
      </c>
      <c r="B1235" s="2">
        <v>45018</v>
      </c>
      <c r="C1235" s="1" t="s">
        <v>6666</v>
      </c>
      <c r="D1235" s="1" t="s">
        <v>82</v>
      </c>
      <c r="E1235">
        <v>2023</v>
      </c>
      <c r="F1235" s="1" t="s">
        <v>4002</v>
      </c>
      <c r="G1235" s="1" t="s">
        <v>4003</v>
      </c>
      <c r="H1235" s="1" t="s">
        <v>2120</v>
      </c>
      <c r="I1235" s="1" t="s">
        <v>2121</v>
      </c>
      <c r="J1235" s="1" t="s">
        <v>70</v>
      </c>
      <c r="K1235" s="3">
        <v>34.630000000000003</v>
      </c>
      <c r="L1235">
        <v>2</v>
      </c>
      <c r="M1235" s="3">
        <v>69.260000000000005</v>
      </c>
      <c r="N1235" s="1" t="s">
        <v>6669</v>
      </c>
      <c r="O1235" s="1" t="s">
        <v>37</v>
      </c>
    </row>
    <row r="1236" spans="1:15" x14ac:dyDescent="0.3">
      <c r="A1236" s="1" t="s">
        <v>4004</v>
      </c>
      <c r="B1236" s="2">
        <v>45684</v>
      </c>
      <c r="C1236" s="1" t="s">
        <v>6667</v>
      </c>
      <c r="D1236" s="1" t="s">
        <v>210</v>
      </c>
      <c r="E1236">
        <v>2025</v>
      </c>
      <c r="F1236" s="1" t="s">
        <v>636</v>
      </c>
      <c r="G1236" s="1" t="s">
        <v>637</v>
      </c>
      <c r="H1236" s="1" t="s">
        <v>1787</v>
      </c>
      <c r="I1236" s="1" t="s">
        <v>1788</v>
      </c>
      <c r="J1236" s="1" t="s">
        <v>70</v>
      </c>
      <c r="K1236" s="3">
        <v>48.04</v>
      </c>
      <c r="L1236">
        <v>3</v>
      </c>
      <c r="M1236" s="3">
        <v>144.12</v>
      </c>
      <c r="N1236" s="1" t="s">
        <v>21</v>
      </c>
      <c r="O1236" s="1" t="s">
        <v>95</v>
      </c>
    </row>
    <row r="1237" spans="1:15" x14ac:dyDescent="0.3">
      <c r="A1237" s="1" t="s">
        <v>4005</v>
      </c>
      <c r="B1237" s="2">
        <v>45694</v>
      </c>
      <c r="C1237" s="1" t="s">
        <v>6672</v>
      </c>
      <c r="D1237" s="1" t="s">
        <v>39</v>
      </c>
      <c r="E1237">
        <v>2025</v>
      </c>
      <c r="F1237" s="1" t="s">
        <v>255</v>
      </c>
      <c r="G1237" s="1" t="s">
        <v>4006</v>
      </c>
      <c r="H1237" s="1" t="s">
        <v>1251</v>
      </c>
      <c r="I1237" s="1" t="s">
        <v>3658</v>
      </c>
      <c r="J1237" s="1" t="s">
        <v>20</v>
      </c>
      <c r="K1237" s="3">
        <v>16.13</v>
      </c>
      <c r="L1237">
        <v>3</v>
      </c>
      <c r="M1237" s="3">
        <v>48.39</v>
      </c>
      <c r="N1237" s="1" t="s">
        <v>6669</v>
      </c>
      <c r="O1237" s="1" t="s">
        <v>37</v>
      </c>
    </row>
    <row r="1238" spans="1:15" x14ac:dyDescent="0.3">
      <c r="A1238" s="1" t="s">
        <v>4007</v>
      </c>
      <c r="B1238" s="2">
        <v>45427</v>
      </c>
      <c r="C1238" s="1" t="s">
        <v>6670</v>
      </c>
      <c r="D1238" s="1" t="s">
        <v>46</v>
      </c>
      <c r="E1238">
        <v>2024</v>
      </c>
      <c r="F1238" s="1" t="s">
        <v>4008</v>
      </c>
      <c r="G1238" s="1" t="s">
        <v>4009</v>
      </c>
      <c r="H1238" s="1" t="s">
        <v>4010</v>
      </c>
      <c r="I1238" s="1" t="s">
        <v>4011</v>
      </c>
      <c r="J1238" s="1" t="s">
        <v>20</v>
      </c>
      <c r="K1238" s="3">
        <v>24.52</v>
      </c>
      <c r="L1238">
        <v>4</v>
      </c>
      <c r="M1238" s="3">
        <v>98.08</v>
      </c>
      <c r="N1238" s="1" t="s">
        <v>21</v>
      </c>
      <c r="O1238" s="1" t="s">
        <v>37</v>
      </c>
    </row>
    <row r="1239" spans="1:15" x14ac:dyDescent="0.3">
      <c r="A1239" s="1" t="s">
        <v>4012</v>
      </c>
      <c r="B1239" s="2">
        <v>45250</v>
      </c>
      <c r="C1239" s="1" t="s">
        <v>6667</v>
      </c>
      <c r="D1239" s="1" t="s">
        <v>54</v>
      </c>
      <c r="E1239">
        <v>2023</v>
      </c>
      <c r="F1239" s="1" t="s">
        <v>4013</v>
      </c>
      <c r="G1239" s="1" t="s">
        <v>4014</v>
      </c>
      <c r="H1239" s="1" t="s">
        <v>2787</v>
      </c>
      <c r="I1239" s="1" t="s">
        <v>2788</v>
      </c>
      <c r="J1239" s="1" t="s">
        <v>87</v>
      </c>
      <c r="K1239" s="3">
        <v>18.510000000000002</v>
      </c>
      <c r="L1239">
        <v>5</v>
      </c>
      <c r="M1239" s="3">
        <v>92.55</v>
      </c>
      <c r="N1239" s="1" t="s">
        <v>29</v>
      </c>
      <c r="O1239" s="1" t="s">
        <v>37</v>
      </c>
    </row>
    <row r="1240" spans="1:15" x14ac:dyDescent="0.3">
      <c r="A1240" s="1" t="s">
        <v>4015</v>
      </c>
      <c r="B1240" s="2">
        <v>45236</v>
      </c>
      <c r="C1240" s="1" t="s">
        <v>6667</v>
      </c>
      <c r="D1240" s="1" t="s">
        <v>54</v>
      </c>
      <c r="E1240">
        <v>2023</v>
      </c>
      <c r="F1240" s="1" t="s">
        <v>681</v>
      </c>
      <c r="G1240" s="1" t="s">
        <v>4016</v>
      </c>
      <c r="H1240" s="1" t="s">
        <v>2539</v>
      </c>
      <c r="I1240" s="1" t="s">
        <v>4017</v>
      </c>
      <c r="J1240" s="1" t="s">
        <v>87</v>
      </c>
      <c r="K1240" s="3">
        <v>45.69</v>
      </c>
      <c r="L1240">
        <v>5</v>
      </c>
      <c r="M1240" s="3">
        <v>228.45</v>
      </c>
      <c r="N1240" s="1" t="s">
        <v>21</v>
      </c>
      <c r="O1240" s="1" t="s">
        <v>22</v>
      </c>
    </row>
    <row r="1241" spans="1:15" x14ac:dyDescent="0.3">
      <c r="A1241" s="1" t="s">
        <v>4018</v>
      </c>
      <c r="B1241" s="2">
        <v>45180</v>
      </c>
      <c r="C1241" s="1" t="s">
        <v>6667</v>
      </c>
      <c r="D1241" s="1" t="s">
        <v>60</v>
      </c>
      <c r="E1241">
        <v>2023</v>
      </c>
      <c r="F1241" s="1" t="s">
        <v>433</v>
      </c>
      <c r="G1241" s="1" t="s">
        <v>3936</v>
      </c>
      <c r="H1241" s="1" t="s">
        <v>93</v>
      </c>
      <c r="I1241" s="1" t="s">
        <v>4019</v>
      </c>
      <c r="J1241" s="1" t="s">
        <v>87</v>
      </c>
      <c r="K1241" s="3">
        <v>22.6</v>
      </c>
      <c r="L1241">
        <v>5</v>
      </c>
      <c r="M1241" s="3">
        <v>113</v>
      </c>
      <c r="N1241" s="1" t="s">
        <v>21</v>
      </c>
      <c r="O1241" s="1" t="s">
        <v>30</v>
      </c>
    </row>
    <row r="1242" spans="1:15" x14ac:dyDescent="0.3">
      <c r="A1242" s="1" t="s">
        <v>4020</v>
      </c>
      <c r="B1242" s="2">
        <v>45637</v>
      </c>
      <c r="C1242" s="1" t="s">
        <v>6670</v>
      </c>
      <c r="D1242" s="1" t="s">
        <v>107</v>
      </c>
      <c r="E1242">
        <v>2024</v>
      </c>
      <c r="F1242" s="1" t="s">
        <v>770</v>
      </c>
      <c r="G1242" s="1" t="s">
        <v>771</v>
      </c>
      <c r="H1242" s="1" t="s">
        <v>1908</v>
      </c>
      <c r="I1242" s="1" t="s">
        <v>1909</v>
      </c>
      <c r="J1242" s="1" t="s">
        <v>51</v>
      </c>
      <c r="K1242" s="3">
        <v>45.47</v>
      </c>
      <c r="L1242">
        <v>1</v>
      </c>
      <c r="M1242" s="3">
        <v>45.47</v>
      </c>
      <c r="N1242" s="1" t="s">
        <v>29</v>
      </c>
      <c r="O1242" s="1" t="s">
        <v>22</v>
      </c>
    </row>
    <row r="1243" spans="1:15" x14ac:dyDescent="0.3">
      <c r="A1243" s="1" t="s">
        <v>4021</v>
      </c>
      <c r="B1243" s="2">
        <v>44947</v>
      </c>
      <c r="C1243" s="1" t="s">
        <v>6673</v>
      </c>
      <c r="D1243" s="1" t="s">
        <v>210</v>
      </c>
      <c r="E1243">
        <v>2023</v>
      </c>
      <c r="F1243" s="1" t="s">
        <v>3350</v>
      </c>
      <c r="G1243" s="1" t="s">
        <v>3351</v>
      </c>
      <c r="H1243" s="1" t="s">
        <v>292</v>
      </c>
      <c r="I1243" s="1" t="s">
        <v>293</v>
      </c>
      <c r="J1243" s="1" t="s">
        <v>20</v>
      </c>
      <c r="K1243" s="3">
        <v>12.09</v>
      </c>
      <c r="L1243">
        <v>4</v>
      </c>
      <c r="M1243" s="3">
        <v>48.36</v>
      </c>
      <c r="N1243" s="1" t="s">
        <v>88</v>
      </c>
      <c r="O1243" s="1" t="s">
        <v>22</v>
      </c>
    </row>
    <row r="1244" spans="1:15" x14ac:dyDescent="0.3">
      <c r="A1244" s="1" t="s">
        <v>4022</v>
      </c>
      <c r="B1244" s="2">
        <v>45092</v>
      </c>
      <c r="C1244" s="1" t="s">
        <v>6672</v>
      </c>
      <c r="D1244" s="1" t="s">
        <v>24</v>
      </c>
      <c r="E1244">
        <v>2023</v>
      </c>
      <c r="F1244" s="1" t="s">
        <v>4023</v>
      </c>
      <c r="G1244" s="1" t="s">
        <v>4024</v>
      </c>
      <c r="H1244" s="1" t="s">
        <v>2493</v>
      </c>
      <c r="I1244" s="1" t="s">
        <v>4025</v>
      </c>
      <c r="J1244" s="1" t="s">
        <v>20</v>
      </c>
      <c r="K1244" s="3">
        <v>30.81</v>
      </c>
      <c r="L1244">
        <v>5</v>
      </c>
      <c r="M1244" s="3">
        <v>154.05000000000001</v>
      </c>
      <c r="N1244" s="1" t="s">
        <v>29</v>
      </c>
      <c r="O1244" s="1" t="s">
        <v>22</v>
      </c>
    </row>
    <row r="1245" spans="1:15" x14ac:dyDescent="0.3">
      <c r="A1245" s="1" t="s">
        <v>4026</v>
      </c>
      <c r="B1245" s="2">
        <v>44887</v>
      </c>
      <c r="C1245" s="1" t="s">
        <v>6671</v>
      </c>
      <c r="D1245" s="1" t="s">
        <v>54</v>
      </c>
      <c r="E1245">
        <v>2022</v>
      </c>
      <c r="F1245" s="1" t="s">
        <v>1569</v>
      </c>
      <c r="G1245" s="1" t="s">
        <v>1570</v>
      </c>
      <c r="H1245" s="1" t="s">
        <v>292</v>
      </c>
      <c r="I1245" s="1" t="s">
        <v>293</v>
      </c>
      <c r="J1245" s="1" t="s">
        <v>70</v>
      </c>
      <c r="K1245" s="3">
        <v>11.39</v>
      </c>
      <c r="L1245">
        <v>5</v>
      </c>
      <c r="M1245" s="3">
        <v>56.95</v>
      </c>
      <c r="N1245" s="1" t="s">
        <v>21</v>
      </c>
      <c r="O1245" s="1" t="s">
        <v>30</v>
      </c>
    </row>
    <row r="1246" spans="1:15" x14ac:dyDescent="0.3">
      <c r="A1246" s="1" t="s">
        <v>4027</v>
      </c>
      <c r="B1246" s="2">
        <v>45326</v>
      </c>
      <c r="C1246" s="1" t="s">
        <v>6666</v>
      </c>
      <c r="D1246" s="1" t="s">
        <v>39</v>
      </c>
      <c r="E1246">
        <v>2024</v>
      </c>
      <c r="F1246" s="1" t="s">
        <v>4028</v>
      </c>
      <c r="G1246" s="1" t="s">
        <v>4029</v>
      </c>
      <c r="H1246" s="1" t="s">
        <v>2579</v>
      </c>
      <c r="I1246" s="1" t="s">
        <v>2580</v>
      </c>
      <c r="J1246" s="1" t="s">
        <v>51</v>
      </c>
      <c r="K1246" s="3">
        <v>10.37</v>
      </c>
      <c r="L1246">
        <v>4</v>
      </c>
      <c r="M1246" s="3">
        <v>41.48</v>
      </c>
      <c r="N1246" s="1" t="s">
        <v>6669</v>
      </c>
      <c r="O1246" s="1" t="s">
        <v>37</v>
      </c>
    </row>
    <row r="1247" spans="1:15" x14ac:dyDescent="0.3">
      <c r="A1247" s="1" t="s">
        <v>4030</v>
      </c>
      <c r="B1247" s="2">
        <v>45715</v>
      </c>
      <c r="C1247" s="1" t="s">
        <v>6672</v>
      </c>
      <c r="D1247" s="1" t="s">
        <v>39</v>
      </c>
      <c r="E1247">
        <v>2025</v>
      </c>
      <c r="F1247" s="1" t="s">
        <v>2128</v>
      </c>
      <c r="G1247" s="1" t="s">
        <v>2129</v>
      </c>
      <c r="H1247" s="1" t="s">
        <v>3221</v>
      </c>
      <c r="I1247" s="1" t="s">
        <v>3222</v>
      </c>
      <c r="J1247" s="1" t="s">
        <v>51</v>
      </c>
      <c r="K1247" s="3">
        <v>37.14</v>
      </c>
      <c r="L1247">
        <v>4</v>
      </c>
      <c r="M1247" s="3">
        <v>148.56</v>
      </c>
      <c r="N1247" s="1" t="s">
        <v>6669</v>
      </c>
      <c r="O1247" s="1" t="s">
        <v>37</v>
      </c>
    </row>
    <row r="1248" spans="1:15" x14ac:dyDescent="0.3">
      <c r="A1248" s="1" t="s">
        <v>4031</v>
      </c>
      <c r="B1248" s="2">
        <v>44809</v>
      </c>
      <c r="C1248" s="1" t="s">
        <v>6667</v>
      </c>
      <c r="D1248" s="1" t="s">
        <v>60</v>
      </c>
      <c r="E1248">
        <v>2022</v>
      </c>
      <c r="F1248" s="1" t="s">
        <v>4032</v>
      </c>
      <c r="G1248" s="1" t="s">
        <v>4033</v>
      </c>
      <c r="H1248" s="1" t="s">
        <v>3116</v>
      </c>
      <c r="I1248" s="1" t="s">
        <v>3117</v>
      </c>
      <c r="J1248" s="1" t="s">
        <v>70</v>
      </c>
      <c r="K1248" s="3">
        <v>22.55</v>
      </c>
      <c r="L1248">
        <v>2</v>
      </c>
      <c r="M1248" s="3">
        <v>45.1</v>
      </c>
      <c r="N1248" s="1" t="s">
        <v>21</v>
      </c>
      <c r="O1248" s="1" t="s">
        <v>193</v>
      </c>
    </row>
    <row r="1249" spans="1:15" x14ac:dyDescent="0.3">
      <c r="A1249" s="1" t="s">
        <v>4034</v>
      </c>
      <c r="B1249" s="2">
        <v>45263</v>
      </c>
      <c r="C1249" s="1" t="s">
        <v>6666</v>
      </c>
      <c r="D1249" s="1" t="s">
        <v>107</v>
      </c>
      <c r="E1249">
        <v>2023</v>
      </c>
      <c r="F1249" s="1" t="s">
        <v>1439</v>
      </c>
      <c r="G1249" s="1" t="s">
        <v>4035</v>
      </c>
      <c r="H1249" s="1" t="s">
        <v>4036</v>
      </c>
      <c r="I1249" s="1" t="s">
        <v>4037</v>
      </c>
      <c r="J1249" s="1" t="s">
        <v>20</v>
      </c>
      <c r="K1249" s="3">
        <v>13.99</v>
      </c>
      <c r="L1249">
        <v>2</v>
      </c>
      <c r="M1249" s="3">
        <v>27.98</v>
      </c>
      <c r="N1249" s="1" t="s">
        <v>6669</v>
      </c>
      <c r="O1249" s="1" t="s">
        <v>44</v>
      </c>
    </row>
    <row r="1250" spans="1:15" x14ac:dyDescent="0.3">
      <c r="A1250" s="1" t="s">
        <v>4038</v>
      </c>
      <c r="B1250" s="2">
        <v>45677</v>
      </c>
      <c r="C1250" s="1" t="s">
        <v>6667</v>
      </c>
      <c r="D1250" s="1" t="s">
        <v>210</v>
      </c>
      <c r="E1250">
        <v>2025</v>
      </c>
      <c r="F1250" s="1" t="s">
        <v>322</v>
      </c>
      <c r="G1250" s="1" t="s">
        <v>323</v>
      </c>
      <c r="H1250" s="1" t="s">
        <v>1762</v>
      </c>
      <c r="I1250" s="1" t="s">
        <v>2961</v>
      </c>
      <c r="J1250" s="1" t="s">
        <v>70</v>
      </c>
      <c r="K1250" s="3">
        <v>44.68</v>
      </c>
      <c r="L1250">
        <v>1</v>
      </c>
      <c r="M1250" s="3">
        <v>44.68</v>
      </c>
      <c r="N1250" s="1" t="s">
        <v>6669</v>
      </c>
      <c r="O1250" s="1" t="s">
        <v>193</v>
      </c>
    </row>
    <row r="1251" spans="1:15" x14ac:dyDescent="0.3">
      <c r="A1251" s="1" t="s">
        <v>4039</v>
      </c>
      <c r="B1251" s="2">
        <v>45494</v>
      </c>
      <c r="C1251" s="1" t="s">
        <v>6666</v>
      </c>
      <c r="D1251" s="1" t="s">
        <v>32</v>
      </c>
      <c r="E1251">
        <v>2024</v>
      </c>
      <c r="F1251" s="1" t="s">
        <v>3490</v>
      </c>
      <c r="G1251" s="1" t="s">
        <v>4040</v>
      </c>
      <c r="H1251" s="1" t="s">
        <v>1037</v>
      </c>
      <c r="I1251" s="1" t="s">
        <v>3090</v>
      </c>
      <c r="J1251" s="1" t="s">
        <v>51</v>
      </c>
      <c r="K1251" s="3">
        <v>42.42</v>
      </c>
      <c r="L1251">
        <v>3</v>
      </c>
      <c r="M1251" s="3">
        <v>127.26</v>
      </c>
      <c r="N1251" s="1" t="s">
        <v>88</v>
      </c>
      <c r="O1251" s="1" t="s">
        <v>30</v>
      </c>
    </row>
    <row r="1252" spans="1:15" x14ac:dyDescent="0.3">
      <c r="A1252" s="1" t="s">
        <v>4041</v>
      </c>
      <c r="B1252" s="2">
        <v>45413</v>
      </c>
      <c r="C1252" s="1" t="s">
        <v>6670</v>
      </c>
      <c r="D1252" s="1" t="s">
        <v>46</v>
      </c>
      <c r="E1252">
        <v>2024</v>
      </c>
      <c r="F1252" s="1" t="s">
        <v>4042</v>
      </c>
      <c r="G1252" s="1" t="s">
        <v>4043</v>
      </c>
      <c r="H1252" s="1" t="s">
        <v>1415</v>
      </c>
      <c r="I1252" s="1" t="s">
        <v>1416</v>
      </c>
      <c r="J1252" s="1" t="s">
        <v>20</v>
      </c>
      <c r="K1252" s="3">
        <v>17.899999999999999</v>
      </c>
      <c r="L1252">
        <v>3</v>
      </c>
      <c r="M1252" s="3">
        <v>53.7</v>
      </c>
      <c r="N1252" s="1" t="s">
        <v>6669</v>
      </c>
      <c r="O1252" s="1" t="s">
        <v>193</v>
      </c>
    </row>
    <row r="1253" spans="1:15" x14ac:dyDescent="0.3">
      <c r="A1253" s="1" t="s">
        <v>4044</v>
      </c>
      <c r="B1253" s="2">
        <v>45123</v>
      </c>
      <c r="C1253" s="1" t="s">
        <v>6666</v>
      </c>
      <c r="D1253" s="1" t="s">
        <v>32</v>
      </c>
      <c r="E1253">
        <v>2023</v>
      </c>
      <c r="F1253" s="1" t="s">
        <v>4045</v>
      </c>
      <c r="G1253" s="1" t="s">
        <v>4046</v>
      </c>
      <c r="H1253" s="1" t="s">
        <v>3267</v>
      </c>
      <c r="I1253" s="1" t="s">
        <v>3268</v>
      </c>
      <c r="J1253" s="1" t="s">
        <v>70</v>
      </c>
      <c r="K1253" s="3">
        <v>17.04</v>
      </c>
      <c r="L1253">
        <v>3</v>
      </c>
      <c r="M1253" s="3">
        <v>51.12</v>
      </c>
      <c r="N1253" s="1" t="s">
        <v>21</v>
      </c>
      <c r="O1253" s="1" t="s">
        <v>37</v>
      </c>
    </row>
    <row r="1254" spans="1:15" x14ac:dyDescent="0.3">
      <c r="A1254" s="1" t="s">
        <v>4047</v>
      </c>
      <c r="B1254" s="2">
        <v>45484</v>
      </c>
      <c r="C1254" s="1" t="s">
        <v>6672</v>
      </c>
      <c r="D1254" s="1" t="s">
        <v>32</v>
      </c>
      <c r="E1254">
        <v>2024</v>
      </c>
      <c r="F1254" s="1" t="s">
        <v>676</v>
      </c>
      <c r="G1254" s="1" t="s">
        <v>2414</v>
      </c>
      <c r="H1254" s="1" t="s">
        <v>1197</v>
      </c>
      <c r="I1254" s="1" t="s">
        <v>1198</v>
      </c>
      <c r="J1254" s="1" t="s">
        <v>51</v>
      </c>
      <c r="K1254" s="3">
        <v>48.78</v>
      </c>
      <c r="L1254">
        <v>1</v>
      </c>
      <c r="M1254" s="3">
        <v>48.78</v>
      </c>
      <c r="N1254" s="1" t="s">
        <v>21</v>
      </c>
      <c r="O1254" s="1" t="s">
        <v>52</v>
      </c>
    </row>
    <row r="1255" spans="1:15" x14ac:dyDescent="0.3">
      <c r="A1255" s="1" t="s">
        <v>4048</v>
      </c>
      <c r="B1255" s="2">
        <v>45616</v>
      </c>
      <c r="C1255" s="1" t="s">
        <v>6670</v>
      </c>
      <c r="D1255" s="1" t="s">
        <v>54</v>
      </c>
      <c r="E1255">
        <v>2024</v>
      </c>
      <c r="F1255" s="1" t="s">
        <v>690</v>
      </c>
      <c r="G1255" s="1" t="s">
        <v>3955</v>
      </c>
      <c r="H1255" s="1" t="s">
        <v>932</v>
      </c>
      <c r="I1255" s="1" t="s">
        <v>2936</v>
      </c>
      <c r="J1255" s="1" t="s">
        <v>20</v>
      </c>
      <c r="K1255" s="3">
        <v>40.020000000000003</v>
      </c>
      <c r="L1255">
        <v>4</v>
      </c>
      <c r="M1255" s="3">
        <v>160.08000000000001</v>
      </c>
      <c r="N1255" s="1" t="s">
        <v>29</v>
      </c>
      <c r="O1255" s="1" t="s">
        <v>30</v>
      </c>
    </row>
    <row r="1256" spans="1:15" x14ac:dyDescent="0.3">
      <c r="A1256" s="1" t="s">
        <v>4049</v>
      </c>
      <c r="B1256" s="2">
        <v>45004</v>
      </c>
      <c r="C1256" s="1" t="s">
        <v>6666</v>
      </c>
      <c r="D1256" s="1" t="s">
        <v>15</v>
      </c>
      <c r="E1256">
        <v>2023</v>
      </c>
      <c r="F1256" s="1" t="s">
        <v>481</v>
      </c>
      <c r="G1256" s="1" t="s">
        <v>482</v>
      </c>
      <c r="H1256" s="1" t="s">
        <v>460</v>
      </c>
      <c r="I1256" s="1" t="s">
        <v>4050</v>
      </c>
      <c r="J1256" s="1" t="s">
        <v>70</v>
      </c>
      <c r="K1256" s="3">
        <v>41.74</v>
      </c>
      <c r="L1256">
        <v>3</v>
      </c>
      <c r="M1256" s="3">
        <v>125.22</v>
      </c>
      <c r="N1256" s="1" t="s">
        <v>29</v>
      </c>
      <c r="O1256" s="1" t="s">
        <v>44</v>
      </c>
    </row>
    <row r="1257" spans="1:15" x14ac:dyDescent="0.3">
      <c r="A1257" s="1" t="s">
        <v>4051</v>
      </c>
      <c r="B1257" s="2">
        <v>44983</v>
      </c>
      <c r="C1257" s="1" t="s">
        <v>6666</v>
      </c>
      <c r="D1257" s="1" t="s">
        <v>39</v>
      </c>
      <c r="E1257">
        <v>2023</v>
      </c>
      <c r="F1257" s="1" t="s">
        <v>4052</v>
      </c>
      <c r="G1257" s="1" t="s">
        <v>4053</v>
      </c>
      <c r="H1257" s="1" t="s">
        <v>4054</v>
      </c>
      <c r="I1257" s="1" t="s">
        <v>4055</v>
      </c>
      <c r="J1257" s="1" t="s">
        <v>70</v>
      </c>
      <c r="K1257" s="3">
        <v>5.42</v>
      </c>
      <c r="L1257">
        <v>2</v>
      </c>
      <c r="M1257" s="3">
        <v>10.84</v>
      </c>
      <c r="N1257" s="1" t="s">
        <v>29</v>
      </c>
      <c r="O1257" s="1" t="s">
        <v>44</v>
      </c>
    </row>
    <row r="1258" spans="1:15" x14ac:dyDescent="0.3">
      <c r="A1258" s="1" t="s">
        <v>4056</v>
      </c>
      <c r="B1258" s="2">
        <v>45154</v>
      </c>
      <c r="C1258" s="1" t="s">
        <v>6670</v>
      </c>
      <c r="D1258" s="1" t="s">
        <v>90</v>
      </c>
      <c r="E1258">
        <v>2023</v>
      </c>
      <c r="F1258" s="1" t="s">
        <v>1048</v>
      </c>
      <c r="G1258" s="1" t="s">
        <v>1049</v>
      </c>
      <c r="H1258" s="1" t="s">
        <v>287</v>
      </c>
      <c r="I1258" s="1" t="s">
        <v>1562</v>
      </c>
      <c r="J1258" s="1" t="s">
        <v>51</v>
      </c>
      <c r="K1258" s="3">
        <v>10.24</v>
      </c>
      <c r="L1258">
        <v>4</v>
      </c>
      <c r="M1258" s="3">
        <v>40.96</v>
      </c>
      <c r="N1258" s="1" t="s">
        <v>88</v>
      </c>
      <c r="O1258" s="1" t="s">
        <v>44</v>
      </c>
    </row>
    <row r="1259" spans="1:15" x14ac:dyDescent="0.3">
      <c r="A1259" s="1" t="s">
        <v>4057</v>
      </c>
      <c r="B1259" s="2">
        <v>45422</v>
      </c>
      <c r="C1259" s="1" t="s">
        <v>6668</v>
      </c>
      <c r="D1259" s="1" t="s">
        <v>46</v>
      </c>
      <c r="E1259">
        <v>2024</v>
      </c>
      <c r="F1259" s="1" t="s">
        <v>1680</v>
      </c>
      <c r="G1259" s="1" t="s">
        <v>4058</v>
      </c>
      <c r="H1259" s="1" t="s">
        <v>1021</v>
      </c>
      <c r="I1259" s="1" t="s">
        <v>1022</v>
      </c>
      <c r="J1259" s="1" t="s">
        <v>70</v>
      </c>
      <c r="K1259" s="3">
        <v>23.22</v>
      </c>
      <c r="L1259">
        <v>2</v>
      </c>
      <c r="M1259" s="3">
        <v>46.44</v>
      </c>
      <c r="N1259" s="1" t="s">
        <v>29</v>
      </c>
      <c r="O1259" s="1" t="s">
        <v>37</v>
      </c>
    </row>
    <row r="1260" spans="1:15" x14ac:dyDescent="0.3">
      <c r="A1260" s="1" t="s">
        <v>4059</v>
      </c>
      <c r="B1260" s="2">
        <v>45112</v>
      </c>
      <c r="C1260" s="1" t="s">
        <v>6670</v>
      </c>
      <c r="D1260" s="1" t="s">
        <v>32</v>
      </c>
      <c r="E1260">
        <v>2023</v>
      </c>
      <c r="F1260" s="1" t="s">
        <v>715</v>
      </c>
      <c r="G1260" s="1" t="s">
        <v>716</v>
      </c>
      <c r="H1260" s="1" t="s">
        <v>717</v>
      </c>
      <c r="I1260" s="1" t="s">
        <v>4060</v>
      </c>
      <c r="J1260" s="1" t="s">
        <v>20</v>
      </c>
      <c r="K1260" s="3">
        <v>20.46</v>
      </c>
      <c r="L1260">
        <v>5</v>
      </c>
      <c r="M1260" s="3">
        <v>102.3</v>
      </c>
      <c r="N1260" s="1" t="s">
        <v>29</v>
      </c>
      <c r="O1260" s="1" t="s">
        <v>37</v>
      </c>
    </row>
    <row r="1261" spans="1:15" x14ac:dyDescent="0.3">
      <c r="A1261" s="1" t="s">
        <v>4061</v>
      </c>
      <c r="B1261" s="2">
        <v>45487</v>
      </c>
      <c r="C1261" s="1" t="s">
        <v>6666</v>
      </c>
      <c r="D1261" s="1" t="s">
        <v>32</v>
      </c>
      <c r="E1261">
        <v>2024</v>
      </c>
      <c r="F1261" s="1" t="s">
        <v>4062</v>
      </c>
      <c r="G1261" s="1" t="s">
        <v>4063</v>
      </c>
      <c r="H1261" s="1" t="s">
        <v>2374</v>
      </c>
      <c r="I1261" s="1" t="s">
        <v>4064</v>
      </c>
      <c r="J1261" s="1" t="s">
        <v>70</v>
      </c>
      <c r="K1261" s="3">
        <v>7.9</v>
      </c>
      <c r="L1261">
        <v>1</v>
      </c>
      <c r="M1261" s="3">
        <v>7.9</v>
      </c>
      <c r="N1261" s="1" t="s">
        <v>6669</v>
      </c>
      <c r="O1261" s="1" t="s">
        <v>44</v>
      </c>
    </row>
    <row r="1262" spans="1:15" x14ac:dyDescent="0.3">
      <c r="A1262" s="1" t="s">
        <v>4065</v>
      </c>
      <c r="B1262" s="2">
        <v>45271</v>
      </c>
      <c r="C1262" s="1" t="s">
        <v>6667</v>
      </c>
      <c r="D1262" s="1" t="s">
        <v>107</v>
      </c>
      <c r="E1262">
        <v>2023</v>
      </c>
      <c r="F1262" s="1" t="s">
        <v>1993</v>
      </c>
      <c r="G1262" s="1" t="s">
        <v>2434</v>
      </c>
      <c r="H1262" s="1" t="s">
        <v>2365</v>
      </c>
      <c r="I1262" s="1" t="s">
        <v>4066</v>
      </c>
      <c r="J1262" s="1" t="s">
        <v>20</v>
      </c>
      <c r="K1262" s="3">
        <v>40.64</v>
      </c>
      <c r="L1262">
        <v>2</v>
      </c>
      <c r="M1262" s="3">
        <v>81.28</v>
      </c>
      <c r="N1262" s="1" t="s">
        <v>88</v>
      </c>
      <c r="O1262" s="1" t="s">
        <v>52</v>
      </c>
    </row>
    <row r="1263" spans="1:15" x14ac:dyDescent="0.3">
      <c r="A1263" s="1" t="s">
        <v>4067</v>
      </c>
      <c r="B1263" s="2">
        <v>45237</v>
      </c>
      <c r="C1263" s="1" t="s">
        <v>6671</v>
      </c>
      <c r="D1263" s="1" t="s">
        <v>54</v>
      </c>
      <c r="E1263">
        <v>2023</v>
      </c>
      <c r="F1263" s="1" t="s">
        <v>1294</v>
      </c>
      <c r="G1263" s="1" t="s">
        <v>4068</v>
      </c>
      <c r="H1263" s="1" t="s">
        <v>302</v>
      </c>
      <c r="I1263" s="1" t="s">
        <v>3420</v>
      </c>
      <c r="J1263" s="1" t="s">
        <v>20</v>
      </c>
      <c r="K1263" s="3">
        <v>9.7100000000000009</v>
      </c>
      <c r="L1263">
        <v>4</v>
      </c>
      <c r="M1263" s="3">
        <v>38.840000000000003</v>
      </c>
      <c r="N1263" s="1" t="s">
        <v>88</v>
      </c>
      <c r="O1263" s="1" t="s">
        <v>30</v>
      </c>
    </row>
    <row r="1264" spans="1:15" x14ac:dyDescent="0.3">
      <c r="A1264" s="1" t="s">
        <v>4069</v>
      </c>
      <c r="B1264" s="2">
        <v>44854</v>
      </c>
      <c r="C1264" s="1" t="s">
        <v>6672</v>
      </c>
      <c r="D1264" s="1" t="s">
        <v>133</v>
      </c>
      <c r="E1264">
        <v>2022</v>
      </c>
      <c r="F1264" s="1" t="s">
        <v>3106</v>
      </c>
      <c r="G1264" s="1" t="s">
        <v>3107</v>
      </c>
      <c r="H1264" s="1" t="s">
        <v>4070</v>
      </c>
      <c r="I1264" s="1" t="s">
        <v>4071</v>
      </c>
      <c r="J1264" s="1" t="s">
        <v>70</v>
      </c>
      <c r="K1264" s="3">
        <v>5.0199999999999996</v>
      </c>
      <c r="L1264">
        <v>3</v>
      </c>
      <c r="M1264" s="3">
        <v>15.06</v>
      </c>
      <c r="N1264" s="1" t="s">
        <v>29</v>
      </c>
      <c r="O1264" s="1" t="s">
        <v>30</v>
      </c>
    </row>
    <row r="1265" spans="1:15" x14ac:dyDescent="0.3">
      <c r="A1265" s="1" t="s">
        <v>4072</v>
      </c>
      <c r="B1265" s="2">
        <v>45276</v>
      </c>
      <c r="C1265" s="1" t="s">
        <v>6673</v>
      </c>
      <c r="D1265" s="1" t="s">
        <v>107</v>
      </c>
      <c r="E1265">
        <v>2023</v>
      </c>
      <c r="F1265" s="1" t="s">
        <v>3442</v>
      </c>
      <c r="G1265" s="1" t="s">
        <v>4073</v>
      </c>
      <c r="H1265" s="1" t="s">
        <v>4074</v>
      </c>
      <c r="I1265" s="1" t="s">
        <v>4075</v>
      </c>
      <c r="J1265" s="1" t="s">
        <v>70</v>
      </c>
      <c r="K1265" s="3">
        <v>12.6</v>
      </c>
      <c r="L1265">
        <v>2</v>
      </c>
      <c r="M1265" s="3">
        <v>25.2</v>
      </c>
      <c r="N1265" s="1" t="s">
        <v>21</v>
      </c>
      <c r="O1265" s="1" t="s">
        <v>37</v>
      </c>
    </row>
    <row r="1266" spans="1:15" x14ac:dyDescent="0.3">
      <c r="A1266" s="1" t="s">
        <v>4076</v>
      </c>
      <c r="B1266" s="2">
        <v>45261</v>
      </c>
      <c r="C1266" s="1" t="s">
        <v>6668</v>
      </c>
      <c r="D1266" s="1" t="s">
        <v>107</v>
      </c>
      <c r="E1266">
        <v>2023</v>
      </c>
      <c r="F1266" s="1" t="s">
        <v>1249</v>
      </c>
      <c r="G1266" s="1" t="s">
        <v>4077</v>
      </c>
      <c r="H1266" s="1" t="s">
        <v>692</v>
      </c>
      <c r="I1266" s="1" t="s">
        <v>4078</v>
      </c>
      <c r="J1266" s="1" t="s">
        <v>70</v>
      </c>
      <c r="K1266" s="3">
        <v>48.46</v>
      </c>
      <c r="L1266">
        <v>4</v>
      </c>
      <c r="M1266" s="3">
        <v>193.84</v>
      </c>
      <c r="N1266" s="1" t="s">
        <v>21</v>
      </c>
      <c r="O1266" s="1" t="s">
        <v>30</v>
      </c>
    </row>
    <row r="1267" spans="1:15" x14ac:dyDescent="0.3">
      <c r="A1267" s="1" t="s">
        <v>4079</v>
      </c>
      <c r="B1267" s="2">
        <v>45629</v>
      </c>
      <c r="C1267" s="1" t="s">
        <v>6671</v>
      </c>
      <c r="D1267" s="1" t="s">
        <v>107</v>
      </c>
      <c r="E1267">
        <v>2024</v>
      </c>
      <c r="F1267" s="1" t="s">
        <v>1053</v>
      </c>
      <c r="G1267" s="1" t="s">
        <v>4080</v>
      </c>
      <c r="H1267" s="1" t="s">
        <v>4081</v>
      </c>
      <c r="I1267" s="1" t="s">
        <v>4082</v>
      </c>
      <c r="J1267" s="1" t="s">
        <v>20</v>
      </c>
      <c r="K1267" s="3">
        <v>33.200000000000003</v>
      </c>
      <c r="L1267">
        <v>2</v>
      </c>
      <c r="M1267" s="3">
        <v>66.400000000000006</v>
      </c>
      <c r="N1267" s="1" t="s">
        <v>6669</v>
      </c>
      <c r="O1267" s="1" t="s">
        <v>44</v>
      </c>
    </row>
    <row r="1268" spans="1:15" x14ac:dyDescent="0.3">
      <c r="A1268" s="1" t="s">
        <v>4083</v>
      </c>
      <c r="B1268" s="2">
        <v>44958</v>
      </c>
      <c r="C1268" s="1" t="s">
        <v>6670</v>
      </c>
      <c r="D1268" s="1" t="s">
        <v>39</v>
      </c>
      <c r="E1268">
        <v>2023</v>
      </c>
      <c r="F1268" s="1" t="s">
        <v>1668</v>
      </c>
      <c r="G1268" s="1" t="s">
        <v>1669</v>
      </c>
      <c r="H1268" s="1" t="s">
        <v>1029</v>
      </c>
      <c r="I1268" s="1" t="s">
        <v>1030</v>
      </c>
      <c r="J1268" s="1" t="s">
        <v>20</v>
      </c>
      <c r="K1268" s="3">
        <v>27.73</v>
      </c>
      <c r="L1268">
        <v>3</v>
      </c>
      <c r="M1268" s="3">
        <v>83.19</v>
      </c>
      <c r="N1268" s="1" t="s">
        <v>21</v>
      </c>
      <c r="O1268" s="1" t="s">
        <v>37</v>
      </c>
    </row>
    <row r="1269" spans="1:15" x14ac:dyDescent="0.3">
      <c r="A1269" s="1" t="s">
        <v>4084</v>
      </c>
      <c r="B1269" s="2">
        <v>45178</v>
      </c>
      <c r="C1269" s="1" t="s">
        <v>6673</v>
      </c>
      <c r="D1269" s="1" t="s">
        <v>60</v>
      </c>
      <c r="E1269">
        <v>2023</v>
      </c>
      <c r="F1269" s="1" t="s">
        <v>3186</v>
      </c>
      <c r="G1269" s="1" t="s">
        <v>3187</v>
      </c>
      <c r="H1269" s="1" t="s">
        <v>4085</v>
      </c>
      <c r="I1269" s="1" t="s">
        <v>4086</v>
      </c>
      <c r="J1269" s="1" t="s">
        <v>70</v>
      </c>
      <c r="K1269" s="3">
        <v>24.92</v>
      </c>
      <c r="L1269">
        <v>3</v>
      </c>
      <c r="M1269" s="3">
        <v>74.760000000000005</v>
      </c>
      <c r="N1269" s="1" t="s">
        <v>6669</v>
      </c>
      <c r="O1269" s="1" t="s">
        <v>44</v>
      </c>
    </row>
    <row r="1270" spans="1:15" x14ac:dyDescent="0.3">
      <c r="A1270" s="1" t="s">
        <v>4087</v>
      </c>
      <c r="B1270" s="2">
        <v>45849</v>
      </c>
      <c r="C1270" s="1" t="s">
        <v>6668</v>
      </c>
      <c r="D1270" s="1" t="s">
        <v>32</v>
      </c>
      <c r="E1270">
        <v>2025</v>
      </c>
      <c r="F1270" s="1" t="s">
        <v>1203</v>
      </c>
      <c r="G1270" s="1" t="s">
        <v>1204</v>
      </c>
      <c r="H1270" s="1" t="s">
        <v>2658</v>
      </c>
      <c r="I1270" s="1" t="s">
        <v>3623</v>
      </c>
      <c r="J1270" s="1" t="s">
        <v>20</v>
      </c>
      <c r="K1270" s="3">
        <v>16.47</v>
      </c>
      <c r="L1270">
        <v>3</v>
      </c>
      <c r="M1270" s="3">
        <v>49.41</v>
      </c>
      <c r="N1270" s="1" t="s">
        <v>6669</v>
      </c>
      <c r="O1270" s="1" t="s">
        <v>30</v>
      </c>
    </row>
    <row r="1271" spans="1:15" x14ac:dyDescent="0.3">
      <c r="A1271" s="1" t="s">
        <v>4088</v>
      </c>
      <c r="B1271" s="2">
        <v>45210</v>
      </c>
      <c r="C1271" s="1" t="s">
        <v>6670</v>
      </c>
      <c r="D1271" s="1" t="s">
        <v>133</v>
      </c>
      <c r="E1271">
        <v>2023</v>
      </c>
      <c r="F1271" s="1" t="s">
        <v>3446</v>
      </c>
      <c r="G1271" s="1" t="s">
        <v>3447</v>
      </c>
      <c r="H1271" s="1" t="s">
        <v>2174</v>
      </c>
      <c r="I1271" s="1" t="s">
        <v>2712</v>
      </c>
      <c r="J1271" s="1" t="s">
        <v>51</v>
      </c>
      <c r="K1271" s="3">
        <v>13.44</v>
      </c>
      <c r="L1271">
        <v>3</v>
      </c>
      <c r="M1271" s="3">
        <v>40.32</v>
      </c>
      <c r="N1271" s="1" t="s">
        <v>6669</v>
      </c>
      <c r="O1271" s="1" t="s">
        <v>193</v>
      </c>
    </row>
    <row r="1272" spans="1:15" x14ac:dyDescent="0.3">
      <c r="A1272" s="1" t="s">
        <v>4089</v>
      </c>
      <c r="B1272" s="2">
        <v>45247</v>
      </c>
      <c r="C1272" s="1" t="s">
        <v>6668</v>
      </c>
      <c r="D1272" s="1" t="s">
        <v>54</v>
      </c>
      <c r="E1272">
        <v>2023</v>
      </c>
      <c r="F1272" s="1" t="s">
        <v>918</v>
      </c>
      <c r="G1272" s="1" t="s">
        <v>4090</v>
      </c>
      <c r="H1272" s="1" t="s">
        <v>836</v>
      </c>
      <c r="I1272" s="1" t="s">
        <v>837</v>
      </c>
      <c r="J1272" s="1" t="s">
        <v>51</v>
      </c>
      <c r="K1272" s="3">
        <v>49.17</v>
      </c>
      <c r="L1272">
        <v>5</v>
      </c>
      <c r="M1272" s="3">
        <v>245.85</v>
      </c>
      <c r="N1272" s="1" t="s">
        <v>21</v>
      </c>
      <c r="O1272" s="1" t="s">
        <v>37</v>
      </c>
    </row>
    <row r="1273" spans="1:15" x14ac:dyDescent="0.3">
      <c r="A1273" s="1" t="s">
        <v>4091</v>
      </c>
      <c r="B1273" s="2">
        <v>44885</v>
      </c>
      <c r="C1273" s="1" t="s">
        <v>6666</v>
      </c>
      <c r="D1273" s="1" t="s">
        <v>54</v>
      </c>
      <c r="E1273">
        <v>2022</v>
      </c>
      <c r="F1273" s="1" t="s">
        <v>1203</v>
      </c>
      <c r="G1273" s="1" t="s">
        <v>3651</v>
      </c>
      <c r="H1273" s="1" t="s">
        <v>598</v>
      </c>
      <c r="I1273" s="1" t="s">
        <v>599</v>
      </c>
      <c r="J1273" s="1" t="s">
        <v>20</v>
      </c>
      <c r="K1273" s="3">
        <v>45.96</v>
      </c>
      <c r="L1273">
        <v>3</v>
      </c>
      <c r="M1273" s="3">
        <v>137.88</v>
      </c>
      <c r="N1273" s="1" t="s">
        <v>29</v>
      </c>
      <c r="O1273" s="1" t="s">
        <v>22</v>
      </c>
    </row>
    <row r="1274" spans="1:15" x14ac:dyDescent="0.3">
      <c r="A1274" s="1" t="s">
        <v>4092</v>
      </c>
      <c r="B1274" s="2">
        <v>45047</v>
      </c>
      <c r="C1274" s="1" t="s">
        <v>6667</v>
      </c>
      <c r="D1274" s="1" t="s">
        <v>46</v>
      </c>
      <c r="E1274">
        <v>2023</v>
      </c>
      <c r="F1274" s="1" t="s">
        <v>1966</v>
      </c>
      <c r="G1274" s="1" t="s">
        <v>4093</v>
      </c>
      <c r="H1274" s="1" t="s">
        <v>1919</v>
      </c>
      <c r="I1274" s="1" t="s">
        <v>1920</v>
      </c>
      <c r="J1274" s="1" t="s">
        <v>51</v>
      </c>
      <c r="K1274" s="3">
        <v>26.97</v>
      </c>
      <c r="L1274">
        <v>2</v>
      </c>
      <c r="M1274" s="3">
        <v>53.94</v>
      </c>
      <c r="N1274" s="1" t="s">
        <v>88</v>
      </c>
      <c r="O1274" s="1" t="s">
        <v>37</v>
      </c>
    </row>
    <row r="1275" spans="1:15" x14ac:dyDescent="0.3">
      <c r="A1275" s="1" t="s">
        <v>4094</v>
      </c>
      <c r="B1275" s="2">
        <v>45291</v>
      </c>
      <c r="C1275" s="1" t="s">
        <v>6666</v>
      </c>
      <c r="D1275" s="1" t="s">
        <v>107</v>
      </c>
      <c r="E1275">
        <v>2023</v>
      </c>
      <c r="F1275" s="1" t="s">
        <v>108</v>
      </c>
      <c r="G1275" s="1" t="s">
        <v>109</v>
      </c>
      <c r="H1275" s="1" t="s">
        <v>767</v>
      </c>
      <c r="I1275" s="1" t="s">
        <v>2904</v>
      </c>
      <c r="J1275" s="1" t="s">
        <v>20</v>
      </c>
      <c r="K1275" s="3">
        <v>35.35</v>
      </c>
      <c r="L1275">
        <v>5</v>
      </c>
      <c r="M1275" s="3">
        <v>176.75</v>
      </c>
      <c r="N1275" s="1" t="s">
        <v>21</v>
      </c>
      <c r="O1275" s="1" t="s">
        <v>30</v>
      </c>
    </row>
    <row r="1276" spans="1:15" x14ac:dyDescent="0.3">
      <c r="A1276" s="1" t="s">
        <v>4095</v>
      </c>
      <c r="B1276" s="2">
        <v>45239</v>
      </c>
      <c r="C1276" s="1" t="s">
        <v>6672</v>
      </c>
      <c r="D1276" s="1" t="s">
        <v>54</v>
      </c>
      <c r="E1276">
        <v>2023</v>
      </c>
      <c r="F1276" s="1" t="s">
        <v>3837</v>
      </c>
      <c r="G1276" s="1" t="s">
        <v>3838</v>
      </c>
      <c r="H1276" s="1" t="s">
        <v>1370</v>
      </c>
      <c r="I1276" s="1" t="s">
        <v>1371</v>
      </c>
      <c r="J1276" s="1" t="s">
        <v>87</v>
      </c>
      <c r="K1276" s="3">
        <v>16.12</v>
      </c>
      <c r="L1276">
        <v>1</v>
      </c>
      <c r="M1276" s="3">
        <v>16.12</v>
      </c>
      <c r="N1276" s="1" t="s">
        <v>6669</v>
      </c>
      <c r="O1276" s="1" t="s">
        <v>22</v>
      </c>
    </row>
    <row r="1277" spans="1:15" x14ac:dyDescent="0.3">
      <c r="A1277" s="1" t="s">
        <v>4096</v>
      </c>
      <c r="B1277" s="2">
        <v>44921</v>
      </c>
      <c r="C1277" s="1" t="s">
        <v>6667</v>
      </c>
      <c r="D1277" s="1" t="s">
        <v>107</v>
      </c>
      <c r="E1277">
        <v>2022</v>
      </c>
      <c r="F1277" s="1" t="s">
        <v>211</v>
      </c>
      <c r="G1277" s="1" t="s">
        <v>212</v>
      </c>
      <c r="H1277" s="1" t="s">
        <v>2766</v>
      </c>
      <c r="I1277" s="1" t="s">
        <v>2767</v>
      </c>
      <c r="J1277" s="1" t="s">
        <v>20</v>
      </c>
      <c r="K1277" s="3">
        <v>19.010000000000002</v>
      </c>
      <c r="L1277">
        <v>1</v>
      </c>
      <c r="M1277" s="3">
        <v>19.010000000000002</v>
      </c>
      <c r="N1277" s="1" t="s">
        <v>21</v>
      </c>
      <c r="O1277" s="1" t="s">
        <v>37</v>
      </c>
    </row>
    <row r="1278" spans="1:15" x14ac:dyDescent="0.3">
      <c r="A1278" s="1" t="s">
        <v>4097</v>
      </c>
      <c r="B1278" s="2">
        <v>45884</v>
      </c>
      <c r="C1278" s="1" t="s">
        <v>6668</v>
      </c>
      <c r="D1278" s="1" t="s">
        <v>90</v>
      </c>
      <c r="E1278">
        <v>2025</v>
      </c>
      <c r="F1278" s="1" t="s">
        <v>1993</v>
      </c>
      <c r="G1278" s="1" t="s">
        <v>2819</v>
      </c>
      <c r="H1278" s="1" t="s">
        <v>1856</v>
      </c>
      <c r="I1278" s="1" t="s">
        <v>2276</v>
      </c>
      <c r="J1278" s="1" t="s">
        <v>70</v>
      </c>
      <c r="K1278" s="3">
        <v>18.82</v>
      </c>
      <c r="L1278">
        <v>3</v>
      </c>
      <c r="M1278" s="3">
        <v>56.46</v>
      </c>
      <c r="N1278" s="1" t="s">
        <v>29</v>
      </c>
      <c r="O1278" s="1" t="s">
        <v>30</v>
      </c>
    </row>
    <row r="1279" spans="1:15" x14ac:dyDescent="0.3">
      <c r="A1279" s="1" t="s">
        <v>4098</v>
      </c>
      <c r="B1279" s="2">
        <v>45709</v>
      </c>
      <c r="C1279" s="1" t="s">
        <v>6668</v>
      </c>
      <c r="D1279" s="1" t="s">
        <v>39</v>
      </c>
      <c r="E1279">
        <v>2025</v>
      </c>
      <c r="F1279" s="1" t="s">
        <v>443</v>
      </c>
      <c r="G1279" s="1" t="s">
        <v>444</v>
      </c>
      <c r="H1279" s="1" t="s">
        <v>247</v>
      </c>
      <c r="I1279" s="1" t="s">
        <v>4099</v>
      </c>
      <c r="J1279" s="1" t="s">
        <v>70</v>
      </c>
      <c r="K1279" s="3">
        <v>41.66</v>
      </c>
      <c r="L1279">
        <v>1</v>
      </c>
      <c r="M1279" s="3">
        <v>41.66</v>
      </c>
      <c r="N1279" s="1" t="s">
        <v>21</v>
      </c>
      <c r="O1279" s="1" t="s">
        <v>30</v>
      </c>
    </row>
    <row r="1280" spans="1:15" x14ac:dyDescent="0.3">
      <c r="A1280" s="1" t="s">
        <v>4100</v>
      </c>
      <c r="B1280" s="2">
        <v>45098</v>
      </c>
      <c r="C1280" s="1" t="s">
        <v>6670</v>
      </c>
      <c r="D1280" s="1" t="s">
        <v>24</v>
      </c>
      <c r="E1280">
        <v>2023</v>
      </c>
      <c r="F1280" s="1" t="s">
        <v>4101</v>
      </c>
      <c r="G1280" s="1" t="s">
        <v>4102</v>
      </c>
      <c r="H1280" s="1" t="s">
        <v>4103</v>
      </c>
      <c r="I1280" s="1" t="s">
        <v>4104</v>
      </c>
      <c r="J1280" s="1" t="s">
        <v>70</v>
      </c>
      <c r="K1280" s="3">
        <v>48.08</v>
      </c>
      <c r="L1280">
        <v>3</v>
      </c>
      <c r="M1280" s="3">
        <v>144.24</v>
      </c>
      <c r="N1280" s="1" t="s">
        <v>21</v>
      </c>
      <c r="O1280" s="1" t="s">
        <v>30</v>
      </c>
    </row>
    <row r="1281" spans="1:15" x14ac:dyDescent="0.3">
      <c r="A1281" s="1" t="s">
        <v>4105</v>
      </c>
      <c r="B1281" s="2">
        <v>45134</v>
      </c>
      <c r="C1281" s="1" t="s">
        <v>6672</v>
      </c>
      <c r="D1281" s="1" t="s">
        <v>32</v>
      </c>
      <c r="E1281">
        <v>2023</v>
      </c>
      <c r="F1281" s="1" t="s">
        <v>3233</v>
      </c>
      <c r="G1281" s="1" t="s">
        <v>3234</v>
      </c>
      <c r="H1281" s="1" t="s">
        <v>4106</v>
      </c>
      <c r="I1281" s="1" t="s">
        <v>4107</v>
      </c>
      <c r="J1281" s="1" t="s">
        <v>87</v>
      </c>
      <c r="K1281" s="3">
        <v>46.48</v>
      </c>
      <c r="L1281">
        <v>5</v>
      </c>
      <c r="M1281" s="3">
        <v>232.4</v>
      </c>
      <c r="N1281" s="1" t="s">
        <v>29</v>
      </c>
      <c r="O1281" s="1" t="s">
        <v>52</v>
      </c>
    </row>
    <row r="1282" spans="1:15" x14ac:dyDescent="0.3">
      <c r="A1282" s="1" t="s">
        <v>4108</v>
      </c>
      <c r="B1282" s="2">
        <v>45239</v>
      </c>
      <c r="C1282" s="1" t="s">
        <v>6672</v>
      </c>
      <c r="D1282" s="1" t="s">
        <v>54</v>
      </c>
      <c r="E1282">
        <v>2023</v>
      </c>
      <c r="F1282" s="1" t="s">
        <v>2149</v>
      </c>
      <c r="G1282" s="1" t="s">
        <v>2916</v>
      </c>
      <c r="H1282" s="1" t="s">
        <v>4109</v>
      </c>
      <c r="I1282" s="1" t="s">
        <v>4110</v>
      </c>
      <c r="J1282" s="1" t="s">
        <v>51</v>
      </c>
      <c r="K1282" s="3">
        <v>42.52</v>
      </c>
      <c r="L1282">
        <v>1</v>
      </c>
      <c r="M1282" s="3">
        <v>42.52</v>
      </c>
      <c r="N1282" s="1" t="s">
        <v>88</v>
      </c>
      <c r="O1282" s="1" t="s">
        <v>52</v>
      </c>
    </row>
    <row r="1283" spans="1:15" x14ac:dyDescent="0.3">
      <c r="A1283" s="1" t="s">
        <v>4111</v>
      </c>
      <c r="B1283" s="2">
        <v>45728</v>
      </c>
      <c r="C1283" s="1" t="s">
        <v>6670</v>
      </c>
      <c r="D1283" s="1" t="s">
        <v>15</v>
      </c>
      <c r="E1283">
        <v>2025</v>
      </c>
      <c r="F1283" s="1" t="s">
        <v>829</v>
      </c>
      <c r="G1283" s="1" t="s">
        <v>830</v>
      </c>
      <c r="H1283" s="1" t="s">
        <v>2438</v>
      </c>
      <c r="I1283" s="1" t="s">
        <v>2439</v>
      </c>
      <c r="J1283" s="1" t="s">
        <v>20</v>
      </c>
      <c r="K1283" s="3">
        <v>11.52</v>
      </c>
      <c r="L1283">
        <v>2</v>
      </c>
      <c r="M1283" s="3">
        <v>23.04</v>
      </c>
      <c r="N1283" s="1" t="s">
        <v>21</v>
      </c>
      <c r="O1283" s="1" t="s">
        <v>37</v>
      </c>
    </row>
    <row r="1284" spans="1:15" x14ac:dyDescent="0.3">
      <c r="A1284" s="1" t="s">
        <v>4112</v>
      </c>
      <c r="B1284" s="2">
        <v>45601</v>
      </c>
      <c r="C1284" s="1" t="s">
        <v>6671</v>
      </c>
      <c r="D1284" s="1" t="s">
        <v>54</v>
      </c>
      <c r="E1284">
        <v>2024</v>
      </c>
      <c r="F1284" s="1" t="s">
        <v>2919</v>
      </c>
      <c r="G1284" s="1" t="s">
        <v>2920</v>
      </c>
      <c r="H1284" s="1" t="s">
        <v>2003</v>
      </c>
      <c r="I1284" s="1" t="s">
        <v>2194</v>
      </c>
      <c r="J1284" s="1" t="s">
        <v>70</v>
      </c>
      <c r="K1284" s="3">
        <v>44.74</v>
      </c>
      <c r="L1284">
        <v>5</v>
      </c>
      <c r="M1284" s="3">
        <v>223.7</v>
      </c>
      <c r="N1284" s="1" t="s">
        <v>21</v>
      </c>
      <c r="O1284" s="1" t="s">
        <v>22</v>
      </c>
    </row>
    <row r="1285" spans="1:15" x14ac:dyDescent="0.3">
      <c r="A1285" s="1" t="s">
        <v>4113</v>
      </c>
      <c r="B1285" s="2">
        <v>44980</v>
      </c>
      <c r="C1285" s="1" t="s">
        <v>6672</v>
      </c>
      <c r="D1285" s="1" t="s">
        <v>39</v>
      </c>
      <c r="E1285">
        <v>2023</v>
      </c>
      <c r="F1285" s="1" t="s">
        <v>4114</v>
      </c>
      <c r="G1285" s="1" t="s">
        <v>4115</v>
      </c>
      <c r="H1285" s="1" t="s">
        <v>292</v>
      </c>
      <c r="I1285" s="1" t="s">
        <v>4116</v>
      </c>
      <c r="J1285" s="1" t="s">
        <v>51</v>
      </c>
      <c r="K1285" s="3">
        <v>23.66</v>
      </c>
      <c r="L1285">
        <v>3</v>
      </c>
      <c r="M1285" s="3">
        <v>70.98</v>
      </c>
      <c r="N1285" s="1" t="s">
        <v>21</v>
      </c>
      <c r="O1285" s="1" t="s">
        <v>193</v>
      </c>
    </row>
    <row r="1286" spans="1:15" x14ac:dyDescent="0.3">
      <c r="A1286" s="1" t="s">
        <v>4117</v>
      </c>
      <c r="B1286" s="2">
        <v>45530</v>
      </c>
      <c r="C1286" s="1" t="s">
        <v>6667</v>
      </c>
      <c r="D1286" s="1" t="s">
        <v>90</v>
      </c>
      <c r="E1286">
        <v>2024</v>
      </c>
      <c r="F1286" s="1" t="s">
        <v>977</v>
      </c>
      <c r="G1286" s="1" t="s">
        <v>978</v>
      </c>
      <c r="H1286" s="1" t="s">
        <v>1256</v>
      </c>
      <c r="I1286" s="1" t="s">
        <v>1257</v>
      </c>
      <c r="J1286" s="1" t="s">
        <v>20</v>
      </c>
      <c r="K1286" s="3">
        <v>17.989999999999998</v>
      </c>
      <c r="L1286">
        <v>3</v>
      </c>
      <c r="M1286" s="3">
        <v>53.97</v>
      </c>
      <c r="N1286" s="1" t="s">
        <v>6669</v>
      </c>
      <c r="O1286" s="1" t="s">
        <v>44</v>
      </c>
    </row>
    <row r="1287" spans="1:15" x14ac:dyDescent="0.3">
      <c r="A1287" s="1" t="s">
        <v>4118</v>
      </c>
      <c r="B1287" s="2">
        <v>44936</v>
      </c>
      <c r="C1287" s="1" t="s">
        <v>6671</v>
      </c>
      <c r="D1287" s="1" t="s">
        <v>210</v>
      </c>
      <c r="E1287">
        <v>2023</v>
      </c>
      <c r="F1287" s="1" t="s">
        <v>4119</v>
      </c>
      <c r="G1287" s="1" t="s">
        <v>4120</v>
      </c>
      <c r="H1287" s="1" t="s">
        <v>3893</v>
      </c>
      <c r="I1287" s="1" t="s">
        <v>4121</v>
      </c>
      <c r="J1287" s="1" t="s">
        <v>70</v>
      </c>
      <c r="K1287" s="3">
        <v>40.57</v>
      </c>
      <c r="L1287">
        <v>1</v>
      </c>
      <c r="M1287" s="3">
        <v>40.57</v>
      </c>
      <c r="N1287" s="1" t="s">
        <v>6669</v>
      </c>
      <c r="O1287" s="1" t="s">
        <v>52</v>
      </c>
    </row>
    <row r="1288" spans="1:15" x14ac:dyDescent="0.3">
      <c r="A1288" s="1" t="s">
        <v>4122</v>
      </c>
      <c r="B1288" s="2">
        <v>45326</v>
      </c>
      <c r="C1288" s="1" t="s">
        <v>6666</v>
      </c>
      <c r="D1288" s="1" t="s">
        <v>39</v>
      </c>
      <c r="E1288">
        <v>2024</v>
      </c>
      <c r="F1288" s="1" t="s">
        <v>578</v>
      </c>
      <c r="G1288" s="1" t="s">
        <v>1872</v>
      </c>
      <c r="H1288" s="1" t="s">
        <v>3666</v>
      </c>
      <c r="I1288" s="1" t="s">
        <v>4123</v>
      </c>
      <c r="J1288" s="1" t="s">
        <v>70</v>
      </c>
      <c r="K1288" s="3">
        <v>38.89</v>
      </c>
      <c r="L1288">
        <v>5</v>
      </c>
      <c r="M1288" s="3">
        <v>194.45</v>
      </c>
      <c r="N1288" s="1" t="s">
        <v>6669</v>
      </c>
      <c r="O1288" s="1" t="s">
        <v>80</v>
      </c>
    </row>
    <row r="1289" spans="1:15" x14ac:dyDescent="0.3">
      <c r="A1289" s="1" t="s">
        <v>4124</v>
      </c>
      <c r="B1289" s="2">
        <v>44872</v>
      </c>
      <c r="C1289" s="1" t="s">
        <v>6667</v>
      </c>
      <c r="D1289" s="1" t="s">
        <v>54</v>
      </c>
      <c r="E1289">
        <v>2022</v>
      </c>
      <c r="F1289" s="1" t="s">
        <v>686</v>
      </c>
      <c r="G1289" s="1" t="s">
        <v>1696</v>
      </c>
      <c r="H1289" s="1" t="s">
        <v>2161</v>
      </c>
      <c r="I1289" s="1" t="s">
        <v>2162</v>
      </c>
      <c r="J1289" s="1" t="s">
        <v>87</v>
      </c>
      <c r="K1289" s="3">
        <v>28.5</v>
      </c>
      <c r="L1289">
        <v>2</v>
      </c>
      <c r="M1289" s="3">
        <v>57</v>
      </c>
      <c r="N1289" s="1" t="s">
        <v>21</v>
      </c>
      <c r="O1289" s="1" t="s">
        <v>95</v>
      </c>
    </row>
    <row r="1290" spans="1:15" x14ac:dyDescent="0.3">
      <c r="A1290" s="1" t="s">
        <v>4125</v>
      </c>
      <c r="B1290" s="2">
        <v>45721</v>
      </c>
      <c r="C1290" s="1" t="s">
        <v>6670</v>
      </c>
      <c r="D1290" s="1" t="s">
        <v>15</v>
      </c>
      <c r="E1290">
        <v>2025</v>
      </c>
      <c r="F1290" s="1" t="s">
        <v>139</v>
      </c>
      <c r="G1290" s="1" t="s">
        <v>140</v>
      </c>
      <c r="H1290" s="1" t="s">
        <v>836</v>
      </c>
      <c r="I1290" s="1" t="s">
        <v>837</v>
      </c>
      <c r="J1290" s="1" t="s">
        <v>51</v>
      </c>
      <c r="K1290" s="3">
        <v>47.49</v>
      </c>
      <c r="L1290">
        <v>4</v>
      </c>
      <c r="M1290" s="3">
        <v>189.96</v>
      </c>
      <c r="N1290" s="1" t="s">
        <v>21</v>
      </c>
      <c r="O1290" s="1" t="s">
        <v>44</v>
      </c>
    </row>
    <row r="1291" spans="1:15" x14ac:dyDescent="0.3">
      <c r="A1291" s="1" t="s">
        <v>4126</v>
      </c>
      <c r="B1291" s="2">
        <v>45298</v>
      </c>
      <c r="C1291" s="1" t="s">
        <v>6666</v>
      </c>
      <c r="D1291" s="1" t="s">
        <v>210</v>
      </c>
      <c r="E1291">
        <v>2024</v>
      </c>
      <c r="F1291" s="1" t="s">
        <v>1482</v>
      </c>
      <c r="G1291" s="1" t="s">
        <v>1483</v>
      </c>
      <c r="H1291" s="1" t="s">
        <v>1613</v>
      </c>
      <c r="I1291" s="1" t="s">
        <v>1614</v>
      </c>
      <c r="J1291" s="1" t="s">
        <v>51</v>
      </c>
      <c r="K1291" s="3">
        <v>45.75</v>
      </c>
      <c r="L1291">
        <v>5</v>
      </c>
      <c r="M1291" s="3">
        <v>228.75</v>
      </c>
      <c r="N1291" s="1" t="s">
        <v>88</v>
      </c>
      <c r="O1291" s="1" t="s">
        <v>22</v>
      </c>
    </row>
    <row r="1292" spans="1:15" x14ac:dyDescent="0.3">
      <c r="A1292" s="1" t="s">
        <v>4127</v>
      </c>
      <c r="B1292" s="2">
        <v>45126</v>
      </c>
      <c r="C1292" s="1" t="s">
        <v>6670</v>
      </c>
      <c r="D1292" s="1" t="s">
        <v>32</v>
      </c>
      <c r="E1292">
        <v>2023</v>
      </c>
      <c r="F1292" s="1" t="s">
        <v>4128</v>
      </c>
      <c r="G1292" s="1" t="s">
        <v>4129</v>
      </c>
      <c r="H1292" s="1" t="s">
        <v>1055</v>
      </c>
      <c r="I1292" s="1" t="s">
        <v>4130</v>
      </c>
      <c r="J1292" s="1" t="s">
        <v>20</v>
      </c>
      <c r="K1292" s="3">
        <v>9.56</v>
      </c>
      <c r="L1292">
        <v>5</v>
      </c>
      <c r="M1292" s="3">
        <v>47.8</v>
      </c>
      <c r="N1292" s="1" t="s">
        <v>29</v>
      </c>
      <c r="O1292" s="1" t="s">
        <v>22</v>
      </c>
    </row>
    <row r="1293" spans="1:15" x14ac:dyDescent="0.3">
      <c r="A1293" s="1" t="s">
        <v>4131</v>
      </c>
      <c r="B1293" s="2">
        <v>45249</v>
      </c>
      <c r="C1293" s="1" t="s">
        <v>6666</v>
      </c>
      <c r="D1293" s="1" t="s">
        <v>54</v>
      </c>
      <c r="E1293">
        <v>2023</v>
      </c>
      <c r="F1293" s="1" t="s">
        <v>2113</v>
      </c>
      <c r="G1293" s="1" t="s">
        <v>2114</v>
      </c>
      <c r="H1293" s="1" t="s">
        <v>4132</v>
      </c>
      <c r="I1293" s="1" t="s">
        <v>4133</v>
      </c>
      <c r="J1293" s="1" t="s">
        <v>70</v>
      </c>
      <c r="K1293" s="3">
        <v>28.8</v>
      </c>
      <c r="L1293">
        <v>4</v>
      </c>
      <c r="M1293" s="3">
        <v>115.2</v>
      </c>
      <c r="N1293" s="1" t="s">
        <v>29</v>
      </c>
      <c r="O1293" s="1" t="s">
        <v>30</v>
      </c>
    </row>
    <row r="1294" spans="1:15" x14ac:dyDescent="0.3">
      <c r="A1294" s="1" t="s">
        <v>4134</v>
      </c>
      <c r="B1294" s="2">
        <v>45396</v>
      </c>
      <c r="C1294" s="1" t="s">
        <v>6666</v>
      </c>
      <c r="D1294" s="1" t="s">
        <v>82</v>
      </c>
      <c r="E1294">
        <v>2024</v>
      </c>
      <c r="F1294" s="1" t="s">
        <v>643</v>
      </c>
      <c r="G1294" s="1" t="s">
        <v>644</v>
      </c>
      <c r="H1294" s="1" t="s">
        <v>3531</v>
      </c>
      <c r="I1294" s="1" t="s">
        <v>4135</v>
      </c>
      <c r="J1294" s="1" t="s">
        <v>87</v>
      </c>
      <c r="K1294" s="3">
        <v>21.57</v>
      </c>
      <c r="L1294">
        <v>1</v>
      </c>
      <c r="M1294" s="3">
        <v>21.57</v>
      </c>
      <c r="N1294" s="1" t="s">
        <v>88</v>
      </c>
      <c r="O1294" s="1" t="s">
        <v>30</v>
      </c>
    </row>
    <row r="1295" spans="1:15" x14ac:dyDescent="0.3">
      <c r="A1295" s="1" t="s">
        <v>4136</v>
      </c>
      <c r="B1295" s="2">
        <v>45148</v>
      </c>
      <c r="C1295" s="1" t="s">
        <v>6672</v>
      </c>
      <c r="D1295" s="1" t="s">
        <v>90</v>
      </c>
      <c r="E1295">
        <v>2023</v>
      </c>
      <c r="F1295" s="1" t="s">
        <v>1452</v>
      </c>
      <c r="G1295" s="1" t="s">
        <v>4137</v>
      </c>
      <c r="H1295" s="1" t="s">
        <v>3149</v>
      </c>
      <c r="I1295" s="1" t="s">
        <v>4138</v>
      </c>
      <c r="J1295" s="1" t="s">
        <v>87</v>
      </c>
      <c r="K1295" s="3">
        <v>11.23</v>
      </c>
      <c r="L1295">
        <v>3</v>
      </c>
      <c r="M1295" s="3">
        <v>33.69</v>
      </c>
      <c r="N1295" s="1" t="s">
        <v>21</v>
      </c>
      <c r="O1295" s="1" t="s">
        <v>52</v>
      </c>
    </row>
    <row r="1296" spans="1:15" x14ac:dyDescent="0.3">
      <c r="A1296" s="1" t="s">
        <v>4139</v>
      </c>
      <c r="B1296" s="2">
        <v>45279</v>
      </c>
      <c r="C1296" s="1" t="s">
        <v>6671</v>
      </c>
      <c r="D1296" s="1" t="s">
        <v>107</v>
      </c>
      <c r="E1296">
        <v>2023</v>
      </c>
      <c r="F1296" s="1" t="s">
        <v>404</v>
      </c>
      <c r="G1296" s="1" t="s">
        <v>405</v>
      </c>
      <c r="H1296" s="1" t="s">
        <v>2229</v>
      </c>
      <c r="I1296" s="1" t="s">
        <v>2230</v>
      </c>
      <c r="J1296" s="1" t="s">
        <v>20</v>
      </c>
      <c r="K1296" s="3">
        <v>48.16</v>
      </c>
      <c r="L1296">
        <v>4</v>
      </c>
      <c r="M1296" s="3">
        <v>192.64</v>
      </c>
      <c r="N1296" s="1" t="s">
        <v>88</v>
      </c>
      <c r="O1296" s="1" t="s">
        <v>52</v>
      </c>
    </row>
    <row r="1297" spans="1:15" x14ac:dyDescent="0.3">
      <c r="A1297" s="1" t="s">
        <v>4140</v>
      </c>
      <c r="B1297" s="2">
        <v>45782</v>
      </c>
      <c r="C1297" s="1" t="s">
        <v>6667</v>
      </c>
      <c r="D1297" s="1" t="s">
        <v>46</v>
      </c>
      <c r="E1297">
        <v>2025</v>
      </c>
      <c r="F1297" s="1" t="s">
        <v>414</v>
      </c>
      <c r="G1297" s="1" t="s">
        <v>415</v>
      </c>
      <c r="H1297" s="1" t="s">
        <v>1306</v>
      </c>
      <c r="I1297" s="1" t="s">
        <v>1307</v>
      </c>
      <c r="J1297" s="1" t="s">
        <v>70</v>
      </c>
      <c r="K1297" s="3">
        <v>36.56</v>
      </c>
      <c r="L1297">
        <v>1</v>
      </c>
      <c r="M1297" s="3">
        <v>36.56</v>
      </c>
      <c r="N1297" s="1" t="s">
        <v>6669</v>
      </c>
      <c r="O1297" s="1" t="s">
        <v>37</v>
      </c>
    </row>
    <row r="1298" spans="1:15" x14ac:dyDescent="0.3">
      <c r="A1298" s="1" t="s">
        <v>4141</v>
      </c>
      <c r="B1298" s="2">
        <v>45591</v>
      </c>
      <c r="C1298" s="1" t="s">
        <v>6673</v>
      </c>
      <c r="D1298" s="1" t="s">
        <v>133</v>
      </c>
      <c r="E1298">
        <v>2024</v>
      </c>
      <c r="F1298" s="1" t="s">
        <v>583</v>
      </c>
      <c r="G1298" s="1" t="s">
        <v>3000</v>
      </c>
      <c r="H1298" s="1" t="s">
        <v>1398</v>
      </c>
      <c r="I1298" s="1" t="s">
        <v>1399</v>
      </c>
      <c r="J1298" s="1" t="s">
        <v>20</v>
      </c>
      <c r="K1298" s="3">
        <v>39.64</v>
      </c>
      <c r="L1298">
        <v>2</v>
      </c>
      <c r="M1298" s="3">
        <v>79.28</v>
      </c>
      <c r="N1298" s="1" t="s">
        <v>88</v>
      </c>
      <c r="O1298" s="1" t="s">
        <v>193</v>
      </c>
    </row>
    <row r="1299" spans="1:15" x14ac:dyDescent="0.3">
      <c r="A1299" s="1" t="s">
        <v>4142</v>
      </c>
      <c r="B1299" s="2">
        <v>45415</v>
      </c>
      <c r="C1299" s="1" t="s">
        <v>6668</v>
      </c>
      <c r="D1299" s="1" t="s">
        <v>46</v>
      </c>
      <c r="E1299">
        <v>2024</v>
      </c>
      <c r="F1299" s="1" t="s">
        <v>4143</v>
      </c>
      <c r="G1299" s="1" t="s">
        <v>4144</v>
      </c>
      <c r="H1299" s="1" t="s">
        <v>3280</v>
      </c>
      <c r="I1299" s="1" t="s">
        <v>3281</v>
      </c>
      <c r="J1299" s="1" t="s">
        <v>20</v>
      </c>
      <c r="K1299" s="3">
        <v>40.83</v>
      </c>
      <c r="L1299">
        <v>3</v>
      </c>
      <c r="M1299" s="3">
        <v>122.49</v>
      </c>
      <c r="N1299" s="1" t="s">
        <v>21</v>
      </c>
      <c r="O1299" s="1" t="s">
        <v>37</v>
      </c>
    </row>
    <row r="1300" spans="1:15" x14ac:dyDescent="0.3">
      <c r="A1300" s="1" t="s">
        <v>4145</v>
      </c>
      <c r="B1300" s="2">
        <v>44876</v>
      </c>
      <c r="C1300" s="1" t="s">
        <v>6668</v>
      </c>
      <c r="D1300" s="1" t="s">
        <v>54</v>
      </c>
      <c r="E1300">
        <v>2022</v>
      </c>
      <c r="F1300" s="1" t="s">
        <v>2327</v>
      </c>
      <c r="G1300" s="1" t="s">
        <v>4146</v>
      </c>
      <c r="H1300" s="1" t="s">
        <v>3829</v>
      </c>
      <c r="I1300" s="1" t="s">
        <v>3830</v>
      </c>
      <c r="J1300" s="1" t="s">
        <v>51</v>
      </c>
      <c r="K1300" s="3">
        <v>18.13</v>
      </c>
      <c r="L1300">
        <v>4</v>
      </c>
      <c r="M1300" s="3">
        <v>72.52</v>
      </c>
      <c r="N1300" s="1" t="s">
        <v>6669</v>
      </c>
      <c r="O1300" s="1" t="s">
        <v>37</v>
      </c>
    </row>
    <row r="1301" spans="1:15" x14ac:dyDescent="0.3">
      <c r="A1301" s="1" t="s">
        <v>4147</v>
      </c>
      <c r="B1301" s="2">
        <v>45840</v>
      </c>
      <c r="C1301" s="1" t="s">
        <v>6670</v>
      </c>
      <c r="D1301" s="1" t="s">
        <v>32</v>
      </c>
      <c r="E1301">
        <v>2025</v>
      </c>
      <c r="F1301" s="1" t="s">
        <v>134</v>
      </c>
      <c r="G1301" s="1" t="s">
        <v>135</v>
      </c>
      <c r="H1301" s="1" t="s">
        <v>4148</v>
      </c>
      <c r="I1301" s="1" t="s">
        <v>4149</v>
      </c>
      <c r="J1301" s="1" t="s">
        <v>20</v>
      </c>
      <c r="K1301" s="3">
        <v>24.03</v>
      </c>
      <c r="L1301">
        <v>1</v>
      </c>
      <c r="M1301" s="3">
        <v>24.03</v>
      </c>
      <c r="N1301" s="1" t="s">
        <v>21</v>
      </c>
      <c r="O1301" s="1" t="s">
        <v>30</v>
      </c>
    </row>
    <row r="1302" spans="1:15" x14ac:dyDescent="0.3">
      <c r="A1302" s="1" t="s">
        <v>4150</v>
      </c>
      <c r="B1302" s="2">
        <v>44900</v>
      </c>
      <c r="C1302" s="1" t="s">
        <v>6667</v>
      </c>
      <c r="D1302" s="1" t="s">
        <v>107</v>
      </c>
      <c r="E1302">
        <v>2022</v>
      </c>
      <c r="F1302" s="1" t="s">
        <v>511</v>
      </c>
      <c r="G1302" s="1" t="s">
        <v>4151</v>
      </c>
      <c r="H1302" s="1" t="s">
        <v>2650</v>
      </c>
      <c r="I1302" s="1" t="s">
        <v>2651</v>
      </c>
      <c r="J1302" s="1" t="s">
        <v>20</v>
      </c>
      <c r="K1302" s="3">
        <v>12.67</v>
      </c>
      <c r="L1302">
        <v>4</v>
      </c>
      <c r="M1302" s="3">
        <v>50.68</v>
      </c>
      <c r="N1302" s="1" t="s">
        <v>6669</v>
      </c>
      <c r="O1302" s="1" t="s">
        <v>95</v>
      </c>
    </row>
    <row r="1303" spans="1:15" x14ac:dyDescent="0.3">
      <c r="A1303" s="1" t="s">
        <v>4152</v>
      </c>
      <c r="B1303" s="2">
        <v>45449</v>
      </c>
      <c r="C1303" s="1" t="s">
        <v>6672</v>
      </c>
      <c r="D1303" s="1" t="s">
        <v>24</v>
      </c>
      <c r="E1303">
        <v>2024</v>
      </c>
      <c r="F1303" s="1" t="s">
        <v>3057</v>
      </c>
      <c r="G1303" s="1" t="s">
        <v>3058</v>
      </c>
      <c r="H1303" s="1" t="s">
        <v>4153</v>
      </c>
      <c r="I1303" s="1" t="s">
        <v>4154</v>
      </c>
      <c r="J1303" s="1" t="s">
        <v>70</v>
      </c>
      <c r="K1303" s="3">
        <v>48.8</v>
      </c>
      <c r="L1303">
        <v>4</v>
      </c>
      <c r="M1303" s="3">
        <v>195.2</v>
      </c>
      <c r="N1303" s="1" t="s">
        <v>21</v>
      </c>
      <c r="O1303" s="1" t="s">
        <v>193</v>
      </c>
    </row>
    <row r="1304" spans="1:15" x14ac:dyDescent="0.3">
      <c r="A1304" s="1" t="s">
        <v>4155</v>
      </c>
      <c r="B1304" s="2">
        <v>44912</v>
      </c>
      <c r="C1304" s="1" t="s">
        <v>6673</v>
      </c>
      <c r="D1304" s="1" t="s">
        <v>107</v>
      </c>
      <c r="E1304">
        <v>2022</v>
      </c>
      <c r="F1304" s="1" t="s">
        <v>200</v>
      </c>
      <c r="G1304" s="1" t="s">
        <v>1967</v>
      </c>
      <c r="H1304" s="1" t="s">
        <v>2174</v>
      </c>
      <c r="I1304" s="1" t="s">
        <v>3048</v>
      </c>
      <c r="J1304" s="1" t="s">
        <v>20</v>
      </c>
      <c r="K1304" s="3">
        <v>14.87</v>
      </c>
      <c r="L1304">
        <v>5</v>
      </c>
      <c r="M1304" s="3">
        <v>74.349999999999994</v>
      </c>
      <c r="N1304" s="1" t="s">
        <v>21</v>
      </c>
      <c r="O1304" s="1" t="s">
        <v>30</v>
      </c>
    </row>
    <row r="1305" spans="1:15" x14ac:dyDescent="0.3">
      <c r="A1305" s="1" t="s">
        <v>4156</v>
      </c>
      <c r="B1305" s="2">
        <v>45380</v>
      </c>
      <c r="C1305" s="1" t="s">
        <v>6668</v>
      </c>
      <c r="D1305" s="1" t="s">
        <v>15</v>
      </c>
      <c r="E1305">
        <v>2024</v>
      </c>
      <c r="F1305" s="1" t="s">
        <v>3990</v>
      </c>
      <c r="G1305" s="1" t="s">
        <v>4157</v>
      </c>
      <c r="H1305" s="1" t="s">
        <v>4036</v>
      </c>
      <c r="I1305" s="1" t="s">
        <v>4037</v>
      </c>
      <c r="J1305" s="1" t="s">
        <v>87</v>
      </c>
      <c r="K1305" s="3">
        <v>15.95</v>
      </c>
      <c r="L1305">
        <v>5</v>
      </c>
      <c r="M1305" s="3">
        <v>79.75</v>
      </c>
      <c r="N1305" s="1" t="s">
        <v>6669</v>
      </c>
      <c r="O1305" s="1" t="s">
        <v>22</v>
      </c>
    </row>
    <row r="1306" spans="1:15" x14ac:dyDescent="0.3">
      <c r="A1306" s="1" t="s">
        <v>4158</v>
      </c>
      <c r="B1306" s="2">
        <v>45298</v>
      </c>
      <c r="C1306" s="1" t="s">
        <v>6666</v>
      </c>
      <c r="D1306" s="1" t="s">
        <v>210</v>
      </c>
      <c r="E1306">
        <v>2024</v>
      </c>
      <c r="F1306" s="1" t="s">
        <v>2932</v>
      </c>
      <c r="G1306" s="1" t="s">
        <v>2200</v>
      </c>
      <c r="H1306" s="1" t="s">
        <v>2796</v>
      </c>
      <c r="I1306" s="1" t="s">
        <v>4159</v>
      </c>
      <c r="J1306" s="1" t="s">
        <v>87</v>
      </c>
      <c r="K1306" s="3">
        <v>43.11</v>
      </c>
      <c r="L1306">
        <v>4</v>
      </c>
      <c r="M1306" s="3">
        <v>172.44</v>
      </c>
      <c r="N1306" s="1" t="s">
        <v>6669</v>
      </c>
      <c r="O1306" s="1" t="s">
        <v>22</v>
      </c>
    </row>
    <row r="1307" spans="1:15" x14ac:dyDescent="0.3">
      <c r="A1307" s="1" t="s">
        <v>4160</v>
      </c>
      <c r="B1307" s="2">
        <v>45610</v>
      </c>
      <c r="C1307" s="1" t="s">
        <v>6672</v>
      </c>
      <c r="D1307" s="1" t="s">
        <v>54</v>
      </c>
      <c r="E1307">
        <v>2024</v>
      </c>
      <c r="F1307" s="1" t="s">
        <v>1326</v>
      </c>
      <c r="G1307" s="1" t="s">
        <v>4161</v>
      </c>
      <c r="H1307" s="1" t="s">
        <v>1287</v>
      </c>
      <c r="I1307" s="1" t="s">
        <v>1288</v>
      </c>
      <c r="J1307" s="1" t="s">
        <v>70</v>
      </c>
      <c r="K1307" s="3">
        <v>13.2</v>
      </c>
      <c r="L1307">
        <v>3</v>
      </c>
      <c r="M1307" s="3">
        <v>39.6</v>
      </c>
      <c r="N1307" s="1" t="s">
        <v>21</v>
      </c>
      <c r="O1307" s="1" t="s">
        <v>37</v>
      </c>
    </row>
    <row r="1308" spans="1:15" x14ac:dyDescent="0.3">
      <c r="A1308" s="1" t="s">
        <v>4162</v>
      </c>
      <c r="B1308" s="2">
        <v>45460</v>
      </c>
      <c r="C1308" s="1" t="s">
        <v>6667</v>
      </c>
      <c r="D1308" s="1" t="s">
        <v>24</v>
      </c>
      <c r="E1308">
        <v>2024</v>
      </c>
      <c r="F1308" s="1" t="s">
        <v>1840</v>
      </c>
      <c r="G1308" s="1" t="s">
        <v>4163</v>
      </c>
      <c r="H1308" s="1" t="s">
        <v>1487</v>
      </c>
      <c r="I1308" s="1" t="s">
        <v>1488</v>
      </c>
      <c r="J1308" s="1" t="s">
        <v>20</v>
      </c>
      <c r="K1308" s="3">
        <v>48.74</v>
      </c>
      <c r="L1308">
        <v>4</v>
      </c>
      <c r="M1308" s="3">
        <v>194.96</v>
      </c>
      <c r="N1308" s="1" t="s">
        <v>21</v>
      </c>
      <c r="O1308" s="1" t="s">
        <v>37</v>
      </c>
    </row>
    <row r="1309" spans="1:15" x14ac:dyDescent="0.3">
      <c r="A1309" s="1" t="s">
        <v>4164</v>
      </c>
      <c r="B1309" s="2">
        <v>45557</v>
      </c>
      <c r="C1309" s="1" t="s">
        <v>6666</v>
      </c>
      <c r="D1309" s="1" t="s">
        <v>60</v>
      </c>
      <c r="E1309">
        <v>2024</v>
      </c>
      <c r="F1309" s="1" t="s">
        <v>2014</v>
      </c>
      <c r="G1309" s="1" t="s">
        <v>2073</v>
      </c>
      <c r="H1309" s="1" t="s">
        <v>1431</v>
      </c>
      <c r="I1309" s="1" t="s">
        <v>1432</v>
      </c>
      <c r="J1309" s="1" t="s">
        <v>20</v>
      </c>
      <c r="K1309" s="3">
        <v>24.66</v>
      </c>
      <c r="L1309">
        <v>1</v>
      </c>
      <c r="M1309" s="3">
        <v>24.66</v>
      </c>
      <c r="N1309" s="1" t="s">
        <v>21</v>
      </c>
      <c r="O1309" s="1" t="s">
        <v>37</v>
      </c>
    </row>
    <row r="1310" spans="1:15" x14ac:dyDescent="0.3">
      <c r="A1310" s="1" t="s">
        <v>4165</v>
      </c>
      <c r="B1310" s="2">
        <v>44906</v>
      </c>
      <c r="C1310" s="1" t="s">
        <v>6666</v>
      </c>
      <c r="D1310" s="1" t="s">
        <v>107</v>
      </c>
      <c r="E1310">
        <v>2022</v>
      </c>
      <c r="F1310" s="1" t="s">
        <v>1326</v>
      </c>
      <c r="G1310" s="1" t="s">
        <v>1327</v>
      </c>
      <c r="H1310" s="1" t="s">
        <v>4166</v>
      </c>
      <c r="I1310" s="1" t="s">
        <v>4167</v>
      </c>
      <c r="J1310" s="1" t="s">
        <v>51</v>
      </c>
      <c r="K1310" s="3">
        <v>54.78</v>
      </c>
      <c r="L1310">
        <v>5</v>
      </c>
      <c r="M1310" s="3">
        <v>273.89999999999998</v>
      </c>
      <c r="N1310" s="1" t="s">
        <v>21</v>
      </c>
      <c r="O1310" s="1" t="s">
        <v>44</v>
      </c>
    </row>
    <row r="1311" spans="1:15" x14ac:dyDescent="0.3">
      <c r="A1311" s="1" t="s">
        <v>4168</v>
      </c>
      <c r="B1311" s="2">
        <v>45073</v>
      </c>
      <c r="C1311" s="1" t="s">
        <v>6673</v>
      </c>
      <c r="D1311" s="1" t="s">
        <v>46</v>
      </c>
      <c r="E1311">
        <v>2023</v>
      </c>
      <c r="F1311" s="1" t="s">
        <v>4008</v>
      </c>
      <c r="G1311" s="1" t="s">
        <v>4009</v>
      </c>
      <c r="H1311" s="1" t="s">
        <v>3258</v>
      </c>
      <c r="I1311" s="1" t="s">
        <v>4169</v>
      </c>
      <c r="J1311" s="1" t="s">
        <v>20</v>
      </c>
      <c r="K1311" s="3">
        <v>30.38</v>
      </c>
      <c r="L1311">
        <v>1</v>
      </c>
      <c r="M1311" s="3">
        <v>30.38</v>
      </c>
      <c r="N1311" s="1" t="s">
        <v>88</v>
      </c>
      <c r="O1311" s="1" t="s">
        <v>22</v>
      </c>
    </row>
    <row r="1312" spans="1:15" x14ac:dyDescent="0.3">
      <c r="A1312" s="1" t="s">
        <v>4170</v>
      </c>
      <c r="B1312" s="2">
        <v>45534</v>
      </c>
      <c r="C1312" s="1" t="s">
        <v>6668</v>
      </c>
      <c r="D1312" s="1" t="s">
        <v>90</v>
      </c>
      <c r="E1312">
        <v>2024</v>
      </c>
      <c r="F1312" s="1" t="s">
        <v>3262</v>
      </c>
      <c r="G1312" s="1" t="s">
        <v>4171</v>
      </c>
      <c r="H1312" s="1" t="s">
        <v>3531</v>
      </c>
      <c r="I1312" s="1" t="s">
        <v>3532</v>
      </c>
      <c r="J1312" s="1" t="s">
        <v>51</v>
      </c>
      <c r="K1312" s="3">
        <v>13.86</v>
      </c>
      <c r="L1312">
        <v>3</v>
      </c>
      <c r="M1312" s="3">
        <v>41.58</v>
      </c>
      <c r="N1312" s="1" t="s">
        <v>88</v>
      </c>
      <c r="O1312" s="1" t="s">
        <v>44</v>
      </c>
    </row>
    <row r="1313" spans="1:15" x14ac:dyDescent="0.3">
      <c r="A1313" s="1" t="s">
        <v>4172</v>
      </c>
      <c r="B1313" s="2">
        <v>45526</v>
      </c>
      <c r="C1313" s="1" t="s">
        <v>6672</v>
      </c>
      <c r="D1313" s="1" t="s">
        <v>90</v>
      </c>
      <c r="E1313">
        <v>2024</v>
      </c>
      <c r="F1313" s="1" t="s">
        <v>982</v>
      </c>
      <c r="G1313" s="1" t="s">
        <v>4173</v>
      </c>
      <c r="H1313" s="1" t="s">
        <v>4174</v>
      </c>
      <c r="I1313" s="1" t="s">
        <v>4175</v>
      </c>
      <c r="J1313" s="1" t="s">
        <v>51</v>
      </c>
      <c r="K1313" s="3">
        <v>40</v>
      </c>
      <c r="L1313">
        <v>3</v>
      </c>
      <c r="M1313" s="3">
        <v>120</v>
      </c>
      <c r="N1313" s="1" t="s">
        <v>88</v>
      </c>
      <c r="O1313" s="1" t="s">
        <v>30</v>
      </c>
    </row>
    <row r="1314" spans="1:15" x14ac:dyDescent="0.3">
      <c r="A1314" s="1" t="s">
        <v>4176</v>
      </c>
      <c r="B1314" s="2">
        <v>45452</v>
      </c>
      <c r="C1314" s="1" t="s">
        <v>6666</v>
      </c>
      <c r="D1314" s="1" t="s">
        <v>24</v>
      </c>
      <c r="E1314">
        <v>2024</v>
      </c>
      <c r="F1314" s="1" t="s">
        <v>2688</v>
      </c>
      <c r="G1314" s="1" t="s">
        <v>2689</v>
      </c>
      <c r="H1314" s="1" t="s">
        <v>2287</v>
      </c>
      <c r="I1314" s="1" t="s">
        <v>2288</v>
      </c>
      <c r="J1314" s="1" t="s">
        <v>20</v>
      </c>
      <c r="K1314" s="3">
        <v>57.03</v>
      </c>
      <c r="L1314">
        <v>2</v>
      </c>
      <c r="M1314" s="3">
        <v>114.06</v>
      </c>
      <c r="N1314" s="1" t="s">
        <v>21</v>
      </c>
      <c r="O1314" s="1" t="s">
        <v>37</v>
      </c>
    </row>
    <row r="1315" spans="1:15" x14ac:dyDescent="0.3">
      <c r="A1315" s="1" t="s">
        <v>4177</v>
      </c>
      <c r="B1315" s="2">
        <v>45471</v>
      </c>
      <c r="C1315" s="1" t="s">
        <v>6668</v>
      </c>
      <c r="D1315" s="1" t="s">
        <v>24</v>
      </c>
      <c r="E1315">
        <v>2024</v>
      </c>
      <c r="F1315" s="1" t="s">
        <v>2045</v>
      </c>
      <c r="G1315" s="1" t="s">
        <v>4178</v>
      </c>
      <c r="H1315" s="1" t="s">
        <v>213</v>
      </c>
      <c r="I1315" s="1" t="s">
        <v>214</v>
      </c>
      <c r="J1315" s="1" t="s">
        <v>70</v>
      </c>
      <c r="K1315" s="3">
        <v>18.48</v>
      </c>
      <c r="L1315">
        <v>4</v>
      </c>
      <c r="M1315" s="3">
        <v>73.92</v>
      </c>
      <c r="N1315" s="1" t="s">
        <v>6669</v>
      </c>
      <c r="O1315" s="1" t="s">
        <v>193</v>
      </c>
    </row>
    <row r="1316" spans="1:15" x14ac:dyDescent="0.3">
      <c r="A1316" s="1" t="s">
        <v>4179</v>
      </c>
      <c r="B1316" s="2">
        <v>45208</v>
      </c>
      <c r="C1316" s="1" t="s">
        <v>6667</v>
      </c>
      <c r="D1316" s="1" t="s">
        <v>133</v>
      </c>
      <c r="E1316">
        <v>2023</v>
      </c>
      <c r="F1316" s="1" t="s">
        <v>216</v>
      </c>
      <c r="G1316" s="1" t="s">
        <v>3201</v>
      </c>
      <c r="H1316" s="1" t="s">
        <v>1602</v>
      </c>
      <c r="I1316" s="1" t="s">
        <v>1603</v>
      </c>
      <c r="J1316" s="1" t="s">
        <v>87</v>
      </c>
      <c r="K1316" s="3">
        <v>22.37</v>
      </c>
      <c r="L1316">
        <v>1</v>
      </c>
      <c r="M1316" s="3">
        <v>22.37</v>
      </c>
      <c r="N1316" s="1" t="s">
        <v>6669</v>
      </c>
      <c r="O1316" s="1" t="s">
        <v>95</v>
      </c>
    </row>
    <row r="1317" spans="1:15" x14ac:dyDescent="0.3">
      <c r="A1317" s="1" t="s">
        <v>4180</v>
      </c>
      <c r="B1317" s="2">
        <v>45050</v>
      </c>
      <c r="C1317" s="1" t="s">
        <v>6672</v>
      </c>
      <c r="D1317" s="1" t="s">
        <v>46</v>
      </c>
      <c r="E1317">
        <v>2023</v>
      </c>
      <c r="F1317" s="1" t="s">
        <v>270</v>
      </c>
      <c r="G1317" s="1" t="s">
        <v>1268</v>
      </c>
      <c r="H1317" s="1" t="s">
        <v>4181</v>
      </c>
      <c r="I1317" s="1" t="s">
        <v>4182</v>
      </c>
      <c r="J1317" s="1" t="s">
        <v>51</v>
      </c>
      <c r="K1317" s="3">
        <v>44.19</v>
      </c>
      <c r="L1317">
        <v>3</v>
      </c>
      <c r="M1317" s="3">
        <v>132.57</v>
      </c>
      <c r="N1317" s="1" t="s">
        <v>6669</v>
      </c>
      <c r="O1317" s="1" t="s">
        <v>44</v>
      </c>
    </row>
    <row r="1318" spans="1:15" x14ac:dyDescent="0.3">
      <c r="A1318" s="1" t="s">
        <v>4183</v>
      </c>
      <c r="B1318" s="2">
        <v>44840</v>
      </c>
      <c r="C1318" s="1" t="s">
        <v>6672</v>
      </c>
      <c r="D1318" s="1" t="s">
        <v>133</v>
      </c>
      <c r="E1318">
        <v>2022</v>
      </c>
      <c r="F1318" s="1" t="s">
        <v>1376</v>
      </c>
      <c r="G1318" s="1" t="s">
        <v>1377</v>
      </c>
      <c r="H1318" s="1" t="s">
        <v>2796</v>
      </c>
      <c r="I1318" s="1" t="s">
        <v>2797</v>
      </c>
      <c r="J1318" s="1" t="s">
        <v>70</v>
      </c>
      <c r="K1318" s="3">
        <v>29.68</v>
      </c>
      <c r="L1318">
        <v>1</v>
      </c>
      <c r="M1318" s="3">
        <v>29.68</v>
      </c>
      <c r="N1318" s="1" t="s">
        <v>21</v>
      </c>
      <c r="O1318" s="1" t="s">
        <v>22</v>
      </c>
    </row>
    <row r="1319" spans="1:15" x14ac:dyDescent="0.3">
      <c r="A1319" s="1" t="s">
        <v>4184</v>
      </c>
      <c r="B1319" s="2">
        <v>45856</v>
      </c>
      <c r="C1319" s="1" t="s">
        <v>6668</v>
      </c>
      <c r="D1319" s="1" t="s">
        <v>32</v>
      </c>
      <c r="E1319">
        <v>2025</v>
      </c>
      <c r="F1319" s="1" t="s">
        <v>4185</v>
      </c>
      <c r="G1319" s="1" t="s">
        <v>4186</v>
      </c>
      <c r="H1319" s="1" t="s">
        <v>628</v>
      </c>
      <c r="I1319" s="1" t="s">
        <v>629</v>
      </c>
      <c r="J1319" s="1" t="s">
        <v>20</v>
      </c>
      <c r="K1319" s="3">
        <v>35.69</v>
      </c>
      <c r="L1319">
        <v>2</v>
      </c>
      <c r="M1319" s="3">
        <v>71.38</v>
      </c>
      <c r="N1319" s="1" t="s">
        <v>21</v>
      </c>
      <c r="O1319" s="1" t="s">
        <v>44</v>
      </c>
    </row>
    <row r="1320" spans="1:15" x14ac:dyDescent="0.3">
      <c r="A1320" s="1" t="s">
        <v>4187</v>
      </c>
      <c r="B1320" s="2">
        <v>44891</v>
      </c>
      <c r="C1320" s="1" t="s">
        <v>6673</v>
      </c>
      <c r="D1320" s="1" t="s">
        <v>54</v>
      </c>
      <c r="E1320">
        <v>2022</v>
      </c>
      <c r="F1320" s="1" t="s">
        <v>1449</v>
      </c>
      <c r="G1320" s="1" t="s">
        <v>2436</v>
      </c>
      <c r="H1320" s="1" t="s">
        <v>3377</v>
      </c>
      <c r="I1320" s="1" t="s">
        <v>3378</v>
      </c>
      <c r="J1320" s="1" t="s">
        <v>20</v>
      </c>
      <c r="K1320" s="3">
        <v>33.68</v>
      </c>
      <c r="L1320">
        <v>1</v>
      </c>
      <c r="M1320" s="3">
        <v>33.68</v>
      </c>
      <c r="N1320" s="1" t="s">
        <v>6669</v>
      </c>
      <c r="O1320" s="1" t="s">
        <v>95</v>
      </c>
    </row>
    <row r="1321" spans="1:15" x14ac:dyDescent="0.3">
      <c r="A1321" s="1" t="s">
        <v>4188</v>
      </c>
      <c r="B1321" s="2">
        <v>45795</v>
      </c>
      <c r="C1321" s="1" t="s">
        <v>6666</v>
      </c>
      <c r="D1321" s="1" t="s">
        <v>46</v>
      </c>
      <c r="E1321">
        <v>2025</v>
      </c>
      <c r="F1321" s="1" t="s">
        <v>123</v>
      </c>
      <c r="G1321" s="1" t="s">
        <v>3812</v>
      </c>
      <c r="H1321" s="1" t="s">
        <v>4189</v>
      </c>
      <c r="I1321" s="1" t="s">
        <v>4190</v>
      </c>
      <c r="J1321" s="1" t="s">
        <v>20</v>
      </c>
      <c r="K1321" s="3">
        <v>42.31</v>
      </c>
      <c r="L1321">
        <v>2</v>
      </c>
      <c r="M1321" s="3">
        <v>84.62</v>
      </c>
      <c r="N1321" s="1" t="s">
        <v>21</v>
      </c>
      <c r="O1321" s="1" t="s">
        <v>30</v>
      </c>
    </row>
    <row r="1322" spans="1:15" x14ac:dyDescent="0.3">
      <c r="A1322" s="1" t="s">
        <v>4191</v>
      </c>
      <c r="B1322" s="2">
        <v>45227</v>
      </c>
      <c r="C1322" s="1" t="s">
        <v>6673</v>
      </c>
      <c r="D1322" s="1" t="s">
        <v>133</v>
      </c>
      <c r="E1322">
        <v>2023</v>
      </c>
      <c r="F1322" s="1" t="s">
        <v>4192</v>
      </c>
      <c r="G1322" s="1" t="s">
        <v>4193</v>
      </c>
      <c r="H1322" s="1" t="s">
        <v>1365</v>
      </c>
      <c r="I1322" s="1" t="s">
        <v>1366</v>
      </c>
      <c r="J1322" s="1" t="s">
        <v>70</v>
      </c>
      <c r="K1322" s="3">
        <v>16.63</v>
      </c>
      <c r="L1322">
        <v>2</v>
      </c>
      <c r="M1322" s="3">
        <v>33.26</v>
      </c>
      <c r="N1322" s="1" t="s">
        <v>21</v>
      </c>
      <c r="O1322" s="1" t="s">
        <v>44</v>
      </c>
    </row>
    <row r="1323" spans="1:15" x14ac:dyDescent="0.3">
      <c r="A1323" s="1" t="s">
        <v>4194</v>
      </c>
      <c r="B1323" s="2">
        <v>45262</v>
      </c>
      <c r="C1323" s="1" t="s">
        <v>6673</v>
      </c>
      <c r="D1323" s="1" t="s">
        <v>107</v>
      </c>
      <c r="E1323">
        <v>2023</v>
      </c>
      <c r="F1323" s="1" t="s">
        <v>1569</v>
      </c>
      <c r="G1323" s="1" t="s">
        <v>1698</v>
      </c>
      <c r="H1323" s="1" t="s">
        <v>2509</v>
      </c>
      <c r="I1323" s="1" t="s">
        <v>4195</v>
      </c>
      <c r="J1323" s="1" t="s">
        <v>51</v>
      </c>
      <c r="K1323" s="3">
        <v>34.97</v>
      </c>
      <c r="L1323">
        <v>2</v>
      </c>
      <c r="M1323" s="3">
        <v>69.94</v>
      </c>
      <c r="N1323" s="1" t="s">
        <v>29</v>
      </c>
      <c r="O1323" s="1" t="s">
        <v>37</v>
      </c>
    </row>
    <row r="1324" spans="1:15" x14ac:dyDescent="0.3">
      <c r="A1324" s="1" t="s">
        <v>4196</v>
      </c>
      <c r="B1324" s="2">
        <v>45030</v>
      </c>
      <c r="C1324" s="1" t="s">
        <v>6668</v>
      </c>
      <c r="D1324" s="1" t="s">
        <v>82</v>
      </c>
      <c r="E1324">
        <v>2023</v>
      </c>
      <c r="F1324" s="1" t="s">
        <v>1180</v>
      </c>
      <c r="G1324" s="1" t="s">
        <v>1181</v>
      </c>
      <c r="H1324" s="1" t="s">
        <v>886</v>
      </c>
      <c r="I1324" s="1" t="s">
        <v>887</v>
      </c>
      <c r="J1324" s="1" t="s">
        <v>20</v>
      </c>
      <c r="K1324" s="3">
        <v>38.53</v>
      </c>
      <c r="L1324">
        <v>2</v>
      </c>
      <c r="M1324" s="3">
        <v>77.06</v>
      </c>
      <c r="N1324" s="1" t="s">
        <v>29</v>
      </c>
      <c r="O1324" s="1" t="s">
        <v>30</v>
      </c>
    </row>
    <row r="1325" spans="1:15" x14ac:dyDescent="0.3">
      <c r="A1325" s="1" t="s">
        <v>4197</v>
      </c>
      <c r="B1325" s="2">
        <v>44850</v>
      </c>
      <c r="C1325" s="1" t="s">
        <v>6666</v>
      </c>
      <c r="D1325" s="1" t="s">
        <v>133</v>
      </c>
      <c r="E1325">
        <v>2022</v>
      </c>
      <c r="F1325" s="1" t="s">
        <v>1588</v>
      </c>
      <c r="G1325" s="1" t="s">
        <v>4198</v>
      </c>
      <c r="H1325" s="1" t="s">
        <v>618</v>
      </c>
      <c r="I1325" s="1" t="s">
        <v>619</v>
      </c>
      <c r="J1325" s="1" t="s">
        <v>51</v>
      </c>
      <c r="K1325" s="3">
        <v>44.38</v>
      </c>
      <c r="L1325">
        <v>1</v>
      </c>
      <c r="M1325" s="3">
        <v>44.38</v>
      </c>
      <c r="N1325" s="1" t="s">
        <v>6669</v>
      </c>
      <c r="O1325" s="1" t="s">
        <v>30</v>
      </c>
    </row>
    <row r="1326" spans="1:15" x14ac:dyDescent="0.3">
      <c r="A1326" s="1" t="s">
        <v>4199</v>
      </c>
      <c r="B1326" s="2">
        <v>45496</v>
      </c>
      <c r="C1326" s="1" t="s">
        <v>6671</v>
      </c>
      <c r="D1326" s="1" t="s">
        <v>32</v>
      </c>
      <c r="E1326">
        <v>2024</v>
      </c>
      <c r="F1326" s="1" t="s">
        <v>4200</v>
      </c>
      <c r="G1326" s="1" t="s">
        <v>4201</v>
      </c>
      <c r="H1326" s="1" t="s">
        <v>2174</v>
      </c>
      <c r="I1326" s="1" t="s">
        <v>4202</v>
      </c>
      <c r="J1326" s="1" t="s">
        <v>70</v>
      </c>
      <c r="K1326" s="3">
        <v>30.65</v>
      </c>
      <c r="L1326">
        <v>4</v>
      </c>
      <c r="M1326" s="3">
        <v>122.6</v>
      </c>
      <c r="N1326" s="1" t="s">
        <v>29</v>
      </c>
      <c r="O1326" s="1" t="s">
        <v>44</v>
      </c>
    </row>
    <row r="1327" spans="1:15" x14ac:dyDescent="0.3">
      <c r="A1327" s="1" t="s">
        <v>4203</v>
      </c>
      <c r="B1327" s="2">
        <v>45412</v>
      </c>
      <c r="C1327" s="1" t="s">
        <v>6671</v>
      </c>
      <c r="D1327" s="1" t="s">
        <v>82</v>
      </c>
      <c r="E1327">
        <v>2024</v>
      </c>
      <c r="F1327" s="1" t="s">
        <v>1092</v>
      </c>
      <c r="G1327" s="1" t="s">
        <v>4204</v>
      </c>
      <c r="H1327" s="1" t="s">
        <v>2796</v>
      </c>
      <c r="I1327" s="1" t="s">
        <v>2797</v>
      </c>
      <c r="J1327" s="1" t="s">
        <v>20</v>
      </c>
      <c r="K1327" s="3">
        <v>28.06</v>
      </c>
      <c r="L1327">
        <v>2</v>
      </c>
      <c r="M1327" s="3">
        <v>56.12</v>
      </c>
      <c r="N1327" s="1" t="s">
        <v>21</v>
      </c>
      <c r="O1327" s="1" t="s">
        <v>22</v>
      </c>
    </row>
    <row r="1328" spans="1:15" x14ac:dyDescent="0.3">
      <c r="A1328" s="1" t="s">
        <v>4205</v>
      </c>
      <c r="B1328" s="2">
        <v>45177</v>
      </c>
      <c r="C1328" s="1" t="s">
        <v>6668</v>
      </c>
      <c r="D1328" s="1" t="s">
        <v>60</v>
      </c>
      <c r="E1328">
        <v>2023</v>
      </c>
      <c r="F1328" s="1" t="s">
        <v>1418</v>
      </c>
      <c r="G1328" s="1" t="s">
        <v>2402</v>
      </c>
      <c r="H1328" s="1" t="s">
        <v>176</v>
      </c>
      <c r="I1328" s="1" t="s">
        <v>4206</v>
      </c>
      <c r="J1328" s="1" t="s">
        <v>20</v>
      </c>
      <c r="K1328" s="3">
        <v>20.16</v>
      </c>
      <c r="L1328">
        <v>3</v>
      </c>
      <c r="M1328" s="3">
        <v>60.48</v>
      </c>
      <c r="N1328" s="1" t="s">
        <v>6669</v>
      </c>
      <c r="O1328" s="1" t="s">
        <v>37</v>
      </c>
    </row>
    <row r="1329" spans="1:15" x14ac:dyDescent="0.3">
      <c r="A1329" s="1" t="s">
        <v>4207</v>
      </c>
      <c r="B1329" s="2">
        <v>45505</v>
      </c>
      <c r="C1329" s="1" t="s">
        <v>6672</v>
      </c>
      <c r="D1329" s="1" t="s">
        <v>90</v>
      </c>
      <c r="E1329">
        <v>2024</v>
      </c>
      <c r="F1329" s="1" t="s">
        <v>1254</v>
      </c>
      <c r="G1329" s="1" t="s">
        <v>1340</v>
      </c>
      <c r="H1329" s="1" t="s">
        <v>487</v>
      </c>
      <c r="I1329" s="1" t="s">
        <v>488</v>
      </c>
      <c r="J1329" s="1" t="s">
        <v>20</v>
      </c>
      <c r="K1329" s="3">
        <v>47.48</v>
      </c>
      <c r="L1329">
        <v>3</v>
      </c>
      <c r="M1329" s="3">
        <v>142.44</v>
      </c>
      <c r="N1329" s="1" t="s">
        <v>21</v>
      </c>
      <c r="O1329" s="1" t="s">
        <v>80</v>
      </c>
    </row>
    <row r="1330" spans="1:15" x14ac:dyDescent="0.3">
      <c r="A1330" s="1" t="s">
        <v>4208</v>
      </c>
      <c r="B1330" s="2">
        <v>45602</v>
      </c>
      <c r="C1330" s="1" t="s">
        <v>6670</v>
      </c>
      <c r="D1330" s="1" t="s">
        <v>54</v>
      </c>
      <c r="E1330">
        <v>2024</v>
      </c>
      <c r="F1330" s="1" t="s">
        <v>2317</v>
      </c>
      <c r="G1330" s="1" t="s">
        <v>2318</v>
      </c>
      <c r="H1330" s="1" t="s">
        <v>2093</v>
      </c>
      <c r="I1330" s="1" t="s">
        <v>2094</v>
      </c>
      <c r="J1330" s="1" t="s">
        <v>20</v>
      </c>
      <c r="K1330" s="3">
        <v>5.85</v>
      </c>
      <c r="L1330">
        <v>2</v>
      </c>
      <c r="M1330" s="3">
        <v>11.7</v>
      </c>
      <c r="N1330" s="1" t="s">
        <v>21</v>
      </c>
      <c r="O1330" s="1" t="s">
        <v>37</v>
      </c>
    </row>
    <row r="1331" spans="1:15" x14ac:dyDescent="0.3">
      <c r="A1331" s="1" t="s">
        <v>4209</v>
      </c>
      <c r="B1331" s="2">
        <v>45252</v>
      </c>
      <c r="C1331" s="1" t="s">
        <v>6670</v>
      </c>
      <c r="D1331" s="1" t="s">
        <v>54</v>
      </c>
      <c r="E1331">
        <v>2023</v>
      </c>
      <c r="F1331" s="1" t="s">
        <v>4210</v>
      </c>
      <c r="G1331" s="1" t="s">
        <v>4211</v>
      </c>
      <c r="H1331" s="1" t="s">
        <v>836</v>
      </c>
      <c r="I1331" s="1" t="s">
        <v>4212</v>
      </c>
      <c r="J1331" s="1" t="s">
        <v>70</v>
      </c>
      <c r="K1331" s="3">
        <v>6.52</v>
      </c>
      <c r="L1331">
        <v>2</v>
      </c>
      <c r="M1331" s="3">
        <v>13.04</v>
      </c>
      <c r="N1331" s="1" t="s">
        <v>29</v>
      </c>
      <c r="O1331" s="1" t="s">
        <v>37</v>
      </c>
    </row>
    <row r="1332" spans="1:15" x14ac:dyDescent="0.3">
      <c r="A1332" s="1" t="s">
        <v>4213</v>
      </c>
      <c r="B1332" s="2">
        <v>45289</v>
      </c>
      <c r="C1332" s="1" t="s">
        <v>6668</v>
      </c>
      <c r="D1332" s="1" t="s">
        <v>107</v>
      </c>
      <c r="E1332">
        <v>2023</v>
      </c>
      <c r="F1332" s="1" t="s">
        <v>3712</v>
      </c>
      <c r="G1332" s="1" t="s">
        <v>3713</v>
      </c>
      <c r="H1332" s="1" t="s">
        <v>1378</v>
      </c>
      <c r="I1332" s="1" t="s">
        <v>3444</v>
      </c>
      <c r="J1332" s="1" t="s">
        <v>70</v>
      </c>
      <c r="K1332" s="3">
        <v>9.52</v>
      </c>
      <c r="L1332">
        <v>3</v>
      </c>
      <c r="M1332" s="3">
        <v>28.56</v>
      </c>
      <c r="N1332" s="1" t="s">
        <v>21</v>
      </c>
      <c r="O1332" s="1" t="s">
        <v>22</v>
      </c>
    </row>
    <row r="1333" spans="1:15" x14ac:dyDescent="0.3">
      <c r="A1333" s="1" t="s">
        <v>4214</v>
      </c>
      <c r="B1333" s="2">
        <v>45714</v>
      </c>
      <c r="C1333" s="1" t="s">
        <v>6670</v>
      </c>
      <c r="D1333" s="1" t="s">
        <v>39</v>
      </c>
      <c r="E1333">
        <v>2025</v>
      </c>
      <c r="F1333" s="1" t="s">
        <v>205</v>
      </c>
      <c r="G1333" s="1" t="s">
        <v>4215</v>
      </c>
      <c r="H1333" s="1" t="s">
        <v>2900</v>
      </c>
      <c r="I1333" s="1" t="s">
        <v>2901</v>
      </c>
      <c r="J1333" s="1" t="s">
        <v>70</v>
      </c>
      <c r="K1333" s="3">
        <v>20.3</v>
      </c>
      <c r="L1333">
        <v>3</v>
      </c>
      <c r="M1333" s="3">
        <v>60.9</v>
      </c>
      <c r="N1333" s="1" t="s">
        <v>21</v>
      </c>
      <c r="O1333" s="1" t="s">
        <v>193</v>
      </c>
    </row>
    <row r="1334" spans="1:15" x14ac:dyDescent="0.3">
      <c r="A1334" s="1" t="s">
        <v>4216</v>
      </c>
      <c r="B1334" s="2">
        <v>45822</v>
      </c>
      <c r="C1334" s="1" t="s">
        <v>6673</v>
      </c>
      <c r="D1334" s="1" t="s">
        <v>24</v>
      </c>
      <c r="E1334">
        <v>2025</v>
      </c>
      <c r="F1334" s="1" t="s">
        <v>4217</v>
      </c>
      <c r="G1334" s="1" t="s">
        <v>4218</v>
      </c>
      <c r="H1334" s="1" t="s">
        <v>2969</v>
      </c>
      <c r="I1334" s="1" t="s">
        <v>2970</v>
      </c>
      <c r="J1334" s="1" t="s">
        <v>70</v>
      </c>
      <c r="K1334" s="3">
        <v>26.82</v>
      </c>
      <c r="L1334">
        <v>4</v>
      </c>
      <c r="M1334" s="3">
        <v>107.28</v>
      </c>
      <c r="N1334" s="1" t="s">
        <v>21</v>
      </c>
      <c r="O1334" s="1" t="s">
        <v>30</v>
      </c>
    </row>
    <row r="1335" spans="1:15" x14ac:dyDescent="0.3">
      <c r="A1335" s="1" t="s">
        <v>4219</v>
      </c>
      <c r="B1335" s="2">
        <v>45474</v>
      </c>
      <c r="C1335" s="1" t="s">
        <v>6667</v>
      </c>
      <c r="D1335" s="1" t="s">
        <v>32</v>
      </c>
      <c r="E1335">
        <v>2024</v>
      </c>
      <c r="F1335" s="1" t="s">
        <v>1700</v>
      </c>
      <c r="G1335" s="1" t="s">
        <v>1701</v>
      </c>
      <c r="H1335" s="1" t="s">
        <v>4220</v>
      </c>
      <c r="I1335" s="1" t="s">
        <v>4221</v>
      </c>
      <c r="J1335" s="1" t="s">
        <v>70</v>
      </c>
      <c r="K1335" s="3">
        <v>17.010000000000002</v>
      </c>
      <c r="L1335">
        <v>5</v>
      </c>
      <c r="M1335" s="3">
        <v>85.05</v>
      </c>
      <c r="N1335" s="1" t="s">
        <v>21</v>
      </c>
      <c r="O1335" s="1" t="s">
        <v>193</v>
      </c>
    </row>
    <row r="1336" spans="1:15" x14ac:dyDescent="0.3">
      <c r="A1336" s="1" t="s">
        <v>4222</v>
      </c>
      <c r="B1336" s="2">
        <v>45523</v>
      </c>
      <c r="C1336" s="1" t="s">
        <v>6667</v>
      </c>
      <c r="D1336" s="1" t="s">
        <v>90</v>
      </c>
      <c r="E1336">
        <v>2024</v>
      </c>
      <c r="F1336" s="1" t="s">
        <v>326</v>
      </c>
      <c r="G1336" s="1" t="s">
        <v>4223</v>
      </c>
      <c r="H1336" s="1" t="s">
        <v>4224</v>
      </c>
      <c r="I1336" s="1" t="s">
        <v>4225</v>
      </c>
      <c r="J1336" s="1" t="s">
        <v>51</v>
      </c>
      <c r="K1336" s="3">
        <v>25.04</v>
      </c>
      <c r="L1336">
        <v>1</v>
      </c>
      <c r="M1336" s="3">
        <v>25.04</v>
      </c>
      <c r="N1336" s="1" t="s">
        <v>6669</v>
      </c>
      <c r="O1336" s="1" t="s">
        <v>52</v>
      </c>
    </row>
    <row r="1337" spans="1:15" x14ac:dyDescent="0.3">
      <c r="A1337" s="1" t="s">
        <v>4226</v>
      </c>
      <c r="B1337" s="2">
        <v>45204</v>
      </c>
      <c r="C1337" s="1" t="s">
        <v>6672</v>
      </c>
      <c r="D1337" s="1" t="s">
        <v>133</v>
      </c>
      <c r="E1337">
        <v>2023</v>
      </c>
      <c r="F1337" s="1" t="s">
        <v>1452</v>
      </c>
      <c r="G1337" s="1" t="s">
        <v>1453</v>
      </c>
      <c r="H1337" s="1" t="s">
        <v>191</v>
      </c>
      <c r="I1337" s="1" t="s">
        <v>2545</v>
      </c>
      <c r="J1337" s="1" t="s">
        <v>87</v>
      </c>
      <c r="K1337" s="3">
        <v>36.82</v>
      </c>
      <c r="L1337">
        <v>3</v>
      </c>
      <c r="M1337" s="3">
        <v>110.46</v>
      </c>
      <c r="N1337" s="1" t="s">
        <v>6669</v>
      </c>
      <c r="O1337" s="1" t="s">
        <v>193</v>
      </c>
    </row>
    <row r="1338" spans="1:15" x14ac:dyDescent="0.3">
      <c r="A1338" s="1" t="s">
        <v>4227</v>
      </c>
      <c r="B1338" s="2">
        <v>45193</v>
      </c>
      <c r="C1338" s="1" t="s">
        <v>6666</v>
      </c>
      <c r="D1338" s="1" t="s">
        <v>60</v>
      </c>
      <c r="E1338">
        <v>2023</v>
      </c>
      <c r="F1338" s="1" t="s">
        <v>471</v>
      </c>
      <c r="G1338" s="1" t="s">
        <v>472</v>
      </c>
      <c r="H1338" s="1" t="s">
        <v>3149</v>
      </c>
      <c r="I1338" s="1" t="s">
        <v>4228</v>
      </c>
      <c r="J1338" s="1" t="s">
        <v>87</v>
      </c>
      <c r="K1338" s="3">
        <v>15.37</v>
      </c>
      <c r="L1338">
        <v>1</v>
      </c>
      <c r="M1338" s="3">
        <v>15.37</v>
      </c>
      <c r="N1338" s="1" t="s">
        <v>21</v>
      </c>
      <c r="O1338" s="1" t="s">
        <v>37</v>
      </c>
    </row>
    <row r="1339" spans="1:15" x14ac:dyDescent="0.3">
      <c r="A1339" s="1" t="s">
        <v>4229</v>
      </c>
      <c r="B1339" s="2">
        <v>45598</v>
      </c>
      <c r="C1339" s="1" t="s">
        <v>6673</v>
      </c>
      <c r="D1339" s="1" t="s">
        <v>54</v>
      </c>
      <c r="E1339">
        <v>2024</v>
      </c>
      <c r="F1339" s="1" t="s">
        <v>690</v>
      </c>
      <c r="G1339" s="1" t="s">
        <v>691</v>
      </c>
      <c r="H1339" s="1" t="s">
        <v>1045</v>
      </c>
      <c r="I1339" s="1" t="s">
        <v>4230</v>
      </c>
      <c r="J1339" s="1" t="s">
        <v>20</v>
      </c>
      <c r="K1339" s="3">
        <v>21.94</v>
      </c>
      <c r="L1339">
        <v>1</v>
      </c>
      <c r="M1339" s="3">
        <v>21.94</v>
      </c>
      <c r="N1339" s="1" t="s">
        <v>88</v>
      </c>
      <c r="O1339" s="1" t="s">
        <v>22</v>
      </c>
    </row>
    <row r="1340" spans="1:15" x14ac:dyDescent="0.3">
      <c r="A1340" s="1" t="s">
        <v>4231</v>
      </c>
      <c r="B1340" s="2">
        <v>45713</v>
      </c>
      <c r="C1340" s="1" t="s">
        <v>6671</v>
      </c>
      <c r="D1340" s="1" t="s">
        <v>39</v>
      </c>
      <c r="E1340">
        <v>2025</v>
      </c>
      <c r="F1340" s="1" t="s">
        <v>1819</v>
      </c>
      <c r="G1340" s="1" t="s">
        <v>1820</v>
      </c>
      <c r="H1340" s="1" t="s">
        <v>1373</v>
      </c>
      <c r="I1340" s="1" t="s">
        <v>1374</v>
      </c>
      <c r="J1340" s="1" t="s">
        <v>87</v>
      </c>
      <c r="K1340" s="3">
        <v>31.44</v>
      </c>
      <c r="L1340">
        <v>1</v>
      </c>
      <c r="M1340" s="3">
        <v>31.44</v>
      </c>
      <c r="N1340" s="1" t="s">
        <v>21</v>
      </c>
      <c r="O1340" s="1" t="s">
        <v>22</v>
      </c>
    </row>
    <row r="1341" spans="1:15" x14ac:dyDescent="0.3">
      <c r="A1341" s="1" t="s">
        <v>4232</v>
      </c>
      <c r="B1341" s="2">
        <v>45679</v>
      </c>
      <c r="C1341" s="1" t="s">
        <v>6670</v>
      </c>
      <c r="D1341" s="1" t="s">
        <v>210</v>
      </c>
      <c r="E1341">
        <v>2025</v>
      </c>
      <c r="F1341" s="1" t="s">
        <v>438</v>
      </c>
      <c r="G1341" s="1" t="s">
        <v>1088</v>
      </c>
      <c r="H1341" s="1" t="s">
        <v>4233</v>
      </c>
      <c r="I1341" s="1" t="s">
        <v>4234</v>
      </c>
      <c r="J1341" s="1" t="s">
        <v>87</v>
      </c>
      <c r="K1341" s="3">
        <v>26.74</v>
      </c>
      <c r="L1341">
        <v>3</v>
      </c>
      <c r="M1341" s="3">
        <v>80.22</v>
      </c>
      <c r="N1341" s="1" t="s">
        <v>29</v>
      </c>
      <c r="O1341" s="1" t="s">
        <v>44</v>
      </c>
    </row>
    <row r="1342" spans="1:15" x14ac:dyDescent="0.3">
      <c r="A1342" s="1" t="s">
        <v>4235</v>
      </c>
      <c r="B1342" s="2">
        <v>44811</v>
      </c>
      <c r="C1342" s="1" t="s">
        <v>6670</v>
      </c>
      <c r="D1342" s="1" t="s">
        <v>60</v>
      </c>
      <c r="E1342">
        <v>2022</v>
      </c>
      <c r="F1342" s="1" t="s">
        <v>1249</v>
      </c>
      <c r="G1342" s="1" t="s">
        <v>1723</v>
      </c>
      <c r="H1342" s="1" t="s">
        <v>27</v>
      </c>
      <c r="I1342" s="1" t="s">
        <v>28</v>
      </c>
      <c r="J1342" s="1" t="s">
        <v>87</v>
      </c>
      <c r="K1342" s="3">
        <v>23.53</v>
      </c>
      <c r="L1342">
        <v>2</v>
      </c>
      <c r="M1342" s="3">
        <v>47.06</v>
      </c>
      <c r="N1342" s="1" t="s">
        <v>21</v>
      </c>
      <c r="O1342" s="1" t="s">
        <v>22</v>
      </c>
    </row>
    <row r="1343" spans="1:15" x14ac:dyDescent="0.3">
      <c r="A1343" s="1" t="s">
        <v>4236</v>
      </c>
      <c r="B1343" s="2">
        <v>45835</v>
      </c>
      <c r="C1343" s="1" t="s">
        <v>6668</v>
      </c>
      <c r="D1343" s="1" t="s">
        <v>24</v>
      </c>
      <c r="E1343">
        <v>2025</v>
      </c>
      <c r="F1343" s="1" t="s">
        <v>83</v>
      </c>
      <c r="G1343" s="1" t="s">
        <v>84</v>
      </c>
      <c r="H1343" s="1" t="s">
        <v>1497</v>
      </c>
      <c r="I1343" s="1" t="s">
        <v>2341</v>
      </c>
      <c r="J1343" s="1" t="s">
        <v>20</v>
      </c>
      <c r="K1343" s="3">
        <v>37.770000000000003</v>
      </c>
      <c r="L1343">
        <v>1</v>
      </c>
      <c r="M1343" s="3">
        <v>37.770000000000003</v>
      </c>
      <c r="N1343" s="1" t="s">
        <v>21</v>
      </c>
      <c r="O1343" s="1" t="s">
        <v>37</v>
      </c>
    </row>
    <row r="1344" spans="1:15" x14ac:dyDescent="0.3">
      <c r="A1344" s="1" t="s">
        <v>4237</v>
      </c>
      <c r="B1344" s="2">
        <v>45139</v>
      </c>
      <c r="C1344" s="1" t="s">
        <v>6671</v>
      </c>
      <c r="D1344" s="1" t="s">
        <v>90</v>
      </c>
      <c r="E1344">
        <v>2023</v>
      </c>
      <c r="F1344" s="1" t="s">
        <v>2199</v>
      </c>
      <c r="G1344" s="1" t="s">
        <v>2200</v>
      </c>
      <c r="H1344" s="1" t="s">
        <v>63</v>
      </c>
      <c r="I1344" s="1" t="s">
        <v>4238</v>
      </c>
      <c r="J1344" s="1" t="s">
        <v>51</v>
      </c>
      <c r="K1344" s="3">
        <v>32.04</v>
      </c>
      <c r="L1344">
        <v>3</v>
      </c>
      <c r="M1344" s="3">
        <v>96.12</v>
      </c>
      <c r="N1344" s="1" t="s">
        <v>21</v>
      </c>
      <c r="O1344" s="1" t="s">
        <v>44</v>
      </c>
    </row>
    <row r="1345" spans="1:15" x14ac:dyDescent="0.3">
      <c r="A1345" s="1" t="s">
        <v>4239</v>
      </c>
      <c r="B1345" s="2">
        <v>45770</v>
      </c>
      <c r="C1345" s="1" t="s">
        <v>6670</v>
      </c>
      <c r="D1345" s="1" t="s">
        <v>82</v>
      </c>
      <c r="E1345">
        <v>2025</v>
      </c>
      <c r="F1345" s="1" t="s">
        <v>2045</v>
      </c>
      <c r="G1345" s="1" t="s">
        <v>4240</v>
      </c>
      <c r="H1345" s="1" t="s">
        <v>1155</v>
      </c>
      <c r="I1345" s="1" t="s">
        <v>1828</v>
      </c>
      <c r="J1345" s="1" t="s">
        <v>20</v>
      </c>
      <c r="K1345" s="3">
        <v>41.68</v>
      </c>
      <c r="L1345">
        <v>5</v>
      </c>
      <c r="M1345" s="3">
        <v>208.4</v>
      </c>
      <c r="N1345" s="1" t="s">
        <v>21</v>
      </c>
      <c r="O1345" s="1" t="s">
        <v>30</v>
      </c>
    </row>
    <row r="1346" spans="1:15" x14ac:dyDescent="0.3">
      <c r="A1346" s="1" t="s">
        <v>4241</v>
      </c>
      <c r="B1346" s="2">
        <v>45551</v>
      </c>
      <c r="C1346" s="1" t="s">
        <v>6667</v>
      </c>
      <c r="D1346" s="1" t="s">
        <v>60</v>
      </c>
      <c r="E1346">
        <v>2024</v>
      </c>
      <c r="F1346" s="1" t="s">
        <v>3685</v>
      </c>
      <c r="G1346" s="1" t="s">
        <v>4242</v>
      </c>
      <c r="H1346" s="1" t="s">
        <v>580</v>
      </c>
      <c r="I1346" s="1" t="s">
        <v>4243</v>
      </c>
      <c r="J1346" s="1" t="s">
        <v>87</v>
      </c>
      <c r="K1346" s="3">
        <v>6.71</v>
      </c>
      <c r="L1346">
        <v>2</v>
      </c>
      <c r="M1346" s="3">
        <v>13.42</v>
      </c>
      <c r="N1346" s="1" t="s">
        <v>88</v>
      </c>
      <c r="O1346" s="1" t="s">
        <v>30</v>
      </c>
    </row>
    <row r="1347" spans="1:15" x14ac:dyDescent="0.3">
      <c r="A1347" s="1" t="s">
        <v>4244</v>
      </c>
      <c r="B1347" s="2">
        <v>45266</v>
      </c>
      <c r="C1347" s="1" t="s">
        <v>6670</v>
      </c>
      <c r="D1347" s="1" t="s">
        <v>107</v>
      </c>
      <c r="E1347">
        <v>2023</v>
      </c>
      <c r="F1347" s="1" t="s">
        <v>295</v>
      </c>
      <c r="G1347" s="1" t="s">
        <v>4245</v>
      </c>
      <c r="H1347" s="1" t="s">
        <v>1200</v>
      </c>
      <c r="I1347" s="1" t="s">
        <v>1445</v>
      </c>
      <c r="J1347" s="1" t="s">
        <v>70</v>
      </c>
      <c r="K1347" s="3">
        <v>36.869999999999997</v>
      </c>
      <c r="L1347">
        <v>2</v>
      </c>
      <c r="M1347" s="3">
        <v>73.739999999999995</v>
      </c>
      <c r="N1347" s="1" t="s">
        <v>29</v>
      </c>
      <c r="O1347" s="1" t="s">
        <v>37</v>
      </c>
    </row>
    <row r="1348" spans="1:15" x14ac:dyDescent="0.3">
      <c r="A1348" s="1" t="s">
        <v>4246</v>
      </c>
      <c r="B1348" s="2">
        <v>45394</v>
      </c>
      <c r="C1348" s="1" t="s">
        <v>6668</v>
      </c>
      <c r="D1348" s="1" t="s">
        <v>82</v>
      </c>
      <c r="E1348">
        <v>2024</v>
      </c>
      <c r="F1348" s="1" t="s">
        <v>3605</v>
      </c>
      <c r="G1348" s="1" t="s">
        <v>3606</v>
      </c>
      <c r="H1348" s="1" t="s">
        <v>247</v>
      </c>
      <c r="I1348" s="1" t="s">
        <v>4099</v>
      </c>
      <c r="J1348" s="1" t="s">
        <v>20</v>
      </c>
      <c r="K1348" s="3">
        <v>43.45</v>
      </c>
      <c r="L1348">
        <v>2</v>
      </c>
      <c r="M1348" s="3">
        <v>86.9</v>
      </c>
      <c r="N1348" s="1" t="s">
        <v>21</v>
      </c>
      <c r="O1348" s="1" t="s">
        <v>44</v>
      </c>
    </row>
    <row r="1349" spans="1:15" x14ac:dyDescent="0.3">
      <c r="A1349" s="1" t="s">
        <v>4247</v>
      </c>
      <c r="B1349" s="2">
        <v>45494</v>
      </c>
      <c r="C1349" s="1" t="s">
        <v>6666</v>
      </c>
      <c r="D1349" s="1" t="s">
        <v>32</v>
      </c>
      <c r="E1349">
        <v>2024</v>
      </c>
      <c r="F1349" s="1" t="s">
        <v>1271</v>
      </c>
      <c r="G1349" s="1" t="s">
        <v>1272</v>
      </c>
      <c r="H1349" s="1" t="s">
        <v>1538</v>
      </c>
      <c r="I1349" s="1" t="s">
        <v>1539</v>
      </c>
      <c r="J1349" s="1" t="s">
        <v>51</v>
      </c>
      <c r="K1349" s="3">
        <v>29.66</v>
      </c>
      <c r="L1349">
        <v>2</v>
      </c>
      <c r="M1349" s="3">
        <v>59.32</v>
      </c>
      <c r="N1349" s="1" t="s">
        <v>6669</v>
      </c>
      <c r="O1349" s="1" t="s">
        <v>22</v>
      </c>
    </row>
    <row r="1350" spans="1:15" x14ac:dyDescent="0.3">
      <c r="A1350" s="1" t="s">
        <v>4248</v>
      </c>
      <c r="B1350" s="2">
        <v>44980</v>
      </c>
      <c r="C1350" s="1" t="s">
        <v>6672</v>
      </c>
      <c r="D1350" s="1" t="s">
        <v>39</v>
      </c>
      <c r="E1350">
        <v>2023</v>
      </c>
      <c r="F1350" s="1" t="s">
        <v>1203</v>
      </c>
      <c r="G1350" s="1" t="s">
        <v>3651</v>
      </c>
      <c r="H1350" s="1" t="s">
        <v>4249</v>
      </c>
      <c r="I1350" s="1" t="s">
        <v>4250</v>
      </c>
      <c r="J1350" s="1" t="s">
        <v>51</v>
      </c>
      <c r="K1350" s="3">
        <v>24.6</v>
      </c>
      <c r="L1350">
        <v>2</v>
      </c>
      <c r="M1350" s="3">
        <v>49.2</v>
      </c>
      <c r="N1350" s="1" t="s">
        <v>88</v>
      </c>
      <c r="O1350" s="1" t="s">
        <v>193</v>
      </c>
    </row>
    <row r="1351" spans="1:15" x14ac:dyDescent="0.3">
      <c r="A1351" s="1" t="s">
        <v>4251</v>
      </c>
      <c r="B1351" s="2">
        <v>44995</v>
      </c>
      <c r="C1351" s="1" t="s">
        <v>6668</v>
      </c>
      <c r="D1351" s="1" t="s">
        <v>15</v>
      </c>
      <c r="E1351">
        <v>2023</v>
      </c>
      <c r="F1351" s="1" t="s">
        <v>216</v>
      </c>
      <c r="G1351" s="1" t="s">
        <v>217</v>
      </c>
      <c r="H1351" s="1" t="s">
        <v>3317</v>
      </c>
      <c r="I1351" s="1" t="s">
        <v>3318</v>
      </c>
      <c r="J1351" s="1" t="s">
        <v>70</v>
      </c>
      <c r="K1351" s="3">
        <v>47.69</v>
      </c>
      <c r="L1351">
        <v>4</v>
      </c>
      <c r="M1351" s="3">
        <v>190.76</v>
      </c>
      <c r="N1351" s="1" t="s">
        <v>29</v>
      </c>
      <c r="O1351" s="1" t="s">
        <v>37</v>
      </c>
    </row>
    <row r="1352" spans="1:15" x14ac:dyDescent="0.3">
      <c r="A1352" s="1" t="s">
        <v>4252</v>
      </c>
      <c r="B1352" s="2">
        <v>45453</v>
      </c>
      <c r="C1352" s="1" t="s">
        <v>6667</v>
      </c>
      <c r="D1352" s="1" t="s">
        <v>24</v>
      </c>
      <c r="E1352">
        <v>2024</v>
      </c>
      <c r="F1352" s="1" t="s">
        <v>1123</v>
      </c>
      <c r="G1352" s="1" t="s">
        <v>1222</v>
      </c>
      <c r="H1352" s="1" t="s">
        <v>4253</v>
      </c>
      <c r="I1352" s="1" t="s">
        <v>4254</v>
      </c>
      <c r="J1352" s="1" t="s">
        <v>51</v>
      </c>
      <c r="K1352" s="3">
        <v>10.07</v>
      </c>
      <c r="L1352">
        <v>1</v>
      </c>
      <c r="M1352" s="3">
        <v>10.07</v>
      </c>
      <c r="N1352" s="1" t="s">
        <v>29</v>
      </c>
      <c r="O1352" s="1" t="s">
        <v>80</v>
      </c>
    </row>
    <row r="1353" spans="1:15" x14ac:dyDescent="0.3">
      <c r="A1353" s="1" t="s">
        <v>4255</v>
      </c>
      <c r="B1353" s="2">
        <v>45067</v>
      </c>
      <c r="C1353" s="1" t="s">
        <v>6666</v>
      </c>
      <c r="D1353" s="1" t="s">
        <v>46</v>
      </c>
      <c r="E1353">
        <v>2023</v>
      </c>
      <c r="F1353" s="1" t="s">
        <v>1241</v>
      </c>
      <c r="G1353" s="1" t="s">
        <v>1242</v>
      </c>
      <c r="H1353" s="1" t="s">
        <v>1398</v>
      </c>
      <c r="I1353" s="1" t="s">
        <v>4256</v>
      </c>
      <c r="J1353" s="1" t="s">
        <v>20</v>
      </c>
      <c r="K1353" s="3">
        <v>45.83</v>
      </c>
      <c r="L1353">
        <v>5</v>
      </c>
      <c r="M1353" s="3">
        <v>229.15</v>
      </c>
      <c r="N1353" s="1" t="s">
        <v>21</v>
      </c>
      <c r="O1353" s="1" t="s">
        <v>193</v>
      </c>
    </row>
    <row r="1354" spans="1:15" x14ac:dyDescent="0.3">
      <c r="A1354" s="1" t="s">
        <v>4257</v>
      </c>
      <c r="B1354" s="2">
        <v>45041</v>
      </c>
      <c r="C1354" s="1" t="s">
        <v>6671</v>
      </c>
      <c r="D1354" s="1" t="s">
        <v>82</v>
      </c>
      <c r="E1354">
        <v>2023</v>
      </c>
      <c r="F1354" s="1" t="s">
        <v>55</v>
      </c>
      <c r="G1354" s="1" t="s">
        <v>56</v>
      </c>
      <c r="H1354" s="1" t="s">
        <v>93</v>
      </c>
      <c r="I1354" s="1" t="s">
        <v>94</v>
      </c>
      <c r="J1354" s="1" t="s">
        <v>20</v>
      </c>
      <c r="K1354" s="3">
        <v>23.21</v>
      </c>
      <c r="L1354">
        <v>4</v>
      </c>
      <c r="M1354" s="3">
        <v>92.84</v>
      </c>
      <c r="N1354" s="1" t="s">
        <v>6669</v>
      </c>
      <c r="O1354" s="1" t="s">
        <v>80</v>
      </c>
    </row>
    <row r="1355" spans="1:15" x14ac:dyDescent="0.3">
      <c r="A1355" s="1" t="s">
        <v>4258</v>
      </c>
      <c r="B1355" s="2">
        <v>45061</v>
      </c>
      <c r="C1355" s="1" t="s">
        <v>6667</v>
      </c>
      <c r="D1355" s="1" t="s">
        <v>46</v>
      </c>
      <c r="E1355">
        <v>2023</v>
      </c>
      <c r="F1355" s="1" t="s">
        <v>1449</v>
      </c>
      <c r="G1355" s="1" t="s">
        <v>2436</v>
      </c>
      <c r="H1355" s="1" t="s">
        <v>2497</v>
      </c>
      <c r="I1355" s="1" t="s">
        <v>2769</v>
      </c>
      <c r="J1355" s="1" t="s">
        <v>70</v>
      </c>
      <c r="K1355" s="3">
        <v>39.799999999999997</v>
      </c>
      <c r="L1355">
        <v>4</v>
      </c>
      <c r="M1355" s="3">
        <v>159.19999999999999</v>
      </c>
      <c r="N1355" s="1" t="s">
        <v>21</v>
      </c>
      <c r="O1355" s="1" t="s">
        <v>37</v>
      </c>
    </row>
    <row r="1356" spans="1:15" x14ac:dyDescent="0.3">
      <c r="A1356" s="1" t="s">
        <v>4259</v>
      </c>
      <c r="B1356" s="2">
        <v>45765</v>
      </c>
      <c r="C1356" s="1" t="s">
        <v>6668</v>
      </c>
      <c r="D1356" s="1" t="s">
        <v>82</v>
      </c>
      <c r="E1356">
        <v>2025</v>
      </c>
      <c r="F1356" s="1" t="s">
        <v>174</v>
      </c>
      <c r="G1356" s="1" t="s">
        <v>2694</v>
      </c>
      <c r="H1356" s="1" t="s">
        <v>650</v>
      </c>
      <c r="I1356" s="1" t="s">
        <v>651</v>
      </c>
      <c r="J1356" s="1" t="s">
        <v>20</v>
      </c>
      <c r="K1356" s="3">
        <v>48.9</v>
      </c>
      <c r="L1356">
        <v>2</v>
      </c>
      <c r="M1356" s="3">
        <v>97.8</v>
      </c>
      <c r="N1356" s="1" t="s">
        <v>21</v>
      </c>
      <c r="O1356" s="1" t="s">
        <v>37</v>
      </c>
    </row>
    <row r="1357" spans="1:15" x14ac:dyDescent="0.3">
      <c r="A1357" s="1" t="s">
        <v>4260</v>
      </c>
      <c r="B1357" s="2">
        <v>45181</v>
      </c>
      <c r="C1357" s="1" t="s">
        <v>6671</v>
      </c>
      <c r="D1357" s="1" t="s">
        <v>60</v>
      </c>
      <c r="E1357">
        <v>2023</v>
      </c>
      <c r="F1357" s="1" t="s">
        <v>4261</v>
      </c>
      <c r="G1357" s="1" t="s">
        <v>4262</v>
      </c>
      <c r="H1357" s="1" t="s">
        <v>947</v>
      </c>
      <c r="I1357" s="1" t="s">
        <v>2283</v>
      </c>
      <c r="J1357" s="1" t="s">
        <v>87</v>
      </c>
      <c r="K1357" s="3">
        <v>49.93</v>
      </c>
      <c r="L1357">
        <v>4</v>
      </c>
      <c r="M1357" s="3">
        <v>199.72</v>
      </c>
      <c r="N1357" s="1" t="s">
        <v>21</v>
      </c>
      <c r="O1357" s="1" t="s">
        <v>52</v>
      </c>
    </row>
    <row r="1358" spans="1:15" x14ac:dyDescent="0.3">
      <c r="A1358" s="1" t="s">
        <v>4263</v>
      </c>
      <c r="B1358" s="2">
        <v>45509</v>
      </c>
      <c r="C1358" s="1" t="s">
        <v>6667</v>
      </c>
      <c r="D1358" s="1" t="s">
        <v>90</v>
      </c>
      <c r="E1358">
        <v>2024</v>
      </c>
      <c r="F1358" s="1" t="s">
        <v>3529</v>
      </c>
      <c r="G1358" s="1" t="s">
        <v>3530</v>
      </c>
      <c r="H1358" s="1" t="s">
        <v>2125</v>
      </c>
      <c r="I1358" s="1" t="s">
        <v>4264</v>
      </c>
      <c r="J1358" s="1" t="s">
        <v>20</v>
      </c>
      <c r="K1358" s="3">
        <v>6.69</v>
      </c>
      <c r="L1358">
        <v>4</v>
      </c>
      <c r="M1358" s="3">
        <v>26.76</v>
      </c>
      <c r="N1358" s="1" t="s">
        <v>29</v>
      </c>
      <c r="O1358" s="1" t="s">
        <v>30</v>
      </c>
    </row>
    <row r="1359" spans="1:15" x14ac:dyDescent="0.3">
      <c r="A1359" s="1" t="s">
        <v>4265</v>
      </c>
      <c r="B1359" s="2">
        <v>45496</v>
      </c>
      <c r="C1359" s="1" t="s">
        <v>6671</v>
      </c>
      <c r="D1359" s="1" t="s">
        <v>32</v>
      </c>
      <c r="E1359">
        <v>2024</v>
      </c>
      <c r="F1359" s="1" t="s">
        <v>686</v>
      </c>
      <c r="G1359" s="1" t="s">
        <v>1696</v>
      </c>
      <c r="H1359" s="1" t="s">
        <v>4266</v>
      </c>
      <c r="I1359" s="1" t="s">
        <v>4267</v>
      </c>
      <c r="J1359" s="1" t="s">
        <v>70</v>
      </c>
      <c r="K1359" s="3">
        <v>40.9</v>
      </c>
      <c r="L1359">
        <v>2</v>
      </c>
      <c r="M1359" s="3">
        <v>81.8</v>
      </c>
      <c r="N1359" s="1" t="s">
        <v>6669</v>
      </c>
      <c r="O1359" s="1" t="s">
        <v>44</v>
      </c>
    </row>
    <row r="1360" spans="1:15" x14ac:dyDescent="0.3">
      <c r="A1360" s="1" t="s">
        <v>4268</v>
      </c>
      <c r="B1360" s="2">
        <v>45766</v>
      </c>
      <c r="C1360" s="1" t="s">
        <v>6673</v>
      </c>
      <c r="D1360" s="1" t="s">
        <v>82</v>
      </c>
      <c r="E1360">
        <v>2025</v>
      </c>
      <c r="F1360" s="1" t="s">
        <v>2644</v>
      </c>
      <c r="G1360" s="1" t="s">
        <v>3316</v>
      </c>
      <c r="H1360" s="1" t="s">
        <v>4269</v>
      </c>
      <c r="I1360" s="1" t="s">
        <v>4270</v>
      </c>
      <c r="J1360" s="1" t="s">
        <v>20</v>
      </c>
      <c r="K1360" s="3">
        <v>36.76</v>
      </c>
      <c r="L1360">
        <v>2</v>
      </c>
      <c r="M1360" s="3">
        <v>73.52</v>
      </c>
      <c r="N1360" s="1" t="s">
        <v>21</v>
      </c>
      <c r="O1360" s="1" t="s">
        <v>80</v>
      </c>
    </row>
    <row r="1361" spans="1:15" x14ac:dyDescent="0.3">
      <c r="A1361" s="1" t="s">
        <v>4271</v>
      </c>
      <c r="B1361" s="2">
        <v>45053</v>
      </c>
      <c r="C1361" s="1" t="s">
        <v>6666</v>
      </c>
      <c r="D1361" s="1" t="s">
        <v>46</v>
      </c>
      <c r="E1361">
        <v>2023</v>
      </c>
      <c r="F1361" s="1" t="s">
        <v>139</v>
      </c>
      <c r="G1361" s="1" t="s">
        <v>140</v>
      </c>
      <c r="H1361" s="1" t="s">
        <v>4272</v>
      </c>
      <c r="I1361" s="1" t="s">
        <v>4273</v>
      </c>
      <c r="J1361" s="1" t="s">
        <v>87</v>
      </c>
      <c r="K1361" s="3">
        <v>19.53</v>
      </c>
      <c r="L1361">
        <v>3</v>
      </c>
      <c r="M1361" s="3">
        <v>58.59</v>
      </c>
      <c r="N1361" s="1" t="s">
        <v>88</v>
      </c>
      <c r="O1361" s="1" t="s">
        <v>37</v>
      </c>
    </row>
    <row r="1362" spans="1:15" x14ac:dyDescent="0.3">
      <c r="A1362" s="1" t="s">
        <v>4274</v>
      </c>
      <c r="B1362" s="2">
        <v>45799</v>
      </c>
      <c r="C1362" s="1" t="s">
        <v>6672</v>
      </c>
      <c r="D1362" s="1" t="s">
        <v>46</v>
      </c>
      <c r="E1362">
        <v>2025</v>
      </c>
      <c r="F1362" s="1" t="s">
        <v>548</v>
      </c>
      <c r="G1362" s="1" t="s">
        <v>3874</v>
      </c>
      <c r="H1362" s="1" t="s">
        <v>1100</v>
      </c>
      <c r="I1362" s="1" t="s">
        <v>1101</v>
      </c>
      <c r="J1362" s="1" t="s">
        <v>87</v>
      </c>
      <c r="K1362" s="3">
        <v>7.44</v>
      </c>
      <c r="L1362">
        <v>1</v>
      </c>
      <c r="M1362" s="3">
        <v>7.44</v>
      </c>
      <c r="N1362" s="1" t="s">
        <v>21</v>
      </c>
      <c r="O1362" s="1" t="s">
        <v>37</v>
      </c>
    </row>
    <row r="1363" spans="1:15" x14ac:dyDescent="0.3">
      <c r="A1363" s="1" t="s">
        <v>4275</v>
      </c>
      <c r="B1363" s="2">
        <v>44967</v>
      </c>
      <c r="C1363" s="1" t="s">
        <v>6668</v>
      </c>
      <c r="D1363" s="1" t="s">
        <v>39</v>
      </c>
      <c r="E1363">
        <v>2023</v>
      </c>
      <c r="F1363" s="1" t="s">
        <v>3503</v>
      </c>
      <c r="G1363" s="1" t="s">
        <v>3504</v>
      </c>
      <c r="H1363" s="1" t="s">
        <v>4276</v>
      </c>
      <c r="I1363" s="1" t="s">
        <v>4277</v>
      </c>
      <c r="J1363" s="1" t="s">
        <v>70</v>
      </c>
      <c r="K1363" s="3">
        <v>28.52</v>
      </c>
      <c r="L1363">
        <v>4</v>
      </c>
      <c r="M1363" s="3">
        <v>114.08</v>
      </c>
      <c r="N1363" s="1" t="s">
        <v>29</v>
      </c>
      <c r="O1363" s="1" t="s">
        <v>52</v>
      </c>
    </row>
    <row r="1364" spans="1:15" x14ac:dyDescent="0.3">
      <c r="A1364" s="1" t="s">
        <v>4278</v>
      </c>
      <c r="B1364" s="2">
        <v>45562</v>
      </c>
      <c r="C1364" s="1" t="s">
        <v>6668</v>
      </c>
      <c r="D1364" s="1" t="s">
        <v>60</v>
      </c>
      <c r="E1364">
        <v>2024</v>
      </c>
      <c r="F1364" s="1" t="s">
        <v>490</v>
      </c>
      <c r="G1364" s="1" t="s">
        <v>4279</v>
      </c>
      <c r="H1364" s="1" t="s">
        <v>4233</v>
      </c>
      <c r="I1364" s="1" t="s">
        <v>4234</v>
      </c>
      <c r="J1364" s="1" t="s">
        <v>51</v>
      </c>
      <c r="K1364" s="3">
        <v>24.9</v>
      </c>
      <c r="L1364">
        <v>3</v>
      </c>
      <c r="M1364" s="3">
        <v>74.7</v>
      </c>
      <c r="N1364" s="1" t="s">
        <v>6669</v>
      </c>
      <c r="O1364" s="1" t="s">
        <v>30</v>
      </c>
    </row>
    <row r="1365" spans="1:15" x14ac:dyDescent="0.3">
      <c r="A1365" s="1" t="s">
        <v>4280</v>
      </c>
      <c r="B1365" s="2">
        <v>45330</v>
      </c>
      <c r="C1365" s="1" t="s">
        <v>6672</v>
      </c>
      <c r="D1365" s="1" t="s">
        <v>39</v>
      </c>
      <c r="E1365">
        <v>2024</v>
      </c>
      <c r="F1365" s="1" t="s">
        <v>1434</v>
      </c>
      <c r="G1365" s="1" t="s">
        <v>1435</v>
      </c>
      <c r="H1365" s="1" t="s">
        <v>115</v>
      </c>
      <c r="I1365" s="1" t="s">
        <v>116</v>
      </c>
      <c r="J1365" s="1" t="s">
        <v>87</v>
      </c>
      <c r="K1365" s="3">
        <v>37.03</v>
      </c>
      <c r="L1365">
        <v>2</v>
      </c>
      <c r="M1365" s="3">
        <v>74.06</v>
      </c>
      <c r="N1365" s="1" t="s">
        <v>21</v>
      </c>
      <c r="O1365" s="1" t="s">
        <v>95</v>
      </c>
    </row>
    <row r="1366" spans="1:15" x14ac:dyDescent="0.3">
      <c r="A1366" s="1" t="s">
        <v>4281</v>
      </c>
      <c r="B1366" s="2">
        <v>45435</v>
      </c>
      <c r="C1366" s="1" t="s">
        <v>6672</v>
      </c>
      <c r="D1366" s="1" t="s">
        <v>46</v>
      </c>
      <c r="E1366">
        <v>2024</v>
      </c>
      <c r="F1366" s="1" t="s">
        <v>2813</v>
      </c>
      <c r="G1366" s="1" t="s">
        <v>3660</v>
      </c>
      <c r="H1366" s="1" t="s">
        <v>406</v>
      </c>
      <c r="I1366" s="1" t="s">
        <v>407</v>
      </c>
      <c r="J1366" s="1" t="s">
        <v>51</v>
      </c>
      <c r="K1366" s="3">
        <v>32.270000000000003</v>
      </c>
      <c r="L1366">
        <v>2</v>
      </c>
      <c r="M1366" s="3">
        <v>64.540000000000006</v>
      </c>
      <c r="N1366" s="1" t="s">
        <v>29</v>
      </c>
      <c r="O1366" s="1" t="s">
        <v>30</v>
      </c>
    </row>
    <row r="1367" spans="1:15" x14ac:dyDescent="0.3">
      <c r="A1367" s="1" t="s">
        <v>4282</v>
      </c>
      <c r="B1367" s="2">
        <v>45656</v>
      </c>
      <c r="C1367" s="1" t="s">
        <v>6667</v>
      </c>
      <c r="D1367" s="1" t="s">
        <v>107</v>
      </c>
      <c r="E1367">
        <v>2024</v>
      </c>
      <c r="F1367" s="1" t="s">
        <v>700</v>
      </c>
      <c r="G1367" s="1" t="s">
        <v>4283</v>
      </c>
      <c r="H1367" s="1" t="s">
        <v>989</v>
      </c>
      <c r="I1367" s="1" t="s">
        <v>990</v>
      </c>
      <c r="J1367" s="1" t="s">
        <v>20</v>
      </c>
      <c r="K1367" s="3">
        <v>18.25</v>
      </c>
      <c r="L1367">
        <v>2</v>
      </c>
      <c r="M1367" s="3">
        <v>36.5</v>
      </c>
      <c r="N1367" s="1" t="s">
        <v>21</v>
      </c>
      <c r="O1367" s="1" t="s">
        <v>22</v>
      </c>
    </row>
    <row r="1368" spans="1:15" x14ac:dyDescent="0.3">
      <c r="A1368" s="1" t="s">
        <v>4284</v>
      </c>
      <c r="B1368" s="2">
        <v>45356</v>
      </c>
      <c r="C1368" s="1" t="s">
        <v>6671</v>
      </c>
      <c r="D1368" s="1" t="s">
        <v>15</v>
      </c>
      <c r="E1368">
        <v>2024</v>
      </c>
      <c r="F1368" s="1" t="s">
        <v>2813</v>
      </c>
      <c r="G1368" s="1" t="s">
        <v>2814</v>
      </c>
      <c r="H1368" s="1" t="s">
        <v>2171</v>
      </c>
      <c r="I1368" s="1" t="s">
        <v>4285</v>
      </c>
      <c r="J1368" s="1" t="s">
        <v>51</v>
      </c>
      <c r="K1368" s="3">
        <v>29.93</v>
      </c>
      <c r="L1368">
        <v>5</v>
      </c>
      <c r="M1368" s="3">
        <v>149.65</v>
      </c>
      <c r="N1368" s="1" t="s">
        <v>21</v>
      </c>
      <c r="O1368" s="1" t="s">
        <v>44</v>
      </c>
    </row>
    <row r="1369" spans="1:15" x14ac:dyDescent="0.3">
      <c r="A1369" s="1" t="s">
        <v>4286</v>
      </c>
      <c r="B1369" s="2">
        <v>45807</v>
      </c>
      <c r="C1369" s="1" t="s">
        <v>6668</v>
      </c>
      <c r="D1369" s="1" t="s">
        <v>46</v>
      </c>
      <c r="E1369">
        <v>2025</v>
      </c>
      <c r="F1369" s="1" t="s">
        <v>4143</v>
      </c>
      <c r="G1369" s="1" t="s">
        <v>4144</v>
      </c>
      <c r="H1369" s="1" t="s">
        <v>568</v>
      </c>
      <c r="I1369" s="1" t="s">
        <v>3766</v>
      </c>
      <c r="J1369" s="1" t="s">
        <v>20</v>
      </c>
      <c r="K1369" s="3">
        <v>31.95</v>
      </c>
      <c r="L1369">
        <v>4</v>
      </c>
      <c r="M1369" s="3">
        <v>127.8</v>
      </c>
      <c r="N1369" s="1" t="s">
        <v>6669</v>
      </c>
      <c r="O1369" s="1" t="s">
        <v>37</v>
      </c>
    </row>
    <row r="1370" spans="1:15" x14ac:dyDescent="0.3">
      <c r="A1370" s="1" t="s">
        <v>4287</v>
      </c>
      <c r="B1370" s="2">
        <v>44927</v>
      </c>
      <c r="C1370" s="1" t="s">
        <v>6666</v>
      </c>
      <c r="D1370" s="1" t="s">
        <v>210</v>
      </c>
      <c r="E1370">
        <v>2023</v>
      </c>
      <c r="F1370" s="1" t="s">
        <v>700</v>
      </c>
      <c r="G1370" s="1" t="s">
        <v>1401</v>
      </c>
      <c r="H1370" s="1" t="s">
        <v>3113</v>
      </c>
      <c r="I1370" s="1" t="s">
        <v>3114</v>
      </c>
      <c r="J1370" s="1" t="s">
        <v>20</v>
      </c>
      <c r="K1370" s="3">
        <v>23.75</v>
      </c>
      <c r="L1370">
        <v>5</v>
      </c>
      <c r="M1370" s="3">
        <v>118.75</v>
      </c>
      <c r="N1370" s="1" t="s">
        <v>29</v>
      </c>
      <c r="O1370" s="1" t="s">
        <v>22</v>
      </c>
    </row>
    <row r="1371" spans="1:15" x14ac:dyDescent="0.3">
      <c r="A1371" s="1" t="s">
        <v>4288</v>
      </c>
      <c r="B1371" s="2">
        <v>45770</v>
      </c>
      <c r="C1371" s="1" t="s">
        <v>6670</v>
      </c>
      <c r="D1371" s="1" t="s">
        <v>82</v>
      </c>
      <c r="E1371">
        <v>2025</v>
      </c>
      <c r="F1371" s="1" t="s">
        <v>3109</v>
      </c>
      <c r="G1371" s="1" t="s">
        <v>4289</v>
      </c>
      <c r="H1371" s="1" t="s">
        <v>1487</v>
      </c>
      <c r="I1371" s="1" t="s">
        <v>1488</v>
      </c>
      <c r="J1371" s="1" t="s">
        <v>87</v>
      </c>
      <c r="K1371" s="3">
        <v>44.97</v>
      </c>
      <c r="L1371">
        <v>5</v>
      </c>
      <c r="M1371" s="3">
        <v>224.85</v>
      </c>
      <c r="N1371" s="1" t="s">
        <v>21</v>
      </c>
      <c r="O1371" s="1" t="s">
        <v>80</v>
      </c>
    </row>
    <row r="1372" spans="1:15" x14ac:dyDescent="0.3">
      <c r="A1372" s="1" t="s">
        <v>4290</v>
      </c>
      <c r="B1372" s="2">
        <v>44887</v>
      </c>
      <c r="C1372" s="1" t="s">
        <v>6671</v>
      </c>
      <c r="D1372" s="1" t="s">
        <v>54</v>
      </c>
      <c r="E1372">
        <v>2022</v>
      </c>
      <c r="F1372" s="1" t="s">
        <v>631</v>
      </c>
      <c r="G1372" s="1" t="s">
        <v>632</v>
      </c>
      <c r="H1372" s="1" t="s">
        <v>2590</v>
      </c>
      <c r="I1372" s="1" t="s">
        <v>4291</v>
      </c>
      <c r="J1372" s="1" t="s">
        <v>51</v>
      </c>
      <c r="K1372" s="3">
        <v>45.19</v>
      </c>
      <c r="L1372">
        <v>1</v>
      </c>
      <c r="M1372" s="3">
        <v>45.19</v>
      </c>
      <c r="N1372" s="1" t="s">
        <v>29</v>
      </c>
      <c r="O1372" s="1" t="s">
        <v>37</v>
      </c>
    </row>
    <row r="1373" spans="1:15" x14ac:dyDescent="0.3">
      <c r="A1373" s="1" t="s">
        <v>4292</v>
      </c>
      <c r="B1373" s="2">
        <v>44856</v>
      </c>
      <c r="C1373" s="1" t="s">
        <v>6673</v>
      </c>
      <c r="D1373" s="1" t="s">
        <v>133</v>
      </c>
      <c r="E1373">
        <v>2022</v>
      </c>
      <c r="F1373" s="1" t="s">
        <v>235</v>
      </c>
      <c r="G1373" s="1" t="s">
        <v>2427</v>
      </c>
      <c r="H1373" s="1" t="s">
        <v>161</v>
      </c>
      <c r="I1373" s="1" t="s">
        <v>1693</v>
      </c>
      <c r="J1373" s="1" t="s">
        <v>20</v>
      </c>
      <c r="K1373" s="3">
        <v>29.13</v>
      </c>
      <c r="L1373">
        <v>4</v>
      </c>
      <c r="M1373" s="3">
        <v>116.52</v>
      </c>
      <c r="N1373" s="1" t="s">
        <v>6669</v>
      </c>
      <c r="O1373" s="1" t="s">
        <v>22</v>
      </c>
    </row>
    <row r="1374" spans="1:15" x14ac:dyDescent="0.3">
      <c r="A1374" s="1" t="s">
        <v>4293</v>
      </c>
      <c r="B1374" s="2">
        <v>45318</v>
      </c>
      <c r="C1374" s="1" t="s">
        <v>6673</v>
      </c>
      <c r="D1374" s="1" t="s">
        <v>210</v>
      </c>
      <c r="E1374">
        <v>2024</v>
      </c>
      <c r="F1374" s="1" t="s">
        <v>4294</v>
      </c>
      <c r="G1374" s="1" t="s">
        <v>4295</v>
      </c>
      <c r="H1374" s="1" t="s">
        <v>191</v>
      </c>
      <c r="I1374" s="1" t="s">
        <v>4296</v>
      </c>
      <c r="J1374" s="1" t="s">
        <v>20</v>
      </c>
      <c r="K1374" s="3">
        <v>20.149999999999999</v>
      </c>
      <c r="L1374">
        <v>1</v>
      </c>
      <c r="M1374" s="3">
        <v>20.149999999999999</v>
      </c>
      <c r="N1374" s="1" t="s">
        <v>6669</v>
      </c>
      <c r="O1374" s="1" t="s">
        <v>30</v>
      </c>
    </row>
    <row r="1375" spans="1:15" x14ac:dyDescent="0.3">
      <c r="A1375" s="1" t="s">
        <v>4297</v>
      </c>
      <c r="B1375" s="2">
        <v>45432</v>
      </c>
      <c r="C1375" s="1" t="s">
        <v>6667</v>
      </c>
      <c r="D1375" s="1" t="s">
        <v>46</v>
      </c>
      <c r="E1375">
        <v>2024</v>
      </c>
      <c r="F1375" s="1" t="s">
        <v>2615</v>
      </c>
      <c r="G1375" s="1" t="s">
        <v>4298</v>
      </c>
      <c r="H1375" s="1" t="s">
        <v>4189</v>
      </c>
      <c r="I1375" s="1" t="s">
        <v>4299</v>
      </c>
      <c r="J1375" s="1" t="s">
        <v>87</v>
      </c>
      <c r="K1375" s="3">
        <v>36.6</v>
      </c>
      <c r="L1375">
        <v>4</v>
      </c>
      <c r="M1375" s="3">
        <v>146.4</v>
      </c>
      <c r="N1375" s="1" t="s">
        <v>88</v>
      </c>
      <c r="O1375" s="1" t="s">
        <v>52</v>
      </c>
    </row>
    <row r="1376" spans="1:15" x14ac:dyDescent="0.3">
      <c r="A1376" s="1" t="s">
        <v>4300</v>
      </c>
      <c r="B1376" s="2">
        <v>45642</v>
      </c>
      <c r="C1376" s="1" t="s">
        <v>6667</v>
      </c>
      <c r="D1376" s="1" t="s">
        <v>107</v>
      </c>
      <c r="E1376">
        <v>2024</v>
      </c>
      <c r="F1376" s="1" t="s">
        <v>4301</v>
      </c>
      <c r="G1376" s="1" t="s">
        <v>4302</v>
      </c>
      <c r="H1376" s="1" t="s">
        <v>4303</v>
      </c>
      <c r="I1376" s="1" t="s">
        <v>4304</v>
      </c>
      <c r="J1376" s="1" t="s">
        <v>51</v>
      </c>
      <c r="K1376" s="3">
        <v>44.42</v>
      </c>
      <c r="L1376">
        <v>4</v>
      </c>
      <c r="M1376" s="3">
        <v>177.68</v>
      </c>
      <c r="N1376" s="1" t="s">
        <v>29</v>
      </c>
      <c r="O1376" s="1" t="s">
        <v>37</v>
      </c>
    </row>
    <row r="1377" spans="1:15" x14ac:dyDescent="0.3">
      <c r="A1377" s="1" t="s">
        <v>4305</v>
      </c>
      <c r="B1377" s="2">
        <v>45536</v>
      </c>
      <c r="C1377" s="1" t="s">
        <v>6666</v>
      </c>
      <c r="D1377" s="1" t="s">
        <v>60</v>
      </c>
      <c r="E1377">
        <v>2024</v>
      </c>
      <c r="F1377" s="1" t="s">
        <v>3353</v>
      </c>
      <c r="G1377" s="1" t="s">
        <v>4306</v>
      </c>
      <c r="H1377" s="1" t="s">
        <v>4307</v>
      </c>
      <c r="I1377" s="1" t="s">
        <v>4308</v>
      </c>
      <c r="J1377" s="1" t="s">
        <v>87</v>
      </c>
      <c r="K1377" s="3">
        <v>38.32</v>
      </c>
      <c r="L1377">
        <v>2</v>
      </c>
      <c r="M1377" s="3">
        <v>76.64</v>
      </c>
      <c r="N1377" s="1" t="s">
        <v>88</v>
      </c>
      <c r="O1377" s="1" t="s">
        <v>52</v>
      </c>
    </row>
    <row r="1378" spans="1:15" x14ac:dyDescent="0.3">
      <c r="A1378" s="1" t="s">
        <v>4309</v>
      </c>
      <c r="B1378" s="2">
        <v>45637</v>
      </c>
      <c r="C1378" s="1" t="s">
        <v>6670</v>
      </c>
      <c r="D1378" s="1" t="s">
        <v>107</v>
      </c>
      <c r="E1378">
        <v>2024</v>
      </c>
      <c r="F1378" s="1" t="s">
        <v>611</v>
      </c>
      <c r="G1378" s="1" t="s">
        <v>3119</v>
      </c>
      <c r="H1378" s="1" t="s">
        <v>1546</v>
      </c>
      <c r="I1378" s="1" t="s">
        <v>1547</v>
      </c>
      <c r="J1378" s="1" t="s">
        <v>70</v>
      </c>
      <c r="K1378" s="3">
        <v>15.84</v>
      </c>
      <c r="L1378">
        <v>3</v>
      </c>
      <c r="M1378" s="3">
        <v>47.52</v>
      </c>
      <c r="N1378" s="1" t="s">
        <v>6669</v>
      </c>
      <c r="O1378" s="1" t="s">
        <v>52</v>
      </c>
    </row>
    <row r="1379" spans="1:15" x14ac:dyDescent="0.3">
      <c r="A1379" s="1" t="s">
        <v>4310</v>
      </c>
      <c r="B1379" s="2">
        <v>45115</v>
      </c>
      <c r="C1379" s="1" t="s">
        <v>6673</v>
      </c>
      <c r="D1379" s="1" t="s">
        <v>32</v>
      </c>
      <c r="E1379">
        <v>2023</v>
      </c>
      <c r="F1379" s="1" t="s">
        <v>1264</v>
      </c>
      <c r="G1379" s="1" t="s">
        <v>4311</v>
      </c>
      <c r="H1379" s="1" t="s">
        <v>1205</v>
      </c>
      <c r="I1379" s="1" t="s">
        <v>4312</v>
      </c>
      <c r="J1379" s="1" t="s">
        <v>87</v>
      </c>
      <c r="K1379" s="3">
        <v>34.409999999999997</v>
      </c>
      <c r="L1379">
        <v>2</v>
      </c>
      <c r="M1379" s="3">
        <v>68.819999999999993</v>
      </c>
      <c r="N1379" s="1" t="s">
        <v>21</v>
      </c>
      <c r="O1379" s="1" t="s">
        <v>193</v>
      </c>
    </row>
    <row r="1380" spans="1:15" x14ac:dyDescent="0.3">
      <c r="A1380" s="1" t="s">
        <v>4313</v>
      </c>
      <c r="B1380" s="2">
        <v>45369</v>
      </c>
      <c r="C1380" s="1" t="s">
        <v>6667</v>
      </c>
      <c r="D1380" s="1" t="s">
        <v>15</v>
      </c>
      <c r="E1380">
        <v>2024</v>
      </c>
      <c r="F1380" s="1" t="s">
        <v>3781</v>
      </c>
      <c r="G1380" s="1" t="s">
        <v>3782</v>
      </c>
      <c r="H1380" s="1" t="s">
        <v>2796</v>
      </c>
      <c r="I1380" s="1" t="s">
        <v>4314</v>
      </c>
      <c r="J1380" s="1" t="s">
        <v>20</v>
      </c>
      <c r="K1380" s="3">
        <v>34.200000000000003</v>
      </c>
      <c r="L1380">
        <v>2</v>
      </c>
      <c r="M1380" s="3">
        <v>68.400000000000006</v>
      </c>
      <c r="N1380" s="1" t="s">
        <v>29</v>
      </c>
      <c r="O1380" s="1" t="s">
        <v>22</v>
      </c>
    </row>
    <row r="1381" spans="1:15" x14ac:dyDescent="0.3">
      <c r="A1381" s="1" t="s">
        <v>4315</v>
      </c>
      <c r="B1381" s="2">
        <v>45519</v>
      </c>
      <c r="C1381" s="1" t="s">
        <v>6672</v>
      </c>
      <c r="D1381" s="1" t="s">
        <v>90</v>
      </c>
      <c r="E1381">
        <v>2024</v>
      </c>
      <c r="F1381" s="1" t="s">
        <v>4316</v>
      </c>
      <c r="G1381" s="1" t="s">
        <v>4317</v>
      </c>
      <c r="H1381" s="1" t="s">
        <v>878</v>
      </c>
      <c r="I1381" s="1" t="s">
        <v>879</v>
      </c>
      <c r="J1381" s="1" t="s">
        <v>51</v>
      </c>
      <c r="K1381" s="3">
        <v>32</v>
      </c>
      <c r="L1381">
        <v>2</v>
      </c>
      <c r="M1381" s="3">
        <v>64</v>
      </c>
      <c r="N1381" s="1" t="s">
        <v>21</v>
      </c>
      <c r="O1381" s="1" t="s">
        <v>95</v>
      </c>
    </row>
    <row r="1382" spans="1:15" x14ac:dyDescent="0.3">
      <c r="A1382" s="1" t="s">
        <v>4318</v>
      </c>
      <c r="B1382" s="2">
        <v>45015</v>
      </c>
      <c r="C1382" s="1" t="s">
        <v>6672</v>
      </c>
      <c r="D1382" s="1" t="s">
        <v>15</v>
      </c>
      <c r="E1382">
        <v>2023</v>
      </c>
      <c r="F1382" s="1" t="s">
        <v>102</v>
      </c>
      <c r="G1382" s="1" t="s">
        <v>4319</v>
      </c>
      <c r="H1382" s="1" t="s">
        <v>1029</v>
      </c>
      <c r="I1382" s="1" t="s">
        <v>1030</v>
      </c>
      <c r="J1382" s="1" t="s">
        <v>70</v>
      </c>
      <c r="K1382" s="3">
        <v>26.86</v>
      </c>
      <c r="L1382">
        <v>2</v>
      </c>
      <c r="M1382" s="3">
        <v>53.72</v>
      </c>
      <c r="N1382" s="1" t="s">
        <v>21</v>
      </c>
      <c r="O1382" s="1" t="s">
        <v>22</v>
      </c>
    </row>
    <row r="1383" spans="1:15" x14ac:dyDescent="0.3">
      <c r="A1383" s="1" t="s">
        <v>4320</v>
      </c>
      <c r="B1383" s="2">
        <v>45560</v>
      </c>
      <c r="C1383" s="1" t="s">
        <v>6670</v>
      </c>
      <c r="D1383" s="1" t="s">
        <v>60</v>
      </c>
      <c r="E1383">
        <v>2024</v>
      </c>
      <c r="F1383" s="1" t="s">
        <v>4321</v>
      </c>
      <c r="G1383" s="1" t="s">
        <v>4322</v>
      </c>
      <c r="H1383" s="1" t="s">
        <v>3425</v>
      </c>
      <c r="I1383" s="1" t="s">
        <v>3426</v>
      </c>
      <c r="J1383" s="1" t="s">
        <v>51</v>
      </c>
      <c r="K1383" s="3">
        <v>17.079999999999998</v>
      </c>
      <c r="L1383">
        <v>1</v>
      </c>
      <c r="M1383" s="3">
        <v>17.079999999999998</v>
      </c>
      <c r="N1383" s="1" t="s">
        <v>29</v>
      </c>
      <c r="O1383" s="1" t="s">
        <v>52</v>
      </c>
    </row>
    <row r="1384" spans="1:15" x14ac:dyDescent="0.3">
      <c r="A1384" s="1" t="s">
        <v>4323</v>
      </c>
      <c r="B1384" s="2">
        <v>45638</v>
      </c>
      <c r="C1384" s="1" t="s">
        <v>6672</v>
      </c>
      <c r="D1384" s="1" t="s">
        <v>107</v>
      </c>
      <c r="E1384">
        <v>2024</v>
      </c>
      <c r="F1384" s="1" t="s">
        <v>4324</v>
      </c>
      <c r="G1384" s="1" t="s">
        <v>4325</v>
      </c>
      <c r="H1384" s="1" t="s">
        <v>4326</v>
      </c>
      <c r="I1384" s="1" t="s">
        <v>4327</v>
      </c>
      <c r="J1384" s="1" t="s">
        <v>20</v>
      </c>
      <c r="K1384" s="3">
        <v>42.34</v>
      </c>
      <c r="L1384">
        <v>4</v>
      </c>
      <c r="M1384" s="3">
        <v>169.36</v>
      </c>
      <c r="N1384" s="1" t="s">
        <v>6669</v>
      </c>
      <c r="O1384" s="1" t="s">
        <v>44</v>
      </c>
    </row>
    <row r="1385" spans="1:15" x14ac:dyDescent="0.3">
      <c r="A1385" s="1" t="s">
        <v>4328</v>
      </c>
      <c r="B1385" s="2">
        <v>45054</v>
      </c>
      <c r="C1385" s="1" t="s">
        <v>6667</v>
      </c>
      <c r="D1385" s="1" t="s">
        <v>46</v>
      </c>
      <c r="E1385">
        <v>2023</v>
      </c>
      <c r="F1385" s="1" t="s">
        <v>705</v>
      </c>
      <c r="G1385" s="1" t="s">
        <v>706</v>
      </c>
      <c r="H1385" s="1" t="s">
        <v>1314</v>
      </c>
      <c r="I1385" s="1" t="s">
        <v>3723</v>
      </c>
      <c r="J1385" s="1" t="s">
        <v>20</v>
      </c>
      <c r="K1385" s="3">
        <v>43.71</v>
      </c>
      <c r="L1385">
        <v>1</v>
      </c>
      <c r="M1385" s="3">
        <v>43.71</v>
      </c>
      <c r="N1385" s="1" t="s">
        <v>6669</v>
      </c>
      <c r="O1385" s="1" t="s">
        <v>22</v>
      </c>
    </row>
    <row r="1386" spans="1:15" x14ac:dyDescent="0.3">
      <c r="A1386" s="1" t="s">
        <v>4329</v>
      </c>
      <c r="B1386" s="2">
        <v>45649</v>
      </c>
      <c r="C1386" s="1" t="s">
        <v>6667</v>
      </c>
      <c r="D1386" s="1" t="s">
        <v>107</v>
      </c>
      <c r="E1386">
        <v>2024</v>
      </c>
      <c r="F1386" s="1" t="s">
        <v>1388</v>
      </c>
      <c r="G1386" s="1" t="s">
        <v>3376</v>
      </c>
      <c r="H1386" s="1" t="s">
        <v>1158</v>
      </c>
      <c r="I1386" s="1" t="s">
        <v>3448</v>
      </c>
      <c r="J1386" s="1" t="s">
        <v>20</v>
      </c>
      <c r="K1386" s="3">
        <v>14.55</v>
      </c>
      <c r="L1386">
        <v>3</v>
      </c>
      <c r="M1386" s="3">
        <v>43.65</v>
      </c>
      <c r="N1386" s="1" t="s">
        <v>21</v>
      </c>
      <c r="O1386" s="1" t="s">
        <v>44</v>
      </c>
    </row>
    <row r="1387" spans="1:15" x14ac:dyDescent="0.3">
      <c r="A1387" s="1" t="s">
        <v>4330</v>
      </c>
      <c r="B1387" s="2">
        <v>45308</v>
      </c>
      <c r="C1387" s="1" t="s">
        <v>6670</v>
      </c>
      <c r="D1387" s="1" t="s">
        <v>210</v>
      </c>
      <c r="E1387">
        <v>2024</v>
      </c>
      <c r="F1387" s="1" t="s">
        <v>2870</v>
      </c>
      <c r="G1387" s="1" t="s">
        <v>2871</v>
      </c>
      <c r="H1387" s="1" t="s">
        <v>1762</v>
      </c>
      <c r="I1387" s="1" t="s">
        <v>1763</v>
      </c>
      <c r="J1387" s="1" t="s">
        <v>51</v>
      </c>
      <c r="K1387" s="3">
        <v>5.08</v>
      </c>
      <c r="L1387">
        <v>4</v>
      </c>
      <c r="M1387" s="3">
        <v>20.32</v>
      </c>
      <c r="N1387" s="1" t="s">
        <v>21</v>
      </c>
      <c r="O1387" s="1" t="s">
        <v>44</v>
      </c>
    </row>
    <row r="1388" spans="1:15" x14ac:dyDescent="0.3">
      <c r="A1388" s="1" t="s">
        <v>4331</v>
      </c>
      <c r="B1388" s="2">
        <v>45014</v>
      </c>
      <c r="C1388" s="1" t="s">
        <v>6670</v>
      </c>
      <c r="D1388" s="1" t="s">
        <v>15</v>
      </c>
      <c r="E1388">
        <v>2023</v>
      </c>
      <c r="F1388" s="1" t="s">
        <v>3493</v>
      </c>
      <c r="G1388" s="1" t="s">
        <v>4332</v>
      </c>
      <c r="H1388" s="1" t="s">
        <v>4333</v>
      </c>
      <c r="I1388" s="1" t="s">
        <v>4334</v>
      </c>
      <c r="J1388" s="1" t="s">
        <v>70</v>
      </c>
      <c r="K1388" s="3">
        <v>16.45</v>
      </c>
      <c r="L1388">
        <v>1</v>
      </c>
      <c r="M1388" s="3">
        <v>16.45</v>
      </c>
      <c r="N1388" s="1" t="s">
        <v>29</v>
      </c>
      <c r="O1388" s="1" t="s">
        <v>52</v>
      </c>
    </row>
    <row r="1389" spans="1:15" x14ac:dyDescent="0.3">
      <c r="A1389" s="1" t="s">
        <v>4335</v>
      </c>
      <c r="B1389" s="2">
        <v>45572</v>
      </c>
      <c r="C1389" s="1" t="s">
        <v>6667</v>
      </c>
      <c r="D1389" s="1" t="s">
        <v>133</v>
      </c>
      <c r="E1389">
        <v>2024</v>
      </c>
      <c r="F1389" s="1" t="s">
        <v>47</v>
      </c>
      <c r="G1389" s="1" t="s">
        <v>48</v>
      </c>
      <c r="H1389" s="1" t="s">
        <v>936</v>
      </c>
      <c r="I1389" s="1" t="s">
        <v>1292</v>
      </c>
      <c r="J1389" s="1" t="s">
        <v>20</v>
      </c>
      <c r="K1389" s="3">
        <v>23.41</v>
      </c>
      <c r="L1389">
        <v>2</v>
      </c>
      <c r="M1389" s="3">
        <v>46.82</v>
      </c>
      <c r="N1389" s="1" t="s">
        <v>6669</v>
      </c>
      <c r="O1389" s="1" t="s">
        <v>30</v>
      </c>
    </row>
    <row r="1390" spans="1:15" x14ac:dyDescent="0.3">
      <c r="A1390" s="1" t="s">
        <v>4336</v>
      </c>
      <c r="B1390" s="2">
        <v>45096</v>
      </c>
      <c r="C1390" s="1" t="s">
        <v>6667</v>
      </c>
      <c r="D1390" s="1" t="s">
        <v>24</v>
      </c>
      <c r="E1390">
        <v>2023</v>
      </c>
      <c r="F1390" s="1" t="s">
        <v>898</v>
      </c>
      <c r="G1390" s="1" t="s">
        <v>899</v>
      </c>
      <c r="H1390" s="1" t="s">
        <v>1948</v>
      </c>
      <c r="I1390" s="1" t="s">
        <v>3292</v>
      </c>
      <c r="J1390" s="1" t="s">
        <v>20</v>
      </c>
      <c r="K1390" s="3">
        <v>20.66</v>
      </c>
      <c r="L1390">
        <v>1</v>
      </c>
      <c r="M1390" s="3">
        <v>20.66</v>
      </c>
      <c r="N1390" s="1" t="s">
        <v>29</v>
      </c>
      <c r="O1390" s="1" t="s">
        <v>30</v>
      </c>
    </row>
    <row r="1391" spans="1:15" x14ac:dyDescent="0.3">
      <c r="A1391" s="1" t="s">
        <v>4337</v>
      </c>
      <c r="B1391" s="2">
        <v>45253</v>
      </c>
      <c r="C1391" s="1" t="s">
        <v>6672</v>
      </c>
      <c r="D1391" s="1" t="s">
        <v>54</v>
      </c>
      <c r="E1391">
        <v>2023</v>
      </c>
      <c r="F1391" s="1" t="s">
        <v>1600</v>
      </c>
      <c r="G1391" s="1" t="s">
        <v>1601</v>
      </c>
      <c r="H1391" s="1" t="s">
        <v>4338</v>
      </c>
      <c r="I1391" s="1" t="s">
        <v>4339</v>
      </c>
      <c r="J1391" s="1" t="s">
        <v>51</v>
      </c>
      <c r="K1391" s="3">
        <v>8.26</v>
      </c>
      <c r="L1391">
        <v>2</v>
      </c>
      <c r="M1391" s="3">
        <v>16.52</v>
      </c>
      <c r="N1391" s="1" t="s">
        <v>21</v>
      </c>
      <c r="O1391" s="1" t="s">
        <v>193</v>
      </c>
    </row>
    <row r="1392" spans="1:15" x14ac:dyDescent="0.3">
      <c r="A1392" s="1" t="s">
        <v>4340</v>
      </c>
      <c r="B1392" s="2">
        <v>45632</v>
      </c>
      <c r="C1392" s="1" t="s">
        <v>6668</v>
      </c>
      <c r="D1392" s="1" t="s">
        <v>107</v>
      </c>
      <c r="E1392">
        <v>2024</v>
      </c>
      <c r="F1392" s="1" t="s">
        <v>715</v>
      </c>
      <c r="G1392" s="1" t="s">
        <v>4341</v>
      </c>
      <c r="H1392" s="1" t="s">
        <v>3645</v>
      </c>
      <c r="I1392" s="1" t="s">
        <v>3646</v>
      </c>
      <c r="J1392" s="1" t="s">
        <v>51</v>
      </c>
      <c r="K1392" s="3">
        <v>17.78</v>
      </c>
      <c r="L1392">
        <v>1</v>
      </c>
      <c r="M1392" s="3">
        <v>17.78</v>
      </c>
      <c r="N1392" s="1" t="s">
        <v>6669</v>
      </c>
      <c r="O1392" s="1" t="s">
        <v>52</v>
      </c>
    </row>
    <row r="1393" spans="1:15" x14ac:dyDescent="0.3">
      <c r="A1393" s="1" t="s">
        <v>4342</v>
      </c>
      <c r="B1393" s="2">
        <v>45697</v>
      </c>
      <c r="C1393" s="1" t="s">
        <v>6666</v>
      </c>
      <c r="D1393" s="1" t="s">
        <v>39</v>
      </c>
      <c r="E1393">
        <v>2025</v>
      </c>
      <c r="F1393" s="1" t="s">
        <v>368</v>
      </c>
      <c r="G1393" s="1" t="s">
        <v>369</v>
      </c>
      <c r="H1393" s="1" t="s">
        <v>393</v>
      </c>
      <c r="I1393" s="1" t="s">
        <v>3184</v>
      </c>
      <c r="J1393" s="1" t="s">
        <v>20</v>
      </c>
      <c r="K1393" s="3">
        <v>40.42</v>
      </c>
      <c r="L1393">
        <v>5</v>
      </c>
      <c r="M1393" s="3">
        <v>202.1</v>
      </c>
      <c r="N1393" s="1" t="s">
        <v>6669</v>
      </c>
      <c r="O1393" s="1" t="s">
        <v>95</v>
      </c>
    </row>
    <row r="1394" spans="1:15" x14ac:dyDescent="0.3">
      <c r="A1394" s="1" t="s">
        <v>4343</v>
      </c>
      <c r="B1394" s="2">
        <v>45240</v>
      </c>
      <c r="C1394" s="1" t="s">
        <v>6668</v>
      </c>
      <c r="D1394" s="1" t="s">
        <v>54</v>
      </c>
      <c r="E1394">
        <v>2023</v>
      </c>
      <c r="F1394" s="1" t="s">
        <v>285</v>
      </c>
      <c r="G1394" s="1" t="s">
        <v>3709</v>
      </c>
      <c r="H1394" s="1" t="s">
        <v>923</v>
      </c>
      <c r="I1394" s="1" t="s">
        <v>4344</v>
      </c>
      <c r="J1394" s="1" t="s">
        <v>70</v>
      </c>
      <c r="K1394" s="3">
        <v>39.840000000000003</v>
      </c>
      <c r="L1394">
        <v>2</v>
      </c>
      <c r="M1394" s="3">
        <v>79.680000000000007</v>
      </c>
      <c r="N1394" s="1" t="s">
        <v>21</v>
      </c>
      <c r="O1394" s="1" t="s">
        <v>80</v>
      </c>
    </row>
    <row r="1395" spans="1:15" x14ac:dyDescent="0.3">
      <c r="A1395" s="1" t="s">
        <v>4345</v>
      </c>
      <c r="B1395" s="2">
        <v>45636</v>
      </c>
      <c r="C1395" s="1" t="s">
        <v>6671</v>
      </c>
      <c r="D1395" s="1" t="s">
        <v>107</v>
      </c>
      <c r="E1395">
        <v>2024</v>
      </c>
      <c r="F1395" s="1" t="s">
        <v>2295</v>
      </c>
      <c r="G1395" s="1" t="s">
        <v>2296</v>
      </c>
      <c r="H1395" s="1" t="s">
        <v>4346</v>
      </c>
      <c r="I1395" s="1" t="s">
        <v>4347</v>
      </c>
      <c r="J1395" s="1" t="s">
        <v>70</v>
      </c>
      <c r="K1395" s="3">
        <v>15.79</v>
      </c>
      <c r="L1395">
        <v>2</v>
      </c>
      <c r="M1395" s="3">
        <v>31.58</v>
      </c>
      <c r="N1395" s="1" t="s">
        <v>6669</v>
      </c>
      <c r="O1395" s="1" t="s">
        <v>22</v>
      </c>
    </row>
    <row r="1396" spans="1:15" x14ac:dyDescent="0.3">
      <c r="A1396" s="1" t="s">
        <v>4348</v>
      </c>
      <c r="B1396" s="2">
        <v>44849</v>
      </c>
      <c r="C1396" s="1" t="s">
        <v>6673</v>
      </c>
      <c r="D1396" s="1" t="s">
        <v>133</v>
      </c>
      <c r="E1396">
        <v>2022</v>
      </c>
      <c r="F1396" s="1" t="s">
        <v>1616</v>
      </c>
      <c r="G1396" s="1" t="s">
        <v>1617</v>
      </c>
      <c r="H1396" s="1" t="s">
        <v>4266</v>
      </c>
      <c r="I1396" s="1" t="s">
        <v>4349</v>
      </c>
      <c r="J1396" s="1" t="s">
        <v>20</v>
      </c>
      <c r="K1396" s="3">
        <v>6.57</v>
      </c>
      <c r="L1396">
        <v>1</v>
      </c>
      <c r="M1396" s="3">
        <v>6.57</v>
      </c>
      <c r="N1396" s="1" t="s">
        <v>6669</v>
      </c>
      <c r="O1396" s="1" t="s">
        <v>22</v>
      </c>
    </row>
    <row r="1397" spans="1:15" x14ac:dyDescent="0.3">
      <c r="A1397" s="1" t="s">
        <v>4350</v>
      </c>
      <c r="B1397" s="2">
        <v>45505</v>
      </c>
      <c r="C1397" s="1" t="s">
        <v>6672</v>
      </c>
      <c r="D1397" s="1" t="s">
        <v>90</v>
      </c>
      <c r="E1397">
        <v>2024</v>
      </c>
      <c r="F1397" s="1" t="s">
        <v>1095</v>
      </c>
      <c r="G1397" s="1" t="s">
        <v>1096</v>
      </c>
      <c r="H1397" s="1" t="s">
        <v>1899</v>
      </c>
      <c r="I1397" s="1" t="s">
        <v>1900</v>
      </c>
      <c r="J1397" s="1" t="s">
        <v>70</v>
      </c>
      <c r="K1397" s="3">
        <v>16.07</v>
      </c>
      <c r="L1397">
        <v>3</v>
      </c>
      <c r="M1397" s="3">
        <v>48.21</v>
      </c>
      <c r="N1397" s="1" t="s">
        <v>21</v>
      </c>
      <c r="O1397" s="1" t="s">
        <v>95</v>
      </c>
    </row>
    <row r="1398" spans="1:15" x14ac:dyDescent="0.3">
      <c r="A1398" s="1" t="s">
        <v>4351</v>
      </c>
      <c r="B1398" s="2">
        <v>45346</v>
      </c>
      <c r="C1398" s="1" t="s">
        <v>6673</v>
      </c>
      <c r="D1398" s="1" t="s">
        <v>39</v>
      </c>
      <c r="E1398">
        <v>2024</v>
      </c>
      <c r="F1398" s="1" t="s">
        <v>1465</v>
      </c>
      <c r="G1398" s="1" t="s">
        <v>4352</v>
      </c>
      <c r="H1398" s="1" t="s">
        <v>2234</v>
      </c>
      <c r="I1398" s="1" t="s">
        <v>4353</v>
      </c>
      <c r="J1398" s="1" t="s">
        <v>51</v>
      </c>
      <c r="K1398" s="3">
        <v>9.31</v>
      </c>
      <c r="L1398">
        <v>1</v>
      </c>
      <c r="M1398" s="3">
        <v>9.31</v>
      </c>
      <c r="N1398" s="1" t="s">
        <v>88</v>
      </c>
      <c r="O1398" s="1" t="s">
        <v>22</v>
      </c>
    </row>
    <row r="1399" spans="1:15" x14ac:dyDescent="0.3">
      <c r="A1399" s="1" t="s">
        <v>4354</v>
      </c>
      <c r="B1399" s="2">
        <v>45284</v>
      </c>
      <c r="C1399" s="1" t="s">
        <v>6666</v>
      </c>
      <c r="D1399" s="1" t="s">
        <v>107</v>
      </c>
      <c r="E1399">
        <v>2023</v>
      </c>
      <c r="F1399" s="1" t="s">
        <v>737</v>
      </c>
      <c r="G1399" s="1" t="s">
        <v>1629</v>
      </c>
      <c r="H1399" s="1" t="s">
        <v>4355</v>
      </c>
      <c r="I1399" s="1" t="s">
        <v>4356</v>
      </c>
      <c r="J1399" s="1" t="s">
        <v>20</v>
      </c>
      <c r="K1399" s="3">
        <v>34.58</v>
      </c>
      <c r="L1399">
        <v>1</v>
      </c>
      <c r="M1399" s="3">
        <v>34.58</v>
      </c>
      <c r="N1399" s="1" t="s">
        <v>6669</v>
      </c>
      <c r="O1399" s="1" t="s">
        <v>22</v>
      </c>
    </row>
    <row r="1400" spans="1:15" x14ac:dyDescent="0.3">
      <c r="A1400" s="1" t="s">
        <v>4357</v>
      </c>
      <c r="B1400" s="2">
        <v>44963</v>
      </c>
      <c r="C1400" s="1" t="s">
        <v>6667</v>
      </c>
      <c r="D1400" s="1" t="s">
        <v>39</v>
      </c>
      <c r="E1400">
        <v>2023</v>
      </c>
      <c r="F1400" s="1" t="s">
        <v>997</v>
      </c>
      <c r="G1400" s="1" t="s">
        <v>998</v>
      </c>
      <c r="H1400" s="1" t="s">
        <v>1825</v>
      </c>
      <c r="I1400" s="1" t="s">
        <v>4358</v>
      </c>
      <c r="J1400" s="1" t="s">
        <v>70</v>
      </c>
      <c r="K1400" s="3">
        <v>48.76</v>
      </c>
      <c r="L1400">
        <v>4</v>
      </c>
      <c r="M1400" s="3">
        <v>195.04</v>
      </c>
      <c r="N1400" s="1" t="s">
        <v>29</v>
      </c>
      <c r="O1400" s="1" t="s">
        <v>44</v>
      </c>
    </row>
    <row r="1401" spans="1:15" x14ac:dyDescent="0.3">
      <c r="A1401" s="1" t="s">
        <v>4359</v>
      </c>
      <c r="B1401" s="2">
        <v>45286</v>
      </c>
      <c r="C1401" s="1" t="s">
        <v>6671</v>
      </c>
      <c r="D1401" s="1" t="s">
        <v>107</v>
      </c>
      <c r="E1401">
        <v>2023</v>
      </c>
      <c r="F1401" s="1" t="s">
        <v>3553</v>
      </c>
      <c r="G1401" s="1" t="s">
        <v>3554</v>
      </c>
      <c r="H1401" s="1" t="s">
        <v>1004</v>
      </c>
      <c r="I1401" s="1" t="s">
        <v>1005</v>
      </c>
      <c r="J1401" s="1" t="s">
        <v>20</v>
      </c>
      <c r="K1401" s="3">
        <v>25.19</v>
      </c>
      <c r="L1401">
        <v>5</v>
      </c>
      <c r="M1401" s="3">
        <v>125.95</v>
      </c>
      <c r="N1401" s="1" t="s">
        <v>29</v>
      </c>
      <c r="O1401" s="1" t="s">
        <v>22</v>
      </c>
    </row>
    <row r="1402" spans="1:15" x14ac:dyDescent="0.3">
      <c r="A1402" s="1" t="s">
        <v>4360</v>
      </c>
      <c r="B1402" s="2">
        <v>44827</v>
      </c>
      <c r="C1402" s="1" t="s">
        <v>6668</v>
      </c>
      <c r="D1402" s="1" t="s">
        <v>60</v>
      </c>
      <c r="E1402">
        <v>2022</v>
      </c>
      <c r="F1402" s="1" t="s">
        <v>404</v>
      </c>
      <c r="G1402" s="1" t="s">
        <v>405</v>
      </c>
      <c r="H1402" s="1" t="s">
        <v>2151</v>
      </c>
      <c r="I1402" s="1" t="s">
        <v>2152</v>
      </c>
      <c r="J1402" s="1" t="s">
        <v>20</v>
      </c>
      <c r="K1402" s="3">
        <v>29.27</v>
      </c>
      <c r="L1402">
        <v>5</v>
      </c>
      <c r="M1402" s="3">
        <v>146.35</v>
      </c>
      <c r="N1402" s="1" t="s">
        <v>29</v>
      </c>
      <c r="O1402" s="1" t="s">
        <v>22</v>
      </c>
    </row>
    <row r="1403" spans="1:15" x14ac:dyDescent="0.3">
      <c r="A1403" s="1" t="s">
        <v>4361</v>
      </c>
      <c r="B1403" s="2">
        <v>45204</v>
      </c>
      <c r="C1403" s="1" t="s">
        <v>6672</v>
      </c>
      <c r="D1403" s="1" t="s">
        <v>133</v>
      </c>
      <c r="E1403">
        <v>2023</v>
      </c>
      <c r="F1403" s="1" t="s">
        <v>4362</v>
      </c>
      <c r="G1403" s="1" t="s">
        <v>4363</v>
      </c>
      <c r="H1403" s="1" t="s">
        <v>1007</v>
      </c>
      <c r="I1403" s="1" t="s">
        <v>1635</v>
      </c>
      <c r="J1403" s="1" t="s">
        <v>70</v>
      </c>
      <c r="K1403" s="3">
        <v>18.57</v>
      </c>
      <c r="L1403">
        <v>1</v>
      </c>
      <c r="M1403" s="3">
        <v>18.57</v>
      </c>
      <c r="N1403" s="1" t="s">
        <v>6669</v>
      </c>
      <c r="O1403" s="1" t="s">
        <v>37</v>
      </c>
    </row>
    <row r="1404" spans="1:15" x14ac:dyDescent="0.3">
      <c r="A1404" s="1" t="s">
        <v>4364</v>
      </c>
      <c r="B1404" s="2">
        <v>45515</v>
      </c>
      <c r="C1404" s="1" t="s">
        <v>6666</v>
      </c>
      <c r="D1404" s="1" t="s">
        <v>90</v>
      </c>
      <c r="E1404">
        <v>2024</v>
      </c>
      <c r="F1404" s="1" t="s">
        <v>1106</v>
      </c>
      <c r="G1404" s="1" t="s">
        <v>1107</v>
      </c>
      <c r="H1404" s="1" t="s">
        <v>4365</v>
      </c>
      <c r="I1404" s="1" t="s">
        <v>4366</v>
      </c>
      <c r="J1404" s="1" t="s">
        <v>70</v>
      </c>
      <c r="K1404" s="3">
        <v>43.85</v>
      </c>
      <c r="L1404">
        <v>3</v>
      </c>
      <c r="M1404" s="3">
        <v>131.55000000000001</v>
      </c>
      <c r="N1404" s="1" t="s">
        <v>29</v>
      </c>
      <c r="O1404" s="1" t="s">
        <v>80</v>
      </c>
    </row>
    <row r="1405" spans="1:15" x14ac:dyDescent="0.3">
      <c r="A1405" s="1" t="s">
        <v>4367</v>
      </c>
      <c r="B1405" s="2">
        <v>45203</v>
      </c>
      <c r="C1405" s="1" t="s">
        <v>6670</v>
      </c>
      <c r="D1405" s="1" t="s">
        <v>133</v>
      </c>
      <c r="E1405">
        <v>2023</v>
      </c>
      <c r="F1405" s="1" t="s">
        <v>912</v>
      </c>
      <c r="G1405" s="1" t="s">
        <v>913</v>
      </c>
      <c r="H1405" s="1" t="s">
        <v>223</v>
      </c>
      <c r="I1405" s="1" t="s">
        <v>224</v>
      </c>
      <c r="J1405" s="1" t="s">
        <v>20</v>
      </c>
      <c r="K1405" s="3">
        <v>30.91</v>
      </c>
      <c r="L1405">
        <v>5</v>
      </c>
      <c r="M1405" s="3">
        <v>154.55000000000001</v>
      </c>
      <c r="N1405" s="1" t="s">
        <v>6669</v>
      </c>
      <c r="O1405" s="1" t="s">
        <v>44</v>
      </c>
    </row>
    <row r="1406" spans="1:15" x14ac:dyDescent="0.3">
      <c r="A1406" s="1" t="s">
        <v>4368</v>
      </c>
      <c r="B1406" s="2">
        <v>45149</v>
      </c>
      <c r="C1406" s="1" t="s">
        <v>6668</v>
      </c>
      <c r="D1406" s="1" t="s">
        <v>90</v>
      </c>
      <c r="E1406">
        <v>2023</v>
      </c>
      <c r="F1406" s="1" t="s">
        <v>1449</v>
      </c>
      <c r="G1406" s="1" t="s">
        <v>4369</v>
      </c>
      <c r="H1406" s="1" t="s">
        <v>1428</v>
      </c>
      <c r="I1406" s="1" t="s">
        <v>1429</v>
      </c>
      <c r="J1406" s="1" t="s">
        <v>20</v>
      </c>
      <c r="K1406" s="3">
        <v>30.29</v>
      </c>
      <c r="L1406">
        <v>1</v>
      </c>
      <c r="M1406" s="3">
        <v>30.29</v>
      </c>
      <c r="N1406" s="1" t="s">
        <v>21</v>
      </c>
      <c r="O1406" s="1" t="s">
        <v>22</v>
      </c>
    </row>
    <row r="1407" spans="1:15" x14ac:dyDescent="0.3">
      <c r="A1407" s="1" t="s">
        <v>4370</v>
      </c>
      <c r="B1407" s="2">
        <v>45250</v>
      </c>
      <c r="C1407" s="1" t="s">
        <v>6667</v>
      </c>
      <c r="D1407" s="1" t="s">
        <v>54</v>
      </c>
      <c r="E1407">
        <v>2023</v>
      </c>
      <c r="F1407" s="1" t="s">
        <v>3690</v>
      </c>
      <c r="G1407" s="1" t="s">
        <v>3691</v>
      </c>
      <c r="H1407" s="1" t="s">
        <v>342</v>
      </c>
      <c r="I1407" s="1" t="s">
        <v>343</v>
      </c>
      <c r="J1407" s="1" t="s">
        <v>87</v>
      </c>
      <c r="K1407" s="3">
        <v>35.29</v>
      </c>
      <c r="L1407">
        <v>5</v>
      </c>
      <c r="M1407" s="3">
        <v>176.45</v>
      </c>
      <c r="N1407" s="1" t="s">
        <v>6669</v>
      </c>
      <c r="O1407" s="1" t="s">
        <v>80</v>
      </c>
    </row>
    <row r="1408" spans="1:15" x14ac:dyDescent="0.3">
      <c r="A1408" s="1" t="s">
        <v>4371</v>
      </c>
      <c r="B1408" s="2">
        <v>45613</v>
      </c>
      <c r="C1408" s="1" t="s">
        <v>6666</v>
      </c>
      <c r="D1408" s="1" t="s">
        <v>54</v>
      </c>
      <c r="E1408">
        <v>2024</v>
      </c>
      <c r="F1408" s="1" t="s">
        <v>2625</v>
      </c>
      <c r="G1408" s="1" t="s">
        <v>2626</v>
      </c>
      <c r="H1408" s="1" t="s">
        <v>1378</v>
      </c>
      <c r="I1408" s="1" t="s">
        <v>4372</v>
      </c>
      <c r="J1408" s="1" t="s">
        <v>87</v>
      </c>
      <c r="K1408" s="3">
        <v>34.11</v>
      </c>
      <c r="L1408">
        <v>3</v>
      </c>
      <c r="M1408" s="3">
        <v>102.33</v>
      </c>
      <c r="N1408" s="1" t="s">
        <v>21</v>
      </c>
      <c r="O1408" s="1" t="s">
        <v>95</v>
      </c>
    </row>
    <row r="1409" spans="1:15" x14ac:dyDescent="0.3">
      <c r="A1409" s="1" t="s">
        <v>4373</v>
      </c>
      <c r="B1409" s="2">
        <v>44933</v>
      </c>
      <c r="C1409" s="1" t="s">
        <v>6673</v>
      </c>
      <c r="D1409" s="1" t="s">
        <v>210</v>
      </c>
      <c r="E1409">
        <v>2023</v>
      </c>
      <c r="F1409" s="1" t="s">
        <v>4374</v>
      </c>
      <c r="G1409" s="1" t="s">
        <v>4375</v>
      </c>
      <c r="H1409" s="1" t="s">
        <v>4376</v>
      </c>
      <c r="I1409" s="1" t="s">
        <v>4377</v>
      </c>
      <c r="J1409" s="1" t="s">
        <v>70</v>
      </c>
      <c r="K1409" s="3">
        <v>29.26</v>
      </c>
      <c r="L1409">
        <v>2</v>
      </c>
      <c r="M1409" s="3">
        <v>58.52</v>
      </c>
      <c r="N1409" s="1" t="s">
        <v>21</v>
      </c>
      <c r="O1409" s="1" t="s">
        <v>44</v>
      </c>
    </row>
    <row r="1410" spans="1:15" x14ac:dyDescent="0.3">
      <c r="A1410" s="1" t="s">
        <v>4378</v>
      </c>
      <c r="B1410" s="2">
        <v>45584</v>
      </c>
      <c r="C1410" s="1" t="s">
        <v>6673</v>
      </c>
      <c r="D1410" s="1" t="s">
        <v>133</v>
      </c>
      <c r="E1410">
        <v>2024</v>
      </c>
      <c r="F1410" s="1" t="s">
        <v>4379</v>
      </c>
      <c r="G1410" s="1" t="s">
        <v>4380</v>
      </c>
      <c r="H1410" s="1" t="s">
        <v>2779</v>
      </c>
      <c r="I1410" s="1" t="s">
        <v>2780</v>
      </c>
      <c r="J1410" s="1" t="s">
        <v>87</v>
      </c>
      <c r="K1410" s="3">
        <v>28.65</v>
      </c>
      <c r="L1410">
        <v>2</v>
      </c>
      <c r="M1410" s="3">
        <v>57.3</v>
      </c>
      <c r="N1410" s="1" t="s">
        <v>6669</v>
      </c>
      <c r="O1410" s="1" t="s">
        <v>95</v>
      </c>
    </row>
    <row r="1411" spans="1:15" x14ac:dyDescent="0.3">
      <c r="A1411" s="1" t="s">
        <v>4381</v>
      </c>
      <c r="B1411" s="2">
        <v>45620</v>
      </c>
      <c r="C1411" s="1" t="s">
        <v>6666</v>
      </c>
      <c r="D1411" s="1" t="s">
        <v>54</v>
      </c>
      <c r="E1411">
        <v>2024</v>
      </c>
      <c r="F1411" s="1" t="s">
        <v>4382</v>
      </c>
      <c r="G1411" s="1" t="s">
        <v>4383</v>
      </c>
      <c r="H1411" s="1" t="s">
        <v>1243</v>
      </c>
      <c r="I1411" s="1" t="s">
        <v>2087</v>
      </c>
      <c r="J1411" s="1" t="s">
        <v>70</v>
      </c>
      <c r="K1411" s="3">
        <v>35</v>
      </c>
      <c r="L1411">
        <v>2</v>
      </c>
      <c r="M1411" s="3">
        <v>70</v>
      </c>
      <c r="N1411" s="1" t="s">
        <v>29</v>
      </c>
      <c r="O1411" s="1" t="s">
        <v>193</v>
      </c>
    </row>
    <row r="1412" spans="1:15" x14ac:dyDescent="0.3">
      <c r="A1412" s="1" t="s">
        <v>4384</v>
      </c>
      <c r="B1412" s="2">
        <v>45163</v>
      </c>
      <c r="C1412" s="1" t="s">
        <v>6668</v>
      </c>
      <c r="D1412" s="1" t="s">
        <v>90</v>
      </c>
      <c r="E1412">
        <v>2023</v>
      </c>
      <c r="F1412" s="1" t="s">
        <v>3004</v>
      </c>
      <c r="G1412" s="1" t="s">
        <v>3005</v>
      </c>
      <c r="H1412" s="1" t="s">
        <v>247</v>
      </c>
      <c r="I1412" s="1" t="s">
        <v>483</v>
      </c>
      <c r="J1412" s="1" t="s">
        <v>20</v>
      </c>
      <c r="K1412" s="3">
        <v>7.59</v>
      </c>
      <c r="L1412">
        <v>5</v>
      </c>
      <c r="M1412" s="3">
        <v>37.950000000000003</v>
      </c>
      <c r="N1412" s="1" t="s">
        <v>21</v>
      </c>
      <c r="O1412" s="1" t="s">
        <v>37</v>
      </c>
    </row>
    <row r="1413" spans="1:15" x14ac:dyDescent="0.3">
      <c r="A1413" s="1" t="s">
        <v>4385</v>
      </c>
      <c r="B1413" s="2">
        <v>45223</v>
      </c>
      <c r="C1413" s="1" t="s">
        <v>6671</v>
      </c>
      <c r="D1413" s="1" t="s">
        <v>133</v>
      </c>
      <c r="E1413">
        <v>2023</v>
      </c>
      <c r="F1413" s="1" t="s">
        <v>4386</v>
      </c>
      <c r="G1413" s="1" t="s">
        <v>4387</v>
      </c>
      <c r="H1413" s="1" t="s">
        <v>3346</v>
      </c>
      <c r="I1413" s="1" t="s">
        <v>4388</v>
      </c>
      <c r="J1413" s="1" t="s">
        <v>51</v>
      </c>
      <c r="K1413" s="3">
        <v>7.34</v>
      </c>
      <c r="L1413">
        <v>2</v>
      </c>
      <c r="M1413" s="3">
        <v>14.68</v>
      </c>
      <c r="N1413" s="1" t="s">
        <v>6669</v>
      </c>
      <c r="O1413" s="1" t="s">
        <v>22</v>
      </c>
    </row>
    <row r="1414" spans="1:15" x14ac:dyDescent="0.3">
      <c r="A1414" s="1" t="s">
        <v>4389</v>
      </c>
      <c r="B1414" s="2">
        <v>45399</v>
      </c>
      <c r="C1414" s="1" t="s">
        <v>6670</v>
      </c>
      <c r="D1414" s="1" t="s">
        <v>82</v>
      </c>
      <c r="E1414">
        <v>2024</v>
      </c>
      <c r="F1414" s="1" t="s">
        <v>636</v>
      </c>
      <c r="G1414" s="1" t="s">
        <v>4390</v>
      </c>
      <c r="H1414" s="1" t="s">
        <v>1045</v>
      </c>
      <c r="I1414" s="1" t="s">
        <v>1046</v>
      </c>
      <c r="J1414" s="1" t="s">
        <v>51</v>
      </c>
      <c r="K1414" s="3">
        <v>37.01</v>
      </c>
      <c r="L1414">
        <v>3</v>
      </c>
      <c r="M1414" s="3">
        <v>111.03</v>
      </c>
      <c r="N1414" s="1" t="s">
        <v>29</v>
      </c>
      <c r="O1414" s="1" t="s">
        <v>44</v>
      </c>
    </row>
    <row r="1415" spans="1:15" x14ac:dyDescent="0.3">
      <c r="A1415" s="1" t="s">
        <v>4391</v>
      </c>
      <c r="B1415" s="2">
        <v>44986</v>
      </c>
      <c r="C1415" s="1" t="s">
        <v>6670</v>
      </c>
      <c r="D1415" s="1" t="s">
        <v>15</v>
      </c>
      <c r="E1415">
        <v>2023</v>
      </c>
      <c r="F1415" s="1" t="s">
        <v>4392</v>
      </c>
      <c r="G1415" s="1" t="s">
        <v>4393</v>
      </c>
      <c r="H1415" s="1" t="s">
        <v>2374</v>
      </c>
      <c r="I1415" s="1" t="s">
        <v>4064</v>
      </c>
      <c r="J1415" s="1" t="s">
        <v>87</v>
      </c>
      <c r="K1415" s="3">
        <v>9.7899999999999991</v>
      </c>
      <c r="L1415">
        <v>3</v>
      </c>
      <c r="M1415" s="3">
        <v>29.37</v>
      </c>
      <c r="N1415" s="1" t="s">
        <v>88</v>
      </c>
      <c r="O1415" s="1" t="s">
        <v>22</v>
      </c>
    </row>
    <row r="1416" spans="1:15" x14ac:dyDescent="0.3">
      <c r="A1416" s="1" t="s">
        <v>4394</v>
      </c>
      <c r="B1416" s="2">
        <v>44962</v>
      </c>
      <c r="C1416" s="1" t="s">
        <v>6666</v>
      </c>
      <c r="D1416" s="1" t="s">
        <v>39</v>
      </c>
      <c r="E1416">
        <v>2023</v>
      </c>
      <c r="F1416" s="1" t="s">
        <v>2113</v>
      </c>
      <c r="G1416" s="1" t="s">
        <v>4395</v>
      </c>
      <c r="H1416" s="1" t="s">
        <v>197</v>
      </c>
      <c r="I1416" s="1" t="s">
        <v>2634</v>
      </c>
      <c r="J1416" s="1" t="s">
        <v>20</v>
      </c>
      <c r="K1416" s="3">
        <v>16.18</v>
      </c>
      <c r="L1416">
        <v>3</v>
      </c>
      <c r="M1416" s="3">
        <v>48.54</v>
      </c>
      <c r="N1416" s="1" t="s">
        <v>21</v>
      </c>
      <c r="O1416" s="1" t="s">
        <v>22</v>
      </c>
    </row>
    <row r="1417" spans="1:15" x14ac:dyDescent="0.3">
      <c r="A1417" s="1" t="s">
        <v>4396</v>
      </c>
      <c r="B1417" s="2">
        <v>45147</v>
      </c>
      <c r="C1417" s="1" t="s">
        <v>6670</v>
      </c>
      <c r="D1417" s="1" t="s">
        <v>90</v>
      </c>
      <c r="E1417">
        <v>2023</v>
      </c>
      <c r="F1417" s="1" t="s">
        <v>340</v>
      </c>
      <c r="G1417" s="1" t="s">
        <v>341</v>
      </c>
      <c r="H1417" s="1" t="s">
        <v>836</v>
      </c>
      <c r="I1417" s="1" t="s">
        <v>4212</v>
      </c>
      <c r="J1417" s="1" t="s">
        <v>87</v>
      </c>
      <c r="K1417" s="3">
        <v>6.17</v>
      </c>
      <c r="L1417">
        <v>4</v>
      </c>
      <c r="M1417" s="3">
        <v>24.68</v>
      </c>
      <c r="N1417" s="1" t="s">
        <v>21</v>
      </c>
      <c r="O1417" s="1" t="s">
        <v>80</v>
      </c>
    </row>
    <row r="1418" spans="1:15" x14ac:dyDescent="0.3">
      <c r="A1418" s="1" t="s">
        <v>4397</v>
      </c>
      <c r="B1418" s="2">
        <v>45404</v>
      </c>
      <c r="C1418" s="1" t="s">
        <v>6667</v>
      </c>
      <c r="D1418" s="1" t="s">
        <v>82</v>
      </c>
      <c r="E1418">
        <v>2024</v>
      </c>
      <c r="F1418" s="1" t="s">
        <v>4398</v>
      </c>
      <c r="G1418" s="1" t="s">
        <v>4399</v>
      </c>
      <c r="H1418" s="1" t="s">
        <v>739</v>
      </c>
      <c r="I1418" s="1" t="s">
        <v>740</v>
      </c>
      <c r="J1418" s="1" t="s">
        <v>87</v>
      </c>
      <c r="K1418" s="3">
        <v>40.43</v>
      </c>
      <c r="L1418">
        <v>5</v>
      </c>
      <c r="M1418" s="3">
        <v>202.15</v>
      </c>
      <c r="N1418" s="1" t="s">
        <v>29</v>
      </c>
      <c r="O1418" s="1" t="s">
        <v>44</v>
      </c>
    </row>
    <row r="1419" spans="1:15" x14ac:dyDescent="0.3">
      <c r="A1419" s="1" t="s">
        <v>4400</v>
      </c>
      <c r="B1419" s="2">
        <v>45423</v>
      </c>
      <c r="C1419" s="1" t="s">
        <v>6673</v>
      </c>
      <c r="D1419" s="1" t="s">
        <v>46</v>
      </c>
      <c r="E1419">
        <v>2024</v>
      </c>
      <c r="F1419" s="1" t="s">
        <v>4002</v>
      </c>
      <c r="G1419" s="1" t="s">
        <v>4401</v>
      </c>
      <c r="H1419" s="1" t="s">
        <v>49</v>
      </c>
      <c r="I1419" s="1" t="s">
        <v>4402</v>
      </c>
      <c r="J1419" s="1" t="s">
        <v>87</v>
      </c>
      <c r="K1419" s="3">
        <v>7.88</v>
      </c>
      <c r="L1419">
        <v>1</v>
      </c>
      <c r="M1419" s="3">
        <v>7.88</v>
      </c>
      <c r="N1419" s="1" t="s">
        <v>6669</v>
      </c>
      <c r="O1419" s="1" t="s">
        <v>44</v>
      </c>
    </row>
    <row r="1420" spans="1:15" x14ac:dyDescent="0.3">
      <c r="A1420" s="1" t="s">
        <v>4403</v>
      </c>
      <c r="B1420" s="2">
        <v>45286</v>
      </c>
      <c r="C1420" s="1" t="s">
        <v>6671</v>
      </c>
      <c r="D1420" s="1" t="s">
        <v>107</v>
      </c>
      <c r="E1420">
        <v>2023</v>
      </c>
      <c r="F1420" s="1" t="s">
        <v>169</v>
      </c>
      <c r="G1420" s="1" t="s">
        <v>4404</v>
      </c>
      <c r="H1420" s="1" t="s">
        <v>78</v>
      </c>
      <c r="I1420" s="1" t="s">
        <v>79</v>
      </c>
      <c r="J1420" s="1" t="s">
        <v>20</v>
      </c>
      <c r="K1420" s="3">
        <v>44.91</v>
      </c>
      <c r="L1420">
        <v>1</v>
      </c>
      <c r="M1420" s="3">
        <v>44.91</v>
      </c>
      <c r="N1420" s="1" t="s">
        <v>88</v>
      </c>
      <c r="O1420" s="1" t="s">
        <v>22</v>
      </c>
    </row>
    <row r="1421" spans="1:15" x14ac:dyDescent="0.3">
      <c r="A1421" s="1" t="s">
        <v>4405</v>
      </c>
      <c r="B1421" s="2">
        <v>45885</v>
      </c>
      <c r="C1421" s="1" t="s">
        <v>6673</v>
      </c>
      <c r="D1421" s="1" t="s">
        <v>90</v>
      </c>
      <c r="E1421">
        <v>2025</v>
      </c>
      <c r="F1421" s="1" t="s">
        <v>1128</v>
      </c>
      <c r="G1421" s="1" t="s">
        <v>3121</v>
      </c>
      <c r="H1421" s="1" t="s">
        <v>3179</v>
      </c>
      <c r="I1421" s="1" t="s">
        <v>4406</v>
      </c>
      <c r="J1421" s="1" t="s">
        <v>20</v>
      </c>
      <c r="K1421" s="3">
        <v>30.77</v>
      </c>
      <c r="L1421">
        <v>4</v>
      </c>
      <c r="M1421" s="3">
        <v>123.08</v>
      </c>
      <c r="N1421" s="1" t="s">
        <v>6669</v>
      </c>
      <c r="O1421" s="1" t="s">
        <v>22</v>
      </c>
    </row>
    <row r="1422" spans="1:15" x14ac:dyDescent="0.3">
      <c r="A1422" s="1" t="s">
        <v>4407</v>
      </c>
      <c r="B1422" s="2">
        <v>45575</v>
      </c>
      <c r="C1422" s="1" t="s">
        <v>6672</v>
      </c>
      <c r="D1422" s="1" t="s">
        <v>133</v>
      </c>
      <c r="E1422">
        <v>2024</v>
      </c>
      <c r="F1422" s="1" t="s">
        <v>123</v>
      </c>
      <c r="G1422" s="1" t="s">
        <v>341</v>
      </c>
      <c r="H1422" s="1" t="s">
        <v>2730</v>
      </c>
      <c r="I1422" s="1" t="s">
        <v>2731</v>
      </c>
      <c r="J1422" s="1" t="s">
        <v>70</v>
      </c>
      <c r="K1422" s="3">
        <v>46.9</v>
      </c>
      <c r="L1422">
        <v>1</v>
      </c>
      <c r="M1422" s="3">
        <v>46.9</v>
      </c>
      <c r="N1422" s="1" t="s">
        <v>88</v>
      </c>
      <c r="O1422" s="1" t="s">
        <v>193</v>
      </c>
    </row>
    <row r="1423" spans="1:15" x14ac:dyDescent="0.3">
      <c r="A1423" s="1" t="s">
        <v>4408</v>
      </c>
      <c r="B1423" s="2">
        <v>45565</v>
      </c>
      <c r="C1423" s="1" t="s">
        <v>6667</v>
      </c>
      <c r="D1423" s="1" t="s">
        <v>60</v>
      </c>
      <c r="E1423">
        <v>2024</v>
      </c>
      <c r="F1423" s="1" t="s">
        <v>4409</v>
      </c>
      <c r="G1423" s="1" t="s">
        <v>4410</v>
      </c>
      <c r="H1423" s="1" t="s">
        <v>3648</v>
      </c>
      <c r="I1423" s="1" t="s">
        <v>3649</v>
      </c>
      <c r="J1423" s="1" t="s">
        <v>20</v>
      </c>
      <c r="K1423" s="3">
        <v>46.12</v>
      </c>
      <c r="L1423">
        <v>5</v>
      </c>
      <c r="M1423" s="3">
        <v>230.6</v>
      </c>
      <c r="N1423" s="1" t="s">
        <v>21</v>
      </c>
      <c r="O1423" s="1" t="s">
        <v>37</v>
      </c>
    </row>
    <row r="1424" spans="1:15" x14ac:dyDescent="0.3">
      <c r="A1424" s="1" t="s">
        <v>4411</v>
      </c>
      <c r="B1424" s="2">
        <v>45239</v>
      </c>
      <c r="C1424" s="1" t="s">
        <v>6672</v>
      </c>
      <c r="D1424" s="1" t="s">
        <v>54</v>
      </c>
      <c r="E1424">
        <v>2023</v>
      </c>
      <c r="F1424" s="1" t="s">
        <v>1624</v>
      </c>
      <c r="G1424" s="1" t="s">
        <v>1625</v>
      </c>
      <c r="H1424" s="1" t="s">
        <v>1251</v>
      </c>
      <c r="I1424" s="1" t="s">
        <v>3658</v>
      </c>
      <c r="J1424" s="1" t="s">
        <v>70</v>
      </c>
      <c r="K1424" s="3">
        <v>15.86</v>
      </c>
      <c r="L1424">
        <v>2</v>
      </c>
      <c r="M1424" s="3">
        <v>31.72</v>
      </c>
      <c r="N1424" s="1" t="s">
        <v>21</v>
      </c>
      <c r="O1424" s="1" t="s">
        <v>37</v>
      </c>
    </row>
    <row r="1425" spans="1:15" x14ac:dyDescent="0.3">
      <c r="A1425" s="1" t="s">
        <v>4412</v>
      </c>
      <c r="B1425" s="2">
        <v>45360</v>
      </c>
      <c r="C1425" s="1" t="s">
        <v>6673</v>
      </c>
      <c r="D1425" s="1" t="s">
        <v>15</v>
      </c>
      <c r="E1425">
        <v>2024</v>
      </c>
      <c r="F1425" s="1" t="s">
        <v>4413</v>
      </c>
      <c r="G1425" s="1" t="s">
        <v>4414</v>
      </c>
      <c r="H1425" s="1" t="s">
        <v>166</v>
      </c>
      <c r="I1425" s="1" t="s">
        <v>167</v>
      </c>
      <c r="J1425" s="1" t="s">
        <v>87</v>
      </c>
      <c r="K1425" s="3">
        <v>48.4</v>
      </c>
      <c r="L1425">
        <v>2</v>
      </c>
      <c r="M1425" s="3">
        <v>96.8</v>
      </c>
      <c r="N1425" s="1" t="s">
        <v>21</v>
      </c>
      <c r="O1425" s="1" t="s">
        <v>22</v>
      </c>
    </row>
    <row r="1426" spans="1:15" x14ac:dyDescent="0.3">
      <c r="A1426" s="1" t="s">
        <v>4415</v>
      </c>
      <c r="B1426" s="2">
        <v>44976</v>
      </c>
      <c r="C1426" s="1" t="s">
        <v>6666</v>
      </c>
      <c r="D1426" s="1" t="s">
        <v>39</v>
      </c>
      <c r="E1426">
        <v>2023</v>
      </c>
      <c r="F1426" s="1" t="s">
        <v>4416</v>
      </c>
      <c r="G1426" s="1" t="s">
        <v>341</v>
      </c>
      <c r="H1426" s="1" t="s">
        <v>826</v>
      </c>
      <c r="I1426" s="1" t="s">
        <v>2996</v>
      </c>
      <c r="J1426" s="1" t="s">
        <v>51</v>
      </c>
      <c r="K1426" s="3">
        <v>25.27</v>
      </c>
      <c r="L1426">
        <v>5</v>
      </c>
      <c r="M1426" s="3">
        <v>126.35</v>
      </c>
      <c r="N1426" s="1" t="s">
        <v>29</v>
      </c>
      <c r="O1426" s="1" t="s">
        <v>52</v>
      </c>
    </row>
    <row r="1427" spans="1:15" x14ac:dyDescent="0.3">
      <c r="A1427" s="1" t="s">
        <v>4417</v>
      </c>
      <c r="B1427" s="2">
        <v>45582</v>
      </c>
      <c r="C1427" s="1" t="s">
        <v>6672</v>
      </c>
      <c r="D1427" s="1" t="s">
        <v>133</v>
      </c>
      <c r="E1427">
        <v>2024</v>
      </c>
      <c r="F1427" s="1" t="s">
        <v>4418</v>
      </c>
      <c r="G1427" s="1" t="s">
        <v>4419</v>
      </c>
      <c r="H1427" s="1" t="s">
        <v>104</v>
      </c>
      <c r="I1427" s="1" t="s">
        <v>105</v>
      </c>
      <c r="J1427" s="1" t="s">
        <v>20</v>
      </c>
      <c r="K1427" s="3">
        <v>32.53</v>
      </c>
      <c r="L1427">
        <v>4</v>
      </c>
      <c r="M1427" s="3">
        <v>130.12</v>
      </c>
      <c r="N1427" s="1" t="s">
        <v>6669</v>
      </c>
      <c r="O1427" s="1" t="s">
        <v>22</v>
      </c>
    </row>
    <row r="1428" spans="1:15" x14ac:dyDescent="0.3">
      <c r="A1428" s="1" t="s">
        <v>4420</v>
      </c>
      <c r="B1428" s="2">
        <v>44910</v>
      </c>
      <c r="C1428" s="1" t="s">
        <v>6672</v>
      </c>
      <c r="D1428" s="1" t="s">
        <v>107</v>
      </c>
      <c r="E1428">
        <v>2022</v>
      </c>
      <c r="F1428" s="1" t="s">
        <v>1511</v>
      </c>
      <c r="G1428" s="1" t="s">
        <v>1512</v>
      </c>
      <c r="H1428" s="1" t="s">
        <v>1210</v>
      </c>
      <c r="I1428" s="1" t="s">
        <v>1211</v>
      </c>
      <c r="J1428" s="1" t="s">
        <v>20</v>
      </c>
      <c r="K1428" s="3">
        <v>7.07</v>
      </c>
      <c r="L1428">
        <v>2</v>
      </c>
      <c r="M1428" s="3">
        <v>14.14</v>
      </c>
      <c r="N1428" s="1" t="s">
        <v>29</v>
      </c>
      <c r="O1428" s="1" t="s">
        <v>22</v>
      </c>
    </row>
    <row r="1429" spans="1:15" x14ac:dyDescent="0.3">
      <c r="A1429" s="1" t="s">
        <v>4421</v>
      </c>
      <c r="B1429" s="2">
        <v>45426</v>
      </c>
      <c r="C1429" s="1" t="s">
        <v>6671</v>
      </c>
      <c r="D1429" s="1" t="s">
        <v>46</v>
      </c>
      <c r="E1429">
        <v>2024</v>
      </c>
      <c r="F1429" s="1" t="s">
        <v>4422</v>
      </c>
      <c r="G1429" s="1" t="s">
        <v>4423</v>
      </c>
      <c r="H1429" s="1" t="s">
        <v>1530</v>
      </c>
      <c r="I1429" s="1" t="s">
        <v>4424</v>
      </c>
      <c r="J1429" s="1" t="s">
        <v>87</v>
      </c>
      <c r="K1429" s="3">
        <v>44.72</v>
      </c>
      <c r="L1429">
        <v>4</v>
      </c>
      <c r="M1429" s="3">
        <v>178.88</v>
      </c>
      <c r="N1429" s="1" t="s">
        <v>21</v>
      </c>
      <c r="O1429" s="1" t="s">
        <v>44</v>
      </c>
    </row>
    <row r="1430" spans="1:15" x14ac:dyDescent="0.3">
      <c r="A1430" s="1" t="s">
        <v>4425</v>
      </c>
      <c r="B1430" s="2">
        <v>45692</v>
      </c>
      <c r="C1430" s="1" t="s">
        <v>6671</v>
      </c>
      <c r="D1430" s="1" t="s">
        <v>39</v>
      </c>
      <c r="E1430">
        <v>2025</v>
      </c>
      <c r="F1430" s="1" t="s">
        <v>2006</v>
      </c>
      <c r="G1430" s="1" t="s">
        <v>3891</v>
      </c>
      <c r="H1430" s="1" t="s">
        <v>136</v>
      </c>
      <c r="I1430" s="1" t="s">
        <v>4426</v>
      </c>
      <c r="J1430" s="1" t="s">
        <v>20</v>
      </c>
      <c r="K1430" s="3">
        <v>39.17</v>
      </c>
      <c r="L1430">
        <v>5</v>
      </c>
      <c r="M1430" s="3">
        <v>195.85</v>
      </c>
      <c r="N1430" s="1" t="s">
        <v>21</v>
      </c>
      <c r="O1430" s="1" t="s">
        <v>30</v>
      </c>
    </row>
    <row r="1431" spans="1:15" x14ac:dyDescent="0.3">
      <c r="A1431" s="1" t="s">
        <v>4427</v>
      </c>
      <c r="B1431" s="2">
        <v>44828</v>
      </c>
      <c r="C1431" s="1" t="s">
        <v>6673</v>
      </c>
      <c r="D1431" s="1" t="s">
        <v>60</v>
      </c>
      <c r="E1431">
        <v>2022</v>
      </c>
      <c r="F1431" s="1" t="s">
        <v>1326</v>
      </c>
      <c r="G1431" s="1" t="s">
        <v>4161</v>
      </c>
      <c r="H1431" s="1" t="s">
        <v>468</v>
      </c>
      <c r="I1431" s="1" t="s">
        <v>1801</v>
      </c>
      <c r="J1431" s="1" t="s">
        <v>70</v>
      </c>
      <c r="K1431" s="3">
        <v>16.03</v>
      </c>
      <c r="L1431">
        <v>5</v>
      </c>
      <c r="M1431" s="3">
        <v>80.150000000000006</v>
      </c>
      <c r="N1431" s="1" t="s">
        <v>6669</v>
      </c>
      <c r="O1431" s="1" t="s">
        <v>95</v>
      </c>
    </row>
    <row r="1432" spans="1:15" x14ac:dyDescent="0.3">
      <c r="A1432" s="1" t="s">
        <v>4428</v>
      </c>
      <c r="B1432" s="2">
        <v>45837</v>
      </c>
      <c r="C1432" s="1" t="s">
        <v>6666</v>
      </c>
      <c r="D1432" s="1" t="s">
        <v>24</v>
      </c>
      <c r="E1432">
        <v>2025</v>
      </c>
      <c r="F1432" s="1" t="s">
        <v>3302</v>
      </c>
      <c r="G1432" s="1" t="s">
        <v>4429</v>
      </c>
      <c r="H1432" s="1" t="s">
        <v>702</v>
      </c>
      <c r="I1432" s="1" t="s">
        <v>703</v>
      </c>
      <c r="J1432" s="1" t="s">
        <v>70</v>
      </c>
      <c r="K1432" s="3">
        <v>13.78</v>
      </c>
      <c r="L1432">
        <v>4</v>
      </c>
      <c r="M1432" s="3">
        <v>55.12</v>
      </c>
      <c r="N1432" s="1" t="s">
        <v>21</v>
      </c>
      <c r="O1432" s="1" t="s">
        <v>30</v>
      </c>
    </row>
    <row r="1433" spans="1:15" x14ac:dyDescent="0.3">
      <c r="A1433" s="1" t="s">
        <v>4430</v>
      </c>
      <c r="B1433" s="2">
        <v>45139</v>
      </c>
      <c r="C1433" s="1" t="s">
        <v>6671</v>
      </c>
      <c r="D1433" s="1" t="s">
        <v>90</v>
      </c>
      <c r="E1433">
        <v>2023</v>
      </c>
      <c r="F1433" s="1" t="s">
        <v>3409</v>
      </c>
      <c r="G1433" s="1" t="s">
        <v>3410</v>
      </c>
      <c r="H1433" s="1" t="s">
        <v>1974</v>
      </c>
      <c r="I1433" s="1" t="s">
        <v>4431</v>
      </c>
      <c r="J1433" s="1" t="s">
        <v>20</v>
      </c>
      <c r="K1433" s="3">
        <v>13.74</v>
      </c>
      <c r="L1433">
        <v>5</v>
      </c>
      <c r="M1433" s="3">
        <v>68.7</v>
      </c>
      <c r="N1433" s="1" t="s">
        <v>21</v>
      </c>
      <c r="O1433" s="1" t="s">
        <v>52</v>
      </c>
    </row>
    <row r="1434" spans="1:15" x14ac:dyDescent="0.3">
      <c r="A1434" s="1" t="s">
        <v>4432</v>
      </c>
      <c r="B1434" s="2">
        <v>45496</v>
      </c>
      <c r="C1434" s="1" t="s">
        <v>6671</v>
      </c>
      <c r="D1434" s="1" t="s">
        <v>32</v>
      </c>
      <c r="E1434">
        <v>2024</v>
      </c>
      <c r="F1434" s="1" t="s">
        <v>4433</v>
      </c>
      <c r="G1434" s="1" t="s">
        <v>4434</v>
      </c>
      <c r="H1434" s="1" t="s">
        <v>2493</v>
      </c>
      <c r="I1434" s="1" t="s">
        <v>3243</v>
      </c>
      <c r="J1434" s="1" t="s">
        <v>51</v>
      </c>
      <c r="K1434" s="3">
        <v>15.52</v>
      </c>
      <c r="L1434">
        <v>5</v>
      </c>
      <c r="M1434" s="3">
        <v>77.599999999999994</v>
      </c>
      <c r="N1434" s="1" t="s">
        <v>21</v>
      </c>
      <c r="O1434" s="1" t="s">
        <v>193</v>
      </c>
    </row>
    <row r="1435" spans="1:15" x14ac:dyDescent="0.3">
      <c r="A1435" s="1" t="s">
        <v>4435</v>
      </c>
      <c r="B1435" s="2">
        <v>45816</v>
      </c>
      <c r="C1435" s="1" t="s">
        <v>6666</v>
      </c>
      <c r="D1435" s="1" t="s">
        <v>24</v>
      </c>
      <c r="E1435">
        <v>2025</v>
      </c>
      <c r="F1435" s="1" t="s">
        <v>1066</v>
      </c>
      <c r="G1435" s="1" t="s">
        <v>1067</v>
      </c>
      <c r="H1435" s="1" t="s">
        <v>2893</v>
      </c>
      <c r="I1435" s="1" t="s">
        <v>2894</v>
      </c>
      <c r="J1435" s="1" t="s">
        <v>70</v>
      </c>
      <c r="K1435" s="3">
        <v>41.45</v>
      </c>
      <c r="L1435">
        <v>1</v>
      </c>
      <c r="M1435" s="3">
        <v>41.45</v>
      </c>
      <c r="N1435" s="1" t="s">
        <v>6669</v>
      </c>
      <c r="O1435" s="1" t="s">
        <v>22</v>
      </c>
    </row>
    <row r="1436" spans="1:15" x14ac:dyDescent="0.3">
      <c r="A1436" s="1" t="s">
        <v>4436</v>
      </c>
      <c r="B1436" s="2">
        <v>45119</v>
      </c>
      <c r="C1436" s="1" t="s">
        <v>6670</v>
      </c>
      <c r="D1436" s="1" t="s">
        <v>32</v>
      </c>
      <c r="E1436">
        <v>2023</v>
      </c>
      <c r="F1436" s="1" t="s">
        <v>3422</v>
      </c>
      <c r="G1436" s="1" t="s">
        <v>3423</v>
      </c>
      <c r="H1436" s="1" t="s">
        <v>1085</v>
      </c>
      <c r="I1436" s="1" t="s">
        <v>1086</v>
      </c>
      <c r="J1436" s="1" t="s">
        <v>87</v>
      </c>
      <c r="K1436" s="3">
        <v>35.880000000000003</v>
      </c>
      <c r="L1436">
        <v>5</v>
      </c>
      <c r="M1436" s="3">
        <v>179.4</v>
      </c>
      <c r="N1436" s="1" t="s">
        <v>21</v>
      </c>
      <c r="O1436" s="1" t="s">
        <v>22</v>
      </c>
    </row>
    <row r="1437" spans="1:15" x14ac:dyDescent="0.3">
      <c r="A1437" s="1" t="s">
        <v>4437</v>
      </c>
      <c r="B1437" s="2">
        <v>45249</v>
      </c>
      <c r="C1437" s="1" t="s">
        <v>6666</v>
      </c>
      <c r="D1437" s="1" t="s">
        <v>54</v>
      </c>
      <c r="E1437">
        <v>2023</v>
      </c>
      <c r="F1437" s="1" t="s">
        <v>205</v>
      </c>
      <c r="G1437" s="1" t="s">
        <v>206</v>
      </c>
      <c r="H1437" s="1" t="s">
        <v>3360</v>
      </c>
      <c r="I1437" s="1" t="s">
        <v>4438</v>
      </c>
      <c r="J1437" s="1" t="s">
        <v>70</v>
      </c>
      <c r="K1437" s="3">
        <v>39.14</v>
      </c>
      <c r="L1437">
        <v>4</v>
      </c>
      <c r="M1437" s="3">
        <v>156.56</v>
      </c>
      <c r="N1437" s="1" t="s">
        <v>29</v>
      </c>
      <c r="O1437" s="1" t="s">
        <v>193</v>
      </c>
    </row>
    <row r="1438" spans="1:15" x14ac:dyDescent="0.3">
      <c r="A1438" s="1" t="s">
        <v>4439</v>
      </c>
      <c r="B1438" s="2">
        <v>45464</v>
      </c>
      <c r="C1438" s="1" t="s">
        <v>6668</v>
      </c>
      <c r="D1438" s="1" t="s">
        <v>24</v>
      </c>
      <c r="E1438">
        <v>2024</v>
      </c>
      <c r="F1438" s="1" t="s">
        <v>463</v>
      </c>
      <c r="G1438" s="1" t="s">
        <v>2621</v>
      </c>
      <c r="H1438" s="1" t="s">
        <v>365</v>
      </c>
      <c r="I1438" s="1" t="s">
        <v>366</v>
      </c>
      <c r="J1438" s="1" t="s">
        <v>70</v>
      </c>
      <c r="K1438" s="3">
        <v>34.520000000000003</v>
      </c>
      <c r="L1438">
        <v>2</v>
      </c>
      <c r="M1438" s="3">
        <v>69.040000000000006</v>
      </c>
      <c r="N1438" s="1" t="s">
        <v>21</v>
      </c>
      <c r="O1438" s="1" t="s">
        <v>95</v>
      </c>
    </row>
    <row r="1439" spans="1:15" x14ac:dyDescent="0.3">
      <c r="A1439" s="1" t="s">
        <v>4440</v>
      </c>
      <c r="B1439" s="2">
        <v>45435</v>
      </c>
      <c r="C1439" s="1" t="s">
        <v>6672</v>
      </c>
      <c r="D1439" s="1" t="s">
        <v>46</v>
      </c>
      <c r="E1439">
        <v>2024</v>
      </c>
      <c r="F1439" s="1" t="s">
        <v>3350</v>
      </c>
      <c r="G1439" s="1" t="s">
        <v>3351</v>
      </c>
      <c r="H1439" s="1" t="s">
        <v>4441</v>
      </c>
      <c r="I1439" s="1" t="s">
        <v>4442</v>
      </c>
      <c r="J1439" s="1" t="s">
        <v>87</v>
      </c>
      <c r="K1439" s="3">
        <v>7.43</v>
      </c>
      <c r="L1439">
        <v>2</v>
      </c>
      <c r="M1439" s="3">
        <v>14.86</v>
      </c>
      <c r="N1439" s="1" t="s">
        <v>21</v>
      </c>
      <c r="O1439" s="1" t="s">
        <v>37</v>
      </c>
    </row>
    <row r="1440" spans="1:15" x14ac:dyDescent="0.3">
      <c r="A1440" s="1" t="s">
        <v>4443</v>
      </c>
      <c r="B1440" s="2">
        <v>45312</v>
      </c>
      <c r="C1440" s="1" t="s">
        <v>6666</v>
      </c>
      <c r="D1440" s="1" t="s">
        <v>210</v>
      </c>
      <c r="E1440">
        <v>2024</v>
      </c>
      <c r="F1440" s="1" t="s">
        <v>290</v>
      </c>
      <c r="G1440" s="1" t="s">
        <v>291</v>
      </c>
      <c r="H1440" s="1" t="s">
        <v>717</v>
      </c>
      <c r="I1440" s="1" t="s">
        <v>718</v>
      </c>
      <c r="J1440" s="1" t="s">
        <v>20</v>
      </c>
      <c r="K1440" s="3">
        <v>32.799999999999997</v>
      </c>
      <c r="L1440">
        <v>2</v>
      </c>
      <c r="M1440" s="3">
        <v>65.599999999999994</v>
      </c>
      <c r="N1440" s="1" t="s">
        <v>6669</v>
      </c>
      <c r="O1440" s="1" t="s">
        <v>37</v>
      </c>
    </row>
    <row r="1441" spans="1:15" x14ac:dyDescent="0.3">
      <c r="A1441" s="1" t="s">
        <v>4444</v>
      </c>
      <c r="B1441" s="2">
        <v>45382</v>
      </c>
      <c r="C1441" s="1" t="s">
        <v>6666</v>
      </c>
      <c r="D1441" s="1" t="s">
        <v>15</v>
      </c>
      <c r="E1441">
        <v>2024</v>
      </c>
      <c r="F1441" s="1" t="s">
        <v>552</v>
      </c>
      <c r="G1441" s="1" t="s">
        <v>2293</v>
      </c>
      <c r="H1441" s="1" t="s">
        <v>2171</v>
      </c>
      <c r="I1441" s="1" t="s">
        <v>4445</v>
      </c>
      <c r="J1441" s="1" t="s">
        <v>20</v>
      </c>
      <c r="K1441" s="3">
        <v>9.8699999999999992</v>
      </c>
      <c r="L1441">
        <v>2</v>
      </c>
      <c r="M1441" s="3">
        <v>19.739999999999998</v>
      </c>
      <c r="N1441" s="1" t="s">
        <v>21</v>
      </c>
      <c r="O1441" s="1" t="s">
        <v>37</v>
      </c>
    </row>
    <row r="1442" spans="1:15" x14ac:dyDescent="0.3">
      <c r="A1442" s="1" t="s">
        <v>4446</v>
      </c>
      <c r="B1442" s="2">
        <v>45398</v>
      </c>
      <c r="C1442" s="1" t="s">
        <v>6671</v>
      </c>
      <c r="D1442" s="1" t="s">
        <v>82</v>
      </c>
      <c r="E1442">
        <v>2024</v>
      </c>
      <c r="F1442" s="1" t="s">
        <v>3422</v>
      </c>
      <c r="G1442" s="1" t="s">
        <v>3423</v>
      </c>
      <c r="H1442" s="1" t="s">
        <v>2213</v>
      </c>
      <c r="I1442" s="1" t="s">
        <v>4447</v>
      </c>
      <c r="J1442" s="1" t="s">
        <v>70</v>
      </c>
      <c r="K1442" s="3">
        <v>39.11</v>
      </c>
      <c r="L1442">
        <v>4</v>
      </c>
      <c r="M1442" s="3">
        <v>156.44</v>
      </c>
      <c r="N1442" s="1" t="s">
        <v>21</v>
      </c>
      <c r="O1442" s="1" t="s">
        <v>37</v>
      </c>
    </row>
    <row r="1443" spans="1:15" x14ac:dyDescent="0.3">
      <c r="A1443" s="1" t="s">
        <v>4448</v>
      </c>
      <c r="B1443" s="2">
        <v>45223</v>
      </c>
      <c r="C1443" s="1" t="s">
        <v>6671</v>
      </c>
      <c r="D1443" s="1" t="s">
        <v>133</v>
      </c>
      <c r="E1443">
        <v>2023</v>
      </c>
      <c r="F1443" s="1" t="s">
        <v>404</v>
      </c>
      <c r="G1443" s="1" t="s">
        <v>1074</v>
      </c>
      <c r="H1443" s="1" t="s">
        <v>2096</v>
      </c>
      <c r="I1443" s="1" t="s">
        <v>2097</v>
      </c>
      <c r="J1443" s="1" t="s">
        <v>70</v>
      </c>
      <c r="K1443" s="3">
        <v>12.36</v>
      </c>
      <c r="L1443">
        <v>5</v>
      </c>
      <c r="M1443" s="3">
        <v>61.8</v>
      </c>
      <c r="N1443" s="1" t="s">
        <v>6669</v>
      </c>
      <c r="O1443" s="1" t="s">
        <v>22</v>
      </c>
    </row>
    <row r="1444" spans="1:15" x14ac:dyDescent="0.3">
      <c r="A1444" s="1" t="s">
        <v>4449</v>
      </c>
      <c r="B1444" s="2">
        <v>45423</v>
      </c>
      <c r="C1444" s="1" t="s">
        <v>6673</v>
      </c>
      <c r="D1444" s="1" t="s">
        <v>46</v>
      </c>
      <c r="E1444">
        <v>2024</v>
      </c>
      <c r="F1444" s="1" t="s">
        <v>2615</v>
      </c>
      <c r="G1444" s="1" t="s">
        <v>2616</v>
      </c>
      <c r="H1444" s="1" t="s">
        <v>2065</v>
      </c>
      <c r="I1444" s="1" t="s">
        <v>2066</v>
      </c>
      <c r="J1444" s="1" t="s">
        <v>20</v>
      </c>
      <c r="K1444" s="3">
        <v>34.409999999999997</v>
      </c>
      <c r="L1444">
        <v>5</v>
      </c>
      <c r="M1444" s="3">
        <v>172.05</v>
      </c>
      <c r="N1444" s="1" t="s">
        <v>21</v>
      </c>
      <c r="O1444" s="1" t="s">
        <v>44</v>
      </c>
    </row>
    <row r="1445" spans="1:15" x14ac:dyDescent="0.3">
      <c r="A1445" s="1" t="s">
        <v>4450</v>
      </c>
      <c r="B1445" s="2">
        <v>45167</v>
      </c>
      <c r="C1445" s="1" t="s">
        <v>6671</v>
      </c>
      <c r="D1445" s="1" t="s">
        <v>90</v>
      </c>
      <c r="E1445">
        <v>2023</v>
      </c>
      <c r="F1445" s="1" t="s">
        <v>912</v>
      </c>
      <c r="G1445" s="1" t="s">
        <v>4451</v>
      </c>
      <c r="H1445" s="1" t="s">
        <v>4452</v>
      </c>
      <c r="I1445" s="1" t="s">
        <v>4453</v>
      </c>
      <c r="J1445" s="1" t="s">
        <v>87</v>
      </c>
      <c r="K1445" s="3">
        <v>26.41</v>
      </c>
      <c r="L1445">
        <v>3</v>
      </c>
      <c r="M1445" s="3">
        <v>79.23</v>
      </c>
      <c r="N1445" s="1" t="s">
        <v>6669</v>
      </c>
      <c r="O1445" s="1" t="s">
        <v>30</v>
      </c>
    </row>
    <row r="1446" spans="1:15" x14ac:dyDescent="0.3">
      <c r="A1446" s="1" t="s">
        <v>4454</v>
      </c>
      <c r="B1446" s="2">
        <v>45124</v>
      </c>
      <c r="C1446" s="1" t="s">
        <v>6667</v>
      </c>
      <c r="D1446" s="1" t="s">
        <v>32</v>
      </c>
      <c r="E1446">
        <v>2023</v>
      </c>
      <c r="F1446" s="1" t="s">
        <v>250</v>
      </c>
      <c r="G1446" s="1" t="s">
        <v>3892</v>
      </c>
      <c r="H1446" s="1" t="s">
        <v>3747</v>
      </c>
      <c r="I1446" s="1" t="s">
        <v>3748</v>
      </c>
      <c r="J1446" s="1" t="s">
        <v>20</v>
      </c>
      <c r="K1446" s="3">
        <v>47.73</v>
      </c>
      <c r="L1446">
        <v>3</v>
      </c>
      <c r="M1446" s="3">
        <v>143.19</v>
      </c>
      <c r="N1446" s="1" t="s">
        <v>21</v>
      </c>
      <c r="O1446" s="1" t="s">
        <v>22</v>
      </c>
    </row>
    <row r="1447" spans="1:15" x14ac:dyDescent="0.3">
      <c r="A1447" s="1" t="s">
        <v>4455</v>
      </c>
      <c r="B1447" s="2">
        <v>45100</v>
      </c>
      <c r="C1447" s="1" t="s">
        <v>6668</v>
      </c>
      <c r="D1447" s="1" t="s">
        <v>24</v>
      </c>
      <c r="E1447">
        <v>2023</v>
      </c>
      <c r="F1447" s="1" t="s">
        <v>4456</v>
      </c>
      <c r="G1447" s="1" t="s">
        <v>4457</v>
      </c>
      <c r="H1447" s="1" t="s">
        <v>673</v>
      </c>
      <c r="I1447" s="1" t="s">
        <v>4458</v>
      </c>
      <c r="J1447" s="1" t="s">
        <v>70</v>
      </c>
      <c r="K1447" s="3">
        <v>22.28</v>
      </c>
      <c r="L1447">
        <v>5</v>
      </c>
      <c r="M1447" s="3">
        <v>111.4</v>
      </c>
      <c r="N1447" s="1" t="s">
        <v>6669</v>
      </c>
      <c r="O1447" s="1" t="s">
        <v>44</v>
      </c>
    </row>
    <row r="1448" spans="1:15" x14ac:dyDescent="0.3">
      <c r="A1448" s="1" t="s">
        <v>4459</v>
      </c>
      <c r="B1448" s="2">
        <v>45375</v>
      </c>
      <c r="C1448" s="1" t="s">
        <v>6666</v>
      </c>
      <c r="D1448" s="1" t="s">
        <v>15</v>
      </c>
      <c r="E1448">
        <v>2024</v>
      </c>
      <c r="F1448" s="1" t="s">
        <v>596</v>
      </c>
      <c r="G1448" s="1" t="s">
        <v>597</v>
      </c>
      <c r="H1448" s="1" t="s">
        <v>2309</v>
      </c>
      <c r="I1448" s="1" t="s">
        <v>2310</v>
      </c>
      <c r="J1448" s="1" t="s">
        <v>51</v>
      </c>
      <c r="K1448" s="3">
        <v>44.02</v>
      </c>
      <c r="L1448">
        <v>5</v>
      </c>
      <c r="M1448" s="3">
        <v>220.1</v>
      </c>
      <c r="N1448" s="1" t="s">
        <v>21</v>
      </c>
      <c r="O1448" s="1" t="s">
        <v>37</v>
      </c>
    </row>
    <row r="1449" spans="1:15" x14ac:dyDescent="0.3">
      <c r="A1449" s="1" t="s">
        <v>4460</v>
      </c>
      <c r="B1449" s="2">
        <v>45635</v>
      </c>
      <c r="C1449" s="1" t="s">
        <v>6667</v>
      </c>
      <c r="D1449" s="1" t="s">
        <v>107</v>
      </c>
      <c r="E1449">
        <v>2024</v>
      </c>
      <c r="F1449" s="1" t="s">
        <v>2932</v>
      </c>
      <c r="G1449" s="1" t="s">
        <v>2933</v>
      </c>
      <c r="H1449" s="1" t="s">
        <v>310</v>
      </c>
      <c r="I1449" s="1" t="s">
        <v>744</v>
      </c>
      <c r="J1449" s="1" t="s">
        <v>70</v>
      </c>
      <c r="K1449" s="3">
        <v>29.68</v>
      </c>
      <c r="L1449">
        <v>5</v>
      </c>
      <c r="M1449" s="3">
        <v>148.4</v>
      </c>
      <c r="N1449" s="1" t="s">
        <v>29</v>
      </c>
      <c r="O1449" s="1" t="s">
        <v>22</v>
      </c>
    </row>
    <row r="1450" spans="1:15" x14ac:dyDescent="0.3">
      <c r="A1450" s="1" t="s">
        <v>4461</v>
      </c>
      <c r="B1450" s="2">
        <v>45567</v>
      </c>
      <c r="C1450" s="1" t="s">
        <v>6670</v>
      </c>
      <c r="D1450" s="1" t="s">
        <v>133</v>
      </c>
      <c r="E1450">
        <v>2024</v>
      </c>
      <c r="F1450" s="1" t="s">
        <v>1249</v>
      </c>
      <c r="G1450" s="1" t="s">
        <v>4077</v>
      </c>
      <c r="H1450" s="1" t="s">
        <v>811</v>
      </c>
      <c r="I1450" s="1" t="s">
        <v>1441</v>
      </c>
      <c r="J1450" s="1" t="s">
        <v>87</v>
      </c>
      <c r="K1450" s="3">
        <v>32.69</v>
      </c>
      <c r="L1450">
        <v>4</v>
      </c>
      <c r="M1450" s="3">
        <v>130.76</v>
      </c>
      <c r="N1450" s="1" t="s">
        <v>21</v>
      </c>
      <c r="O1450" s="1" t="s">
        <v>37</v>
      </c>
    </row>
    <row r="1451" spans="1:15" x14ac:dyDescent="0.3">
      <c r="A1451" s="1" t="s">
        <v>4462</v>
      </c>
      <c r="B1451" s="2">
        <v>45299</v>
      </c>
      <c r="C1451" s="1" t="s">
        <v>6667</v>
      </c>
      <c r="D1451" s="1" t="s">
        <v>210</v>
      </c>
      <c r="E1451">
        <v>2024</v>
      </c>
      <c r="F1451" s="1" t="s">
        <v>1819</v>
      </c>
      <c r="G1451" s="1" t="s">
        <v>2941</v>
      </c>
      <c r="H1451" s="1" t="s">
        <v>1566</v>
      </c>
      <c r="I1451" s="1" t="s">
        <v>1567</v>
      </c>
      <c r="J1451" s="1" t="s">
        <v>87</v>
      </c>
      <c r="K1451" s="3">
        <v>10.63</v>
      </c>
      <c r="L1451">
        <v>4</v>
      </c>
      <c r="M1451" s="3">
        <v>42.52</v>
      </c>
      <c r="N1451" s="1" t="s">
        <v>21</v>
      </c>
      <c r="O1451" s="1" t="s">
        <v>52</v>
      </c>
    </row>
    <row r="1452" spans="1:15" x14ac:dyDescent="0.3">
      <c r="A1452" s="1" t="s">
        <v>4463</v>
      </c>
      <c r="B1452" s="2">
        <v>45691</v>
      </c>
      <c r="C1452" s="1" t="s">
        <v>6667</v>
      </c>
      <c r="D1452" s="1" t="s">
        <v>39</v>
      </c>
      <c r="E1452">
        <v>2025</v>
      </c>
      <c r="F1452" s="1" t="s">
        <v>2455</v>
      </c>
      <c r="G1452" s="1" t="s">
        <v>2456</v>
      </c>
      <c r="H1452" s="1" t="s">
        <v>752</v>
      </c>
      <c r="I1452" s="1" t="s">
        <v>4464</v>
      </c>
      <c r="J1452" s="1" t="s">
        <v>70</v>
      </c>
      <c r="K1452" s="3">
        <v>30.02</v>
      </c>
      <c r="L1452">
        <v>3</v>
      </c>
      <c r="M1452" s="3">
        <v>90.06</v>
      </c>
      <c r="N1452" s="1" t="s">
        <v>21</v>
      </c>
      <c r="O1452" s="1" t="s">
        <v>37</v>
      </c>
    </row>
    <row r="1453" spans="1:15" x14ac:dyDescent="0.3">
      <c r="A1453" s="1" t="s">
        <v>4465</v>
      </c>
      <c r="B1453" s="2">
        <v>45522</v>
      </c>
      <c r="C1453" s="1" t="s">
        <v>6666</v>
      </c>
      <c r="D1453" s="1" t="s">
        <v>90</v>
      </c>
      <c r="E1453">
        <v>2024</v>
      </c>
      <c r="F1453" s="1" t="s">
        <v>4466</v>
      </c>
      <c r="G1453" s="1" t="s">
        <v>4467</v>
      </c>
      <c r="H1453" s="1" t="s">
        <v>3436</v>
      </c>
      <c r="I1453" s="1" t="s">
        <v>4468</v>
      </c>
      <c r="J1453" s="1" t="s">
        <v>70</v>
      </c>
      <c r="K1453" s="3">
        <v>24.82</v>
      </c>
      <c r="L1453">
        <v>5</v>
      </c>
      <c r="M1453" s="3">
        <v>124.1</v>
      </c>
      <c r="N1453" s="1" t="s">
        <v>6669</v>
      </c>
      <c r="O1453" s="1" t="s">
        <v>22</v>
      </c>
    </row>
    <row r="1454" spans="1:15" x14ac:dyDescent="0.3">
      <c r="A1454" s="1" t="s">
        <v>4469</v>
      </c>
      <c r="B1454" s="2">
        <v>45091</v>
      </c>
      <c r="C1454" s="1" t="s">
        <v>6670</v>
      </c>
      <c r="D1454" s="1" t="s">
        <v>24</v>
      </c>
      <c r="E1454">
        <v>2023</v>
      </c>
      <c r="F1454" s="1" t="s">
        <v>3033</v>
      </c>
      <c r="G1454" s="1" t="s">
        <v>3391</v>
      </c>
      <c r="H1454" s="1" t="s">
        <v>572</v>
      </c>
      <c r="I1454" s="1" t="s">
        <v>3170</v>
      </c>
      <c r="J1454" s="1" t="s">
        <v>20</v>
      </c>
      <c r="K1454" s="3">
        <v>7.03</v>
      </c>
      <c r="L1454">
        <v>3</v>
      </c>
      <c r="M1454" s="3">
        <v>21.09</v>
      </c>
      <c r="N1454" s="1" t="s">
        <v>21</v>
      </c>
      <c r="O1454" s="1" t="s">
        <v>37</v>
      </c>
    </row>
    <row r="1455" spans="1:15" x14ac:dyDescent="0.3">
      <c r="A1455" s="1" t="s">
        <v>4470</v>
      </c>
      <c r="B1455" s="2">
        <v>45850</v>
      </c>
      <c r="C1455" s="1" t="s">
        <v>6673</v>
      </c>
      <c r="D1455" s="1" t="s">
        <v>32</v>
      </c>
      <c r="E1455">
        <v>2025</v>
      </c>
      <c r="F1455" s="1" t="s">
        <v>1040</v>
      </c>
      <c r="G1455" s="1" t="s">
        <v>1041</v>
      </c>
      <c r="H1455" s="1" t="s">
        <v>2796</v>
      </c>
      <c r="I1455" s="1" t="s">
        <v>4314</v>
      </c>
      <c r="J1455" s="1" t="s">
        <v>87</v>
      </c>
      <c r="K1455" s="3">
        <v>37.85</v>
      </c>
      <c r="L1455">
        <v>1</v>
      </c>
      <c r="M1455" s="3">
        <v>37.85</v>
      </c>
      <c r="N1455" s="1" t="s">
        <v>6669</v>
      </c>
      <c r="O1455" s="1" t="s">
        <v>22</v>
      </c>
    </row>
    <row r="1456" spans="1:15" x14ac:dyDescent="0.3">
      <c r="A1456" s="1" t="s">
        <v>4471</v>
      </c>
      <c r="B1456" s="2">
        <v>45509</v>
      </c>
      <c r="C1456" s="1" t="s">
        <v>6667</v>
      </c>
      <c r="D1456" s="1" t="s">
        <v>90</v>
      </c>
      <c r="E1456">
        <v>2024</v>
      </c>
      <c r="F1456" s="1" t="s">
        <v>643</v>
      </c>
      <c r="G1456" s="1" t="s">
        <v>644</v>
      </c>
      <c r="H1456" s="1" t="s">
        <v>846</v>
      </c>
      <c r="I1456" s="1" t="s">
        <v>847</v>
      </c>
      <c r="J1456" s="1" t="s">
        <v>70</v>
      </c>
      <c r="K1456" s="3">
        <v>40.590000000000003</v>
      </c>
      <c r="L1456">
        <v>2</v>
      </c>
      <c r="M1456" s="3">
        <v>81.180000000000007</v>
      </c>
      <c r="N1456" s="1" t="s">
        <v>21</v>
      </c>
      <c r="O1456" s="1" t="s">
        <v>193</v>
      </c>
    </row>
    <row r="1457" spans="1:15" x14ac:dyDescent="0.3">
      <c r="A1457" s="1" t="s">
        <v>4472</v>
      </c>
      <c r="B1457" s="2">
        <v>44984</v>
      </c>
      <c r="C1457" s="1" t="s">
        <v>6667</v>
      </c>
      <c r="D1457" s="1" t="s">
        <v>39</v>
      </c>
      <c r="E1457">
        <v>2023</v>
      </c>
      <c r="F1457" s="1" t="s">
        <v>1516</v>
      </c>
      <c r="G1457" s="1" t="s">
        <v>4473</v>
      </c>
      <c r="H1457" s="1" t="s">
        <v>4474</v>
      </c>
      <c r="I1457" s="1" t="s">
        <v>4475</v>
      </c>
      <c r="J1457" s="1" t="s">
        <v>20</v>
      </c>
      <c r="K1457" s="3">
        <v>18.96</v>
      </c>
      <c r="L1457">
        <v>3</v>
      </c>
      <c r="M1457" s="3">
        <v>56.88</v>
      </c>
      <c r="N1457" s="1" t="s">
        <v>21</v>
      </c>
      <c r="O1457" s="1" t="s">
        <v>44</v>
      </c>
    </row>
    <row r="1458" spans="1:15" x14ac:dyDescent="0.3">
      <c r="A1458" s="1" t="s">
        <v>4476</v>
      </c>
      <c r="B1458" s="2">
        <v>45534</v>
      </c>
      <c r="C1458" s="1" t="s">
        <v>6668</v>
      </c>
      <c r="D1458" s="1" t="s">
        <v>90</v>
      </c>
      <c r="E1458">
        <v>2024</v>
      </c>
      <c r="F1458" s="1" t="s">
        <v>921</v>
      </c>
      <c r="G1458" s="1" t="s">
        <v>922</v>
      </c>
      <c r="H1458" s="1" t="s">
        <v>1974</v>
      </c>
      <c r="I1458" s="1" t="s">
        <v>2339</v>
      </c>
      <c r="J1458" s="1" t="s">
        <v>70</v>
      </c>
      <c r="K1458" s="3">
        <v>13.14</v>
      </c>
      <c r="L1458">
        <v>4</v>
      </c>
      <c r="M1458" s="3">
        <v>52.56</v>
      </c>
      <c r="N1458" s="1" t="s">
        <v>21</v>
      </c>
      <c r="O1458" s="1" t="s">
        <v>44</v>
      </c>
    </row>
    <row r="1459" spans="1:15" x14ac:dyDescent="0.3">
      <c r="A1459" s="1" t="s">
        <v>4477</v>
      </c>
      <c r="B1459" s="2">
        <v>45216</v>
      </c>
      <c r="C1459" s="1" t="s">
        <v>6671</v>
      </c>
      <c r="D1459" s="1" t="s">
        <v>133</v>
      </c>
      <c r="E1459">
        <v>2023</v>
      </c>
      <c r="F1459" s="1" t="s">
        <v>621</v>
      </c>
      <c r="G1459" s="1" t="s">
        <v>622</v>
      </c>
      <c r="H1459" s="1" t="s">
        <v>1497</v>
      </c>
      <c r="I1459" s="1" t="s">
        <v>1498</v>
      </c>
      <c r="J1459" s="1" t="s">
        <v>70</v>
      </c>
      <c r="K1459" s="3">
        <v>42.89</v>
      </c>
      <c r="L1459">
        <v>4</v>
      </c>
      <c r="M1459" s="3">
        <v>171.56</v>
      </c>
      <c r="N1459" s="1" t="s">
        <v>21</v>
      </c>
      <c r="O1459" s="1" t="s">
        <v>30</v>
      </c>
    </row>
    <row r="1460" spans="1:15" x14ac:dyDescent="0.3">
      <c r="A1460" s="1" t="s">
        <v>4478</v>
      </c>
      <c r="B1460" s="2">
        <v>45598</v>
      </c>
      <c r="C1460" s="1" t="s">
        <v>6673</v>
      </c>
      <c r="D1460" s="1" t="s">
        <v>54</v>
      </c>
      <c r="E1460">
        <v>2024</v>
      </c>
      <c r="F1460" s="1" t="s">
        <v>1906</v>
      </c>
      <c r="G1460" s="1" t="s">
        <v>2667</v>
      </c>
      <c r="H1460" s="1" t="s">
        <v>4479</v>
      </c>
      <c r="I1460" s="1" t="s">
        <v>4480</v>
      </c>
      <c r="J1460" s="1" t="s">
        <v>87</v>
      </c>
      <c r="K1460" s="3">
        <v>39.369999999999997</v>
      </c>
      <c r="L1460">
        <v>4</v>
      </c>
      <c r="M1460" s="3">
        <v>157.47999999999999</v>
      </c>
      <c r="N1460" s="1" t="s">
        <v>29</v>
      </c>
      <c r="O1460" s="1" t="s">
        <v>30</v>
      </c>
    </row>
    <row r="1461" spans="1:15" x14ac:dyDescent="0.3">
      <c r="A1461" s="1" t="s">
        <v>4481</v>
      </c>
      <c r="B1461" s="2">
        <v>45820</v>
      </c>
      <c r="C1461" s="1" t="s">
        <v>6672</v>
      </c>
      <c r="D1461" s="1" t="s">
        <v>24</v>
      </c>
      <c r="E1461">
        <v>2025</v>
      </c>
      <c r="F1461" s="1" t="s">
        <v>939</v>
      </c>
      <c r="G1461" s="1" t="s">
        <v>4482</v>
      </c>
      <c r="H1461" s="1" t="s">
        <v>1618</v>
      </c>
      <c r="I1461" s="1" t="s">
        <v>1619</v>
      </c>
      <c r="J1461" s="1" t="s">
        <v>20</v>
      </c>
      <c r="K1461" s="3">
        <v>28.08</v>
      </c>
      <c r="L1461">
        <v>5</v>
      </c>
      <c r="M1461" s="3">
        <v>140.4</v>
      </c>
      <c r="N1461" s="1" t="s">
        <v>21</v>
      </c>
      <c r="O1461" s="1" t="s">
        <v>95</v>
      </c>
    </row>
    <row r="1462" spans="1:15" x14ac:dyDescent="0.3">
      <c r="A1462" s="1" t="s">
        <v>4483</v>
      </c>
      <c r="B1462" s="2">
        <v>45259</v>
      </c>
      <c r="C1462" s="1" t="s">
        <v>6670</v>
      </c>
      <c r="D1462" s="1" t="s">
        <v>54</v>
      </c>
      <c r="E1462">
        <v>2023</v>
      </c>
      <c r="F1462" s="1" t="s">
        <v>322</v>
      </c>
      <c r="G1462" s="1" t="s">
        <v>1397</v>
      </c>
      <c r="H1462" s="1" t="s">
        <v>2650</v>
      </c>
      <c r="I1462" s="1" t="s">
        <v>3822</v>
      </c>
      <c r="J1462" s="1" t="s">
        <v>70</v>
      </c>
      <c r="K1462" s="3">
        <v>48.39</v>
      </c>
      <c r="L1462">
        <v>4</v>
      </c>
      <c r="M1462" s="3">
        <v>193.56</v>
      </c>
      <c r="N1462" s="1" t="s">
        <v>88</v>
      </c>
      <c r="O1462" s="1" t="s">
        <v>22</v>
      </c>
    </row>
    <row r="1463" spans="1:15" x14ac:dyDescent="0.3">
      <c r="A1463" s="1" t="s">
        <v>4484</v>
      </c>
      <c r="B1463" s="2">
        <v>45849</v>
      </c>
      <c r="C1463" s="1" t="s">
        <v>6668</v>
      </c>
      <c r="D1463" s="1" t="s">
        <v>32</v>
      </c>
      <c r="E1463">
        <v>2025</v>
      </c>
      <c r="F1463" s="1" t="s">
        <v>295</v>
      </c>
      <c r="G1463" s="1" t="s">
        <v>3383</v>
      </c>
      <c r="H1463" s="1" t="s">
        <v>4485</v>
      </c>
      <c r="I1463" s="1" t="s">
        <v>4486</v>
      </c>
      <c r="J1463" s="1" t="s">
        <v>87</v>
      </c>
      <c r="K1463" s="3">
        <v>9.31</v>
      </c>
      <c r="L1463">
        <v>4</v>
      </c>
      <c r="M1463" s="3">
        <v>37.24</v>
      </c>
      <c r="N1463" s="1" t="s">
        <v>6669</v>
      </c>
      <c r="O1463" s="1" t="s">
        <v>44</v>
      </c>
    </row>
    <row r="1464" spans="1:15" x14ac:dyDescent="0.3">
      <c r="A1464" s="1" t="s">
        <v>4487</v>
      </c>
      <c r="B1464" s="2">
        <v>45516</v>
      </c>
      <c r="C1464" s="1" t="s">
        <v>6667</v>
      </c>
      <c r="D1464" s="1" t="s">
        <v>90</v>
      </c>
      <c r="E1464">
        <v>2024</v>
      </c>
      <c r="F1464" s="1" t="s">
        <v>648</v>
      </c>
      <c r="G1464" s="1" t="s">
        <v>649</v>
      </c>
      <c r="H1464" s="1" t="s">
        <v>171</v>
      </c>
      <c r="I1464" s="1" t="s">
        <v>172</v>
      </c>
      <c r="J1464" s="1" t="s">
        <v>20</v>
      </c>
      <c r="K1464" s="3">
        <v>7.38</v>
      </c>
      <c r="L1464">
        <v>4</v>
      </c>
      <c r="M1464" s="3">
        <v>29.52</v>
      </c>
      <c r="N1464" s="1" t="s">
        <v>29</v>
      </c>
      <c r="O1464" s="1" t="s">
        <v>193</v>
      </c>
    </row>
    <row r="1465" spans="1:15" x14ac:dyDescent="0.3">
      <c r="A1465" s="1" t="s">
        <v>4488</v>
      </c>
      <c r="B1465" s="2">
        <v>45342</v>
      </c>
      <c r="C1465" s="1" t="s">
        <v>6671</v>
      </c>
      <c r="D1465" s="1" t="s">
        <v>39</v>
      </c>
      <c r="E1465">
        <v>2024</v>
      </c>
      <c r="F1465" s="1" t="s">
        <v>139</v>
      </c>
      <c r="G1465" s="1" t="s">
        <v>4489</v>
      </c>
      <c r="H1465" s="1" t="s">
        <v>2025</v>
      </c>
      <c r="I1465" s="1" t="s">
        <v>2026</v>
      </c>
      <c r="J1465" s="1" t="s">
        <v>70</v>
      </c>
      <c r="K1465" s="3">
        <v>43.27</v>
      </c>
      <c r="L1465">
        <v>5</v>
      </c>
      <c r="M1465" s="3">
        <v>216.35</v>
      </c>
      <c r="N1465" s="1" t="s">
        <v>6669</v>
      </c>
      <c r="O1465" s="1" t="s">
        <v>22</v>
      </c>
    </row>
    <row r="1466" spans="1:15" x14ac:dyDescent="0.3">
      <c r="A1466" s="1" t="s">
        <v>4490</v>
      </c>
      <c r="B1466" s="2">
        <v>45358</v>
      </c>
      <c r="C1466" s="1" t="s">
        <v>6672</v>
      </c>
      <c r="D1466" s="1" t="s">
        <v>15</v>
      </c>
      <c r="E1466">
        <v>2024</v>
      </c>
      <c r="F1466" s="1" t="s">
        <v>829</v>
      </c>
      <c r="G1466" s="1" t="s">
        <v>3213</v>
      </c>
      <c r="H1466" s="1" t="s">
        <v>104</v>
      </c>
      <c r="I1466" s="1" t="s">
        <v>105</v>
      </c>
      <c r="J1466" s="1" t="s">
        <v>70</v>
      </c>
      <c r="K1466" s="3">
        <v>31.88</v>
      </c>
      <c r="L1466">
        <v>1</v>
      </c>
      <c r="M1466" s="3">
        <v>31.88</v>
      </c>
      <c r="N1466" s="1" t="s">
        <v>21</v>
      </c>
      <c r="O1466" s="1" t="s">
        <v>44</v>
      </c>
    </row>
    <row r="1467" spans="1:15" x14ac:dyDescent="0.3">
      <c r="A1467" s="1" t="s">
        <v>4491</v>
      </c>
      <c r="B1467" s="2">
        <v>45622</v>
      </c>
      <c r="C1467" s="1" t="s">
        <v>6671</v>
      </c>
      <c r="D1467" s="1" t="s">
        <v>54</v>
      </c>
      <c r="E1467">
        <v>2024</v>
      </c>
      <c r="F1467" s="1" t="s">
        <v>326</v>
      </c>
      <c r="G1467" s="1" t="s">
        <v>1851</v>
      </c>
      <c r="H1467" s="1" t="s">
        <v>4492</v>
      </c>
      <c r="I1467" s="1" t="s">
        <v>4493</v>
      </c>
      <c r="J1467" s="1" t="s">
        <v>87</v>
      </c>
      <c r="K1467" s="3">
        <v>40.29</v>
      </c>
      <c r="L1467">
        <v>2</v>
      </c>
      <c r="M1467" s="3">
        <v>80.58</v>
      </c>
      <c r="N1467" s="1" t="s">
        <v>21</v>
      </c>
      <c r="O1467" s="1" t="s">
        <v>95</v>
      </c>
    </row>
    <row r="1468" spans="1:15" x14ac:dyDescent="0.3">
      <c r="A1468" s="1" t="s">
        <v>4494</v>
      </c>
      <c r="B1468" s="2">
        <v>45598</v>
      </c>
      <c r="C1468" s="1" t="s">
        <v>6673</v>
      </c>
      <c r="D1468" s="1" t="s">
        <v>54</v>
      </c>
      <c r="E1468">
        <v>2024</v>
      </c>
      <c r="F1468" s="1" t="s">
        <v>1459</v>
      </c>
      <c r="G1468" s="1" t="s">
        <v>4495</v>
      </c>
      <c r="H1468" s="1" t="s">
        <v>2171</v>
      </c>
      <c r="I1468" s="1" t="s">
        <v>4445</v>
      </c>
      <c r="J1468" s="1" t="s">
        <v>51</v>
      </c>
      <c r="K1468" s="3">
        <v>12.02</v>
      </c>
      <c r="L1468">
        <v>5</v>
      </c>
      <c r="M1468" s="3">
        <v>60.1</v>
      </c>
      <c r="N1468" s="1" t="s">
        <v>21</v>
      </c>
      <c r="O1468" s="1" t="s">
        <v>22</v>
      </c>
    </row>
    <row r="1469" spans="1:15" x14ac:dyDescent="0.3">
      <c r="A1469" s="1" t="s">
        <v>4496</v>
      </c>
      <c r="B1469" s="2">
        <v>45774</v>
      </c>
      <c r="C1469" s="1" t="s">
        <v>6666</v>
      </c>
      <c r="D1469" s="1" t="s">
        <v>82</v>
      </c>
      <c r="E1469">
        <v>2025</v>
      </c>
      <c r="F1469" s="1" t="s">
        <v>2671</v>
      </c>
      <c r="G1469" s="1" t="s">
        <v>2672</v>
      </c>
      <c r="H1469" s="1" t="s">
        <v>3277</v>
      </c>
      <c r="I1469" s="1" t="s">
        <v>3278</v>
      </c>
      <c r="J1469" s="1" t="s">
        <v>70</v>
      </c>
      <c r="K1469" s="3">
        <v>15.29</v>
      </c>
      <c r="L1469">
        <v>2</v>
      </c>
      <c r="M1469" s="3">
        <v>30.58</v>
      </c>
      <c r="N1469" s="1" t="s">
        <v>6669</v>
      </c>
      <c r="O1469" s="1" t="s">
        <v>37</v>
      </c>
    </row>
    <row r="1470" spans="1:15" x14ac:dyDescent="0.3">
      <c r="A1470" s="1" t="s">
        <v>4497</v>
      </c>
      <c r="B1470" s="2">
        <v>45449</v>
      </c>
      <c r="C1470" s="1" t="s">
        <v>6672</v>
      </c>
      <c r="D1470" s="1" t="s">
        <v>24</v>
      </c>
      <c r="E1470">
        <v>2024</v>
      </c>
      <c r="F1470" s="1" t="s">
        <v>2380</v>
      </c>
      <c r="G1470" s="1" t="s">
        <v>2381</v>
      </c>
      <c r="H1470" s="1" t="s">
        <v>974</v>
      </c>
      <c r="I1470" s="1" t="s">
        <v>975</v>
      </c>
      <c r="J1470" s="1" t="s">
        <v>70</v>
      </c>
      <c r="K1470" s="3">
        <v>20.96</v>
      </c>
      <c r="L1470">
        <v>4</v>
      </c>
      <c r="M1470" s="3">
        <v>83.84</v>
      </c>
      <c r="N1470" s="1" t="s">
        <v>6669</v>
      </c>
      <c r="O1470" s="1" t="s">
        <v>37</v>
      </c>
    </row>
    <row r="1471" spans="1:15" x14ac:dyDescent="0.3">
      <c r="A1471" s="1" t="s">
        <v>4498</v>
      </c>
      <c r="B1471" s="2">
        <v>45098</v>
      </c>
      <c r="C1471" s="1" t="s">
        <v>6670</v>
      </c>
      <c r="D1471" s="1" t="s">
        <v>24</v>
      </c>
      <c r="E1471">
        <v>2023</v>
      </c>
      <c r="F1471" s="1" t="s">
        <v>76</v>
      </c>
      <c r="G1471" s="1" t="s">
        <v>341</v>
      </c>
      <c r="H1471" s="1" t="s">
        <v>1410</v>
      </c>
      <c r="I1471" s="1" t="s">
        <v>1411</v>
      </c>
      <c r="J1471" s="1" t="s">
        <v>70</v>
      </c>
      <c r="K1471" s="3">
        <v>22.84</v>
      </c>
      <c r="L1471">
        <v>2</v>
      </c>
      <c r="M1471" s="3">
        <v>45.68</v>
      </c>
      <c r="N1471" s="1" t="s">
        <v>88</v>
      </c>
      <c r="O1471" s="1" t="s">
        <v>52</v>
      </c>
    </row>
    <row r="1472" spans="1:15" x14ac:dyDescent="0.3">
      <c r="A1472" s="1" t="s">
        <v>4499</v>
      </c>
      <c r="B1472" s="2">
        <v>45597</v>
      </c>
      <c r="C1472" s="1" t="s">
        <v>6668</v>
      </c>
      <c r="D1472" s="1" t="s">
        <v>54</v>
      </c>
      <c r="E1472">
        <v>2024</v>
      </c>
      <c r="F1472" s="1" t="s">
        <v>1840</v>
      </c>
      <c r="G1472" s="1" t="s">
        <v>1841</v>
      </c>
      <c r="H1472" s="1" t="s">
        <v>623</v>
      </c>
      <c r="I1472" s="1" t="s">
        <v>624</v>
      </c>
      <c r="J1472" s="1" t="s">
        <v>20</v>
      </c>
      <c r="K1472" s="3">
        <v>49.17</v>
      </c>
      <c r="L1472">
        <v>1</v>
      </c>
      <c r="M1472" s="3">
        <v>49.17</v>
      </c>
      <c r="N1472" s="1" t="s">
        <v>6669</v>
      </c>
      <c r="O1472" s="1" t="s">
        <v>37</v>
      </c>
    </row>
    <row r="1473" spans="1:15" x14ac:dyDescent="0.3">
      <c r="A1473" s="1" t="s">
        <v>4500</v>
      </c>
      <c r="B1473" s="2">
        <v>45305</v>
      </c>
      <c r="C1473" s="1" t="s">
        <v>6666</v>
      </c>
      <c r="D1473" s="1" t="s">
        <v>210</v>
      </c>
      <c r="E1473">
        <v>2024</v>
      </c>
      <c r="F1473" s="1" t="s">
        <v>750</v>
      </c>
      <c r="G1473" s="1" t="s">
        <v>4501</v>
      </c>
      <c r="H1473" s="1" t="s">
        <v>2527</v>
      </c>
      <c r="I1473" s="1" t="s">
        <v>4502</v>
      </c>
      <c r="J1473" s="1" t="s">
        <v>51</v>
      </c>
      <c r="K1473" s="3">
        <v>22.94</v>
      </c>
      <c r="L1473">
        <v>4</v>
      </c>
      <c r="M1473" s="3">
        <v>91.76</v>
      </c>
      <c r="N1473" s="1" t="s">
        <v>29</v>
      </c>
      <c r="O1473" s="1" t="s">
        <v>44</v>
      </c>
    </row>
    <row r="1474" spans="1:15" x14ac:dyDescent="0.3">
      <c r="A1474" s="1" t="s">
        <v>4503</v>
      </c>
      <c r="B1474" s="2">
        <v>45855</v>
      </c>
      <c r="C1474" s="1" t="s">
        <v>6672</v>
      </c>
      <c r="D1474" s="1" t="s">
        <v>32</v>
      </c>
      <c r="E1474">
        <v>2025</v>
      </c>
      <c r="F1474" s="1" t="s">
        <v>4028</v>
      </c>
      <c r="G1474" s="1" t="s">
        <v>4029</v>
      </c>
      <c r="H1474" s="1" t="s">
        <v>4504</v>
      </c>
      <c r="I1474" s="1" t="s">
        <v>4505</v>
      </c>
      <c r="J1474" s="1" t="s">
        <v>20</v>
      </c>
      <c r="K1474" s="3">
        <v>40.619999999999997</v>
      </c>
      <c r="L1474">
        <v>4</v>
      </c>
      <c r="M1474" s="3">
        <v>162.47999999999999</v>
      </c>
      <c r="N1474" s="1" t="s">
        <v>21</v>
      </c>
      <c r="O1474" s="1" t="s">
        <v>193</v>
      </c>
    </row>
    <row r="1475" spans="1:15" x14ac:dyDescent="0.3">
      <c r="A1475" s="1" t="s">
        <v>4506</v>
      </c>
      <c r="B1475" s="2">
        <v>45626</v>
      </c>
      <c r="C1475" s="1" t="s">
        <v>6673</v>
      </c>
      <c r="D1475" s="1" t="s">
        <v>54</v>
      </c>
      <c r="E1475">
        <v>2024</v>
      </c>
      <c r="F1475" s="1" t="s">
        <v>658</v>
      </c>
      <c r="G1475" s="1" t="s">
        <v>4507</v>
      </c>
      <c r="H1475" s="1" t="s">
        <v>1848</v>
      </c>
      <c r="I1475" s="1" t="s">
        <v>1849</v>
      </c>
      <c r="J1475" s="1" t="s">
        <v>70</v>
      </c>
      <c r="K1475" s="3">
        <v>11.69</v>
      </c>
      <c r="L1475">
        <v>3</v>
      </c>
      <c r="M1475" s="3">
        <v>35.07</v>
      </c>
      <c r="N1475" s="1" t="s">
        <v>21</v>
      </c>
      <c r="O1475" s="1" t="s">
        <v>22</v>
      </c>
    </row>
    <row r="1476" spans="1:15" x14ac:dyDescent="0.3">
      <c r="A1476" s="1" t="s">
        <v>4508</v>
      </c>
      <c r="B1476" s="2">
        <v>45473</v>
      </c>
      <c r="C1476" s="1" t="s">
        <v>6666</v>
      </c>
      <c r="D1476" s="1" t="s">
        <v>24</v>
      </c>
      <c r="E1476">
        <v>2024</v>
      </c>
      <c r="F1476" s="1" t="s">
        <v>3106</v>
      </c>
      <c r="G1476" s="1" t="s">
        <v>3107</v>
      </c>
      <c r="H1476" s="1" t="s">
        <v>1158</v>
      </c>
      <c r="I1476" s="1" t="s">
        <v>3448</v>
      </c>
      <c r="J1476" s="1" t="s">
        <v>70</v>
      </c>
      <c r="K1476" s="3">
        <v>19.43</v>
      </c>
      <c r="L1476">
        <v>4</v>
      </c>
      <c r="M1476" s="3">
        <v>77.72</v>
      </c>
      <c r="N1476" s="1" t="s">
        <v>6669</v>
      </c>
      <c r="O1476" s="1" t="s">
        <v>22</v>
      </c>
    </row>
    <row r="1477" spans="1:15" x14ac:dyDescent="0.3">
      <c r="A1477" s="1" t="s">
        <v>4509</v>
      </c>
      <c r="B1477" s="2">
        <v>45387</v>
      </c>
      <c r="C1477" s="1" t="s">
        <v>6668</v>
      </c>
      <c r="D1477" s="1" t="s">
        <v>82</v>
      </c>
      <c r="E1477">
        <v>2024</v>
      </c>
      <c r="F1477" s="1" t="s">
        <v>4510</v>
      </c>
      <c r="G1477" s="1" t="s">
        <v>4511</v>
      </c>
      <c r="H1477" s="1" t="s">
        <v>4189</v>
      </c>
      <c r="I1477" s="1" t="s">
        <v>4190</v>
      </c>
      <c r="J1477" s="1" t="s">
        <v>70</v>
      </c>
      <c r="K1477" s="3">
        <v>48.23</v>
      </c>
      <c r="L1477">
        <v>1</v>
      </c>
      <c r="M1477" s="3">
        <v>48.23</v>
      </c>
      <c r="N1477" s="1" t="s">
        <v>29</v>
      </c>
      <c r="O1477" s="1" t="s">
        <v>22</v>
      </c>
    </row>
    <row r="1478" spans="1:15" x14ac:dyDescent="0.3">
      <c r="A1478" s="1" t="s">
        <v>4512</v>
      </c>
      <c r="B1478" s="2">
        <v>44968</v>
      </c>
      <c r="C1478" s="1" t="s">
        <v>6673</v>
      </c>
      <c r="D1478" s="1" t="s">
        <v>39</v>
      </c>
      <c r="E1478">
        <v>2023</v>
      </c>
      <c r="F1478" s="1" t="s">
        <v>939</v>
      </c>
      <c r="G1478" s="1" t="s">
        <v>1893</v>
      </c>
      <c r="H1478" s="1" t="s">
        <v>393</v>
      </c>
      <c r="I1478" s="1" t="s">
        <v>394</v>
      </c>
      <c r="J1478" s="1" t="s">
        <v>51</v>
      </c>
      <c r="K1478" s="3">
        <v>35.159999999999997</v>
      </c>
      <c r="L1478">
        <v>3</v>
      </c>
      <c r="M1478" s="3">
        <v>105.48</v>
      </c>
      <c r="N1478" s="1" t="s">
        <v>6669</v>
      </c>
      <c r="O1478" s="1" t="s">
        <v>80</v>
      </c>
    </row>
    <row r="1479" spans="1:15" x14ac:dyDescent="0.3">
      <c r="A1479" s="1" t="s">
        <v>4513</v>
      </c>
      <c r="B1479" s="2">
        <v>45295</v>
      </c>
      <c r="C1479" s="1" t="s">
        <v>6672</v>
      </c>
      <c r="D1479" s="1" t="s">
        <v>210</v>
      </c>
      <c r="E1479">
        <v>2024</v>
      </c>
      <c r="F1479" s="1" t="s">
        <v>205</v>
      </c>
      <c r="G1479" s="1" t="s">
        <v>1574</v>
      </c>
      <c r="H1479" s="1" t="s">
        <v>598</v>
      </c>
      <c r="I1479" s="1" t="s">
        <v>2432</v>
      </c>
      <c r="J1479" s="1" t="s">
        <v>87</v>
      </c>
      <c r="K1479" s="3">
        <v>40.61</v>
      </c>
      <c r="L1479">
        <v>2</v>
      </c>
      <c r="M1479" s="3">
        <v>81.22</v>
      </c>
      <c r="N1479" s="1" t="s">
        <v>21</v>
      </c>
      <c r="O1479" s="1" t="s">
        <v>193</v>
      </c>
    </row>
    <row r="1480" spans="1:15" x14ac:dyDescent="0.3">
      <c r="A1480" s="1" t="s">
        <v>4514</v>
      </c>
      <c r="B1480" s="2">
        <v>45498</v>
      </c>
      <c r="C1480" s="1" t="s">
        <v>6672</v>
      </c>
      <c r="D1480" s="1" t="s">
        <v>32</v>
      </c>
      <c r="E1480">
        <v>2024</v>
      </c>
      <c r="F1480" s="1" t="s">
        <v>2855</v>
      </c>
      <c r="G1480" s="1" t="s">
        <v>2856</v>
      </c>
      <c r="H1480" s="1" t="s">
        <v>1959</v>
      </c>
      <c r="I1480" s="1" t="s">
        <v>4515</v>
      </c>
      <c r="J1480" s="1" t="s">
        <v>87</v>
      </c>
      <c r="K1480" s="3">
        <v>10.25</v>
      </c>
      <c r="L1480">
        <v>5</v>
      </c>
      <c r="M1480" s="3">
        <v>51.25</v>
      </c>
      <c r="N1480" s="1" t="s">
        <v>88</v>
      </c>
      <c r="O1480" s="1" t="s">
        <v>37</v>
      </c>
    </row>
    <row r="1481" spans="1:15" x14ac:dyDescent="0.3">
      <c r="A1481" s="1" t="s">
        <v>4516</v>
      </c>
      <c r="B1481" s="2">
        <v>45621</v>
      </c>
      <c r="C1481" s="1" t="s">
        <v>6667</v>
      </c>
      <c r="D1481" s="1" t="s">
        <v>54</v>
      </c>
      <c r="E1481">
        <v>2024</v>
      </c>
      <c r="F1481" s="1" t="s">
        <v>358</v>
      </c>
      <c r="G1481" s="1" t="s">
        <v>2132</v>
      </c>
      <c r="H1481" s="1" t="s">
        <v>1210</v>
      </c>
      <c r="I1481" s="1" t="s">
        <v>1211</v>
      </c>
      <c r="J1481" s="1" t="s">
        <v>20</v>
      </c>
      <c r="K1481" s="3">
        <v>7.78</v>
      </c>
      <c r="L1481">
        <v>5</v>
      </c>
      <c r="M1481" s="3">
        <v>38.9</v>
      </c>
      <c r="N1481" s="1" t="s">
        <v>21</v>
      </c>
      <c r="O1481" s="1" t="s">
        <v>30</v>
      </c>
    </row>
    <row r="1482" spans="1:15" x14ac:dyDescent="0.3">
      <c r="A1482" s="1" t="s">
        <v>4517</v>
      </c>
      <c r="B1482" s="2">
        <v>45200</v>
      </c>
      <c r="C1482" s="1" t="s">
        <v>6666</v>
      </c>
      <c r="D1482" s="1" t="s">
        <v>133</v>
      </c>
      <c r="E1482">
        <v>2023</v>
      </c>
      <c r="F1482" s="1" t="s">
        <v>1176</v>
      </c>
      <c r="G1482" s="1" t="s">
        <v>1177</v>
      </c>
      <c r="H1482" s="1" t="s">
        <v>554</v>
      </c>
      <c r="I1482" s="1" t="s">
        <v>4518</v>
      </c>
      <c r="J1482" s="1" t="s">
        <v>20</v>
      </c>
      <c r="K1482" s="3">
        <v>6.12</v>
      </c>
      <c r="L1482">
        <v>3</v>
      </c>
      <c r="M1482" s="3">
        <v>18.36</v>
      </c>
      <c r="N1482" s="1" t="s">
        <v>6669</v>
      </c>
      <c r="O1482" s="1" t="s">
        <v>52</v>
      </c>
    </row>
    <row r="1483" spans="1:15" x14ac:dyDescent="0.3">
      <c r="A1483" s="1" t="s">
        <v>4519</v>
      </c>
      <c r="B1483" s="2">
        <v>45243</v>
      </c>
      <c r="C1483" s="1" t="s">
        <v>6667</v>
      </c>
      <c r="D1483" s="1" t="s">
        <v>54</v>
      </c>
      <c r="E1483">
        <v>2023</v>
      </c>
      <c r="F1483" s="1" t="s">
        <v>139</v>
      </c>
      <c r="G1483" s="1" t="s">
        <v>4489</v>
      </c>
      <c r="H1483" s="1" t="s">
        <v>950</v>
      </c>
      <c r="I1483" s="1" t="s">
        <v>3617</v>
      </c>
      <c r="J1483" s="1" t="s">
        <v>51</v>
      </c>
      <c r="K1483" s="3">
        <v>45.59</v>
      </c>
      <c r="L1483">
        <v>1</v>
      </c>
      <c r="M1483" s="3">
        <v>45.59</v>
      </c>
      <c r="N1483" s="1" t="s">
        <v>29</v>
      </c>
      <c r="O1483" s="1" t="s">
        <v>22</v>
      </c>
    </row>
    <row r="1484" spans="1:15" x14ac:dyDescent="0.3">
      <c r="A1484" s="1" t="s">
        <v>4520</v>
      </c>
      <c r="B1484" s="2">
        <v>45280</v>
      </c>
      <c r="C1484" s="1" t="s">
        <v>6670</v>
      </c>
      <c r="D1484" s="1" t="s">
        <v>107</v>
      </c>
      <c r="E1484">
        <v>2023</v>
      </c>
      <c r="F1484" s="1" t="s">
        <v>1259</v>
      </c>
      <c r="G1484" s="1" t="s">
        <v>4521</v>
      </c>
      <c r="H1484" s="1" t="s">
        <v>136</v>
      </c>
      <c r="I1484" s="1" t="s">
        <v>137</v>
      </c>
      <c r="J1484" s="1" t="s">
        <v>20</v>
      </c>
      <c r="K1484" s="3">
        <v>37.68</v>
      </c>
      <c r="L1484">
        <v>3</v>
      </c>
      <c r="M1484" s="3">
        <v>113.04</v>
      </c>
      <c r="N1484" s="1" t="s">
        <v>29</v>
      </c>
      <c r="O1484" s="1" t="s">
        <v>37</v>
      </c>
    </row>
    <row r="1485" spans="1:15" x14ac:dyDescent="0.3">
      <c r="A1485" s="1" t="s">
        <v>4522</v>
      </c>
      <c r="B1485" s="2">
        <v>45365</v>
      </c>
      <c r="C1485" s="1" t="s">
        <v>6672</v>
      </c>
      <c r="D1485" s="1" t="s">
        <v>15</v>
      </c>
      <c r="E1485">
        <v>2024</v>
      </c>
      <c r="F1485" s="1" t="s">
        <v>1215</v>
      </c>
      <c r="G1485" s="1" t="s">
        <v>1977</v>
      </c>
      <c r="H1485" s="1" t="s">
        <v>3253</v>
      </c>
      <c r="I1485" s="1" t="s">
        <v>3254</v>
      </c>
      <c r="J1485" s="1" t="s">
        <v>51</v>
      </c>
      <c r="K1485" s="3">
        <v>22.41</v>
      </c>
      <c r="L1485">
        <v>5</v>
      </c>
      <c r="M1485" s="3">
        <v>112.05</v>
      </c>
      <c r="N1485" s="1" t="s">
        <v>29</v>
      </c>
      <c r="O1485" s="1" t="s">
        <v>37</v>
      </c>
    </row>
    <row r="1486" spans="1:15" x14ac:dyDescent="0.3">
      <c r="A1486" s="1" t="s">
        <v>4523</v>
      </c>
      <c r="B1486" s="2">
        <v>45214</v>
      </c>
      <c r="C1486" s="1" t="s">
        <v>6666</v>
      </c>
      <c r="D1486" s="1" t="s">
        <v>133</v>
      </c>
      <c r="E1486">
        <v>2023</v>
      </c>
      <c r="F1486" s="1" t="s">
        <v>1114</v>
      </c>
      <c r="G1486" s="1" t="s">
        <v>4524</v>
      </c>
      <c r="H1486" s="1" t="s">
        <v>2969</v>
      </c>
      <c r="I1486" s="1" t="s">
        <v>4525</v>
      </c>
      <c r="J1486" s="1" t="s">
        <v>51</v>
      </c>
      <c r="K1486" s="3">
        <v>49.73</v>
      </c>
      <c r="L1486">
        <v>5</v>
      </c>
      <c r="M1486" s="3">
        <v>248.65</v>
      </c>
      <c r="N1486" s="1" t="s">
        <v>88</v>
      </c>
      <c r="O1486" s="1" t="s">
        <v>37</v>
      </c>
    </row>
    <row r="1487" spans="1:15" x14ac:dyDescent="0.3">
      <c r="A1487" s="1" t="s">
        <v>4526</v>
      </c>
      <c r="B1487" s="2">
        <v>45442</v>
      </c>
      <c r="C1487" s="1" t="s">
        <v>6672</v>
      </c>
      <c r="D1487" s="1" t="s">
        <v>46</v>
      </c>
      <c r="E1487">
        <v>2024</v>
      </c>
      <c r="F1487" s="1" t="s">
        <v>2146</v>
      </c>
      <c r="G1487" s="1" t="s">
        <v>2564</v>
      </c>
      <c r="H1487" s="1" t="s">
        <v>4527</v>
      </c>
      <c r="I1487" s="1" t="s">
        <v>4528</v>
      </c>
      <c r="J1487" s="1" t="s">
        <v>87</v>
      </c>
      <c r="K1487" s="3">
        <v>40.119999999999997</v>
      </c>
      <c r="L1487">
        <v>3</v>
      </c>
      <c r="M1487" s="3">
        <v>120.36</v>
      </c>
      <c r="N1487" s="1" t="s">
        <v>29</v>
      </c>
      <c r="O1487" s="1" t="s">
        <v>52</v>
      </c>
    </row>
    <row r="1488" spans="1:15" x14ac:dyDescent="0.3">
      <c r="A1488" s="1" t="s">
        <v>4529</v>
      </c>
      <c r="B1488" s="2">
        <v>45197</v>
      </c>
      <c r="C1488" s="1" t="s">
        <v>6672</v>
      </c>
      <c r="D1488" s="1" t="s">
        <v>60</v>
      </c>
      <c r="E1488">
        <v>2023</v>
      </c>
      <c r="F1488" s="1" t="s">
        <v>1235</v>
      </c>
      <c r="G1488" s="1" t="s">
        <v>1576</v>
      </c>
      <c r="H1488" s="1" t="s">
        <v>1071</v>
      </c>
      <c r="I1488" s="1" t="s">
        <v>1072</v>
      </c>
      <c r="J1488" s="1" t="s">
        <v>20</v>
      </c>
      <c r="K1488" s="3">
        <v>41.06</v>
      </c>
      <c r="L1488">
        <v>2</v>
      </c>
      <c r="M1488" s="3">
        <v>82.12</v>
      </c>
      <c r="N1488" s="1" t="s">
        <v>88</v>
      </c>
      <c r="O1488" s="1" t="s">
        <v>30</v>
      </c>
    </row>
    <row r="1489" spans="1:15" x14ac:dyDescent="0.3">
      <c r="A1489" s="1" t="s">
        <v>4530</v>
      </c>
      <c r="B1489" s="2">
        <v>45044</v>
      </c>
      <c r="C1489" s="1" t="s">
        <v>6668</v>
      </c>
      <c r="D1489" s="1" t="s">
        <v>82</v>
      </c>
      <c r="E1489">
        <v>2023</v>
      </c>
      <c r="F1489" s="1" t="s">
        <v>499</v>
      </c>
      <c r="G1489" s="1" t="s">
        <v>500</v>
      </c>
      <c r="H1489" s="1" t="s">
        <v>1825</v>
      </c>
      <c r="I1489" s="1" t="s">
        <v>4358</v>
      </c>
      <c r="J1489" s="1" t="s">
        <v>20</v>
      </c>
      <c r="K1489" s="3">
        <v>40.96</v>
      </c>
      <c r="L1489">
        <v>3</v>
      </c>
      <c r="M1489" s="3">
        <v>122.88</v>
      </c>
      <c r="N1489" s="1" t="s">
        <v>29</v>
      </c>
      <c r="O1489" s="1" t="s">
        <v>37</v>
      </c>
    </row>
    <row r="1490" spans="1:15" x14ac:dyDescent="0.3">
      <c r="A1490" s="1" t="s">
        <v>4531</v>
      </c>
      <c r="B1490" s="2">
        <v>44962</v>
      </c>
      <c r="C1490" s="1" t="s">
        <v>6666</v>
      </c>
      <c r="D1490" s="1" t="s">
        <v>39</v>
      </c>
      <c r="E1490">
        <v>2023</v>
      </c>
      <c r="F1490" s="1" t="s">
        <v>285</v>
      </c>
      <c r="G1490" s="1" t="s">
        <v>286</v>
      </c>
      <c r="H1490" s="1" t="s">
        <v>78</v>
      </c>
      <c r="I1490" s="1" t="s">
        <v>79</v>
      </c>
      <c r="J1490" s="1" t="s">
        <v>70</v>
      </c>
      <c r="K1490" s="3">
        <v>36.17</v>
      </c>
      <c r="L1490">
        <v>1</v>
      </c>
      <c r="M1490" s="3">
        <v>36.17</v>
      </c>
      <c r="N1490" s="1" t="s">
        <v>21</v>
      </c>
      <c r="O1490" s="1" t="s">
        <v>80</v>
      </c>
    </row>
    <row r="1491" spans="1:15" x14ac:dyDescent="0.3">
      <c r="A1491" s="1" t="s">
        <v>4532</v>
      </c>
      <c r="B1491" s="2">
        <v>45126</v>
      </c>
      <c r="C1491" s="1" t="s">
        <v>6670</v>
      </c>
      <c r="D1491" s="1" t="s">
        <v>32</v>
      </c>
      <c r="E1491">
        <v>2023</v>
      </c>
      <c r="F1491" s="1" t="s">
        <v>4533</v>
      </c>
      <c r="G1491" s="1" t="s">
        <v>4534</v>
      </c>
      <c r="H1491" s="1" t="s">
        <v>2382</v>
      </c>
      <c r="I1491" s="1" t="s">
        <v>4535</v>
      </c>
      <c r="J1491" s="1" t="s">
        <v>87</v>
      </c>
      <c r="K1491" s="3">
        <v>14.91</v>
      </c>
      <c r="L1491">
        <v>5</v>
      </c>
      <c r="M1491" s="3">
        <v>74.55</v>
      </c>
      <c r="N1491" s="1" t="s">
        <v>6669</v>
      </c>
      <c r="O1491" s="1" t="s">
        <v>44</v>
      </c>
    </row>
    <row r="1492" spans="1:15" x14ac:dyDescent="0.3">
      <c r="A1492" s="1" t="s">
        <v>4536</v>
      </c>
      <c r="B1492" s="2">
        <v>45492</v>
      </c>
      <c r="C1492" s="1" t="s">
        <v>6668</v>
      </c>
      <c r="D1492" s="1" t="s">
        <v>32</v>
      </c>
      <c r="E1492">
        <v>2024</v>
      </c>
      <c r="F1492" s="1" t="s">
        <v>189</v>
      </c>
      <c r="G1492" s="1" t="s">
        <v>190</v>
      </c>
      <c r="H1492" s="1" t="s">
        <v>2174</v>
      </c>
      <c r="I1492" s="1" t="s">
        <v>3048</v>
      </c>
      <c r="J1492" s="1" t="s">
        <v>51</v>
      </c>
      <c r="K1492" s="3">
        <v>16.43</v>
      </c>
      <c r="L1492">
        <v>1</v>
      </c>
      <c r="M1492" s="3">
        <v>16.43</v>
      </c>
      <c r="N1492" s="1" t="s">
        <v>21</v>
      </c>
      <c r="O1492" s="1" t="s">
        <v>44</v>
      </c>
    </row>
    <row r="1493" spans="1:15" x14ac:dyDescent="0.3">
      <c r="A1493" s="1" t="s">
        <v>4537</v>
      </c>
      <c r="B1493" s="2">
        <v>45718</v>
      </c>
      <c r="C1493" s="1" t="s">
        <v>6666</v>
      </c>
      <c r="D1493" s="1" t="s">
        <v>15</v>
      </c>
      <c r="E1493">
        <v>2025</v>
      </c>
      <c r="F1493" s="1" t="s">
        <v>2099</v>
      </c>
      <c r="G1493" s="1" t="s">
        <v>2995</v>
      </c>
      <c r="H1493" s="1" t="s">
        <v>120</v>
      </c>
      <c r="I1493" s="1" t="s">
        <v>121</v>
      </c>
      <c r="J1493" s="1" t="s">
        <v>51</v>
      </c>
      <c r="K1493" s="3">
        <v>33.79</v>
      </c>
      <c r="L1493">
        <v>4</v>
      </c>
      <c r="M1493" s="3">
        <v>135.16</v>
      </c>
      <c r="N1493" s="1" t="s">
        <v>6669</v>
      </c>
      <c r="O1493" s="1" t="s">
        <v>80</v>
      </c>
    </row>
    <row r="1494" spans="1:15" x14ac:dyDescent="0.3">
      <c r="A1494" s="1" t="s">
        <v>4538</v>
      </c>
      <c r="B1494" s="2">
        <v>45660</v>
      </c>
      <c r="C1494" s="1" t="s">
        <v>6668</v>
      </c>
      <c r="D1494" s="1" t="s">
        <v>210</v>
      </c>
      <c r="E1494">
        <v>2025</v>
      </c>
      <c r="F1494" s="1" t="s">
        <v>3358</v>
      </c>
      <c r="G1494" s="1" t="s">
        <v>3359</v>
      </c>
      <c r="H1494" s="1" t="s">
        <v>1012</v>
      </c>
      <c r="I1494" s="1" t="s">
        <v>2322</v>
      </c>
      <c r="J1494" s="1" t="s">
        <v>87</v>
      </c>
      <c r="K1494" s="3">
        <v>9.26</v>
      </c>
      <c r="L1494">
        <v>3</v>
      </c>
      <c r="M1494" s="3">
        <v>27.78</v>
      </c>
      <c r="N1494" s="1" t="s">
        <v>29</v>
      </c>
      <c r="O1494" s="1" t="s">
        <v>37</v>
      </c>
    </row>
    <row r="1495" spans="1:15" x14ac:dyDescent="0.3">
      <c r="A1495" s="1" t="s">
        <v>4539</v>
      </c>
      <c r="B1495" s="2">
        <v>45446</v>
      </c>
      <c r="C1495" s="1" t="s">
        <v>6667</v>
      </c>
      <c r="D1495" s="1" t="s">
        <v>24</v>
      </c>
      <c r="E1495">
        <v>2024</v>
      </c>
      <c r="F1495" s="1" t="s">
        <v>3958</v>
      </c>
      <c r="G1495" s="1" t="s">
        <v>3959</v>
      </c>
      <c r="H1495" s="1" t="s">
        <v>2658</v>
      </c>
      <c r="I1495" s="1" t="s">
        <v>2659</v>
      </c>
      <c r="J1495" s="1" t="s">
        <v>20</v>
      </c>
      <c r="K1495" s="3">
        <v>5.75</v>
      </c>
      <c r="L1495">
        <v>3</v>
      </c>
      <c r="M1495" s="3">
        <v>17.25</v>
      </c>
      <c r="N1495" s="1" t="s">
        <v>21</v>
      </c>
      <c r="O1495" s="1" t="s">
        <v>193</v>
      </c>
    </row>
    <row r="1496" spans="1:15" x14ac:dyDescent="0.3">
      <c r="A1496" s="1" t="s">
        <v>4540</v>
      </c>
      <c r="B1496" s="2">
        <v>45257</v>
      </c>
      <c r="C1496" s="1" t="s">
        <v>6667</v>
      </c>
      <c r="D1496" s="1" t="s">
        <v>54</v>
      </c>
      <c r="E1496">
        <v>2023</v>
      </c>
      <c r="F1496" s="1" t="s">
        <v>2317</v>
      </c>
      <c r="G1496" s="1" t="s">
        <v>2318</v>
      </c>
      <c r="H1496" s="1" t="s">
        <v>4541</v>
      </c>
      <c r="I1496" s="1" t="s">
        <v>4542</v>
      </c>
      <c r="J1496" s="1" t="s">
        <v>87</v>
      </c>
      <c r="K1496" s="3">
        <v>6.74</v>
      </c>
      <c r="L1496">
        <v>1</v>
      </c>
      <c r="M1496" s="3">
        <v>6.74</v>
      </c>
      <c r="N1496" s="1" t="s">
        <v>21</v>
      </c>
      <c r="O1496" s="1" t="s">
        <v>193</v>
      </c>
    </row>
    <row r="1497" spans="1:15" x14ac:dyDescent="0.3">
      <c r="A1497" s="1" t="s">
        <v>4543</v>
      </c>
      <c r="B1497" s="2">
        <v>45469</v>
      </c>
      <c r="C1497" s="1" t="s">
        <v>6670</v>
      </c>
      <c r="D1497" s="1" t="s">
        <v>24</v>
      </c>
      <c r="E1497">
        <v>2024</v>
      </c>
      <c r="F1497" s="1" t="s">
        <v>1230</v>
      </c>
      <c r="G1497" s="1" t="s">
        <v>1231</v>
      </c>
      <c r="H1497" s="1" t="s">
        <v>1436</v>
      </c>
      <c r="I1497" s="1" t="s">
        <v>4544</v>
      </c>
      <c r="J1497" s="1" t="s">
        <v>87</v>
      </c>
      <c r="K1497" s="3">
        <v>39.72</v>
      </c>
      <c r="L1497">
        <v>2</v>
      </c>
      <c r="M1497" s="3">
        <v>79.44</v>
      </c>
      <c r="N1497" s="1" t="s">
        <v>21</v>
      </c>
      <c r="O1497" s="1" t="s">
        <v>44</v>
      </c>
    </row>
    <row r="1498" spans="1:15" x14ac:dyDescent="0.3">
      <c r="A1498" s="1" t="s">
        <v>4545</v>
      </c>
      <c r="B1498" s="2">
        <v>45483</v>
      </c>
      <c r="C1498" s="1" t="s">
        <v>6670</v>
      </c>
      <c r="D1498" s="1" t="s">
        <v>32</v>
      </c>
      <c r="E1498">
        <v>2024</v>
      </c>
      <c r="F1498" s="1" t="s">
        <v>4546</v>
      </c>
      <c r="G1498" s="1" t="s">
        <v>4547</v>
      </c>
      <c r="H1498" s="1" t="s">
        <v>1205</v>
      </c>
      <c r="I1498" s="1" t="s">
        <v>4548</v>
      </c>
      <c r="J1498" s="1" t="s">
        <v>87</v>
      </c>
      <c r="K1498" s="3">
        <v>32.69</v>
      </c>
      <c r="L1498">
        <v>2</v>
      </c>
      <c r="M1498" s="3">
        <v>65.38</v>
      </c>
      <c r="N1498" s="1" t="s">
        <v>29</v>
      </c>
      <c r="O1498" s="1" t="s">
        <v>22</v>
      </c>
    </row>
    <row r="1499" spans="1:15" x14ac:dyDescent="0.3">
      <c r="A1499" s="1" t="s">
        <v>4549</v>
      </c>
      <c r="B1499" s="2">
        <v>45224</v>
      </c>
      <c r="C1499" s="1" t="s">
        <v>6670</v>
      </c>
      <c r="D1499" s="1" t="s">
        <v>133</v>
      </c>
      <c r="E1499">
        <v>2023</v>
      </c>
      <c r="F1499" s="1" t="s">
        <v>2761</v>
      </c>
      <c r="G1499" s="1" t="s">
        <v>2803</v>
      </c>
      <c r="H1499" s="1" t="s">
        <v>2872</v>
      </c>
      <c r="I1499" s="1" t="s">
        <v>4550</v>
      </c>
      <c r="J1499" s="1" t="s">
        <v>70</v>
      </c>
      <c r="K1499" s="3">
        <v>31.66</v>
      </c>
      <c r="L1499">
        <v>2</v>
      </c>
      <c r="M1499" s="3">
        <v>63.32</v>
      </c>
      <c r="N1499" s="1" t="s">
        <v>6669</v>
      </c>
      <c r="O1499" s="1" t="s">
        <v>44</v>
      </c>
    </row>
    <row r="1500" spans="1:15" x14ac:dyDescent="0.3">
      <c r="A1500" s="1" t="s">
        <v>4551</v>
      </c>
      <c r="B1500" s="2">
        <v>44949</v>
      </c>
      <c r="C1500" s="1" t="s">
        <v>6667</v>
      </c>
      <c r="D1500" s="1" t="s">
        <v>210</v>
      </c>
      <c r="E1500">
        <v>2023</v>
      </c>
      <c r="F1500" s="1" t="s">
        <v>2761</v>
      </c>
      <c r="G1500" s="1" t="s">
        <v>2803</v>
      </c>
      <c r="H1500" s="1" t="s">
        <v>1890</v>
      </c>
      <c r="I1500" s="1" t="s">
        <v>1891</v>
      </c>
      <c r="J1500" s="1" t="s">
        <v>20</v>
      </c>
      <c r="K1500" s="3">
        <v>20.8</v>
      </c>
      <c r="L1500">
        <v>5</v>
      </c>
      <c r="M1500" s="3">
        <v>104</v>
      </c>
      <c r="N1500" s="1" t="s">
        <v>6669</v>
      </c>
      <c r="O1500" s="1" t="s">
        <v>95</v>
      </c>
    </row>
    <row r="1501" spans="1:15" x14ac:dyDescent="0.3">
      <c r="A1501" s="1" t="s">
        <v>4552</v>
      </c>
      <c r="B1501" s="2">
        <v>45320</v>
      </c>
      <c r="C1501" s="1" t="s">
        <v>6667</v>
      </c>
      <c r="D1501" s="1" t="s">
        <v>210</v>
      </c>
      <c r="E1501">
        <v>2024</v>
      </c>
      <c r="F1501" s="1" t="s">
        <v>548</v>
      </c>
      <c r="G1501" s="1" t="s">
        <v>3231</v>
      </c>
      <c r="H1501" s="1" t="s">
        <v>4553</v>
      </c>
      <c r="I1501" s="1" t="s">
        <v>4554</v>
      </c>
      <c r="J1501" s="1" t="s">
        <v>51</v>
      </c>
      <c r="K1501" s="3">
        <v>11.43</v>
      </c>
      <c r="L1501">
        <v>3</v>
      </c>
      <c r="M1501" s="3">
        <v>34.29</v>
      </c>
      <c r="N1501" s="1" t="s">
        <v>6669</v>
      </c>
      <c r="O1501" s="1" t="s">
        <v>37</v>
      </c>
    </row>
    <row r="1502" spans="1:15" x14ac:dyDescent="0.3">
      <c r="A1502" s="1" t="s">
        <v>4555</v>
      </c>
      <c r="B1502" s="2">
        <v>45047</v>
      </c>
      <c r="C1502" s="1" t="s">
        <v>6667</v>
      </c>
      <c r="D1502" s="1" t="s">
        <v>46</v>
      </c>
      <c r="E1502">
        <v>2023</v>
      </c>
      <c r="F1502" s="1" t="s">
        <v>794</v>
      </c>
      <c r="G1502" s="1" t="s">
        <v>795</v>
      </c>
      <c r="H1502" s="1" t="s">
        <v>2079</v>
      </c>
      <c r="I1502" s="1" t="s">
        <v>4556</v>
      </c>
      <c r="J1502" s="1" t="s">
        <v>87</v>
      </c>
      <c r="K1502" s="3">
        <v>18.27</v>
      </c>
      <c r="L1502">
        <v>3</v>
      </c>
      <c r="M1502" s="3">
        <v>54.81</v>
      </c>
      <c r="N1502" s="1" t="s">
        <v>21</v>
      </c>
      <c r="O1502" s="1" t="s">
        <v>37</v>
      </c>
    </row>
    <row r="1503" spans="1:15" x14ac:dyDescent="0.3">
      <c r="A1503" s="1" t="s">
        <v>4557</v>
      </c>
      <c r="B1503" s="2">
        <v>45721</v>
      </c>
      <c r="C1503" s="1" t="s">
        <v>6670</v>
      </c>
      <c r="D1503" s="1" t="s">
        <v>15</v>
      </c>
      <c r="E1503">
        <v>2025</v>
      </c>
      <c r="F1503" s="1" t="s">
        <v>1902</v>
      </c>
      <c r="G1503" s="1" t="s">
        <v>1903</v>
      </c>
      <c r="H1503" s="1" t="s">
        <v>3542</v>
      </c>
      <c r="I1503" s="1" t="s">
        <v>3543</v>
      </c>
      <c r="J1503" s="1" t="s">
        <v>51</v>
      </c>
      <c r="K1503" s="3">
        <v>39.14</v>
      </c>
      <c r="L1503">
        <v>4</v>
      </c>
      <c r="M1503" s="3">
        <v>156.56</v>
      </c>
      <c r="N1503" s="1" t="s">
        <v>6669</v>
      </c>
      <c r="O1503" s="1" t="s">
        <v>95</v>
      </c>
    </row>
    <row r="1504" spans="1:15" x14ac:dyDescent="0.3">
      <c r="A1504" s="1" t="s">
        <v>4558</v>
      </c>
      <c r="B1504" s="2">
        <v>45259</v>
      </c>
      <c r="C1504" s="1" t="s">
        <v>6670</v>
      </c>
      <c r="D1504" s="1" t="s">
        <v>54</v>
      </c>
      <c r="E1504">
        <v>2023</v>
      </c>
      <c r="F1504" s="1" t="s">
        <v>2089</v>
      </c>
      <c r="G1504" s="1" t="s">
        <v>2649</v>
      </c>
      <c r="H1504" s="1" t="s">
        <v>223</v>
      </c>
      <c r="I1504" s="1" t="s">
        <v>4559</v>
      </c>
      <c r="J1504" s="1" t="s">
        <v>20</v>
      </c>
      <c r="K1504" s="3">
        <v>26.72</v>
      </c>
      <c r="L1504">
        <v>5</v>
      </c>
      <c r="M1504" s="3">
        <v>133.6</v>
      </c>
      <c r="N1504" s="1" t="s">
        <v>29</v>
      </c>
      <c r="O1504" s="1" t="s">
        <v>22</v>
      </c>
    </row>
    <row r="1505" spans="1:15" x14ac:dyDescent="0.3">
      <c r="A1505" s="1" t="s">
        <v>4560</v>
      </c>
      <c r="B1505" s="2">
        <v>45244</v>
      </c>
      <c r="C1505" s="1" t="s">
        <v>6671</v>
      </c>
      <c r="D1505" s="1" t="s">
        <v>54</v>
      </c>
      <c r="E1505">
        <v>2023</v>
      </c>
      <c r="F1505" s="1" t="s">
        <v>2422</v>
      </c>
      <c r="G1505" s="1" t="s">
        <v>4561</v>
      </c>
      <c r="H1505" s="1" t="s">
        <v>2470</v>
      </c>
      <c r="I1505" s="1" t="s">
        <v>4562</v>
      </c>
      <c r="J1505" s="1" t="s">
        <v>20</v>
      </c>
      <c r="K1505" s="3">
        <v>33.03</v>
      </c>
      <c r="L1505">
        <v>4</v>
      </c>
      <c r="M1505" s="3">
        <v>132.12</v>
      </c>
      <c r="N1505" s="1" t="s">
        <v>88</v>
      </c>
      <c r="O1505" s="1" t="s">
        <v>193</v>
      </c>
    </row>
    <row r="1506" spans="1:15" x14ac:dyDescent="0.3">
      <c r="A1506" s="1" t="s">
        <v>4563</v>
      </c>
      <c r="B1506" s="2">
        <v>45607</v>
      </c>
      <c r="C1506" s="1" t="s">
        <v>6667</v>
      </c>
      <c r="D1506" s="1" t="s">
        <v>54</v>
      </c>
      <c r="E1506">
        <v>2024</v>
      </c>
      <c r="F1506" s="1" t="s">
        <v>921</v>
      </c>
      <c r="G1506" s="1" t="s">
        <v>922</v>
      </c>
      <c r="H1506" s="1" t="s">
        <v>950</v>
      </c>
      <c r="I1506" s="1" t="s">
        <v>3617</v>
      </c>
      <c r="J1506" s="1" t="s">
        <v>20</v>
      </c>
      <c r="K1506" s="3">
        <v>46.16</v>
      </c>
      <c r="L1506">
        <v>4</v>
      </c>
      <c r="M1506" s="3">
        <v>184.64</v>
      </c>
      <c r="N1506" s="1" t="s">
        <v>29</v>
      </c>
      <c r="O1506" s="1" t="s">
        <v>22</v>
      </c>
    </row>
    <row r="1507" spans="1:15" x14ac:dyDescent="0.3">
      <c r="A1507" s="1" t="s">
        <v>4564</v>
      </c>
      <c r="B1507" s="2">
        <v>44934</v>
      </c>
      <c r="C1507" s="1" t="s">
        <v>6666</v>
      </c>
      <c r="D1507" s="1" t="s">
        <v>210</v>
      </c>
      <c r="E1507">
        <v>2023</v>
      </c>
      <c r="F1507" s="1" t="s">
        <v>378</v>
      </c>
      <c r="G1507" s="1" t="s">
        <v>4565</v>
      </c>
      <c r="H1507" s="1" t="s">
        <v>3156</v>
      </c>
      <c r="I1507" s="1" t="s">
        <v>3157</v>
      </c>
      <c r="J1507" s="1" t="s">
        <v>51</v>
      </c>
      <c r="K1507" s="3">
        <v>22.45</v>
      </c>
      <c r="L1507">
        <v>1</v>
      </c>
      <c r="M1507" s="3">
        <v>22.45</v>
      </c>
      <c r="N1507" s="1" t="s">
        <v>29</v>
      </c>
      <c r="O1507" s="1" t="s">
        <v>52</v>
      </c>
    </row>
    <row r="1508" spans="1:15" x14ac:dyDescent="0.3">
      <c r="A1508" s="1" t="s">
        <v>4566</v>
      </c>
      <c r="B1508" s="2">
        <v>45436</v>
      </c>
      <c r="C1508" s="1" t="s">
        <v>6668</v>
      </c>
      <c r="D1508" s="1" t="s">
        <v>46</v>
      </c>
      <c r="E1508">
        <v>2024</v>
      </c>
      <c r="F1508" s="1" t="s">
        <v>4567</v>
      </c>
      <c r="G1508" s="1" t="s">
        <v>4568</v>
      </c>
      <c r="H1508" s="1" t="s">
        <v>1859</v>
      </c>
      <c r="I1508" s="1" t="s">
        <v>4569</v>
      </c>
      <c r="J1508" s="1" t="s">
        <v>70</v>
      </c>
      <c r="K1508" s="3">
        <v>37.159999999999997</v>
      </c>
      <c r="L1508">
        <v>2</v>
      </c>
      <c r="M1508" s="3">
        <v>74.319999999999993</v>
      </c>
      <c r="N1508" s="1" t="s">
        <v>6669</v>
      </c>
      <c r="O1508" s="1" t="s">
        <v>95</v>
      </c>
    </row>
    <row r="1509" spans="1:15" x14ac:dyDescent="0.3">
      <c r="A1509" s="1" t="s">
        <v>4570</v>
      </c>
      <c r="B1509" s="2">
        <v>45030</v>
      </c>
      <c r="C1509" s="1" t="s">
        <v>6668</v>
      </c>
      <c r="D1509" s="1" t="s">
        <v>82</v>
      </c>
      <c r="E1509">
        <v>2023</v>
      </c>
      <c r="F1509" s="1" t="s">
        <v>4571</v>
      </c>
      <c r="G1509" s="1" t="s">
        <v>4572</v>
      </c>
      <c r="H1509" s="1" t="s">
        <v>2319</v>
      </c>
      <c r="I1509" s="1" t="s">
        <v>2332</v>
      </c>
      <c r="J1509" s="1" t="s">
        <v>70</v>
      </c>
      <c r="K1509" s="3">
        <v>43.37</v>
      </c>
      <c r="L1509">
        <v>4</v>
      </c>
      <c r="M1509" s="3">
        <v>173.48</v>
      </c>
      <c r="N1509" s="1" t="s">
        <v>29</v>
      </c>
      <c r="O1509" s="1" t="s">
        <v>37</v>
      </c>
    </row>
    <row r="1510" spans="1:15" x14ac:dyDescent="0.3">
      <c r="A1510" s="1" t="s">
        <v>4573</v>
      </c>
      <c r="B1510" s="2">
        <v>45379</v>
      </c>
      <c r="C1510" s="1" t="s">
        <v>6672</v>
      </c>
      <c r="D1510" s="1" t="s">
        <v>15</v>
      </c>
      <c r="E1510">
        <v>2024</v>
      </c>
      <c r="F1510" s="1" t="s">
        <v>1040</v>
      </c>
      <c r="G1510" s="1" t="s">
        <v>1041</v>
      </c>
      <c r="H1510" s="1" t="s">
        <v>2208</v>
      </c>
      <c r="I1510" s="1" t="s">
        <v>2209</v>
      </c>
      <c r="J1510" s="1" t="s">
        <v>20</v>
      </c>
      <c r="K1510" s="3">
        <v>34.92</v>
      </c>
      <c r="L1510">
        <v>1</v>
      </c>
      <c r="M1510" s="3">
        <v>34.92</v>
      </c>
      <c r="N1510" s="1" t="s">
        <v>29</v>
      </c>
      <c r="O1510" s="1" t="s">
        <v>95</v>
      </c>
    </row>
    <row r="1511" spans="1:15" x14ac:dyDescent="0.3">
      <c r="A1511" s="1" t="s">
        <v>4574</v>
      </c>
      <c r="B1511" s="2">
        <v>45497</v>
      </c>
      <c r="C1511" s="1" t="s">
        <v>6670</v>
      </c>
      <c r="D1511" s="1" t="s">
        <v>32</v>
      </c>
      <c r="E1511">
        <v>2024</v>
      </c>
      <c r="F1511" s="1" t="s">
        <v>2216</v>
      </c>
      <c r="G1511" s="1" t="s">
        <v>2217</v>
      </c>
      <c r="H1511" s="1" t="s">
        <v>3299</v>
      </c>
      <c r="I1511" s="1" t="s">
        <v>3300</v>
      </c>
      <c r="J1511" s="1" t="s">
        <v>87</v>
      </c>
      <c r="K1511" s="3">
        <v>14.99</v>
      </c>
      <c r="L1511">
        <v>3</v>
      </c>
      <c r="M1511" s="3">
        <v>44.97</v>
      </c>
      <c r="N1511" s="1" t="s">
        <v>88</v>
      </c>
      <c r="O1511" s="1" t="s">
        <v>22</v>
      </c>
    </row>
    <row r="1512" spans="1:15" x14ac:dyDescent="0.3">
      <c r="A1512" s="1" t="s">
        <v>4575</v>
      </c>
      <c r="B1512" s="2">
        <v>45490</v>
      </c>
      <c r="C1512" s="1" t="s">
        <v>6670</v>
      </c>
      <c r="D1512" s="1" t="s">
        <v>32</v>
      </c>
      <c r="E1512">
        <v>2024</v>
      </c>
      <c r="F1512" s="1" t="s">
        <v>2164</v>
      </c>
      <c r="G1512" s="1" t="s">
        <v>2165</v>
      </c>
      <c r="H1512" s="1" t="s">
        <v>4576</v>
      </c>
      <c r="I1512" s="1" t="s">
        <v>4577</v>
      </c>
      <c r="J1512" s="1" t="s">
        <v>51</v>
      </c>
      <c r="K1512" s="3">
        <v>10.24</v>
      </c>
      <c r="L1512">
        <v>2</v>
      </c>
      <c r="M1512" s="3">
        <v>20.48</v>
      </c>
      <c r="N1512" s="1" t="s">
        <v>29</v>
      </c>
      <c r="O1512" s="1" t="s">
        <v>22</v>
      </c>
    </row>
    <row r="1513" spans="1:15" x14ac:dyDescent="0.3">
      <c r="A1513" s="1" t="s">
        <v>4578</v>
      </c>
      <c r="B1513" s="2">
        <v>44960</v>
      </c>
      <c r="C1513" s="1" t="s">
        <v>6668</v>
      </c>
      <c r="D1513" s="1" t="s">
        <v>39</v>
      </c>
      <c r="E1513">
        <v>2023</v>
      </c>
      <c r="F1513" s="1" t="s">
        <v>1271</v>
      </c>
      <c r="G1513" s="1" t="s">
        <v>4579</v>
      </c>
      <c r="H1513" s="1" t="s">
        <v>1513</v>
      </c>
      <c r="I1513" s="1" t="s">
        <v>4580</v>
      </c>
      <c r="J1513" s="1" t="s">
        <v>20</v>
      </c>
      <c r="K1513" s="3">
        <v>27.48</v>
      </c>
      <c r="L1513">
        <v>3</v>
      </c>
      <c r="M1513" s="3">
        <v>82.44</v>
      </c>
      <c r="N1513" s="1" t="s">
        <v>88</v>
      </c>
      <c r="O1513" s="1" t="s">
        <v>37</v>
      </c>
    </row>
    <row r="1514" spans="1:15" x14ac:dyDescent="0.3">
      <c r="A1514" s="1" t="s">
        <v>4581</v>
      </c>
      <c r="B1514" s="2">
        <v>44993</v>
      </c>
      <c r="C1514" s="1" t="s">
        <v>6670</v>
      </c>
      <c r="D1514" s="1" t="s">
        <v>15</v>
      </c>
      <c r="E1514">
        <v>2023</v>
      </c>
      <c r="F1514" s="1" t="s">
        <v>3796</v>
      </c>
      <c r="G1514" s="1" t="s">
        <v>4582</v>
      </c>
      <c r="H1514" s="1" t="s">
        <v>4583</v>
      </c>
      <c r="I1514" s="1" t="s">
        <v>4584</v>
      </c>
      <c r="J1514" s="1" t="s">
        <v>70</v>
      </c>
      <c r="K1514" s="3">
        <v>28.87</v>
      </c>
      <c r="L1514">
        <v>4</v>
      </c>
      <c r="M1514" s="3">
        <v>115.48</v>
      </c>
      <c r="N1514" s="1" t="s">
        <v>6669</v>
      </c>
      <c r="O1514" s="1" t="s">
        <v>22</v>
      </c>
    </row>
    <row r="1515" spans="1:15" x14ac:dyDescent="0.3">
      <c r="A1515" s="1" t="s">
        <v>4585</v>
      </c>
      <c r="B1515" s="2">
        <v>45526</v>
      </c>
      <c r="C1515" s="1" t="s">
        <v>6672</v>
      </c>
      <c r="D1515" s="1" t="s">
        <v>90</v>
      </c>
      <c r="E1515">
        <v>2024</v>
      </c>
      <c r="F1515" s="1" t="s">
        <v>1932</v>
      </c>
      <c r="G1515" s="1" t="s">
        <v>1933</v>
      </c>
      <c r="H1515" s="1" t="s">
        <v>1944</v>
      </c>
      <c r="I1515" s="1" t="s">
        <v>1945</v>
      </c>
      <c r="J1515" s="1" t="s">
        <v>87</v>
      </c>
      <c r="K1515" s="3">
        <v>4.59</v>
      </c>
      <c r="L1515">
        <v>5</v>
      </c>
      <c r="M1515" s="3">
        <v>22.95</v>
      </c>
      <c r="N1515" s="1" t="s">
        <v>21</v>
      </c>
      <c r="O1515" s="1" t="s">
        <v>95</v>
      </c>
    </row>
    <row r="1516" spans="1:15" x14ac:dyDescent="0.3">
      <c r="A1516" s="1" t="s">
        <v>4586</v>
      </c>
      <c r="B1516" s="2">
        <v>45372</v>
      </c>
      <c r="C1516" s="1" t="s">
        <v>6672</v>
      </c>
      <c r="D1516" s="1" t="s">
        <v>15</v>
      </c>
      <c r="E1516">
        <v>2024</v>
      </c>
      <c r="F1516" s="1" t="s">
        <v>750</v>
      </c>
      <c r="G1516" s="1" t="s">
        <v>751</v>
      </c>
      <c r="H1516" s="1" t="s">
        <v>2566</v>
      </c>
      <c r="I1516" s="1" t="s">
        <v>2567</v>
      </c>
      <c r="J1516" s="1" t="s">
        <v>70</v>
      </c>
      <c r="K1516" s="3">
        <v>8.23</v>
      </c>
      <c r="L1516">
        <v>5</v>
      </c>
      <c r="M1516" s="3">
        <v>41.15</v>
      </c>
      <c r="N1516" s="1" t="s">
        <v>21</v>
      </c>
      <c r="O1516" s="1" t="s">
        <v>30</v>
      </c>
    </row>
    <row r="1517" spans="1:15" x14ac:dyDescent="0.3">
      <c r="A1517" s="1" t="s">
        <v>4587</v>
      </c>
      <c r="B1517" s="2">
        <v>45458</v>
      </c>
      <c r="C1517" s="1" t="s">
        <v>6673</v>
      </c>
      <c r="D1517" s="1" t="s">
        <v>24</v>
      </c>
      <c r="E1517">
        <v>2024</v>
      </c>
      <c r="F1517" s="1" t="s">
        <v>839</v>
      </c>
      <c r="G1517" s="1" t="s">
        <v>1161</v>
      </c>
      <c r="H1517" s="1" t="s">
        <v>2566</v>
      </c>
      <c r="I1517" s="1" t="s">
        <v>4588</v>
      </c>
      <c r="J1517" s="1" t="s">
        <v>70</v>
      </c>
      <c r="K1517" s="3">
        <v>48.97</v>
      </c>
      <c r="L1517">
        <v>2</v>
      </c>
      <c r="M1517" s="3">
        <v>97.94</v>
      </c>
      <c r="N1517" s="1" t="s">
        <v>6669</v>
      </c>
      <c r="O1517" s="1" t="s">
        <v>30</v>
      </c>
    </row>
    <row r="1518" spans="1:15" x14ac:dyDescent="0.3">
      <c r="A1518" s="1" t="s">
        <v>4589</v>
      </c>
      <c r="B1518" s="2">
        <v>45273</v>
      </c>
      <c r="C1518" s="1" t="s">
        <v>6670</v>
      </c>
      <c r="D1518" s="1" t="s">
        <v>107</v>
      </c>
      <c r="E1518">
        <v>2023</v>
      </c>
      <c r="F1518" s="1" t="s">
        <v>2507</v>
      </c>
      <c r="G1518" s="1" t="s">
        <v>2508</v>
      </c>
      <c r="H1518" s="1" t="s">
        <v>4590</v>
      </c>
      <c r="I1518" s="1" t="s">
        <v>4591</v>
      </c>
      <c r="J1518" s="1" t="s">
        <v>87</v>
      </c>
      <c r="K1518" s="3">
        <v>28.25</v>
      </c>
      <c r="L1518">
        <v>1</v>
      </c>
      <c r="M1518" s="3">
        <v>28.25</v>
      </c>
      <c r="N1518" s="1" t="s">
        <v>21</v>
      </c>
      <c r="O1518" s="1" t="s">
        <v>22</v>
      </c>
    </row>
    <row r="1519" spans="1:15" x14ac:dyDescent="0.3">
      <c r="A1519" s="1" t="s">
        <v>4592</v>
      </c>
      <c r="B1519" s="2">
        <v>45265</v>
      </c>
      <c r="C1519" s="1" t="s">
        <v>6671</v>
      </c>
      <c r="D1519" s="1" t="s">
        <v>107</v>
      </c>
      <c r="E1519">
        <v>2023</v>
      </c>
      <c r="F1519" s="1" t="s">
        <v>728</v>
      </c>
      <c r="G1519" s="1" t="s">
        <v>1989</v>
      </c>
      <c r="H1519" s="1" t="s">
        <v>806</v>
      </c>
      <c r="I1519" s="1" t="s">
        <v>3717</v>
      </c>
      <c r="J1519" s="1" t="s">
        <v>87</v>
      </c>
      <c r="K1519" s="3">
        <v>6.84</v>
      </c>
      <c r="L1519">
        <v>5</v>
      </c>
      <c r="M1519" s="3">
        <v>34.200000000000003</v>
      </c>
      <c r="N1519" s="1" t="s">
        <v>6669</v>
      </c>
      <c r="O1519" s="1" t="s">
        <v>37</v>
      </c>
    </row>
    <row r="1520" spans="1:15" x14ac:dyDescent="0.3">
      <c r="A1520" s="1" t="s">
        <v>4593</v>
      </c>
      <c r="B1520" s="2">
        <v>45504</v>
      </c>
      <c r="C1520" s="1" t="s">
        <v>6670</v>
      </c>
      <c r="D1520" s="1" t="s">
        <v>32</v>
      </c>
      <c r="E1520">
        <v>2024</v>
      </c>
      <c r="F1520" s="1" t="s">
        <v>4594</v>
      </c>
      <c r="G1520" s="1" t="s">
        <v>4595</v>
      </c>
      <c r="H1520" s="1" t="s">
        <v>1378</v>
      </c>
      <c r="I1520" s="1" t="s">
        <v>4372</v>
      </c>
      <c r="J1520" s="1" t="s">
        <v>20</v>
      </c>
      <c r="K1520" s="3">
        <v>28.01</v>
      </c>
      <c r="L1520">
        <v>3</v>
      </c>
      <c r="M1520" s="3">
        <v>84.03</v>
      </c>
      <c r="N1520" s="1" t="s">
        <v>21</v>
      </c>
      <c r="O1520" s="1" t="s">
        <v>37</v>
      </c>
    </row>
    <row r="1521" spans="1:15" x14ac:dyDescent="0.3">
      <c r="A1521" s="1" t="s">
        <v>4596</v>
      </c>
      <c r="B1521" s="2">
        <v>45802</v>
      </c>
      <c r="C1521" s="1" t="s">
        <v>6666</v>
      </c>
      <c r="D1521" s="1" t="s">
        <v>46</v>
      </c>
      <c r="E1521">
        <v>2025</v>
      </c>
      <c r="F1521" s="1" t="s">
        <v>2089</v>
      </c>
      <c r="G1521" s="1" t="s">
        <v>4597</v>
      </c>
      <c r="H1521" s="1" t="s">
        <v>1251</v>
      </c>
      <c r="I1521" s="1" t="s">
        <v>3658</v>
      </c>
      <c r="J1521" s="1" t="s">
        <v>70</v>
      </c>
      <c r="K1521" s="3">
        <v>18.89</v>
      </c>
      <c r="L1521">
        <v>1</v>
      </c>
      <c r="M1521" s="3">
        <v>18.89</v>
      </c>
      <c r="N1521" s="1" t="s">
        <v>21</v>
      </c>
      <c r="O1521" s="1" t="s">
        <v>22</v>
      </c>
    </row>
    <row r="1522" spans="1:15" x14ac:dyDescent="0.3">
      <c r="A1522" s="1" t="s">
        <v>4598</v>
      </c>
      <c r="B1522" s="2">
        <v>45285</v>
      </c>
      <c r="C1522" s="1" t="s">
        <v>6667</v>
      </c>
      <c r="D1522" s="1" t="s">
        <v>107</v>
      </c>
      <c r="E1522">
        <v>2023</v>
      </c>
      <c r="F1522" s="1" t="s">
        <v>4599</v>
      </c>
      <c r="G1522" s="1" t="s">
        <v>4600</v>
      </c>
      <c r="H1522" s="1" t="s">
        <v>1337</v>
      </c>
      <c r="I1522" s="1" t="s">
        <v>1338</v>
      </c>
      <c r="J1522" s="1" t="s">
        <v>70</v>
      </c>
      <c r="K1522" s="3">
        <v>15.54</v>
      </c>
      <c r="L1522">
        <v>3</v>
      </c>
      <c r="M1522" s="3">
        <v>46.62</v>
      </c>
      <c r="N1522" s="1" t="s">
        <v>21</v>
      </c>
      <c r="O1522" s="1" t="s">
        <v>193</v>
      </c>
    </row>
    <row r="1523" spans="1:15" x14ac:dyDescent="0.3">
      <c r="A1523" s="1" t="s">
        <v>4601</v>
      </c>
      <c r="B1523" s="2">
        <v>45444</v>
      </c>
      <c r="C1523" s="1" t="s">
        <v>6673</v>
      </c>
      <c r="D1523" s="1" t="s">
        <v>24</v>
      </c>
      <c r="E1523">
        <v>2024</v>
      </c>
      <c r="F1523" s="1" t="s">
        <v>765</v>
      </c>
      <c r="G1523" s="1" t="s">
        <v>766</v>
      </c>
      <c r="H1523" s="1" t="s">
        <v>3079</v>
      </c>
      <c r="I1523" s="1" t="s">
        <v>3080</v>
      </c>
      <c r="J1523" s="1" t="s">
        <v>70</v>
      </c>
      <c r="K1523" s="3">
        <v>16.05</v>
      </c>
      <c r="L1523">
        <v>5</v>
      </c>
      <c r="M1523" s="3">
        <v>80.25</v>
      </c>
      <c r="N1523" s="1" t="s">
        <v>21</v>
      </c>
      <c r="O1523" s="1" t="s">
        <v>22</v>
      </c>
    </row>
    <row r="1524" spans="1:15" x14ac:dyDescent="0.3">
      <c r="A1524" s="1" t="s">
        <v>4602</v>
      </c>
      <c r="B1524" s="2">
        <v>45397</v>
      </c>
      <c r="C1524" s="1" t="s">
        <v>6667</v>
      </c>
      <c r="D1524" s="1" t="s">
        <v>82</v>
      </c>
      <c r="E1524">
        <v>2024</v>
      </c>
      <c r="F1524" s="1" t="s">
        <v>226</v>
      </c>
      <c r="G1524" s="1" t="s">
        <v>227</v>
      </c>
      <c r="H1524" s="1" t="s">
        <v>2690</v>
      </c>
      <c r="I1524" s="1" t="s">
        <v>4603</v>
      </c>
      <c r="J1524" s="1" t="s">
        <v>51</v>
      </c>
      <c r="K1524" s="3">
        <v>45.86</v>
      </c>
      <c r="L1524">
        <v>3</v>
      </c>
      <c r="M1524" s="3">
        <v>137.58000000000001</v>
      </c>
      <c r="N1524" s="1" t="s">
        <v>29</v>
      </c>
      <c r="O1524" s="1" t="s">
        <v>44</v>
      </c>
    </row>
    <row r="1525" spans="1:15" x14ac:dyDescent="0.3">
      <c r="A1525" s="1" t="s">
        <v>4604</v>
      </c>
      <c r="B1525" s="2">
        <v>45390</v>
      </c>
      <c r="C1525" s="1" t="s">
        <v>6667</v>
      </c>
      <c r="D1525" s="1" t="s">
        <v>82</v>
      </c>
      <c r="E1525">
        <v>2024</v>
      </c>
      <c r="F1525" s="1" t="s">
        <v>2884</v>
      </c>
      <c r="G1525" s="1" t="s">
        <v>2885</v>
      </c>
      <c r="H1525" s="1" t="s">
        <v>1787</v>
      </c>
      <c r="I1525" s="1" t="s">
        <v>1788</v>
      </c>
      <c r="J1525" s="1" t="s">
        <v>87</v>
      </c>
      <c r="K1525" s="3">
        <v>54.27</v>
      </c>
      <c r="L1525">
        <v>3</v>
      </c>
      <c r="M1525" s="3">
        <v>162.81</v>
      </c>
      <c r="N1525" s="1" t="s">
        <v>29</v>
      </c>
      <c r="O1525" s="1" t="s">
        <v>37</v>
      </c>
    </row>
    <row r="1526" spans="1:15" x14ac:dyDescent="0.3">
      <c r="A1526" s="1" t="s">
        <v>4605</v>
      </c>
      <c r="B1526" s="2">
        <v>45838</v>
      </c>
      <c r="C1526" s="1" t="s">
        <v>6667</v>
      </c>
      <c r="D1526" s="1" t="s">
        <v>24</v>
      </c>
      <c r="E1526">
        <v>2025</v>
      </c>
      <c r="F1526" s="1" t="s">
        <v>2515</v>
      </c>
      <c r="G1526" s="1" t="s">
        <v>2516</v>
      </c>
      <c r="H1526" s="1" t="s">
        <v>197</v>
      </c>
      <c r="I1526" s="1" t="s">
        <v>3070</v>
      </c>
      <c r="J1526" s="1" t="s">
        <v>70</v>
      </c>
      <c r="K1526" s="3">
        <v>52.3</v>
      </c>
      <c r="L1526">
        <v>5</v>
      </c>
      <c r="M1526" s="3">
        <v>261.5</v>
      </c>
      <c r="N1526" s="1" t="s">
        <v>21</v>
      </c>
      <c r="O1526" s="1" t="s">
        <v>44</v>
      </c>
    </row>
    <row r="1527" spans="1:15" x14ac:dyDescent="0.3">
      <c r="A1527" s="1" t="s">
        <v>4606</v>
      </c>
      <c r="B1527" s="2">
        <v>45285</v>
      </c>
      <c r="C1527" s="1" t="s">
        <v>6667</v>
      </c>
      <c r="D1527" s="1" t="s">
        <v>107</v>
      </c>
      <c r="E1527">
        <v>2023</v>
      </c>
      <c r="F1527" s="1" t="s">
        <v>658</v>
      </c>
      <c r="G1527" s="1" t="s">
        <v>659</v>
      </c>
      <c r="H1527" s="1" t="s">
        <v>1602</v>
      </c>
      <c r="I1527" s="1" t="s">
        <v>1740</v>
      </c>
      <c r="J1527" s="1" t="s">
        <v>70</v>
      </c>
      <c r="K1527" s="3">
        <v>26.75</v>
      </c>
      <c r="L1527">
        <v>3</v>
      </c>
      <c r="M1527" s="3">
        <v>80.25</v>
      </c>
      <c r="N1527" s="1" t="s">
        <v>6669</v>
      </c>
      <c r="O1527" s="1" t="s">
        <v>37</v>
      </c>
    </row>
    <row r="1528" spans="1:15" x14ac:dyDescent="0.3">
      <c r="A1528" s="1" t="s">
        <v>4607</v>
      </c>
      <c r="B1528" s="2">
        <v>45617</v>
      </c>
      <c r="C1528" s="1" t="s">
        <v>6672</v>
      </c>
      <c r="D1528" s="1" t="s">
        <v>54</v>
      </c>
      <c r="E1528">
        <v>2024</v>
      </c>
      <c r="F1528" s="1" t="s">
        <v>221</v>
      </c>
      <c r="G1528" s="1" t="s">
        <v>222</v>
      </c>
      <c r="H1528" s="1" t="s">
        <v>4608</v>
      </c>
      <c r="I1528" s="1" t="s">
        <v>4609</v>
      </c>
      <c r="J1528" s="1" t="s">
        <v>51</v>
      </c>
      <c r="K1528" s="3">
        <v>15.37</v>
      </c>
      <c r="L1528">
        <v>4</v>
      </c>
      <c r="M1528" s="3">
        <v>61.48</v>
      </c>
      <c r="N1528" s="1" t="s">
        <v>88</v>
      </c>
      <c r="O1528" s="1" t="s">
        <v>22</v>
      </c>
    </row>
    <row r="1529" spans="1:15" x14ac:dyDescent="0.3">
      <c r="A1529" s="1" t="s">
        <v>4610</v>
      </c>
      <c r="B1529" s="2">
        <v>45439</v>
      </c>
      <c r="C1529" s="1" t="s">
        <v>6667</v>
      </c>
      <c r="D1529" s="1" t="s">
        <v>46</v>
      </c>
      <c r="E1529">
        <v>2024</v>
      </c>
      <c r="F1529" s="1" t="s">
        <v>1465</v>
      </c>
      <c r="G1529" s="1" t="s">
        <v>4352</v>
      </c>
      <c r="H1529" s="1" t="s">
        <v>3172</v>
      </c>
      <c r="I1529" s="1" t="s">
        <v>3173</v>
      </c>
      <c r="J1529" s="1" t="s">
        <v>20</v>
      </c>
      <c r="K1529" s="3">
        <v>11.17</v>
      </c>
      <c r="L1529">
        <v>1</v>
      </c>
      <c r="M1529" s="3">
        <v>11.17</v>
      </c>
      <c r="N1529" s="1" t="s">
        <v>29</v>
      </c>
      <c r="O1529" s="1" t="s">
        <v>80</v>
      </c>
    </row>
    <row r="1530" spans="1:15" x14ac:dyDescent="0.3">
      <c r="A1530" s="1" t="s">
        <v>4613</v>
      </c>
      <c r="B1530" s="2">
        <v>45018</v>
      </c>
      <c r="C1530" s="1" t="s">
        <v>6666</v>
      </c>
      <c r="D1530" s="1" t="s">
        <v>82</v>
      </c>
      <c r="E1530">
        <v>2023</v>
      </c>
      <c r="F1530" s="1" t="s">
        <v>255</v>
      </c>
      <c r="G1530" s="1" t="s">
        <v>4006</v>
      </c>
      <c r="H1530" s="1" t="s">
        <v>2249</v>
      </c>
      <c r="I1530" s="1" t="s">
        <v>4614</v>
      </c>
      <c r="J1530" s="1" t="s">
        <v>20</v>
      </c>
      <c r="K1530" s="3">
        <v>19.73</v>
      </c>
      <c r="L1530">
        <v>3</v>
      </c>
      <c r="M1530" s="3">
        <v>59.19</v>
      </c>
      <c r="N1530" s="1" t="s">
        <v>29</v>
      </c>
      <c r="O1530" s="1" t="s">
        <v>80</v>
      </c>
    </row>
    <row r="1531" spans="1:15" x14ac:dyDescent="0.3">
      <c r="A1531" s="1" t="s">
        <v>4615</v>
      </c>
      <c r="B1531" s="2">
        <v>45558</v>
      </c>
      <c r="C1531" s="1" t="s">
        <v>6667</v>
      </c>
      <c r="D1531" s="1" t="s">
        <v>60</v>
      </c>
      <c r="E1531">
        <v>2024</v>
      </c>
      <c r="F1531" s="1" t="s">
        <v>930</v>
      </c>
      <c r="G1531" s="1" t="s">
        <v>3339</v>
      </c>
      <c r="H1531" s="1" t="s">
        <v>93</v>
      </c>
      <c r="I1531" s="1" t="s">
        <v>3844</v>
      </c>
      <c r="J1531" s="1" t="s">
        <v>20</v>
      </c>
      <c r="K1531" s="3">
        <v>36.840000000000003</v>
      </c>
      <c r="L1531">
        <v>1</v>
      </c>
      <c r="M1531" s="3">
        <v>36.840000000000003</v>
      </c>
      <c r="N1531" s="1" t="s">
        <v>29</v>
      </c>
      <c r="O1531" s="1" t="s">
        <v>44</v>
      </c>
    </row>
    <row r="1532" spans="1:15" x14ac:dyDescent="0.3">
      <c r="A1532" s="1" t="s">
        <v>4616</v>
      </c>
      <c r="B1532" s="2">
        <v>45517</v>
      </c>
      <c r="C1532" s="1" t="s">
        <v>6671</v>
      </c>
      <c r="D1532" s="1" t="s">
        <v>90</v>
      </c>
      <c r="E1532">
        <v>2024</v>
      </c>
      <c r="F1532" s="1" t="s">
        <v>3248</v>
      </c>
      <c r="G1532" s="1" t="s">
        <v>3249</v>
      </c>
      <c r="H1532" s="1" t="s">
        <v>2627</v>
      </c>
      <c r="I1532" s="1" t="s">
        <v>2628</v>
      </c>
      <c r="J1532" s="1" t="s">
        <v>20</v>
      </c>
      <c r="K1532" s="3">
        <v>29.79</v>
      </c>
      <c r="L1532">
        <v>4</v>
      </c>
      <c r="M1532" s="3">
        <v>119.16</v>
      </c>
      <c r="N1532" s="1" t="s">
        <v>6669</v>
      </c>
      <c r="O1532" s="1" t="s">
        <v>37</v>
      </c>
    </row>
    <row r="1533" spans="1:15" x14ac:dyDescent="0.3">
      <c r="A1533" s="1" t="s">
        <v>4617</v>
      </c>
      <c r="B1533" s="2">
        <v>45133</v>
      </c>
      <c r="C1533" s="1" t="s">
        <v>6670</v>
      </c>
      <c r="D1533" s="1" t="s">
        <v>32</v>
      </c>
      <c r="E1533">
        <v>2023</v>
      </c>
      <c r="F1533" s="1" t="s">
        <v>4618</v>
      </c>
      <c r="G1533" s="1" t="s">
        <v>4619</v>
      </c>
      <c r="H1533" s="1" t="s">
        <v>2189</v>
      </c>
      <c r="I1533" s="1" t="s">
        <v>3218</v>
      </c>
      <c r="J1533" s="1" t="s">
        <v>70</v>
      </c>
      <c r="K1533" s="3">
        <v>11.98</v>
      </c>
      <c r="L1533">
        <v>1</v>
      </c>
      <c r="M1533" s="3">
        <v>11.98</v>
      </c>
      <c r="N1533" s="1" t="s">
        <v>88</v>
      </c>
      <c r="O1533" s="1" t="s">
        <v>193</v>
      </c>
    </row>
    <row r="1534" spans="1:15" x14ac:dyDescent="0.3">
      <c r="A1534" s="1" t="s">
        <v>4620</v>
      </c>
      <c r="B1534" s="2">
        <v>45623</v>
      </c>
      <c r="C1534" s="1" t="s">
        <v>6670</v>
      </c>
      <c r="D1534" s="1" t="s">
        <v>54</v>
      </c>
      <c r="E1534">
        <v>2024</v>
      </c>
      <c r="F1534" s="1" t="s">
        <v>2975</v>
      </c>
      <c r="G1534" s="1" t="s">
        <v>2976</v>
      </c>
      <c r="H1534" s="1" t="s">
        <v>762</v>
      </c>
      <c r="I1534" s="1" t="s">
        <v>763</v>
      </c>
      <c r="J1534" s="1" t="s">
        <v>20</v>
      </c>
      <c r="K1534" s="3">
        <v>35.21</v>
      </c>
      <c r="L1534">
        <v>5</v>
      </c>
      <c r="M1534" s="3">
        <v>176.05</v>
      </c>
      <c r="N1534" s="1" t="s">
        <v>6669</v>
      </c>
      <c r="O1534" s="1" t="s">
        <v>22</v>
      </c>
    </row>
    <row r="1535" spans="1:15" x14ac:dyDescent="0.3">
      <c r="A1535" s="1" t="s">
        <v>4621</v>
      </c>
      <c r="B1535" s="2">
        <v>45324</v>
      </c>
      <c r="C1535" s="1" t="s">
        <v>6668</v>
      </c>
      <c r="D1535" s="1" t="s">
        <v>39</v>
      </c>
      <c r="E1535">
        <v>2024</v>
      </c>
      <c r="F1535" s="1" t="s">
        <v>4622</v>
      </c>
      <c r="G1535" s="1" t="s">
        <v>4623</v>
      </c>
      <c r="H1535" s="1" t="s">
        <v>1677</v>
      </c>
      <c r="I1535" s="1" t="s">
        <v>3696</v>
      </c>
      <c r="J1535" s="1" t="s">
        <v>70</v>
      </c>
      <c r="K1535" s="3">
        <v>37.42</v>
      </c>
      <c r="L1535">
        <v>4</v>
      </c>
      <c r="M1535" s="3">
        <v>149.68</v>
      </c>
      <c r="N1535" s="1" t="s">
        <v>21</v>
      </c>
      <c r="O1535" s="1" t="s">
        <v>37</v>
      </c>
    </row>
    <row r="1536" spans="1:15" x14ac:dyDescent="0.3">
      <c r="A1536" s="1" t="s">
        <v>4624</v>
      </c>
      <c r="B1536" s="2">
        <v>45614</v>
      </c>
      <c r="C1536" s="1" t="s">
        <v>6667</v>
      </c>
      <c r="D1536" s="1" t="s">
        <v>54</v>
      </c>
      <c r="E1536">
        <v>2024</v>
      </c>
      <c r="F1536" s="1" t="s">
        <v>2317</v>
      </c>
      <c r="G1536" s="1" t="s">
        <v>4625</v>
      </c>
      <c r="H1536" s="1" t="s">
        <v>2604</v>
      </c>
      <c r="I1536" s="1" t="s">
        <v>4626</v>
      </c>
      <c r="J1536" s="1" t="s">
        <v>20</v>
      </c>
      <c r="K1536" s="3">
        <v>47.37</v>
      </c>
      <c r="L1536">
        <v>1</v>
      </c>
      <c r="M1536" s="3">
        <v>47.37</v>
      </c>
      <c r="N1536" s="1" t="s">
        <v>88</v>
      </c>
      <c r="O1536" s="1" t="s">
        <v>193</v>
      </c>
    </row>
    <row r="1537" spans="1:15" x14ac:dyDescent="0.3">
      <c r="A1537" s="1" t="s">
        <v>4627</v>
      </c>
      <c r="B1537" s="2">
        <v>45723</v>
      </c>
      <c r="C1537" s="1" t="s">
        <v>6668</v>
      </c>
      <c r="D1537" s="1" t="s">
        <v>15</v>
      </c>
      <c r="E1537">
        <v>2025</v>
      </c>
      <c r="F1537" s="1" t="s">
        <v>516</v>
      </c>
      <c r="G1537" s="1" t="s">
        <v>3736</v>
      </c>
      <c r="H1537" s="1" t="s">
        <v>161</v>
      </c>
      <c r="I1537" s="1" t="s">
        <v>162</v>
      </c>
      <c r="J1537" s="1" t="s">
        <v>70</v>
      </c>
      <c r="K1537" s="3">
        <v>41.1</v>
      </c>
      <c r="L1537">
        <v>4</v>
      </c>
      <c r="M1537" s="3">
        <v>164.4</v>
      </c>
      <c r="N1537" s="1" t="s">
        <v>21</v>
      </c>
      <c r="O1537" s="1" t="s">
        <v>193</v>
      </c>
    </row>
    <row r="1538" spans="1:15" x14ac:dyDescent="0.3">
      <c r="A1538" s="1" t="s">
        <v>4628</v>
      </c>
      <c r="B1538" s="2">
        <v>45013</v>
      </c>
      <c r="C1538" s="1" t="s">
        <v>6671</v>
      </c>
      <c r="D1538" s="1" t="s">
        <v>15</v>
      </c>
      <c r="E1538">
        <v>2023</v>
      </c>
      <c r="F1538" s="1" t="s">
        <v>231</v>
      </c>
      <c r="G1538" s="1" t="s">
        <v>2468</v>
      </c>
      <c r="H1538" s="1" t="s">
        <v>757</v>
      </c>
      <c r="I1538" s="1" t="s">
        <v>1172</v>
      </c>
      <c r="J1538" s="1" t="s">
        <v>20</v>
      </c>
      <c r="K1538" s="3">
        <v>41.83</v>
      </c>
      <c r="L1538">
        <v>2</v>
      </c>
      <c r="M1538" s="3">
        <v>83.66</v>
      </c>
      <c r="N1538" s="1" t="s">
        <v>21</v>
      </c>
      <c r="O1538" s="1" t="s">
        <v>52</v>
      </c>
    </row>
    <row r="1539" spans="1:15" x14ac:dyDescent="0.3">
      <c r="A1539" s="1" t="s">
        <v>4629</v>
      </c>
      <c r="B1539" s="2">
        <v>45170</v>
      </c>
      <c r="C1539" s="1" t="s">
        <v>6668</v>
      </c>
      <c r="D1539" s="1" t="s">
        <v>60</v>
      </c>
      <c r="E1539">
        <v>2023</v>
      </c>
      <c r="F1539" s="1" t="s">
        <v>433</v>
      </c>
      <c r="G1539" s="1" t="s">
        <v>4630</v>
      </c>
      <c r="H1539" s="1" t="s">
        <v>3791</v>
      </c>
      <c r="I1539" s="1" t="s">
        <v>3922</v>
      </c>
      <c r="J1539" s="1" t="s">
        <v>20</v>
      </c>
      <c r="K1539" s="3">
        <v>13.46</v>
      </c>
      <c r="L1539">
        <v>3</v>
      </c>
      <c r="M1539" s="3">
        <v>40.380000000000003</v>
      </c>
      <c r="N1539" s="1" t="s">
        <v>6669</v>
      </c>
      <c r="O1539" s="1" t="s">
        <v>22</v>
      </c>
    </row>
    <row r="1540" spans="1:15" x14ac:dyDescent="0.3">
      <c r="A1540" s="1" t="s">
        <v>4631</v>
      </c>
      <c r="B1540" s="2">
        <v>45105</v>
      </c>
      <c r="C1540" s="1" t="s">
        <v>6670</v>
      </c>
      <c r="D1540" s="1" t="s">
        <v>24</v>
      </c>
      <c r="E1540">
        <v>2023</v>
      </c>
      <c r="F1540" s="1" t="s">
        <v>681</v>
      </c>
      <c r="G1540" s="1" t="s">
        <v>4016</v>
      </c>
      <c r="H1540" s="1" t="s">
        <v>4632</v>
      </c>
      <c r="I1540" s="1" t="s">
        <v>4633</v>
      </c>
      <c r="J1540" s="1" t="s">
        <v>70</v>
      </c>
      <c r="K1540" s="3">
        <v>30.53</v>
      </c>
      <c r="L1540">
        <v>4</v>
      </c>
      <c r="M1540" s="3">
        <v>122.12</v>
      </c>
      <c r="N1540" s="1" t="s">
        <v>6669</v>
      </c>
      <c r="O1540" s="1" t="s">
        <v>37</v>
      </c>
    </row>
    <row r="1541" spans="1:15" x14ac:dyDescent="0.3">
      <c r="A1541" s="1" t="s">
        <v>4634</v>
      </c>
      <c r="B1541" s="2">
        <v>45093</v>
      </c>
      <c r="C1541" s="1" t="s">
        <v>6668</v>
      </c>
      <c r="D1541" s="1" t="s">
        <v>24</v>
      </c>
      <c r="E1541">
        <v>2023</v>
      </c>
      <c r="F1541" s="1" t="s">
        <v>401</v>
      </c>
      <c r="G1541" s="1" t="s">
        <v>402</v>
      </c>
      <c r="H1541" s="1" t="s">
        <v>947</v>
      </c>
      <c r="I1541" s="1" t="s">
        <v>948</v>
      </c>
      <c r="J1541" s="1" t="s">
        <v>70</v>
      </c>
      <c r="K1541" s="3">
        <v>9.8699999999999992</v>
      </c>
      <c r="L1541">
        <v>4</v>
      </c>
      <c r="M1541" s="3">
        <v>39.479999999999997</v>
      </c>
      <c r="N1541" s="1" t="s">
        <v>88</v>
      </c>
      <c r="O1541" s="1" t="s">
        <v>37</v>
      </c>
    </row>
    <row r="1542" spans="1:15" x14ac:dyDescent="0.3">
      <c r="A1542" s="1" t="s">
        <v>4635</v>
      </c>
      <c r="B1542" s="2">
        <v>45594</v>
      </c>
      <c r="C1542" s="1" t="s">
        <v>6671</v>
      </c>
      <c r="D1542" s="1" t="s">
        <v>133</v>
      </c>
      <c r="E1542">
        <v>2024</v>
      </c>
      <c r="F1542" s="1" t="s">
        <v>305</v>
      </c>
      <c r="G1542" s="1" t="s">
        <v>306</v>
      </c>
      <c r="H1542" s="1" t="s">
        <v>4636</v>
      </c>
      <c r="I1542" s="1" t="s">
        <v>4637</v>
      </c>
      <c r="J1542" s="1" t="s">
        <v>70</v>
      </c>
      <c r="K1542" s="3">
        <v>10.5</v>
      </c>
      <c r="L1542">
        <v>3</v>
      </c>
      <c r="M1542" s="3">
        <v>31.5</v>
      </c>
      <c r="N1542" s="1" t="s">
        <v>21</v>
      </c>
      <c r="O1542" s="1" t="s">
        <v>95</v>
      </c>
    </row>
    <row r="1543" spans="1:15" x14ac:dyDescent="0.3">
      <c r="A1543" s="1" t="s">
        <v>4638</v>
      </c>
      <c r="B1543" s="2">
        <v>45204</v>
      </c>
      <c r="C1543" s="1" t="s">
        <v>6672</v>
      </c>
      <c r="D1543" s="1" t="s">
        <v>133</v>
      </c>
      <c r="E1543">
        <v>2023</v>
      </c>
      <c r="F1543" s="1" t="s">
        <v>686</v>
      </c>
      <c r="G1543" s="1" t="s">
        <v>4639</v>
      </c>
      <c r="H1543" s="1" t="s">
        <v>2065</v>
      </c>
      <c r="I1543" s="1" t="s">
        <v>4640</v>
      </c>
      <c r="J1543" s="1" t="s">
        <v>20</v>
      </c>
      <c r="K1543" s="3">
        <v>12.07</v>
      </c>
      <c r="L1543">
        <v>5</v>
      </c>
      <c r="M1543" s="3">
        <v>60.35</v>
      </c>
      <c r="N1543" s="1" t="s">
        <v>88</v>
      </c>
      <c r="O1543" s="1" t="s">
        <v>193</v>
      </c>
    </row>
    <row r="1544" spans="1:15" x14ac:dyDescent="0.3">
      <c r="A1544" s="1" t="s">
        <v>4641</v>
      </c>
      <c r="B1544" s="2">
        <v>44978</v>
      </c>
      <c r="C1544" s="1" t="s">
        <v>6671</v>
      </c>
      <c r="D1544" s="1" t="s">
        <v>39</v>
      </c>
      <c r="E1544">
        <v>2023</v>
      </c>
      <c r="F1544" s="1" t="s">
        <v>76</v>
      </c>
      <c r="G1544" s="1" t="s">
        <v>77</v>
      </c>
      <c r="H1544" s="1" t="s">
        <v>1055</v>
      </c>
      <c r="I1544" s="1" t="s">
        <v>1056</v>
      </c>
      <c r="J1544" s="1" t="s">
        <v>51</v>
      </c>
      <c r="K1544" s="3">
        <v>38.08</v>
      </c>
      <c r="L1544">
        <v>3</v>
      </c>
      <c r="M1544" s="3">
        <v>114.24</v>
      </c>
      <c r="N1544" s="1" t="s">
        <v>21</v>
      </c>
      <c r="O1544" s="1" t="s">
        <v>22</v>
      </c>
    </row>
    <row r="1545" spans="1:15" x14ac:dyDescent="0.3">
      <c r="A1545" s="1" t="s">
        <v>4642</v>
      </c>
      <c r="B1545" s="2">
        <v>45159</v>
      </c>
      <c r="C1545" s="1" t="s">
        <v>6667</v>
      </c>
      <c r="D1545" s="1" t="s">
        <v>90</v>
      </c>
      <c r="E1545">
        <v>2023</v>
      </c>
      <c r="F1545" s="1" t="s">
        <v>438</v>
      </c>
      <c r="G1545" s="1" t="s">
        <v>4643</v>
      </c>
      <c r="H1545" s="1" t="s">
        <v>816</v>
      </c>
      <c r="I1545" s="1" t="s">
        <v>4644</v>
      </c>
      <c r="J1545" s="1" t="s">
        <v>87</v>
      </c>
      <c r="K1545" s="3">
        <v>7.26</v>
      </c>
      <c r="L1545">
        <v>1</v>
      </c>
      <c r="M1545" s="3">
        <v>7.26</v>
      </c>
      <c r="N1545" s="1" t="s">
        <v>29</v>
      </c>
      <c r="O1545" s="1" t="s">
        <v>37</v>
      </c>
    </row>
    <row r="1546" spans="1:15" x14ac:dyDescent="0.3">
      <c r="A1546" s="1" t="s">
        <v>4645</v>
      </c>
      <c r="B1546" s="2">
        <v>45359</v>
      </c>
      <c r="C1546" s="1" t="s">
        <v>6668</v>
      </c>
      <c r="D1546" s="1" t="s">
        <v>15</v>
      </c>
      <c r="E1546">
        <v>2024</v>
      </c>
      <c r="F1546" s="1" t="s">
        <v>695</v>
      </c>
      <c r="G1546" s="1" t="s">
        <v>4646</v>
      </c>
      <c r="H1546" s="1" t="s">
        <v>2079</v>
      </c>
      <c r="I1546" s="1" t="s">
        <v>4647</v>
      </c>
      <c r="J1546" s="1" t="s">
        <v>20</v>
      </c>
      <c r="K1546" s="3">
        <v>31.29</v>
      </c>
      <c r="L1546">
        <v>5</v>
      </c>
      <c r="M1546" s="3">
        <v>156.44999999999999</v>
      </c>
      <c r="N1546" s="1" t="s">
        <v>21</v>
      </c>
      <c r="O1546" s="1" t="s">
        <v>22</v>
      </c>
    </row>
    <row r="1547" spans="1:15" x14ac:dyDescent="0.3">
      <c r="A1547" s="1" t="s">
        <v>4648</v>
      </c>
      <c r="B1547" s="2">
        <v>44909</v>
      </c>
      <c r="C1547" s="1" t="s">
        <v>6670</v>
      </c>
      <c r="D1547" s="1" t="s">
        <v>107</v>
      </c>
      <c r="E1547">
        <v>2022</v>
      </c>
      <c r="F1547" s="1" t="s">
        <v>270</v>
      </c>
      <c r="G1547" s="1" t="s">
        <v>1268</v>
      </c>
      <c r="H1547" s="1" t="s">
        <v>979</v>
      </c>
      <c r="I1547" s="1" t="s">
        <v>2299</v>
      </c>
      <c r="J1547" s="1" t="s">
        <v>70</v>
      </c>
      <c r="K1547" s="3">
        <v>37.78</v>
      </c>
      <c r="L1547">
        <v>5</v>
      </c>
      <c r="M1547" s="3">
        <v>188.9</v>
      </c>
      <c r="N1547" s="1" t="s">
        <v>6669</v>
      </c>
      <c r="O1547" s="1" t="s">
        <v>22</v>
      </c>
    </row>
    <row r="1548" spans="1:15" x14ac:dyDescent="0.3">
      <c r="A1548" s="1" t="s">
        <v>4649</v>
      </c>
      <c r="B1548" s="2">
        <v>44883</v>
      </c>
      <c r="C1548" s="1" t="s">
        <v>6668</v>
      </c>
      <c r="D1548" s="1" t="s">
        <v>54</v>
      </c>
      <c r="E1548">
        <v>2022</v>
      </c>
      <c r="F1548" s="1" t="s">
        <v>944</v>
      </c>
      <c r="G1548" s="1" t="s">
        <v>3613</v>
      </c>
      <c r="H1548" s="1" t="s">
        <v>1436</v>
      </c>
      <c r="I1548" s="1" t="s">
        <v>4544</v>
      </c>
      <c r="J1548" s="1" t="s">
        <v>70</v>
      </c>
      <c r="K1548" s="3">
        <v>40.020000000000003</v>
      </c>
      <c r="L1548">
        <v>2</v>
      </c>
      <c r="M1548" s="3">
        <v>80.040000000000006</v>
      </c>
      <c r="N1548" s="1" t="s">
        <v>21</v>
      </c>
      <c r="O1548" s="1" t="s">
        <v>22</v>
      </c>
    </row>
    <row r="1549" spans="1:15" x14ac:dyDescent="0.3">
      <c r="A1549" s="1" t="s">
        <v>4650</v>
      </c>
      <c r="B1549" s="2">
        <v>45870</v>
      </c>
      <c r="C1549" s="1" t="s">
        <v>6668</v>
      </c>
      <c r="D1549" s="1" t="s">
        <v>90</v>
      </c>
      <c r="E1549">
        <v>2025</v>
      </c>
      <c r="F1549" s="1" t="s">
        <v>47</v>
      </c>
      <c r="G1549" s="1" t="s">
        <v>72</v>
      </c>
      <c r="H1549" s="1" t="s">
        <v>1959</v>
      </c>
      <c r="I1549" s="1" t="s">
        <v>4515</v>
      </c>
      <c r="J1549" s="1" t="s">
        <v>20</v>
      </c>
      <c r="K1549" s="3">
        <v>8.5</v>
      </c>
      <c r="L1549">
        <v>1</v>
      </c>
      <c r="M1549" s="3">
        <v>8.5</v>
      </c>
      <c r="N1549" s="1" t="s">
        <v>29</v>
      </c>
      <c r="O1549" s="1" t="s">
        <v>37</v>
      </c>
    </row>
    <row r="1550" spans="1:15" x14ac:dyDescent="0.3">
      <c r="A1550" s="1" t="s">
        <v>4651</v>
      </c>
      <c r="B1550" s="2">
        <v>45140</v>
      </c>
      <c r="C1550" s="1" t="s">
        <v>6670</v>
      </c>
      <c r="D1550" s="1" t="s">
        <v>90</v>
      </c>
      <c r="E1550">
        <v>2023</v>
      </c>
      <c r="F1550" s="1" t="s">
        <v>1095</v>
      </c>
      <c r="G1550" s="1" t="s">
        <v>4652</v>
      </c>
      <c r="H1550" s="1" t="s">
        <v>4452</v>
      </c>
      <c r="I1550" s="1" t="s">
        <v>4453</v>
      </c>
      <c r="J1550" s="1" t="s">
        <v>51</v>
      </c>
      <c r="K1550" s="3">
        <v>24.6</v>
      </c>
      <c r="L1550">
        <v>1</v>
      </c>
      <c r="M1550" s="3">
        <v>24.6</v>
      </c>
      <c r="N1550" s="1" t="s">
        <v>29</v>
      </c>
      <c r="O1550" s="1" t="s">
        <v>44</v>
      </c>
    </row>
    <row r="1551" spans="1:15" x14ac:dyDescent="0.3">
      <c r="A1551" s="1" t="s">
        <v>4653</v>
      </c>
      <c r="B1551" s="2">
        <v>45690</v>
      </c>
      <c r="C1551" s="1" t="s">
        <v>6666</v>
      </c>
      <c r="D1551" s="1" t="s">
        <v>39</v>
      </c>
      <c r="E1551">
        <v>2025</v>
      </c>
      <c r="F1551" s="1" t="s">
        <v>2017</v>
      </c>
      <c r="G1551" s="1" t="s">
        <v>4654</v>
      </c>
      <c r="H1551" s="1" t="s">
        <v>4655</v>
      </c>
      <c r="I1551" s="1" t="s">
        <v>4656</v>
      </c>
      <c r="J1551" s="1" t="s">
        <v>70</v>
      </c>
      <c r="K1551" s="3">
        <v>30.83</v>
      </c>
      <c r="L1551">
        <v>1</v>
      </c>
      <c r="M1551" s="3">
        <v>30.83</v>
      </c>
      <c r="N1551" s="1" t="s">
        <v>6669</v>
      </c>
      <c r="O1551" s="1" t="s">
        <v>193</v>
      </c>
    </row>
    <row r="1552" spans="1:15" x14ac:dyDescent="0.3">
      <c r="A1552" s="1" t="s">
        <v>4657</v>
      </c>
      <c r="B1552" s="2">
        <v>45420</v>
      </c>
      <c r="C1552" s="1" t="s">
        <v>6670</v>
      </c>
      <c r="D1552" s="1" t="s">
        <v>46</v>
      </c>
      <c r="E1552">
        <v>2024</v>
      </c>
      <c r="F1552" s="1" t="s">
        <v>226</v>
      </c>
      <c r="G1552" s="1" t="s">
        <v>227</v>
      </c>
      <c r="H1552" s="1" t="s">
        <v>2872</v>
      </c>
      <c r="I1552" s="1" t="s">
        <v>3826</v>
      </c>
      <c r="J1552" s="1" t="s">
        <v>87</v>
      </c>
      <c r="K1552" s="3">
        <v>12.16</v>
      </c>
      <c r="L1552">
        <v>5</v>
      </c>
      <c r="M1552" s="3">
        <v>60.8</v>
      </c>
      <c r="N1552" s="1" t="s">
        <v>21</v>
      </c>
      <c r="O1552" s="1" t="s">
        <v>22</v>
      </c>
    </row>
    <row r="1553" spans="1:15" x14ac:dyDescent="0.3">
      <c r="A1553" s="1" t="s">
        <v>4658</v>
      </c>
      <c r="B1553" s="2">
        <v>45394</v>
      </c>
      <c r="C1553" s="1" t="s">
        <v>6668</v>
      </c>
      <c r="D1553" s="1" t="s">
        <v>82</v>
      </c>
      <c r="E1553">
        <v>2024</v>
      </c>
      <c r="F1553" s="1" t="s">
        <v>463</v>
      </c>
      <c r="G1553" s="1" t="s">
        <v>464</v>
      </c>
      <c r="H1553" s="1" t="s">
        <v>851</v>
      </c>
      <c r="I1553" s="1" t="s">
        <v>3928</v>
      </c>
      <c r="J1553" s="1" t="s">
        <v>20</v>
      </c>
      <c r="K1553" s="3">
        <v>29.64</v>
      </c>
      <c r="L1553">
        <v>1</v>
      </c>
      <c r="M1553" s="3">
        <v>29.64</v>
      </c>
      <c r="N1553" s="1" t="s">
        <v>21</v>
      </c>
      <c r="O1553" s="1" t="s">
        <v>22</v>
      </c>
    </row>
    <row r="1554" spans="1:15" x14ac:dyDescent="0.3">
      <c r="A1554" s="1" t="s">
        <v>4659</v>
      </c>
      <c r="B1554" s="2">
        <v>45676</v>
      </c>
      <c r="C1554" s="1" t="s">
        <v>6666</v>
      </c>
      <c r="D1554" s="1" t="s">
        <v>210</v>
      </c>
      <c r="E1554">
        <v>2025</v>
      </c>
      <c r="F1554" s="1" t="s">
        <v>695</v>
      </c>
      <c r="G1554" s="1" t="s">
        <v>1393</v>
      </c>
      <c r="H1554" s="1" t="s">
        <v>1428</v>
      </c>
      <c r="I1554" s="1" t="s">
        <v>4660</v>
      </c>
      <c r="J1554" s="1" t="s">
        <v>70</v>
      </c>
      <c r="K1554" s="3">
        <v>26.34</v>
      </c>
      <c r="L1554">
        <v>5</v>
      </c>
      <c r="M1554" s="3">
        <v>131.69999999999999</v>
      </c>
      <c r="N1554" s="1" t="s">
        <v>6669</v>
      </c>
      <c r="O1554" s="1" t="s">
        <v>22</v>
      </c>
    </row>
    <row r="1555" spans="1:15" x14ac:dyDescent="0.3">
      <c r="A1555" s="1" t="s">
        <v>4661</v>
      </c>
      <c r="B1555" s="2">
        <v>45243</v>
      </c>
      <c r="C1555" s="1" t="s">
        <v>6667</v>
      </c>
      <c r="D1555" s="1" t="s">
        <v>54</v>
      </c>
      <c r="E1555">
        <v>2023</v>
      </c>
      <c r="F1555" s="1" t="s">
        <v>216</v>
      </c>
      <c r="G1555" s="1" t="s">
        <v>3201</v>
      </c>
      <c r="H1555" s="1" t="s">
        <v>3332</v>
      </c>
      <c r="I1555" s="1" t="s">
        <v>3333</v>
      </c>
      <c r="J1555" s="1" t="s">
        <v>20</v>
      </c>
      <c r="K1555" s="3">
        <v>26.88</v>
      </c>
      <c r="L1555">
        <v>4</v>
      </c>
      <c r="M1555" s="3">
        <v>107.52</v>
      </c>
      <c r="N1555" s="1" t="s">
        <v>29</v>
      </c>
      <c r="O1555" s="1" t="s">
        <v>22</v>
      </c>
    </row>
    <row r="1556" spans="1:15" x14ac:dyDescent="0.3">
      <c r="A1556" s="1" t="s">
        <v>4662</v>
      </c>
      <c r="B1556" s="2">
        <v>45274</v>
      </c>
      <c r="C1556" s="1" t="s">
        <v>6672</v>
      </c>
      <c r="D1556" s="1" t="s">
        <v>107</v>
      </c>
      <c r="E1556">
        <v>2023</v>
      </c>
      <c r="F1556" s="1" t="s">
        <v>4663</v>
      </c>
      <c r="G1556" s="1" t="s">
        <v>4664</v>
      </c>
      <c r="H1556" s="1" t="s">
        <v>1986</v>
      </c>
      <c r="I1556" s="1" t="s">
        <v>1987</v>
      </c>
      <c r="J1556" s="1" t="s">
        <v>20</v>
      </c>
      <c r="K1556" s="3">
        <v>24.23</v>
      </c>
      <c r="L1556">
        <v>4</v>
      </c>
      <c r="M1556" s="3">
        <v>96.92</v>
      </c>
      <c r="N1556" s="1" t="s">
        <v>6669</v>
      </c>
      <c r="O1556" s="1" t="s">
        <v>80</v>
      </c>
    </row>
    <row r="1557" spans="1:15" x14ac:dyDescent="0.3">
      <c r="A1557" s="1" t="s">
        <v>4665</v>
      </c>
      <c r="B1557" s="2">
        <v>44990</v>
      </c>
      <c r="C1557" s="1" t="s">
        <v>6666</v>
      </c>
      <c r="D1557" s="1" t="s">
        <v>15</v>
      </c>
      <c r="E1557">
        <v>2023</v>
      </c>
      <c r="F1557" s="1" t="s">
        <v>4666</v>
      </c>
      <c r="G1557" s="1" t="s">
        <v>4667</v>
      </c>
      <c r="H1557" s="1" t="s">
        <v>4148</v>
      </c>
      <c r="I1557" s="1" t="s">
        <v>4149</v>
      </c>
      <c r="J1557" s="1" t="s">
        <v>87</v>
      </c>
      <c r="K1557" s="3">
        <v>24.79</v>
      </c>
      <c r="L1557">
        <v>2</v>
      </c>
      <c r="M1557" s="3">
        <v>49.58</v>
      </c>
      <c r="N1557" s="1" t="s">
        <v>29</v>
      </c>
      <c r="O1557" s="1" t="s">
        <v>22</v>
      </c>
    </row>
    <row r="1558" spans="1:15" x14ac:dyDescent="0.3">
      <c r="A1558" s="1" t="s">
        <v>4668</v>
      </c>
      <c r="B1558" s="2">
        <v>45033</v>
      </c>
      <c r="C1558" s="1" t="s">
        <v>6667</v>
      </c>
      <c r="D1558" s="1" t="s">
        <v>82</v>
      </c>
      <c r="E1558">
        <v>2023</v>
      </c>
      <c r="F1558" s="1" t="s">
        <v>195</v>
      </c>
      <c r="G1558" s="1" t="s">
        <v>196</v>
      </c>
      <c r="H1558" s="1" t="s">
        <v>393</v>
      </c>
      <c r="I1558" s="1" t="s">
        <v>394</v>
      </c>
      <c r="J1558" s="1" t="s">
        <v>20</v>
      </c>
      <c r="K1558" s="3">
        <v>45.33</v>
      </c>
      <c r="L1558">
        <v>5</v>
      </c>
      <c r="M1558" s="3">
        <v>226.65</v>
      </c>
      <c r="N1558" s="1" t="s">
        <v>21</v>
      </c>
      <c r="O1558" s="1" t="s">
        <v>30</v>
      </c>
    </row>
    <row r="1559" spans="1:15" x14ac:dyDescent="0.3">
      <c r="A1559" s="1" t="s">
        <v>4669</v>
      </c>
      <c r="B1559" s="2">
        <v>45276</v>
      </c>
      <c r="C1559" s="1" t="s">
        <v>6673</v>
      </c>
      <c r="D1559" s="1" t="s">
        <v>107</v>
      </c>
      <c r="E1559">
        <v>2023</v>
      </c>
      <c r="F1559" s="1" t="s">
        <v>4670</v>
      </c>
      <c r="G1559" s="1" t="s">
        <v>4671</v>
      </c>
      <c r="H1559" s="1" t="s">
        <v>1806</v>
      </c>
      <c r="I1559" s="1" t="s">
        <v>4672</v>
      </c>
      <c r="J1559" s="1" t="s">
        <v>20</v>
      </c>
      <c r="K1559" s="3">
        <v>21.99</v>
      </c>
      <c r="L1559">
        <v>2</v>
      </c>
      <c r="M1559" s="3">
        <v>43.98</v>
      </c>
      <c r="N1559" s="1" t="s">
        <v>21</v>
      </c>
      <c r="O1559" s="1" t="s">
        <v>193</v>
      </c>
    </row>
    <row r="1560" spans="1:15" x14ac:dyDescent="0.3">
      <c r="A1560" s="1" t="s">
        <v>4673</v>
      </c>
      <c r="B1560" s="2">
        <v>44931</v>
      </c>
      <c r="C1560" s="1" t="s">
        <v>6672</v>
      </c>
      <c r="D1560" s="1" t="s">
        <v>210</v>
      </c>
      <c r="E1560">
        <v>2023</v>
      </c>
      <c r="F1560" s="1" t="s">
        <v>4674</v>
      </c>
      <c r="G1560" s="1" t="s">
        <v>4675</v>
      </c>
      <c r="H1560" s="1" t="s">
        <v>3116</v>
      </c>
      <c r="I1560" s="1" t="s">
        <v>3117</v>
      </c>
      <c r="J1560" s="1" t="s">
        <v>87</v>
      </c>
      <c r="K1560" s="3">
        <v>26.2</v>
      </c>
      <c r="L1560">
        <v>1</v>
      </c>
      <c r="M1560" s="3">
        <v>26.2</v>
      </c>
      <c r="N1560" s="1" t="s">
        <v>29</v>
      </c>
      <c r="O1560" s="1" t="s">
        <v>22</v>
      </c>
    </row>
    <row r="1561" spans="1:15" x14ac:dyDescent="0.3">
      <c r="A1561" s="1" t="s">
        <v>4676</v>
      </c>
      <c r="B1561" s="2">
        <v>45555</v>
      </c>
      <c r="C1561" s="1" t="s">
        <v>6668</v>
      </c>
      <c r="D1561" s="1" t="s">
        <v>60</v>
      </c>
      <c r="E1561">
        <v>2024</v>
      </c>
      <c r="F1561" s="1" t="s">
        <v>3233</v>
      </c>
      <c r="G1561" s="1" t="s">
        <v>4677</v>
      </c>
      <c r="H1561" s="1" t="s">
        <v>2415</v>
      </c>
      <c r="I1561" s="1" t="s">
        <v>2416</v>
      </c>
      <c r="J1561" s="1" t="s">
        <v>70</v>
      </c>
      <c r="K1561" s="3">
        <v>39.090000000000003</v>
      </c>
      <c r="L1561">
        <v>1</v>
      </c>
      <c r="M1561" s="3">
        <v>39.090000000000003</v>
      </c>
      <c r="N1561" s="1" t="s">
        <v>29</v>
      </c>
      <c r="O1561" s="1" t="s">
        <v>52</v>
      </c>
    </row>
    <row r="1562" spans="1:15" x14ac:dyDescent="0.3">
      <c r="A1562" s="1" t="s">
        <v>4678</v>
      </c>
      <c r="B1562" s="2">
        <v>45345</v>
      </c>
      <c r="C1562" s="1" t="s">
        <v>6668</v>
      </c>
      <c r="D1562" s="1" t="s">
        <v>39</v>
      </c>
      <c r="E1562">
        <v>2024</v>
      </c>
      <c r="F1562" s="1" t="s">
        <v>2593</v>
      </c>
      <c r="G1562" s="1" t="s">
        <v>2594</v>
      </c>
      <c r="H1562" s="1" t="s">
        <v>430</v>
      </c>
      <c r="I1562" s="1" t="s">
        <v>1925</v>
      </c>
      <c r="J1562" s="1" t="s">
        <v>20</v>
      </c>
      <c r="K1562" s="3">
        <v>21.44</v>
      </c>
      <c r="L1562">
        <v>5</v>
      </c>
      <c r="M1562" s="3">
        <v>107.2</v>
      </c>
      <c r="N1562" s="1" t="s">
        <v>21</v>
      </c>
      <c r="O1562" s="1" t="s">
        <v>52</v>
      </c>
    </row>
    <row r="1563" spans="1:15" x14ac:dyDescent="0.3">
      <c r="A1563" s="1" t="s">
        <v>4679</v>
      </c>
      <c r="B1563" s="2">
        <v>44938</v>
      </c>
      <c r="C1563" s="1" t="s">
        <v>6672</v>
      </c>
      <c r="D1563" s="1" t="s">
        <v>210</v>
      </c>
      <c r="E1563">
        <v>2023</v>
      </c>
      <c r="F1563" s="1" t="s">
        <v>2661</v>
      </c>
      <c r="G1563" s="1" t="s">
        <v>2662</v>
      </c>
      <c r="H1563" s="1" t="s">
        <v>4680</v>
      </c>
      <c r="I1563" s="1" t="s">
        <v>4681</v>
      </c>
      <c r="J1563" s="1" t="s">
        <v>87</v>
      </c>
      <c r="K1563" s="3">
        <v>48.71</v>
      </c>
      <c r="L1563">
        <v>1</v>
      </c>
      <c r="M1563" s="3">
        <v>48.71</v>
      </c>
      <c r="N1563" s="1" t="s">
        <v>6669</v>
      </c>
      <c r="O1563" s="1" t="s">
        <v>44</v>
      </c>
    </row>
    <row r="1564" spans="1:15" x14ac:dyDescent="0.3">
      <c r="A1564" s="1" t="s">
        <v>4682</v>
      </c>
      <c r="B1564" s="2">
        <v>45589</v>
      </c>
      <c r="C1564" s="1" t="s">
        <v>6672</v>
      </c>
      <c r="D1564" s="1" t="s">
        <v>133</v>
      </c>
      <c r="E1564">
        <v>2024</v>
      </c>
      <c r="F1564" s="1" t="s">
        <v>868</v>
      </c>
      <c r="G1564" s="1" t="s">
        <v>4683</v>
      </c>
      <c r="H1564" s="1" t="s">
        <v>2650</v>
      </c>
      <c r="I1564" s="1" t="s">
        <v>2651</v>
      </c>
      <c r="J1564" s="1" t="s">
        <v>20</v>
      </c>
      <c r="K1564" s="3">
        <v>12.34</v>
      </c>
      <c r="L1564">
        <v>5</v>
      </c>
      <c r="M1564" s="3">
        <v>61.7</v>
      </c>
      <c r="N1564" s="1" t="s">
        <v>88</v>
      </c>
      <c r="O1564" s="1" t="s">
        <v>44</v>
      </c>
    </row>
    <row r="1565" spans="1:15" x14ac:dyDescent="0.3">
      <c r="A1565" s="1" t="s">
        <v>4684</v>
      </c>
      <c r="B1565" s="2">
        <v>45510</v>
      </c>
      <c r="C1565" s="1" t="s">
        <v>6671</v>
      </c>
      <c r="D1565" s="1" t="s">
        <v>90</v>
      </c>
      <c r="E1565">
        <v>2024</v>
      </c>
      <c r="F1565" s="1" t="s">
        <v>780</v>
      </c>
      <c r="G1565" s="1" t="s">
        <v>781</v>
      </c>
      <c r="H1565" s="1" t="s">
        <v>2189</v>
      </c>
      <c r="I1565" s="1" t="s">
        <v>3218</v>
      </c>
      <c r="J1565" s="1" t="s">
        <v>70</v>
      </c>
      <c r="K1565" s="3">
        <v>10.27</v>
      </c>
      <c r="L1565">
        <v>5</v>
      </c>
      <c r="M1565" s="3">
        <v>51.35</v>
      </c>
      <c r="N1565" s="1" t="s">
        <v>6669</v>
      </c>
      <c r="O1565" s="1" t="s">
        <v>37</v>
      </c>
    </row>
    <row r="1566" spans="1:15" x14ac:dyDescent="0.3">
      <c r="A1566" s="1" t="s">
        <v>4685</v>
      </c>
      <c r="B1566" s="2">
        <v>45638</v>
      </c>
      <c r="C1566" s="1" t="s">
        <v>6672</v>
      </c>
      <c r="D1566" s="1" t="s">
        <v>107</v>
      </c>
      <c r="E1566">
        <v>2024</v>
      </c>
      <c r="F1566" s="1" t="s">
        <v>4217</v>
      </c>
      <c r="G1566" s="1" t="s">
        <v>4218</v>
      </c>
      <c r="H1566" s="1" t="s">
        <v>197</v>
      </c>
      <c r="I1566" s="1" t="s">
        <v>875</v>
      </c>
      <c r="J1566" s="1" t="s">
        <v>20</v>
      </c>
      <c r="K1566" s="3">
        <v>38.11</v>
      </c>
      <c r="L1566">
        <v>2</v>
      </c>
      <c r="M1566" s="3">
        <v>76.22</v>
      </c>
      <c r="N1566" s="1" t="s">
        <v>88</v>
      </c>
      <c r="O1566" s="1" t="s">
        <v>30</v>
      </c>
    </row>
    <row r="1567" spans="1:15" x14ac:dyDescent="0.3">
      <c r="A1567" s="1" t="s">
        <v>4686</v>
      </c>
      <c r="B1567" s="2">
        <v>45451</v>
      </c>
      <c r="C1567" s="1" t="s">
        <v>6673</v>
      </c>
      <c r="D1567" s="1" t="s">
        <v>24</v>
      </c>
      <c r="E1567">
        <v>2024</v>
      </c>
      <c r="F1567" s="1" t="s">
        <v>695</v>
      </c>
      <c r="G1567" s="1" t="s">
        <v>1393</v>
      </c>
      <c r="H1567" s="1" t="s">
        <v>68</v>
      </c>
      <c r="I1567" s="1" t="s">
        <v>3635</v>
      </c>
      <c r="J1567" s="1" t="s">
        <v>70</v>
      </c>
      <c r="K1567" s="3">
        <v>23.03</v>
      </c>
      <c r="L1567">
        <v>5</v>
      </c>
      <c r="M1567" s="3">
        <v>115.15</v>
      </c>
      <c r="N1567" s="1" t="s">
        <v>6669</v>
      </c>
      <c r="O1567" s="1" t="s">
        <v>22</v>
      </c>
    </row>
    <row r="1568" spans="1:15" x14ac:dyDescent="0.3">
      <c r="A1568" s="1" t="s">
        <v>4687</v>
      </c>
      <c r="B1568" s="2">
        <v>45281</v>
      </c>
      <c r="C1568" s="1" t="s">
        <v>6672</v>
      </c>
      <c r="D1568" s="1" t="s">
        <v>107</v>
      </c>
      <c r="E1568">
        <v>2023</v>
      </c>
      <c r="F1568" s="1" t="s">
        <v>1290</v>
      </c>
      <c r="G1568" s="1" t="s">
        <v>3644</v>
      </c>
      <c r="H1568" s="1" t="s">
        <v>1953</v>
      </c>
      <c r="I1568" s="1" t="s">
        <v>2746</v>
      </c>
      <c r="J1568" s="1" t="s">
        <v>20</v>
      </c>
      <c r="K1568" s="3">
        <v>46.65</v>
      </c>
      <c r="L1568">
        <v>2</v>
      </c>
      <c r="M1568" s="3">
        <v>93.3</v>
      </c>
      <c r="N1568" s="1" t="s">
        <v>29</v>
      </c>
      <c r="O1568" s="1" t="s">
        <v>44</v>
      </c>
    </row>
    <row r="1569" spans="1:15" x14ac:dyDescent="0.3">
      <c r="A1569" s="1" t="s">
        <v>4688</v>
      </c>
      <c r="B1569" s="2">
        <v>45018</v>
      </c>
      <c r="C1569" s="1" t="s">
        <v>6666</v>
      </c>
      <c r="D1569" s="1" t="s">
        <v>82</v>
      </c>
      <c r="E1569">
        <v>2023</v>
      </c>
      <c r="F1569" s="1" t="s">
        <v>2975</v>
      </c>
      <c r="G1569" s="1" t="s">
        <v>4689</v>
      </c>
      <c r="H1569" s="1" t="s">
        <v>2438</v>
      </c>
      <c r="I1569" s="1" t="s">
        <v>4690</v>
      </c>
      <c r="J1569" s="1" t="s">
        <v>87</v>
      </c>
      <c r="K1569" s="3">
        <v>30.91</v>
      </c>
      <c r="L1569">
        <v>4</v>
      </c>
      <c r="M1569" s="3">
        <v>123.64</v>
      </c>
      <c r="N1569" s="1" t="s">
        <v>21</v>
      </c>
      <c r="O1569" s="1" t="s">
        <v>44</v>
      </c>
    </row>
    <row r="1570" spans="1:15" x14ac:dyDescent="0.3">
      <c r="A1570" s="1" t="s">
        <v>4691</v>
      </c>
      <c r="B1570" s="2">
        <v>45405</v>
      </c>
      <c r="C1570" s="1" t="s">
        <v>6671</v>
      </c>
      <c r="D1570" s="1" t="s">
        <v>82</v>
      </c>
      <c r="E1570">
        <v>2024</v>
      </c>
      <c r="F1570" s="1" t="s">
        <v>3698</v>
      </c>
      <c r="G1570" s="1" t="s">
        <v>4692</v>
      </c>
      <c r="H1570" s="1" t="s">
        <v>4036</v>
      </c>
      <c r="I1570" s="1" t="s">
        <v>4693</v>
      </c>
      <c r="J1570" s="1" t="s">
        <v>87</v>
      </c>
      <c r="K1570" s="3">
        <v>29.12</v>
      </c>
      <c r="L1570">
        <v>1</v>
      </c>
      <c r="M1570" s="3">
        <v>29.12</v>
      </c>
      <c r="N1570" s="1" t="s">
        <v>29</v>
      </c>
      <c r="O1570" s="1" t="s">
        <v>22</v>
      </c>
    </row>
    <row r="1571" spans="1:15" x14ac:dyDescent="0.3">
      <c r="A1571" s="1" t="s">
        <v>4694</v>
      </c>
      <c r="B1571" s="2">
        <v>45042</v>
      </c>
      <c r="C1571" s="1" t="s">
        <v>6670</v>
      </c>
      <c r="D1571" s="1" t="s">
        <v>82</v>
      </c>
      <c r="E1571">
        <v>2023</v>
      </c>
      <c r="F1571" s="1" t="s">
        <v>2967</v>
      </c>
      <c r="G1571" s="1" t="s">
        <v>2968</v>
      </c>
      <c r="H1571" s="1" t="s">
        <v>2393</v>
      </c>
      <c r="I1571" s="1" t="s">
        <v>2394</v>
      </c>
      <c r="J1571" s="1" t="s">
        <v>87</v>
      </c>
      <c r="K1571" s="3">
        <v>39.86</v>
      </c>
      <c r="L1571">
        <v>3</v>
      </c>
      <c r="M1571" s="3">
        <v>119.58</v>
      </c>
      <c r="N1571" s="1" t="s">
        <v>6669</v>
      </c>
      <c r="O1571" s="1" t="s">
        <v>37</v>
      </c>
    </row>
    <row r="1572" spans="1:15" x14ac:dyDescent="0.3">
      <c r="A1572" s="1" t="s">
        <v>4695</v>
      </c>
      <c r="B1572" s="2">
        <v>45523</v>
      </c>
      <c r="C1572" s="1" t="s">
        <v>6667</v>
      </c>
      <c r="D1572" s="1" t="s">
        <v>90</v>
      </c>
      <c r="E1572">
        <v>2024</v>
      </c>
      <c r="F1572" s="1" t="s">
        <v>3987</v>
      </c>
      <c r="G1572" s="1" t="s">
        <v>3988</v>
      </c>
      <c r="H1572" s="1" t="s">
        <v>1357</v>
      </c>
      <c r="I1572" s="1" t="s">
        <v>1358</v>
      </c>
      <c r="J1572" s="1" t="s">
        <v>51</v>
      </c>
      <c r="K1572" s="3">
        <v>17.84</v>
      </c>
      <c r="L1572">
        <v>2</v>
      </c>
      <c r="M1572" s="3">
        <v>35.68</v>
      </c>
      <c r="N1572" s="1" t="s">
        <v>88</v>
      </c>
      <c r="O1572" s="1" t="s">
        <v>30</v>
      </c>
    </row>
    <row r="1573" spans="1:15" x14ac:dyDescent="0.3">
      <c r="A1573" s="1" t="s">
        <v>4696</v>
      </c>
      <c r="B1573" s="2">
        <v>45337</v>
      </c>
      <c r="C1573" s="1" t="s">
        <v>6672</v>
      </c>
      <c r="D1573" s="1" t="s">
        <v>39</v>
      </c>
      <c r="E1573">
        <v>2024</v>
      </c>
      <c r="F1573" s="1" t="s">
        <v>174</v>
      </c>
      <c r="G1573" s="1" t="s">
        <v>2694</v>
      </c>
      <c r="H1573" s="1" t="s">
        <v>2872</v>
      </c>
      <c r="I1573" s="1" t="s">
        <v>4550</v>
      </c>
      <c r="J1573" s="1" t="s">
        <v>51</v>
      </c>
      <c r="K1573" s="3">
        <v>35.78</v>
      </c>
      <c r="L1573">
        <v>3</v>
      </c>
      <c r="M1573" s="3">
        <v>107.34</v>
      </c>
      <c r="N1573" s="1" t="s">
        <v>21</v>
      </c>
      <c r="O1573" s="1" t="s">
        <v>37</v>
      </c>
    </row>
    <row r="1574" spans="1:15" x14ac:dyDescent="0.3">
      <c r="A1574" s="1" t="s">
        <v>4697</v>
      </c>
      <c r="B1574" s="2">
        <v>45535</v>
      </c>
      <c r="C1574" s="1" t="s">
        <v>6673</v>
      </c>
      <c r="D1574" s="1" t="s">
        <v>90</v>
      </c>
      <c r="E1574">
        <v>2024</v>
      </c>
      <c r="F1574" s="1" t="s">
        <v>2477</v>
      </c>
      <c r="G1574" s="1" t="s">
        <v>2478</v>
      </c>
      <c r="H1574" s="1" t="s">
        <v>3179</v>
      </c>
      <c r="I1574" s="1" t="s">
        <v>3180</v>
      </c>
      <c r="J1574" s="1" t="s">
        <v>70</v>
      </c>
      <c r="K1574" s="3">
        <v>18.68</v>
      </c>
      <c r="L1574">
        <v>5</v>
      </c>
      <c r="M1574" s="3">
        <v>93.4</v>
      </c>
      <c r="N1574" s="1" t="s">
        <v>6669</v>
      </c>
      <c r="O1574" s="1" t="s">
        <v>44</v>
      </c>
    </row>
    <row r="1575" spans="1:15" x14ac:dyDescent="0.3">
      <c r="A1575" s="1" t="s">
        <v>4698</v>
      </c>
      <c r="B1575" s="2">
        <v>45854</v>
      </c>
      <c r="C1575" s="1" t="s">
        <v>6670</v>
      </c>
      <c r="D1575" s="1" t="s">
        <v>32</v>
      </c>
      <c r="E1575">
        <v>2025</v>
      </c>
      <c r="F1575" s="1" t="s">
        <v>1942</v>
      </c>
      <c r="G1575" s="1" t="s">
        <v>2728</v>
      </c>
      <c r="H1575" s="1" t="s">
        <v>2411</v>
      </c>
      <c r="I1575" s="1" t="s">
        <v>2412</v>
      </c>
      <c r="J1575" s="1" t="s">
        <v>20</v>
      </c>
      <c r="K1575" s="3">
        <v>31.95</v>
      </c>
      <c r="L1575">
        <v>1</v>
      </c>
      <c r="M1575" s="3">
        <v>31.95</v>
      </c>
      <c r="N1575" s="1" t="s">
        <v>6669</v>
      </c>
      <c r="O1575" s="1" t="s">
        <v>37</v>
      </c>
    </row>
    <row r="1576" spans="1:15" x14ac:dyDescent="0.3">
      <c r="A1576" s="1" t="s">
        <v>4699</v>
      </c>
      <c r="B1576" s="2">
        <v>45123</v>
      </c>
      <c r="C1576" s="1" t="s">
        <v>6666</v>
      </c>
      <c r="D1576" s="1" t="s">
        <v>32</v>
      </c>
      <c r="E1576">
        <v>2023</v>
      </c>
      <c r="F1576" s="1" t="s">
        <v>2259</v>
      </c>
      <c r="G1576" s="1" t="s">
        <v>2260</v>
      </c>
      <c r="H1576" s="1" t="s">
        <v>350</v>
      </c>
      <c r="I1576" s="1" t="s">
        <v>351</v>
      </c>
      <c r="J1576" s="1" t="s">
        <v>70</v>
      </c>
      <c r="K1576" s="3">
        <v>35.08</v>
      </c>
      <c r="L1576">
        <v>3</v>
      </c>
      <c r="M1576" s="3">
        <v>105.24</v>
      </c>
      <c r="N1576" s="1" t="s">
        <v>21</v>
      </c>
      <c r="O1576" s="1" t="s">
        <v>22</v>
      </c>
    </row>
    <row r="1577" spans="1:15" x14ac:dyDescent="0.3">
      <c r="A1577" s="1" t="s">
        <v>4700</v>
      </c>
      <c r="B1577" s="2">
        <v>44947</v>
      </c>
      <c r="C1577" s="1" t="s">
        <v>6673</v>
      </c>
      <c r="D1577" s="1" t="s">
        <v>210</v>
      </c>
      <c r="E1577">
        <v>2023</v>
      </c>
      <c r="F1577" s="1" t="s">
        <v>2688</v>
      </c>
      <c r="G1577" s="1" t="s">
        <v>2689</v>
      </c>
      <c r="H1577" s="1" t="s">
        <v>1158</v>
      </c>
      <c r="I1577" s="1" t="s">
        <v>1159</v>
      </c>
      <c r="J1577" s="1" t="s">
        <v>51</v>
      </c>
      <c r="K1577" s="3">
        <v>22.75</v>
      </c>
      <c r="L1577">
        <v>4</v>
      </c>
      <c r="M1577" s="3">
        <v>91</v>
      </c>
      <c r="N1577" s="1" t="s">
        <v>21</v>
      </c>
      <c r="O1577" s="1" t="s">
        <v>37</v>
      </c>
    </row>
    <row r="1578" spans="1:15" x14ac:dyDescent="0.3">
      <c r="A1578" s="1" t="s">
        <v>4701</v>
      </c>
      <c r="B1578" s="2">
        <v>44993</v>
      </c>
      <c r="C1578" s="1" t="s">
        <v>6670</v>
      </c>
      <c r="D1578" s="1" t="s">
        <v>15</v>
      </c>
      <c r="E1578">
        <v>2023</v>
      </c>
      <c r="F1578" s="1" t="s">
        <v>1449</v>
      </c>
      <c r="G1578" s="1" t="s">
        <v>2436</v>
      </c>
      <c r="H1578" s="1" t="s">
        <v>487</v>
      </c>
      <c r="I1578" s="1" t="s">
        <v>2951</v>
      </c>
      <c r="J1578" s="1" t="s">
        <v>70</v>
      </c>
      <c r="K1578" s="3">
        <v>32.99</v>
      </c>
      <c r="L1578">
        <v>5</v>
      </c>
      <c r="M1578" s="3">
        <v>164.95</v>
      </c>
      <c r="N1578" s="1" t="s">
        <v>6669</v>
      </c>
      <c r="O1578" s="1" t="s">
        <v>44</v>
      </c>
    </row>
    <row r="1579" spans="1:15" x14ac:dyDescent="0.3">
      <c r="A1579" s="1" t="s">
        <v>4702</v>
      </c>
      <c r="B1579" s="2">
        <v>45429</v>
      </c>
      <c r="C1579" s="1" t="s">
        <v>6668</v>
      </c>
      <c r="D1579" s="1" t="s">
        <v>46</v>
      </c>
      <c r="E1579">
        <v>2024</v>
      </c>
      <c r="F1579" s="1" t="s">
        <v>939</v>
      </c>
      <c r="G1579" s="1" t="s">
        <v>4703</v>
      </c>
      <c r="H1579" s="1" t="s">
        <v>4704</v>
      </c>
      <c r="I1579" s="1" t="s">
        <v>4705</v>
      </c>
      <c r="J1579" s="1" t="s">
        <v>70</v>
      </c>
      <c r="K1579" s="3">
        <v>12.07</v>
      </c>
      <c r="L1579">
        <v>4</v>
      </c>
      <c r="M1579" s="3">
        <v>48.28</v>
      </c>
      <c r="N1579" s="1" t="s">
        <v>88</v>
      </c>
      <c r="O1579" s="1" t="s">
        <v>52</v>
      </c>
    </row>
    <row r="1580" spans="1:15" x14ac:dyDescent="0.3">
      <c r="A1580" s="1" t="s">
        <v>4706</v>
      </c>
      <c r="B1580" s="2">
        <v>44865</v>
      </c>
      <c r="C1580" s="1" t="s">
        <v>6667</v>
      </c>
      <c r="D1580" s="1" t="s">
        <v>133</v>
      </c>
      <c r="E1580">
        <v>2022</v>
      </c>
      <c r="F1580" s="1" t="s">
        <v>511</v>
      </c>
      <c r="G1580" s="1" t="s">
        <v>512</v>
      </c>
      <c r="H1580" s="1" t="s">
        <v>3264</v>
      </c>
      <c r="I1580" s="1" t="s">
        <v>4707</v>
      </c>
      <c r="J1580" s="1" t="s">
        <v>70</v>
      </c>
      <c r="K1580" s="3">
        <v>19.079999999999998</v>
      </c>
      <c r="L1580">
        <v>1</v>
      </c>
      <c r="M1580" s="3">
        <v>19.079999999999998</v>
      </c>
      <c r="N1580" s="1" t="s">
        <v>21</v>
      </c>
      <c r="O1580" s="1" t="s">
        <v>22</v>
      </c>
    </row>
    <row r="1581" spans="1:15" x14ac:dyDescent="0.3">
      <c r="A1581" s="1" t="s">
        <v>4708</v>
      </c>
      <c r="B1581" s="2">
        <v>45746</v>
      </c>
      <c r="C1581" s="1" t="s">
        <v>6666</v>
      </c>
      <c r="D1581" s="1" t="s">
        <v>15</v>
      </c>
      <c r="E1581">
        <v>2025</v>
      </c>
      <c r="F1581" s="1" t="s">
        <v>2406</v>
      </c>
      <c r="G1581" s="1" t="s">
        <v>2737</v>
      </c>
      <c r="H1581" s="1" t="s">
        <v>4709</v>
      </c>
      <c r="I1581" s="1" t="s">
        <v>4710</v>
      </c>
      <c r="J1581" s="1" t="s">
        <v>70</v>
      </c>
      <c r="K1581" s="3">
        <v>31.14</v>
      </c>
      <c r="L1581">
        <v>2</v>
      </c>
      <c r="M1581" s="3">
        <v>62.28</v>
      </c>
      <c r="N1581" s="1" t="s">
        <v>6669</v>
      </c>
      <c r="O1581" s="1" t="s">
        <v>30</v>
      </c>
    </row>
    <row r="1582" spans="1:15" x14ac:dyDescent="0.3">
      <c r="A1582" s="1" t="s">
        <v>4711</v>
      </c>
      <c r="B1582" s="2">
        <v>45771</v>
      </c>
      <c r="C1582" s="1" t="s">
        <v>6672</v>
      </c>
      <c r="D1582" s="1" t="s">
        <v>82</v>
      </c>
      <c r="E1582">
        <v>2025</v>
      </c>
      <c r="F1582" s="1" t="s">
        <v>378</v>
      </c>
      <c r="G1582" s="1" t="s">
        <v>4712</v>
      </c>
      <c r="H1582" s="1" t="s">
        <v>3542</v>
      </c>
      <c r="I1582" s="1" t="s">
        <v>3543</v>
      </c>
      <c r="J1582" s="1" t="s">
        <v>87</v>
      </c>
      <c r="K1582" s="3">
        <v>39.07</v>
      </c>
      <c r="L1582">
        <v>2</v>
      </c>
      <c r="M1582" s="3">
        <v>78.14</v>
      </c>
      <c r="N1582" s="1" t="s">
        <v>21</v>
      </c>
      <c r="O1582" s="1" t="s">
        <v>44</v>
      </c>
    </row>
    <row r="1583" spans="1:15" x14ac:dyDescent="0.3">
      <c r="A1583" s="1" t="s">
        <v>4713</v>
      </c>
      <c r="B1583" s="2">
        <v>45043</v>
      </c>
      <c r="C1583" s="1" t="s">
        <v>6672</v>
      </c>
      <c r="D1583" s="1" t="s">
        <v>82</v>
      </c>
      <c r="E1583">
        <v>2023</v>
      </c>
      <c r="F1583" s="1" t="s">
        <v>3290</v>
      </c>
      <c r="G1583" s="1" t="s">
        <v>4714</v>
      </c>
      <c r="H1583" s="1" t="s">
        <v>136</v>
      </c>
      <c r="I1583" s="1" t="s">
        <v>4426</v>
      </c>
      <c r="J1583" s="1" t="s">
        <v>87</v>
      </c>
      <c r="K1583" s="3">
        <v>44.71</v>
      </c>
      <c r="L1583">
        <v>4</v>
      </c>
      <c r="M1583" s="3">
        <v>178.84</v>
      </c>
      <c r="N1583" s="1" t="s">
        <v>88</v>
      </c>
      <c r="O1583" s="1" t="s">
        <v>22</v>
      </c>
    </row>
    <row r="1584" spans="1:15" x14ac:dyDescent="0.3">
      <c r="A1584" s="1" t="s">
        <v>4715</v>
      </c>
      <c r="B1584" s="2">
        <v>45176</v>
      </c>
      <c r="C1584" s="1" t="s">
        <v>6672</v>
      </c>
      <c r="D1584" s="1" t="s">
        <v>60</v>
      </c>
      <c r="E1584">
        <v>2023</v>
      </c>
      <c r="F1584" s="1" t="s">
        <v>348</v>
      </c>
      <c r="G1584" s="1" t="s">
        <v>349</v>
      </c>
      <c r="H1584" s="1" t="s">
        <v>1566</v>
      </c>
      <c r="I1584" s="1" t="s">
        <v>2513</v>
      </c>
      <c r="J1584" s="1" t="s">
        <v>70</v>
      </c>
      <c r="K1584" s="3">
        <v>45.03</v>
      </c>
      <c r="L1584">
        <v>1</v>
      </c>
      <c r="M1584" s="3">
        <v>45.03</v>
      </c>
      <c r="N1584" s="1" t="s">
        <v>6669</v>
      </c>
      <c r="O1584" s="1" t="s">
        <v>30</v>
      </c>
    </row>
    <row r="1585" spans="1:15" x14ac:dyDescent="0.3">
      <c r="A1585" s="1" t="s">
        <v>4716</v>
      </c>
      <c r="B1585" s="2">
        <v>45211</v>
      </c>
      <c r="C1585" s="1" t="s">
        <v>6672</v>
      </c>
      <c r="D1585" s="1" t="s">
        <v>133</v>
      </c>
      <c r="E1585">
        <v>2023</v>
      </c>
      <c r="F1585" s="1" t="s">
        <v>2813</v>
      </c>
      <c r="G1585" s="1" t="s">
        <v>3660</v>
      </c>
      <c r="H1585" s="1" t="s">
        <v>4717</v>
      </c>
      <c r="I1585" s="1" t="s">
        <v>4718</v>
      </c>
      <c r="J1585" s="1" t="s">
        <v>51</v>
      </c>
      <c r="K1585" s="3">
        <v>9.61</v>
      </c>
      <c r="L1585">
        <v>3</v>
      </c>
      <c r="M1585" s="3">
        <v>28.83</v>
      </c>
      <c r="N1585" s="1" t="s">
        <v>21</v>
      </c>
      <c r="O1585" s="1" t="s">
        <v>37</v>
      </c>
    </row>
    <row r="1586" spans="1:15" x14ac:dyDescent="0.3">
      <c r="A1586" s="1" t="s">
        <v>4719</v>
      </c>
      <c r="B1586" s="2">
        <v>45132</v>
      </c>
      <c r="C1586" s="1" t="s">
        <v>6671</v>
      </c>
      <c r="D1586" s="1" t="s">
        <v>32</v>
      </c>
      <c r="E1586">
        <v>2023</v>
      </c>
      <c r="F1586" s="1" t="s">
        <v>3409</v>
      </c>
      <c r="G1586" s="1" t="s">
        <v>4720</v>
      </c>
      <c r="H1586" s="1" t="s">
        <v>426</v>
      </c>
      <c r="I1586" s="1" t="s">
        <v>4721</v>
      </c>
      <c r="J1586" s="1" t="s">
        <v>87</v>
      </c>
      <c r="K1586" s="3">
        <v>42.8</v>
      </c>
      <c r="L1586">
        <v>1</v>
      </c>
      <c r="M1586" s="3">
        <v>42.8</v>
      </c>
      <c r="N1586" s="1" t="s">
        <v>21</v>
      </c>
      <c r="O1586" s="1" t="s">
        <v>30</v>
      </c>
    </row>
    <row r="1587" spans="1:15" x14ac:dyDescent="0.3">
      <c r="A1587" s="1" t="s">
        <v>4722</v>
      </c>
      <c r="B1587" s="2">
        <v>45161</v>
      </c>
      <c r="C1587" s="1" t="s">
        <v>6670</v>
      </c>
      <c r="D1587" s="1" t="s">
        <v>90</v>
      </c>
      <c r="E1587">
        <v>2023</v>
      </c>
      <c r="F1587" s="1" t="s">
        <v>2710</v>
      </c>
      <c r="G1587" s="1" t="s">
        <v>2711</v>
      </c>
      <c r="H1587" s="1" t="s">
        <v>1210</v>
      </c>
      <c r="I1587" s="1" t="s">
        <v>4723</v>
      </c>
      <c r="J1587" s="1" t="s">
        <v>20</v>
      </c>
      <c r="K1587" s="3">
        <v>21.55</v>
      </c>
      <c r="L1587">
        <v>3</v>
      </c>
      <c r="M1587" s="3">
        <v>64.650000000000006</v>
      </c>
      <c r="N1587" s="1" t="s">
        <v>29</v>
      </c>
      <c r="O1587" s="1" t="s">
        <v>80</v>
      </c>
    </row>
    <row r="1588" spans="1:15" x14ac:dyDescent="0.3">
      <c r="A1588" s="1" t="s">
        <v>4724</v>
      </c>
      <c r="B1588" s="2">
        <v>45588</v>
      </c>
      <c r="C1588" s="1" t="s">
        <v>6670</v>
      </c>
      <c r="D1588" s="1" t="s">
        <v>133</v>
      </c>
      <c r="E1588">
        <v>2024</v>
      </c>
      <c r="F1588" s="1" t="s">
        <v>308</v>
      </c>
      <c r="G1588" s="1" t="s">
        <v>309</v>
      </c>
      <c r="H1588" s="1" t="s">
        <v>1530</v>
      </c>
      <c r="I1588" s="1" t="s">
        <v>3608</v>
      </c>
      <c r="J1588" s="1" t="s">
        <v>70</v>
      </c>
      <c r="K1588" s="3">
        <v>36.369999999999997</v>
      </c>
      <c r="L1588">
        <v>2</v>
      </c>
      <c r="M1588" s="3">
        <v>72.739999999999995</v>
      </c>
      <c r="N1588" s="1" t="s">
        <v>21</v>
      </c>
      <c r="O1588" s="1" t="s">
        <v>37</v>
      </c>
    </row>
    <row r="1589" spans="1:15" x14ac:dyDescent="0.3">
      <c r="A1589" s="1" t="s">
        <v>4725</v>
      </c>
      <c r="B1589" s="2">
        <v>45261</v>
      </c>
      <c r="C1589" s="1" t="s">
        <v>6668</v>
      </c>
      <c r="D1589" s="1" t="s">
        <v>107</v>
      </c>
      <c r="E1589">
        <v>2023</v>
      </c>
      <c r="F1589" s="1" t="s">
        <v>1544</v>
      </c>
      <c r="G1589" s="1" t="s">
        <v>1545</v>
      </c>
      <c r="H1589" s="1" t="s">
        <v>4726</v>
      </c>
      <c r="I1589" s="1" t="s">
        <v>4727</v>
      </c>
      <c r="J1589" s="1" t="s">
        <v>20</v>
      </c>
      <c r="K1589" s="3">
        <v>13.35</v>
      </c>
      <c r="L1589">
        <v>1</v>
      </c>
      <c r="M1589" s="3">
        <v>13.35</v>
      </c>
      <c r="N1589" s="1" t="s">
        <v>6669</v>
      </c>
      <c r="O1589" s="1" t="s">
        <v>37</v>
      </c>
    </row>
    <row r="1590" spans="1:15" x14ac:dyDescent="0.3">
      <c r="A1590" s="1" t="s">
        <v>4728</v>
      </c>
      <c r="B1590" s="2">
        <v>45247</v>
      </c>
      <c r="C1590" s="1" t="s">
        <v>6668</v>
      </c>
      <c r="D1590" s="1" t="s">
        <v>54</v>
      </c>
      <c r="E1590">
        <v>2023</v>
      </c>
      <c r="F1590" s="1" t="s">
        <v>4409</v>
      </c>
      <c r="G1590" s="1" t="s">
        <v>4410</v>
      </c>
      <c r="H1590" s="1" t="s">
        <v>2120</v>
      </c>
      <c r="I1590" s="1" t="s">
        <v>4729</v>
      </c>
      <c r="J1590" s="1" t="s">
        <v>20</v>
      </c>
      <c r="K1590" s="3">
        <v>37.659999999999997</v>
      </c>
      <c r="L1590">
        <v>1</v>
      </c>
      <c r="M1590" s="3">
        <v>37.659999999999997</v>
      </c>
      <c r="N1590" s="1" t="s">
        <v>6669</v>
      </c>
      <c r="O1590" s="1" t="s">
        <v>37</v>
      </c>
    </row>
    <row r="1591" spans="1:15" x14ac:dyDescent="0.3">
      <c r="A1591" s="1" t="s">
        <v>4730</v>
      </c>
      <c r="B1591" s="2">
        <v>45641</v>
      </c>
      <c r="C1591" s="1" t="s">
        <v>6666</v>
      </c>
      <c r="D1591" s="1" t="s">
        <v>107</v>
      </c>
      <c r="E1591">
        <v>2024</v>
      </c>
      <c r="F1591" s="1" t="s">
        <v>476</v>
      </c>
      <c r="G1591" s="1" t="s">
        <v>477</v>
      </c>
      <c r="H1591" s="1" t="s">
        <v>1798</v>
      </c>
      <c r="I1591" s="1" t="s">
        <v>1799</v>
      </c>
      <c r="J1591" s="1" t="s">
        <v>70</v>
      </c>
      <c r="K1591" s="3">
        <v>30.4</v>
      </c>
      <c r="L1591">
        <v>4</v>
      </c>
      <c r="M1591" s="3">
        <v>121.6</v>
      </c>
      <c r="N1591" s="1" t="s">
        <v>21</v>
      </c>
      <c r="O1591" s="1" t="s">
        <v>95</v>
      </c>
    </row>
    <row r="1592" spans="1:15" x14ac:dyDescent="0.3">
      <c r="A1592" s="1" t="s">
        <v>4731</v>
      </c>
      <c r="B1592" s="2">
        <v>45410</v>
      </c>
      <c r="C1592" s="1" t="s">
        <v>6666</v>
      </c>
      <c r="D1592" s="1" t="s">
        <v>82</v>
      </c>
      <c r="E1592">
        <v>2024</v>
      </c>
      <c r="F1592" s="1" t="s">
        <v>1588</v>
      </c>
      <c r="G1592" s="1" t="s">
        <v>4732</v>
      </c>
      <c r="H1592" s="1" t="s">
        <v>1513</v>
      </c>
      <c r="I1592" s="1" t="s">
        <v>4733</v>
      </c>
      <c r="J1592" s="1" t="s">
        <v>20</v>
      </c>
      <c r="K1592" s="3">
        <v>5.05</v>
      </c>
      <c r="L1592">
        <v>3</v>
      </c>
      <c r="M1592" s="3">
        <v>15.15</v>
      </c>
      <c r="N1592" s="1" t="s">
        <v>21</v>
      </c>
      <c r="O1592" s="1" t="s">
        <v>22</v>
      </c>
    </row>
    <row r="1593" spans="1:15" x14ac:dyDescent="0.3">
      <c r="A1593" s="1" t="s">
        <v>4734</v>
      </c>
      <c r="B1593" s="2">
        <v>45035</v>
      </c>
      <c r="C1593" s="1" t="s">
        <v>6670</v>
      </c>
      <c r="D1593" s="1" t="s">
        <v>82</v>
      </c>
      <c r="E1593">
        <v>2023</v>
      </c>
      <c r="F1593" s="1" t="s">
        <v>4735</v>
      </c>
      <c r="G1593" s="1" t="s">
        <v>4736</v>
      </c>
      <c r="H1593" s="1" t="s">
        <v>4737</v>
      </c>
      <c r="I1593" s="1" t="s">
        <v>4738</v>
      </c>
      <c r="J1593" s="1" t="s">
        <v>51</v>
      </c>
      <c r="K1593" s="3">
        <v>16.239999999999998</v>
      </c>
      <c r="L1593">
        <v>1</v>
      </c>
      <c r="M1593" s="3">
        <v>16.239999999999998</v>
      </c>
      <c r="N1593" s="1" t="s">
        <v>21</v>
      </c>
      <c r="O1593" s="1" t="s">
        <v>193</v>
      </c>
    </row>
    <row r="1594" spans="1:15" x14ac:dyDescent="0.3">
      <c r="A1594" s="1" t="s">
        <v>4739</v>
      </c>
      <c r="B1594" s="2">
        <v>44967</v>
      </c>
      <c r="C1594" s="1" t="s">
        <v>6668</v>
      </c>
      <c r="D1594" s="1" t="s">
        <v>39</v>
      </c>
      <c r="E1594">
        <v>2023</v>
      </c>
      <c r="F1594" s="1" t="s">
        <v>3712</v>
      </c>
      <c r="G1594" s="1" t="s">
        <v>3713</v>
      </c>
      <c r="H1594" s="1" t="s">
        <v>2969</v>
      </c>
      <c r="I1594" s="1" t="s">
        <v>2970</v>
      </c>
      <c r="J1594" s="1" t="s">
        <v>20</v>
      </c>
      <c r="K1594" s="3">
        <v>31.43</v>
      </c>
      <c r="L1594">
        <v>3</v>
      </c>
      <c r="M1594" s="3">
        <v>94.29</v>
      </c>
      <c r="N1594" s="1" t="s">
        <v>21</v>
      </c>
      <c r="O1594" s="1" t="s">
        <v>22</v>
      </c>
    </row>
    <row r="1595" spans="1:15" x14ac:dyDescent="0.3">
      <c r="A1595" s="1" t="s">
        <v>4740</v>
      </c>
      <c r="B1595" s="2">
        <v>45110</v>
      </c>
      <c r="C1595" s="1" t="s">
        <v>6667</v>
      </c>
      <c r="D1595" s="1" t="s">
        <v>32</v>
      </c>
      <c r="E1595">
        <v>2023</v>
      </c>
      <c r="F1595" s="1" t="s">
        <v>583</v>
      </c>
      <c r="G1595" s="1" t="s">
        <v>584</v>
      </c>
      <c r="H1595" s="1" t="s">
        <v>2424</v>
      </c>
      <c r="I1595" s="1" t="s">
        <v>2425</v>
      </c>
      <c r="J1595" s="1" t="s">
        <v>70</v>
      </c>
      <c r="K1595" s="3">
        <v>15.55</v>
      </c>
      <c r="L1595">
        <v>1</v>
      </c>
      <c r="M1595" s="3">
        <v>15.55</v>
      </c>
      <c r="N1595" s="1" t="s">
        <v>21</v>
      </c>
      <c r="O1595" s="1" t="s">
        <v>95</v>
      </c>
    </row>
    <row r="1596" spans="1:15" x14ac:dyDescent="0.3">
      <c r="A1596" s="1" t="s">
        <v>4741</v>
      </c>
      <c r="B1596" s="2">
        <v>45305</v>
      </c>
      <c r="C1596" s="1" t="s">
        <v>6666</v>
      </c>
      <c r="D1596" s="1" t="s">
        <v>210</v>
      </c>
      <c r="E1596">
        <v>2024</v>
      </c>
      <c r="F1596" s="1" t="s">
        <v>290</v>
      </c>
      <c r="G1596" s="1" t="s">
        <v>4742</v>
      </c>
      <c r="H1596" s="1" t="s">
        <v>4376</v>
      </c>
      <c r="I1596" s="1" t="s">
        <v>4377</v>
      </c>
      <c r="J1596" s="1" t="s">
        <v>70</v>
      </c>
      <c r="K1596" s="3">
        <v>33.97</v>
      </c>
      <c r="L1596">
        <v>2</v>
      </c>
      <c r="M1596" s="3">
        <v>67.94</v>
      </c>
      <c r="N1596" s="1" t="s">
        <v>6669</v>
      </c>
      <c r="O1596" s="1" t="s">
        <v>80</v>
      </c>
    </row>
    <row r="1597" spans="1:15" x14ac:dyDescent="0.3">
      <c r="A1597" s="1" t="s">
        <v>4743</v>
      </c>
      <c r="B1597" s="2">
        <v>45590</v>
      </c>
      <c r="C1597" s="1" t="s">
        <v>6668</v>
      </c>
      <c r="D1597" s="1" t="s">
        <v>133</v>
      </c>
      <c r="E1597">
        <v>2024</v>
      </c>
      <c r="F1597" s="1" t="s">
        <v>4571</v>
      </c>
      <c r="G1597" s="1" t="s">
        <v>4572</v>
      </c>
      <c r="H1597" s="1" t="s">
        <v>725</v>
      </c>
      <c r="I1597" s="1" t="s">
        <v>726</v>
      </c>
      <c r="J1597" s="1" t="s">
        <v>87</v>
      </c>
      <c r="K1597" s="3">
        <v>37.630000000000003</v>
      </c>
      <c r="L1597">
        <v>1</v>
      </c>
      <c r="M1597" s="3">
        <v>37.630000000000003</v>
      </c>
      <c r="N1597" s="1" t="s">
        <v>29</v>
      </c>
      <c r="O1597" s="1" t="s">
        <v>37</v>
      </c>
    </row>
    <row r="1598" spans="1:15" x14ac:dyDescent="0.3">
      <c r="A1598" s="1" t="s">
        <v>4744</v>
      </c>
      <c r="B1598" s="2">
        <v>45318</v>
      </c>
      <c r="C1598" s="1" t="s">
        <v>6673</v>
      </c>
      <c r="D1598" s="1" t="s">
        <v>210</v>
      </c>
      <c r="E1598">
        <v>2024</v>
      </c>
      <c r="F1598" s="1" t="s">
        <v>921</v>
      </c>
      <c r="G1598" s="1" t="s">
        <v>2777</v>
      </c>
      <c r="H1598" s="1" t="s">
        <v>1654</v>
      </c>
      <c r="I1598" s="1" t="s">
        <v>1655</v>
      </c>
      <c r="J1598" s="1" t="s">
        <v>20</v>
      </c>
      <c r="K1598" s="3">
        <v>26.89</v>
      </c>
      <c r="L1598">
        <v>4</v>
      </c>
      <c r="M1598" s="3">
        <v>107.56</v>
      </c>
      <c r="N1598" s="1" t="s">
        <v>21</v>
      </c>
      <c r="O1598" s="1" t="s">
        <v>44</v>
      </c>
    </row>
    <row r="1599" spans="1:15" x14ac:dyDescent="0.3">
      <c r="A1599" s="1" t="s">
        <v>4745</v>
      </c>
      <c r="B1599" s="2">
        <v>45591</v>
      </c>
      <c r="C1599" s="1" t="s">
        <v>6673</v>
      </c>
      <c r="D1599" s="1" t="s">
        <v>133</v>
      </c>
      <c r="E1599">
        <v>2024</v>
      </c>
      <c r="F1599" s="1" t="s">
        <v>1192</v>
      </c>
      <c r="G1599" s="1" t="s">
        <v>4746</v>
      </c>
      <c r="H1599" s="1" t="s">
        <v>4747</v>
      </c>
      <c r="I1599" s="1" t="s">
        <v>4748</v>
      </c>
      <c r="J1599" s="1" t="s">
        <v>70</v>
      </c>
      <c r="K1599" s="3">
        <v>49.81</v>
      </c>
      <c r="L1599">
        <v>1</v>
      </c>
      <c r="M1599" s="3">
        <v>49.81</v>
      </c>
      <c r="N1599" s="1" t="s">
        <v>21</v>
      </c>
      <c r="O1599" s="1" t="s">
        <v>30</v>
      </c>
    </row>
    <row r="1600" spans="1:15" x14ac:dyDescent="0.3">
      <c r="A1600" s="1" t="s">
        <v>4749</v>
      </c>
      <c r="B1600" s="2">
        <v>45152</v>
      </c>
      <c r="C1600" s="1" t="s">
        <v>6667</v>
      </c>
      <c r="D1600" s="1" t="s">
        <v>90</v>
      </c>
      <c r="E1600">
        <v>2023</v>
      </c>
      <c r="F1600" s="1" t="s">
        <v>611</v>
      </c>
      <c r="G1600" s="1" t="s">
        <v>3119</v>
      </c>
      <c r="H1600" s="1" t="s">
        <v>3813</v>
      </c>
      <c r="I1600" s="1" t="s">
        <v>3814</v>
      </c>
      <c r="J1600" s="1" t="s">
        <v>20</v>
      </c>
      <c r="K1600" s="3">
        <v>24.7</v>
      </c>
      <c r="L1600">
        <v>3</v>
      </c>
      <c r="M1600" s="3">
        <v>74.099999999999994</v>
      </c>
      <c r="N1600" s="1" t="s">
        <v>6669</v>
      </c>
      <c r="O1600" s="1" t="s">
        <v>37</v>
      </c>
    </row>
    <row r="1601" spans="1:15" x14ac:dyDescent="0.3">
      <c r="A1601" s="1" t="s">
        <v>4750</v>
      </c>
      <c r="B1601" s="2">
        <v>45276</v>
      </c>
      <c r="C1601" s="1" t="s">
        <v>6673</v>
      </c>
      <c r="D1601" s="1" t="s">
        <v>107</v>
      </c>
      <c r="E1601">
        <v>2023</v>
      </c>
      <c r="F1601" s="1" t="s">
        <v>3653</v>
      </c>
      <c r="G1601" s="1" t="s">
        <v>3654</v>
      </c>
      <c r="H1601" s="1" t="s">
        <v>2470</v>
      </c>
      <c r="I1601" s="1" t="s">
        <v>2471</v>
      </c>
      <c r="J1601" s="1" t="s">
        <v>20</v>
      </c>
      <c r="K1601" s="3">
        <v>24.26</v>
      </c>
      <c r="L1601">
        <v>3</v>
      </c>
      <c r="M1601" s="3">
        <v>72.78</v>
      </c>
      <c r="N1601" s="1" t="s">
        <v>21</v>
      </c>
      <c r="O1601" s="1" t="s">
        <v>37</v>
      </c>
    </row>
    <row r="1602" spans="1:15" x14ac:dyDescent="0.3">
      <c r="A1602" s="1" t="s">
        <v>4751</v>
      </c>
      <c r="B1602" s="2">
        <v>45227</v>
      </c>
      <c r="C1602" s="1" t="s">
        <v>6673</v>
      </c>
      <c r="D1602" s="1" t="s">
        <v>133</v>
      </c>
      <c r="E1602">
        <v>2023</v>
      </c>
      <c r="F1602" s="1" t="s">
        <v>235</v>
      </c>
      <c r="G1602" s="1" t="s">
        <v>2427</v>
      </c>
      <c r="H1602" s="1" t="s">
        <v>568</v>
      </c>
      <c r="I1602" s="1" t="s">
        <v>3766</v>
      </c>
      <c r="J1602" s="1" t="s">
        <v>20</v>
      </c>
      <c r="K1602" s="3">
        <v>37.42</v>
      </c>
      <c r="L1602">
        <v>4</v>
      </c>
      <c r="M1602" s="3">
        <v>149.68</v>
      </c>
      <c r="N1602" s="1" t="s">
        <v>21</v>
      </c>
      <c r="O1602" s="1" t="s">
        <v>80</v>
      </c>
    </row>
    <row r="1603" spans="1:15" x14ac:dyDescent="0.3">
      <c r="A1603" s="1" t="s">
        <v>4752</v>
      </c>
      <c r="B1603" s="2">
        <v>45430</v>
      </c>
      <c r="C1603" s="1" t="s">
        <v>6673</v>
      </c>
      <c r="D1603" s="1" t="s">
        <v>46</v>
      </c>
      <c r="E1603">
        <v>2024</v>
      </c>
      <c r="F1603" s="1" t="s">
        <v>1254</v>
      </c>
      <c r="G1603" s="1" t="s">
        <v>1340</v>
      </c>
      <c r="H1603" s="1" t="s">
        <v>4753</v>
      </c>
      <c r="I1603" s="1" t="s">
        <v>4754</v>
      </c>
      <c r="J1603" s="1" t="s">
        <v>70</v>
      </c>
      <c r="K1603" s="3">
        <v>30.12</v>
      </c>
      <c r="L1603">
        <v>3</v>
      </c>
      <c r="M1603" s="3">
        <v>90.36</v>
      </c>
      <c r="N1603" s="1" t="s">
        <v>6669</v>
      </c>
      <c r="O1603" s="1" t="s">
        <v>30</v>
      </c>
    </row>
    <row r="1604" spans="1:15" x14ac:dyDescent="0.3">
      <c r="A1604" s="1" t="s">
        <v>4755</v>
      </c>
      <c r="B1604" s="2">
        <v>45136</v>
      </c>
      <c r="C1604" s="1" t="s">
        <v>6673</v>
      </c>
      <c r="D1604" s="1" t="s">
        <v>32</v>
      </c>
      <c r="E1604">
        <v>2023</v>
      </c>
      <c r="F1604" s="1" t="s">
        <v>516</v>
      </c>
      <c r="G1604" s="1" t="s">
        <v>517</v>
      </c>
      <c r="H1604" s="1" t="s">
        <v>2213</v>
      </c>
      <c r="I1604" s="1" t="s">
        <v>3025</v>
      </c>
      <c r="J1604" s="1" t="s">
        <v>87</v>
      </c>
      <c r="K1604" s="3">
        <v>32.67</v>
      </c>
      <c r="L1604">
        <v>2</v>
      </c>
      <c r="M1604" s="3">
        <v>65.34</v>
      </c>
      <c r="N1604" s="1" t="s">
        <v>88</v>
      </c>
      <c r="O1604" s="1" t="s">
        <v>44</v>
      </c>
    </row>
    <row r="1605" spans="1:15" x14ac:dyDescent="0.3">
      <c r="A1605" s="1" t="s">
        <v>4756</v>
      </c>
      <c r="B1605" s="2">
        <v>45015</v>
      </c>
      <c r="C1605" s="1" t="s">
        <v>6672</v>
      </c>
      <c r="D1605" s="1" t="s">
        <v>15</v>
      </c>
      <c r="E1605">
        <v>2023</v>
      </c>
      <c r="F1605" s="1" t="s">
        <v>1294</v>
      </c>
      <c r="G1605" s="1" t="s">
        <v>4068</v>
      </c>
      <c r="H1605" s="1" t="s">
        <v>4753</v>
      </c>
      <c r="I1605" s="1" t="s">
        <v>4754</v>
      </c>
      <c r="J1605" s="1" t="s">
        <v>87</v>
      </c>
      <c r="K1605" s="3">
        <v>42.25</v>
      </c>
      <c r="L1605">
        <v>4</v>
      </c>
      <c r="M1605" s="3">
        <v>169</v>
      </c>
      <c r="N1605" s="1" t="s">
        <v>21</v>
      </c>
      <c r="O1605" s="1" t="s">
        <v>37</v>
      </c>
    </row>
    <row r="1606" spans="1:15" x14ac:dyDescent="0.3">
      <c r="A1606" s="1" t="s">
        <v>4757</v>
      </c>
      <c r="B1606" s="2">
        <v>44952</v>
      </c>
      <c r="C1606" s="1" t="s">
        <v>6672</v>
      </c>
      <c r="D1606" s="1" t="s">
        <v>210</v>
      </c>
      <c r="E1606">
        <v>2023</v>
      </c>
      <c r="F1606" s="1" t="s">
        <v>3885</v>
      </c>
      <c r="G1606" s="1" t="s">
        <v>4758</v>
      </c>
      <c r="H1606" s="1" t="s">
        <v>2312</v>
      </c>
      <c r="I1606" s="1" t="s">
        <v>2313</v>
      </c>
      <c r="J1606" s="1" t="s">
        <v>87</v>
      </c>
      <c r="K1606" s="3">
        <v>33.17</v>
      </c>
      <c r="L1606">
        <v>5</v>
      </c>
      <c r="M1606" s="3">
        <v>165.85</v>
      </c>
      <c r="N1606" s="1" t="s">
        <v>6669</v>
      </c>
      <c r="O1606" s="1" t="s">
        <v>44</v>
      </c>
    </row>
    <row r="1607" spans="1:15" x14ac:dyDescent="0.3">
      <c r="A1607" s="1" t="s">
        <v>4759</v>
      </c>
      <c r="B1607" s="2">
        <v>45002</v>
      </c>
      <c r="C1607" s="1" t="s">
        <v>6668</v>
      </c>
      <c r="D1607" s="1" t="s">
        <v>15</v>
      </c>
      <c r="E1607">
        <v>2023</v>
      </c>
      <c r="F1607" s="1" t="s">
        <v>61</v>
      </c>
      <c r="G1607" s="1" t="s">
        <v>62</v>
      </c>
      <c r="H1607" s="1" t="s">
        <v>1505</v>
      </c>
      <c r="I1607" s="1" t="s">
        <v>4760</v>
      </c>
      <c r="J1607" s="1" t="s">
        <v>70</v>
      </c>
      <c r="K1607" s="3">
        <v>44.09</v>
      </c>
      <c r="L1607">
        <v>3</v>
      </c>
      <c r="M1607" s="3">
        <v>132.27000000000001</v>
      </c>
      <c r="N1607" s="1" t="s">
        <v>29</v>
      </c>
      <c r="O1607" s="1" t="s">
        <v>22</v>
      </c>
    </row>
    <row r="1608" spans="1:15" x14ac:dyDescent="0.3">
      <c r="A1608" s="1" t="s">
        <v>4761</v>
      </c>
      <c r="B1608" s="2">
        <v>45239</v>
      </c>
      <c r="C1608" s="1" t="s">
        <v>6672</v>
      </c>
      <c r="D1608" s="1" t="s">
        <v>54</v>
      </c>
      <c r="E1608">
        <v>2023</v>
      </c>
      <c r="F1608" s="1" t="s">
        <v>16</v>
      </c>
      <c r="G1608" s="1" t="s">
        <v>2114</v>
      </c>
      <c r="H1608" s="1" t="s">
        <v>2521</v>
      </c>
      <c r="I1608" s="1" t="s">
        <v>2522</v>
      </c>
      <c r="J1608" s="1" t="s">
        <v>70</v>
      </c>
      <c r="K1608" s="3">
        <v>16.47</v>
      </c>
      <c r="L1608">
        <v>1</v>
      </c>
      <c r="M1608" s="3">
        <v>16.47</v>
      </c>
      <c r="N1608" s="1" t="s">
        <v>21</v>
      </c>
      <c r="O1608" s="1" t="s">
        <v>44</v>
      </c>
    </row>
    <row r="1609" spans="1:15" x14ac:dyDescent="0.3">
      <c r="A1609" s="1" t="s">
        <v>4762</v>
      </c>
      <c r="B1609" s="2">
        <v>45005</v>
      </c>
      <c r="C1609" s="1" t="s">
        <v>6667</v>
      </c>
      <c r="D1609" s="1" t="s">
        <v>15</v>
      </c>
      <c r="E1609">
        <v>2023</v>
      </c>
      <c r="F1609" s="1" t="s">
        <v>1691</v>
      </c>
      <c r="G1609" s="1" t="s">
        <v>3674</v>
      </c>
      <c r="H1609" s="1" t="s">
        <v>4527</v>
      </c>
      <c r="I1609" s="1" t="s">
        <v>4763</v>
      </c>
      <c r="J1609" s="1" t="s">
        <v>87</v>
      </c>
      <c r="K1609" s="3">
        <v>24.81</v>
      </c>
      <c r="L1609">
        <v>5</v>
      </c>
      <c r="M1609" s="3">
        <v>124.05</v>
      </c>
      <c r="N1609" s="1" t="s">
        <v>21</v>
      </c>
      <c r="O1609" s="1" t="s">
        <v>80</v>
      </c>
    </row>
    <row r="1610" spans="1:15" x14ac:dyDescent="0.3">
      <c r="A1610" s="1" t="s">
        <v>4764</v>
      </c>
      <c r="B1610" s="2">
        <v>45466</v>
      </c>
      <c r="C1610" s="1" t="s">
        <v>6666</v>
      </c>
      <c r="D1610" s="1" t="s">
        <v>24</v>
      </c>
      <c r="E1610">
        <v>2024</v>
      </c>
      <c r="F1610" s="1" t="s">
        <v>596</v>
      </c>
      <c r="G1610" s="1" t="s">
        <v>597</v>
      </c>
      <c r="H1610" s="1" t="s">
        <v>223</v>
      </c>
      <c r="I1610" s="1" t="s">
        <v>4559</v>
      </c>
      <c r="J1610" s="1" t="s">
        <v>20</v>
      </c>
      <c r="K1610" s="3">
        <v>25.14</v>
      </c>
      <c r="L1610">
        <v>2</v>
      </c>
      <c r="M1610" s="3">
        <v>50.28</v>
      </c>
      <c r="N1610" s="1" t="s">
        <v>29</v>
      </c>
      <c r="O1610" s="1" t="s">
        <v>30</v>
      </c>
    </row>
    <row r="1611" spans="1:15" x14ac:dyDescent="0.3">
      <c r="A1611" s="1" t="s">
        <v>4765</v>
      </c>
      <c r="B1611" s="2">
        <v>45520</v>
      </c>
      <c r="C1611" s="1" t="s">
        <v>6668</v>
      </c>
      <c r="D1611" s="1" t="s">
        <v>90</v>
      </c>
      <c r="E1611">
        <v>2024</v>
      </c>
      <c r="F1611" s="1" t="s">
        <v>1465</v>
      </c>
      <c r="G1611" s="1" t="s">
        <v>4352</v>
      </c>
      <c r="H1611" s="1" t="s">
        <v>4704</v>
      </c>
      <c r="I1611" s="1" t="s">
        <v>4705</v>
      </c>
      <c r="J1611" s="1" t="s">
        <v>20</v>
      </c>
      <c r="K1611" s="3">
        <v>13.33</v>
      </c>
      <c r="L1611">
        <v>4</v>
      </c>
      <c r="M1611" s="3">
        <v>53.32</v>
      </c>
      <c r="N1611" s="1" t="s">
        <v>21</v>
      </c>
      <c r="O1611" s="1" t="s">
        <v>37</v>
      </c>
    </row>
    <row r="1612" spans="1:15" x14ac:dyDescent="0.3">
      <c r="A1612" s="1" t="s">
        <v>4766</v>
      </c>
      <c r="B1612" s="2">
        <v>45040</v>
      </c>
      <c r="C1612" s="1" t="s">
        <v>6667</v>
      </c>
      <c r="D1612" s="1" t="s">
        <v>82</v>
      </c>
      <c r="E1612">
        <v>2023</v>
      </c>
      <c r="F1612" s="1" t="s">
        <v>4767</v>
      </c>
      <c r="G1612" s="1" t="s">
        <v>4768</v>
      </c>
      <c r="H1612" s="1" t="s">
        <v>2658</v>
      </c>
      <c r="I1612" s="1" t="s">
        <v>3623</v>
      </c>
      <c r="J1612" s="1" t="s">
        <v>20</v>
      </c>
      <c r="K1612" s="3">
        <v>18.190000000000001</v>
      </c>
      <c r="L1612">
        <v>5</v>
      </c>
      <c r="M1612" s="3">
        <v>90.95</v>
      </c>
      <c r="N1612" s="1" t="s">
        <v>6669</v>
      </c>
      <c r="O1612" s="1" t="s">
        <v>52</v>
      </c>
    </row>
    <row r="1613" spans="1:15" x14ac:dyDescent="0.3">
      <c r="A1613" s="1" t="s">
        <v>4769</v>
      </c>
      <c r="B1613" s="2">
        <v>45095</v>
      </c>
      <c r="C1613" s="1" t="s">
        <v>6666</v>
      </c>
      <c r="D1613" s="1" t="s">
        <v>24</v>
      </c>
      <c r="E1613">
        <v>2023</v>
      </c>
      <c r="F1613" s="1" t="s">
        <v>118</v>
      </c>
      <c r="G1613" s="1" t="s">
        <v>4770</v>
      </c>
      <c r="H1613" s="1" t="s">
        <v>4771</v>
      </c>
      <c r="I1613" s="1" t="s">
        <v>4772</v>
      </c>
      <c r="J1613" s="1" t="s">
        <v>87</v>
      </c>
      <c r="K1613" s="3">
        <v>7.41</v>
      </c>
      <c r="L1613">
        <v>5</v>
      </c>
      <c r="M1613" s="3">
        <v>37.049999999999997</v>
      </c>
      <c r="N1613" s="1" t="s">
        <v>21</v>
      </c>
      <c r="O1613" s="1" t="s">
        <v>30</v>
      </c>
    </row>
    <row r="1614" spans="1:15" x14ac:dyDescent="0.3">
      <c r="A1614" s="1" t="s">
        <v>4773</v>
      </c>
      <c r="B1614" s="2">
        <v>45370</v>
      </c>
      <c r="C1614" s="1" t="s">
        <v>6671</v>
      </c>
      <c r="D1614" s="1" t="s">
        <v>15</v>
      </c>
      <c r="E1614">
        <v>2024</v>
      </c>
      <c r="F1614" s="1" t="s">
        <v>2473</v>
      </c>
      <c r="G1614" s="1" t="s">
        <v>2474</v>
      </c>
      <c r="H1614" s="1" t="s">
        <v>4774</v>
      </c>
      <c r="I1614" s="1" t="s">
        <v>4775</v>
      </c>
      <c r="J1614" s="1" t="s">
        <v>87</v>
      </c>
      <c r="K1614" s="3">
        <v>24.44</v>
      </c>
      <c r="L1614">
        <v>2</v>
      </c>
      <c r="M1614" s="3">
        <v>48.88</v>
      </c>
      <c r="N1614" s="1" t="s">
        <v>29</v>
      </c>
      <c r="O1614" s="1" t="s">
        <v>52</v>
      </c>
    </row>
    <row r="1615" spans="1:15" x14ac:dyDescent="0.3">
      <c r="A1615" s="1" t="s">
        <v>4776</v>
      </c>
      <c r="B1615" s="2">
        <v>45173</v>
      </c>
      <c r="C1615" s="1" t="s">
        <v>6667</v>
      </c>
      <c r="D1615" s="1" t="s">
        <v>60</v>
      </c>
      <c r="E1615">
        <v>2023</v>
      </c>
      <c r="F1615" s="1" t="s">
        <v>1840</v>
      </c>
      <c r="G1615" s="1" t="s">
        <v>1841</v>
      </c>
      <c r="H1615" s="1" t="s">
        <v>267</v>
      </c>
      <c r="I1615" s="1" t="s">
        <v>268</v>
      </c>
      <c r="J1615" s="1" t="s">
        <v>20</v>
      </c>
      <c r="K1615" s="3">
        <v>9.81</v>
      </c>
      <c r="L1615">
        <v>5</v>
      </c>
      <c r="M1615" s="3">
        <v>49.05</v>
      </c>
      <c r="N1615" s="1" t="s">
        <v>21</v>
      </c>
      <c r="O1615" s="1" t="s">
        <v>80</v>
      </c>
    </row>
    <row r="1616" spans="1:15" x14ac:dyDescent="0.3">
      <c r="A1616" s="1" t="s">
        <v>4777</v>
      </c>
      <c r="B1616" s="2">
        <v>45191</v>
      </c>
      <c r="C1616" s="1" t="s">
        <v>6668</v>
      </c>
      <c r="D1616" s="1" t="s">
        <v>60</v>
      </c>
      <c r="E1616">
        <v>2023</v>
      </c>
      <c r="F1616" s="1" t="s">
        <v>1310</v>
      </c>
      <c r="G1616" s="1" t="s">
        <v>1311</v>
      </c>
      <c r="H1616" s="1" t="s">
        <v>717</v>
      </c>
      <c r="I1616" s="1" t="s">
        <v>4060</v>
      </c>
      <c r="J1616" s="1" t="s">
        <v>87</v>
      </c>
      <c r="K1616" s="3">
        <v>18.48</v>
      </c>
      <c r="L1616">
        <v>3</v>
      </c>
      <c r="M1616" s="3">
        <v>55.44</v>
      </c>
      <c r="N1616" s="1" t="s">
        <v>88</v>
      </c>
      <c r="O1616" s="1" t="s">
        <v>44</v>
      </c>
    </row>
    <row r="1617" spans="1:15" x14ac:dyDescent="0.3">
      <c r="A1617" s="1" t="s">
        <v>4778</v>
      </c>
      <c r="B1617" s="2">
        <v>45049</v>
      </c>
      <c r="C1617" s="1" t="s">
        <v>6670</v>
      </c>
      <c r="D1617" s="1" t="s">
        <v>46</v>
      </c>
      <c r="E1617">
        <v>2023</v>
      </c>
      <c r="F1617" s="1" t="s">
        <v>1993</v>
      </c>
      <c r="G1617" s="1" t="s">
        <v>4779</v>
      </c>
      <c r="H1617" s="1" t="s">
        <v>3878</v>
      </c>
      <c r="I1617" s="1" t="s">
        <v>4780</v>
      </c>
      <c r="J1617" s="1" t="s">
        <v>87</v>
      </c>
      <c r="K1617" s="3">
        <v>23.24</v>
      </c>
      <c r="L1617">
        <v>5</v>
      </c>
      <c r="M1617" s="3">
        <v>116.2</v>
      </c>
      <c r="N1617" s="1" t="s">
        <v>21</v>
      </c>
      <c r="O1617" s="1" t="s">
        <v>30</v>
      </c>
    </row>
    <row r="1618" spans="1:15" x14ac:dyDescent="0.3">
      <c r="A1618" s="1" t="s">
        <v>4781</v>
      </c>
      <c r="B1618" s="2">
        <v>45571</v>
      </c>
      <c r="C1618" s="1" t="s">
        <v>6666</v>
      </c>
      <c r="D1618" s="1" t="s">
        <v>133</v>
      </c>
      <c r="E1618">
        <v>2024</v>
      </c>
      <c r="F1618" s="1" t="s">
        <v>2017</v>
      </c>
      <c r="G1618" s="1" t="s">
        <v>4654</v>
      </c>
      <c r="H1618" s="1" t="s">
        <v>1859</v>
      </c>
      <c r="I1618" s="1" t="s">
        <v>1860</v>
      </c>
      <c r="J1618" s="1" t="s">
        <v>20</v>
      </c>
      <c r="K1618" s="3">
        <v>54.65</v>
      </c>
      <c r="L1618">
        <v>1</v>
      </c>
      <c r="M1618" s="3">
        <v>54.65</v>
      </c>
      <c r="N1618" s="1" t="s">
        <v>29</v>
      </c>
      <c r="O1618" s="1" t="s">
        <v>22</v>
      </c>
    </row>
    <row r="1619" spans="1:15" x14ac:dyDescent="0.3">
      <c r="A1619" s="1" t="s">
        <v>4782</v>
      </c>
      <c r="B1619" s="2">
        <v>45012</v>
      </c>
      <c r="C1619" s="1" t="s">
        <v>6667</v>
      </c>
      <c r="D1619" s="1" t="s">
        <v>15</v>
      </c>
      <c r="E1619">
        <v>2023</v>
      </c>
      <c r="F1619" s="1" t="s">
        <v>3429</v>
      </c>
      <c r="G1619" s="1" t="s">
        <v>4783</v>
      </c>
      <c r="H1619" s="1" t="s">
        <v>2535</v>
      </c>
      <c r="I1619" s="1" t="s">
        <v>4784</v>
      </c>
      <c r="J1619" s="1" t="s">
        <v>70</v>
      </c>
      <c r="K1619" s="3">
        <v>27.11</v>
      </c>
      <c r="L1619">
        <v>5</v>
      </c>
      <c r="M1619" s="3">
        <v>135.55000000000001</v>
      </c>
      <c r="N1619" s="1" t="s">
        <v>88</v>
      </c>
      <c r="O1619" s="1" t="s">
        <v>37</v>
      </c>
    </row>
    <row r="1620" spans="1:15" x14ac:dyDescent="0.3">
      <c r="A1620" s="1" t="s">
        <v>4785</v>
      </c>
      <c r="B1620" s="2">
        <v>45542</v>
      </c>
      <c r="C1620" s="1" t="s">
        <v>6673</v>
      </c>
      <c r="D1620" s="1" t="s">
        <v>60</v>
      </c>
      <c r="E1620">
        <v>2024</v>
      </c>
      <c r="F1620" s="1" t="s">
        <v>1742</v>
      </c>
      <c r="G1620" s="1" t="s">
        <v>1743</v>
      </c>
      <c r="H1620" s="1" t="s">
        <v>1205</v>
      </c>
      <c r="I1620" s="1" t="s">
        <v>4786</v>
      </c>
      <c r="J1620" s="1" t="s">
        <v>20</v>
      </c>
      <c r="K1620" s="3">
        <v>22.21</v>
      </c>
      <c r="L1620">
        <v>1</v>
      </c>
      <c r="M1620" s="3">
        <v>22.21</v>
      </c>
      <c r="N1620" s="1" t="s">
        <v>21</v>
      </c>
      <c r="O1620" s="1" t="s">
        <v>37</v>
      </c>
    </row>
    <row r="1621" spans="1:15" x14ac:dyDescent="0.3">
      <c r="A1621" s="1" t="s">
        <v>4787</v>
      </c>
      <c r="B1621" s="2">
        <v>45622</v>
      </c>
      <c r="C1621" s="1" t="s">
        <v>6671</v>
      </c>
      <c r="D1621" s="1" t="s">
        <v>54</v>
      </c>
      <c r="E1621">
        <v>2024</v>
      </c>
      <c r="F1621" s="1" t="s">
        <v>1015</v>
      </c>
      <c r="G1621" s="1" t="s">
        <v>1016</v>
      </c>
      <c r="H1621" s="1" t="s">
        <v>2807</v>
      </c>
      <c r="I1621" s="1" t="s">
        <v>4788</v>
      </c>
      <c r="J1621" s="1" t="s">
        <v>51</v>
      </c>
      <c r="K1621" s="3">
        <v>14.04</v>
      </c>
      <c r="L1621">
        <v>5</v>
      </c>
      <c r="M1621" s="3">
        <v>70.2</v>
      </c>
      <c r="N1621" s="1" t="s">
        <v>21</v>
      </c>
      <c r="O1621" s="1" t="s">
        <v>193</v>
      </c>
    </row>
    <row r="1622" spans="1:15" x14ac:dyDescent="0.3">
      <c r="A1622" s="1" t="s">
        <v>4789</v>
      </c>
      <c r="B1622" s="2">
        <v>45283</v>
      </c>
      <c r="C1622" s="1" t="s">
        <v>6673</v>
      </c>
      <c r="D1622" s="1" t="s">
        <v>107</v>
      </c>
      <c r="E1622">
        <v>2023</v>
      </c>
      <c r="F1622" s="1" t="s">
        <v>2128</v>
      </c>
      <c r="G1622" s="1" t="s">
        <v>2129</v>
      </c>
      <c r="H1622" s="1" t="s">
        <v>955</v>
      </c>
      <c r="I1622" s="1" t="s">
        <v>1586</v>
      </c>
      <c r="J1622" s="1" t="s">
        <v>87</v>
      </c>
      <c r="K1622" s="3">
        <v>39.68</v>
      </c>
      <c r="L1622">
        <v>5</v>
      </c>
      <c r="M1622" s="3">
        <v>198.4</v>
      </c>
      <c r="N1622" s="1" t="s">
        <v>21</v>
      </c>
      <c r="O1622" s="1" t="s">
        <v>52</v>
      </c>
    </row>
    <row r="1623" spans="1:15" x14ac:dyDescent="0.3">
      <c r="A1623" s="1" t="s">
        <v>4790</v>
      </c>
      <c r="B1623" s="2">
        <v>45257</v>
      </c>
      <c r="C1623" s="1" t="s">
        <v>6667</v>
      </c>
      <c r="D1623" s="1" t="s">
        <v>54</v>
      </c>
      <c r="E1623">
        <v>2023</v>
      </c>
      <c r="F1623" s="1" t="s">
        <v>2875</v>
      </c>
      <c r="G1623" s="1" t="s">
        <v>4791</v>
      </c>
      <c r="H1623" s="1" t="s">
        <v>518</v>
      </c>
      <c r="I1623" s="1" t="s">
        <v>916</v>
      </c>
      <c r="J1623" s="1" t="s">
        <v>51</v>
      </c>
      <c r="K1623" s="3">
        <v>28.76</v>
      </c>
      <c r="L1623">
        <v>3</v>
      </c>
      <c r="M1623" s="3">
        <v>86.28</v>
      </c>
      <c r="N1623" s="1" t="s">
        <v>6669</v>
      </c>
      <c r="O1623" s="1" t="s">
        <v>22</v>
      </c>
    </row>
    <row r="1624" spans="1:15" x14ac:dyDescent="0.3">
      <c r="A1624" s="1" t="s">
        <v>4792</v>
      </c>
      <c r="B1624" s="2">
        <v>45605</v>
      </c>
      <c r="C1624" s="1" t="s">
        <v>6673</v>
      </c>
      <c r="D1624" s="1" t="s">
        <v>54</v>
      </c>
      <c r="E1624">
        <v>2024</v>
      </c>
      <c r="F1624" s="1" t="s">
        <v>280</v>
      </c>
      <c r="G1624" s="1" t="s">
        <v>281</v>
      </c>
      <c r="H1624" s="1" t="s">
        <v>1832</v>
      </c>
      <c r="I1624" s="1" t="s">
        <v>1833</v>
      </c>
      <c r="J1624" s="1" t="s">
        <v>70</v>
      </c>
      <c r="K1624" s="3">
        <v>26.82</v>
      </c>
      <c r="L1624">
        <v>2</v>
      </c>
      <c r="M1624" s="3">
        <v>53.64</v>
      </c>
      <c r="N1624" s="1" t="s">
        <v>6669</v>
      </c>
      <c r="O1624" s="1" t="s">
        <v>193</v>
      </c>
    </row>
    <row r="1625" spans="1:15" x14ac:dyDescent="0.3">
      <c r="A1625" s="1" t="s">
        <v>4793</v>
      </c>
      <c r="B1625" s="2">
        <v>45593</v>
      </c>
      <c r="C1625" s="1" t="s">
        <v>6667</v>
      </c>
      <c r="D1625" s="1" t="s">
        <v>133</v>
      </c>
      <c r="E1625">
        <v>2024</v>
      </c>
      <c r="F1625" s="1" t="s">
        <v>4418</v>
      </c>
      <c r="G1625" s="1" t="s">
        <v>4794</v>
      </c>
      <c r="H1625" s="1" t="s">
        <v>4479</v>
      </c>
      <c r="I1625" s="1" t="s">
        <v>4795</v>
      </c>
      <c r="J1625" s="1" t="s">
        <v>70</v>
      </c>
      <c r="K1625" s="3">
        <v>16.97</v>
      </c>
      <c r="L1625">
        <v>5</v>
      </c>
      <c r="M1625" s="3">
        <v>84.85</v>
      </c>
      <c r="N1625" s="1" t="s">
        <v>88</v>
      </c>
      <c r="O1625" s="1" t="s">
        <v>30</v>
      </c>
    </row>
    <row r="1626" spans="1:15" x14ac:dyDescent="0.3">
      <c r="A1626" s="1" t="s">
        <v>4796</v>
      </c>
      <c r="B1626" s="2">
        <v>44933</v>
      </c>
      <c r="C1626" s="1" t="s">
        <v>6673</v>
      </c>
      <c r="D1626" s="1" t="s">
        <v>210</v>
      </c>
      <c r="E1626">
        <v>2023</v>
      </c>
      <c r="F1626" s="1" t="s">
        <v>1215</v>
      </c>
      <c r="G1626" s="1" t="s">
        <v>1977</v>
      </c>
      <c r="H1626" s="1" t="s">
        <v>2734</v>
      </c>
      <c r="I1626" s="1" t="s">
        <v>2735</v>
      </c>
      <c r="J1626" s="1" t="s">
        <v>20</v>
      </c>
      <c r="K1626" s="3">
        <v>42.44</v>
      </c>
      <c r="L1626">
        <v>2</v>
      </c>
      <c r="M1626" s="3">
        <v>84.88</v>
      </c>
      <c r="N1626" s="1" t="s">
        <v>21</v>
      </c>
      <c r="O1626" s="1" t="s">
        <v>44</v>
      </c>
    </row>
    <row r="1627" spans="1:15" x14ac:dyDescent="0.3">
      <c r="A1627" s="1" t="s">
        <v>4797</v>
      </c>
      <c r="B1627" s="2">
        <v>45633</v>
      </c>
      <c r="C1627" s="1" t="s">
        <v>6673</v>
      </c>
      <c r="D1627" s="1" t="s">
        <v>107</v>
      </c>
      <c r="E1627">
        <v>2024</v>
      </c>
      <c r="F1627" s="1" t="s">
        <v>4798</v>
      </c>
      <c r="G1627" s="1" t="s">
        <v>4799</v>
      </c>
      <c r="H1627" s="1" t="s">
        <v>2174</v>
      </c>
      <c r="I1627" s="1" t="s">
        <v>3520</v>
      </c>
      <c r="J1627" s="1" t="s">
        <v>20</v>
      </c>
      <c r="K1627" s="3">
        <v>31.61</v>
      </c>
      <c r="L1627">
        <v>5</v>
      </c>
      <c r="M1627" s="3">
        <v>158.05000000000001</v>
      </c>
      <c r="N1627" s="1" t="s">
        <v>21</v>
      </c>
      <c r="O1627" s="1" t="s">
        <v>37</v>
      </c>
    </row>
    <row r="1628" spans="1:15" x14ac:dyDescent="0.3">
      <c r="A1628" s="1" t="s">
        <v>4800</v>
      </c>
      <c r="B1628" s="2">
        <v>45507</v>
      </c>
      <c r="C1628" s="1" t="s">
        <v>6673</v>
      </c>
      <c r="D1628" s="1" t="s">
        <v>90</v>
      </c>
      <c r="E1628">
        <v>2024</v>
      </c>
      <c r="F1628" s="1" t="s">
        <v>1966</v>
      </c>
      <c r="G1628" s="1" t="s">
        <v>1967</v>
      </c>
      <c r="H1628" s="1" t="s">
        <v>3149</v>
      </c>
      <c r="I1628" s="1" t="s">
        <v>3150</v>
      </c>
      <c r="J1628" s="1" t="s">
        <v>20</v>
      </c>
      <c r="K1628" s="3">
        <v>19.63</v>
      </c>
      <c r="L1628">
        <v>3</v>
      </c>
      <c r="M1628" s="3">
        <v>58.89</v>
      </c>
      <c r="N1628" s="1" t="s">
        <v>6669</v>
      </c>
      <c r="O1628" s="1" t="s">
        <v>37</v>
      </c>
    </row>
    <row r="1629" spans="1:15" x14ac:dyDescent="0.3">
      <c r="A1629" s="1" t="s">
        <v>4801</v>
      </c>
      <c r="B1629" s="2">
        <v>45221</v>
      </c>
      <c r="C1629" s="1" t="s">
        <v>6666</v>
      </c>
      <c r="D1629" s="1" t="s">
        <v>133</v>
      </c>
      <c r="E1629">
        <v>2023</v>
      </c>
      <c r="F1629" s="1" t="s">
        <v>300</v>
      </c>
      <c r="G1629" s="1" t="s">
        <v>2795</v>
      </c>
      <c r="H1629" s="1" t="s">
        <v>772</v>
      </c>
      <c r="I1629" s="1" t="s">
        <v>773</v>
      </c>
      <c r="J1629" s="1" t="s">
        <v>51</v>
      </c>
      <c r="K1629" s="3">
        <v>11.92</v>
      </c>
      <c r="L1629">
        <v>2</v>
      </c>
      <c r="M1629" s="3">
        <v>23.84</v>
      </c>
      <c r="N1629" s="1" t="s">
        <v>6669</v>
      </c>
      <c r="O1629" s="1" t="s">
        <v>37</v>
      </c>
    </row>
    <row r="1630" spans="1:15" x14ac:dyDescent="0.3">
      <c r="A1630" s="1" t="s">
        <v>4802</v>
      </c>
      <c r="B1630" s="2">
        <v>44827</v>
      </c>
      <c r="C1630" s="1" t="s">
        <v>6668</v>
      </c>
      <c r="D1630" s="1" t="s">
        <v>60</v>
      </c>
      <c r="E1630">
        <v>2022</v>
      </c>
      <c r="F1630" s="1" t="s">
        <v>3987</v>
      </c>
      <c r="G1630" s="1" t="s">
        <v>4803</v>
      </c>
      <c r="H1630" s="1" t="s">
        <v>3594</v>
      </c>
      <c r="I1630" s="1" t="s">
        <v>3595</v>
      </c>
      <c r="J1630" s="1" t="s">
        <v>87</v>
      </c>
      <c r="K1630" s="3">
        <v>28.1</v>
      </c>
      <c r="L1630">
        <v>3</v>
      </c>
      <c r="M1630" s="3">
        <v>84.3</v>
      </c>
      <c r="N1630" s="1" t="s">
        <v>21</v>
      </c>
      <c r="O1630" s="1" t="s">
        <v>80</v>
      </c>
    </row>
    <row r="1631" spans="1:15" x14ac:dyDescent="0.3">
      <c r="A1631" s="1" t="s">
        <v>4804</v>
      </c>
      <c r="B1631" s="2">
        <v>45262</v>
      </c>
      <c r="C1631" s="1" t="s">
        <v>6673</v>
      </c>
      <c r="D1631" s="1" t="s">
        <v>107</v>
      </c>
      <c r="E1631">
        <v>2023</v>
      </c>
      <c r="F1631" s="1" t="s">
        <v>3417</v>
      </c>
      <c r="G1631" s="1" t="s">
        <v>3418</v>
      </c>
      <c r="H1631" s="1" t="s">
        <v>1546</v>
      </c>
      <c r="I1631" s="1" t="s">
        <v>1547</v>
      </c>
      <c r="J1631" s="1" t="s">
        <v>70</v>
      </c>
      <c r="K1631" s="3">
        <v>13.56</v>
      </c>
      <c r="L1631">
        <v>5</v>
      </c>
      <c r="M1631" s="3">
        <v>67.8</v>
      </c>
      <c r="N1631" s="1" t="s">
        <v>21</v>
      </c>
      <c r="O1631" s="1" t="s">
        <v>80</v>
      </c>
    </row>
    <row r="1632" spans="1:15" x14ac:dyDescent="0.3">
      <c r="A1632" s="1" t="s">
        <v>4805</v>
      </c>
      <c r="B1632" s="2">
        <v>45660</v>
      </c>
      <c r="C1632" s="1" t="s">
        <v>6668</v>
      </c>
      <c r="D1632" s="1" t="s">
        <v>210</v>
      </c>
      <c r="E1632">
        <v>2025</v>
      </c>
      <c r="F1632" s="1" t="s">
        <v>728</v>
      </c>
      <c r="G1632" s="1" t="s">
        <v>3771</v>
      </c>
      <c r="H1632" s="1" t="s">
        <v>2334</v>
      </c>
      <c r="I1632" s="1" t="s">
        <v>2335</v>
      </c>
      <c r="J1632" s="1" t="s">
        <v>20</v>
      </c>
      <c r="K1632" s="3">
        <v>48.9</v>
      </c>
      <c r="L1632">
        <v>3</v>
      </c>
      <c r="M1632" s="3">
        <v>146.69999999999999</v>
      </c>
      <c r="N1632" s="1" t="s">
        <v>6669</v>
      </c>
      <c r="O1632" s="1" t="s">
        <v>80</v>
      </c>
    </row>
    <row r="1633" spans="1:15" x14ac:dyDescent="0.3">
      <c r="A1633" s="1" t="s">
        <v>4806</v>
      </c>
      <c r="B1633" s="2">
        <v>44950</v>
      </c>
      <c r="C1633" s="1" t="s">
        <v>6671</v>
      </c>
      <c r="D1633" s="1" t="s">
        <v>210</v>
      </c>
      <c r="E1633">
        <v>2023</v>
      </c>
      <c r="F1633" s="1" t="s">
        <v>2028</v>
      </c>
      <c r="G1633" s="1" t="s">
        <v>2029</v>
      </c>
      <c r="H1633" s="1" t="s">
        <v>2032</v>
      </c>
      <c r="I1633" s="1" t="s">
        <v>2033</v>
      </c>
      <c r="J1633" s="1" t="s">
        <v>87</v>
      </c>
      <c r="K1633" s="3">
        <v>39.94</v>
      </c>
      <c r="L1633">
        <v>5</v>
      </c>
      <c r="M1633" s="3">
        <v>199.7</v>
      </c>
      <c r="N1633" s="1" t="s">
        <v>21</v>
      </c>
      <c r="O1633" s="1" t="s">
        <v>44</v>
      </c>
    </row>
    <row r="1634" spans="1:15" x14ac:dyDescent="0.3">
      <c r="A1634" s="1" t="s">
        <v>4807</v>
      </c>
      <c r="B1634" s="2">
        <v>45156</v>
      </c>
      <c r="C1634" s="1" t="s">
        <v>6668</v>
      </c>
      <c r="D1634" s="1" t="s">
        <v>90</v>
      </c>
      <c r="E1634">
        <v>2023</v>
      </c>
      <c r="F1634" s="1" t="s">
        <v>1353</v>
      </c>
      <c r="G1634" s="1" t="s">
        <v>1354</v>
      </c>
      <c r="H1634" s="1" t="s">
        <v>3542</v>
      </c>
      <c r="I1634" s="1" t="s">
        <v>3543</v>
      </c>
      <c r="J1634" s="1" t="s">
        <v>20</v>
      </c>
      <c r="K1634" s="3">
        <v>42.03</v>
      </c>
      <c r="L1634">
        <v>1</v>
      </c>
      <c r="M1634" s="3">
        <v>42.03</v>
      </c>
      <c r="N1634" s="1" t="s">
        <v>21</v>
      </c>
      <c r="O1634" s="1" t="s">
        <v>30</v>
      </c>
    </row>
    <row r="1635" spans="1:15" x14ac:dyDescent="0.3">
      <c r="A1635" s="1" t="s">
        <v>4808</v>
      </c>
      <c r="B1635" s="2">
        <v>45487</v>
      </c>
      <c r="C1635" s="1" t="s">
        <v>6666</v>
      </c>
      <c r="D1635" s="1" t="s">
        <v>32</v>
      </c>
      <c r="E1635">
        <v>2024</v>
      </c>
      <c r="F1635" s="1" t="s">
        <v>921</v>
      </c>
      <c r="G1635" s="1" t="s">
        <v>3374</v>
      </c>
      <c r="H1635" s="1" t="s">
        <v>2065</v>
      </c>
      <c r="I1635" s="1" t="s">
        <v>4809</v>
      </c>
      <c r="J1635" s="1" t="s">
        <v>51</v>
      </c>
      <c r="K1635" s="3">
        <v>25.61</v>
      </c>
      <c r="L1635">
        <v>4</v>
      </c>
      <c r="M1635" s="3">
        <v>102.44</v>
      </c>
      <c r="N1635" s="1" t="s">
        <v>21</v>
      </c>
      <c r="O1635" s="1" t="s">
        <v>44</v>
      </c>
    </row>
    <row r="1636" spans="1:15" x14ac:dyDescent="0.3">
      <c r="A1636" s="1" t="s">
        <v>4810</v>
      </c>
      <c r="B1636" s="2">
        <v>45850</v>
      </c>
      <c r="C1636" s="1" t="s">
        <v>6673</v>
      </c>
      <c r="D1636" s="1" t="s">
        <v>32</v>
      </c>
      <c r="E1636">
        <v>2025</v>
      </c>
      <c r="F1636" s="1" t="s">
        <v>2884</v>
      </c>
      <c r="G1636" s="1" t="s">
        <v>2885</v>
      </c>
      <c r="H1636" s="1" t="s">
        <v>513</v>
      </c>
      <c r="I1636" s="1" t="s">
        <v>1178</v>
      </c>
      <c r="J1636" s="1" t="s">
        <v>70</v>
      </c>
      <c r="K1636" s="3">
        <v>5.07</v>
      </c>
      <c r="L1636">
        <v>2</v>
      </c>
      <c r="M1636" s="3">
        <v>10.14</v>
      </c>
      <c r="N1636" s="1" t="s">
        <v>21</v>
      </c>
      <c r="O1636" s="1" t="s">
        <v>80</v>
      </c>
    </row>
    <row r="1637" spans="1:15" x14ac:dyDescent="0.3">
      <c r="A1637" s="1" t="s">
        <v>4811</v>
      </c>
      <c r="B1637" s="2">
        <v>45121</v>
      </c>
      <c r="C1637" s="1" t="s">
        <v>6668</v>
      </c>
      <c r="D1637" s="1" t="s">
        <v>32</v>
      </c>
      <c r="E1637">
        <v>2023</v>
      </c>
      <c r="F1637" s="1" t="s">
        <v>1583</v>
      </c>
      <c r="G1637" s="1" t="s">
        <v>1584</v>
      </c>
      <c r="H1637" s="1" t="s">
        <v>785</v>
      </c>
      <c r="I1637" s="1" t="s">
        <v>786</v>
      </c>
      <c r="J1637" s="1" t="s">
        <v>20</v>
      </c>
      <c r="K1637" s="3">
        <v>34.520000000000003</v>
      </c>
      <c r="L1637">
        <v>1</v>
      </c>
      <c r="M1637" s="3">
        <v>34.520000000000003</v>
      </c>
      <c r="N1637" s="1" t="s">
        <v>21</v>
      </c>
      <c r="O1637" s="1" t="s">
        <v>193</v>
      </c>
    </row>
    <row r="1638" spans="1:15" x14ac:dyDescent="0.3">
      <c r="A1638" s="1" t="s">
        <v>4812</v>
      </c>
      <c r="B1638" s="2">
        <v>44835</v>
      </c>
      <c r="C1638" s="1" t="s">
        <v>6673</v>
      </c>
      <c r="D1638" s="1" t="s">
        <v>133</v>
      </c>
      <c r="E1638">
        <v>2022</v>
      </c>
      <c r="F1638" s="1" t="s">
        <v>300</v>
      </c>
      <c r="G1638" s="1" t="s">
        <v>301</v>
      </c>
      <c r="H1638" s="1" t="s">
        <v>4583</v>
      </c>
      <c r="I1638" s="1" t="s">
        <v>4584</v>
      </c>
      <c r="J1638" s="1" t="s">
        <v>20</v>
      </c>
      <c r="K1638" s="3">
        <v>31.31</v>
      </c>
      <c r="L1638">
        <v>1</v>
      </c>
      <c r="M1638" s="3">
        <v>31.31</v>
      </c>
      <c r="N1638" s="1" t="s">
        <v>21</v>
      </c>
      <c r="O1638" s="1" t="s">
        <v>193</v>
      </c>
    </row>
    <row r="1639" spans="1:15" x14ac:dyDescent="0.3">
      <c r="A1639" s="1" t="s">
        <v>4815</v>
      </c>
      <c r="B1639" s="2">
        <v>45405</v>
      </c>
      <c r="C1639" s="1" t="s">
        <v>6671</v>
      </c>
      <c r="D1639" s="1" t="s">
        <v>82</v>
      </c>
      <c r="E1639">
        <v>2024</v>
      </c>
      <c r="F1639" s="1" t="s">
        <v>2051</v>
      </c>
      <c r="G1639" s="1" t="s">
        <v>2052</v>
      </c>
      <c r="H1639" s="1" t="s">
        <v>1959</v>
      </c>
      <c r="I1639" s="1" t="s">
        <v>4515</v>
      </c>
      <c r="J1639" s="1" t="s">
        <v>51</v>
      </c>
      <c r="K1639" s="3">
        <v>8.98</v>
      </c>
      <c r="L1639">
        <v>2</v>
      </c>
      <c r="M1639" s="3">
        <v>17.96</v>
      </c>
      <c r="N1639" s="1" t="s">
        <v>21</v>
      </c>
      <c r="O1639" s="1" t="s">
        <v>37</v>
      </c>
    </row>
    <row r="1640" spans="1:15" x14ac:dyDescent="0.3">
      <c r="A1640" s="1" t="s">
        <v>4816</v>
      </c>
      <c r="B1640" s="2">
        <v>44990</v>
      </c>
      <c r="C1640" s="1" t="s">
        <v>6666</v>
      </c>
      <c r="D1640" s="1" t="s">
        <v>15</v>
      </c>
      <c r="E1640">
        <v>2023</v>
      </c>
      <c r="F1640" s="1" t="s">
        <v>1035</v>
      </c>
      <c r="G1640" s="1" t="s">
        <v>1529</v>
      </c>
      <c r="H1640" s="1" t="s">
        <v>2779</v>
      </c>
      <c r="I1640" s="1" t="s">
        <v>3401</v>
      </c>
      <c r="J1640" s="1" t="s">
        <v>20</v>
      </c>
      <c r="K1640" s="3">
        <v>37.340000000000003</v>
      </c>
      <c r="L1640">
        <v>1</v>
      </c>
      <c r="M1640" s="3">
        <v>37.340000000000003</v>
      </c>
      <c r="N1640" s="1" t="s">
        <v>21</v>
      </c>
      <c r="O1640" s="1" t="s">
        <v>95</v>
      </c>
    </row>
    <row r="1641" spans="1:15" x14ac:dyDescent="0.3">
      <c r="A1641" s="1" t="s">
        <v>4817</v>
      </c>
      <c r="B1641" s="2">
        <v>44989</v>
      </c>
      <c r="C1641" s="1" t="s">
        <v>6673</v>
      </c>
      <c r="D1641" s="1" t="s">
        <v>15</v>
      </c>
      <c r="E1641">
        <v>2023</v>
      </c>
      <c r="F1641" s="1" t="s">
        <v>2154</v>
      </c>
      <c r="G1641" s="1" t="s">
        <v>3548</v>
      </c>
      <c r="H1641" s="1" t="s">
        <v>1373</v>
      </c>
      <c r="I1641" s="1" t="s">
        <v>1374</v>
      </c>
      <c r="J1641" s="1" t="s">
        <v>70</v>
      </c>
      <c r="K1641" s="3">
        <v>32.619999999999997</v>
      </c>
      <c r="L1641">
        <v>5</v>
      </c>
      <c r="M1641" s="3">
        <v>163.1</v>
      </c>
      <c r="N1641" s="1" t="s">
        <v>21</v>
      </c>
      <c r="O1641" s="1" t="s">
        <v>37</v>
      </c>
    </row>
    <row r="1642" spans="1:15" x14ac:dyDescent="0.3">
      <c r="A1642" s="1" t="s">
        <v>4818</v>
      </c>
      <c r="B1642" s="2">
        <v>45366</v>
      </c>
      <c r="C1642" s="1" t="s">
        <v>6668</v>
      </c>
      <c r="D1642" s="1" t="s">
        <v>15</v>
      </c>
      <c r="E1642">
        <v>2024</v>
      </c>
      <c r="F1642" s="1" t="s">
        <v>1452</v>
      </c>
      <c r="G1642" s="1" t="s">
        <v>1453</v>
      </c>
      <c r="H1642" s="1" t="s">
        <v>2079</v>
      </c>
      <c r="I1642" s="1" t="s">
        <v>4556</v>
      </c>
      <c r="J1642" s="1" t="s">
        <v>20</v>
      </c>
      <c r="K1642" s="3">
        <v>17.32</v>
      </c>
      <c r="L1642">
        <v>3</v>
      </c>
      <c r="M1642" s="3">
        <v>51.96</v>
      </c>
      <c r="N1642" s="1" t="s">
        <v>21</v>
      </c>
      <c r="O1642" s="1" t="s">
        <v>80</v>
      </c>
    </row>
    <row r="1643" spans="1:15" x14ac:dyDescent="0.3">
      <c r="A1643" s="1" t="s">
        <v>4819</v>
      </c>
      <c r="B1643" s="2">
        <v>45228</v>
      </c>
      <c r="C1643" s="1" t="s">
        <v>6666</v>
      </c>
      <c r="D1643" s="1" t="s">
        <v>133</v>
      </c>
      <c r="E1643">
        <v>2023</v>
      </c>
      <c r="F1643" s="1" t="s">
        <v>1188</v>
      </c>
      <c r="G1643" s="1" t="s">
        <v>1189</v>
      </c>
      <c r="H1643" s="1" t="s">
        <v>2037</v>
      </c>
      <c r="I1643" s="1" t="s">
        <v>2038</v>
      </c>
      <c r="J1643" s="1" t="s">
        <v>70</v>
      </c>
      <c r="K1643" s="3">
        <v>29.2</v>
      </c>
      <c r="L1643">
        <v>3</v>
      </c>
      <c r="M1643" s="3">
        <v>87.6</v>
      </c>
      <c r="N1643" s="1" t="s">
        <v>21</v>
      </c>
      <c r="O1643" s="1" t="s">
        <v>30</v>
      </c>
    </row>
    <row r="1644" spans="1:15" x14ac:dyDescent="0.3">
      <c r="A1644" s="1" t="s">
        <v>4820</v>
      </c>
      <c r="B1644" s="2">
        <v>44815</v>
      </c>
      <c r="C1644" s="1" t="s">
        <v>6666</v>
      </c>
      <c r="D1644" s="1" t="s">
        <v>60</v>
      </c>
      <c r="E1644">
        <v>2022</v>
      </c>
      <c r="F1644" s="1" t="s">
        <v>2045</v>
      </c>
      <c r="G1644" s="1" t="s">
        <v>4240</v>
      </c>
      <c r="H1644" s="1" t="s">
        <v>1590</v>
      </c>
      <c r="I1644" s="1" t="s">
        <v>1591</v>
      </c>
      <c r="J1644" s="1" t="s">
        <v>51</v>
      </c>
      <c r="K1644" s="3">
        <v>22.59</v>
      </c>
      <c r="L1644">
        <v>1</v>
      </c>
      <c r="M1644" s="3">
        <v>22.59</v>
      </c>
      <c r="N1644" s="1" t="s">
        <v>6669</v>
      </c>
      <c r="O1644" s="1" t="s">
        <v>30</v>
      </c>
    </row>
    <row r="1645" spans="1:15" x14ac:dyDescent="0.3">
      <c r="A1645" s="1" t="s">
        <v>4821</v>
      </c>
      <c r="B1645" s="2">
        <v>45407</v>
      </c>
      <c r="C1645" s="1" t="s">
        <v>6672</v>
      </c>
      <c r="D1645" s="1" t="s">
        <v>82</v>
      </c>
      <c r="E1645">
        <v>2024</v>
      </c>
      <c r="F1645" s="1" t="s">
        <v>2637</v>
      </c>
      <c r="G1645" s="1" t="s">
        <v>3002</v>
      </c>
      <c r="H1645" s="1" t="s">
        <v>3905</v>
      </c>
      <c r="I1645" s="1" t="s">
        <v>3906</v>
      </c>
      <c r="J1645" s="1" t="s">
        <v>51</v>
      </c>
      <c r="K1645" s="3">
        <v>9.75</v>
      </c>
      <c r="L1645">
        <v>1</v>
      </c>
      <c r="M1645" s="3">
        <v>9.75</v>
      </c>
      <c r="N1645" s="1" t="s">
        <v>6669</v>
      </c>
      <c r="O1645" s="1" t="s">
        <v>193</v>
      </c>
    </row>
    <row r="1646" spans="1:15" x14ac:dyDescent="0.3">
      <c r="A1646" s="1" t="s">
        <v>4822</v>
      </c>
      <c r="B1646" s="2">
        <v>45204</v>
      </c>
      <c r="C1646" s="1" t="s">
        <v>6672</v>
      </c>
      <c r="D1646" s="1" t="s">
        <v>133</v>
      </c>
      <c r="E1646">
        <v>2023</v>
      </c>
      <c r="F1646" s="1" t="s">
        <v>4823</v>
      </c>
      <c r="G1646" s="1" t="s">
        <v>4824</v>
      </c>
      <c r="H1646" s="1" t="s">
        <v>2093</v>
      </c>
      <c r="I1646" s="1" t="s">
        <v>2094</v>
      </c>
      <c r="J1646" s="1" t="s">
        <v>87</v>
      </c>
      <c r="K1646" s="3">
        <v>6.29</v>
      </c>
      <c r="L1646">
        <v>3</v>
      </c>
      <c r="M1646" s="3">
        <v>18.87</v>
      </c>
      <c r="N1646" s="1" t="s">
        <v>88</v>
      </c>
      <c r="O1646" s="1" t="s">
        <v>193</v>
      </c>
    </row>
    <row r="1647" spans="1:15" x14ac:dyDescent="0.3">
      <c r="A1647" s="1" t="s">
        <v>4825</v>
      </c>
      <c r="B1647" s="2">
        <v>45193</v>
      </c>
      <c r="C1647" s="1" t="s">
        <v>6666</v>
      </c>
      <c r="D1647" s="1" t="s">
        <v>60</v>
      </c>
      <c r="E1647">
        <v>2023</v>
      </c>
      <c r="F1647" s="1" t="s">
        <v>358</v>
      </c>
      <c r="G1647" s="1" t="s">
        <v>2132</v>
      </c>
      <c r="H1647" s="1" t="s">
        <v>3074</v>
      </c>
      <c r="I1647" s="1" t="s">
        <v>3075</v>
      </c>
      <c r="J1647" s="1" t="s">
        <v>70</v>
      </c>
      <c r="K1647" s="3">
        <v>10.81</v>
      </c>
      <c r="L1647">
        <v>1</v>
      </c>
      <c r="M1647" s="3">
        <v>10.81</v>
      </c>
      <c r="N1647" s="1" t="s">
        <v>29</v>
      </c>
      <c r="O1647" s="1" t="s">
        <v>37</v>
      </c>
    </row>
    <row r="1648" spans="1:15" x14ac:dyDescent="0.3">
      <c r="A1648" s="1" t="s">
        <v>4826</v>
      </c>
      <c r="B1648" s="2">
        <v>45098</v>
      </c>
      <c r="C1648" s="1" t="s">
        <v>6670</v>
      </c>
      <c r="D1648" s="1" t="s">
        <v>24</v>
      </c>
      <c r="E1648">
        <v>2023</v>
      </c>
      <c r="F1648" s="1" t="s">
        <v>179</v>
      </c>
      <c r="G1648" s="1" t="s">
        <v>4827</v>
      </c>
      <c r="H1648" s="1" t="s">
        <v>4828</v>
      </c>
      <c r="I1648" s="1" t="s">
        <v>4829</v>
      </c>
      <c r="J1648" s="1" t="s">
        <v>20</v>
      </c>
      <c r="K1648" s="3">
        <v>12.6</v>
      </c>
      <c r="L1648">
        <v>2</v>
      </c>
      <c r="M1648" s="3">
        <v>25.2</v>
      </c>
      <c r="N1648" s="1" t="s">
        <v>88</v>
      </c>
      <c r="O1648" s="1" t="s">
        <v>30</v>
      </c>
    </row>
    <row r="1649" spans="1:15" x14ac:dyDescent="0.3">
      <c r="A1649" s="1" t="s">
        <v>4830</v>
      </c>
      <c r="B1649" s="2">
        <v>45527</v>
      </c>
      <c r="C1649" s="1" t="s">
        <v>6668</v>
      </c>
      <c r="D1649" s="1" t="s">
        <v>90</v>
      </c>
      <c r="E1649">
        <v>2024</v>
      </c>
      <c r="F1649" s="1" t="s">
        <v>4418</v>
      </c>
      <c r="G1649" s="1" t="s">
        <v>4419</v>
      </c>
      <c r="H1649" s="1" t="s">
        <v>2913</v>
      </c>
      <c r="I1649" s="1" t="s">
        <v>4831</v>
      </c>
      <c r="J1649" s="1" t="s">
        <v>20</v>
      </c>
      <c r="K1649" s="3">
        <v>14.22</v>
      </c>
      <c r="L1649">
        <v>3</v>
      </c>
      <c r="M1649" s="3">
        <v>42.66</v>
      </c>
      <c r="N1649" s="1" t="s">
        <v>21</v>
      </c>
      <c r="O1649" s="1" t="s">
        <v>193</v>
      </c>
    </row>
    <row r="1650" spans="1:15" x14ac:dyDescent="0.3">
      <c r="A1650" s="1" t="s">
        <v>4832</v>
      </c>
      <c r="B1650" s="2">
        <v>45183</v>
      </c>
      <c r="C1650" s="1" t="s">
        <v>6672</v>
      </c>
      <c r="D1650" s="1" t="s">
        <v>60</v>
      </c>
      <c r="E1650">
        <v>2023</v>
      </c>
      <c r="F1650" s="1" t="s">
        <v>3463</v>
      </c>
      <c r="G1650" s="1" t="s">
        <v>3464</v>
      </c>
      <c r="H1650" s="1" t="s">
        <v>645</v>
      </c>
      <c r="I1650" s="1" t="s">
        <v>4833</v>
      </c>
      <c r="J1650" s="1" t="s">
        <v>70</v>
      </c>
      <c r="K1650" s="3">
        <v>19.14</v>
      </c>
      <c r="L1650">
        <v>4</v>
      </c>
      <c r="M1650" s="3">
        <v>76.56</v>
      </c>
      <c r="N1650" s="1" t="s">
        <v>6669</v>
      </c>
      <c r="O1650" s="1" t="s">
        <v>22</v>
      </c>
    </row>
    <row r="1651" spans="1:15" x14ac:dyDescent="0.3">
      <c r="A1651" s="1" t="s">
        <v>4834</v>
      </c>
      <c r="B1651" s="2">
        <v>45544</v>
      </c>
      <c r="C1651" s="1" t="s">
        <v>6667</v>
      </c>
      <c r="D1651" s="1" t="s">
        <v>60</v>
      </c>
      <c r="E1651">
        <v>2024</v>
      </c>
      <c r="F1651" s="1" t="s">
        <v>2099</v>
      </c>
      <c r="G1651" s="1" t="s">
        <v>4835</v>
      </c>
      <c r="H1651" s="1" t="s">
        <v>1735</v>
      </c>
      <c r="I1651" s="1" t="s">
        <v>1736</v>
      </c>
      <c r="J1651" s="1" t="s">
        <v>20</v>
      </c>
      <c r="K1651" s="3">
        <v>47.42</v>
      </c>
      <c r="L1651">
        <v>3</v>
      </c>
      <c r="M1651" s="3">
        <v>142.26</v>
      </c>
      <c r="N1651" s="1" t="s">
        <v>29</v>
      </c>
      <c r="O1651" s="1" t="s">
        <v>44</v>
      </c>
    </row>
    <row r="1652" spans="1:15" x14ac:dyDescent="0.3">
      <c r="A1652" s="1" t="s">
        <v>4836</v>
      </c>
      <c r="B1652" s="2">
        <v>45538</v>
      </c>
      <c r="C1652" s="1" t="s">
        <v>6671</v>
      </c>
      <c r="D1652" s="1" t="s">
        <v>60</v>
      </c>
      <c r="E1652">
        <v>2024</v>
      </c>
      <c r="F1652" s="1" t="s">
        <v>2199</v>
      </c>
      <c r="G1652" s="1" t="s">
        <v>2200</v>
      </c>
      <c r="H1652" s="1" t="s">
        <v>1677</v>
      </c>
      <c r="I1652" s="1" t="s">
        <v>1678</v>
      </c>
      <c r="J1652" s="1" t="s">
        <v>20</v>
      </c>
      <c r="K1652" s="3">
        <v>24</v>
      </c>
      <c r="L1652">
        <v>4</v>
      </c>
      <c r="M1652" s="3">
        <v>96</v>
      </c>
      <c r="N1652" s="1" t="s">
        <v>21</v>
      </c>
      <c r="O1652" s="1" t="s">
        <v>37</v>
      </c>
    </row>
    <row r="1653" spans="1:15" x14ac:dyDescent="0.3">
      <c r="A1653" s="1" t="s">
        <v>4837</v>
      </c>
      <c r="B1653" s="2">
        <v>45124</v>
      </c>
      <c r="C1653" s="1" t="s">
        <v>6667</v>
      </c>
      <c r="D1653" s="1" t="s">
        <v>32</v>
      </c>
      <c r="E1653">
        <v>2023</v>
      </c>
      <c r="F1653" s="1" t="s">
        <v>854</v>
      </c>
      <c r="G1653" s="1" t="s">
        <v>4838</v>
      </c>
      <c r="H1653" s="1" t="s">
        <v>2579</v>
      </c>
      <c r="I1653" s="1" t="s">
        <v>4839</v>
      </c>
      <c r="J1653" s="1" t="s">
        <v>20</v>
      </c>
      <c r="K1653" s="3">
        <v>10.25</v>
      </c>
      <c r="L1653">
        <v>4</v>
      </c>
      <c r="M1653" s="3">
        <v>41</v>
      </c>
      <c r="N1653" s="1" t="s">
        <v>6669</v>
      </c>
      <c r="O1653" s="1" t="s">
        <v>22</v>
      </c>
    </row>
    <row r="1654" spans="1:15" x14ac:dyDescent="0.3">
      <c r="A1654" s="1" t="s">
        <v>4840</v>
      </c>
      <c r="B1654" s="2">
        <v>45768</v>
      </c>
      <c r="C1654" s="1" t="s">
        <v>6667</v>
      </c>
      <c r="D1654" s="1" t="s">
        <v>82</v>
      </c>
      <c r="E1654">
        <v>2025</v>
      </c>
      <c r="F1654" s="1" t="s">
        <v>285</v>
      </c>
      <c r="G1654" s="1" t="s">
        <v>2954</v>
      </c>
      <c r="H1654" s="1" t="s">
        <v>4132</v>
      </c>
      <c r="I1654" s="1" t="s">
        <v>4133</v>
      </c>
      <c r="J1654" s="1" t="s">
        <v>20</v>
      </c>
      <c r="K1654" s="3">
        <v>32.840000000000003</v>
      </c>
      <c r="L1654">
        <v>2</v>
      </c>
      <c r="M1654" s="3">
        <v>65.680000000000007</v>
      </c>
      <c r="N1654" s="1" t="s">
        <v>6669</v>
      </c>
      <c r="O1654" s="1" t="s">
        <v>37</v>
      </c>
    </row>
    <row r="1655" spans="1:15" x14ac:dyDescent="0.3">
      <c r="A1655" s="1" t="s">
        <v>4841</v>
      </c>
      <c r="B1655" s="2">
        <v>45416</v>
      </c>
      <c r="C1655" s="1" t="s">
        <v>6673</v>
      </c>
      <c r="D1655" s="1" t="s">
        <v>46</v>
      </c>
      <c r="E1655">
        <v>2024</v>
      </c>
      <c r="F1655" s="1" t="s">
        <v>1285</v>
      </c>
      <c r="G1655" s="1" t="s">
        <v>4842</v>
      </c>
      <c r="H1655" s="1" t="s">
        <v>3912</v>
      </c>
      <c r="I1655" s="1" t="s">
        <v>3913</v>
      </c>
      <c r="J1655" s="1" t="s">
        <v>51</v>
      </c>
      <c r="K1655" s="3">
        <v>14.82</v>
      </c>
      <c r="L1655">
        <v>2</v>
      </c>
      <c r="M1655" s="3">
        <v>29.64</v>
      </c>
      <c r="N1655" s="1" t="s">
        <v>6669</v>
      </c>
      <c r="O1655" s="1" t="s">
        <v>44</v>
      </c>
    </row>
    <row r="1656" spans="1:15" x14ac:dyDescent="0.3">
      <c r="A1656" s="1" t="s">
        <v>4843</v>
      </c>
      <c r="B1656" s="2">
        <v>45387</v>
      </c>
      <c r="C1656" s="1" t="s">
        <v>6668</v>
      </c>
      <c r="D1656" s="1" t="s">
        <v>82</v>
      </c>
      <c r="E1656">
        <v>2024</v>
      </c>
      <c r="F1656" s="1" t="s">
        <v>290</v>
      </c>
      <c r="G1656" s="1" t="s">
        <v>291</v>
      </c>
      <c r="H1656" s="1" t="s">
        <v>1730</v>
      </c>
      <c r="I1656" s="1" t="s">
        <v>1731</v>
      </c>
      <c r="J1656" s="1" t="s">
        <v>70</v>
      </c>
      <c r="K1656" s="3">
        <v>45.37</v>
      </c>
      <c r="L1656">
        <v>3</v>
      </c>
      <c r="M1656" s="3">
        <v>136.11000000000001</v>
      </c>
      <c r="N1656" s="1" t="s">
        <v>29</v>
      </c>
      <c r="O1656" s="1" t="s">
        <v>193</v>
      </c>
    </row>
    <row r="1657" spans="1:15" x14ac:dyDescent="0.3">
      <c r="A1657" s="1" t="s">
        <v>4845</v>
      </c>
      <c r="B1657" s="2">
        <v>45211</v>
      </c>
      <c r="C1657" s="1" t="s">
        <v>6672</v>
      </c>
      <c r="D1657" s="1" t="s">
        <v>133</v>
      </c>
      <c r="E1657">
        <v>2023</v>
      </c>
      <c r="F1657" s="1" t="s">
        <v>2644</v>
      </c>
      <c r="G1657" s="1" t="s">
        <v>3169</v>
      </c>
      <c r="H1657" s="1" t="s">
        <v>1812</v>
      </c>
      <c r="I1657" s="1" t="s">
        <v>1813</v>
      </c>
      <c r="J1657" s="1" t="s">
        <v>70</v>
      </c>
      <c r="K1657" s="3">
        <v>39.85</v>
      </c>
      <c r="L1657">
        <v>1</v>
      </c>
      <c r="M1657" s="3">
        <v>39.85</v>
      </c>
      <c r="N1657" s="1" t="s">
        <v>21</v>
      </c>
      <c r="O1657" s="1" t="s">
        <v>44</v>
      </c>
    </row>
    <row r="1658" spans="1:15" x14ac:dyDescent="0.3">
      <c r="A1658" s="1" t="s">
        <v>4846</v>
      </c>
      <c r="B1658" s="2">
        <v>45437</v>
      </c>
      <c r="C1658" s="1" t="s">
        <v>6673</v>
      </c>
      <c r="D1658" s="1" t="s">
        <v>46</v>
      </c>
      <c r="E1658">
        <v>2024</v>
      </c>
      <c r="F1658" s="1" t="s">
        <v>1564</v>
      </c>
      <c r="G1658" s="1" t="s">
        <v>1565</v>
      </c>
      <c r="H1658" s="1" t="s">
        <v>4847</v>
      </c>
      <c r="I1658" s="1" t="s">
        <v>4848</v>
      </c>
      <c r="J1658" s="1" t="s">
        <v>20</v>
      </c>
      <c r="K1658" s="3">
        <v>45.25</v>
      </c>
      <c r="L1658">
        <v>5</v>
      </c>
      <c r="M1658" s="3">
        <v>226.25</v>
      </c>
      <c r="N1658" s="1" t="s">
        <v>29</v>
      </c>
      <c r="O1658" s="1" t="s">
        <v>30</v>
      </c>
    </row>
    <row r="1659" spans="1:15" x14ac:dyDescent="0.3">
      <c r="A1659" s="1" t="s">
        <v>4849</v>
      </c>
      <c r="B1659" s="2">
        <v>45755</v>
      </c>
      <c r="C1659" s="1" t="s">
        <v>6671</v>
      </c>
      <c r="D1659" s="1" t="s">
        <v>82</v>
      </c>
      <c r="E1659">
        <v>2025</v>
      </c>
      <c r="F1659" s="1" t="s">
        <v>414</v>
      </c>
      <c r="G1659" s="1" t="s">
        <v>415</v>
      </c>
      <c r="H1659" s="1" t="s">
        <v>3116</v>
      </c>
      <c r="I1659" s="1" t="s">
        <v>3117</v>
      </c>
      <c r="J1659" s="1" t="s">
        <v>20</v>
      </c>
      <c r="K1659" s="3">
        <v>30.14</v>
      </c>
      <c r="L1659">
        <v>5</v>
      </c>
      <c r="M1659" s="3">
        <v>150.69999999999999</v>
      </c>
      <c r="N1659" s="1" t="s">
        <v>21</v>
      </c>
      <c r="O1659" s="1" t="s">
        <v>22</v>
      </c>
    </row>
    <row r="1660" spans="1:15" x14ac:dyDescent="0.3">
      <c r="A1660" s="1" t="s">
        <v>4850</v>
      </c>
      <c r="B1660" s="2">
        <v>45026</v>
      </c>
      <c r="C1660" s="1" t="s">
        <v>6667</v>
      </c>
      <c r="D1660" s="1" t="s">
        <v>82</v>
      </c>
      <c r="E1660">
        <v>2023</v>
      </c>
      <c r="F1660" s="1" t="s">
        <v>1902</v>
      </c>
      <c r="G1660" s="1" t="s">
        <v>1903</v>
      </c>
      <c r="H1660" s="1" t="s">
        <v>4851</v>
      </c>
      <c r="I1660" s="1" t="s">
        <v>4852</v>
      </c>
      <c r="J1660" s="1" t="s">
        <v>51</v>
      </c>
      <c r="K1660" s="3">
        <v>29.96</v>
      </c>
      <c r="L1660">
        <v>5</v>
      </c>
      <c r="M1660" s="3">
        <v>149.80000000000001</v>
      </c>
      <c r="N1660" s="1" t="s">
        <v>29</v>
      </c>
      <c r="O1660" s="1" t="s">
        <v>22</v>
      </c>
    </row>
    <row r="1661" spans="1:15" x14ac:dyDescent="0.3">
      <c r="A1661" s="1" t="s">
        <v>4853</v>
      </c>
      <c r="B1661" s="2">
        <v>45789</v>
      </c>
      <c r="C1661" s="1" t="s">
        <v>6667</v>
      </c>
      <c r="D1661" s="1" t="s">
        <v>46</v>
      </c>
      <c r="E1661">
        <v>2025</v>
      </c>
      <c r="F1661" s="1" t="s">
        <v>578</v>
      </c>
      <c r="G1661" s="1" t="s">
        <v>579</v>
      </c>
      <c r="H1661" s="1" t="s">
        <v>2037</v>
      </c>
      <c r="I1661" s="1" t="s">
        <v>2038</v>
      </c>
      <c r="J1661" s="1" t="s">
        <v>70</v>
      </c>
      <c r="K1661" s="3">
        <v>36.35</v>
      </c>
      <c r="L1661">
        <v>2</v>
      </c>
      <c r="M1661" s="3">
        <v>72.7</v>
      </c>
      <c r="N1661" s="1" t="s">
        <v>6669</v>
      </c>
      <c r="O1661" s="1" t="s">
        <v>80</v>
      </c>
    </row>
    <row r="1662" spans="1:15" x14ac:dyDescent="0.3">
      <c r="A1662" s="1" t="s">
        <v>4854</v>
      </c>
      <c r="B1662" s="2">
        <v>45446</v>
      </c>
      <c r="C1662" s="1" t="s">
        <v>6667</v>
      </c>
      <c r="D1662" s="1" t="s">
        <v>24</v>
      </c>
      <c r="E1662">
        <v>2024</v>
      </c>
      <c r="F1662" s="1" t="s">
        <v>3163</v>
      </c>
      <c r="G1662" s="1" t="s">
        <v>3164</v>
      </c>
      <c r="H1662" s="1" t="s">
        <v>3505</v>
      </c>
      <c r="I1662" s="1" t="s">
        <v>3506</v>
      </c>
      <c r="J1662" s="1" t="s">
        <v>20</v>
      </c>
      <c r="K1662" s="3">
        <v>26.43</v>
      </c>
      <c r="L1662">
        <v>5</v>
      </c>
      <c r="M1662" s="3">
        <v>132.15</v>
      </c>
      <c r="N1662" s="1" t="s">
        <v>6669</v>
      </c>
      <c r="O1662" s="1" t="s">
        <v>37</v>
      </c>
    </row>
    <row r="1663" spans="1:15" x14ac:dyDescent="0.3">
      <c r="A1663" s="1" t="s">
        <v>4855</v>
      </c>
      <c r="B1663" s="2">
        <v>45047</v>
      </c>
      <c r="C1663" s="1" t="s">
        <v>6667</v>
      </c>
      <c r="D1663" s="1" t="s">
        <v>46</v>
      </c>
      <c r="E1663">
        <v>2023</v>
      </c>
      <c r="F1663" s="1" t="s">
        <v>760</v>
      </c>
      <c r="G1663" s="1" t="s">
        <v>761</v>
      </c>
      <c r="H1663" s="1" t="s">
        <v>292</v>
      </c>
      <c r="I1663" s="1" t="s">
        <v>4116</v>
      </c>
      <c r="J1663" s="1" t="s">
        <v>70</v>
      </c>
      <c r="K1663" s="3">
        <v>26.17</v>
      </c>
      <c r="L1663">
        <v>1</v>
      </c>
      <c r="M1663" s="3">
        <v>26.17</v>
      </c>
      <c r="N1663" s="1" t="s">
        <v>6669</v>
      </c>
      <c r="O1663" s="1" t="s">
        <v>37</v>
      </c>
    </row>
    <row r="1664" spans="1:15" x14ac:dyDescent="0.3">
      <c r="A1664" s="1" t="s">
        <v>4856</v>
      </c>
      <c r="B1664" s="2">
        <v>44975</v>
      </c>
      <c r="C1664" s="1" t="s">
        <v>6673</v>
      </c>
      <c r="D1664" s="1" t="s">
        <v>39</v>
      </c>
      <c r="E1664">
        <v>2023</v>
      </c>
      <c r="F1664" s="1" t="s">
        <v>2317</v>
      </c>
      <c r="G1664" s="1" t="s">
        <v>2318</v>
      </c>
      <c r="H1664" s="1" t="s">
        <v>846</v>
      </c>
      <c r="I1664" s="1" t="s">
        <v>847</v>
      </c>
      <c r="J1664" s="1" t="s">
        <v>70</v>
      </c>
      <c r="K1664" s="3">
        <v>49.28</v>
      </c>
      <c r="L1664">
        <v>2</v>
      </c>
      <c r="M1664" s="3">
        <v>98.56</v>
      </c>
      <c r="N1664" s="1" t="s">
        <v>21</v>
      </c>
      <c r="O1664" s="1" t="s">
        <v>80</v>
      </c>
    </row>
    <row r="1665" spans="1:15" x14ac:dyDescent="0.3">
      <c r="A1665" s="1" t="s">
        <v>4857</v>
      </c>
      <c r="B1665" s="2">
        <v>45296</v>
      </c>
      <c r="C1665" s="1" t="s">
        <v>6668</v>
      </c>
      <c r="D1665" s="1" t="s">
        <v>210</v>
      </c>
      <c r="E1665">
        <v>2024</v>
      </c>
      <c r="F1665" s="1" t="s">
        <v>3690</v>
      </c>
      <c r="G1665" s="1" t="s">
        <v>3691</v>
      </c>
      <c r="H1665" s="1" t="s">
        <v>692</v>
      </c>
      <c r="I1665" s="1" t="s">
        <v>693</v>
      </c>
      <c r="J1665" s="1" t="s">
        <v>20</v>
      </c>
      <c r="K1665" s="3">
        <v>19.36</v>
      </c>
      <c r="L1665">
        <v>5</v>
      </c>
      <c r="M1665" s="3">
        <v>96.8</v>
      </c>
      <c r="N1665" s="1" t="s">
        <v>6669</v>
      </c>
      <c r="O1665" s="1" t="s">
        <v>22</v>
      </c>
    </row>
    <row r="1666" spans="1:15" x14ac:dyDescent="0.3">
      <c r="A1666" s="1" t="s">
        <v>4858</v>
      </c>
      <c r="B1666" s="2">
        <v>45444</v>
      </c>
      <c r="C1666" s="1" t="s">
        <v>6673</v>
      </c>
      <c r="D1666" s="1" t="s">
        <v>24</v>
      </c>
      <c r="E1666">
        <v>2024</v>
      </c>
      <c r="F1666" s="1" t="s">
        <v>1241</v>
      </c>
      <c r="G1666" s="1" t="s">
        <v>4859</v>
      </c>
      <c r="H1666" s="1" t="s">
        <v>3343</v>
      </c>
      <c r="I1666" s="1" t="s">
        <v>3344</v>
      </c>
      <c r="J1666" s="1" t="s">
        <v>51</v>
      </c>
      <c r="K1666" s="3">
        <v>29.46</v>
      </c>
      <c r="L1666">
        <v>2</v>
      </c>
      <c r="M1666" s="3">
        <v>58.92</v>
      </c>
      <c r="N1666" s="1" t="s">
        <v>21</v>
      </c>
      <c r="O1666" s="1" t="s">
        <v>44</v>
      </c>
    </row>
    <row r="1667" spans="1:15" x14ac:dyDescent="0.3">
      <c r="A1667" s="1" t="s">
        <v>4860</v>
      </c>
      <c r="B1667" s="2">
        <v>45544</v>
      </c>
      <c r="C1667" s="1" t="s">
        <v>6667</v>
      </c>
      <c r="D1667" s="1" t="s">
        <v>60</v>
      </c>
      <c r="E1667">
        <v>2024</v>
      </c>
      <c r="F1667" s="1" t="s">
        <v>2372</v>
      </c>
      <c r="G1667" s="1" t="s">
        <v>4861</v>
      </c>
      <c r="H1667" s="1" t="s">
        <v>3433</v>
      </c>
      <c r="I1667" s="1" t="s">
        <v>3434</v>
      </c>
      <c r="J1667" s="1" t="s">
        <v>87</v>
      </c>
      <c r="K1667" s="3">
        <v>10.48</v>
      </c>
      <c r="L1667">
        <v>1</v>
      </c>
      <c r="M1667" s="3">
        <v>10.48</v>
      </c>
      <c r="N1667" s="1" t="s">
        <v>21</v>
      </c>
      <c r="O1667" s="1" t="s">
        <v>37</v>
      </c>
    </row>
    <row r="1668" spans="1:15" x14ac:dyDescent="0.3">
      <c r="A1668" s="1" t="s">
        <v>4862</v>
      </c>
      <c r="B1668" s="2">
        <v>45607</v>
      </c>
      <c r="C1668" s="1" t="s">
        <v>6667</v>
      </c>
      <c r="D1668" s="1" t="s">
        <v>54</v>
      </c>
      <c r="E1668">
        <v>2024</v>
      </c>
      <c r="F1668" s="1" t="s">
        <v>2399</v>
      </c>
      <c r="G1668" s="1" t="s">
        <v>2964</v>
      </c>
      <c r="H1668" s="1" t="s">
        <v>3258</v>
      </c>
      <c r="I1668" s="1" t="s">
        <v>4863</v>
      </c>
      <c r="J1668" s="1" t="s">
        <v>87</v>
      </c>
      <c r="K1668" s="3">
        <v>43.1</v>
      </c>
      <c r="L1668">
        <v>3</v>
      </c>
      <c r="M1668" s="3">
        <v>129.30000000000001</v>
      </c>
      <c r="N1668" s="1" t="s">
        <v>21</v>
      </c>
      <c r="O1668" s="1" t="s">
        <v>193</v>
      </c>
    </row>
    <row r="1669" spans="1:15" x14ac:dyDescent="0.3">
      <c r="A1669" s="1" t="s">
        <v>4864</v>
      </c>
      <c r="B1669" s="2">
        <v>45059</v>
      </c>
      <c r="C1669" s="1" t="s">
        <v>6673</v>
      </c>
      <c r="D1669" s="1" t="s">
        <v>46</v>
      </c>
      <c r="E1669">
        <v>2023</v>
      </c>
      <c r="F1669" s="1" t="s">
        <v>3072</v>
      </c>
      <c r="G1669" s="1" t="s">
        <v>3073</v>
      </c>
      <c r="H1669" s="1" t="s">
        <v>720</v>
      </c>
      <c r="I1669" s="1" t="s">
        <v>721</v>
      </c>
      <c r="J1669" s="1" t="s">
        <v>20</v>
      </c>
      <c r="K1669" s="3">
        <v>15.28</v>
      </c>
      <c r="L1669">
        <v>2</v>
      </c>
      <c r="M1669" s="3">
        <v>30.56</v>
      </c>
      <c r="N1669" s="1" t="s">
        <v>6669</v>
      </c>
      <c r="O1669" s="1" t="s">
        <v>30</v>
      </c>
    </row>
    <row r="1670" spans="1:15" x14ac:dyDescent="0.3">
      <c r="A1670" s="1" t="s">
        <v>4865</v>
      </c>
      <c r="B1670" s="2">
        <v>45276</v>
      </c>
      <c r="C1670" s="1" t="s">
        <v>6673</v>
      </c>
      <c r="D1670" s="1" t="s">
        <v>107</v>
      </c>
      <c r="E1670">
        <v>2023</v>
      </c>
      <c r="F1670" s="1" t="s">
        <v>1163</v>
      </c>
      <c r="G1670" s="1" t="s">
        <v>4866</v>
      </c>
      <c r="H1670" s="1" t="s">
        <v>1911</v>
      </c>
      <c r="I1670" s="1" t="s">
        <v>1912</v>
      </c>
      <c r="J1670" s="1" t="s">
        <v>70</v>
      </c>
      <c r="K1670" s="3">
        <v>38.81</v>
      </c>
      <c r="L1670">
        <v>1</v>
      </c>
      <c r="M1670" s="3">
        <v>38.81</v>
      </c>
      <c r="N1670" s="1" t="s">
        <v>6669</v>
      </c>
      <c r="O1670" s="1" t="s">
        <v>22</v>
      </c>
    </row>
    <row r="1671" spans="1:15" x14ac:dyDescent="0.3">
      <c r="A1671" s="1" t="s">
        <v>4867</v>
      </c>
      <c r="B1671" s="2">
        <v>45581</v>
      </c>
      <c r="C1671" s="1" t="s">
        <v>6670</v>
      </c>
      <c r="D1671" s="1" t="s">
        <v>133</v>
      </c>
      <c r="E1671">
        <v>2024</v>
      </c>
      <c r="F1671" s="1" t="s">
        <v>3353</v>
      </c>
      <c r="G1671" s="1" t="s">
        <v>4306</v>
      </c>
      <c r="H1671" s="1" t="s">
        <v>707</v>
      </c>
      <c r="I1671" s="1" t="s">
        <v>708</v>
      </c>
      <c r="J1671" s="1" t="s">
        <v>70</v>
      </c>
      <c r="K1671" s="3">
        <v>12.87</v>
      </c>
      <c r="L1671">
        <v>2</v>
      </c>
      <c r="M1671" s="3">
        <v>25.74</v>
      </c>
      <c r="N1671" s="1" t="s">
        <v>21</v>
      </c>
      <c r="O1671" s="1" t="s">
        <v>193</v>
      </c>
    </row>
    <row r="1672" spans="1:15" x14ac:dyDescent="0.3">
      <c r="A1672" s="1" t="s">
        <v>4868</v>
      </c>
      <c r="B1672" s="2">
        <v>45354</v>
      </c>
      <c r="C1672" s="1" t="s">
        <v>6666</v>
      </c>
      <c r="D1672" s="1" t="s">
        <v>15</v>
      </c>
      <c r="E1672">
        <v>2024</v>
      </c>
      <c r="F1672" s="1" t="s">
        <v>3163</v>
      </c>
      <c r="G1672" s="1" t="s">
        <v>4869</v>
      </c>
      <c r="H1672" s="1" t="s">
        <v>4870</v>
      </c>
      <c r="I1672" s="1" t="s">
        <v>4871</v>
      </c>
      <c r="J1672" s="1" t="s">
        <v>87</v>
      </c>
      <c r="K1672" s="3">
        <v>26.88</v>
      </c>
      <c r="L1672">
        <v>2</v>
      </c>
      <c r="M1672" s="3">
        <v>53.76</v>
      </c>
      <c r="N1672" s="1" t="s">
        <v>21</v>
      </c>
      <c r="O1672" s="1" t="s">
        <v>52</v>
      </c>
    </row>
    <row r="1673" spans="1:15" x14ac:dyDescent="0.3">
      <c r="A1673" s="1" t="s">
        <v>4872</v>
      </c>
      <c r="B1673" s="2">
        <v>45009</v>
      </c>
      <c r="C1673" s="1" t="s">
        <v>6668</v>
      </c>
      <c r="D1673" s="1" t="s">
        <v>15</v>
      </c>
      <c r="E1673">
        <v>2023</v>
      </c>
      <c r="F1673" s="1" t="s">
        <v>1010</v>
      </c>
      <c r="G1673" s="1" t="s">
        <v>3867</v>
      </c>
      <c r="H1673" s="1" t="s">
        <v>3565</v>
      </c>
      <c r="I1673" s="1" t="s">
        <v>4873</v>
      </c>
      <c r="J1673" s="1" t="s">
        <v>51</v>
      </c>
      <c r="K1673" s="3">
        <v>10.78</v>
      </c>
      <c r="L1673">
        <v>4</v>
      </c>
      <c r="M1673" s="3">
        <v>43.12</v>
      </c>
      <c r="N1673" s="1" t="s">
        <v>29</v>
      </c>
      <c r="O1673" s="1" t="s">
        <v>52</v>
      </c>
    </row>
    <row r="1674" spans="1:15" x14ac:dyDescent="0.3">
      <c r="A1674" s="1" t="s">
        <v>4874</v>
      </c>
      <c r="B1674" s="2">
        <v>45713</v>
      </c>
      <c r="C1674" s="1" t="s">
        <v>6671</v>
      </c>
      <c r="D1674" s="1" t="s">
        <v>39</v>
      </c>
      <c r="E1674">
        <v>2025</v>
      </c>
      <c r="F1674" s="1" t="s">
        <v>1002</v>
      </c>
      <c r="G1674" s="1" t="s">
        <v>2859</v>
      </c>
      <c r="H1674" s="1" t="s">
        <v>1618</v>
      </c>
      <c r="I1674" s="1" t="s">
        <v>1619</v>
      </c>
      <c r="J1674" s="1" t="s">
        <v>70</v>
      </c>
      <c r="K1674" s="3">
        <v>25.28</v>
      </c>
      <c r="L1674">
        <v>3</v>
      </c>
      <c r="M1674" s="3">
        <v>75.84</v>
      </c>
      <c r="N1674" s="1" t="s">
        <v>6669</v>
      </c>
      <c r="O1674" s="1" t="s">
        <v>37</v>
      </c>
    </row>
    <row r="1675" spans="1:15" x14ac:dyDescent="0.3">
      <c r="A1675" s="1" t="s">
        <v>4875</v>
      </c>
      <c r="B1675" s="2">
        <v>45097</v>
      </c>
      <c r="C1675" s="1" t="s">
        <v>6671</v>
      </c>
      <c r="D1675" s="1" t="s">
        <v>24</v>
      </c>
      <c r="E1675">
        <v>2023</v>
      </c>
      <c r="F1675" s="1" t="s">
        <v>4876</v>
      </c>
      <c r="G1675" s="1" t="s">
        <v>4877</v>
      </c>
      <c r="H1675" s="1" t="s">
        <v>342</v>
      </c>
      <c r="I1675" s="1" t="s">
        <v>4878</v>
      </c>
      <c r="J1675" s="1" t="s">
        <v>51</v>
      </c>
      <c r="K1675" s="3">
        <v>37.49</v>
      </c>
      <c r="L1675">
        <v>3</v>
      </c>
      <c r="M1675" s="3">
        <v>112.47</v>
      </c>
      <c r="N1675" s="1" t="s">
        <v>88</v>
      </c>
      <c r="O1675" s="1" t="s">
        <v>193</v>
      </c>
    </row>
    <row r="1676" spans="1:15" x14ac:dyDescent="0.3">
      <c r="A1676" s="1" t="s">
        <v>4879</v>
      </c>
      <c r="B1676" s="2">
        <v>45527</v>
      </c>
      <c r="C1676" s="1" t="s">
        <v>6668</v>
      </c>
      <c r="D1676" s="1" t="s">
        <v>90</v>
      </c>
      <c r="E1676">
        <v>2024</v>
      </c>
      <c r="F1676" s="1" t="s">
        <v>4433</v>
      </c>
      <c r="G1676" s="1" t="s">
        <v>4880</v>
      </c>
      <c r="H1676" s="1" t="s">
        <v>2093</v>
      </c>
      <c r="I1676" s="1" t="s">
        <v>4881</v>
      </c>
      <c r="J1676" s="1" t="s">
        <v>70</v>
      </c>
      <c r="K1676" s="3">
        <v>12.13</v>
      </c>
      <c r="L1676">
        <v>5</v>
      </c>
      <c r="M1676" s="3">
        <v>60.65</v>
      </c>
      <c r="N1676" s="1" t="s">
        <v>21</v>
      </c>
      <c r="O1676" s="1" t="s">
        <v>52</v>
      </c>
    </row>
    <row r="1677" spans="1:15" x14ac:dyDescent="0.3">
      <c r="A1677" s="1" t="s">
        <v>4882</v>
      </c>
      <c r="B1677" s="2">
        <v>45027</v>
      </c>
      <c r="C1677" s="1" t="s">
        <v>6671</v>
      </c>
      <c r="D1677" s="1" t="s">
        <v>82</v>
      </c>
      <c r="E1677">
        <v>2023</v>
      </c>
      <c r="F1677" s="1" t="s">
        <v>3475</v>
      </c>
      <c r="G1677" s="1" t="s">
        <v>3476</v>
      </c>
      <c r="H1677" s="1" t="s">
        <v>816</v>
      </c>
      <c r="I1677" s="1" t="s">
        <v>817</v>
      </c>
      <c r="J1677" s="1" t="s">
        <v>70</v>
      </c>
      <c r="K1677" s="3">
        <v>35.979999999999997</v>
      </c>
      <c r="L1677">
        <v>2</v>
      </c>
      <c r="M1677" s="3">
        <v>71.959999999999994</v>
      </c>
      <c r="N1677" s="1" t="s">
        <v>6669</v>
      </c>
      <c r="O1677" s="1" t="s">
        <v>80</v>
      </c>
    </row>
    <row r="1678" spans="1:15" x14ac:dyDescent="0.3">
      <c r="A1678" s="1" t="s">
        <v>4883</v>
      </c>
      <c r="B1678" s="2">
        <v>45047</v>
      </c>
      <c r="C1678" s="1" t="s">
        <v>6667</v>
      </c>
      <c r="D1678" s="1" t="s">
        <v>46</v>
      </c>
      <c r="E1678">
        <v>2023</v>
      </c>
      <c r="F1678" s="1" t="s">
        <v>2822</v>
      </c>
      <c r="G1678" s="1" t="s">
        <v>3015</v>
      </c>
      <c r="H1678" s="1" t="s">
        <v>1630</v>
      </c>
      <c r="I1678" s="1" t="s">
        <v>1631</v>
      </c>
      <c r="J1678" s="1" t="s">
        <v>70</v>
      </c>
      <c r="K1678" s="3">
        <v>30.28</v>
      </c>
      <c r="L1678">
        <v>5</v>
      </c>
      <c r="M1678" s="3">
        <v>151.4</v>
      </c>
      <c r="N1678" s="1" t="s">
        <v>6669</v>
      </c>
      <c r="O1678" s="1" t="s">
        <v>37</v>
      </c>
    </row>
    <row r="1679" spans="1:15" x14ac:dyDescent="0.3">
      <c r="A1679" s="1" t="s">
        <v>4884</v>
      </c>
      <c r="B1679" s="2">
        <v>45222</v>
      </c>
      <c r="C1679" s="1" t="s">
        <v>6667</v>
      </c>
      <c r="D1679" s="1" t="s">
        <v>133</v>
      </c>
      <c r="E1679">
        <v>2023</v>
      </c>
      <c r="F1679" s="1" t="s">
        <v>3103</v>
      </c>
      <c r="G1679" s="1" t="s">
        <v>3104</v>
      </c>
      <c r="H1679" s="1" t="s">
        <v>4492</v>
      </c>
      <c r="I1679" s="1" t="s">
        <v>4493</v>
      </c>
      <c r="J1679" s="1" t="s">
        <v>51</v>
      </c>
      <c r="K1679" s="3">
        <v>40.58</v>
      </c>
      <c r="L1679">
        <v>5</v>
      </c>
      <c r="M1679" s="3">
        <v>202.9</v>
      </c>
      <c r="N1679" s="1" t="s">
        <v>88</v>
      </c>
      <c r="O1679" s="1" t="s">
        <v>22</v>
      </c>
    </row>
    <row r="1680" spans="1:15" x14ac:dyDescent="0.3">
      <c r="A1680" s="1" t="s">
        <v>4885</v>
      </c>
      <c r="B1680" s="2">
        <v>45635</v>
      </c>
      <c r="C1680" s="1" t="s">
        <v>6667</v>
      </c>
      <c r="D1680" s="1" t="s">
        <v>107</v>
      </c>
      <c r="E1680">
        <v>2024</v>
      </c>
      <c r="F1680" s="1" t="s">
        <v>2399</v>
      </c>
      <c r="G1680" s="1" t="s">
        <v>2400</v>
      </c>
      <c r="H1680" s="1" t="s">
        <v>4886</v>
      </c>
      <c r="I1680" s="1" t="s">
        <v>4887</v>
      </c>
      <c r="J1680" s="1" t="s">
        <v>87</v>
      </c>
      <c r="K1680" s="3">
        <v>29.91</v>
      </c>
      <c r="L1680">
        <v>2</v>
      </c>
      <c r="M1680" s="3">
        <v>59.82</v>
      </c>
      <c r="N1680" s="1" t="s">
        <v>88</v>
      </c>
      <c r="O1680" s="1" t="s">
        <v>37</v>
      </c>
    </row>
    <row r="1681" spans="1:15" x14ac:dyDescent="0.3">
      <c r="A1681" s="1" t="s">
        <v>4888</v>
      </c>
      <c r="B1681" s="2">
        <v>45100</v>
      </c>
      <c r="C1681" s="1" t="s">
        <v>6668</v>
      </c>
      <c r="D1681" s="1" t="s">
        <v>24</v>
      </c>
      <c r="E1681">
        <v>2023</v>
      </c>
      <c r="F1681" s="1" t="s">
        <v>3758</v>
      </c>
      <c r="G1681" s="1" t="s">
        <v>3759</v>
      </c>
      <c r="H1681" s="1" t="s">
        <v>2115</v>
      </c>
      <c r="I1681" s="1" t="s">
        <v>2257</v>
      </c>
      <c r="J1681" s="1" t="s">
        <v>20</v>
      </c>
      <c r="K1681" s="3">
        <v>41.33</v>
      </c>
      <c r="L1681">
        <v>1</v>
      </c>
      <c r="M1681" s="3">
        <v>41.33</v>
      </c>
      <c r="N1681" s="1" t="s">
        <v>21</v>
      </c>
      <c r="O1681" s="1" t="s">
        <v>95</v>
      </c>
    </row>
    <row r="1682" spans="1:15" x14ac:dyDescent="0.3">
      <c r="A1682" s="1" t="s">
        <v>4889</v>
      </c>
      <c r="B1682" s="2">
        <v>44959</v>
      </c>
      <c r="C1682" s="1" t="s">
        <v>6672</v>
      </c>
      <c r="D1682" s="1" t="s">
        <v>39</v>
      </c>
      <c r="E1682">
        <v>2023</v>
      </c>
      <c r="F1682" s="1" t="s">
        <v>1388</v>
      </c>
      <c r="G1682" s="1" t="s">
        <v>3376</v>
      </c>
      <c r="H1682" s="1" t="s">
        <v>4474</v>
      </c>
      <c r="I1682" s="1" t="s">
        <v>4475</v>
      </c>
      <c r="J1682" s="1" t="s">
        <v>87</v>
      </c>
      <c r="K1682" s="3">
        <v>17.11</v>
      </c>
      <c r="L1682">
        <v>5</v>
      </c>
      <c r="M1682" s="3">
        <v>85.55</v>
      </c>
      <c r="N1682" s="1" t="s">
        <v>21</v>
      </c>
      <c r="O1682" s="1" t="s">
        <v>95</v>
      </c>
    </row>
    <row r="1683" spans="1:15" x14ac:dyDescent="0.3">
      <c r="A1683" s="1" t="s">
        <v>4890</v>
      </c>
      <c r="B1683" s="2">
        <v>44938</v>
      </c>
      <c r="C1683" s="1" t="s">
        <v>6672</v>
      </c>
      <c r="D1683" s="1" t="s">
        <v>210</v>
      </c>
      <c r="E1683">
        <v>2023</v>
      </c>
      <c r="F1683" s="1" t="s">
        <v>2154</v>
      </c>
      <c r="G1683" s="1" t="s">
        <v>2684</v>
      </c>
      <c r="H1683" s="1" t="s">
        <v>3666</v>
      </c>
      <c r="I1683" s="1" t="s">
        <v>3667</v>
      </c>
      <c r="J1683" s="1" t="s">
        <v>51</v>
      </c>
      <c r="K1683" s="3">
        <v>47.21</v>
      </c>
      <c r="L1683">
        <v>2</v>
      </c>
      <c r="M1683" s="3">
        <v>94.42</v>
      </c>
      <c r="N1683" s="1" t="s">
        <v>21</v>
      </c>
      <c r="O1683" s="1" t="s">
        <v>22</v>
      </c>
    </row>
    <row r="1684" spans="1:15" x14ac:dyDescent="0.3">
      <c r="A1684" s="1" t="s">
        <v>4891</v>
      </c>
      <c r="B1684" s="2">
        <v>45232</v>
      </c>
      <c r="C1684" s="1" t="s">
        <v>6672</v>
      </c>
      <c r="D1684" s="1" t="s">
        <v>54</v>
      </c>
      <c r="E1684">
        <v>2023</v>
      </c>
      <c r="F1684" s="1" t="s">
        <v>139</v>
      </c>
      <c r="G1684" s="1" t="s">
        <v>4489</v>
      </c>
      <c r="H1684" s="1" t="s">
        <v>104</v>
      </c>
      <c r="I1684" s="1" t="s">
        <v>1135</v>
      </c>
      <c r="J1684" s="1" t="s">
        <v>51</v>
      </c>
      <c r="K1684" s="3">
        <v>16.78</v>
      </c>
      <c r="L1684">
        <v>3</v>
      </c>
      <c r="M1684" s="3">
        <v>50.34</v>
      </c>
      <c r="N1684" s="1" t="s">
        <v>6669</v>
      </c>
      <c r="O1684" s="1" t="s">
        <v>44</v>
      </c>
    </row>
    <row r="1685" spans="1:15" x14ac:dyDescent="0.3">
      <c r="A1685" s="1" t="s">
        <v>4892</v>
      </c>
      <c r="B1685" s="2">
        <v>45641</v>
      </c>
      <c r="C1685" s="1" t="s">
        <v>6666</v>
      </c>
      <c r="D1685" s="1" t="s">
        <v>107</v>
      </c>
      <c r="E1685">
        <v>2024</v>
      </c>
      <c r="F1685" s="1" t="s">
        <v>4893</v>
      </c>
      <c r="G1685" s="1" t="s">
        <v>4894</v>
      </c>
      <c r="H1685" s="1" t="s">
        <v>851</v>
      </c>
      <c r="I1685" s="1" t="s">
        <v>2218</v>
      </c>
      <c r="J1685" s="1" t="s">
        <v>87</v>
      </c>
      <c r="K1685" s="3">
        <v>43.12</v>
      </c>
      <c r="L1685">
        <v>3</v>
      </c>
      <c r="M1685" s="3">
        <v>129.36000000000001</v>
      </c>
      <c r="N1685" s="1" t="s">
        <v>88</v>
      </c>
      <c r="O1685" s="1" t="s">
        <v>44</v>
      </c>
    </row>
    <row r="1686" spans="1:15" x14ac:dyDescent="0.3">
      <c r="A1686" s="1" t="s">
        <v>4895</v>
      </c>
      <c r="B1686" s="2">
        <v>45573</v>
      </c>
      <c r="C1686" s="1" t="s">
        <v>6671</v>
      </c>
      <c r="D1686" s="1" t="s">
        <v>133</v>
      </c>
      <c r="E1686">
        <v>2024</v>
      </c>
      <c r="F1686" s="1" t="s">
        <v>353</v>
      </c>
      <c r="G1686" s="1" t="s">
        <v>354</v>
      </c>
      <c r="H1686" s="1" t="s">
        <v>878</v>
      </c>
      <c r="I1686" s="1" t="s">
        <v>879</v>
      </c>
      <c r="J1686" s="1" t="s">
        <v>87</v>
      </c>
      <c r="K1686" s="3">
        <v>28.71</v>
      </c>
      <c r="L1686">
        <v>4</v>
      </c>
      <c r="M1686" s="3">
        <v>114.84</v>
      </c>
      <c r="N1686" s="1" t="s">
        <v>29</v>
      </c>
      <c r="O1686" s="1" t="s">
        <v>193</v>
      </c>
    </row>
    <row r="1687" spans="1:15" x14ac:dyDescent="0.3">
      <c r="A1687" s="1" t="s">
        <v>4896</v>
      </c>
      <c r="B1687" s="2">
        <v>45484</v>
      </c>
      <c r="C1687" s="1" t="s">
        <v>6672</v>
      </c>
      <c r="D1687" s="1" t="s">
        <v>32</v>
      </c>
      <c r="E1687">
        <v>2024</v>
      </c>
      <c r="F1687" s="1" t="s">
        <v>4567</v>
      </c>
      <c r="G1687" s="1" t="s">
        <v>4568</v>
      </c>
      <c r="H1687" s="1" t="s">
        <v>663</v>
      </c>
      <c r="I1687" s="1" t="s">
        <v>2091</v>
      </c>
      <c r="J1687" s="1" t="s">
        <v>51</v>
      </c>
      <c r="K1687" s="3">
        <v>34.950000000000003</v>
      </c>
      <c r="L1687">
        <v>5</v>
      </c>
      <c r="M1687" s="3">
        <v>174.75</v>
      </c>
      <c r="N1687" s="1" t="s">
        <v>21</v>
      </c>
      <c r="O1687" s="1" t="s">
        <v>52</v>
      </c>
    </row>
    <row r="1688" spans="1:15" x14ac:dyDescent="0.3">
      <c r="A1688" s="1" t="s">
        <v>4897</v>
      </c>
      <c r="B1688" s="2">
        <v>45073</v>
      </c>
      <c r="C1688" s="1" t="s">
        <v>6673</v>
      </c>
      <c r="D1688" s="1" t="s">
        <v>46</v>
      </c>
      <c r="E1688">
        <v>2023</v>
      </c>
      <c r="F1688" s="1" t="s">
        <v>1083</v>
      </c>
      <c r="G1688" s="1" t="s">
        <v>4898</v>
      </c>
      <c r="H1688" s="1" t="s">
        <v>3893</v>
      </c>
      <c r="I1688" s="1" t="s">
        <v>4899</v>
      </c>
      <c r="J1688" s="1" t="s">
        <v>51</v>
      </c>
      <c r="K1688" s="3">
        <v>15.68</v>
      </c>
      <c r="L1688">
        <v>5</v>
      </c>
      <c r="M1688" s="3">
        <v>78.400000000000006</v>
      </c>
      <c r="N1688" s="1" t="s">
        <v>88</v>
      </c>
      <c r="O1688" s="1" t="s">
        <v>52</v>
      </c>
    </row>
    <row r="1689" spans="1:15" x14ac:dyDescent="0.3">
      <c r="A1689" s="1" t="s">
        <v>4900</v>
      </c>
      <c r="B1689" s="2">
        <v>45375</v>
      </c>
      <c r="C1689" s="1" t="s">
        <v>6666</v>
      </c>
      <c r="D1689" s="1" t="s">
        <v>15</v>
      </c>
      <c r="E1689">
        <v>2024</v>
      </c>
      <c r="F1689" s="1" t="s">
        <v>2813</v>
      </c>
      <c r="G1689" s="1" t="s">
        <v>3660</v>
      </c>
      <c r="H1689" s="1" t="s">
        <v>4901</v>
      </c>
      <c r="I1689" s="1" t="s">
        <v>4902</v>
      </c>
      <c r="J1689" s="1" t="s">
        <v>51</v>
      </c>
      <c r="K1689" s="3">
        <v>36.770000000000003</v>
      </c>
      <c r="L1689">
        <v>3</v>
      </c>
      <c r="M1689" s="3">
        <v>110.31</v>
      </c>
      <c r="N1689" s="1" t="s">
        <v>6669</v>
      </c>
      <c r="O1689" s="1" t="s">
        <v>95</v>
      </c>
    </row>
    <row r="1690" spans="1:15" x14ac:dyDescent="0.3">
      <c r="A1690" s="1" t="s">
        <v>4903</v>
      </c>
      <c r="B1690" s="2">
        <v>44872</v>
      </c>
      <c r="C1690" s="1" t="s">
        <v>6667</v>
      </c>
      <c r="D1690" s="1" t="s">
        <v>54</v>
      </c>
      <c r="E1690">
        <v>2022</v>
      </c>
      <c r="F1690" s="1" t="s">
        <v>2022</v>
      </c>
      <c r="G1690" s="1" t="s">
        <v>3499</v>
      </c>
      <c r="H1690" s="1" t="s">
        <v>4904</v>
      </c>
      <c r="I1690" s="1" t="s">
        <v>4905</v>
      </c>
      <c r="J1690" s="1" t="s">
        <v>20</v>
      </c>
      <c r="K1690" s="3">
        <v>19.489999999999998</v>
      </c>
      <c r="L1690">
        <v>5</v>
      </c>
      <c r="M1690" s="3">
        <v>97.45</v>
      </c>
      <c r="N1690" s="1" t="s">
        <v>21</v>
      </c>
      <c r="O1690" s="1" t="s">
        <v>95</v>
      </c>
    </row>
    <row r="1691" spans="1:15" x14ac:dyDescent="0.3">
      <c r="A1691" s="1" t="s">
        <v>4906</v>
      </c>
      <c r="B1691" s="2">
        <v>45205</v>
      </c>
      <c r="C1691" s="1" t="s">
        <v>6668</v>
      </c>
      <c r="D1691" s="1" t="s">
        <v>133</v>
      </c>
      <c r="E1691">
        <v>2023</v>
      </c>
      <c r="F1691" s="1" t="s">
        <v>1742</v>
      </c>
      <c r="G1691" s="1" t="s">
        <v>1743</v>
      </c>
      <c r="H1691" s="1" t="s">
        <v>504</v>
      </c>
      <c r="I1691" s="1" t="s">
        <v>505</v>
      </c>
      <c r="J1691" s="1" t="s">
        <v>51</v>
      </c>
      <c r="K1691" s="3">
        <v>17.95</v>
      </c>
      <c r="L1691">
        <v>2</v>
      </c>
      <c r="M1691" s="3">
        <v>35.9</v>
      </c>
      <c r="N1691" s="1" t="s">
        <v>21</v>
      </c>
      <c r="O1691" s="1" t="s">
        <v>37</v>
      </c>
    </row>
    <row r="1692" spans="1:15" x14ac:dyDescent="0.3">
      <c r="A1692" s="1" t="s">
        <v>4907</v>
      </c>
      <c r="B1692" s="2">
        <v>45056</v>
      </c>
      <c r="C1692" s="1" t="s">
        <v>6670</v>
      </c>
      <c r="D1692" s="1" t="s">
        <v>46</v>
      </c>
      <c r="E1692">
        <v>2023</v>
      </c>
      <c r="F1692" s="1" t="s">
        <v>1215</v>
      </c>
      <c r="G1692" s="1" t="s">
        <v>4908</v>
      </c>
      <c r="H1692" s="1" t="s">
        <v>1055</v>
      </c>
      <c r="I1692" s="1" t="s">
        <v>1056</v>
      </c>
      <c r="J1692" s="1" t="s">
        <v>87</v>
      </c>
      <c r="K1692" s="3">
        <v>33.65</v>
      </c>
      <c r="L1692">
        <v>2</v>
      </c>
      <c r="M1692" s="3">
        <v>67.3</v>
      </c>
      <c r="N1692" s="1" t="s">
        <v>21</v>
      </c>
      <c r="O1692" s="1" t="s">
        <v>193</v>
      </c>
    </row>
    <row r="1693" spans="1:15" x14ac:dyDescent="0.3">
      <c r="A1693" s="1" t="s">
        <v>4909</v>
      </c>
      <c r="B1693" s="2">
        <v>45313</v>
      </c>
      <c r="C1693" s="1" t="s">
        <v>6667</v>
      </c>
      <c r="D1693" s="1" t="s">
        <v>210</v>
      </c>
      <c r="E1693">
        <v>2024</v>
      </c>
      <c r="F1693" s="1" t="s">
        <v>265</v>
      </c>
      <c r="G1693" s="1" t="s">
        <v>266</v>
      </c>
      <c r="H1693" s="1" t="s">
        <v>1261</v>
      </c>
      <c r="I1693" s="1" t="s">
        <v>1262</v>
      </c>
      <c r="J1693" s="1" t="s">
        <v>70</v>
      </c>
      <c r="K1693" s="3">
        <v>28.38</v>
      </c>
      <c r="L1693">
        <v>2</v>
      </c>
      <c r="M1693" s="3">
        <v>56.76</v>
      </c>
      <c r="N1693" s="1" t="s">
        <v>88</v>
      </c>
      <c r="O1693" s="1" t="s">
        <v>30</v>
      </c>
    </row>
    <row r="1694" spans="1:15" x14ac:dyDescent="0.3">
      <c r="A1694" s="1" t="s">
        <v>4910</v>
      </c>
      <c r="B1694" s="2">
        <v>45783</v>
      </c>
      <c r="C1694" s="1" t="s">
        <v>6671</v>
      </c>
      <c r="D1694" s="1" t="s">
        <v>46</v>
      </c>
      <c r="E1694">
        <v>2025</v>
      </c>
      <c r="F1694" s="1" t="s">
        <v>1616</v>
      </c>
      <c r="G1694" s="1" t="s">
        <v>1617</v>
      </c>
      <c r="H1694" s="1" t="s">
        <v>2359</v>
      </c>
      <c r="I1694" s="1" t="s">
        <v>2360</v>
      </c>
      <c r="J1694" s="1" t="s">
        <v>87</v>
      </c>
      <c r="K1694" s="3">
        <v>22.52</v>
      </c>
      <c r="L1694">
        <v>1</v>
      </c>
      <c r="M1694" s="3">
        <v>22.52</v>
      </c>
      <c r="N1694" s="1" t="s">
        <v>29</v>
      </c>
      <c r="O1694" s="1" t="s">
        <v>193</v>
      </c>
    </row>
    <row r="1695" spans="1:15" x14ac:dyDescent="0.3">
      <c r="A1695" s="1" t="s">
        <v>4911</v>
      </c>
      <c r="B1695" s="2">
        <v>45105</v>
      </c>
      <c r="C1695" s="1" t="s">
        <v>6670</v>
      </c>
      <c r="D1695" s="1" t="s">
        <v>24</v>
      </c>
      <c r="E1695">
        <v>2023</v>
      </c>
      <c r="F1695" s="1" t="s">
        <v>2774</v>
      </c>
      <c r="G1695" s="1" t="s">
        <v>2775</v>
      </c>
      <c r="H1695" s="1" t="s">
        <v>1004</v>
      </c>
      <c r="I1695" s="1" t="s">
        <v>1005</v>
      </c>
      <c r="J1695" s="1" t="s">
        <v>70</v>
      </c>
      <c r="K1695" s="3">
        <v>25.35</v>
      </c>
      <c r="L1695">
        <v>2</v>
      </c>
      <c r="M1695" s="3">
        <v>50.7</v>
      </c>
      <c r="N1695" s="1" t="s">
        <v>6669</v>
      </c>
      <c r="O1695" s="1" t="s">
        <v>44</v>
      </c>
    </row>
    <row r="1696" spans="1:15" x14ac:dyDescent="0.3">
      <c r="A1696" s="1" t="s">
        <v>4912</v>
      </c>
      <c r="B1696" s="2">
        <v>45314</v>
      </c>
      <c r="C1696" s="1" t="s">
        <v>6671</v>
      </c>
      <c r="D1696" s="1" t="s">
        <v>210</v>
      </c>
      <c r="E1696">
        <v>2024</v>
      </c>
      <c r="F1696" s="1" t="s">
        <v>794</v>
      </c>
      <c r="G1696" s="1" t="s">
        <v>4913</v>
      </c>
      <c r="H1696" s="1" t="s">
        <v>4914</v>
      </c>
      <c r="I1696" s="1" t="s">
        <v>4915</v>
      </c>
      <c r="J1696" s="1" t="s">
        <v>87</v>
      </c>
      <c r="K1696" s="3">
        <v>25.1</v>
      </c>
      <c r="L1696">
        <v>2</v>
      </c>
      <c r="M1696" s="3">
        <v>50.2</v>
      </c>
      <c r="N1696" s="1" t="s">
        <v>21</v>
      </c>
      <c r="O1696" s="1" t="s">
        <v>37</v>
      </c>
    </row>
    <row r="1697" spans="1:15" x14ac:dyDescent="0.3">
      <c r="A1697" s="1" t="s">
        <v>4916</v>
      </c>
      <c r="B1697" s="2">
        <v>45437</v>
      </c>
      <c r="C1697" s="1" t="s">
        <v>6673</v>
      </c>
      <c r="D1697" s="1" t="s">
        <v>46</v>
      </c>
      <c r="E1697">
        <v>2024</v>
      </c>
      <c r="F1697" s="1" t="s">
        <v>2615</v>
      </c>
      <c r="G1697" s="1" t="s">
        <v>4917</v>
      </c>
      <c r="H1697" s="1" t="s">
        <v>905</v>
      </c>
      <c r="I1697" s="1" t="s">
        <v>906</v>
      </c>
      <c r="J1697" s="1" t="s">
        <v>87</v>
      </c>
      <c r="K1697" s="3">
        <v>33.700000000000003</v>
      </c>
      <c r="L1697">
        <v>3</v>
      </c>
      <c r="M1697" s="3">
        <v>101.1</v>
      </c>
      <c r="N1697" s="1" t="s">
        <v>29</v>
      </c>
      <c r="O1697" s="1" t="s">
        <v>37</v>
      </c>
    </row>
    <row r="1698" spans="1:15" x14ac:dyDescent="0.3">
      <c r="A1698" s="1" t="s">
        <v>4918</v>
      </c>
      <c r="B1698" s="2">
        <v>44992</v>
      </c>
      <c r="C1698" s="1" t="s">
        <v>6671</v>
      </c>
      <c r="D1698" s="1" t="s">
        <v>15</v>
      </c>
      <c r="E1698">
        <v>2023</v>
      </c>
      <c r="F1698" s="1" t="s">
        <v>3758</v>
      </c>
      <c r="G1698" s="1" t="s">
        <v>4919</v>
      </c>
      <c r="H1698" s="1" t="s">
        <v>3425</v>
      </c>
      <c r="I1698" s="1" t="s">
        <v>4920</v>
      </c>
      <c r="J1698" s="1" t="s">
        <v>51</v>
      </c>
      <c r="K1698" s="3">
        <v>35.450000000000003</v>
      </c>
      <c r="L1698">
        <v>5</v>
      </c>
      <c r="M1698" s="3">
        <v>177.25</v>
      </c>
      <c r="N1698" s="1" t="s">
        <v>29</v>
      </c>
      <c r="O1698" s="1" t="s">
        <v>30</v>
      </c>
    </row>
    <row r="1699" spans="1:15" x14ac:dyDescent="0.3">
      <c r="A1699" s="1" t="s">
        <v>4921</v>
      </c>
      <c r="B1699" s="2">
        <v>45689</v>
      </c>
      <c r="C1699" s="1" t="s">
        <v>6673</v>
      </c>
      <c r="D1699" s="1" t="s">
        <v>39</v>
      </c>
      <c r="E1699">
        <v>2025</v>
      </c>
      <c r="F1699" s="1" t="s">
        <v>814</v>
      </c>
      <c r="G1699" s="1" t="s">
        <v>1138</v>
      </c>
      <c r="H1699" s="1" t="s">
        <v>455</v>
      </c>
      <c r="I1699" s="1" t="s">
        <v>456</v>
      </c>
      <c r="J1699" s="1" t="s">
        <v>70</v>
      </c>
      <c r="K1699" s="3">
        <v>49.16</v>
      </c>
      <c r="L1699">
        <v>2</v>
      </c>
      <c r="M1699" s="3">
        <v>98.32</v>
      </c>
      <c r="N1699" s="1" t="s">
        <v>6669</v>
      </c>
      <c r="O1699" s="1" t="s">
        <v>37</v>
      </c>
    </row>
    <row r="1700" spans="1:15" x14ac:dyDescent="0.3">
      <c r="A1700" s="1" t="s">
        <v>4922</v>
      </c>
      <c r="B1700" s="2">
        <v>45479</v>
      </c>
      <c r="C1700" s="1" t="s">
        <v>6673</v>
      </c>
      <c r="D1700" s="1" t="s">
        <v>32</v>
      </c>
      <c r="E1700">
        <v>2024</v>
      </c>
      <c r="F1700" s="1" t="s">
        <v>1163</v>
      </c>
      <c r="G1700" s="1" t="s">
        <v>4923</v>
      </c>
      <c r="H1700" s="1" t="s">
        <v>1125</v>
      </c>
      <c r="I1700" s="1" t="s">
        <v>1126</v>
      </c>
      <c r="J1700" s="1" t="s">
        <v>87</v>
      </c>
      <c r="K1700" s="3">
        <v>5.88</v>
      </c>
      <c r="L1700">
        <v>3</v>
      </c>
      <c r="M1700" s="3">
        <v>17.64</v>
      </c>
      <c r="N1700" s="1" t="s">
        <v>88</v>
      </c>
      <c r="O1700" s="1" t="s">
        <v>193</v>
      </c>
    </row>
    <row r="1701" spans="1:15" x14ac:dyDescent="0.3">
      <c r="A1701" s="1" t="s">
        <v>4924</v>
      </c>
      <c r="B1701" s="2">
        <v>45579</v>
      </c>
      <c r="C1701" s="1" t="s">
        <v>6667</v>
      </c>
      <c r="D1701" s="1" t="s">
        <v>133</v>
      </c>
      <c r="E1701">
        <v>2024</v>
      </c>
      <c r="F1701" s="1" t="s">
        <v>1477</v>
      </c>
      <c r="G1701" s="1" t="s">
        <v>2392</v>
      </c>
      <c r="H1701" s="1" t="s">
        <v>2815</v>
      </c>
      <c r="I1701" s="1" t="s">
        <v>2816</v>
      </c>
      <c r="J1701" s="1" t="s">
        <v>20</v>
      </c>
      <c r="K1701" s="3">
        <v>27</v>
      </c>
      <c r="L1701">
        <v>3</v>
      </c>
      <c r="M1701" s="3">
        <v>81</v>
      </c>
      <c r="N1701" s="1" t="s">
        <v>21</v>
      </c>
      <c r="O1701" s="1" t="s">
        <v>193</v>
      </c>
    </row>
    <row r="1702" spans="1:15" x14ac:dyDescent="0.3">
      <c r="A1702" s="1" t="s">
        <v>4925</v>
      </c>
      <c r="B1702" s="2">
        <v>44818</v>
      </c>
      <c r="C1702" s="1" t="s">
        <v>6670</v>
      </c>
      <c r="D1702" s="1" t="s">
        <v>60</v>
      </c>
      <c r="E1702">
        <v>2022</v>
      </c>
      <c r="F1702" s="1" t="s">
        <v>4013</v>
      </c>
      <c r="G1702" s="1" t="s">
        <v>4014</v>
      </c>
      <c r="H1702" s="1" t="s">
        <v>598</v>
      </c>
      <c r="I1702" s="1" t="s">
        <v>4926</v>
      </c>
      <c r="J1702" s="1" t="s">
        <v>20</v>
      </c>
      <c r="K1702" s="3">
        <v>41.51</v>
      </c>
      <c r="L1702">
        <v>3</v>
      </c>
      <c r="M1702" s="3">
        <v>124.53</v>
      </c>
      <c r="N1702" s="1" t="s">
        <v>6669</v>
      </c>
      <c r="O1702" s="1" t="s">
        <v>44</v>
      </c>
    </row>
    <row r="1703" spans="1:15" x14ac:dyDescent="0.3">
      <c r="A1703" s="1" t="s">
        <v>4927</v>
      </c>
      <c r="B1703" s="2">
        <v>45173</v>
      </c>
      <c r="C1703" s="1" t="s">
        <v>6667</v>
      </c>
      <c r="D1703" s="1" t="s">
        <v>60</v>
      </c>
      <c r="E1703">
        <v>2023</v>
      </c>
      <c r="F1703" s="1" t="s">
        <v>1637</v>
      </c>
      <c r="G1703" s="1" t="s">
        <v>1638</v>
      </c>
      <c r="H1703" s="1" t="s">
        <v>955</v>
      </c>
      <c r="I1703" s="1" t="s">
        <v>956</v>
      </c>
      <c r="J1703" s="1" t="s">
        <v>70</v>
      </c>
      <c r="K1703" s="3">
        <v>5.0999999999999996</v>
      </c>
      <c r="L1703">
        <v>4</v>
      </c>
      <c r="M1703" s="3">
        <v>20.399999999999999</v>
      </c>
      <c r="N1703" s="1" t="s">
        <v>29</v>
      </c>
      <c r="O1703" s="1" t="s">
        <v>22</v>
      </c>
    </row>
    <row r="1704" spans="1:15" x14ac:dyDescent="0.3">
      <c r="A1704" s="1" t="s">
        <v>4928</v>
      </c>
      <c r="B1704" s="2">
        <v>45871</v>
      </c>
      <c r="C1704" s="1" t="s">
        <v>6673</v>
      </c>
      <c r="D1704" s="1" t="s">
        <v>90</v>
      </c>
      <c r="E1704">
        <v>2025</v>
      </c>
      <c r="F1704" s="1" t="s">
        <v>4929</v>
      </c>
      <c r="G1704" s="1" t="s">
        <v>4930</v>
      </c>
      <c r="H1704" s="1" t="s">
        <v>950</v>
      </c>
      <c r="I1704" s="1" t="s">
        <v>4931</v>
      </c>
      <c r="J1704" s="1" t="s">
        <v>20</v>
      </c>
      <c r="K1704" s="3">
        <v>32.020000000000003</v>
      </c>
      <c r="L1704">
        <v>4</v>
      </c>
      <c r="M1704" s="3">
        <v>128.08000000000001</v>
      </c>
      <c r="N1704" s="1" t="s">
        <v>29</v>
      </c>
      <c r="O1704" s="1" t="s">
        <v>30</v>
      </c>
    </row>
    <row r="1705" spans="1:15" x14ac:dyDescent="0.3">
      <c r="A1705" s="1" t="s">
        <v>4932</v>
      </c>
      <c r="B1705" s="2">
        <v>45305</v>
      </c>
      <c r="C1705" s="1" t="s">
        <v>6666</v>
      </c>
      <c r="D1705" s="1" t="s">
        <v>210</v>
      </c>
      <c r="E1705">
        <v>2024</v>
      </c>
      <c r="F1705" s="1" t="s">
        <v>4933</v>
      </c>
      <c r="G1705" s="1" t="s">
        <v>4934</v>
      </c>
      <c r="H1705" s="1" t="s">
        <v>2872</v>
      </c>
      <c r="I1705" s="1" t="s">
        <v>2873</v>
      </c>
      <c r="J1705" s="1" t="s">
        <v>87</v>
      </c>
      <c r="K1705" s="3">
        <v>20.440000000000001</v>
      </c>
      <c r="L1705">
        <v>5</v>
      </c>
      <c r="M1705" s="3">
        <v>102.2</v>
      </c>
      <c r="N1705" s="1" t="s">
        <v>21</v>
      </c>
      <c r="O1705" s="1" t="s">
        <v>95</v>
      </c>
    </row>
    <row r="1706" spans="1:15" x14ac:dyDescent="0.3">
      <c r="A1706" s="1" t="s">
        <v>4935</v>
      </c>
      <c r="B1706" s="2">
        <v>45201</v>
      </c>
      <c r="C1706" s="1" t="s">
        <v>6667</v>
      </c>
      <c r="D1706" s="1" t="s">
        <v>133</v>
      </c>
      <c r="E1706">
        <v>2023</v>
      </c>
      <c r="F1706" s="1" t="s">
        <v>1830</v>
      </c>
      <c r="G1706" s="1" t="s">
        <v>4936</v>
      </c>
      <c r="H1706" s="1" t="s">
        <v>4937</v>
      </c>
      <c r="I1706" s="1" t="s">
        <v>4938</v>
      </c>
      <c r="J1706" s="1" t="s">
        <v>20</v>
      </c>
      <c r="K1706" s="3">
        <v>31.21</v>
      </c>
      <c r="L1706">
        <v>3</v>
      </c>
      <c r="M1706" s="3">
        <v>93.63</v>
      </c>
      <c r="N1706" s="1" t="s">
        <v>21</v>
      </c>
      <c r="O1706" s="1" t="s">
        <v>193</v>
      </c>
    </row>
    <row r="1707" spans="1:15" x14ac:dyDescent="0.3">
      <c r="A1707" s="1" t="s">
        <v>4939</v>
      </c>
      <c r="B1707" s="2">
        <v>45008</v>
      </c>
      <c r="C1707" s="1" t="s">
        <v>6672</v>
      </c>
      <c r="D1707" s="1" t="s">
        <v>15</v>
      </c>
      <c r="E1707">
        <v>2023</v>
      </c>
      <c r="F1707" s="1" t="s">
        <v>463</v>
      </c>
      <c r="G1707" s="1" t="s">
        <v>3228</v>
      </c>
      <c r="H1707" s="1" t="s">
        <v>176</v>
      </c>
      <c r="I1707" s="1" t="s">
        <v>177</v>
      </c>
      <c r="J1707" s="1" t="s">
        <v>70</v>
      </c>
      <c r="K1707" s="3">
        <v>19.489999999999998</v>
      </c>
      <c r="L1707">
        <v>3</v>
      </c>
      <c r="M1707" s="3">
        <v>58.47</v>
      </c>
      <c r="N1707" s="1" t="s">
        <v>6669</v>
      </c>
      <c r="O1707" s="1" t="s">
        <v>22</v>
      </c>
    </row>
    <row r="1708" spans="1:15" x14ac:dyDescent="0.3">
      <c r="A1708" s="1" t="s">
        <v>4940</v>
      </c>
      <c r="B1708" s="2">
        <v>45174</v>
      </c>
      <c r="C1708" s="1" t="s">
        <v>6671</v>
      </c>
      <c r="D1708" s="1" t="s">
        <v>60</v>
      </c>
      <c r="E1708">
        <v>2023</v>
      </c>
      <c r="F1708" s="1" t="s">
        <v>1508</v>
      </c>
      <c r="G1708" s="1" t="s">
        <v>1509</v>
      </c>
      <c r="H1708" s="1" t="s">
        <v>104</v>
      </c>
      <c r="I1708" s="1" t="s">
        <v>2445</v>
      </c>
      <c r="J1708" s="1" t="s">
        <v>70</v>
      </c>
      <c r="K1708" s="3">
        <v>10.09</v>
      </c>
      <c r="L1708">
        <v>3</v>
      </c>
      <c r="M1708" s="3">
        <v>30.27</v>
      </c>
      <c r="N1708" s="1" t="s">
        <v>29</v>
      </c>
      <c r="O1708" s="1" t="s">
        <v>95</v>
      </c>
    </row>
    <row r="1709" spans="1:15" x14ac:dyDescent="0.3">
      <c r="A1709" s="1" t="s">
        <v>4941</v>
      </c>
      <c r="B1709" s="2">
        <v>45477</v>
      </c>
      <c r="C1709" s="1" t="s">
        <v>6672</v>
      </c>
      <c r="D1709" s="1" t="s">
        <v>32</v>
      </c>
      <c r="E1709">
        <v>2024</v>
      </c>
      <c r="F1709" s="1" t="s">
        <v>2838</v>
      </c>
      <c r="G1709" s="1" t="s">
        <v>3069</v>
      </c>
      <c r="H1709" s="1" t="s">
        <v>3557</v>
      </c>
      <c r="I1709" s="1" t="s">
        <v>4942</v>
      </c>
      <c r="J1709" s="1" t="s">
        <v>20</v>
      </c>
      <c r="K1709" s="3">
        <v>39.78</v>
      </c>
      <c r="L1709">
        <v>5</v>
      </c>
      <c r="M1709" s="3">
        <v>198.9</v>
      </c>
      <c r="N1709" s="1" t="s">
        <v>21</v>
      </c>
      <c r="O1709" s="1" t="s">
        <v>95</v>
      </c>
    </row>
    <row r="1710" spans="1:15" x14ac:dyDescent="0.3">
      <c r="A1710" s="1" t="s">
        <v>4943</v>
      </c>
      <c r="B1710" s="2">
        <v>45208</v>
      </c>
      <c r="C1710" s="1" t="s">
        <v>6667</v>
      </c>
      <c r="D1710" s="1" t="s">
        <v>133</v>
      </c>
      <c r="E1710">
        <v>2023</v>
      </c>
      <c r="F1710" s="1" t="s">
        <v>139</v>
      </c>
      <c r="G1710" s="1" t="s">
        <v>4944</v>
      </c>
      <c r="H1710" s="1" t="s">
        <v>3778</v>
      </c>
      <c r="I1710" s="1" t="s">
        <v>3779</v>
      </c>
      <c r="J1710" s="1" t="s">
        <v>70</v>
      </c>
      <c r="K1710" s="3">
        <v>10.43</v>
      </c>
      <c r="L1710">
        <v>3</v>
      </c>
      <c r="M1710" s="3">
        <v>31.29</v>
      </c>
      <c r="N1710" s="1" t="s">
        <v>6669</v>
      </c>
      <c r="O1710" s="1" t="s">
        <v>30</v>
      </c>
    </row>
    <row r="1711" spans="1:15" x14ac:dyDescent="0.3">
      <c r="A1711" s="1" t="s">
        <v>4945</v>
      </c>
      <c r="B1711" s="2">
        <v>44851</v>
      </c>
      <c r="C1711" s="1" t="s">
        <v>6667</v>
      </c>
      <c r="D1711" s="1" t="s">
        <v>133</v>
      </c>
      <c r="E1711">
        <v>2022</v>
      </c>
      <c r="F1711" s="1" t="s">
        <v>216</v>
      </c>
      <c r="G1711" s="1" t="s">
        <v>3201</v>
      </c>
      <c r="H1711" s="1" t="s">
        <v>2174</v>
      </c>
      <c r="I1711" s="1" t="s">
        <v>4202</v>
      </c>
      <c r="J1711" s="1" t="s">
        <v>87</v>
      </c>
      <c r="K1711" s="3">
        <v>25.63</v>
      </c>
      <c r="L1711">
        <v>2</v>
      </c>
      <c r="M1711" s="3">
        <v>51.26</v>
      </c>
      <c r="N1711" s="1" t="s">
        <v>6669</v>
      </c>
      <c r="O1711" s="1" t="s">
        <v>44</v>
      </c>
    </row>
    <row r="1712" spans="1:15" x14ac:dyDescent="0.3">
      <c r="A1712" s="1" t="s">
        <v>4946</v>
      </c>
      <c r="B1712" s="2">
        <v>44935</v>
      </c>
      <c r="C1712" s="1" t="s">
        <v>6667</v>
      </c>
      <c r="D1712" s="1" t="s">
        <v>210</v>
      </c>
      <c r="E1712">
        <v>2023</v>
      </c>
      <c r="F1712" s="1" t="s">
        <v>2266</v>
      </c>
      <c r="G1712" s="1" t="s">
        <v>2930</v>
      </c>
      <c r="H1712" s="1" t="s">
        <v>85</v>
      </c>
      <c r="I1712" s="1" t="s">
        <v>4947</v>
      </c>
      <c r="J1712" s="1" t="s">
        <v>87</v>
      </c>
      <c r="K1712" s="3">
        <v>23.01</v>
      </c>
      <c r="L1712">
        <v>1</v>
      </c>
      <c r="M1712" s="3">
        <v>23.01</v>
      </c>
      <c r="N1712" s="1" t="s">
        <v>29</v>
      </c>
      <c r="O1712" s="1" t="s">
        <v>52</v>
      </c>
    </row>
    <row r="1713" spans="1:15" x14ac:dyDescent="0.3">
      <c r="A1713" s="1" t="s">
        <v>4948</v>
      </c>
      <c r="B1713" s="2">
        <v>45714</v>
      </c>
      <c r="C1713" s="1" t="s">
        <v>6670</v>
      </c>
      <c r="D1713" s="1" t="s">
        <v>39</v>
      </c>
      <c r="E1713">
        <v>2025</v>
      </c>
      <c r="F1713" s="1" t="s">
        <v>3098</v>
      </c>
      <c r="G1713" s="1" t="s">
        <v>3099</v>
      </c>
      <c r="H1713" s="1" t="s">
        <v>717</v>
      </c>
      <c r="I1713" s="1" t="s">
        <v>718</v>
      </c>
      <c r="J1713" s="1" t="s">
        <v>51</v>
      </c>
      <c r="K1713" s="3">
        <v>39.799999999999997</v>
      </c>
      <c r="L1713">
        <v>1</v>
      </c>
      <c r="M1713" s="3">
        <v>39.799999999999997</v>
      </c>
      <c r="N1713" s="1" t="s">
        <v>21</v>
      </c>
      <c r="O1713" s="1" t="s">
        <v>80</v>
      </c>
    </row>
    <row r="1714" spans="1:15" x14ac:dyDescent="0.3">
      <c r="A1714" s="1" t="s">
        <v>4949</v>
      </c>
      <c r="B1714" s="2">
        <v>45313</v>
      </c>
      <c r="C1714" s="1" t="s">
        <v>6667</v>
      </c>
      <c r="D1714" s="1" t="s">
        <v>210</v>
      </c>
      <c r="E1714">
        <v>2024</v>
      </c>
      <c r="F1714" s="1" t="s">
        <v>102</v>
      </c>
      <c r="G1714" s="1" t="s">
        <v>4319</v>
      </c>
      <c r="H1714" s="1" t="s">
        <v>4479</v>
      </c>
      <c r="I1714" s="1" t="s">
        <v>4795</v>
      </c>
      <c r="J1714" s="1" t="s">
        <v>70</v>
      </c>
      <c r="K1714" s="3">
        <v>14.61</v>
      </c>
      <c r="L1714">
        <v>2</v>
      </c>
      <c r="M1714" s="3">
        <v>29.22</v>
      </c>
      <c r="N1714" s="1" t="s">
        <v>6669</v>
      </c>
      <c r="O1714" s="1" t="s">
        <v>80</v>
      </c>
    </row>
    <row r="1715" spans="1:15" x14ac:dyDescent="0.3">
      <c r="A1715" s="1" t="s">
        <v>4950</v>
      </c>
      <c r="B1715" s="2">
        <v>45808</v>
      </c>
      <c r="C1715" s="1" t="s">
        <v>6673</v>
      </c>
      <c r="D1715" s="1" t="s">
        <v>46</v>
      </c>
      <c r="E1715">
        <v>2025</v>
      </c>
      <c r="F1715" s="1" t="s">
        <v>3177</v>
      </c>
      <c r="G1715" s="1" t="s">
        <v>3178</v>
      </c>
      <c r="H1715" s="1" t="s">
        <v>1205</v>
      </c>
      <c r="I1715" s="1" t="s">
        <v>4786</v>
      </c>
      <c r="J1715" s="1" t="s">
        <v>70</v>
      </c>
      <c r="K1715" s="3">
        <v>17.12</v>
      </c>
      <c r="L1715">
        <v>4</v>
      </c>
      <c r="M1715" s="3">
        <v>68.48</v>
      </c>
      <c r="N1715" s="1" t="s">
        <v>21</v>
      </c>
      <c r="O1715" s="1" t="s">
        <v>22</v>
      </c>
    </row>
    <row r="1716" spans="1:15" x14ac:dyDescent="0.3">
      <c r="A1716" s="1" t="s">
        <v>4951</v>
      </c>
      <c r="B1716" s="2">
        <v>45225</v>
      </c>
      <c r="C1716" s="1" t="s">
        <v>6672</v>
      </c>
      <c r="D1716" s="1" t="s">
        <v>133</v>
      </c>
      <c r="E1716">
        <v>2023</v>
      </c>
      <c r="F1716" s="1" t="s">
        <v>368</v>
      </c>
      <c r="G1716" s="1" t="s">
        <v>369</v>
      </c>
      <c r="H1716" s="1" t="s">
        <v>4441</v>
      </c>
      <c r="I1716" s="1" t="s">
        <v>4442</v>
      </c>
      <c r="J1716" s="1" t="s">
        <v>70</v>
      </c>
      <c r="K1716" s="3">
        <v>8.17</v>
      </c>
      <c r="L1716">
        <v>5</v>
      </c>
      <c r="M1716" s="3">
        <v>40.85</v>
      </c>
      <c r="N1716" s="1" t="s">
        <v>6669</v>
      </c>
      <c r="O1716" s="1" t="s">
        <v>30</v>
      </c>
    </row>
    <row r="1717" spans="1:15" x14ac:dyDescent="0.3">
      <c r="A1717" s="1" t="s">
        <v>4952</v>
      </c>
      <c r="B1717" s="2">
        <v>45597</v>
      </c>
      <c r="C1717" s="1" t="s">
        <v>6668</v>
      </c>
      <c r="D1717" s="1" t="s">
        <v>54</v>
      </c>
      <c r="E1717">
        <v>2024</v>
      </c>
      <c r="F1717" s="1" t="s">
        <v>2884</v>
      </c>
      <c r="G1717" s="1" t="s">
        <v>2885</v>
      </c>
      <c r="H1717" s="1" t="s">
        <v>2252</v>
      </c>
      <c r="I1717" s="1" t="s">
        <v>2253</v>
      </c>
      <c r="J1717" s="1" t="s">
        <v>20</v>
      </c>
      <c r="K1717" s="3">
        <v>24.01</v>
      </c>
      <c r="L1717">
        <v>5</v>
      </c>
      <c r="M1717" s="3">
        <v>120.05</v>
      </c>
      <c r="N1717" s="1" t="s">
        <v>29</v>
      </c>
      <c r="O1717" s="1" t="s">
        <v>44</v>
      </c>
    </row>
    <row r="1718" spans="1:15" x14ac:dyDescent="0.3">
      <c r="A1718" s="1" t="s">
        <v>4953</v>
      </c>
      <c r="B1718" s="2">
        <v>45308</v>
      </c>
      <c r="C1718" s="1" t="s">
        <v>6670</v>
      </c>
      <c r="D1718" s="1" t="s">
        <v>210</v>
      </c>
      <c r="E1718">
        <v>2024</v>
      </c>
      <c r="F1718" s="1" t="s">
        <v>300</v>
      </c>
      <c r="G1718" s="1" t="s">
        <v>301</v>
      </c>
      <c r="H1718" s="1" t="s">
        <v>435</v>
      </c>
      <c r="I1718" s="1" t="s">
        <v>436</v>
      </c>
      <c r="J1718" s="1" t="s">
        <v>20</v>
      </c>
      <c r="K1718" s="3">
        <v>16.88</v>
      </c>
      <c r="L1718">
        <v>4</v>
      </c>
      <c r="M1718" s="3">
        <v>67.52</v>
      </c>
      <c r="N1718" s="1" t="s">
        <v>29</v>
      </c>
      <c r="O1718" s="1" t="s">
        <v>193</v>
      </c>
    </row>
    <row r="1719" spans="1:15" x14ac:dyDescent="0.3">
      <c r="A1719" s="1" t="s">
        <v>4954</v>
      </c>
      <c r="B1719" s="2">
        <v>45172</v>
      </c>
      <c r="C1719" s="1" t="s">
        <v>6666</v>
      </c>
      <c r="D1719" s="1" t="s">
        <v>60</v>
      </c>
      <c r="E1719">
        <v>2023</v>
      </c>
      <c r="F1719" s="1" t="s">
        <v>2967</v>
      </c>
      <c r="G1719" s="1" t="s">
        <v>4955</v>
      </c>
      <c r="H1719" s="1" t="s">
        <v>4956</v>
      </c>
      <c r="I1719" s="1" t="s">
        <v>4957</v>
      </c>
      <c r="J1719" s="1" t="s">
        <v>70</v>
      </c>
      <c r="K1719" s="3">
        <v>25.26</v>
      </c>
      <c r="L1719">
        <v>1</v>
      </c>
      <c r="M1719" s="3">
        <v>25.26</v>
      </c>
      <c r="N1719" s="1" t="s">
        <v>88</v>
      </c>
      <c r="O1719" s="1" t="s">
        <v>22</v>
      </c>
    </row>
    <row r="1720" spans="1:15" x14ac:dyDescent="0.3">
      <c r="A1720" s="1" t="s">
        <v>4958</v>
      </c>
      <c r="B1720" s="2">
        <v>45137</v>
      </c>
      <c r="C1720" s="1" t="s">
        <v>6666</v>
      </c>
      <c r="D1720" s="1" t="s">
        <v>32</v>
      </c>
      <c r="E1720">
        <v>2023</v>
      </c>
      <c r="F1720" s="1" t="s">
        <v>2045</v>
      </c>
      <c r="G1720" s="1" t="s">
        <v>4240</v>
      </c>
      <c r="H1720" s="1" t="s">
        <v>3747</v>
      </c>
      <c r="I1720" s="1" t="s">
        <v>4959</v>
      </c>
      <c r="J1720" s="1" t="s">
        <v>20</v>
      </c>
      <c r="K1720" s="3">
        <v>28.1</v>
      </c>
      <c r="L1720">
        <v>2</v>
      </c>
      <c r="M1720" s="3">
        <v>56.2</v>
      </c>
      <c r="N1720" s="1" t="s">
        <v>6669</v>
      </c>
      <c r="O1720" s="1" t="s">
        <v>22</v>
      </c>
    </row>
    <row r="1721" spans="1:15" x14ac:dyDescent="0.3">
      <c r="A1721" s="1" t="s">
        <v>4960</v>
      </c>
      <c r="B1721" s="2">
        <v>45642</v>
      </c>
      <c r="C1721" s="1" t="s">
        <v>6667</v>
      </c>
      <c r="D1721" s="1" t="s">
        <v>107</v>
      </c>
      <c r="E1721">
        <v>2024</v>
      </c>
      <c r="F1721" s="1" t="s">
        <v>250</v>
      </c>
      <c r="G1721" s="1" t="s">
        <v>251</v>
      </c>
      <c r="H1721" s="1" t="s">
        <v>2070</v>
      </c>
      <c r="I1721" s="1" t="s">
        <v>2928</v>
      </c>
      <c r="J1721" s="1" t="s">
        <v>70</v>
      </c>
      <c r="K1721" s="3">
        <v>48.84</v>
      </c>
      <c r="L1721">
        <v>4</v>
      </c>
      <c r="M1721" s="3">
        <v>195.36</v>
      </c>
      <c r="N1721" s="1" t="s">
        <v>6669</v>
      </c>
      <c r="O1721" s="1" t="s">
        <v>30</v>
      </c>
    </row>
    <row r="1722" spans="1:15" x14ac:dyDescent="0.3">
      <c r="A1722" s="1" t="s">
        <v>4961</v>
      </c>
      <c r="B1722" s="2">
        <v>45097</v>
      </c>
      <c r="C1722" s="1" t="s">
        <v>6671</v>
      </c>
      <c r="D1722" s="1" t="s">
        <v>24</v>
      </c>
      <c r="E1722">
        <v>2023</v>
      </c>
      <c r="F1722" s="1" t="s">
        <v>195</v>
      </c>
      <c r="G1722" s="1" t="s">
        <v>3790</v>
      </c>
      <c r="H1722" s="1" t="s">
        <v>4962</v>
      </c>
      <c r="I1722" s="1" t="s">
        <v>4963</v>
      </c>
      <c r="J1722" s="1" t="s">
        <v>87</v>
      </c>
      <c r="K1722" s="3">
        <v>8.8000000000000007</v>
      </c>
      <c r="L1722">
        <v>1</v>
      </c>
      <c r="M1722" s="3">
        <v>8.8000000000000007</v>
      </c>
      <c r="N1722" s="1" t="s">
        <v>21</v>
      </c>
      <c r="O1722" s="1" t="s">
        <v>37</v>
      </c>
    </row>
    <row r="1723" spans="1:15" x14ac:dyDescent="0.3">
      <c r="A1723" s="1" t="s">
        <v>4964</v>
      </c>
      <c r="B1723" s="2">
        <v>45775</v>
      </c>
      <c r="C1723" s="1" t="s">
        <v>6667</v>
      </c>
      <c r="D1723" s="1" t="s">
        <v>82</v>
      </c>
      <c r="E1723">
        <v>2025</v>
      </c>
      <c r="F1723" s="1" t="s">
        <v>788</v>
      </c>
      <c r="G1723" s="1" t="s">
        <v>1660</v>
      </c>
      <c r="H1723" s="1" t="s">
        <v>3149</v>
      </c>
      <c r="I1723" s="1" t="s">
        <v>3454</v>
      </c>
      <c r="J1723" s="1" t="s">
        <v>51</v>
      </c>
      <c r="K1723" s="3">
        <v>34.5</v>
      </c>
      <c r="L1723">
        <v>5</v>
      </c>
      <c r="M1723" s="3">
        <v>172.5</v>
      </c>
      <c r="N1723" s="1" t="s">
        <v>6669</v>
      </c>
      <c r="O1723" s="1" t="s">
        <v>37</v>
      </c>
    </row>
    <row r="1724" spans="1:15" x14ac:dyDescent="0.3">
      <c r="A1724" s="1" t="s">
        <v>4965</v>
      </c>
      <c r="B1724" s="2">
        <v>45130</v>
      </c>
      <c r="C1724" s="1" t="s">
        <v>6666</v>
      </c>
      <c r="D1724" s="1" t="s">
        <v>32</v>
      </c>
      <c r="E1724">
        <v>2023</v>
      </c>
      <c r="F1724" s="1" t="s">
        <v>2206</v>
      </c>
      <c r="G1724" s="1" t="s">
        <v>4966</v>
      </c>
      <c r="H1724" s="1" t="s">
        <v>1140</v>
      </c>
      <c r="I1724" s="1" t="s">
        <v>3193</v>
      </c>
      <c r="J1724" s="1" t="s">
        <v>20</v>
      </c>
      <c r="K1724" s="3">
        <v>42.23</v>
      </c>
      <c r="L1724">
        <v>1</v>
      </c>
      <c r="M1724" s="3">
        <v>42.23</v>
      </c>
      <c r="N1724" s="1" t="s">
        <v>21</v>
      </c>
      <c r="O1724" s="1" t="s">
        <v>193</v>
      </c>
    </row>
    <row r="1725" spans="1:15" x14ac:dyDescent="0.3">
      <c r="A1725" s="1" t="s">
        <v>4967</v>
      </c>
      <c r="B1725" s="2">
        <v>44812</v>
      </c>
      <c r="C1725" s="1" t="s">
        <v>6672</v>
      </c>
      <c r="D1725" s="1" t="s">
        <v>60</v>
      </c>
      <c r="E1725">
        <v>2022</v>
      </c>
      <c r="F1725" s="1" t="s">
        <v>2790</v>
      </c>
      <c r="G1725" s="1" t="s">
        <v>2791</v>
      </c>
      <c r="H1725" s="1" t="s">
        <v>2319</v>
      </c>
      <c r="I1725" s="1" t="s">
        <v>2320</v>
      </c>
      <c r="J1725" s="1" t="s">
        <v>51</v>
      </c>
      <c r="K1725" s="3">
        <v>28.52</v>
      </c>
      <c r="L1725">
        <v>1</v>
      </c>
      <c r="M1725" s="3">
        <v>28.52</v>
      </c>
      <c r="N1725" s="1" t="s">
        <v>6669</v>
      </c>
      <c r="O1725" s="1" t="s">
        <v>22</v>
      </c>
    </row>
    <row r="1726" spans="1:15" x14ac:dyDescent="0.3">
      <c r="A1726" s="1" t="s">
        <v>4968</v>
      </c>
      <c r="B1726" s="2">
        <v>45201</v>
      </c>
      <c r="C1726" s="1" t="s">
        <v>6667</v>
      </c>
      <c r="D1726" s="1" t="s">
        <v>133</v>
      </c>
      <c r="E1726">
        <v>2023</v>
      </c>
      <c r="F1726" s="1" t="s">
        <v>3712</v>
      </c>
      <c r="G1726" s="1" t="s">
        <v>4969</v>
      </c>
      <c r="H1726" s="1" t="s">
        <v>3952</v>
      </c>
      <c r="I1726" s="1" t="s">
        <v>4970</v>
      </c>
      <c r="J1726" s="1" t="s">
        <v>20</v>
      </c>
      <c r="K1726" s="3">
        <v>28.17</v>
      </c>
      <c r="L1726">
        <v>2</v>
      </c>
      <c r="M1726" s="3">
        <v>56.34</v>
      </c>
      <c r="N1726" s="1" t="s">
        <v>21</v>
      </c>
      <c r="O1726" s="1" t="s">
        <v>52</v>
      </c>
    </row>
    <row r="1727" spans="1:15" x14ac:dyDescent="0.3">
      <c r="A1727" s="1" t="s">
        <v>4971</v>
      </c>
      <c r="B1727" s="2">
        <v>44959</v>
      </c>
      <c r="C1727" s="1" t="s">
        <v>6672</v>
      </c>
      <c r="D1727" s="1" t="s">
        <v>39</v>
      </c>
      <c r="E1727">
        <v>2023</v>
      </c>
      <c r="F1727" s="1" t="s">
        <v>3653</v>
      </c>
      <c r="G1727" s="1" t="s">
        <v>3654</v>
      </c>
      <c r="H1727" s="1" t="s">
        <v>2539</v>
      </c>
      <c r="I1727" s="1" t="s">
        <v>4972</v>
      </c>
      <c r="J1727" s="1" t="s">
        <v>70</v>
      </c>
      <c r="K1727" s="3">
        <v>7.83</v>
      </c>
      <c r="L1727">
        <v>2</v>
      </c>
      <c r="M1727" s="3">
        <v>15.66</v>
      </c>
      <c r="N1727" s="1" t="s">
        <v>21</v>
      </c>
      <c r="O1727" s="1" t="s">
        <v>30</v>
      </c>
    </row>
    <row r="1728" spans="1:15" x14ac:dyDescent="0.3">
      <c r="A1728" s="1" t="s">
        <v>4973</v>
      </c>
      <c r="B1728" s="2">
        <v>45279</v>
      </c>
      <c r="C1728" s="1" t="s">
        <v>6671</v>
      </c>
      <c r="D1728" s="1" t="s">
        <v>107</v>
      </c>
      <c r="E1728">
        <v>2023</v>
      </c>
      <c r="F1728" s="1" t="s">
        <v>1770</v>
      </c>
      <c r="G1728" s="1" t="s">
        <v>1771</v>
      </c>
      <c r="H1728" s="1" t="s">
        <v>4828</v>
      </c>
      <c r="I1728" s="1" t="s">
        <v>4829</v>
      </c>
      <c r="J1728" s="1" t="s">
        <v>20</v>
      </c>
      <c r="K1728" s="3">
        <v>13.35</v>
      </c>
      <c r="L1728">
        <v>2</v>
      </c>
      <c r="M1728" s="3">
        <v>26.7</v>
      </c>
      <c r="N1728" s="1" t="s">
        <v>6669</v>
      </c>
      <c r="O1728" s="1" t="s">
        <v>22</v>
      </c>
    </row>
    <row r="1729" spans="1:15" x14ac:dyDescent="0.3">
      <c r="A1729" s="1" t="s">
        <v>4974</v>
      </c>
      <c r="B1729" s="2">
        <v>45490</v>
      </c>
      <c r="C1729" s="1" t="s">
        <v>6670</v>
      </c>
      <c r="D1729" s="1" t="s">
        <v>32</v>
      </c>
      <c r="E1729">
        <v>2024</v>
      </c>
      <c r="F1729" s="1" t="s">
        <v>1063</v>
      </c>
      <c r="G1729" s="1" t="s">
        <v>2524</v>
      </c>
      <c r="H1729" s="1" t="s">
        <v>4541</v>
      </c>
      <c r="I1729" s="1" t="s">
        <v>4542</v>
      </c>
      <c r="J1729" s="1" t="s">
        <v>20</v>
      </c>
      <c r="K1729" s="3">
        <v>7.57</v>
      </c>
      <c r="L1729">
        <v>2</v>
      </c>
      <c r="M1729" s="3">
        <v>15.14</v>
      </c>
      <c r="N1729" s="1" t="s">
        <v>6669</v>
      </c>
      <c r="O1729" s="1" t="s">
        <v>193</v>
      </c>
    </row>
    <row r="1730" spans="1:15" x14ac:dyDescent="0.3">
      <c r="A1730" s="1" t="s">
        <v>4975</v>
      </c>
      <c r="B1730" s="2">
        <v>45274</v>
      </c>
      <c r="C1730" s="1" t="s">
        <v>6672</v>
      </c>
      <c r="D1730" s="1" t="s">
        <v>107</v>
      </c>
      <c r="E1730">
        <v>2023</v>
      </c>
      <c r="F1730" s="1" t="s">
        <v>3958</v>
      </c>
      <c r="G1730" s="1" t="s">
        <v>4976</v>
      </c>
      <c r="H1730" s="1" t="s">
        <v>1378</v>
      </c>
      <c r="I1730" s="1" t="s">
        <v>1379</v>
      </c>
      <c r="J1730" s="1" t="s">
        <v>70</v>
      </c>
      <c r="K1730" s="3">
        <v>22.66</v>
      </c>
      <c r="L1730">
        <v>2</v>
      </c>
      <c r="M1730" s="3">
        <v>45.32</v>
      </c>
      <c r="N1730" s="1" t="s">
        <v>21</v>
      </c>
      <c r="O1730" s="1" t="s">
        <v>30</v>
      </c>
    </row>
    <row r="1731" spans="1:15" x14ac:dyDescent="0.3">
      <c r="A1731" s="1" t="s">
        <v>4977</v>
      </c>
      <c r="B1731" s="2">
        <v>45190</v>
      </c>
      <c r="C1731" s="1" t="s">
        <v>6672</v>
      </c>
      <c r="D1731" s="1" t="s">
        <v>60</v>
      </c>
      <c r="E1731">
        <v>2023</v>
      </c>
      <c r="F1731" s="1" t="s">
        <v>1555</v>
      </c>
      <c r="G1731" s="1" t="s">
        <v>4978</v>
      </c>
      <c r="H1731" s="1" t="s">
        <v>68</v>
      </c>
      <c r="I1731" s="1" t="s">
        <v>2610</v>
      </c>
      <c r="J1731" s="1" t="s">
        <v>20</v>
      </c>
      <c r="K1731" s="3">
        <v>43.44</v>
      </c>
      <c r="L1731">
        <v>1</v>
      </c>
      <c r="M1731" s="3">
        <v>43.44</v>
      </c>
      <c r="N1731" s="1" t="s">
        <v>29</v>
      </c>
      <c r="O1731" s="1" t="s">
        <v>22</v>
      </c>
    </row>
    <row r="1732" spans="1:15" x14ac:dyDescent="0.3">
      <c r="A1732" s="1" t="s">
        <v>4979</v>
      </c>
      <c r="B1732" s="2">
        <v>45129</v>
      </c>
      <c r="C1732" s="1" t="s">
        <v>6673</v>
      </c>
      <c r="D1732" s="1" t="s">
        <v>32</v>
      </c>
      <c r="E1732">
        <v>2023</v>
      </c>
      <c r="F1732" s="1" t="s">
        <v>3302</v>
      </c>
      <c r="G1732" s="1" t="s">
        <v>4429</v>
      </c>
      <c r="H1732" s="1" t="s">
        <v>57</v>
      </c>
      <c r="I1732" s="1" t="s">
        <v>58</v>
      </c>
      <c r="J1732" s="1" t="s">
        <v>87</v>
      </c>
      <c r="K1732" s="3">
        <v>15.01</v>
      </c>
      <c r="L1732">
        <v>2</v>
      </c>
      <c r="M1732" s="3">
        <v>30.02</v>
      </c>
      <c r="N1732" s="1" t="s">
        <v>21</v>
      </c>
      <c r="O1732" s="1" t="s">
        <v>44</v>
      </c>
    </row>
    <row r="1733" spans="1:15" x14ac:dyDescent="0.3">
      <c r="A1733" s="1" t="s">
        <v>4980</v>
      </c>
      <c r="B1733" s="2">
        <v>45868</v>
      </c>
      <c r="C1733" s="1" t="s">
        <v>6670</v>
      </c>
      <c r="D1733" s="1" t="s">
        <v>32</v>
      </c>
      <c r="E1733">
        <v>2025</v>
      </c>
      <c r="F1733" s="1" t="s">
        <v>1192</v>
      </c>
      <c r="G1733" s="1" t="s">
        <v>4746</v>
      </c>
      <c r="H1733" s="1" t="s">
        <v>1334</v>
      </c>
      <c r="I1733" s="1" t="s">
        <v>1335</v>
      </c>
      <c r="J1733" s="1" t="s">
        <v>20</v>
      </c>
      <c r="K1733" s="3">
        <v>5.85</v>
      </c>
      <c r="L1733">
        <v>4</v>
      </c>
      <c r="M1733" s="3">
        <v>23.4</v>
      </c>
      <c r="N1733" s="1" t="s">
        <v>6669</v>
      </c>
      <c r="O1733" s="1" t="s">
        <v>37</v>
      </c>
    </row>
    <row r="1734" spans="1:15" x14ac:dyDescent="0.3">
      <c r="A1734" s="1" t="s">
        <v>4981</v>
      </c>
      <c r="B1734" s="2">
        <v>45180</v>
      </c>
      <c r="C1734" s="1" t="s">
        <v>6667</v>
      </c>
      <c r="D1734" s="1" t="s">
        <v>60</v>
      </c>
      <c r="E1734">
        <v>2023</v>
      </c>
      <c r="F1734" s="1" t="s">
        <v>3824</v>
      </c>
      <c r="G1734" s="1" t="s">
        <v>4982</v>
      </c>
      <c r="H1734" s="1" t="s">
        <v>645</v>
      </c>
      <c r="I1734" s="1" t="s">
        <v>4833</v>
      </c>
      <c r="J1734" s="1" t="s">
        <v>20</v>
      </c>
      <c r="K1734" s="3">
        <v>16.989999999999998</v>
      </c>
      <c r="L1734">
        <v>4</v>
      </c>
      <c r="M1734" s="3">
        <v>67.959999999999994</v>
      </c>
      <c r="N1734" s="1" t="s">
        <v>6669</v>
      </c>
      <c r="O1734" s="1" t="s">
        <v>44</v>
      </c>
    </row>
    <row r="1735" spans="1:15" x14ac:dyDescent="0.3">
      <c r="A1735" s="1" t="s">
        <v>4983</v>
      </c>
      <c r="B1735" s="2">
        <v>44856</v>
      </c>
      <c r="C1735" s="1" t="s">
        <v>6673</v>
      </c>
      <c r="D1735" s="1" t="s">
        <v>133</v>
      </c>
      <c r="E1735">
        <v>2022</v>
      </c>
      <c r="F1735" s="1" t="s">
        <v>583</v>
      </c>
      <c r="G1735" s="1" t="s">
        <v>584</v>
      </c>
      <c r="H1735" s="1" t="s">
        <v>478</v>
      </c>
      <c r="I1735" s="1" t="s">
        <v>479</v>
      </c>
      <c r="J1735" s="1" t="s">
        <v>51</v>
      </c>
      <c r="K1735" s="3">
        <v>32.229999999999997</v>
      </c>
      <c r="L1735">
        <v>1</v>
      </c>
      <c r="M1735" s="3">
        <v>32.229999999999997</v>
      </c>
      <c r="N1735" s="1" t="s">
        <v>6669</v>
      </c>
      <c r="O1735" s="1" t="s">
        <v>37</v>
      </c>
    </row>
    <row r="1736" spans="1:15" x14ac:dyDescent="0.3">
      <c r="A1736" s="1" t="s">
        <v>4984</v>
      </c>
      <c r="B1736" s="2">
        <v>45001</v>
      </c>
      <c r="C1736" s="1" t="s">
        <v>6672</v>
      </c>
      <c r="D1736" s="1" t="s">
        <v>15</v>
      </c>
      <c r="E1736">
        <v>2023</v>
      </c>
      <c r="F1736" s="1" t="s">
        <v>3523</v>
      </c>
      <c r="G1736" s="1" t="s">
        <v>3524</v>
      </c>
      <c r="H1736" s="1" t="s">
        <v>2290</v>
      </c>
      <c r="I1736" s="1" t="s">
        <v>4985</v>
      </c>
      <c r="J1736" s="1" t="s">
        <v>20</v>
      </c>
      <c r="K1736" s="3">
        <v>48.53</v>
      </c>
      <c r="L1736">
        <v>1</v>
      </c>
      <c r="M1736" s="3">
        <v>48.53</v>
      </c>
      <c r="N1736" s="1" t="s">
        <v>6669</v>
      </c>
      <c r="O1736" s="1" t="s">
        <v>37</v>
      </c>
    </row>
    <row r="1737" spans="1:15" x14ac:dyDescent="0.3">
      <c r="A1737" s="1" t="s">
        <v>4986</v>
      </c>
      <c r="B1737" s="2">
        <v>45269</v>
      </c>
      <c r="C1737" s="1" t="s">
        <v>6673</v>
      </c>
      <c r="D1737" s="1" t="s">
        <v>107</v>
      </c>
      <c r="E1737">
        <v>2023</v>
      </c>
      <c r="F1737" s="1" t="s">
        <v>3085</v>
      </c>
      <c r="G1737" s="1" t="s">
        <v>3086</v>
      </c>
      <c r="H1737" s="1" t="s">
        <v>598</v>
      </c>
      <c r="I1737" s="1" t="s">
        <v>4926</v>
      </c>
      <c r="J1737" s="1" t="s">
        <v>87</v>
      </c>
      <c r="K1737" s="3">
        <v>41.96</v>
      </c>
      <c r="L1737">
        <v>3</v>
      </c>
      <c r="M1737" s="3">
        <v>125.88</v>
      </c>
      <c r="N1737" s="1" t="s">
        <v>21</v>
      </c>
      <c r="O1737" s="1" t="s">
        <v>193</v>
      </c>
    </row>
    <row r="1738" spans="1:15" x14ac:dyDescent="0.3">
      <c r="A1738" s="1" t="s">
        <v>4987</v>
      </c>
      <c r="B1738" s="2">
        <v>44884</v>
      </c>
      <c r="C1738" s="1" t="s">
        <v>6673</v>
      </c>
      <c r="D1738" s="1" t="s">
        <v>54</v>
      </c>
      <c r="E1738">
        <v>2022</v>
      </c>
      <c r="F1738" s="1" t="s">
        <v>1596</v>
      </c>
      <c r="G1738" s="1" t="s">
        <v>1597</v>
      </c>
      <c r="H1738" s="1" t="s">
        <v>4988</v>
      </c>
      <c r="I1738" s="1" t="s">
        <v>4989</v>
      </c>
      <c r="J1738" s="1" t="s">
        <v>87</v>
      </c>
      <c r="K1738" s="3">
        <v>26.08</v>
      </c>
      <c r="L1738">
        <v>3</v>
      </c>
      <c r="M1738" s="3">
        <v>78.239999999999995</v>
      </c>
      <c r="N1738" s="1" t="s">
        <v>6669</v>
      </c>
      <c r="O1738" s="1" t="s">
        <v>22</v>
      </c>
    </row>
    <row r="1739" spans="1:15" x14ac:dyDescent="0.3">
      <c r="A1739" s="1" t="s">
        <v>4990</v>
      </c>
      <c r="B1739" s="2">
        <v>45005</v>
      </c>
      <c r="C1739" s="1" t="s">
        <v>6667</v>
      </c>
      <c r="D1739" s="1" t="s">
        <v>15</v>
      </c>
      <c r="E1739">
        <v>2023</v>
      </c>
      <c r="F1739" s="1" t="s">
        <v>524</v>
      </c>
      <c r="G1739" s="1" t="s">
        <v>4991</v>
      </c>
      <c r="H1739" s="1" t="s">
        <v>777</v>
      </c>
      <c r="I1739" s="1" t="s">
        <v>2243</v>
      </c>
      <c r="J1739" s="1" t="s">
        <v>70</v>
      </c>
      <c r="K1739" s="3">
        <v>35.299999999999997</v>
      </c>
      <c r="L1739">
        <v>2</v>
      </c>
      <c r="M1739" s="3">
        <v>70.599999999999994</v>
      </c>
      <c r="N1739" s="1" t="s">
        <v>21</v>
      </c>
      <c r="O1739" s="1" t="s">
        <v>37</v>
      </c>
    </row>
    <row r="1740" spans="1:15" x14ac:dyDescent="0.3">
      <c r="A1740" s="1" t="s">
        <v>4992</v>
      </c>
      <c r="B1740" s="2">
        <v>45346</v>
      </c>
      <c r="C1740" s="1" t="s">
        <v>6673</v>
      </c>
      <c r="D1740" s="1" t="s">
        <v>39</v>
      </c>
      <c r="E1740">
        <v>2024</v>
      </c>
      <c r="F1740" s="1" t="s">
        <v>1680</v>
      </c>
      <c r="G1740" s="1" t="s">
        <v>4058</v>
      </c>
      <c r="H1740" s="1" t="s">
        <v>1398</v>
      </c>
      <c r="I1740" s="1" t="s">
        <v>4256</v>
      </c>
      <c r="J1740" s="1" t="s">
        <v>87</v>
      </c>
      <c r="K1740" s="3">
        <v>40.86</v>
      </c>
      <c r="L1740">
        <v>2</v>
      </c>
      <c r="M1740" s="3">
        <v>81.72</v>
      </c>
      <c r="N1740" s="1" t="s">
        <v>21</v>
      </c>
      <c r="O1740" s="1" t="s">
        <v>30</v>
      </c>
    </row>
    <row r="1741" spans="1:15" x14ac:dyDescent="0.3">
      <c r="A1741" s="1" t="s">
        <v>4993</v>
      </c>
      <c r="B1741" s="2">
        <v>45430</v>
      </c>
      <c r="C1741" s="1" t="s">
        <v>6673</v>
      </c>
      <c r="D1741" s="1" t="s">
        <v>46</v>
      </c>
      <c r="E1741">
        <v>2024</v>
      </c>
      <c r="F1741" s="1" t="s">
        <v>1877</v>
      </c>
      <c r="G1741" s="1" t="s">
        <v>3739</v>
      </c>
      <c r="H1741" s="1" t="s">
        <v>2070</v>
      </c>
      <c r="I1741" s="1" t="s">
        <v>4994</v>
      </c>
      <c r="J1741" s="1" t="s">
        <v>20</v>
      </c>
      <c r="K1741" s="3">
        <v>33.770000000000003</v>
      </c>
      <c r="L1741">
        <v>2</v>
      </c>
      <c r="M1741" s="3">
        <v>67.540000000000006</v>
      </c>
      <c r="N1741" s="1" t="s">
        <v>6669</v>
      </c>
      <c r="O1741" s="1" t="s">
        <v>44</v>
      </c>
    </row>
    <row r="1742" spans="1:15" x14ac:dyDescent="0.3">
      <c r="A1742" s="1" t="s">
        <v>4995</v>
      </c>
      <c r="B1742" s="2">
        <v>45750</v>
      </c>
      <c r="C1742" s="1" t="s">
        <v>6672</v>
      </c>
      <c r="D1742" s="1" t="s">
        <v>82</v>
      </c>
      <c r="E1742">
        <v>2025</v>
      </c>
      <c r="F1742" s="1" t="s">
        <v>1032</v>
      </c>
      <c r="G1742" s="1" t="s">
        <v>4996</v>
      </c>
      <c r="H1742" s="1" t="s">
        <v>57</v>
      </c>
      <c r="I1742" s="1" t="s">
        <v>2669</v>
      </c>
      <c r="J1742" s="1" t="s">
        <v>70</v>
      </c>
      <c r="K1742" s="3">
        <v>36.450000000000003</v>
      </c>
      <c r="L1742">
        <v>5</v>
      </c>
      <c r="M1742" s="3">
        <v>182.25</v>
      </c>
      <c r="N1742" s="1" t="s">
        <v>29</v>
      </c>
      <c r="O1742" s="1" t="s">
        <v>95</v>
      </c>
    </row>
    <row r="1743" spans="1:15" x14ac:dyDescent="0.3">
      <c r="A1743" s="1" t="s">
        <v>4997</v>
      </c>
      <c r="B1743" s="2">
        <v>45572</v>
      </c>
      <c r="C1743" s="1" t="s">
        <v>6667</v>
      </c>
      <c r="D1743" s="1" t="s">
        <v>133</v>
      </c>
      <c r="E1743">
        <v>2024</v>
      </c>
      <c r="F1743" s="1" t="s">
        <v>658</v>
      </c>
      <c r="G1743" s="1" t="s">
        <v>4507</v>
      </c>
      <c r="H1743" s="1" t="s">
        <v>4998</v>
      </c>
      <c r="I1743" s="1" t="s">
        <v>4999</v>
      </c>
      <c r="J1743" s="1" t="s">
        <v>20</v>
      </c>
      <c r="K1743" s="3">
        <v>26.66</v>
      </c>
      <c r="L1743">
        <v>2</v>
      </c>
      <c r="M1743" s="3">
        <v>53.32</v>
      </c>
      <c r="N1743" s="1" t="s">
        <v>88</v>
      </c>
      <c r="O1743" s="1" t="s">
        <v>37</v>
      </c>
    </row>
    <row r="1744" spans="1:15" x14ac:dyDescent="0.3">
      <c r="A1744" s="1" t="s">
        <v>5000</v>
      </c>
      <c r="B1744" s="2">
        <v>45113</v>
      </c>
      <c r="C1744" s="1" t="s">
        <v>6672</v>
      </c>
      <c r="D1744" s="1" t="s">
        <v>32</v>
      </c>
      <c r="E1744">
        <v>2023</v>
      </c>
      <c r="F1744" s="1" t="s">
        <v>5001</v>
      </c>
      <c r="G1744" s="1" t="s">
        <v>5002</v>
      </c>
      <c r="H1744" s="1" t="s">
        <v>757</v>
      </c>
      <c r="I1744" s="1" t="s">
        <v>758</v>
      </c>
      <c r="J1744" s="1" t="s">
        <v>51</v>
      </c>
      <c r="K1744" s="3">
        <v>6.48</v>
      </c>
      <c r="L1744">
        <v>3</v>
      </c>
      <c r="M1744" s="3">
        <v>19.440000000000001</v>
      </c>
      <c r="N1744" s="1" t="s">
        <v>29</v>
      </c>
      <c r="O1744" s="1" t="s">
        <v>52</v>
      </c>
    </row>
    <row r="1745" spans="1:15" x14ac:dyDescent="0.3">
      <c r="A1745" s="1" t="s">
        <v>5003</v>
      </c>
      <c r="B1745" s="2">
        <v>45463</v>
      </c>
      <c r="C1745" s="1" t="s">
        <v>6672</v>
      </c>
      <c r="D1745" s="1" t="s">
        <v>24</v>
      </c>
      <c r="E1745">
        <v>2024</v>
      </c>
      <c r="F1745" s="1" t="s">
        <v>3523</v>
      </c>
      <c r="G1745" s="1" t="s">
        <v>5004</v>
      </c>
      <c r="H1745" s="1" t="s">
        <v>3346</v>
      </c>
      <c r="I1745" s="1" t="s">
        <v>5005</v>
      </c>
      <c r="J1745" s="1" t="s">
        <v>51</v>
      </c>
      <c r="K1745" s="3">
        <v>41.57</v>
      </c>
      <c r="L1745">
        <v>3</v>
      </c>
      <c r="M1745" s="3">
        <v>124.71</v>
      </c>
      <c r="N1745" s="1" t="s">
        <v>6669</v>
      </c>
      <c r="O1745" s="1" t="s">
        <v>52</v>
      </c>
    </row>
    <row r="1746" spans="1:15" x14ac:dyDescent="0.3">
      <c r="A1746" s="1" t="s">
        <v>5006</v>
      </c>
      <c r="B1746" s="2">
        <v>44986</v>
      </c>
      <c r="C1746" s="1" t="s">
        <v>6670</v>
      </c>
      <c r="D1746" s="1" t="s">
        <v>15</v>
      </c>
      <c r="E1746">
        <v>2023</v>
      </c>
      <c r="F1746" s="1" t="s">
        <v>1290</v>
      </c>
      <c r="G1746" s="1" t="s">
        <v>3644</v>
      </c>
      <c r="H1746" s="1" t="s">
        <v>5007</v>
      </c>
      <c r="I1746" s="1" t="s">
        <v>5008</v>
      </c>
      <c r="J1746" s="1" t="s">
        <v>20</v>
      </c>
      <c r="K1746" s="3">
        <v>49.45</v>
      </c>
      <c r="L1746">
        <v>4</v>
      </c>
      <c r="M1746" s="3">
        <v>197.8</v>
      </c>
      <c r="N1746" s="1" t="s">
        <v>21</v>
      </c>
      <c r="O1746" s="1" t="s">
        <v>44</v>
      </c>
    </row>
    <row r="1747" spans="1:15" x14ac:dyDescent="0.3">
      <c r="A1747" s="1" t="s">
        <v>5009</v>
      </c>
      <c r="B1747" s="2">
        <v>44952</v>
      </c>
      <c r="C1747" s="1" t="s">
        <v>6672</v>
      </c>
      <c r="D1747" s="1" t="s">
        <v>210</v>
      </c>
      <c r="E1747">
        <v>2023</v>
      </c>
      <c r="F1747" s="1" t="s">
        <v>326</v>
      </c>
      <c r="G1747" s="1" t="s">
        <v>327</v>
      </c>
      <c r="H1747" s="1" t="s">
        <v>984</v>
      </c>
      <c r="I1747" s="1" t="s">
        <v>985</v>
      </c>
      <c r="J1747" s="1" t="s">
        <v>87</v>
      </c>
      <c r="K1747" s="3">
        <v>36.119999999999997</v>
      </c>
      <c r="L1747">
        <v>2</v>
      </c>
      <c r="M1747" s="3">
        <v>72.239999999999995</v>
      </c>
      <c r="N1747" s="1" t="s">
        <v>6669</v>
      </c>
      <c r="O1747" s="1" t="s">
        <v>37</v>
      </c>
    </row>
    <row r="1748" spans="1:15" x14ac:dyDescent="0.3">
      <c r="A1748" s="1" t="s">
        <v>5010</v>
      </c>
      <c r="B1748" s="2">
        <v>44966</v>
      </c>
      <c r="C1748" s="1" t="s">
        <v>6672</v>
      </c>
      <c r="D1748" s="1" t="s">
        <v>39</v>
      </c>
      <c r="E1748">
        <v>2023</v>
      </c>
      <c r="F1748" s="1" t="s">
        <v>3690</v>
      </c>
      <c r="G1748" s="1" t="s">
        <v>5011</v>
      </c>
      <c r="H1748" s="1" t="s">
        <v>1505</v>
      </c>
      <c r="I1748" s="1" t="s">
        <v>4760</v>
      </c>
      <c r="J1748" s="1" t="s">
        <v>87</v>
      </c>
      <c r="K1748" s="3">
        <v>39.32</v>
      </c>
      <c r="L1748">
        <v>4</v>
      </c>
      <c r="M1748" s="3">
        <v>157.28</v>
      </c>
      <c r="N1748" s="1" t="s">
        <v>6669</v>
      </c>
      <c r="O1748" s="1" t="s">
        <v>22</v>
      </c>
    </row>
    <row r="1749" spans="1:15" x14ac:dyDescent="0.3">
      <c r="A1749" s="1" t="s">
        <v>5012</v>
      </c>
      <c r="B1749" s="2">
        <v>45344</v>
      </c>
      <c r="C1749" s="1" t="s">
        <v>6672</v>
      </c>
      <c r="D1749" s="1" t="s">
        <v>39</v>
      </c>
      <c r="E1749">
        <v>2024</v>
      </c>
      <c r="F1749" s="1" t="s">
        <v>958</v>
      </c>
      <c r="G1749" s="1" t="s">
        <v>959</v>
      </c>
      <c r="H1749" s="1" t="s">
        <v>445</v>
      </c>
      <c r="I1749" s="1" t="s">
        <v>446</v>
      </c>
      <c r="J1749" s="1" t="s">
        <v>20</v>
      </c>
      <c r="K1749" s="3">
        <v>40.08</v>
      </c>
      <c r="L1749">
        <v>5</v>
      </c>
      <c r="M1749" s="3">
        <v>200.4</v>
      </c>
      <c r="N1749" s="1" t="s">
        <v>21</v>
      </c>
      <c r="O1749" s="1" t="s">
        <v>37</v>
      </c>
    </row>
    <row r="1750" spans="1:15" x14ac:dyDescent="0.3">
      <c r="A1750" s="1" t="s">
        <v>5013</v>
      </c>
      <c r="B1750" s="2">
        <v>45796</v>
      </c>
      <c r="C1750" s="1" t="s">
        <v>6667</v>
      </c>
      <c r="D1750" s="1" t="s">
        <v>46</v>
      </c>
      <c r="E1750">
        <v>2025</v>
      </c>
      <c r="F1750" s="1" t="s">
        <v>755</v>
      </c>
      <c r="G1750" s="1" t="s">
        <v>756</v>
      </c>
      <c r="H1750" s="1" t="s">
        <v>2969</v>
      </c>
      <c r="I1750" s="1" t="s">
        <v>2970</v>
      </c>
      <c r="J1750" s="1" t="s">
        <v>20</v>
      </c>
      <c r="K1750" s="3">
        <v>33.4</v>
      </c>
      <c r="L1750">
        <v>5</v>
      </c>
      <c r="M1750" s="3">
        <v>167</v>
      </c>
      <c r="N1750" s="1" t="s">
        <v>6669</v>
      </c>
      <c r="O1750" s="1" t="s">
        <v>22</v>
      </c>
    </row>
    <row r="1751" spans="1:15" x14ac:dyDescent="0.3">
      <c r="A1751" s="1" t="s">
        <v>5014</v>
      </c>
      <c r="B1751" s="2">
        <v>45234</v>
      </c>
      <c r="C1751" s="1" t="s">
        <v>6673</v>
      </c>
      <c r="D1751" s="1" t="s">
        <v>54</v>
      </c>
      <c r="E1751">
        <v>2023</v>
      </c>
      <c r="F1751" s="1" t="s">
        <v>849</v>
      </c>
      <c r="G1751" s="1" t="s">
        <v>850</v>
      </c>
      <c r="H1751" s="1" t="s">
        <v>104</v>
      </c>
      <c r="I1751" s="1" t="s">
        <v>105</v>
      </c>
      <c r="J1751" s="1" t="s">
        <v>20</v>
      </c>
      <c r="K1751" s="3">
        <v>29.93</v>
      </c>
      <c r="L1751">
        <v>5</v>
      </c>
      <c r="M1751" s="3">
        <v>149.65</v>
      </c>
      <c r="N1751" s="1" t="s">
        <v>6669</v>
      </c>
      <c r="O1751" s="1" t="s">
        <v>80</v>
      </c>
    </row>
    <row r="1752" spans="1:15" x14ac:dyDescent="0.3">
      <c r="A1752" s="1" t="s">
        <v>5015</v>
      </c>
      <c r="B1752" s="2">
        <v>45440</v>
      </c>
      <c r="C1752" s="1" t="s">
        <v>6671</v>
      </c>
      <c r="D1752" s="1" t="s">
        <v>46</v>
      </c>
      <c r="E1752">
        <v>2024</v>
      </c>
      <c r="F1752" s="1" t="s">
        <v>76</v>
      </c>
      <c r="G1752" s="1" t="s">
        <v>5016</v>
      </c>
      <c r="H1752" s="1" t="s">
        <v>3179</v>
      </c>
      <c r="I1752" s="1" t="s">
        <v>4406</v>
      </c>
      <c r="J1752" s="1" t="s">
        <v>70</v>
      </c>
      <c r="K1752" s="3">
        <v>27.16</v>
      </c>
      <c r="L1752">
        <v>1</v>
      </c>
      <c r="M1752" s="3">
        <v>27.16</v>
      </c>
      <c r="N1752" s="1" t="s">
        <v>6669</v>
      </c>
      <c r="O1752" s="1" t="s">
        <v>44</v>
      </c>
    </row>
    <row r="1753" spans="1:15" x14ac:dyDescent="0.3">
      <c r="A1753" s="1" t="s">
        <v>5017</v>
      </c>
      <c r="B1753" s="2">
        <v>44839</v>
      </c>
      <c r="C1753" s="1" t="s">
        <v>6670</v>
      </c>
      <c r="D1753" s="1" t="s">
        <v>133</v>
      </c>
      <c r="E1753">
        <v>2022</v>
      </c>
      <c r="F1753" s="1" t="s">
        <v>921</v>
      </c>
      <c r="G1753" s="1" t="s">
        <v>2777</v>
      </c>
      <c r="H1753" s="1" t="s">
        <v>4485</v>
      </c>
      <c r="I1753" s="1" t="s">
        <v>4486</v>
      </c>
      <c r="J1753" s="1" t="s">
        <v>51</v>
      </c>
      <c r="K1753" s="3">
        <v>8.8699999999999992</v>
      </c>
      <c r="L1753">
        <v>3</v>
      </c>
      <c r="M1753" s="3">
        <v>26.61</v>
      </c>
      <c r="N1753" s="1" t="s">
        <v>21</v>
      </c>
      <c r="O1753" s="1" t="s">
        <v>80</v>
      </c>
    </row>
    <row r="1754" spans="1:15" x14ac:dyDescent="0.3">
      <c r="A1754" s="1" t="s">
        <v>5018</v>
      </c>
      <c r="B1754" s="2">
        <v>45241</v>
      </c>
      <c r="C1754" s="1" t="s">
        <v>6673</v>
      </c>
      <c r="D1754" s="1" t="s">
        <v>54</v>
      </c>
      <c r="E1754">
        <v>2023</v>
      </c>
      <c r="F1754" s="1" t="s">
        <v>939</v>
      </c>
      <c r="G1754" s="1" t="s">
        <v>4482</v>
      </c>
      <c r="H1754" s="1" t="s">
        <v>4704</v>
      </c>
      <c r="I1754" s="1" t="s">
        <v>5019</v>
      </c>
      <c r="J1754" s="1" t="s">
        <v>51</v>
      </c>
      <c r="K1754" s="3">
        <v>20.65</v>
      </c>
      <c r="L1754">
        <v>2</v>
      </c>
      <c r="M1754" s="3">
        <v>41.3</v>
      </c>
      <c r="N1754" s="1" t="s">
        <v>21</v>
      </c>
      <c r="O1754" s="1" t="s">
        <v>193</v>
      </c>
    </row>
    <row r="1755" spans="1:15" x14ac:dyDescent="0.3">
      <c r="A1755" s="1" t="s">
        <v>5020</v>
      </c>
      <c r="B1755" s="2">
        <v>45217</v>
      </c>
      <c r="C1755" s="1" t="s">
        <v>6670</v>
      </c>
      <c r="D1755" s="1" t="s">
        <v>133</v>
      </c>
      <c r="E1755">
        <v>2023</v>
      </c>
      <c r="F1755" s="1" t="s">
        <v>2045</v>
      </c>
      <c r="G1755" s="1" t="s">
        <v>4240</v>
      </c>
      <c r="H1755" s="1" t="s">
        <v>1165</v>
      </c>
      <c r="I1755" s="1" t="s">
        <v>2852</v>
      </c>
      <c r="J1755" s="1" t="s">
        <v>87</v>
      </c>
      <c r="K1755" s="3">
        <v>29.97</v>
      </c>
      <c r="L1755">
        <v>1</v>
      </c>
      <c r="M1755" s="3">
        <v>29.97</v>
      </c>
      <c r="N1755" s="1" t="s">
        <v>6669</v>
      </c>
      <c r="O1755" s="1" t="s">
        <v>22</v>
      </c>
    </row>
    <row r="1756" spans="1:15" x14ac:dyDescent="0.3">
      <c r="A1756" s="1" t="s">
        <v>5021</v>
      </c>
      <c r="B1756" s="2">
        <v>45474</v>
      </c>
      <c r="C1756" s="1" t="s">
        <v>6667</v>
      </c>
      <c r="D1756" s="1" t="s">
        <v>32</v>
      </c>
      <c r="E1756">
        <v>2024</v>
      </c>
      <c r="F1756" s="1" t="s">
        <v>992</v>
      </c>
      <c r="G1756" s="1" t="s">
        <v>2058</v>
      </c>
      <c r="H1756" s="1" t="s">
        <v>1730</v>
      </c>
      <c r="I1756" s="1" t="s">
        <v>1731</v>
      </c>
      <c r="J1756" s="1" t="s">
        <v>20</v>
      </c>
      <c r="K1756" s="3">
        <v>41.5</v>
      </c>
      <c r="L1756">
        <v>3</v>
      </c>
      <c r="M1756" s="3">
        <v>124.5</v>
      </c>
      <c r="N1756" s="1" t="s">
        <v>6669</v>
      </c>
      <c r="O1756" s="1" t="s">
        <v>44</v>
      </c>
    </row>
    <row r="1757" spans="1:15" x14ac:dyDescent="0.3">
      <c r="A1757" s="1" t="s">
        <v>5022</v>
      </c>
      <c r="B1757" s="2">
        <v>45026</v>
      </c>
      <c r="C1757" s="1" t="s">
        <v>6667</v>
      </c>
      <c r="D1757" s="1" t="s">
        <v>82</v>
      </c>
      <c r="E1757">
        <v>2023</v>
      </c>
      <c r="F1757" s="1" t="s">
        <v>1527</v>
      </c>
      <c r="G1757" s="1" t="s">
        <v>2010</v>
      </c>
      <c r="H1757" s="1" t="s">
        <v>4771</v>
      </c>
      <c r="I1757" s="1" t="s">
        <v>4772</v>
      </c>
      <c r="J1757" s="1" t="s">
        <v>20</v>
      </c>
      <c r="K1757" s="3">
        <v>8.76</v>
      </c>
      <c r="L1757">
        <v>3</v>
      </c>
      <c r="M1757" s="3">
        <v>26.28</v>
      </c>
      <c r="N1757" s="1" t="s">
        <v>6669</v>
      </c>
      <c r="O1757" s="1" t="s">
        <v>193</v>
      </c>
    </row>
    <row r="1758" spans="1:15" x14ac:dyDescent="0.3">
      <c r="A1758" s="1" t="s">
        <v>5023</v>
      </c>
      <c r="B1758" s="2">
        <v>44830</v>
      </c>
      <c r="C1758" s="1" t="s">
        <v>6667</v>
      </c>
      <c r="D1758" s="1" t="s">
        <v>60</v>
      </c>
      <c r="E1758">
        <v>2022</v>
      </c>
      <c r="F1758" s="1" t="s">
        <v>2317</v>
      </c>
      <c r="G1758" s="1" t="s">
        <v>4625</v>
      </c>
      <c r="H1758" s="1" t="s">
        <v>2470</v>
      </c>
      <c r="I1758" s="1" t="s">
        <v>4562</v>
      </c>
      <c r="J1758" s="1" t="s">
        <v>70</v>
      </c>
      <c r="K1758" s="3">
        <v>28.72</v>
      </c>
      <c r="L1758">
        <v>4</v>
      </c>
      <c r="M1758" s="3">
        <v>114.88</v>
      </c>
      <c r="N1758" s="1" t="s">
        <v>6669</v>
      </c>
      <c r="O1758" s="1" t="s">
        <v>44</v>
      </c>
    </row>
    <row r="1759" spans="1:15" x14ac:dyDescent="0.3">
      <c r="A1759" s="1" t="s">
        <v>5024</v>
      </c>
      <c r="B1759" s="2">
        <v>45325</v>
      </c>
      <c r="C1759" s="1" t="s">
        <v>6673</v>
      </c>
      <c r="D1759" s="1" t="s">
        <v>39</v>
      </c>
      <c r="E1759">
        <v>2024</v>
      </c>
      <c r="F1759" s="1" t="s">
        <v>2266</v>
      </c>
      <c r="G1759" s="1" t="s">
        <v>2267</v>
      </c>
      <c r="H1759" s="1" t="s">
        <v>1557</v>
      </c>
      <c r="I1759" s="1" t="s">
        <v>1558</v>
      </c>
      <c r="J1759" s="1" t="s">
        <v>51</v>
      </c>
      <c r="K1759" s="3">
        <v>30.76</v>
      </c>
      <c r="L1759">
        <v>4</v>
      </c>
      <c r="M1759" s="3">
        <v>123.04</v>
      </c>
      <c r="N1759" s="1" t="s">
        <v>6669</v>
      </c>
      <c r="O1759" s="1" t="s">
        <v>37</v>
      </c>
    </row>
    <row r="1760" spans="1:15" x14ac:dyDescent="0.3">
      <c r="A1760" s="1" t="s">
        <v>5025</v>
      </c>
      <c r="B1760" s="2">
        <v>45226</v>
      </c>
      <c r="C1760" s="1" t="s">
        <v>6668</v>
      </c>
      <c r="D1760" s="1" t="s">
        <v>133</v>
      </c>
      <c r="E1760">
        <v>2023</v>
      </c>
      <c r="F1760" s="1" t="s">
        <v>499</v>
      </c>
      <c r="G1760" s="1" t="s">
        <v>5026</v>
      </c>
      <c r="H1760" s="1" t="s">
        <v>2796</v>
      </c>
      <c r="I1760" s="1" t="s">
        <v>4314</v>
      </c>
      <c r="J1760" s="1" t="s">
        <v>70</v>
      </c>
      <c r="K1760" s="3">
        <v>31.83</v>
      </c>
      <c r="L1760">
        <v>1</v>
      </c>
      <c r="M1760" s="3">
        <v>31.83</v>
      </c>
      <c r="N1760" s="1" t="s">
        <v>29</v>
      </c>
      <c r="O1760" s="1" t="s">
        <v>52</v>
      </c>
    </row>
    <row r="1761" spans="1:15" x14ac:dyDescent="0.3">
      <c r="A1761" s="1" t="s">
        <v>5027</v>
      </c>
      <c r="B1761" s="2">
        <v>45793</v>
      </c>
      <c r="C1761" s="1" t="s">
        <v>6668</v>
      </c>
      <c r="D1761" s="1" t="s">
        <v>46</v>
      </c>
      <c r="E1761">
        <v>2025</v>
      </c>
      <c r="F1761" s="1" t="s">
        <v>1815</v>
      </c>
      <c r="G1761" s="1" t="s">
        <v>1816</v>
      </c>
      <c r="H1761" s="1" t="s">
        <v>1974</v>
      </c>
      <c r="I1761" s="1" t="s">
        <v>2339</v>
      </c>
      <c r="J1761" s="1" t="s">
        <v>70</v>
      </c>
      <c r="K1761" s="3">
        <v>12.31</v>
      </c>
      <c r="L1761">
        <v>2</v>
      </c>
      <c r="M1761" s="3">
        <v>24.62</v>
      </c>
      <c r="N1761" s="1" t="s">
        <v>21</v>
      </c>
      <c r="O1761" s="1" t="s">
        <v>30</v>
      </c>
    </row>
    <row r="1762" spans="1:15" x14ac:dyDescent="0.3">
      <c r="A1762" s="1" t="s">
        <v>5028</v>
      </c>
      <c r="B1762" s="2">
        <v>45261</v>
      </c>
      <c r="C1762" s="1" t="s">
        <v>6668</v>
      </c>
      <c r="D1762" s="1" t="s">
        <v>107</v>
      </c>
      <c r="E1762">
        <v>2023</v>
      </c>
      <c r="F1762" s="1" t="s">
        <v>583</v>
      </c>
      <c r="G1762" s="1" t="s">
        <v>3000</v>
      </c>
      <c r="H1762" s="1" t="s">
        <v>4492</v>
      </c>
      <c r="I1762" s="1" t="s">
        <v>4493</v>
      </c>
      <c r="J1762" s="1" t="s">
        <v>87</v>
      </c>
      <c r="K1762" s="3">
        <v>34.71</v>
      </c>
      <c r="L1762">
        <v>2</v>
      </c>
      <c r="M1762" s="3">
        <v>69.42</v>
      </c>
      <c r="N1762" s="1" t="s">
        <v>6669</v>
      </c>
      <c r="O1762" s="1" t="s">
        <v>30</v>
      </c>
    </row>
    <row r="1763" spans="1:15" x14ac:dyDescent="0.3">
      <c r="A1763" s="1" t="s">
        <v>5029</v>
      </c>
      <c r="B1763" s="2">
        <v>45066</v>
      </c>
      <c r="C1763" s="1" t="s">
        <v>6673</v>
      </c>
      <c r="D1763" s="1" t="s">
        <v>46</v>
      </c>
      <c r="E1763">
        <v>2023</v>
      </c>
      <c r="F1763" s="1" t="s">
        <v>2035</v>
      </c>
      <c r="G1763" s="1" t="s">
        <v>3864</v>
      </c>
      <c r="H1763" s="1" t="s">
        <v>2561</v>
      </c>
      <c r="I1763" s="1" t="s">
        <v>2562</v>
      </c>
      <c r="J1763" s="1" t="s">
        <v>20</v>
      </c>
      <c r="K1763" s="3">
        <v>10.09</v>
      </c>
      <c r="L1763">
        <v>5</v>
      </c>
      <c r="M1763" s="3">
        <v>50.45</v>
      </c>
      <c r="N1763" s="1" t="s">
        <v>21</v>
      </c>
      <c r="O1763" s="1" t="s">
        <v>37</v>
      </c>
    </row>
    <row r="1764" spans="1:15" x14ac:dyDescent="0.3">
      <c r="A1764" s="1" t="s">
        <v>5030</v>
      </c>
      <c r="B1764" s="2">
        <v>44893</v>
      </c>
      <c r="C1764" s="1" t="s">
        <v>6667</v>
      </c>
      <c r="D1764" s="1" t="s">
        <v>54</v>
      </c>
      <c r="E1764">
        <v>2022</v>
      </c>
      <c r="F1764" s="1" t="s">
        <v>1344</v>
      </c>
      <c r="G1764" s="1" t="s">
        <v>1345</v>
      </c>
      <c r="H1764" s="1" t="s">
        <v>1513</v>
      </c>
      <c r="I1764" s="1" t="s">
        <v>4580</v>
      </c>
      <c r="J1764" s="1" t="s">
        <v>20</v>
      </c>
      <c r="K1764" s="3">
        <v>25.11</v>
      </c>
      <c r="L1764">
        <v>2</v>
      </c>
      <c r="M1764" s="3">
        <v>50.22</v>
      </c>
      <c r="N1764" s="1" t="s">
        <v>21</v>
      </c>
      <c r="O1764" s="1" t="s">
        <v>80</v>
      </c>
    </row>
    <row r="1765" spans="1:15" x14ac:dyDescent="0.3">
      <c r="A1765" s="1" t="s">
        <v>5031</v>
      </c>
      <c r="B1765" s="2">
        <v>45505</v>
      </c>
      <c r="C1765" s="1" t="s">
        <v>6672</v>
      </c>
      <c r="D1765" s="1" t="s">
        <v>90</v>
      </c>
      <c r="E1765">
        <v>2024</v>
      </c>
      <c r="F1765" s="1" t="s">
        <v>921</v>
      </c>
      <c r="G1765" s="1" t="s">
        <v>922</v>
      </c>
      <c r="H1765" s="1" t="s">
        <v>2356</v>
      </c>
      <c r="I1765" s="1" t="s">
        <v>2547</v>
      </c>
      <c r="J1765" s="1" t="s">
        <v>20</v>
      </c>
      <c r="K1765" s="3">
        <v>24.07</v>
      </c>
      <c r="L1765">
        <v>4</v>
      </c>
      <c r="M1765" s="3">
        <v>96.28</v>
      </c>
      <c r="N1765" s="1" t="s">
        <v>6669</v>
      </c>
      <c r="O1765" s="1" t="s">
        <v>30</v>
      </c>
    </row>
    <row r="1766" spans="1:15" x14ac:dyDescent="0.3">
      <c r="A1766" s="1" t="s">
        <v>5032</v>
      </c>
      <c r="B1766" s="2">
        <v>45396</v>
      </c>
      <c r="C1766" s="1" t="s">
        <v>6666</v>
      </c>
      <c r="D1766" s="1" t="s">
        <v>82</v>
      </c>
      <c r="E1766">
        <v>2024</v>
      </c>
      <c r="F1766" s="1" t="s">
        <v>5033</v>
      </c>
      <c r="G1766" s="1" t="s">
        <v>5034</v>
      </c>
      <c r="H1766" s="1" t="s">
        <v>2229</v>
      </c>
      <c r="I1766" s="1" t="s">
        <v>3050</v>
      </c>
      <c r="J1766" s="1" t="s">
        <v>70</v>
      </c>
      <c r="K1766" s="3">
        <v>54.35</v>
      </c>
      <c r="L1766">
        <v>5</v>
      </c>
      <c r="M1766" s="3">
        <v>271.75</v>
      </c>
      <c r="N1766" s="1" t="s">
        <v>29</v>
      </c>
      <c r="O1766" s="1" t="s">
        <v>37</v>
      </c>
    </row>
    <row r="1767" spans="1:15" x14ac:dyDescent="0.3">
      <c r="A1767" s="1" t="s">
        <v>5035</v>
      </c>
      <c r="B1767" s="2">
        <v>45191</v>
      </c>
      <c r="C1767" s="1" t="s">
        <v>6668</v>
      </c>
      <c r="D1767" s="1" t="s">
        <v>60</v>
      </c>
      <c r="E1767">
        <v>2023</v>
      </c>
      <c r="F1767" s="1" t="s">
        <v>2372</v>
      </c>
      <c r="G1767" s="1" t="s">
        <v>4861</v>
      </c>
      <c r="H1767" s="1" t="s">
        <v>3079</v>
      </c>
      <c r="I1767" s="1" t="s">
        <v>5036</v>
      </c>
      <c r="J1767" s="1" t="s">
        <v>51</v>
      </c>
      <c r="K1767" s="3">
        <v>38.549999999999997</v>
      </c>
      <c r="L1767">
        <v>4</v>
      </c>
      <c r="M1767" s="3">
        <v>154.19999999999999</v>
      </c>
      <c r="N1767" s="1" t="s">
        <v>88</v>
      </c>
      <c r="O1767" s="1" t="s">
        <v>52</v>
      </c>
    </row>
    <row r="1768" spans="1:15" x14ac:dyDescent="0.3">
      <c r="A1768" s="1" t="s">
        <v>5037</v>
      </c>
      <c r="B1768" s="2">
        <v>45183</v>
      </c>
      <c r="C1768" s="1" t="s">
        <v>6672</v>
      </c>
      <c r="D1768" s="1" t="s">
        <v>60</v>
      </c>
      <c r="E1768">
        <v>2023</v>
      </c>
      <c r="F1768" s="1" t="s">
        <v>2099</v>
      </c>
      <c r="G1768" s="1" t="s">
        <v>4835</v>
      </c>
      <c r="H1768" s="1" t="s">
        <v>63</v>
      </c>
      <c r="I1768" s="1" t="s">
        <v>2475</v>
      </c>
      <c r="J1768" s="1" t="s">
        <v>70</v>
      </c>
      <c r="K1768" s="3">
        <v>5.66</v>
      </c>
      <c r="L1768">
        <v>1</v>
      </c>
      <c r="M1768" s="3">
        <v>5.66</v>
      </c>
      <c r="N1768" s="1" t="s">
        <v>6669</v>
      </c>
      <c r="O1768" s="1" t="s">
        <v>44</v>
      </c>
    </row>
    <row r="1769" spans="1:15" x14ac:dyDescent="0.3">
      <c r="A1769" s="1" t="s">
        <v>5038</v>
      </c>
      <c r="B1769" s="2">
        <v>45548</v>
      </c>
      <c r="C1769" s="1" t="s">
        <v>6668</v>
      </c>
      <c r="D1769" s="1" t="s">
        <v>60</v>
      </c>
      <c r="E1769">
        <v>2024</v>
      </c>
      <c r="F1769" s="1" t="s">
        <v>2277</v>
      </c>
      <c r="G1769" s="1" t="s">
        <v>5039</v>
      </c>
      <c r="H1769" s="1" t="s">
        <v>2424</v>
      </c>
      <c r="I1769" s="1" t="s">
        <v>5040</v>
      </c>
      <c r="J1769" s="1" t="s">
        <v>51</v>
      </c>
      <c r="K1769" s="3">
        <v>16.29</v>
      </c>
      <c r="L1769">
        <v>5</v>
      </c>
      <c r="M1769" s="3">
        <v>81.45</v>
      </c>
      <c r="N1769" s="1" t="s">
        <v>21</v>
      </c>
      <c r="O1769" s="1" t="s">
        <v>22</v>
      </c>
    </row>
    <row r="1770" spans="1:15" x14ac:dyDescent="0.3">
      <c r="A1770" s="1" t="s">
        <v>5041</v>
      </c>
      <c r="B1770" s="2">
        <v>45645</v>
      </c>
      <c r="C1770" s="1" t="s">
        <v>6672</v>
      </c>
      <c r="D1770" s="1" t="s">
        <v>107</v>
      </c>
      <c r="E1770">
        <v>2024</v>
      </c>
      <c r="F1770" s="1" t="s">
        <v>2353</v>
      </c>
      <c r="G1770" s="1" t="s">
        <v>2354</v>
      </c>
      <c r="H1770" s="1" t="s">
        <v>4346</v>
      </c>
      <c r="I1770" s="1" t="s">
        <v>5042</v>
      </c>
      <c r="J1770" s="1" t="s">
        <v>87</v>
      </c>
      <c r="K1770" s="3">
        <v>12.99</v>
      </c>
      <c r="L1770">
        <v>5</v>
      </c>
      <c r="M1770" s="3">
        <v>64.95</v>
      </c>
      <c r="N1770" s="1" t="s">
        <v>6669</v>
      </c>
      <c r="O1770" s="1" t="s">
        <v>37</v>
      </c>
    </row>
    <row r="1771" spans="1:15" x14ac:dyDescent="0.3">
      <c r="A1771" s="1" t="s">
        <v>5043</v>
      </c>
      <c r="B1771" s="2">
        <v>44961</v>
      </c>
      <c r="C1771" s="1" t="s">
        <v>6673</v>
      </c>
      <c r="D1771" s="1" t="s">
        <v>39</v>
      </c>
      <c r="E1771">
        <v>2023</v>
      </c>
      <c r="F1771" s="1" t="s">
        <v>3417</v>
      </c>
      <c r="G1771" s="1" t="s">
        <v>3418</v>
      </c>
      <c r="H1771" s="1" t="s">
        <v>3597</v>
      </c>
      <c r="I1771" s="1" t="s">
        <v>3598</v>
      </c>
      <c r="J1771" s="1" t="s">
        <v>70</v>
      </c>
      <c r="K1771" s="3">
        <v>41.7</v>
      </c>
      <c r="L1771">
        <v>4</v>
      </c>
      <c r="M1771" s="3">
        <v>166.8</v>
      </c>
      <c r="N1771" s="1" t="s">
        <v>6669</v>
      </c>
      <c r="O1771" s="1" t="s">
        <v>30</v>
      </c>
    </row>
    <row r="1772" spans="1:15" x14ac:dyDescent="0.3">
      <c r="A1772" s="1" t="s">
        <v>5044</v>
      </c>
      <c r="B1772" s="2">
        <v>45884</v>
      </c>
      <c r="C1772" s="1" t="s">
        <v>6668</v>
      </c>
      <c r="D1772" s="1" t="s">
        <v>90</v>
      </c>
      <c r="E1772">
        <v>2025</v>
      </c>
      <c r="F1772" s="1" t="s">
        <v>4316</v>
      </c>
      <c r="G1772" s="1" t="s">
        <v>4317</v>
      </c>
      <c r="H1772" s="1" t="s">
        <v>932</v>
      </c>
      <c r="I1772" s="1" t="s">
        <v>2998</v>
      </c>
      <c r="J1772" s="1" t="s">
        <v>20</v>
      </c>
      <c r="K1772" s="3">
        <v>48.8</v>
      </c>
      <c r="L1772">
        <v>3</v>
      </c>
      <c r="M1772" s="3">
        <v>146.4</v>
      </c>
      <c r="N1772" s="1" t="s">
        <v>6669</v>
      </c>
      <c r="O1772" s="1" t="s">
        <v>80</v>
      </c>
    </row>
    <row r="1773" spans="1:15" x14ac:dyDescent="0.3">
      <c r="A1773" s="1" t="s">
        <v>5045</v>
      </c>
      <c r="B1773" s="2">
        <v>45442</v>
      </c>
      <c r="C1773" s="1" t="s">
        <v>6672</v>
      </c>
      <c r="D1773" s="1" t="s">
        <v>46</v>
      </c>
      <c r="E1773">
        <v>2024</v>
      </c>
      <c r="F1773" s="1" t="s">
        <v>4663</v>
      </c>
      <c r="G1773" s="1" t="s">
        <v>4664</v>
      </c>
      <c r="H1773" s="1" t="s">
        <v>3221</v>
      </c>
      <c r="I1773" s="1" t="s">
        <v>3222</v>
      </c>
      <c r="J1773" s="1" t="s">
        <v>87</v>
      </c>
      <c r="K1773" s="3">
        <v>40.89</v>
      </c>
      <c r="L1773">
        <v>2</v>
      </c>
      <c r="M1773" s="3">
        <v>81.78</v>
      </c>
      <c r="N1773" s="1" t="s">
        <v>6669</v>
      </c>
      <c r="O1773" s="1" t="s">
        <v>44</v>
      </c>
    </row>
    <row r="1774" spans="1:15" x14ac:dyDescent="0.3">
      <c r="A1774" s="1" t="s">
        <v>5046</v>
      </c>
      <c r="B1774" s="2">
        <v>45730</v>
      </c>
      <c r="C1774" s="1" t="s">
        <v>6668</v>
      </c>
      <c r="D1774" s="1" t="s">
        <v>15</v>
      </c>
      <c r="E1774">
        <v>2025</v>
      </c>
      <c r="F1774" s="1" t="s">
        <v>118</v>
      </c>
      <c r="G1774" s="1" t="s">
        <v>2431</v>
      </c>
      <c r="H1774" s="1" t="s">
        <v>1497</v>
      </c>
      <c r="I1774" s="1" t="s">
        <v>2341</v>
      </c>
      <c r="J1774" s="1" t="s">
        <v>70</v>
      </c>
      <c r="K1774" s="3">
        <v>44.46</v>
      </c>
      <c r="L1774">
        <v>1</v>
      </c>
      <c r="M1774" s="3">
        <v>44.46</v>
      </c>
      <c r="N1774" s="1" t="s">
        <v>6669</v>
      </c>
      <c r="O1774" s="1" t="s">
        <v>22</v>
      </c>
    </row>
    <row r="1775" spans="1:15" x14ac:dyDescent="0.3">
      <c r="A1775" s="1" t="s">
        <v>5047</v>
      </c>
      <c r="B1775" s="2">
        <v>45434</v>
      </c>
      <c r="C1775" s="1" t="s">
        <v>6670</v>
      </c>
      <c r="D1775" s="1" t="s">
        <v>46</v>
      </c>
      <c r="E1775">
        <v>2024</v>
      </c>
      <c r="F1775" s="1" t="s">
        <v>2615</v>
      </c>
      <c r="G1775" s="1" t="s">
        <v>2616</v>
      </c>
      <c r="H1775" s="1" t="s">
        <v>1856</v>
      </c>
      <c r="I1775" s="1" t="s">
        <v>1857</v>
      </c>
      <c r="J1775" s="1" t="s">
        <v>20</v>
      </c>
      <c r="K1775" s="3">
        <v>9.31</v>
      </c>
      <c r="L1775">
        <v>4</v>
      </c>
      <c r="M1775" s="3">
        <v>37.24</v>
      </c>
      <c r="N1775" s="1" t="s">
        <v>88</v>
      </c>
      <c r="O1775" s="1" t="s">
        <v>37</v>
      </c>
    </row>
    <row r="1776" spans="1:15" x14ac:dyDescent="0.3">
      <c r="A1776" s="1" t="s">
        <v>5048</v>
      </c>
      <c r="B1776" s="2">
        <v>45510</v>
      </c>
      <c r="C1776" s="1" t="s">
        <v>6671</v>
      </c>
      <c r="D1776" s="1" t="s">
        <v>90</v>
      </c>
      <c r="E1776">
        <v>2024</v>
      </c>
      <c r="F1776" s="1" t="s">
        <v>4185</v>
      </c>
      <c r="G1776" s="1" t="s">
        <v>4186</v>
      </c>
      <c r="H1776" s="1" t="s">
        <v>1350</v>
      </c>
      <c r="I1776" s="1" t="s">
        <v>1351</v>
      </c>
      <c r="J1776" s="1" t="s">
        <v>87</v>
      </c>
      <c r="K1776" s="3">
        <v>32</v>
      </c>
      <c r="L1776">
        <v>3</v>
      </c>
      <c r="M1776" s="3">
        <v>96</v>
      </c>
      <c r="N1776" s="1" t="s">
        <v>29</v>
      </c>
      <c r="O1776" s="1" t="s">
        <v>44</v>
      </c>
    </row>
    <row r="1777" spans="1:15" x14ac:dyDescent="0.3">
      <c r="A1777" s="1" t="s">
        <v>5049</v>
      </c>
      <c r="B1777" s="2">
        <v>45360</v>
      </c>
      <c r="C1777" s="1" t="s">
        <v>6673</v>
      </c>
      <c r="D1777" s="1" t="s">
        <v>15</v>
      </c>
      <c r="E1777">
        <v>2024</v>
      </c>
      <c r="F1777" s="1" t="s">
        <v>55</v>
      </c>
      <c r="G1777" s="1" t="s">
        <v>56</v>
      </c>
      <c r="H1777" s="1" t="s">
        <v>3620</v>
      </c>
      <c r="I1777" s="1" t="s">
        <v>3621</v>
      </c>
      <c r="J1777" s="1" t="s">
        <v>70</v>
      </c>
      <c r="K1777" s="3">
        <v>13.86</v>
      </c>
      <c r="L1777">
        <v>2</v>
      </c>
      <c r="M1777" s="3">
        <v>27.72</v>
      </c>
      <c r="N1777" s="1" t="s">
        <v>29</v>
      </c>
      <c r="O1777" s="1" t="s">
        <v>22</v>
      </c>
    </row>
    <row r="1778" spans="1:15" x14ac:dyDescent="0.3">
      <c r="A1778" s="1" t="s">
        <v>5050</v>
      </c>
      <c r="B1778" s="2">
        <v>45866</v>
      </c>
      <c r="C1778" s="1" t="s">
        <v>6667</v>
      </c>
      <c r="D1778" s="1" t="s">
        <v>32</v>
      </c>
      <c r="E1778">
        <v>2025</v>
      </c>
      <c r="F1778" s="1" t="s">
        <v>1746</v>
      </c>
      <c r="G1778" s="1" t="s">
        <v>5051</v>
      </c>
      <c r="H1778" s="1" t="s">
        <v>4527</v>
      </c>
      <c r="I1778" s="1" t="s">
        <v>4763</v>
      </c>
      <c r="J1778" s="1" t="s">
        <v>70</v>
      </c>
      <c r="K1778" s="3">
        <v>23.63</v>
      </c>
      <c r="L1778">
        <v>5</v>
      </c>
      <c r="M1778" s="3">
        <v>118.15</v>
      </c>
      <c r="N1778" s="1" t="s">
        <v>21</v>
      </c>
      <c r="O1778" s="1" t="s">
        <v>44</v>
      </c>
    </row>
    <row r="1779" spans="1:15" x14ac:dyDescent="0.3">
      <c r="A1779" s="1" t="s">
        <v>5052</v>
      </c>
      <c r="B1779" s="2">
        <v>45523</v>
      </c>
      <c r="C1779" s="1" t="s">
        <v>6667</v>
      </c>
      <c r="D1779" s="1" t="s">
        <v>90</v>
      </c>
      <c r="E1779">
        <v>2024</v>
      </c>
      <c r="F1779" s="1" t="s">
        <v>2710</v>
      </c>
      <c r="G1779" s="1" t="s">
        <v>5053</v>
      </c>
      <c r="H1779" s="1" t="s">
        <v>2003</v>
      </c>
      <c r="I1779" s="1" t="s">
        <v>2004</v>
      </c>
      <c r="J1779" s="1" t="s">
        <v>51</v>
      </c>
      <c r="K1779" s="3">
        <v>48.59</v>
      </c>
      <c r="L1779">
        <v>1</v>
      </c>
      <c r="M1779" s="3">
        <v>48.59</v>
      </c>
      <c r="N1779" s="1" t="s">
        <v>88</v>
      </c>
      <c r="O1779" s="1" t="s">
        <v>44</v>
      </c>
    </row>
    <row r="1780" spans="1:15" x14ac:dyDescent="0.3">
      <c r="A1780" s="1" t="s">
        <v>5054</v>
      </c>
      <c r="B1780" s="2">
        <v>45137</v>
      </c>
      <c r="C1780" s="1" t="s">
        <v>6666</v>
      </c>
      <c r="D1780" s="1" t="s">
        <v>32</v>
      </c>
      <c r="E1780">
        <v>2023</v>
      </c>
      <c r="F1780" s="1" t="s">
        <v>1884</v>
      </c>
      <c r="G1780" s="1" t="s">
        <v>5055</v>
      </c>
      <c r="H1780" s="1" t="s">
        <v>4709</v>
      </c>
      <c r="I1780" s="1" t="s">
        <v>5056</v>
      </c>
      <c r="J1780" s="1" t="s">
        <v>20</v>
      </c>
      <c r="K1780" s="3">
        <v>29.37</v>
      </c>
      <c r="L1780">
        <v>1</v>
      </c>
      <c r="M1780" s="3">
        <v>29.37</v>
      </c>
      <c r="N1780" s="1" t="s">
        <v>29</v>
      </c>
      <c r="O1780" s="1" t="s">
        <v>44</v>
      </c>
    </row>
    <row r="1781" spans="1:15" x14ac:dyDescent="0.3">
      <c r="A1781" s="1" t="s">
        <v>5057</v>
      </c>
      <c r="B1781" s="2">
        <v>45118</v>
      </c>
      <c r="C1781" s="1" t="s">
        <v>6671</v>
      </c>
      <c r="D1781" s="1" t="s">
        <v>32</v>
      </c>
      <c r="E1781">
        <v>2023</v>
      </c>
      <c r="F1781" s="1" t="s">
        <v>396</v>
      </c>
      <c r="G1781" s="1" t="s">
        <v>397</v>
      </c>
      <c r="H1781" s="1" t="s">
        <v>176</v>
      </c>
      <c r="I1781" s="1" t="s">
        <v>3229</v>
      </c>
      <c r="J1781" s="1" t="s">
        <v>20</v>
      </c>
      <c r="K1781" s="3">
        <v>24.85</v>
      </c>
      <c r="L1781">
        <v>4</v>
      </c>
      <c r="M1781" s="3">
        <v>99.4</v>
      </c>
      <c r="N1781" s="1" t="s">
        <v>21</v>
      </c>
      <c r="O1781" s="1" t="s">
        <v>37</v>
      </c>
    </row>
    <row r="1782" spans="1:15" x14ac:dyDescent="0.3">
      <c r="A1782" s="1" t="s">
        <v>5058</v>
      </c>
      <c r="B1782" s="2">
        <v>45553</v>
      </c>
      <c r="C1782" s="1" t="s">
        <v>6670</v>
      </c>
      <c r="D1782" s="1" t="s">
        <v>60</v>
      </c>
      <c r="E1782">
        <v>2024</v>
      </c>
      <c r="F1782" s="1" t="s">
        <v>326</v>
      </c>
      <c r="G1782" s="1" t="s">
        <v>327</v>
      </c>
      <c r="H1782" s="1" t="s">
        <v>5059</v>
      </c>
      <c r="I1782" s="1" t="s">
        <v>5060</v>
      </c>
      <c r="J1782" s="1" t="s">
        <v>51</v>
      </c>
      <c r="K1782" s="3">
        <v>45.99</v>
      </c>
      <c r="L1782">
        <v>1</v>
      </c>
      <c r="M1782" s="3">
        <v>45.99</v>
      </c>
      <c r="N1782" s="1" t="s">
        <v>29</v>
      </c>
      <c r="O1782" s="1" t="s">
        <v>52</v>
      </c>
    </row>
    <row r="1783" spans="1:15" x14ac:dyDescent="0.3">
      <c r="A1783" s="1" t="s">
        <v>5061</v>
      </c>
      <c r="B1783" s="2">
        <v>45682</v>
      </c>
      <c r="C1783" s="1" t="s">
        <v>6673</v>
      </c>
      <c r="D1783" s="1" t="s">
        <v>210</v>
      </c>
      <c r="E1783">
        <v>2025</v>
      </c>
      <c r="F1783" s="1" t="s">
        <v>47</v>
      </c>
      <c r="G1783" s="1" t="s">
        <v>72</v>
      </c>
      <c r="H1783" s="1" t="s">
        <v>678</v>
      </c>
      <c r="I1783" s="1" t="s">
        <v>1237</v>
      </c>
      <c r="J1783" s="1" t="s">
        <v>51</v>
      </c>
      <c r="K1783" s="3">
        <v>17.559999999999999</v>
      </c>
      <c r="L1783">
        <v>4</v>
      </c>
      <c r="M1783" s="3">
        <v>70.239999999999995</v>
      </c>
      <c r="N1783" s="1" t="s">
        <v>21</v>
      </c>
      <c r="O1783" s="1" t="s">
        <v>44</v>
      </c>
    </row>
    <row r="1784" spans="1:15" x14ac:dyDescent="0.3">
      <c r="A1784" s="1" t="s">
        <v>5062</v>
      </c>
      <c r="B1784" s="2">
        <v>45823</v>
      </c>
      <c r="C1784" s="1" t="s">
        <v>6666</v>
      </c>
      <c r="D1784" s="1" t="s">
        <v>24</v>
      </c>
      <c r="E1784">
        <v>2025</v>
      </c>
      <c r="F1784" s="1" t="s">
        <v>686</v>
      </c>
      <c r="G1784" s="1" t="s">
        <v>4639</v>
      </c>
      <c r="H1784" s="1" t="s">
        <v>2493</v>
      </c>
      <c r="I1784" s="1" t="s">
        <v>2494</v>
      </c>
      <c r="J1784" s="1" t="s">
        <v>70</v>
      </c>
      <c r="K1784" s="3">
        <v>29.07</v>
      </c>
      <c r="L1784">
        <v>5</v>
      </c>
      <c r="M1784" s="3">
        <v>145.35</v>
      </c>
      <c r="N1784" s="1" t="s">
        <v>21</v>
      </c>
      <c r="O1784" s="1" t="s">
        <v>95</v>
      </c>
    </row>
    <row r="1785" spans="1:15" x14ac:dyDescent="0.3">
      <c r="A1785" s="1" t="s">
        <v>5063</v>
      </c>
      <c r="B1785" s="2">
        <v>45563</v>
      </c>
      <c r="C1785" s="1" t="s">
        <v>6673</v>
      </c>
      <c r="D1785" s="1" t="s">
        <v>60</v>
      </c>
      <c r="E1785">
        <v>2024</v>
      </c>
      <c r="F1785" s="1" t="s">
        <v>340</v>
      </c>
      <c r="G1785" s="1" t="s">
        <v>341</v>
      </c>
      <c r="H1785" s="1" t="s">
        <v>2252</v>
      </c>
      <c r="I1785" s="1" t="s">
        <v>2253</v>
      </c>
      <c r="J1785" s="1" t="s">
        <v>51</v>
      </c>
      <c r="K1785" s="3">
        <v>28.26</v>
      </c>
      <c r="L1785">
        <v>5</v>
      </c>
      <c r="M1785" s="3">
        <v>141.30000000000001</v>
      </c>
      <c r="N1785" s="1" t="s">
        <v>29</v>
      </c>
      <c r="O1785" s="1" t="s">
        <v>22</v>
      </c>
    </row>
    <row r="1786" spans="1:15" x14ac:dyDescent="0.3">
      <c r="A1786" s="1" t="s">
        <v>5064</v>
      </c>
      <c r="B1786" s="2">
        <v>45888</v>
      </c>
      <c r="C1786" s="1" t="s">
        <v>6671</v>
      </c>
      <c r="D1786" s="1" t="s">
        <v>90</v>
      </c>
      <c r="E1786">
        <v>2025</v>
      </c>
      <c r="F1786" s="1" t="s">
        <v>1095</v>
      </c>
      <c r="G1786" s="1" t="s">
        <v>1096</v>
      </c>
      <c r="H1786" s="1" t="s">
        <v>4583</v>
      </c>
      <c r="I1786" s="1" t="s">
        <v>4584</v>
      </c>
      <c r="J1786" s="1" t="s">
        <v>51</v>
      </c>
      <c r="K1786" s="3">
        <v>33.17</v>
      </c>
      <c r="L1786">
        <v>2</v>
      </c>
      <c r="M1786" s="3">
        <v>66.34</v>
      </c>
      <c r="N1786" s="1" t="s">
        <v>21</v>
      </c>
      <c r="O1786" s="1" t="s">
        <v>37</v>
      </c>
    </row>
    <row r="1787" spans="1:15" x14ac:dyDescent="0.3">
      <c r="A1787" s="1" t="s">
        <v>5065</v>
      </c>
      <c r="B1787" s="2">
        <v>45283</v>
      </c>
      <c r="C1787" s="1" t="s">
        <v>6673</v>
      </c>
      <c r="D1787" s="1" t="s">
        <v>107</v>
      </c>
      <c r="E1787">
        <v>2023</v>
      </c>
      <c r="F1787" s="1" t="s">
        <v>1733</v>
      </c>
      <c r="G1787" s="1" t="s">
        <v>1734</v>
      </c>
      <c r="H1787" s="1" t="s">
        <v>297</v>
      </c>
      <c r="I1787" s="1" t="s">
        <v>298</v>
      </c>
      <c r="J1787" s="1" t="s">
        <v>20</v>
      </c>
      <c r="K1787" s="3">
        <v>41.9</v>
      </c>
      <c r="L1787">
        <v>1</v>
      </c>
      <c r="M1787" s="3">
        <v>41.9</v>
      </c>
      <c r="N1787" s="1" t="s">
        <v>29</v>
      </c>
      <c r="O1787" s="1" t="s">
        <v>22</v>
      </c>
    </row>
    <row r="1788" spans="1:15" x14ac:dyDescent="0.3">
      <c r="A1788" s="1" t="s">
        <v>5066</v>
      </c>
      <c r="B1788" s="2">
        <v>45242</v>
      </c>
      <c r="C1788" s="1" t="s">
        <v>6666</v>
      </c>
      <c r="D1788" s="1" t="s">
        <v>54</v>
      </c>
      <c r="E1788">
        <v>2023</v>
      </c>
      <c r="F1788" s="1" t="s">
        <v>4023</v>
      </c>
      <c r="G1788" s="1" t="s">
        <v>4024</v>
      </c>
      <c r="H1788" s="1" t="s">
        <v>487</v>
      </c>
      <c r="I1788" s="1" t="s">
        <v>2951</v>
      </c>
      <c r="J1788" s="1" t="s">
        <v>70</v>
      </c>
      <c r="K1788" s="3">
        <v>30.43</v>
      </c>
      <c r="L1788">
        <v>5</v>
      </c>
      <c r="M1788" s="3">
        <v>152.15</v>
      </c>
      <c r="N1788" s="1" t="s">
        <v>6669</v>
      </c>
      <c r="O1788" s="1" t="s">
        <v>44</v>
      </c>
    </row>
    <row r="1789" spans="1:15" x14ac:dyDescent="0.3">
      <c r="A1789" s="1" t="s">
        <v>5067</v>
      </c>
      <c r="B1789" s="2">
        <v>45337</v>
      </c>
      <c r="C1789" s="1" t="s">
        <v>6672</v>
      </c>
      <c r="D1789" s="1" t="s">
        <v>39</v>
      </c>
      <c r="E1789">
        <v>2024</v>
      </c>
      <c r="F1789" s="1" t="s">
        <v>1719</v>
      </c>
      <c r="G1789" s="1" t="s">
        <v>1720</v>
      </c>
      <c r="H1789" s="1" t="s">
        <v>1953</v>
      </c>
      <c r="I1789" s="1" t="s">
        <v>5068</v>
      </c>
      <c r="J1789" s="1" t="s">
        <v>87</v>
      </c>
      <c r="K1789" s="3">
        <v>23.35</v>
      </c>
      <c r="L1789">
        <v>1</v>
      </c>
      <c r="M1789" s="3">
        <v>23.35</v>
      </c>
      <c r="N1789" s="1" t="s">
        <v>6669</v>
      </c>
      <c r="O1789" s="1" t="s">
        <v>22</v>
      </c>
    </row>
    <row r="1790" spans="1:15" x14ac:dyDescent="0.3">
      <c r="A1790" s="1" t="s">
        <v>5069</v>
      </c>
      <c r="B1790" s="2">
        <v>44972</v>
      </c>
      <c r="C1790" s="1" t="s">
        <v>6670</v>
      </c>
      <c r="D1790" s="1" t="s">
        <v>39</v>
      </c>
      <c r="E1790">
        <v>2023</v>
      </c>
      <c r="F1790" s="1" t="s">
        <v>1434</v>
      </c>
      <c r="G1790" s="1" t="s">
        <v>5070</v>
      </c>
      <c r="H1790" s="1" t="s">
        <v>1007</v>
      </c>
      <c r="I1790" s="1" t="s">
        <v>1170</v>
      </c>
      <c r="J1790" s="1" t="s">
        <v>70</v>
      </c>
      <c r="K1790" s="3">
        <v>33.5</v>
      </c>
      <c r="L1790">
        <v>2</v>
      </c>
      <c r="M1790" s="3">
        <v>67</v>
      </c>
      <c r="N1790" s="1" t="s">
        <v>88</v>
      </c>
      <c r="O1790" s="1" t="s">
        <v>37</v>
      </c>
    </row>
    <row r="1791" spans="1:15" x14ac:dyDescent="0.3">
      <c r="A1791" s="1" t="s">
        <v>5071</v>
      </c>
      <c r="B1791" s="2">
        <v>45445</v>
      </c>
      <c r="C1791" s="1" t="s">
        <v>6666</v>
      </c>
      <c r="D1791" s="1" t="s">
        <v>24</v>
      </c>
      <c r="E1791">
        <v>2024</v>
      </c>
      <c r="F1791" s="1" t="s">
        <v>245</v>
      </c>
      <c r="G1791" s="1" t="s">
        <v>1534</v>
      </c>
      <c r="H1791" s="1" t="s">
        <v>2079</v>
      </c>
      <c r="I1791" s="1" t="s">
        <v>4556</v>
      </c>
      <c r="J1791" s="1" t="s">
        <v>51</v>
      </c>
      <c r="K1791" s="3">
        <v>15.36</v>
      </c>
      <c r="L1791">
        <v>2</v>
      </c>
      <c r="M1791" s="3">
        <v>30.72</v>
      </c>
      <c r="N1791" s="1" t="s">
        <v>21</v>
      </c>
      <c r="O1791" s="1" t="s">
        <v>22</v>
      </c>
    </row>
    <row r="1792" spans="1:15" x14ac:dyDescent="0.3">
      <c r="A1792" s="1" t="s">
        <v>5072</v>
      </c>
      <c r="B1792" s="2">
        <v>45490</v>
      </c>
      <c r="C1792" s="1" t="s">
        <v>6670</v>
      </c>
      <c r="D1792" s="1" t="s">
        <v>32</v>
      </c>
      <c r="E1792">
        <v>2024</v>
      </c>
      <c r="F1792" s="1" t="s">
        <v>5073</v>
      </c>
      <c r="G1792" s="1" t="s">
        <v>5074</v>
      </c>
      <c r="H1792" s="1" t="s">
        <v>950</v>
      </c>
      <c r="I1792" s="1" t="s">
        <v>4931</v>
      </c>
      <c r="J1792" s="1" t="s">
        <v>70</v>
      </c>
      <c r="K1792" s="3">
        <v>27.18</v>
      </c>
      <c r="L1792">
        <v>5</v>
      </c>
      <c r="M1792" s="3">
        <v>135.9</v>
      </c>
      <c r="N1792" s="1" t="s">
        <v>21</v>
      </c>
      <c r="O1792" s="1" t="s">
        <v>30</v>
      </c>
    </row>
    <row r="1793" spans="1:15" x14ac:dyDescent="0.3">
      <c r="A1793" s="1" t="s">
        <v>5075</v>
      </c>
      <c r="B1793" s="2">
        <v>45461</v>
      </c>
      <c r="C1793" s="1" t="s">
        <v>6671</v>
      </c>
      <c r="D1793" s="1" t="s">
        <v>24</v>
      </c>
      <c r="E1793">
        <v>2024</v>
      </c>
      <c r="F1793" s="1" t="s">
        <v>1188</v>
      </c>
      <c r="G1793" s="1" t="s">
        <v>1189</v>
      </c>
      <c r="H1793" s="1" t="s">
        <v>1748</v>
      </c>
      <c r="I1793" s="1" t="s">
        <v>5076</v>
      </c>
      <c r="J1793" s="1" t="s">
        <v>87</v>
      </c>
      <c r="K1793" s="3">
        <v>21.73</v>
      </c>
      <c r="L1793">
        <v>5</v>
      </c>
      <c r="M1793" s="3">
        <v>108.65</v>
      </c>
      <c r="N1793" s="1" t="s">
        <v>6669</v>
      </c>
      <c r="O1793" s="1" t="s">
        <v>22</v>
      </c>
    </row>
    <row r="1794" spans="1:15" x14ac:dyDescent="0.3">
      <c r="A1794" s="1" t="s">
        <v>5077</v>
      </c>
      <c r="B1794" s="2">
        <v>45801</v>
      </c>
      <c r="C1794" s="1" t="s">
        <v>6673</v>
      </c>
      <c r="D1794" s="1" t="s">
        <v>46</v>
      </c>
      <c r="E1794">
        <v>2025</v>
      </c>
      <c r="F1794" s="1" t="s">
        <v>2875</v>
      </c>
      <c r="G1794" s="1" t="s">
        <v>4791</v>
      </c>
      <c r="H1794" s="1" t="s">
        <v>2779</v>
      </c>
      <c r="I1794" s="1" t="s">
        <v>3514</v>
      </c>
      <c r="J1794" s="1" t="s">
        <v>87</v>
      </c>
      <c r="K1794" s="3">
        <v>13.6</v>
      </c>
      <c r="L1794">
        <v>1</v>
      </c>
      <c r="M1794" s="3">
        <v>13.6</v>
      </c>
      <c r="N1794" s="1" t="s">
        <v>21</v>
      </c>
      <c r="O1794" s="1" t="s">
        <v>30</v>
      </c>
    </row>
    <row r="1795" spans="1:15" x14ac:dyDescent="0.3">
      <c r="A1795" s="1" t="s">
        <v>5078</v>
      </c>
      <c r="B1795" s="2">
        <v>45363</v>
      </c>
      <c r="C1795" s="1" t="s">
        <v>6671</v>
      </c>
      <c r="D1795" s="1" t="s">
        <v>15</v>
      </c>
      <c r="E1795">
        <v>2024</v>
      </c>
      <c r="F1795" s="1" t="s">
        <v>788</v>
      </c>
      <c r="G1795" s="1" t="s">
        <v>1660</v>
      </c>
      <c r="H1795" s="1" t="s">
        <v>1410</v>
      </c>
      <c r="I1795" s="1" t="s">
        <v>5079</v>
      </c>
      <c r="J1795" s="1" t="s">
        <v>20</v>
      </c>
      <c r="K1795" s="3">
        <v>48.66</v>
      </c>
      <c r="L1795">
        <v>1</v>
      </c>
      <c r="M1795" s="3">
        <v>48.66</v>
      </c>
      <c r="N1795" s="1" t="s">
        <v>6669</v>
      </c>
      <c r="O1795" s="1" t="s">
        <v>193</v>
      </c>
    </row>
    <row r="1796" spans="1:15" x14ac:dyDescent="0.3">
      <c r="A1796" s="1" t="s">
        <v>5080</v>
      </c>
      <c r="B1796" s="2">
        <v>45098</v>
      </c>
      <c r="C1796" s="1" t="s">
        <v>6670</v>
      </c>
      <c r="D1796" s="1" t="s">
        <v>24</v>
      </c>
      <c r="E1796">
        <v>2023</v>
      </c>
      <c r="F1796" s="1" t="s">
        <v>290</v>
      </c>
      <c r="G1796" s="1" t="s">
        <v>4742</v>
      </c>
      <c r="H1796" s="1" t="s">
        <v>3878</v>
      </c>
      <c r="I1796" s="1" t="s">
        <v>3879</v>
      </c>
      <c r="J1796" s="1" t="s">
        <v>20</v>
      </c>
      <c r="K1796" s="3">
        <v>16.38</v>
      </c>
      <c r="L1796">
        <v>5</v>
      </c>
      <c r="M1796" s="3">
        <v>81.900000000000006</v>
      </c>
      <c r="N1796" s="1" t="s">
        <v>21</v>
      </c>
      <c r="O1796" s="1" t="s">
        <v>44</v>
      </c>
    </row>
    <row r="1797" spans="1:15" x14ac:dyDescent="0.3">
      <c r="A1797" s="1" t="s">
        <v>5081</v>
      </c>
      <c r="B1797" s="2">
        <v>45244</v>
      </c>
      <c r="C1797" s="1" t="s">
        <v>6671</v>
      </c>
      <c r="D1797" s="1" t="s">
        <v>54</v>
      </c>
      <c r="E1797">
        <v>2023</v>
      </c>
      <c r="F1797" s="1" t="s">
        <v>1083</v>
      </c>
      <c r="G1797" s="1" t="s">
        <v>1084</v>
      </c>
      <c r="H1797" s="1" t="s">
        <v>645</v>
      </c>
      <c r="I1797" s="1" t="s">
        <v>4833</v>
      </c>
      <c r="J1797" s="1" t="s">
        <v>51</v>
      </c>
      <c r="K1797" s="3">
        <v>18.79</v>
      </c>
      <c r="L1797">
        <v>1</v>
      </c>
      <c r="M1797" s="3">
        <v>18.79</v>
      </c>
      <c r="N1797" s="1" t="s">
        <v>21</v>
      </c>
      <c r="O1797" s="1" t="s">
        <v>44</v>
      </c>
    </row>
    <row r="1798" spans="1:15" x14ac:dyDescent="0.3">
      <c r="A1798" s="1" t="s">
        <v>5082</v>
      </c>
      <c r="B1798" s="2">
        <v>44806</v>
      </c>
      <c r="C1798" s="1" t="s">
        <v>6668</v>
      </c>
      <c r="D1798" s="1" t="s">
        <v>60</v>
      </c>
      <c r="E1798">
        <v>2022</v>
      </c>
      <c r="F1798" s="1" t="s">
        <v>1078</v>
      </c>
      <c r="G1798" s="1" t="s">
        <v>1079</v>
      </c>
      <c r="H1798" s="1" t="s">
        <v>1806</v>
      </c>
      <c r="I1798" s="1" t="s">
        <v>1807</v>
      </c>
      <c r="J1798" s="1" t="s">
        <v>70</v>
      </c>
      <c r="K1798" s="3">
        <v>14.01</v>
      </c>
      <c r="L1798">
        <v>3</v>
      </c>
      <c r="M1798" s="3">
        <v>42.03</v>
      </c>
      <c r="N1798" s="1" t="s">
        <v>6669</v>
      </c>
      <c r="O1798" s="1" t="s">
        <v>22</v>
      </c>
    </row>
    <row r="1799" spans="1:15" x14ac:dyDescent="0.3">
      <c r="A1799" s="1" t="s">
        <v>5083</v>
      </c>
      <c r="B1799" s="2">
        <v>45227</v>
      </c>
      <c r="C1799" s="1" t="s">
        <v>6673</v>
      </c>
      <c r="D1799" s="1" t="s">
        <v>133</v>
      </c>
      <c r="E1799">
        <v>2023</v>
      </c>
      <c r="F1799" s="1" t="s">
        <v>5084</v>
      </c>
      <c r="G1799" s="1" t="s">
        <v>5085</v>
      </c>
      <c r="H1799" s="1" t="s">
        <v>1071</v>
      </c>
      <c r="I1799" s="1" t="s">
        <v>5086</v>
      </c>
      <c r="J1799" s="1" t="s">
        <v>87</v>
      </c>
      <c r="K1799" s="3">
        <v>16.149999999999999</v>
      </c>
      <c r="L1799">
        <v>2</v>
      </c>
      <c r="M1799" s="3">
        <v>32.299999999999997</v>
      </c>
      <c r="N1799" s="1" t="s">
        <v>88</v>
      </c>
      <c r="O1799" s="1" t="s">
        <v>52</v>
      </c>
    </row>
    <row r="1800" spans="1:15" x14ac:dyDescent="0.3">
      <c r="A1800" s="1" t="s">
        <v>5087</v>
      </c>
      <c r="B1800" s="2">
        <v>45273</v>
      </c>
      <c r="C1800" s="1" t="s">
        <v>6670</v>
      </c>
      <c r="D1800" s="1" t="s">
        <v>107</v>
      </c>
      <c r="E1800">
        <v>2023</v>
      </c>
      <c r="F1800" s="1" t="s">
        <v>3030</v>
      </c>
      <c r="G1800" s="1" t="s">
        <v>3031</v>
      </c>
      <c r="H1800" s="1" t="s">
        <v>345</v>
      </c>
      <c r="I1800" s="1" t="s">
        <v>346</v>
      </c>
      <c r="J1800" s="1" t="s">
        <v>20</v>
      </c>
      <c r="K1800" s="3">
        <v>38.200000000000003</v>
      </c>
      <c r="L1800">
        <v>3</v>
      </c>
      <c r="M1800" s="3">
        <v>114.6</v>
      </c>
      <c r="N1800" s="1" t="s">
        <v>6669</v>
      </c>
      <c r="O1800" s="1" t="s">
        <v>95</v>
      </c>
    </row>
    <row r="1801" spans="1:15" x14ac:dyDescent="0.3">
      <c r="A1801" s="1" t="s">
        <v>5088</v>
      </c>
      <c r="B1801" s="2">
        <v>45135</v>
      </c>
      <c r="C1801" s="1" t="s">
        <v>6668</v>
      </c>
      <c r="D1801" s="1" t="s">
        <v>32</v>
      </c>
      <c r="E1801">
        <v>2023</v>
      </c>
      <c r="F1801" s="1" t="s">
        <v>5089</v>
      </c>
      <c r="G1801" s="1" t="s">
        <v>5090</v>
      </c>
      <c r="H1801" s="1" t="s">
        <v>1806</v>
      </c>
      <c r="I1801" s="1" t="s">
        <v>5091</v>
      </c>
      <c r="J1801" s="1" t="s">
        <v>70</v>
      </c>
      <c r="K1801" s="3">
        <v>19.3</v>
      </c>
      <c r="L1801">
        <v>5</v>
      </c>
      <c r="M1801" s="3">
        <v>96.5</v>
      </c>
      <c r="N1801" s="1" t="s">
        <v>6669</v>
      </c>
      <c r="O1801" s="1" t="s">
        <v>193</v>
      </c>
    </row>
    <row r="1802" spans="1:15" x14ac:dyDescent="0.3">
      <c r="A1802" s="1" t="s">
        <v>5092</v>
      </c>
      <c r="B1802" s="2">
        <v>44931</v>
      </c>
      <c r="C1802" s="1" t="s">
        <v>6672</v>
      </c>
      <c r="D1802" s="1" t="s">
        <v>210</v>
      </c>
      <c r="E1802">
        <v>2023</v>
      </c>
      <c r="F1802" s="1" t="s">
        <v>859</v>
      </c>
      <c r="G1802" s="1" t="s">
        <v>860</v>
      </c>
      <c r="H1802" s="1" t="s">
        <v>3204</v>
      </c>
      <c r="I1802" s="1" t="s">
        <v>3205</v>
      </c>
      <c r="J1802" s="1" t="s">
        <v>20</v>
      </c>
      <c r="K1802" s="3">
        <v>21.31</v>
      </c>
      <c r="L1802">
        <v>1</v>
      </c>
      <c r="M1802" s="3">
        <v>21.31</v>
      </c>
      <c r="N1802" s="1" t="s">
        <v>29</v>
      </c>
      <c r="O1802" s="1" t="s">
        <v>30</v>
      </c>
    </row>
    <row r="1803" spans="1:15" x14ac:dyDescent="0.3">
      <c r="A1803" s="1" t="s">
        <v>5093</v>
      </c>
      <c r="B1803" s="2">
        <v>45237</v>
      </c>
      <c r="C1803" s="1" t="s">
        <v>6671</v>
      </c>
      <c r="D1803" s="1" t="s">
        <v>54</v>
      </c>
      <c r="E1803">
        <v>2023</v>
      </c>
      <c r="F1803" s="1" t="s">
        <v>854</v>
      </c>
      <c r="G1803" s="1" t="s">
        <v>855</v>
      </c>
      <c r="H1803" s="1" t="s">
        <v>950</v>
      </c>
      <c r="I1803" s="1" t="s">
        <v>4931</v>
      </c>
      <c r="J1803" s="1" t="s">
        <v>51</v>
      </c>
      <c r="K1803" s="3">
        <v>30.76</v>
      </c>
      <c r="L1803">
        <v>3</v>
      </c>
      <c r="M1803" s="3">
        <v>92.28</v>
      </c>
      <c r="N1803" s="1" t="s">
        <v>88</v>
      </c>
      <c r="O1803" s="1" t="s">
        <v>37</v>
      </c>
    </row>
    <row r="1804" spans="1:15" x14ac:dyDescent="0.3">
      <c r="A1804" s="1" t="s">
        <v>5094</v>
      </c>
      <c r="B1804" s="2">
        <v>45504</v>
      </c>
      <c r="C1804" s="1" t="s">
        <v>6670</v>
      </c>
      <c r="D1804" s="1" t="s">
        <v>32</v>
      </c>
      <c r="E1804">
        <v>2024</v>
      </c>
      <c r="F1804" s="1" t="s">
        <v>2848</v>
      </c>
      <c r="G1804" s="1" t="s">
        <v>2849</v>
      </c>
      <c r="H1804" s="1" t="s">
        <v>337</v>
      </c>
      <c r="I1804" s="1" t="s">
        <v>3969</v>
      </c>
      <c r="J1804" s="1" t="s">
        <v>87</v>
      </c>
      <c r="K1804" s="3">
        <v>39.19</v>
      </c>
      <c r="L1804">
        <v>2</v>
      </c>
      <c r="M1804" s="3">
        <v>78.38</v>
      </c>
      <c r="N1804" s="1" t="s">
        <v>21</v>
      </c>
      <c r="O1804" s="1" t="s">
        <v>37</v>
      </c>
    </row>
    <row r="1805" spans="1:15" x14ac:dyDescent="0.3">
      <c r="A1805" s="1" t="s">
        <v>5095</v>
      </c>
      <c r="B1805" s="2">
        <v>45444</v>
      </c>
      <c r="C1805" s="1" t="s">
        <v>6673</v>
      </c>
      <c r="D1805" s="1" t="s">
        <v>24</v>
      </c>
      <c r="E1805">
        <v>2024</v>
      </c>
      <c r="F1805" s="1" t="s">
        <v>2123</v>
      </c>
      <c r="G1805" s="1" t="s">
        <v>5096</v>
      </c>
      <c r="H1805" s="1" t="s">
        <v>2110</v>
      </c>
      <c r="I1805" s="1" t="s">
        <v>5097</v>
      </c>
      <c r="J1805" s="1" t="s">
        <v>87</v>
      </c>
      <c r="K1805" s="3">
        <v>6.01</v>
      </c>
      <c r="L1805">
        <v>2</v>
      </c>
      <c r="M1805" s="3">
        <v>12.02</v>
      </c>
      <c r="N1805" s="1" t="s">
        <v>6669</v>
      </c>
      <c r="O1805" s="1" t="s">
        <v>52</v>
      </c>
    </row>
    <row r="1806" spans="1:15" x14ac:dyDescent="0.3">
      <c r="A1806" s="1" t="s">
        <v>5099</v>
      </c>
      <c r="B1806" s="2">
        <v>45700</v>
      </c>
      <c r="C1806" s="1" t="s">
        <v>6670</v>
      </c>
      <c r="D1806" s="1" t="s">
        <v>39</v>
      </c>
      <c r="E1806">
        <v>2025</v>
      </c>
      <c r="F1806" s="1" t="s">
        <v>139</v>
      </c>
      <c r="G1806" s="1" t="s">
        <v>4489</v>
      </c>
      <c r="H1806" s="1" t="s">
        <v>416</v>
      </c>
      <c r="I1806" s="1" t="s">
        <v>3411</v>
      </c>
      <c r="J1806" s="1" t="s">
        <v>51</v>
      </c>
      <c r="K1806" s="3">
        <v>35.9</v>
      </c>
      <c r="L1806">
        <v>4</v>
      </c>
      <c r="M1806" s="3">
        <v>143.6</v>
      </c>
      <c r="N1806" s="1" t="s">
        <v>6669</v>
      </c>
      <c r="O1806" s="1" t="s">
        <v>95</v>
      </c>
    </row>
    <row r="1807" spans="1:15" x14ac:dyDescent="0.3">
      <c r="A1807" s="1" t="s">
        <v>5100</v>
      </c>
      <c r="B1807" s="2">
        <v>45236</v>
      </c>
      <c r="C1807" s="1" t="s">
        <v>6667</v>
      </c>
      <c r="D1807" s="1" t="s">
        <v>54</v>
      </c>
      <c r="E1807">
        <v>2023</v>
      </c>
      <c r="F1807" s="1" t="s">
        <v>2799</v>
      </c>
      <c r="G1807" s="1" t="s">
        <v>2800</v>
      </c>
      <c r="H1807" s="1" t="s">
        <v>3179</v>
      </c>
      <c r="I1807" s="1" t="s">
        <v>4406</v>
      </c>
      <c r="J1807" s="1" t="s">
        <v>70</v>
      </c>
      <c r="K1807" s="3">
        <v>31.1</v>
      </c>
      <c r="L1807">
        <v>4</v>
      </c>
      <c r="M1807" s="3">
        <v>124.4</v>
      </c>
      <c r="N1807" s="1" t="s">
        <v>21</v>
      </c>
      <c r="O1807" s="1" t="s">
        <v>30</v>
      </c>
    </row>
    <row r="1808" spans="1:15" x14ac:dyDescent="0.3">
      <c r="A1808" s="1" t="s">
        <v>5101</v>
      </c>
      <c r="B1808" s="2">
        <v>45311</v>
      </c>
      <c r="C1808" s="1" t="s">
        <v>6673</v>
      </c>
      <c r="D1808" s="1" t="s">
        <v>210</v>
      </c>
      <c r="E1808">
        <v>2024</v>
      </c>
      <c r="F1808" s="1" t="s">
        <v>1048</v>
      </c>
      <c r="G1808" s="1" t="s">
        <v>1049</v>
      </c>
      <c r="H1808" s="1" t="s">
        <v>5102</v>
      </c>
      <c r="I1808" s="1" t="s">
        <v>5103</v>
      </c>
      <c r="J1808" s="1" t="s">
        <v>87</v>
      </c>
      <c r="K1808" s="3">
        <v>17.3</v>
      </c>
      <c r="L1808">
        <v>1</v>
      </c>
      <c r="M1808" s="3">
        <v>17.3</v>
      </c>
      <c r="N1808" s="1" t="s">
        <v>21</v>
      </c>
      <c r="O1808" s="1" t="s">
        <v>193</v>
      </c>
    </row>
    <row r="1809" spans="1:15" x14ac:dyDescent="0.3">
      <c r="A1809" s="1" t="s">
        <v>5104</v>
      </c>
      <c r="B1809" s="2">
        <v>45171</v>
      </c>
      <c r="C1809" s="1" t="s">
        <v>6673</v>
      </c>
      <c r="D1809" s="1" t="s">
        <v>60</v>
      </c>
      <c r="E1809">
        <v>2023</v>
      </c>
      <c r="F1809" s="1" t="s">
        <v>3523</v>
      </c>
      <c r="G1809" s="1" t="s">
        <v>5004</v>
      </c>
      <c r="H1809" s="1" t="s">
        <v>1685</v>
      </c>
      <c r="I1809" s="1" t="s">
        <v>1686</v>
      </c>
      <c r="J1809" s="1" t="s">
        <v>87</v>
      </c>
      <c r="K1809" s="3">
        <v>18</v>
      </c>
      <c r="L1809">
        <v>1</v>
      </c>
      <c r="M1809" s="3">
        <v>18</v>
      </c>
      <c r="N1809" s="1" t="s">
        <v>21</v>
      </c>
      <c r="O1809" s="1" t="s">
        <v>193</v>
      </c>
    </row>
    <row r="1810" spans="1:15" x14ac:dyDescent="0.3">
      <c r="A1810" s="1" t="s">
        <v>5105</v>
      </c>
      <c r="B1810" s="2">
        <v>45583</v>
      </c>
      <c r="C1810" s="1" t="s">
        <v>6668</v>
      </c>
      <c r="D1810" s="1" t="s">
        <v>133</v>
      </c>
      <c r="E1810">
        <v>2024</v>
      </c>
      <c r="F1810" s="1" t="s">
        <v>1317</v>
      </c>
      <c r="G1810" s="1" t="s">
        <v>1318</v>
      </c>
      <c r="H1810" s="1" t="s">
        <v>4153</v>
      </c>
      <c r="I1810" s="1" t="s">
        <v>4154</v>
      </c>
      <c r="J1810" s="1" t="s">
        <v>20</v>
      </c>
      <c r="K1810" s="3">
        <v>50.56</v>
      </c>
      <c r="L1810">
        <v>3</v>
      </c>
      <c r="M1810" s="3">
        <v>151.68</v>
      </c>
      <c r="N1810" s="1" t="s">
        <v>29</v>
      </c>
      <c r="O1810" s="1" t="s">
        <v>95</v>
      </c>
    </row>
    <row r="1811" spans="1:15" x14ac:dyDescent="0.3">
      <c r="A1811" s="1" t="s">
        <v>5106</v>
      </c>
      <c r="B1811" s="2">
        <v>45636</v>
      </c>
      <c r="C1811" s="1" t="s">
        <v>6671</v>
      </c>
      <c r="D1811" s="1" t="s">
        <v>107</v>
      </c>
      <c r="E1811">
        <v>2024</v>
      </c>
      <c r="F1811" s="1" t="s">
        <v>2006</v>
      </c>
      <c r="G1811" s="1" t="s">
        <v>2007</v>
      </c>
      <c r="H1811" s="1" t="s">
        <v>593</v>
      </c>
      <c r="I1811" s="1" t="s">
        <v>594</v>
      </c>
      <c r="J1811" s="1" t="s">
        <v>51</v>
      </c>
      <c r="K1811" s="3">
        <v>32.32</v>
      </c>
      <c r="L1811">
        <v>2</v>
      </c>
      <c r="M1811" s="3">
        <v>64.64</v>
      </c>
      <c r="N1811" s="1" t="s">
        <v>6669</v>
      </c>
      <c r="O1811" s="1" t="s">
        <v>44</v>
      </c>
    </row>
    <row r="1812" spans="1:15" x14ac:dyDescent="0.3">
      <c r="A1812" s="1" t="s">
        <v>5107</v>
      </c>
      <c r="B1812" s="2">
        <v>45561</v>
      </c>
      <c r="C1812" s="1" t="s">
        <v>6672</v>
      </c>
      <c r="D1812" s="1" t="s">
        <v>60</v>
      </c>
      <c r="E1812">
        <v>2024</v>
      </c>
      <c r="F1812" s="1" t="s">
        <v>5108</v>
      </c>
      <c r="G1812" s="1" t="s">
        <v>5109</v>
      </c>
      <c r="H1812" s="1" t="s">
        <v>1707</v>
      </c>
      <c r="I1812" s="1" t="s">
        <v>5110</v>
      </c>
      <c r="J1812" s="1" t="s">
        <v>51</v>
      </c>
      <c r="K1812" s="3">
        <v>16.420000000000002</v>
      </c>
      <c r="L1812">
        <v>1</v>
      </c>
      <c r="M1812" s="3">
        <v>16.420000000000002</v>
      </c>
      <c r="N1812" s="1" t="s">
        <v>6669</v>
      </c>
      <c r="O1812" s="1" t="s">
        <v>193</v>
      </c>
    </row>
    <row r="1813" spans="1:15" x14ac:dyDescent="0.3">
      <c r="A1813" s="1" t="s">
        <v>5111</v>
      </c>
      <c r="B1813" s="2">
        <v>45099</v>
      </c>
      <c r="C1813" s="1" t="s">
        <v>6672</v>
      </c>
      <c r="D1813" s="1" t="s">
        <v>24</v>
      </c>
      <c r="E1813">
        <v>2023</v>
      </c>
      <c r="F1813" s="1" t="s">
        <v>794</v>
      </c>
      <c r="G1813" s="1" t="s">
        <v>4913</v>
      </c>
      <c r="H1813" s="1" t="s">
        <v>3747</v>
      </c>
      <c r="I1813" s="1" t="s">
        <v>4959</v>
      </c>
      <c r="J1813" s="1" t="s">
        <v>20</v>
      </c>
      <c r="K1813" s="3">
        <v>34.07</v>
      </c>
      <c r="L1813">
        <v>5</v>
      </c>
      <c r="M1813" s="3">
        <v>170.35</v>
      </c>
      <c r="N1813" s="1" t="s">
        <v>29</v>
      </c>
      <c r="O1813" s="1" t="s">
        <v>22</v>
      </c>
    </row>
    <row r="1814" spans="1:15" x14ac:dyDescent="0.3">
      <c r="A1814" s="1" t="s">
        <v>5112</v>
      </c>
      <c r="B1814" s="2">
        <v>45643</v>
      </c>
      <c r="C1814" s="1" t="s">
        <v>6671</v>
      </c>
      <c r="D1814" s="1" t="s">
        <v>107</v>
      </c>
      <c r="E1814">
        <v>2024</v>
      </c>
      <c r="F1814" s="1" t="s">
        <v>2838</v>
      </c>
      <c r="G1814" s="1" t="s">
        <v>5113</v>
      </c>
      <c r="H1814" s="1" t="s">
        <v>932</v>
      </c>
      <c r="I1814" s="1" t="s">
        <v>2998</v>
      </c>
      <c r="J1814" s="1" t="s">
        <v>87</v>
      </c>
      <c r="K1814" s="3">
        <v>44.47</v>
      </c>
      <c r="L1814">
        <v>3</v>
      </c>
      <c r="M1814" s="3">
        <v>133.41</v>
      </c>
      <c r="N1814" s="1" t="s">
        <v>21</v>
      </c>
      <c r="O1814" s="1" t="s">
        <v>52</v>
      </c>
    </row>
    <row r="1815" spans="1:15" x14ac:dyDescent="0.3">
      <c r="A1815" s="1" t="s">
        <v>5114</v>
      </c>
      <c r="B1815" s="2">
        <v>44804</v>
      </c>
      <c r="C1815" s="1" t="s">
        <v>6670</v>
      </c>
      <c r="D1815" s="1" t="s">
        <v>90</v>
      </c>
      <c r="E1815">
        <v>2022</v>
      </c>
      <c r="F1815" s="1" t="s">
        <v>5115</v>
      </c>
      <c r="G1815" s="1" t="s">
        <v>5116</v>
      </c>
      <c r="H1815" s="1" t="s">
        <v>1602</v>
      </c>
      <c r="I1815" s="1" t="s">
        <v>1740</v>
      </c>
      <c r="J1815" s="1" t="s">
        <v>20</v>
      </c>
      <c r="K1815" s="3">
        <v>22.38</v>
      </c>
      <c r="L1815">
        <v>1</v>
      </c>
      <c r="M1815" s="3">
        <v>22.38</v>
      </c>
      <c r="N1815" s="1" t="s">
        <v>21</v>
      </c>
      <c r="O1815" s="1" t="s">
        <v>95</v>
      </c>
    </row>
    <row r="1816" spans="1:15" x14ac:dyDescent="0.3">
      <c r="A1816" s="1" t="s">
        <v>5117</v>
      </c>
      <c r="B1816" s="2">
        <v>45516</v>
      </c>
      <c r="C1816" s="1" t="s">
        <v>6667</v>
      </c>
      <c r="D1816" s="1" t="s">
        <v>90</v>
      </c>
      <c r="E1816">
        <v>2024</v>
      </c>
      <c r="F1816" s="1" t="s">
        <v>3109</v>
      </c>
      <c r="G1816" s="1" t="s">
        <v>3110</v>
      </c>
      <c r="H1816" s="1" t="s">
        <v>4054</v>
      </c>
      <c r="I1816" s="1" t="s">
        <v>5118</v>
      </c>
      <c r="J1816" s="1" t="s">
        <v>70</v>
      </c>
      <c r="K1816" s="3">
        <v>5.7</v>
      </c>
      <c r="L1816">
        <v>3</v>
      </c>
      <c r="M1816" s="3">
        <v>17.100000000000001</v>
      </c>
      <c r="N1816" s="1" t="s">
        <v>21</v>
      </c>
      <c r="O1816" s="1" t="s">
        <v>52</v>
      </c>
    </row>
    <row r="1817" spans="1:15" x14ac:dyDescent="0.3">
      <c r="A1817" s="1" t="s">
        <v>5119</v>
      </c>
      <c r="B1817" s="2">
        <v>45615</v>
      </c>
      <c r="C1817" s="1" t="s">
        <v>6671</v>
      </c>
      <c r="D1817" s="1" t="s">
        <v>54</v>
      </c>
      <c r="E1817">
        <v>2024</v>
      </c>
      <c r="F1817" s="1" t="s">
        <v>2875</v>
      </c>
      <c r="G1817" s="1" t="s">
        <v>4791</v>
      </c>
      <c r="H1817" s="1" t="s">
        <v>2742</v>
      </c>
      <c r="I1817" s="1" t="s">
        <v>2743</v>
      </c>
      <c r="J1817" s="1" t="s">
        <v>51</v>
      </c>
      <c r="K1817" s="3">
        <v>41.8</v>
      </c>
      <c r="L1817">
        <v>3</v>
      </c>
      <c r="M1817" s="3">
        <v>125.4</v>
      </c>
      <c r="N1817" s="1" t="s">
        <v>6669</v>
      </c>
      <c r="O1817" s="1" t="s">
        <v>22</v>
      </c>
    </row>
    <row r="1818" spans="1:15" x14ac:dyDescent="0.3">
      <c r="A1818" s="1" t="s">
        <v>5120</v>
      </c>
      <c r="B1818" s="2">
        <v>45330</v>
      </c>
      <c r="C1818" s="1" t="s">
        <v>6672</v>
      </c>
      <c r="D1818" s="1" t="s">
        <v>39</v>
      </c>
      <c r="E1818">
        <v>2024</v>
      </c>
      <c r="F1818" s="1" t="s">
        <v>5121</v>
      </c>
      <c r="G1818" s="1" t="s">
        <v>5122</v>
      </c>
      <c r="H1818" s="1" t="s">
        <v>1541</v>
      </c>
      <c r="I1818" s="1" t="s">
        <v>1542</v>
      </c>
      <c r="J1818" s="1" t="s">
        <v>87</v>
      </c>
      <c r="K1818" s="3">
        <v>30.03</v>
      </c>
      <c r="L1818">
        <v>1</v>
      </c>
      <c r="M1818" s="3">
        <v>30.03</v>
      </c>
      <c r="N1818" s="1" t="s">
        <v>6669</v>
      </c>
      <c r="O1818" s="1" t="s">
        <v>37</v>
      </c>
    </row>
    <row r="1819" spans="1:15" x14ac:dyDescent="0.3">
      <c r="A1819" s="1" t="s">
        <v>5123</v>
      </c>
      <c r="B1819" s="2">
        <v>44994</v>
      </c>
      <c r="C1819" s="1" t="s">
        <v>6672</v>
      </c>
      <c r="D1819" s="1" t="s">
        <v>15</v>
      </c>
      <c r="E1819">
        <v>2023</v>
      </c>
      <c r="F1819" s="1" t="s">
        <v>3103</v>
      </c>
      <c r="G1819" s="1" t="s">
        <v>3104</v>
      </c>
      <c r="H1819" s="1" t="s">
        <v>3172</v>
      </c>
      <c r="I1819" s="1" t="s">
        <v>3173</v>
      </c>
      <c r="J1819" s="1" t="s">
        <v>20</v>
      </c>
      <c r="K1819" s="3">
        <v>9.99</v>
      </c>
      <c r="L1819">
        <v>4</v>
      </c>
      <c r="M1819" s="3">
        <v>39.96</v>
      </c>
      <c r="N1819" s="1" t="s">
        <v>6669</v>
      </c>
      <c r="O1819" s="1" t="s">
        <v>30</v>
      </c>
    </row>
    <row r="1820" spans="1:15" x14ac:dyDescent="0.3">
      <c r="A1820" s="1" t="s">
        <v>5124</v>
      </c>
      <c r="B1820" s="2">
        <v>45626</v>
      </c>
      <c r="C1820" s="1" t="s">
        <v>6673</v>
      </c>
      <c r="D1820" s="1" t="s">
        <v>54</v>
      </c>
      <c r="E1820">
        <v>2024</v>
      </c>
      <c r="F1820" s="1" t="s">
        <v>5125</v>
      </c>
      <c r="G1820" s="1" t="s">
        <v>5126</v>
      </c>
      <c r="H1820" s="1" t="s">
        <v>678</v>
      </c>
      <c r="I1820" s="1" t="s">
        <v>2599</v>
      </c>
      <c r="J1820" s="1" t="s">
        <v>51</v>
      </c>
      <c r="K1820" s="3">
        <v>8.76</v>
      </c>
      <c r="L1820">
        <v>5</v>
      </c>
      <c r="M1820" s="3">
        <v>43.8</v>
      </c>
      <c r="N1820" s="1" t="s">
        <v>88</v>
      </c>
      <c r="O1820" s="1" t="s">
        <v>193</v>
      </c>
    </row>
    <row r="1821" spans="1:15" x14ac:dyDescent="0.3">
      <c r="A1821" s="1" t="s">
        <v>5127</v>
      </c>
      <c r="B1821" s="2">
        <v>44818</v>
      </c>
      <c r="C1821" s="1" t="s">
        <v>6670</v>
      </c>
      <c r="D1821" s="1" t="s">
        <v>60</v>
      </c>
      <c r="E1821">
        <v>2022</v>
      </c>
      <c r="F1821" s="1" t="s">
        <v>3030</v>
      </c>
      <c r="G1821" s="1" t="s">
        <v>3031</v>
      </c>
      <c r="H1821" s="1" t="s">
        <v>1130</v>
      </c>
      <c r="I1821" s="1" t="s">
        <v>5128</v>
      </c>
      <c r="J1821" s="1" t="s">
        <v>70</v>
      </c>
      <c r="K1821" s="3">
        <v>25.7</v>
      </c>
      <c r="L1821">
        <v>5</v>
      </c>
      <c r="M1821" s="3">
        <v>128.5</v>
      </c>
      <c r="N1821" s="1" t="s">
        <v>6669</v>
      </c>
      <c r="O1821" s="1" t="s">
        <v>22</v>
      </c>
    </row>
    <row r="1822" spans="1:15" x14ac:dyDescent="0.3">
      <c r="A1822" s="1" t="s">
        <v>5129</v>
      </c>
      <c r="B1822" s="2">
        <v>45308</v>
      </c>
      <c r="C1822" s="1" t="s">
        <v>6670</v>
      </c>
      <c r="D1822" s="1" t="s">
        <v>210</v>
      </c>
      <c r="E1822">
        <v>2024</v>
      </c>
      <c r="F1822" s="1" t="s">
        <v>1035</v>
      </c>
      <c r="G1822" s="1" t="s">
        <v>5130</v>
      </c>
      <c r="H1822" s="1" t="s">
        <v>3346</v>
      </c>
      <c r="I1822" s="1" t="s">
        <v>5131</v>
      </c>
      <c r="J1822" s="1" t="s">
        <v>70</v>
      </c>
      <c r="K1822" s="3">
        <v>44.97</v>
      </c>
      <c r="L1822">
        <v>2</v>
      </c>
      <c r="M1822" s="3">
        <v>89.94</v>
      </c>
      <c r="N1822" s="1" t="s">
        <v>29</v>
      </c>
      <c r="O1822" s="1" t="s">
        <v>44</v>
      </c>
    </row>
    <row r="1823" spans="1:15" x14ac:dyDescent="0.3">
      <c r="A1823" s="1" t="s">
        <v>5132</v>
      </c>
      <c r="B1823" s="2">
        <v>45463</v>
      </c>
      <c r="C1823" s="1" t="s">
        <v>6672</v>
      </c>
      <c r="D1823" s="1" t="s">
        <v>24</v>
      </c>
      <c r="E1823">
        <v>2024</v>
      </c>
      <c r="F1823" s="1" t="s">
        <v>715</v>
      </c>
      <c r="G1823" s="1" t="s">
        <v>716</v>
      </c>
      <c r="H1823" s="1" t="s">
        <v>2650</v>
      </c>
      <c r="I1823" s="1" t="s">
        <v>3822</v>
      </c>
      <c r="J1823" s="1" t="s">
        <v>70</v>
      </c>
      <c r="K1823" s="3">
        <v>55</v>
      </c>
      <c r="L1823">
        <v>2</v>
      </c>
      <c r="M1823" s="3">
        <v>110</v>
      </c>
      <c r="N1823" s="1" t="s">
        <v>6669</v>
      </c>
      <c r="O1823" s="1" t="s">
        <v>30</v>
      </c>
    </row>
    <row r="1824" spans="1:15" x14ac:dyDescent="0.3">
      <c r="A1824" s="1" t="s">
        <v>5133</v>
      </c>
      <c r="B1824" s="2">
        <v>45046</v>
      </c>
      <c r="C1824" s="1" t="s">
        <v>6666</v>
      </c>
      <c r="D1824" s="1" t="s">
        <v>82</v>
      </c>
      <c r="E1824">
        <v>2023</v>
      </c>
      <c r="F1824" s="1" t="s">
        <v>3523</v>
      </c>
      <c r="G1824" s="1" t="s">
        <v>3524</v>
      </c>
      <c r="H1824" s="1" t="s">
        <v>426</v>
      </c>
      <c r="I1824" s="1" t="s">
        <v>5134</v>
      </c>
      <c r="J1824" s="1" t="s">
        <v>51</v>
      </c>
      <c r="K1824" s="3">
        <v>11.52</v>
      </c>
      <c r="L1824">
        <v>5</v>
      </c>
      <c r="M1824" s="3">
        <v>57.6</v>
      </c>
      <c r="N1824" s="1" t="s">
        <v>6669</v>
      </c>
      <c r="O1824" s="1" t="s">
        <v>52</v>
      </c>
    </row>
    <row r="1825" spans="1:15" x14ac:dyDescent="0.3">
      <c r="A1825" s="1" t="s">
        <v>5135</v>
      </c>
      <c r="B1825" s="2">
        <v>45477</v>
      </c>
      <c r="C1825" s="1" t="s">
        <v>6672</v>
      </c>
      <c r="D1825" s="1" t="s">
        <v>32</v>
      </c>
      <c r="E1825">
        <v>2024</v>
      </c>
      <c r="F1825" s="1" t="s">
        <v>2833</v>
      </c>
      <c r="G1825" s="1" t="s">
        <v>2834</v>
      </c>
      <c r="H1825" s="1" t="s">
        <v>936</v>
      </c>
      <c r="I1825" s="1" t="s">
        <v>937</v>
      </c>
      <c r="J1825" s="1" t="s">
        <v>51</v>
      </c>
      <c r="K1825" s="3">
        <v>23.16</v>
      </c>
      <c r="L1825">
        <v>4</v>
      </c>
      <c r="M1825" s="3">
        <v>92.64</v>
      </c>
      <c r="N1825" s="1" t="s">
        <v>21</v>
      </c>
      <c r="O1825" s="1" t="s">
        <v>37</v>
      </c>
    </row>
    <row r="1826" spans="1:15" x14ac:dyDescent="0.3">
      <c r="A1826" s="1" t="s">
        <v>5136</v>
      </c>
      <c r="B1826" s="2">
        <v>45092</v>
      </c>
      <c r="C1826" s="1" t="s">
        <v>6672</v>
      </c>
      <c r="D1826" s="1" t="s">
        <v>24</v>
      </c>
      <c r="E1826">
        <v>2023</v>
      </c>
      <c r="F1826" s="1" t="s">
        <v>2180</v>
      </c>
      <c r="G1826" s="1" t="s">
        <v>2181</v>
      </c>
      <c r="H1826" s="1" t="s">
        <v>883</v>
      </c>
      <c r="I1826" s="1" t="s">
        <v>884</v>
      </c>
      <c r="J1826" s="1" t="s">
        <v>20</v>
      </c>
      <c r="K1826" s="3">
        <v>18.399999999999999</v>
      </c>
      <c r="L1826">
        <v>5</v>
      </c>
      <c r="M1826" s="3">
        <v>92</v>
      </c>
      <c r="N1826" s="1" t="s">
        <v>21</v>
      </c>
      <c r="O1826" s="1" t="s">
        <v>52</v>
      </c>
    </row>
    <row r="1827" spans="1:15" x14ac:dyDescent="0.3">
      <c r="A1827" s="1" t="s">
        <v>5137</v>
      </c>
      <c r="B1827" s="2">
        <v>45137</v>
      </c>
      <c r="C1827" s="1" t="s">
        <v>6666</v>
      </c>
      <c r="D1827" s="1" t="s">
        <v>32</v>
      </c>
      <c r="E1827">
        <v>2023</v>
      </c>
      <c r="F1827" s="1" t="s">
        <v>3706</v>
      </c>
      <c r="G1827" s="1" t="s">
        <v>5138</v>
      </c>
      <c r="H1827" s="1" t="s">
        <v>5139</v>
      </c>
      <c r="I1827" s="1" t="s">
        <v>5140</v>
      </c>
      <c r="J1827" s="1" t="s">
        <v>20</v>
      </c>
      <c r="K1827" s="3">
        <v>13.3</v>
      </c>
      <c r="L1827">
        <v>2</v>
      </c>
      <c r="M1827" s="3">
        <v>26.6</v>
      </c>
      <c r="N1827" s="1" t="s">
        <v>29</v>
      </c>
      <c r="O1827" s="1" t="s">
        <v>193</v>
      </c>
    </row>
    <row r="1828" spans="1:15" x14ac:dyDescent="0.3">
      <c r="A1828" s="1" t="s">
        <v>5141</v>
      </c>
      <c r="B1828" s="2">
        <v>45645</v>
      </c>
      <c r="C1828" s="1" t="s">
        <v>6672</v>
      </c>
      <c r="D1828" s="1" t="s">
        <v>107</v>
      </c>
      <c r="E1828">
        <v>2024</v>
      </c>
      <c r="F1828" s="1" t="s">
        <v>3480</v>
      </c>
      <c r="G1828" s="1" t="s">
        <v>3481</v>
      </c>
      <c r="H1828" s="1" t="s">
        <v>1205</v>
      </c>
      <c r="I1828" s="1" t="s">
        <v>4786</v>
      </c>
      <c r="J1828" s="1" t="s">
        <v>70</v>
      </c>
      <c r="K1828" s="3">
        <v>21.04</v>
      </c>
      <c r="L1828">
        <v>3</v>
      </c>
      <c r="M1828" s="3">
        <v>63.12</v>
      </c>
      <c r="N1828" s="1" t="s">
        <v>6669</v>
      </c>
      <c r="O1828" s="1" t="s">
        <v>44</v>
      </c>
    </row>
    <row r="1829" spans="1:15" x14ac:dyDescent="0.3">
      <c r="A1829" s="1" t="s">
        <v>5142</v>
      </c>
      <c r="B1829" s="2">
        <v>45153</v>
      </c>
      <c r="C1829" s="1" t="s">
        <v>6671</v>
      </c>
      <c r="D1829" s="1" t="s">
        <v>90</v>
      </c>
      <c r="E1829">
        <v>2023</v>
      </c>
      <c r="F1829" s="1" t="s">
        <v>2422</v>
      </c>
      <c r="G1829" s="1" t="s">
        <v>4561</v>
      </c>
      <c r="H1829" s="1" t="s">
        <v>660</v>
      </c>
      <c r="I1829" s="1" t="s">
        <v>661</v>
      </c>
      <c r="J1829" s="1" t="s">
        <v>20</v>
      </c>
      <c r="K1829" s="3">
        <v>39.74</v>
      </c>
      <c r="L1829">
        <v>4</v>
      </c>
      <c r="M1829" s="3">
        <v>158.96</v>
      </c>
      <c r="N1829" s="1" t="s">
        <v>21</v>
      </c>
      <c r="O1829" s="1" t="s">
        <v>193</v>
      </c>
    </row>
    <row r="1830" spans="1:15" x14ac:dyDescent="0.3">
      <c r="A1830" s="1" t="s">
        <v>5143</v>
      </c>
      <c r="B1830" s="2">
        <v>45317</v>
      </c>
      <c r="C1830" s="1" t="s">
        <v>6668</v>
      </c>
      <c r="D1830" s="1" t="s">
        <v>210</v>
      </c>
      <c r="E1830">
        <v>2024</v>
      </c>
      <c r="F1830" s="1" t="s">
        <v>873</v>
      </c>
      <c r="G1830" s="1" t="s">
        <v>874</v>
      </c>
      <c r="H1830" s="1" t="s">
        <v>2807</v>
      </c>
      <c r="I1830" s="1" t="s">
        <v>4788</v>
      </c>
      <c r="J1830" s="1" t="s">
        <v>70</v>
      </c>
      <c r="K1830" s="3">
        <v>11.74</v>
      </c>
      <c r="L1830">
        <v>1</v>
      </c>
      <c r="M1830" s="3">
        <v>11.74</v>
      </c>
      <c r="N1830" s="1" t="s">
        <v>88</v>
      </c>
      <c r="O1830" s="1" t="s">
        <v>30</v>
      </c>
    </row>
    <row r="1831" spans="1:15" x14ac:dyDescent="0.3">
      <c r="A1831" s="1" t="s">
        <v>5144</v>
      </c>
      <c r="B1831" s="2">
        <v>45309</v>
      </c>
      <c r="C1831" s="1" t="s">
        <v>6672</v>
      </c>
      <c r="D1831" s="1" t="s">
        <v>210</v>
      </c>
      <c r="E1831">
        <v>2024</v>
      </c>
      <c r="F1831" s="1" t="s">
        <v>921</v>
      </c>
      <c r="G1831" s="1" t="s">
        <v>2851</v>
      </c>
      <c r="H1831" s="1" t="s">
        <v>2535</v>
      </c>
      <c r="I1831" s="1" t="s">
        <v>2536</v>
      </c>
      <c r="J1831" s="1" t="s">
        <v>70</v>
      </c>
      <c r="K1831" s="3">
        <v>18.77</v>
      </c>
      <c r="L1831">
        <v>3</v>
      </c>
      <c r="M1831" s="3">
        <v>56.31</v>
      </c>
      <c r="N1831" s="1" t="s">
        <v>29</v>
      </c>
      <c r="O1831" s="1" t="s">
        <v>37</v>
      </c>
    </row>
    <row r="1832" spans="1:15" x14ac:dyDescent="0.3">
      <c r="A1832" s="1" t="s">
        <v>5145</v>
      </c>
      <c r="B1832" s="2">
        <v>45001</v>
      </c>
      <c r="C1832" s="1" t="s">
        <v>6672</v>
      </c>
      <c r="D1832" s="1" t="s">
        <v>15</v>
      </c>
      <c r="E1832">
        <v>2023</v>
      </c>
      <c r="F1832" s="1" t="s">
        <v>3207</v>
      </c>
      <c r="G1832" s="1" t="s">
        <v>3208</v>
      </c>
      <c r="H1832" s="1" t="s">
        <v>598</v>
      </c>
      <c r="I1832" s="1" t="s">
        <v>599</v>
      </c>
      <c r="J1832" s="1" t="s">
        <v>20</v>
      </c>
      <c r="K1832" s="3">
        <v>33.76</v>
      </c>
      <c r="L1832">
        <v>4</v>
      </c>
      <c r="M1832" s="3">
        <v>135.04</v>
      </c>
      <c r="N1832" s="1" t="s">
        <v>21</v>
      </c>
      <c r="O1832" s="1" t="s">
        <v>80</v>
      </c>
    </row>
    <row r="1833" spans="1:15" x14ac:dyDescent="0.3">
      <c r="A1833" s="1" t="s">
        <v>5146</v>
      </c>
      <c r="B1833" s="2">
        <v>45686</v>
      </c>
      <c r="C1833" s="1" t="s">
        <v>6670</v>
      </c>
      <c r="D1833" s="1" t="s">
        <v>210</v>
      </c>
      <c r="E1833">
        <v>2025</v>
      </c>
      <c r="F1833" s="1" t="s">
        <v>1002</v>
      </c>
      <c r="G1833" s="1" t="s">
        <v>1003</v>
      </c>
      <c r="H1833" s="1" t="s">
        <v>2349</v>
      </c>
      <c r="I1833" s="1" t="s">
        <v>2350</v>
      </c>
      <c r="J1833" s="1" t="s">
        <v>87</v>
      </c>
      <c r="K1833" s="3">
        <v>53.49</v>
      </c>
      <c r="L1833">
        <v>4</v>
      </c>
      <c r="M1833" s="3">
        <v>213.96</v>
      </c>
      <c r="N1833" s="1" t="s">
        <v>6669</v>
      </c>
      <c r="O1833" s="1" t="s">
        <v>80</v>
      </c>
    </row>
    <row r="1834" spans="1:15" x14ac:dyDescent="0.3">
      <c r="A1834" s="1" t="s">
        <v>5147</v>
      </c>
      <c r="B1834" s="2">
        <v>44946</v>
      </c>
      <c r="C1834" s="1" t="s">
        <v>6668</v>
      </c>
      <c r="D1834" s="1" t="s">
        <v>210</v>
      </c>
      <c r="E1834">
        <v>2023</v>
      </c>
      <c r="F1834" s="1" t="s">
        <v>4611</v>
      </c>
      <c r="G1834" s="1" t="s">
        <v>4612</v>
      </c>
      <c r="H1834" s="1" t="s">
        <v>5148</v>
      </c>
      <c r="I1834" s="1" t="s">
        <v>5149</v>
      </c>
      <c r="J1834" s="1" t="s">
        <v>70</v>
      </c>
      <c r="K1834" s="3">
        <v>8.8800000000000008</v>
      </c>
      <c r="L1834">
        <v>1</v>
      </c>
      <c r="M1834" s="3">
        <v>8.8800000000000008</v>
      </c>
      <c r="N1834" s="1" t="s">
        <v>6669</v>
      </c>
      <c r="O1834" s="1" t="s">
        <v>30</v>
      </c>
    </row>
    <row r="1835" spans="1:15" x14ac:dyDescent="0.3">
      <c r="A1835" s="1" t="s">
        <v>5150</v>
      </c>
      <c r="B1835" s="2">
        <v>45608</v>
      </c>
      <c r="C1835" s="1" t="s">
        <v>6671</v>
      </c>
      <c r="D1835" s="1" t="s">
        <v>54</v>
      </c>
      <c r="E1835">
        <v>2024</v>
      </c>
      <c r="F1835" s="1" t="s">
        <v>834</v>
      </c>
      <c r="G1835" s="1" t="s">
        <v>835</v>
      </c>
      <c r="H1835" s="1" t="s">
        <v>4338</v>
      </c>
      <c r="I1835" s="1" t="s">
        <v>4339</v>
      </c>
      <c r="J1835" s="1" t="s">
        <v>20</v>
      </c>
      <c r="K1835" s="3">
        <v>6.88</v>
      </c>
      <c r="L1835">
        <v>1</v>
      </c>
      <c r="M1835" s="3">
        <v>6.88</v>
      </c>
      <c r="N1835" s="1" t="s">
        <v>21</v>
      </c>
      <c r="O1835" s="1" t="s">
        <v>95</v>
      </c>
    </row>
    <row r="1836" spans="1:15" x14ac:dyDescent="0.3">
      <c r="A1836" s="1" t="s">
        <v>5151</v>
      </c>
      <c r="B1836" s="2">
        <v>45798</v>
      </c>
      <c r="C1836" s="1" t="s">
        <v>6670</v>
      </c>
      <c r="D1836" s="1" t="s">
        <v>46</v>
      </c>
      <c r="E1836">
        <v>2025</v>
      </c>
      <c r="F1836" s="1" t="s">
        <v>3177</v>
      </c>
      <c r="G1836" s="1" t="s">
        <v>3178</v>
      </c>
      <c r="H1836" s="1" t="s">
        <v>181</v>
      </c>
      <c r="I1836" s="1" t="s">
        <v>182</v>
      </c>
      <c r="J1836" s="1" t="s">
        <v>70</v>
      </c>
      <c r="K1836" s="3">
        <v>23.47</v>
      </c>
      <c r="L1836">
        <v>4</v>
      </c>
      <c r="M1836" s="3">
        <v>93.88</v>
      </c>
      <c r="N1836" s="1" t="s">
        <v>6669</v>
      </c>
      <c r="O1836" s="1" t="s">
        <v>22</v>
      </c>
    </row>
    <row r="1837" spans="1:15" x14ac:dyDescent="0.3">
      <c r="A1837" s="1" t="s">
        <v>5152</v>
      </c>
      <c r="B1837" s="2">
        <v>45361</v>
      </c>
      <c r="C1837" s="1" t="s">
        <v>6666</v>
      </c>
      <c r="D1837" s="1" t="s">
        <v>15</v>
      </c>
      <c r="E1837">
        <v>2024</v>
      </c>
      <c r="F1837" s="1" t="s">
        <v>834</v>
      </c>
      <c r="G1837" s="1" t="s">
        <v>835</v>
      </c>
      <c r="H1837" s="1" t="s">
        <v>3755</v>
      </c>
      <c r="I1837" s="1" t="s">
        <v>3756</v>
      </c>
      <c r="J1837" s="1" t="s">
        <v>20</v>
      </c>
      <c r="K1837" s="3">
        <v>17.46</v>
      </c>
      <c r="L1837">
        <v>2</v>
      </c>
      <c r="M1837" s="3">
        <v>34.92</v>
      </c>
      <c r="N1837" s="1" t="s">
        <v>21</v>
      </c>
      <c r="O1837" s="1" t="s">
        <v>44</v>
      </c>
    </row>
    <row r="1838" spans="1:15" x14ac:dyDescent="0.3">
      <c r="A1838" s="1" t="s">
        <v>5153</v>
      </c>
      <c r="B1838" s="2">
        <v>45572</v>
      </c>
      <c r="C1838" s="1" t="s">
        <v>6667</v>
      </c>
      <c r="D1838" s="1" t="s">
        <v>133</v>
      </c>
      <c r="E1838">
        <v>2024</v>
      </c>
      <c r="F1838" s="1" t="s">
        <v>2140</v>
      </c>
      <c r="G1838" s="1" t="s">
        <v>2141</v>
      </c>
      <c r="H1838" s="1" t="s">
        <v>4492</v>
      </c>
      <c r="I1838" s="1" t="s">
        <v>4493</v>
      </c>
      <c r="J1838" s="1" t="s">
        <v>20</v>
      </c>
      <c r="K1838" s="3">
        <v>40.82</v>
      </c>
      <c r="L1838">
        <v>3</v>
      </c>
      <c r="M1838" s="3">
        <v>122.46</v>
      </c>
      <c r="N1838" s="1" t="s">
        <v>6669</v>
      </c>
      <c r="O1838" s="1" t="s">
        <v>80</v>
      </c>
    </row>
    <row r="1839" spans="1:15" x14ac:dyDescent="0.3">
      <c r="A1839" s="1" t="s">
        <v>5154</v>
      </c>
      <c r="B1839" s="2">
        <v>45707</v>
      </c>
      <c r="C1839" s="1" t="s">
        <v>6670</v>
      </c>
      <c r="D1839" s="1" t="s">
        <v>39</v>
      </c>
      <c r="E1839">
        <v>2025</v>
      </c>
      <c r="F1839" s="1" t="s">
        <v>16</v>
      </c>
      <c r="G1839" s="1" t="s">
        <v>17</v>
      </c>
      <c r="H1839" s="1" t="s">
        <v>2003</v>
      </c>
      <c r="I1839" s="1" t="s">
        <v>2194</v>
      </c>
      <c r="J1839" s="1" t="s">
        <v>51</v>
      </c>
      <c r="K1839" s="3">
        <v>38.369999999999997</v>
      </c>
      <c r="L1839">
        <v>2</v>
      </c>
      <c r="M1839" s="3">
        <v>76.739999999999995</v>
      </c>
      <c r="N1839" s="1" t="s">
        <v>6669</v>
      </c>
      <c r="O1839" s="1" t="s">
        <v>37</v>
      </c>
    </row>
    <row r="1840" spans="1:15" x14ac:dyDescent="0.3">
      <c r="A1840" s="1" t="s">
        <v>5155</v>
      </c>
      <c r="B1840" s="2">
        <v>45118</v>
      </c>
      <c r="C1840" s="1" t="s">
        <v>6671</v>
      </c>
      <c r="D1840" s="1" t="s">
        <v>32</v>
      </c>
      <c r="E1840">
        <v>2023</v>
      </c>
      <c r="F1840" s="1" t="s">
        <v>1413</v>
      </c>
      <c r="G1840" s="1" t="s">
        <v>1414</v>
      </c>
      <c r="H1840" s="1" t="s">
        <v>355</v>
      </c>
      <c r="I1840" s="1" t="s">
        <v>2558</v>
      </c>
      <c r="J1840" s="1" t="s">
        <v>87</v>
      </c>
      <c r="K1840" s="3">
        <v>23.99</v>
      </c>
      <c r="L1840">
        <v>1</v>
      </c>
      <c r="M1840" s="3">
        <v>23.99</v>
      </c>
      <c r="N1840" s="1" t="s">
        <v>29</v>
      </c>
      <c r="O1840" s="1" t="s">
        <v>30</v>
      </c>
    </row>
    <row r="1841" spans="1:15" x14ac:dyDescent="0.3">
      <c r="A1841" s="1" t="s">
        <v>5156</v>
      </c>
      <c r="B1841" s="2">
        <v>45336</v>
      </c>
      <c r="C1841" s="1" t="s">
        <v>6670</v>
      </c>
      <c r="D1841" s="1" t="s">
        <v>39</v>
      </c>
      <c r="E1841">
        <v>2024</v>
      </c>
      <c r="F1841" s="1" t="s">
        <v>1106</v>
      </c>
      <c r="G1841" s="1" t="s">
        <v>1107</v>
      </c>
      <c r="H1841" s="1" t="s">
        <v>1806</v>
      </c>
      <c r="I1841" s="1" t="s">
        <v>1807</v>
      </c>
      <c r="J1841" s="1" t="s">
        <v>87</v>
      </c>
      <c r="K1841" s="3">
        <v>12.02</v>
      </c>
      <c r="L1841">
        <v>2</v>
      </c>
      <c r="M1841" s="3">
        <v>24.04</v>
      </c>
      <c r="N1841" s="1" t="s">
        <v>88</v>
      </c>
      <c r="O1841" s="1" t="s">
        <v>193</v>
      </c>
    </row>
    <row r="1842" spans="1:15" x14ac:dyDescent="0.3">
      <c r="A1842" s="1" t="s">
        <v>5157</v>
      </c>
      <c r="B1842" s="2">
        <v>45351</v>
      </c>
      <c r="C1842" s="1" t="s">
        <v>6672</v>
      </c>
      <c r="D1842" s="1" t="s">
        <v>39</v>
      </c>
      <c r="E1842">
        <v>2024</v>
      </c>
      <c r="F1842" s="1" t="s">
        <v>1932</v>
      </c>
      <c r="G1842" s="1" t="s">
        <v>2263</v>
      </c>
      <c r="H1842" s="1" t="s">
        <v>518</v>
      </c>
      <c r="I1842" s="1" t="s">
        <v>688</v>
      </c>
      <c r="J1842" s="1" t="s">
        <v>70</v>
      </c>
      <c r="K1842" s="3">
        <v>34.840000000000003</v>
      </c>
      <c r="L1842">
        <v>2</v>
      </c>
      <c r="M1842" s="3">
        <v>69.680000000000007</v>
      </c>
      <c r="N1842" s="1" t="s">
        <v>88</v>
      </c>
      <c r="O1842" s="1" t="s">
        <v>30</v>
      </c>
    </row>
    <row r="1843" spans="1:15" x14ac:dyDescent="0.3">
      <c r="A1843" s="1" t="s">
        <v>5158</v>
      </c>
      <c r="B1843" s="2">
        <v>45269</v>
      </c>
      <c r="C1843" s="1" t="s">
        <v>6673</v>
      </c>
      <c r="D1843" s="1" t="s">
        <v>107</v>
      </c>
      <c r="E1843">
        <v>2023</v>
      </c>
      <c r="F1843" s="1" t="s">
        <v>1063</v>
      </c>
      <c r="G1843" s="1" t="s">
        <v>3203</v>
      </c>
      <c r="H1843" s="1" t="s">
        <v>811</v>
      </c>
      <c r="I1843" s="1" t="s">
        <v>5159</v>
      </c>
      <c r="J1843" s="1" t="s">
        <v>51</v>
      </c>
      <c r="K1843" s="3">
        <v>18.3</v>
      </c>
      <c r="L1843">
        <v>5</v>
      </c>
      <c r="M1843" s="3">
        <v>91.5</v>
      </c>
      <c r="N1843" s="1" t="s">
        <v>6669</v>
      </c>
      <c r="O1843" s="1" t="s">
        <v>37</v>
      </c>
    </row>
    <row r="1844" spans="1:15" x14ac:dyDescent="0.3">
      <c r="A1844" s="1" t="s">
        <v>5160</v>
      </c>
      <c r="B1844" s="2">
        <v>45329</v>
      </c>
      <c r="C1844" s="1" t="s">
        <v>6670</v>
      </c>
      <c r="D1844" s="1" t="s">
        <v>39</v>
      </c>
      <c r="E1844">
        <v>2024</v>
      </c>
      <c r="F1844" s="1" t="s">
        <v>378</v>
      </c>
      <c r="G1844" s="1" t="s">
        <v>379</v>
      </c>
      <c r="H1844" s="1" t="s">
        <v>5161</v>
      </c>
      <c r="I1844" s="1" t="s">
        <v>5162</v>
      </c>
      <c r="J1844" s="1" t="s">
        <v>20</v>
      </c>
      <c r="K1844" s="3">
        <v>30.62</v>
      </c>
      <c r="L1844">
        <v>2</v>
      </c>
      <c r="M1844" s="3">
        <v>61.24</v>
      </c>
      <c r="N1844" s="1" t="s">
        <v>88</v>
      </c>
      <c r="O1844" s="1" t="s">
        <v>37</v>
      </c>
    </row>
    <row r="1845" spans="1:15" x14ac:dyDescent="0.3">
      <c r="A1845" s="1" t="s">
        <v>5163</v>
      </c>
      <c r="B1845" s="2">
        <v>45718</v>
      </c>
      <c r="C1845" s="1" t="s">
        <v>6666</v>
      </c>
      <c r="D1845" s="1" t="s">
        <v>15</v>
      </c>
      <c r="E1845">
        <v>2025</v>
      </c>
      <c r="F1845" s="1" t="s">
        <v>930</v>
      </c>
      <c r="G1845" s="1" t="s">
        <v>3339</v>
      </c>
      <c r="H1845" s="1" t="s">
        <v>2766</v>
      </c>
      <c r="I1845" s="1" t="s">
        <v>2767</v>
      </c>
      <c r="J1845" s="1" t="s">
        <v>70</v>
      </c>
      <c r="K1845" s="3">
        <v>22.3</v>
      </c>
      <c r="L1845">
        <v>2</v>
      </c>
      <c r="M1845" s="3">
        <v>44.6</v>
      </c>
      <c r="N1845" s="1" t="s">
        <v>6669</v>
      </c>
      <c r="O1845" s="1" t="s">
        <v>193</v>
      </c>
    </row>
    <row r="1846" spans="1:15" x14ac:dyDescent="0.3">
      <c r="A1846" s="1" t="s">
        <v>5164</v>
      </c>
      <c r="B1846" s="2">
        <v>45146</v>
      </c>
      <c r="C1846" s="1" t="s">
        <v>6671</v>
      </c>
      <c r="D1846" s="1" t="s">
        <v>90</v>
      </c>
      <c r="E1846">
        <v>2023</v>
      </c>
      <c r="F1846" s="1" t="s">
        <v>1544</v>
      </c>
      <c r="G1846" s="1" t="s">
        <v>5165</v>
      </c>
      <c r="H1846" s="1" t="s">
        <v>3733</v>
      </c>
      <c r="I1846" s="1" t="s">
        <v>3734</v>
      </c>
      <c r="J1846" s="1" t="s">
        <v>20</v>
      </c>
      <c r="K1846" s="3">
        <v>17.690000000000001</v>
      </c>
      <c r="L1846">
        <v>1</v>
      </c>
      <c r="M1846" s="3">
        <v>17.690000000000001</v>
      </c>
      <c r="N1846" s="1" t="s">
        <v>21</v>
      </c>
      <c r="O1846" s="1" t="s">
        <v>37</v>
      </c>
    </row>
    <row r="1847" spans="1:15" x14ac:dyDescent="0.3">
      <c r="A1847" s="1" t="s">
        <v>5166</v>
      </c>
      <c r="B1847" s="2">
        <v>44942</v>
      </c>
      <c r="C1847" s="1" t="s">
        <v>6667</v>
      </c>
      <c r="D1847" s="1" t="s">
        <v>210</v>
      </c>
      <c r="E1847">
        <v>2023</v>
      </c>
      <c r="F1847" s="1" t="s">
        <v>3503</v>
      </c>
      <c r="G1847" s="1" t="s">
        <v>5167</v>
      </c>
      <c r="H1847" s="1" t="s">
        <v>1795</v>
      </c>
      <c r="I1847" s="1" t="s">
        <v>5168</v>
      </c>
      <c r="J1847" s="1" t="s">
        <v>70</v>
      </c>
      <c r="K1847" s="3">
        <v>22.59</v>
      </c>
      <c r="L1847">
        <v>1</v>
      </c>
      <c r="M1847" s="3">
        <v>22.59</v>
      </c>
      <c r="N1847" s="1" t="s">
        <v>29</v>
      </c>
      <c r="O1847" s="1" t="s">
        <v>37</v>
      </c>
    </row>
    <row r="1848" spans="1:15" x14ac:dyDescent="0.3">
      <c r="A1848" s="1" t="s">
        <v>5169</v>
      </c>
      <c r="B1848" s="2">
        <v>45365</v>
      </c>
      <c r="C1848" s="1" t="s">
        <v>6672</v>
      </c>
      <c r="D1848" s="1" t="s">
        <v>15</v>
      </c>
      <c r="E1848">
        <v>2024</v>
      </c>
      <c r="F1848" s="1" t="s">
        <v>742</v>
      </c>
      <c r="G1848" s="1" t="s">
        <v>743</v>
      </c>
      <c r="H1848" s="1" t="s">
        <v>375</v>
      </c>
      <c r="I1848" s="1" t="s">
        <v>376</v>
      </c>
      <c r="J1848" s="1" t="s">
        <v>70</v>
      </c>
      <c r="K1848" s="3">
        <v>13.62</v>
      </c>
      <c r="L1848">
        <v>4</v>
      </c>
      <c r="M1848" s="3">
        <v>54.48</v>
      </c>
      <c r="N1848" s="1" t="s">
        <v>6669</v>
      </c>
      <c r="O1848" s="1" t="s">
        <v>193</v>
      </c>
    </row>
    <row r="1849" spans="1:15" x14ac:dyDescent="0.3">
      <c r="A1849" s="1" t="s">
        <v>5170</v>
      </c>
      <c r="B1849" s="2">
        <v>45412</v>
      </c>
      <c r="C1849" s="1" t="s">
        <v>6671</v>
      </c>
      <c r="D1849" s="1" t="s">
        <v>82</v>
      </c>
      <c r="E1849">
        <v>2024</v>
      </c>
      <c r="F1849" s="1" t="s">
        <v>295</v>
      </c>
      <c r="G1849" s="1" t="s">
        <v>3383</v>
      </c>
      <c r="H1849" s="1" t="s">
        <v>628</v>
      </c>
      <c r="I1849" s="1" t="s">
        <v>3039</v>
      </c>
      <c r="J1849" s="1" t="s">
        <v>51</v>
      </c>
      <c r="K1849" s="3">
        <v>35.229999999999997</v>
      </c>
      <c r="L1849">
        <v>2</v>
      </c>
      <c r="M1849" s="3">
        <v>70.459999999999994</v>
      </c>
      <c r="N1849" s="1" t="s">
        <v>21</v>
      </c>
      <c r="O1849" s="1" t="s">
        <v>30</v>
      </c>
    </row>
    <row r="1850" spans="1:15" x14ac:dyDescent="0.3">
      <c r="A1850" s="1" t="s">
        <v>5171</v>
      </c>
      <c r="B1850" s="2">
        <v>45066</v>
      </c>
      <c r="C1850" s="1" t="s">
        <v>6673</v>
      </c>
      <c r="D1850" s="1" t="s">
        <v>46</v>
      </c>
      <c r="E1850">
        <v>2023</v>
      </c>
      <c r="F1850" s="1" t="s">
        <v>5172</v>
      </c>
      <c r="G1850" s="1" t="s">
        <v>5173</v>
      </c>
      <c r="H1850" s="1" t="s">
        <v>851</v>
      </c>
      <c r="I1850" s="1" t="s">
        <v>3928</v>
      </c>
      <c r="J1850" s="1" t="s">
        <v>20</v>
      </c>
      <c r="K1850" s="3">
        <v>30.06</v>
      </c>
      <c r="L1850">
        <v>5</v>
      </c>
      <c r="M1850" s="3">
        <v>150.30000000000001</v>
      </c>
      <c r="N1850" s="1" t="s">
        <v>29</v>
      </c>
      <c r="O1850" s="1" t="s">
        <v>95</v>
      </c>
    </row>
    <row r="1851" spans="1:15" x14ac:dyDescent="0.3">
      <c r="A1851" s="1" t="s">
        <v>5174</v>
      </c>
      <c r="B1851" s="2">
        <v>45310</v>
      </c>
      <c r="C1851" s="1" t="s">
        <v>6668</v>
      </c>
      <c r="D1851" s="1" t="s">
        <v>210</v>
      </c>
      <c r="E1851">
        <v>2024</v>
      </c>
      <c r="F1851" s="1" t="s">
        <v>5175</v>
      </c>
      <c r="G1851" s="1" t="s">
        <v>5176</v>
      </c>
      <c r="H1851" s="1" t="s">
        <v>811</v>
      </c>
      <c r="I1851" s="1" t="s">
        <v>3949</v>
      </c>
      <c r="J1851" s="1" t="s">
        <v>70</v>
      </c>
      <c r="K1851" s="3">
        <v>24.23</v>
      </c>
      <c r="L1851">
        <v>5</v>
      </c>
      <c r="M1851" s="3">
        <v>121.15</v>
      </c>
      <c r="N1851" s="1" t="s">
        <v>29</v>
      </c>
      <c r="O1851" s="1" t="s">
        <v>193</v>
      </c>
    </row>
    <row r="1852" spans="1:15" x14ac:dyDescent="0.3">
      <c r="A1852" s="1" t="s">
        <v>5177</v>
      </c>
      <c r="B1852" s="2">
        <v>45724</v>
      </c>
      <c r="C1852" s="1" t="s">
        <v>6673</v>
      </c>
      <c r="D1852" s="1" t="s">
        <v>15</v>
      </c>
      <c r="E1852">
        <v>2025</v>
      </c>
      <c r="F1852" s="1" t="s">
        <v>829</v>
      </c>
      <c r="G1852" s="1" t="s">
        <v>830</v>
      </c>
      <c r="H1852" s="1" t="s">
        <v>655</v>
      </c>
      <c r="I1852" s="1" t="s">
        <v>656</v>
      </c>
      <c r="J1852" s="1" t="s">
        <v>20</v>
      </c>
      <c r="K1852" s="3">
        <v>32.9</v>
      </c>
      <c r="L1852">
        <v>4</v>
      </c>
      <c r="M1852" s="3">
        <v>131.6</v>
      </c>
      <c r="N1852" s="1" t="s">
        <v>6669</v>
      </c>
      <c r="O1852" s="1" t="s">
        <v>80</v>
      </c>
    </row>
    <row r="1853" spans="1:15" x14ac:dyDescent="0.3">
      <c r="A1853" s="1" t="s">
        <v>5178</v>
      </c>
      <c r="B1853" s="2">
        <v>45182</v>
      </c>
      <c r="C1853" s="1" t="s">
        <v>6670</v>
      </c>
      <c r="D1853" s="1" t="s">
        <v>60</v>
      </c>
      <c r="E1853">
        <v>2023</v>
      </c>
      <c r="F1853" s="1" t="s">
        <v>2017</v>
      </c>
      <c r="G1853" s="1" t="s">
        <v>2018</v>
      </c>
      <c r="H1853" s="1" t="s">
        <v>2156</v>
      </c>
      <c r="I1853" s="1" t="s">
        <v>2157</v>
      </c>
      <c r="J1853" s="1" t="s">
        <v>87</v>
      </c>
      <c r="K1853" s="3">
        <v>27.67</v>
      </c>
      <c r="L1853">
        <v>3</v>
      </c>
      <c r="M1853" s="3">
        <v>83.01</v>
      </c>
      <c r="N1853" s="1" t="s">
        <v>6669</v>
      </c>
      <c r="O1853" s="1" t="s">
        <v>52</v>
      </c>
    </row>
    <row r="1854" spans="1:15" x14ac:dyDescent="0.3">
      <c r="A1854" s="1" t="s">
        <v>5179</v>
      </c>
      <c r="B1854" s="2">
        <v>45605</v>
      </c>
      <c r="C1854" s="1" t="s">
        <v>6673</v>
      </c>
      <c r="D1854" s="1" t="s">
        <v>54</v>
      </c>
      <c r="E1854">
        <v>2024</v>
      </c>
      <c r="F1854" s="1" t="s">
        <v>1443</v>
      </c>
      <c r="G1854" s="1" t="s">
        <v>1444</v>
      </c>
      <c r="H1854" s="1" t="s">
        <v>563</v>
      </c>
      <c r="I1854" s="1" t="s">
        <v>564</v>
      </c>
      <c r="J1854" s="1" t="s">
        <v>20</v>
      </c>
      <c r="K1854" s="3">
        <v>48.28</v>
      </c>
      <c r="L1854">
        <v>1</v>
      </c>
      <c r="M1854" s="3">
        <v>48.28</v>
      </c>
      <c r="N1854" s="1" t="s">
        <v>21</v>
      </c>
      <c r="O1854" s="1" t="s">
        <v>37</v>
      </c>
    </row>
    <row r="1855" spans="1:15" x14ac:dyDescent="0.3">
      <c r="A1855" s="1" t="s">
        <v>5180</v>
      </c>
      <c r="B1855" s="2">
        <v>45646</v>
      </c>
      <c r="C1855" s="1" t="s">
        <v>6668</v>
      </c>
      <c r="D1855" s="1" t="s">
        <v>107</v>
      </c>
      <c r="E1855">
        <v>2024</v>
      </c>
      <c r="F1855" s="1" t="s">
        <v>5181</v>
      </c>
      <c r="G1855" s="1" t="s">
        <v>5182</v>
      </c>
      <c r="H1855" s="1" t="s">
        <v>3785</v>
      </c>
      <c r="I1855" s="1" t="s">
        <v>3786</v>
      </c>
      <c r="J1855" s="1" t="s">
        <v>70</v>
      </c>
      <c r="K1855" s="3">
        <v>7.72</v>
      </c>
      <c r="L1855">
        <v>4</v>
      </c>
      <c r="M1855" s="3">
        <v>30.88</v>
      </c>
      <c r="N1855" s="1" t="s">
        <v>6669</v>
      </c>
      <c r="O1855" s="1" t="s">
        <v>44</v>
      </c>
    </row>
    <row r="1856" spans="1:15" x14ac:dyDescent="0.3">
      <c r="A1856" s="1" t="s">
        <v>5183</v>
      </c>
      <c r="B1856" s="2">
        <v>44978</v>
      </c>
      <c r="C1856" s="1" t="s">
        <v>6671</v>
      </c>
      <c r="D1856" s="1" t="s">
        <v>39</v>
      </c>
      <c r="E1856">
        <v>2023</v>
      </c>
      <c r="F1856" s="1" t="s">
        <v>4666</v>
      </c>
      <c r="G1856" s="1" t="s">
        <v>4667</v>
      </c>
      <c r="H1856" s="1" t="s">
        <v>104</v>
      </c>
      <c r="I1856" s="1" t="s">
        <v>2445</v>
      </c>
      <c r="J1856" s="1" t="s">
        <v>20</v>
      </c>
      <c r="K1856" s="3">
        <v>12.13</v>
      </c>
      <c r="L1856">
        <v>3</v>
      </c>
      <c r="M1856" s="3">
        <v>36.39</v>
      </c>
      <c r="N1856" s="1" t="s">
        <v>6669</v>
      </c>
      <c r="O1856" s="1" t="s">
        <v>44</v>
      </c>
    </row>
    <row r="1857" spans="1:15" x14ac:dyDescent="0.3">
      <c r="A1857" s="1" t="s">
        <v>5184</v>
      </c>
      <c r="B1857" s="2">
        <v>45758</v>
      </c>
      <c r="C1857" s="1" t="s">
        <v>6668</v>
      </c>
      <c r="D1857" s="1" t="s">
        <v>82</v>
      </c>
      <c r="E1857">
        <v>2025</v>
      </c>
      <c r="F1857" s="1" t="s">
        <v>4261</v>
      </c>
      <c r="G1857" s="1" t="s">
        <v>5185</v>
      </c>
      <c r="H1857" s="1" t="s">
        <v>2025</v>
      </c>
      <c r="I1857" s="1" t="s">
        <v>2026</v>
      </c>
      <c r="J1857" s="1" t="s">
        <v>70</v>
      </c>
      <c r="K1857" s="3">
        <v>40.24</v>
      </c>
      <c r="L1857">
        <v>4</v>
      </c>
      <c r="M1857" s="3">
        <v>160.96</v>
      </c>
      <c r="N1857" s="1" t="s">
        <v>29</v>
      </c>
      <c r="O1857" s="1" t="s">
        <v>22</v>
      </c>
    </row>
    <row r="1858" spans="1:15" x14ac:dyDescent="0.3">
      <c r="A1858" s="1" t="s">
        <v>5186</v>
      </c>
      <c r="B1858" s="2">
        <v>44910</v>
      </c>
      <c r="C1858" s="1" t="s">
        <v>6672</v>
      </c>
      <c r="D1858" s="1" t="s">
        <v>107</v>
      </c>
      <c r="E1858">
        <v>2022</v>
      </c>
      <c r="F1858" s="1" t="s">
        <v>516</v>
      </c>
      <c r="G1858" s="1" t="s">
        <v>517</v>
      </c>
      <c r="H1858" s="1" t="s">
        <v>3343</v>
      </c>
      <c r="I1858" s="1" t="s">
        <v>3344</v>
      </c>
      <c r="J1858" s="1" t="s">
        <v>20</v>
      </c>
      <c r="K1858" s="3">
        <v>40.49</v>
      </c>
      <c r="L1858">
        <v>4</v>
      </c>
      <c r="M1858" s="3">
        <v>161.96</v>
      </c>
      <c r="N1858" s="1" t="s">
        <v>6669</v>
      </c>
      <c r="O1858" s="1" t="s">
        <v>22</v>
      </c>
    </row>
    <row r="1859" spans="1:15" x14ac:dyDescent="0.3">
      <c r="A1859" s="1" t="s">
        <v>5187</v>
      </c>
      <c r="B1859" s="2">
        <v>45422</v>
      </c>
      <c r="C1859" s="1" t="s">
        <v>6668</v>
      </c>
      <c r="D1859" s="1" t="s">
        <v>46</v>
      </c>
      <c r="E1859">
        <v>2024</v>
      </c>
      <c r="F1859" s="1" t="s">
        <v>1511</v>
      </c>
      <c r="G1859" s="1" t="s">
        <v>1512</v>
      </c>
      <c r="H1859" s="1" t="s">
        <v>3380</v>
      </c>
      <c r="I1859" s="1" t="s">
        <v>3381</v>
      </c>
      <c r="J1859" s="1" t="s">
        <v>70</v>
      </c>
      <c r="K1859" s="3">
        <v>40.200000000000003</v>
      </c>
      <c r="L1859">
        <v>3</v>
      </c>
      <c r="M1859" s="3">
        <v>120.6</v>
      </c>
      <c r="N1859" s="1" t="s">
        <v>29</v>
      </c>
      <c r="O1859" s="1" t="s">
        <v>37</v>
      </c>
    </row>
    <row r="1860" spans="1:15" x14ac:dyDescent="0.3">
      <c r="A1860" s="1" t="s">
        <v>5188</v>
      </c>
      <c r="B1860" s="2">
        <v>45454</v>
      </c>
      <c r="C1860" s="1" t="s">
        <v>6671</v>
      </c>
      <c r="D1860" s="1" t="s">
        <v>24</v>
      </c>
      <c r="E1860">
        <v>2024</v>
      </c>
      <c r="F1860" s="1" t="s">
        <v>1035</v>
      </c>
      <c r="G1860" s="1" t="s">
        <v>1529</v>
      </c>
      <c r="H1860" s="1" t="s">
        <v>1045</v>
      </c>
      <c r="I1860" s="1" t="s">
        <v>4230</v>
      </c>
      <c r="J1860" s="1" t="s">
        <v>51</v>
      </c>
      <c r="K1860" s="3">
        <v>23.86</v>
      </c>
      <c r="L1860">
        <v>1</v>
      </c>
      <c r="M1860" s="3">
        <v>23.86</v>
      </c>
      <c r="N1860" s="1" t="s">
        <v>29</v>
      </c>
      <c r="O1860" s="1" t="s">
        <v>37</v>
      </c>
    </row>
    <row r="1861" spans="1:15" x14ac:dyDescent="0.3">
      <c r="A1861" s="1" t="s">
        <v>5189</v>
      </c>
      <c r="B1861" s="2">
        <v>44827</v>
      </c>
      <c r="C1861" s="1" t="s">
        <v>6668</v>
      </c>
      <c r="D1861" s="1" t="s">
        <v>60</v>
      </c>
      <c r="E1861">
        <v>2022</v>
      </c>
      <c r="F1861" s="1" t="s">
        <v>108</v>
      </c>
      <c r="G1861" s="1" t="s">
        <v>109</v>
      </c>
      <c r="H1861" s="1" t="s">
        <v>146</v>
      </c>
      <c r="I1861" s="1" t="s">
        <v>147</v>
      </c>
      <c r="J1861" s="1" t="s">
        <v>20</v>
      </c>
      <c r="K1861" s="3">
        <v>39.61</v>
      </c>
      <c r="L1861">
        <v>4</v>
      </c>
      <c r="M1861" s="3">
        <v>158.44</v>
      </c>
      <c r="N1861" s="1" t="s">
        <v>6669</v>
      </c>
      <c r="O1861" s="1" t="s">
        <v>37</v>
      </c>
    </row>
    <row r="1862" spans="1:15" x14ac:dyDescent="0.3">
      <c r="A1862" s="1" t="s">
        <v>5190</v>
      </c>
      <c r="B1862" s="2">
        <v>45132</v>
      </c>
      <c r="C1862" s="1" t="s">
        <v>6671</v>
      </c>
      <c r="D1862" s="1" t="s">
        <v>32</v>
      </c>
      <c r="E1862">
        <v>2023</v>
      </c>
      <c r="F1862" s="1" t="s">
        <v>5191</v>
      </c>
      <c r="G1862" s="1" t="s">
        <v>5192</v>
      </c>
      <c r="H1862" s="1" t="s">
        <v>1155</v>
      </c>
      <c r="I1862" s="1" t="s">
        <v>1156</v>
      </c>
      <c r="J1862" s="1" t="s">
        <v>51</v>
      </c>
      <c r="K1862" s="3">
        <v>20.399999999999999</v>
      </c>
      <c r="L1862">
        <v>3</v>
      </c>
      <c r="M1862" s="3">
        <v>61.2</v>
      </c>
      <c r="N1862" s="1" t="s">
        <v>29</v>
      </c>
      <c r="O1862" s="1" t="s">
        <v>193</v>
      </c>
    </row>
    <row r="1863" spans="1:15" x14ac:dyDescent="0.3">
      <c r="A1863" s="1" t="s">
        <v>5193</v>
      </c>
      <c r="B1863" s="2">
        <v>45138</v>
      </c>
      <c r="C1863" s="1" t="s">
        <v>6667</v>
      </c>
      <c r="D1863" s="1" t="s">
        <v>32</v>
      </c>
      <c r="E1863">
        <v>2023</v>
      </c>
      <c r="F1863" s="1" t="s">
        <v>2477</v>
      </c>
      <c r="G1863" s="1" t="s">
        <v>3036</v>
      </c>
      <c r="H1863" s="1" t="s">
        <v>1007</v>
      </c>
      <c r="I1863" s="1" t="s">
        <v>1635</v>
      </c>
      <c r="J1863" s="1" t="s">
        <v>70</v>
      </c>
      <c r="K1863" s="3">
        <v>19.809999999999999</v>
      </c>
      <c r="L1863">
        <v>1</v>
      </c>
      <c r="M1863" s="3">
        <v>19.809999999999999</v>
      </c>
      <c r="N1863" s="1" t="s">
        <v>21</v>
      </c>
      <c r="O1863" s="1" t="s">
        <v>80</v>
      </c>
    </row>
    <row r="1864" spans="1:15" x14ac:dyDescent="0.3">
      <c r="A1864" s="1" t="s">
        <v>5194</v>
      </c>
      <c r="B1864" s="2">
        <v>45210</v>
      </c>
      <c r="C1864" s="1" t="s">
        <v>6670</v>
      </c>
      <c r="D1864" s="1" t="s">
        <v>133</v>
      </c>
      <c r="E1864">
        <v>2023</v>
      </c>
      <c r="F1864" s="1" t="s">
        <v>3429</v>
      </c>
      <c r="G1864" s="1" t="s">
        <v>5195</v>
      </c>
      <c r="H1864" s="1" t="s">
        <v>416</v>
      </c>
      <c r="I1864" s="1" t="s">
        <v>3820</v>
      </c>
      <c r="J1864" s="1" t="s">
        <v>70</v>
      </c>
      <c r="K1864" s="3">
        <v>28.9</v>
      </c>
      <c r="L1864">
        <v>5</v>
      </c>
      <c r="M1864" s="3">
        <v>144.5</v>
      </c>
      <c r="N1864" s="1" t="s">
        <v>88</v>
      </c>
      <c r="O1864" s="1" t="s">
        <v>193</v>
      </c>
    </row>
    <row r="1865" spans="1:15" x14ac:dyDescent="0.3">
      <c r="A1865" s="1" t="s">
        <v>5196</v>
      </c>
      <c r="B1865" s="2">
        <v>45614</v>
      </c>
      <c r="C1865" s="1" t="s">
        <v>6667</v>
      </c>
      <c r="D1865" s="1" t="s">
        <v>54</v>
      </c>
      <c r="E1865">
        <v>2024</v>
      </c>
      <c r="F1865" s="1" t="s">
        <v>2813</v>
      </c>
      <c r="G1865" s="1" t="s">
        <v>5197</v>
      </c>
      <c r="H1865" s="1" t="s">
        <v>310</v>
      </c>
      <c r="I1865" s="1" t="s">
        <v>744</v>
      </c>
      <c r="J1865" s="1" t="s">
        <v>51</v>
      </c>
      <c r="K1865" s="3">
        <v>28.35</v>
      </c>
      <c r="L1865">
        <v>4</v>
      </c>
      <c r="M1865" s="3">
        <v>113.4</v>
      </c>
      <c r="N1865" s="1" t="s">
        <v>6669</v>
      </c>
      <c r="O1865" s="1" t="s">
        <v>22</v>
      </c>
    </row>
    <row r="1866" spans="1:15" x14ac:dyDescent="0.3">
      <c r="A1866" s="1" t="s">
        <v>5198</v>
      </c>
      <c r="B1866" s="2">
        <v>45388</v>
      </c>
      <c r="C1866" s="1" t="s">
        <v>6673</v>
      </c>
      <c r="D1866" s="1" t="s">
        <v>82</v>
      </c>
      <c r="E1866">
        <v>2024</v>
      </c>
      <c r="F1866" s="1" t="s">
        <v>912</v>
      </c>
      <c r="G1866" s="1" t="s">
        <v>5199</v>
      </c>
      <c r="H1866" s="1" t="s">
        <v>3562</v>
      </c>
      <c r="I1866" s="1" t="s">
        <v>3563</v>
      </c>
      <c r="J1866" s="1" t="s">
        <v>87</v>
      </c>
      <c r="K1866" s="3">
        <v>44.28</v>
      </c>
      <c r="L1866">
        <v>5</v>
      </c>
      <c r="M1866" s="3">
        <v>221.4</v>
      </c>
      <c r="N1866" s="1" t="s">
        <v>21</v>
      </c>
      <c r="O1866" s="1" t="s">
        <v>22</v>
      </c>
    </row>
    <row r="1867" spans="1:15" x14ac:dyDescent="0.3">
      <c r="A1867" s="1" t="s">
        <v>5200</v>
      </c>
      <c r="B1867" s="2">
        <v>45647</v>
      </c>
      <c r="C1867" s="1" t="s">
        <v>6673</v>
      </c>
      <c r="D1867" s="1" t="s">
        <v>107</v>
      </c>
      <c r="E1867">
        <v>2024</v>
      </c>
      <c r="F1867" s="1" t="s">
        <v>471</v>
      </c>
      <c r="G1867" s="1" t="s">
        <v>472</v>
      </c>
      <c r="H1867" s="1" t="s">
        <v>1185</v>
      </c>
      <c r="I1867" s="1" t="s">
        <v>1870</v>
      </c>
      <c r="J1867" s="1" t="s">
        <v>70</v>
      </c>
      <c r="K1867" s="3">
        <v>11.55</v>
      </c>
      <c r="L1867">
        <v>3</v>
      </c>
      <c r="M1867" s="3">
        <v>34.65</v>
      </c>
      <c r="N1867" s="1" t="s">
        <v>21</v>
      </c>
      <c r="O1867" s="1" t="s">
        <v>37</v>
      </c>
    </row>
    <row r="1868" spans="1:15" x14ac:dyDescent="0.3">
      <c r="A1868" s="1" t="s">
        <v>5201</v>
      </c>
      <c r="B1868" s="2">
        <v>45244</v>
      </c>
      <c r="C1868" s="1" t="s">
        <v>6671</v>
      </c>
      <c r="D1868" s="1" t="s">
        <v>54</v>
      </c>
      <c r="E1868">
        <v>2023</v>
      </c>
      <c r="F1868" s="1" t="s">
        <v>4002</v>
      </c>
      <c r="G1868" s="1" t="s">
        <v>5202</v>
      </c>
      <c r="H1868" s="1" t="s">
        <v>1390</v>
      </c>
      <c r="I1868" s="1" t="s">
        <v>2749</v>
      </c>
      <c r="J1868" s="1" t="s">
        <v>87</v>
      </c>
      <c r="K1868" s="3">
        <v>35.32</v>
      </c>
      <c r="L1868">
        <v>2</v>
      </c>
      <c r="M1868" s="3">
        <v>70.64</v>
      </c>
      <c r="N1868" s="1" t="s">
        <v>21</v>
      </c>
      <c r="O1868" s="1" t="s">
        <v>95</v>
      </c>
    </row>
    <row r="1869" spans="1:15" x14ac:dyDescent="0.3">
      <c r="A1869" s="1" t="s">
        <v>5204</v>
      </c>
      <c r="B1869" s="2">
        <v>45404</v>
      </c>
      <c r="C1869" s="1" t="s">
        <v>6667</v>
      </c>
      <c r="D1869" s="1" t="s">
        <v>82</v>
      </c>
      <c r="E1869">
        <v>2024</v>
      </c>
      <c r="F1869" s="1" t="s">
        <v>91</v>
      </c>
      <c r="G1869" s="1" t="s">
        <v>562</v>
      </c>
      <c r="H1869" s="1" t="s">
        <v>5205</v>
      </c>
      <c r="I1869" s="1" t="s">
        <v>5206</v>
      </c>
      <c r="J1869" s="1" t="s">
        <v>20</v>
      </c>
      <c r="K1869" s="3">
        <v>9.1999999999999993</v>
      </c>
      <c r="L1869">
        <v>5</v>
      </c>
      <c r="M1869" s="3">
        <v>46</v>
      </c>
      <c r="N1869" s="1" t="s">
        <v>21</v>
      </c>
      <c r="O1869" s="1" t="s">
        <v>22</v>
      </c>
    </row>
    <row r="1870" spans="1:15" x14ac:dyDescent="0.3">
      <c r="A1870" s="1" t="s">
        <v>5207</v>
      </c>
      <c r="B1870" s="2">
        <v>45502</v>
      </c>
      <c r="C1870" s="1" t="s">
        <v>6667</v>
      </c>
      <c r="D1870" s="1" t="s">
        <v>32</v>
      </c>
      <c r="E1870">
        <v>2024</v>
      </c>
      <c r="F1870" s="1" t="s">
        <v>2981</v>
      </c>
      <c r="G1870" s="1" t="s">
        <v>2982</v>
      </c>
      <c r="H1870" s="1" t="s">
        <v>4632</v>
      </c>
      <c r="I1870" s="1" t="s">
        <v>4633</v>
      </c>
      <c r="J1870" s="1" t="s">
        <v>70</v>
      </c>
      <c r="K1870" s="3">
        <v>30.76</v>
      </c>
      <c r="L1870">
        <v>3</v>
      </c>
      <c r="M1870" s="3">
        <v>92.28</v>
      </c>
      <c r="N1870" s="1" t="s">
        <v>88</v>
      </c>
      <c r="O1870" s="1" t="s">
        <v>44</v>
      </c>
    </row>
    <row r="1871" spans="1:15" x14ac:dyDescent="0.3">
      <c r="A1871" s="1" t="s">
        <v>5208</v>
      </c>
      <c r="B1871" s="2">
        <v>45781</v>
      </c>
      <c r="C1871" s="1" t="s">
        <v>6666</v>
      </c>
      <c r="D1871" s="1" t="s">
        <v>46</v>
      </c>
      <c r="E1871">
        <v>2025</v>
      </c>
      <c r="F1871" s="1" t="s">
        <v>2277</v>
      </c>
      <c r="G1871" s="1" t="s">
        <v>5039</v>
      </c>
      <c r="H1871" s="1" t="s">
        <v>2779</v>
      </c>
      <c r="I1871" s="1" t="s">
        <v>3514</v>
      </c>
      <c r="J1871" s="1" t="s">
        <v>87</v>
      </c>
      <c r="K1871" s="3">
        <v>15.65</v>
      </c>
      <c r="L1871">
        <v>2</v>
      </c>
      <c r="M1871" s="3">
        <v>31.3</v>
      </c>
      <c r="N1871" s="1" t="s">
        <v>21</v>
      </c>
      <c r="O1871" s="1" t="s">
        <v>22</v>
      </c>
    </row>
    <row r="1872" spans="1:15" x14ac:dyDescent="0.3">
      <c r="A1872" s="1" t="s">
        <v>5209</v>
      </c>
      <c r="B1872" s="2">
        <v>45445</v>
      </c>
      <c r="C1872" s="1" t="s">
        <v>6666</v>
      </c>
      <c r="D1872" s="1" t="s">
        <v>24</v>
      </c>
      <c r="E1872">
        <v>2024</v>
      </c>
      <c r="F1872" s="1" t="s">
        <v>4599</v>
      </c>
      <c r="G1872" s="1" t="s">
        <v>4600</v>
      </c>
      <c r="H1872" s="1" t="s">
        <v>3962</v>
      </c>
      <c r="I1872" s="1" t="s">
        <v>5210</v>
      </c>
      <c r="J1872" s="1" t="s">
        <v>87</v>
      </c>
      <c r="K1872" s="3">
        <v>22.88</v>
      </c>
      <c r="L1872">
        <v>2</v>
      </c>
      <c r="M1872" s="3">
        <v>45.76</v>
      </c>
      <c r="N1872" s="1" t="s">
        <v>29</v>
      </c>
      <c r="O1872" s="1" t="s">
        <v>37</v>
      </c>
    </row>
    <row r="1873" spans="1:15" x14ac:dyDescent="0.3">
      <c r="A1873" s="1" t="s">
        <v>5211</v>
      </c>
      <c r="B1873" s="2">
        <v>45297</v>
      </c>
      <c r="C1873" s="1" t="s">
        <v>6673</v>
      </c>
      <c r="D1873" s="1" t="s">
        <v>210</v>
      </c>
      <c r="E1873">
        <v>2024</v>
      </c>
      <c r="F1873" s="1" t="s">
        <v>1511</v>
      </c>
      <c r="G1873" s="1" t="s">
        <v>5212</v>
      </c>
      <c r="H1873" s="1" t="s">
        <v>886</v>
      </c>
      <c r="I1873" s="1" t="s">
        <v>2525</v>
      </c>
      <c r="J1873" s="1" t="s">
        <v>87</v>
      </c>
      <c r="K1873" s="3">
        <v>36.090000000000003</v>
      </c>
      <c r="L1873">
        <v>2</v>
      </c>
      <c r="M1873" s="3">
        <v>72.180000000000007</v>
      </c>
      <c r="N1873" s="1" t="s">
        <v>88</v>
      </c>
      <c r="O1873" s="1" t="s">
        <v>193</v>
      </c>
    </row>
    <row r="1874" spans="1:15" x14ac:dyDescent="0.3">
      <c r="A1874" s="1" t="s">
        <v>5213</v>
      </c>
      <c r="B1874" s="2">
        <v>45551</v>
      </c>
      <c r="C1874" s="1" t="s">
        <v>6667</v>
      </c>
      <c r="D1874" s="1" t="s">
        <v>60</v>
      </c>
      <c r="E1874">
        <v>2024</v>
      </c>
      <c r="F1874" s="1" t="s">
        <v>235</v>
      </c>
      <c r="G1874" s="1" t="s">
        <v>5214</v>
      </c>
      <c r="H1874" s="1" t="s">
        <v>5215</v>
      </c>
      <c r="I1874" s="1" t="s">
        <v>5216</v>
      </c>
      <c r="J1874" s="1" t="s">
        <v>70</v>
      </c>
      <c r="K1874" s="3">
        <v>31.94</v>
      </c>
      <c r="L1874">
        <v>5</v>
      </c>
      <c r="M1874" s="3">
        <v>159.69999999999999</v>
      </c>
      <c r="N1874" s="1" t="s">
        <v>88</v>
      </c>
      <c r="O1874" s="1" t="s">
        <v>30</v>
      </c>
    </row>
    <row r="1875" spans="1:15" x14ac:dyDescent="0.3">
      <c r="A1875" s="1" t="s">
        <v>5217</v>
      </c>
      <c r="B1875" s="2">
        <v>45413</v>
      </c>
      <c r="C1875" s="1" t="s">
        <v>6670</v>
      </c>
      <c r="D1875" s="1" t="s">
        <v>46</v>
      </c>
      <c r="E1875">
        <v>2024</v>
      </c>
      <c r="F1875" s="1" t="s">
        <v>149</v>
      </c>
      <c r="G1875" s="1" t="s">
        <v>150</v>
      </c>
      <c r="H1875" s="1" t="s">
        <v>851</v>
      </c>
      <c r="I1875" s="1" t="s">
        <v>3928</v>
      </c>
      <c r="J1875" s="1" t="s">
        <v>87</v>
      </c>
      <c r="K1875" s="3">
        <v>29.68</v>
      </c>
      <c r="L1875">
        <v>2</v>
      </c>
      <c r="M1875" s="3">
        <v>59.36</v>
      </c>
      <c r="N1875" s="1" t="s">
        <v>21</v>
      </c>
      <c r="O1875" s="1" t="s">
        <v>22</v>
      </c>
    </row>
    <row r="1876" spans="1:15" x14ac:dyDescent="0.3">
      <c r="A1876" s="1" t="s">
        <v>5218</v>
      </c>
      <c r="B1876" s="2">
        <v>45089</v>
      </c>
      <c r="C1876" s="1" t="s">
        <v>6667</v>
      </c>
      <c r="D1876" s="1" t="s">
        <v>24</v>
      </c>
      <c r="E1876">
        <v>2023</v>
      </c>
      <c r="F1876" s="1" t="s">
        <v>2368</v>
      </c>
      <c r="G1876" s="1" t="s">
        <v>2369</v>
      </c>
      <c r="H1876" s="1" t="s">
        <v>2185</v>
      </c>
      <c r="I1876" s="1" t="s">
        <v>2186</v>
      </c>
      <c r="J1876" s="1" t="s">
        <v>20</v>
      </c>
      <c r="K1876" s="3">
        <v>14.06</v>
      </c>
      <c r="L1876">
        <v>5</v>
      </c>
      <c r="M1876" s="3">
        <v>70.3</v>
      </c>
      <c r="N1876" s="1" t="s">
        <v>21</v>
      </c>
      <c r="O1876" s="1" t="s">
        <v>80</v>
      </c>
    </row>
    <row r="1877" spans="1:15" x14ac:dyDescent="0.3">
      <c r="A1877" s="1" t="s">
        <v>5219</v>
      </c>
      <c r="B1877" s="2">
        <v>45514</v>
      </c>
      <c r="C1877" s="1" t="s">
        <v>6673</v>
      </c>
      <c r="D1877" s="1" t="s">
        <v>90</v>
      </c>
      <c r="E1877">
        <v>2024</v>
      </c>
      <c r="F1877" s="1" t="s">
        <v>972</v>
      </c>
      <c r="G1877" s="1" t="s">
        <v>973</v>
      </c>
      <c r="H1877" s="1" t="s">
        <v>1825</v>
      </c>
      <c r="I1877" s="1" t="s">
        <v>5220</v>
      </c>
      <c r="J1877" s="1" t="s">
        <v>70</v>
      </c>
      <c r="K1877" s="3">
        <v>5.91</v>
      </c>
      <c r="L1877">
        <v>1</v>
      </c>
      <c r="M1877" s="3">
        <v>5.91</v>
      </c>
      <c r="N1877" s="1" t="s">
        <v>6669</v>
      </c>
      <c r="O1877" s="1" t="s">
        <v>44</v>
      </c>
    </row>
    <row r="1878" spans="1:15" x14ac:dyDescent="0.3">
      <c r="A1878" s="1" t="s">
        <v>5221</v>
      </c>
      <c r="B1878" s="2">
        <v>44924</v>
      </c>
      <c r="C1878" s="1" t="s">
        <v>6672</v>
      </c>
      <c r="D1878" s="1" t="s">
        <v>107</v>
      </c>
      <c r="E1878">
        <v>2022</v>
      </c>
      <c r="F1878" s="1" t="s">
        <v>2051</v>
      </c>
      <c r="G1878" s="1" t="s">
        <v>5222</v>
      </c>
      <c r="H1878" s="1" t="s">
        <v>5223</v>
      </c>
      <c r="I1878" s="1" t="s">
        <v>5224</v>
      </c>
      <c r="J1878" s="1" t="s">
        <v>87</v>
      </c>
      <c r="K1878" s="3">
        <v>27.68</v>
      </c>
      <c r="L1878">
        <v>2</v>
      </c>
      <c r="M1878" s="3">
        <v>55.36</v>
      </c>
      <c r="N1878" s="1" t="s">
        <v>6669</v>
      </c>
      <c r="O1878" s="1" t="s">
        <v>95</v>
      </c>
    </row>
    <row r="1879" spans="1:15" x14ac:dyDescent="0.3">
      <c r="A1879" s="1" t="s">
        <v>5225</v>
      </c>
      <c r="B1879" s="2">
        <v>45196</v>
      </c>
      <c r="C1879" s="1" t="s">
        <v>6670</v>
      </c>
      <c r="D1879" s="1" t="s">
        <v>60</v>
      </c>
      <c r="E1879">
        <v>2023</v>
      </c>
      <c r="F1879" s="1" t="s">
        <v>240</v>
      </c>
      <c r="G1879" s="1" t="s">
        <v>241</v>
      </c>
      <c r="H1879" s="1" t="s">
        <v>4709</v>
      </c>
      <c r="I1879" s="1" t="s">
        <v>5226</v>
      </c>
      <c r="J1879" s="1" t="s">
        <v>70</v>
      </c>
      <c r="K1879" s="3">
        <v>19.61</v>
      </c>
      <c r="L1879">
        <v>1</v>
      </c>
      <c r="M1879" s="3">
        <v>19.61</v>
      </c>
      <c r="N1879" s="1" t="s">
        <v>21</v>
      </c>
      <c r="O1879" s="1" t="s">
        <v>37</v>
      </c>
    </row>
    <row r="1880" spans="1:15" x14ac:dyDescent="0.3">
      <c r="A1880" s="1" t="s">
        <v>5227</v>
      </c>
      <c r="B1880" s="2">
        <v>45496</v>
      </c>
      <c r="C1880" s="1" t="s">
        <v>6671</v>
      </c>
      <c r="D1880" s="1" t="s">
        <v>32</v>
      </c>
      <c r="E1880">
        <v>2024</v>
      </c>
      <c r="F1880" s="1" t="s">
        <v>1143</v>
      </c>
      <c r="G1880" s="1" t="s">
        <v>1144</v>
      </c>
      <c r="H1880" s="1" t="s">
        <v>4709</v>
      </c>
      <c r="I1880" s="1" t="s">
        <v>4710</v>
      </c>
      <c r="J1880" s="1" t="s">
        <v>20</v>
      </c>
      <c r="K1880" s="3">
        <v>38.450000000000003</v>
      </c>
      <c r="L1880">
        <v>1</v>
      </c>
      <c r="M1880" s="3">
        <v>38.450000000000003</v>
      </c>
      <c r="N1880" s="1" t="s">
        <v>29</v>
      </c>
      <c r="O1880" s="1" t="s">
        <v>193</v>
      </c>
    </row>
    <row r="1881" spans="1:15" x14ac:dyDescent="0.3">
      <c r="A1881" s="1" t="s">
        <v>5228</v>
      </c>
      <c r="B1881" s="2">
        <v>45576</v>
      </c>
      <c r="C1881" s="1" t="s">
        <v>6668</v>
      </c>
      <c r="D1881" s="1" t="s">
        <v>133</v>
      </c>
      <c r="E1881">
        <v>2024</v>
      </c>
      <c r="F1881" s="1" t="s">
        <v>799</v>
      </c>
      <c r="G1881" s="1" t="s">
        <v>1579</v>
      </c>
      <c r="H1881" s="1" t="s">
        <v>5229</v>
      </c>
      <c r="I1881" s="1" t="s">
        <v>5230</v>
      </c>
      <c r="J1881" s="1" t="s">
        <v>70</v>
      </c>
      <c r="K1881" s="3">
        <v>41.34</v>
      </c>
      <c r="L1881">
        <v>2</v>
      </c>
      <c r="M1881" s="3">
        <v>82.68</v>
      </c>
      <c r="N1881" s="1" t="s">
        <v>29</v>
      </c>
      <c r="O1881" s="1" t="s">
        <v>44</v>
      </c>
    </row>
    <row r="1882" spans="1:15" x14ac:dyDescent="0.3">
      <c r="A1882" s="1" t="s">
        <v>5231</v>
      </c>
      <c r="B1882" s="2">
        <v>45547</v>
      </c>
      <c r="C1882" s="1" t="s">
        <v>6672</v>
      </c>
      <c r="D1882" s="1" t="s">
        <v>60</v>
      </c>
      <c r="E1882">
        <v>2024</v>
      </c>
      <c r="F1882" s="1" t="s">
        <v>2884</v>
      </c>
      <c r="G1882" s="1" t="s">
        <v>3870</v>
      </c>
      <c r="H1882" s="1" t="s">
        <v>1974</v>
      </c>
      <c r="I1882" s="1" t="s">
        <v>1975</v>
      </c>
      <c r="J1882" s="1" t="s">
        <v>20</v>
      </c>
      <c r="K1882" s="3">
        <v>37.25</v>
      </c>
      <c r="L1882">
        <v>2</v>
      </c>
      <c r="M1882" s="3">
        <v>74.5</v>
      </c>
      <c r="N1882" s="1" t="s">
        <v>6669</v>
      </c>
      <c r="O1882" s="1" t="s">
        <v>44</v>
      </c>
    </row>
    <row r="1883" spans="1:15" x14ac:dyDescent="0.3">
      <c r="A1883" s="1" t="s">
        <v>5232</v>
      </c>
      <c r="B1883" s="2">
        <v>45492</v>
      </c>
      <c r="C1883" s="1" t="s">
        <v>6668</v>
      </c>
      <c r="D1883" s="1" t="s">
        <v>32</v>
      </c>
      <c r="E1883">
        <v>2024</v>
      </c>
      <c r="F1883" s="1" t="s">
        <v>1544</v>
      </c>
      <c r="G1883" s="1" t="s">
        <v>5165</v>
      </c>
      <c r="H1883" s="1" t="s">
        <v>2403</v>
      </c>
      <c r="I1883" s="1" t="s">
        <v>3582</v>
      </c>
      <c r="J1883" s="1" t="s">
        <v>51</v>
      </c>
      <c r="K1883" s="3">
        <v>44.2</v>
      </c>
      <c r="L1883">
        <v>5</v>
      </c>
      <c r="M1883" s="3">
        <v>221</v>
      </c>
      <c r="N1883" s="1" t="s">
        <v>88</v>
      </c>
      <c r="O1883" s="1" t="s">
        <v>37</v>
      </c>
    </row>
    <row r="1884" spans="1:15" x14ac:dyDescent="0.3">
      <c r="A1884" s="1" t="s">
        <v>5233</v>
      </c>
      <c r="B1884" s="2">
        <v>45692</v>
      </c>
      <c r="C1884" s="1" t="s">
        <v>6671</v>
      </c>
      <c r="D1884" s="1" t="s">
        <v>39</v>
      </c>
      <c r="E1884">
        <v>2025</v>
      </c>
      <c r="F1884" s="1" t="s">
        <v>705</v>
      </c>
      <c r="G1884" s="1" t="s">
        <v>706</v>
      </c>
      <c r="H1884" s="1" t="s">
        <v>891</v>
      </c>
      <c r="I1884" s="1" t="s">
        <v>2531</v>
      </c>
      <c r="J1884" s="1" t="s">
        <v>20</v>
      </c>
      <c r="K1884" s="3">
        <v>14.99</v>
      </c>
      <c r="L1884">
        <v>5</v>
      </c>
      <c r="M1884" s="3">
        <v>74.95</v>
      </c>
      <c r="N1884" s="1" t="s">
        <v>21</v>
      </c>
      <c r="O1884" s="1" t="s">
        <v>22</v>
      </c>
    </row>
    <row r="1885" spans="1:15" x14ac:dyDescent="0.3">
      <c r="A1885" s="1" t="s">
        <v>5234</v>
      </c>
      <c r="B1885" s="2">
        <v>45105</v>
      </c>
      <c r="C1885" s="1" t="s">
        <v>6670</v>
      </c>
      <c r="D1885" s="1" t="s">
        <v>24</v>
      </c>
      <c r="E1885">
        <v>2023</v>
      </c>
      <c r="F1885" s="1" t="s">
        <v>1128</v>
      </c>
      <c r="G1885" s="1" t="s">
        <v>1129</v>
      </c>
      <c r="H1885" s="1" t="s">
        <v>2065</v>
      </c>
      <c r="I1885" s="1" t="s">
        <v>2066</v>
      </c>
      <c r="J1885" s="1" t="s">
        <v>70</v>
      </c>
      <c r="K1885" s="3">
        <v>27.93</v>
      </c>
      <c r="L1885">
        <v>4</v>
      </c>
      <c r="M1885" s="3">
        <v>111.72</v>
      </c>
      <c r="N1885" s="1" t="s">
        <v>29</v>
      </c>
      <c r="O1885" s="1" t="s">
        <v>95</v>
      </c>
    </row>
    <row r="1886" spans="1:15" x14ac:dyDescent="0.3">
      <c r="A1886" s="1" t="s">
        <v>5235</v>
      </c>
      <c r="B1886" s="2">
        <v>45105</v>
      </c>
      <c r="C1886" s="1" t="s">
        <v>6670</v>
      </c>
      <c r="D1886" s="1" t="s">
        <v>24</v>
      </c>
      <c r="E1886">
        <v>2023</v>
      </c>
      <c r="F1886" s="1" t="s">
        <v>2615</v>
      </c>
      <c r="G1886" s="1" t="s">
        <v>4298</v>
      </c>
      <c r="H1886" s="1" t="s">
        <v>3676</v>
      </c>
      <c r="I1886" s="1" t="s">
        <v>3677</v>
      </c>
      <c r="J1886" s="1" t="s">
        <v>20</v>
      </c>
      <c r="K1886" s="3">
        <v>5.45</v>
      </c>
      <c r="L1886">
        <v>5</v>
      </c>
      <c r="M1886" s="3">
        <v>27.25</v>
      </c>
      <c r="N1886" s="1" t="s">
        <v>21</v>
      </c>
      <c r="O1886" s="1" t="s">
        <v>193</v>
      </c>
    </row>
    <row r="1887" spans="1:15" x14ac:dyDescent="0.3">
      <c r="A1887" s="1" t="s">
        <v>5236</v>
      </c>
      <c r="B1887" s="2">
        <v>45005</v>
      </c>
      <c r="C1887" s="1" t="s">
        <v>6667</v>
      </c>
      <c r="D1887" s="1" t="s">
        <v>15</v>
      </c>
      <c r="E1887">
        <v>2023</v>
      </c>
      <c r="F1887" s="1" t="s">
        <v>4379</v>
      </c>
      <c r="G1887" s="1" t="s">
        <v>4380</v>
      </c>
      <c r="H1887" s="1" t="s">
        <v>1277</v>
      </c>
      <c r="I1887" s="1" t="s">
        <v>1278</v>
      </c>
      <c r="J1887" s="1" t="s">
        <v>70</v>
      </c>
      <c r="K1887" s="3">
        <v>20.09</v>
      </c>
      <c r="L1887">
        <v>5</v>
      </c>
      <c r="M1887" s="3">
        <v>100.45</v>
      </c>
      <c r="N1887" s="1" t="s">
        <v>6669</v>
      </c>
      <c r="O1887" s="1" t="s">
        <v>52</v>
      </c>
    </row>
    <row r="1888" spans="1:15" x14ac:dyDescent="0.3">
      <c r="A1888" s="1" t="s">
        <v>5237</v>
      </c>
      <c r="B1888" s="2">
        <v>45766</v>
      </c>
      <c r="C1888" s="1" t="s">
        <v>6673</v>
      </c>
      <c r="D1888" s="1" t="s">
        <v>82</v>
      </c>
      <c r="E1888">
        <v>2025</v>
      </c>
      <c r="F1888" s="1" t="s">
        <v>2216</v>
      </c>
      <c r="G1888" s="1" t="s">
        <v>2217</v>
      </c>
      <c r="H1888" s="1" t="s">
        <v>572</v>
      </c>
      <c r="I1888" s="1" t="s">
        <v>3170</v>
      </c>
      <c r="J1888" s="1" t="s">
        <v>20</v>
      </c>
      <c r="K1888" s="3">
        <v>8.0399999999999991</v>
      </c>
      <c r="L1888">
        <v>1</v>
      </c>
      <c r="M1888" s="3">
        <v>8.0399999999999991</v>
      </c>
      <c r="N1888" s="1" t="s">
        <v>6669</v>
      </c>
      <c r="O1888" s="1" t="s">
        <v>44</v>
      </c>
    </row>
    <row r="1889" spans="1:15" x14ac:dyDescent="0.3">
      <c r="A1889" s="1" t="s">
        <v>5238</v>
      </c>
      <c r="B1889" s="2">
        <v>45366</v>
      </c>
      <c r="C1889" s="1" t="s">
        <v>6668</v>
      </c>
      <c r="D1889" s="1" t="s">
        <v>15</v>
      </c>
      <c r="E1889">
        <v>2024</v>
      </c>
      <c r="F1889" s="1" t="s">
        <v>2104</v>
      </c>
      <c r="G1889" s="1" t="s">
        <v>2105</v>
      </c>
      <c r="H1889" s="1" t="s">
        <v>1007</v>
      </c>
      <c r="I1889" s="1" t="s">
        <v>1635</v>
      </c>
      <c r="J1889" s="1" t="s">
        <v>51</v>
      </c>
      <c r="K1889" s="3">
        <v>18.77</v>
      </c>
      <c r="L1889">
        <v>3</v>
      </c>
      <c r="M1889" s="3">
        <v>56.31</v>
      </c>
      <c r="N1889" s="1" t="s">
        <v>21</v>
      </c>
      <c r="O1889" s="1" t="s">
        <v>30</v>
      </c>
    </row>
    <row r="1890" spans="1:15" x14ac:dyDescent="0.3">
      <c r="A1890" s="1" t="s">
        <v>5239</v>
      </c>
      <c r="B1890" s="2">
        <v>45422</v>
      </c>
      <c r="C1890" s="1" t="s">
        <v>6668</v>
      </c>
      <c r="D1890" s="1" t="s">
        <v>46</v>
      </c>
      <c r="E1890">
        <v>2024</v>
      </c>
      <c r="F1890" s="1" t="s">
        <v>844</v>
      </c>
      <c r="G1890" s="1" t="s">
        <v>845</v>
      </c>
      <c r="H1890" s="1" t="s">
        <v>1974</v>
      </c>
      <c r="I1890" s="1" t="s">
        <v>1975</v>
      </c>
      <c r="J1890" s="1" t="s">
        <v>70</v>
      </c>
      <c r="K1890" s="3">
        <v>36.04</v>
      </c>
      <c r="L1890">
        <v>4</v>
      </c>
      <c r="M1890" s="3">
        <v>144.16</v>
      </c>
      <c r="N1890" s="1" t="s">
        <v>29</v>
      </c>
      <c r="O1890" s="1" t="s">
        <v>22</v>
      </c>
    </row>
    <row r="1891" spans="1:15" x14ac:dyDescent="0.3">
      <c r="A1891" s="1" t="s">
        <v>5240</v>
      </c>
      <c r="B1891" s="2">
        <v>45593</v>
      </c>
      <c r="C1891" s="1" t="s">
        <v>6667</v>
      </c>
      <c r="D1891" s="1" t="s">
        <v>133</v>
      </c>
      <c r="E1891">
        <v>2024</v>
      </c>
      <c r="F1891" s="1" t="s">
        <v>3758</v>
      </c>
      <c r="G1891" s="1" t="s">
        <v>4919</v>
      </c>
      <c r="H1891" s="1" t="s">
        <v>228</v>
      </c>
      <c r="I1891" s="1" t="s">
        <v>5241</v>
      </c>
      <c r="J1891" s="1" t="s">
        <v>70</v>
      </c>
      <c r="K1891" s="3">
        <v>40.81</v>
      </c>
      <c r="L1891">
        <v>4</v>
      </c>
      <c r="M1891" s="3">
        <v>163.24</v>
      </c>
      <c r="N1891" s="1" t="s">
        <v>6669</v>
      </c>
      <c r="O1891" s="1" t="s">
        <v>37</v>
      </c>
    </row>
    <row r="1892" spans="1:15" x14ac:dyDescent="0.3">
      <c r="A1892" s="1" t="s">
        <v>5242</v>
      </c>
      <c r="B1892" s="2">
        <v>45140</v>
      </c>
      <c r="C1892" s="1" t="s">
        <v>6670</v>
      </c>
      <c r="D1892" s="1" t="s">
        <v>90</v>
      </c>
      <c r="E1892">
        <v>2023</v>
      </c>
      <c r="F1892" s="1" t="s">
        <v>1083</v>
      </c>
      <c r="G1892" s="1" t="s">
        <v>3966</v>
      </c>
      <c r="H1892" s="1" t="s">
        <v>2171</v>
      </c>
      <c r="I1892" s="1" t="s">
        <v>4285</v>
      </c>
      <c r="J1892" s="1" t="s">
        <v>70</v>
      </c>
      <c r="K1892" s="3">
        <v>30.18</v>
      </c>
      <c r="L1892">
        <v>4</v>
      </c>
      <c r="M1892" s="3">
        <v>120.72</v>
      </c>
      <c r="N1892" s="1" t="s">
        <v>21</v>
      </c>
      <c r="O1892" s="1" t="s">
        <v>37</v>
      </c>
    </row>
    <row r="1893" spans="1:15" x14ac:dyDescent="0.3">
      <c r="A1893" s="1" t="s">
        <v>5243</v>
      </c>
      <c r="B1893" s="2">
        <v>45864</v>
      </c>
      <c r="C1893" s="1" t="s">
        <v>6673</v>
      </c>
      <c r="D1893" s="1" t="s">
        <v>32</v>
      </c>
      <c r="E1893">
        <v>2025</v>
      </c>
      <c r="F1893" s="1" t="s">
        <v>1215</v>
      </c>
      <c r="G1893" s="1" t="s">
        <v>1216</v>
      </c>
      <c r="H1893" s="1" t="s">
        <v>2779</v>
      </c>
      <c r="I1893" s="1" t="s">
        <v>3514</v>
      </c>
      <c r="J1893" s="1" t="s">
        <v>70</v>
      </c>
      <c r="K1893" s="3">
        <v>12.44</v>
      </c>
      <c r="L1893">
        <v>4</v>
      </c>
      <c r="M1893" s="3">
        <v>49.76</v>
      </c>
      <c r="N1893" s="1" t="s">
        <v>21</v>
      </c>
      <c r="O1893" s="1" t="s">
        <v>37</v>
      </c>
    </row>
    <row r="1894" spans="1:15" x14ac:dyDescent="0.3">
      <c r="A1894" s="1" t="s">
        <v>5244</v>
      </c>
      <c r="B1894" s="2">
        <v>45123</v>
      </c>
      <c r="C1894" s="1" t="s">
        <v>6666</v>
      </c>
      <c r="D1894" s="1" t="s">
        <v>32</v>
      </c>
      <c r="E1894">
        <v>2023</v>
      </c>
      <c r="F1894" s="1" t="s">
        <v>2906</v>
      </c>
      <c r="G1894" s="1" t="s">
        <v>2907</v>
      </c>
      <c r="H1894" s="1" t="s">
        <v>3209</v>
      </c>
      <c r="I1894" s="1" t="s">
        <v>3210</v>
      </c>
      <c r="J1894" s="1" t="s">
        <v>87</v>
      </c>
      <c r="K1894" s="3">
        <v>17.420000000000002</v>
      </c>
      <c r="L1894">
        <v>4</v>
      </c>
      <c r="M1894" s="3">
        <v>69.680000000000007</v>
      </c>
      <c r="N1894" s="1" t="s">
        <v>29</v>
      </c>
      <c r="O1894" s="1" t="s">
        <v>193</v>
      </c>
    </row>
    <row r="1895" spans="1:15" x14ac:dyDescent="0.3">
      <c r="A1895" s="1" t="s">
        <v>5245</v>
      </c>
      <c r="B1895" s="2">
        <v>44847</v>
      </c>
      <c r="C1895" s="1" t="s">
        <v>6672</v>
      </c>
      <c r="D1895" s="1" t="s">
        <v>133</v>
      </c>
      <c r="E1895">
        <v>2022</v>
      </c>
      <c r="F1895" s="1" t="s">
        <v>295</v>
      </c>
      <c r="G1895" s="1" t="s">
        <v>3383</v>
      </c>
      <c r="H1895" s="1" t="s">
        <v>785</v>
      </c>
      <c r="I1895" s="1" t="s">
        <v>2665</v>
      </c>
      <c r="J1895" s="1" t="s">
        <v>20</v>
      </c>
      <c r="K1895" s="3">
        <v>30.83</v>
      </c>
      <c r="L1895">
        <v>3</v>
      </c>
      <c r="M1895" s="3">
        <v>92.49</v>
      </c>
      <c r="N1895" s="1" t="s">
        <v>29</v>
      </c>
      <c r="O1895" s="1" t="s">
        <v>22</v>
      </c>
    </row>
    <row r="1896" spans="1:15" x14ac:dyDescent="0.3">
      <c r="A1896" s="1" t="s">
        <v>5246</v>
      </c>
      <c r="B1896" s="2">
        <v>45577</v>
      </c>
      <c r="C1896" s="1" t="s">
        <v>6673</v>
      </c>
      <c r="D1896" s="1" t="s">
        <v>133</v>
      </c>
      <c r="E1896">
        <v>2024</v>
      </c>
      <c r="F1896" s="1" t="s">
        <v>3216</v>
      </c>
      <c r="G1896" s="1" t="s">
        <v>3217</v>
      </c>
      <c r="H1896" s="1" t="s">
        <v>5247</v>
      </c>
      <c r="I1896" s="1" t="s">
        <v>5248</v>
      </c>
      <c r="J1896" s="1" t="s">
        <v>20</v>
      </c>
      <c r="K1896" s="3">
        <v>44.37</v>
      </c>
      <c r="L1896">
        <v>2</v>
      </c>
      <c r="M1896" s="3">
        <v>88.74</v>
      </c>
      <c r="N1896" s="1" t="s">
        <v>88</v>
      </c>
      <c r="O1896" s="1" t="s">
        <v>52</v>
      </c>
    </row>
    <row r="1897" spans="1:15" x14ac:dyDescent="0.3">
      <c r="A1897" s="1" t="s">
        <v>5249</v>
      </c>
      <c r="B1897" s="2">
        <v>45683</v>
      </c>
      <c r="C1897" s="1" t="s">
        <v>6666</v>
      </c>
      <c r="D1897" s="1" t="s">
        <v>210</v>
      </c>
      <c r="E1897">
        <v>2025</v>
      </c>
      <c r="F1897" s="1" t="s">
        <v>1271</v>
      </c>
      <c r="G1897" s="1" t="s">
        <v>1272</v>
      </c>
      <c r="H1897" s="1" t="s">
        <v>337</v>
      </c>
      <c r="I1897" s="1" t="s">
        <v>3969</v>
      </c>
      <c r="J1897" s="1" t="s">
        <v>70</v>
      </c>
      <c r="K1897" s="3">
        <v>51.08</v>
      </c>
      <c r="L1897">
        <v>3</v>
      </c>
      <c r="M1897" s="3">
        <v>153.24</v>
      </c>
      <c r="N1897" s="1" t="s">
        <v>21</v>
      </c>
      <c r="O1897" s="1" t="s">
        <v>22</v>
      </c>
    </row>
    <row r="1898" spans="1:15" x14ac:dyDescent="0.3">
      <c r="A1898" s="1" t="s">
        <v>5250</v>
      </c>
      <c r="B1898" s="2">
        <v>45114</v>
      </c>
      <c r="C1898" s="1" t="s">
        <v>6668</v>
      </c>
      <c r="D1898" s="1" t="s">
        <v>32</v>
      </c>
      <c r="E1898">
        <v>2023</v>
      </c>
      <c r="F1898" s="1" t="s">
        <v>3958</v>
      </c>
      <c r="G1898" s="1" t="s">
        <v>3959</v>
      </c>
      <c r="H1898" s="1" t="s">
        <v>2349</v>
      </c>
      <c r="I1898" s="1" t="s">
        <v>2350</v>
      </c>
      <c r="J1898" s="1" t="s">
        <v>51</v>
      </c>
      <c r="K1898" s="3">
        <v>48.27</v>
      </c>
      <c r="L1898">
        <v>3</v>
      </c>
      <c r="M1898" s="3">
        <v>144.81</v>
      </c>
      <c r="N1898" s="1" t="s">
        <v>21</v>
      </c>
      <c r="O1898" s="1" t="s">
        <v>193</v>
      </c>
    </row>
    <row r="1899" spans="1:15" x14ac:dyDescent="0.3">
      <c r="A1899" s="1" t="s">
        <v>5251</v>
      </c>
      <c r="B1899" s="2">
        <v>45602</v>
      </c>
      <c r="C1899" s="1" t="s">
        <v>6670</v>
      </c>
      <c r="D1899" s="1" t="s">
        <v>54</v>
      </c>
      <c r="E1899">
        <v>2024</v>
      </c>
      <c r="F1899" s="1" t="s">
        <v>4023</v>
      </c>
      <c r="G1899" s="1" t="s">
        <v>4024</v>
      </c>
      <c r="H1899" s="1" t="s">
        <v>947</v>
      </c>
      <c r="I1899" s="1" t="s">
        <v>948</v>
      </c>
      <c r="J1899" s="1" t="s">
        <v>87</v>
      </c>
      <c r="K1899" s="3">
        <v>9.5</v>
      </c>
      <c r="L1899">
        <v>2</v>
      </c>
      <c r="M1899" s="3">
        <v>19</v>
      </c>
      <c r="N1899" s="1" t="s">
        <v>21</v>
      </c>
      <c r="O1899" s="1" t="s">
        <v>193</v>
      </c>
    </row>
    <row r="1900" spans="1:15" x14ac:dyDescent="0.3">
      <c r="A1900" s="1" t="s">
        <v>5252</v>
      </c>
      <c r="B1900" s="2">
        <v>45049</v>
      </c>
      <c r="C1900" s="1" t="s">
        <v>6670</v>
      </c>
      <c r="D1900" s="1" t="s">
        <v>46</v>
      </c>
      <c r="E1900">
        <v>2023</v>
      </c>
      <c r="F1900" s="1" t="s">
        <v>5253</v>
      </c>
      <c r="G1900" s="1" t="s">
        <v>5254</v>
      </c>
      <c r="H1900" s="1" t="s">
        <v>1968</v>
      </c>
      <c r="I1900" s="1" t="s">
        <v>1969</v>
      </c>
      <c r="J1900" s="1" t="s">
        <v>70</v>
      </c>
      <c r="K1900" s="3">
        <v>25.17</v>
      </c>
      <c r="L1900">
        <v>4</v>
      </c>
      <c r="M1900" s="3">
        <v>100.68</v>
      </c>
      <c r="N1900" s="1" t="s">
        <v>6669</v>
      </c>
      <c r="O1900" s="1" t="s">
        <v>37</v>
      </c>
    </row>
    <row r="1901" spans="1:15" x14ac:dyDescent="0.3">
      <c r="A1901" s="1" t="s">
        <v>5255</v>
      </c>
      <c r="B1901" s="2">
        <v>45050</v>
      </c>
      <c r="C1901" s="1" t="s">
        <v>6672</v>
      </c>
      <c r="D1901" s="1" t="s">
        <v>46</v>
      </c>
      <c r="E1901">
        <v>2023</v>
      </c>
      <c r="F1901" s="1" t="s">
        <v>476</v>
      </c>
      <c r="G1901" s="1" t="s">
        <v>5256</v>
      </c>
      <c r="H1901" s="1" t="s">
        <v>1045</v>
      </c>
      <c r="I1901" s="1" t="s">
        <v>1046</v>
      </c>
      <c r="J1901" s="1" t="s">
        <v>20</v>
      </c>
      <c r="K1901" s="3">
        <v>35.86</v>
      </c>
      <c r="L1901">
        <v>3</v>
      </c>
      <c r="M1901" s="3">
        <v>107.58</v>
      </c>
      <c r="N1901" s="1" t="s">
        <v>29</v>
      </c>
      <c r="O1901" s="1" t="s">
        <v>193</v>
      </c>
    </row>
    <row r="1902" spans="1:15" x14ac:dyDescent="0.3">
      <c r="A1902" s="1" t="s">
        <v>5257</v>
      </c>
      <c r="B1902" s="2">
        <v>45251</v>
      </c>
      <c r="C1902" s="1" t="s">
        <v>6671</v>
      </c>
      <c r="D1902" s="1" t="s">
        <v>54</v>
      </c>
      <c r="E1902">
        <v>2023</v>
      </c>
      <c r="F1902" s="1" t="s">
        <v>765</v>
      </c>
      <c r="G1902" s="1" t="s">
        <v>5258</v>
      </c>
      <c r="H1902" s="1" t="s">
        <v>5259</v>
      </c>
      <c r="I1902" s="1" t="s">
        <v>5260</v>
      </c>
      <c r="J1902" s="1" t="s">
        <v>20</v>
      </c>
      <c r="K1902" s="3">
        <v>23.32</v>
      </c>
      <c r="L1902">
        <v>5</v>
      </c>
      <c r="M1902" s="3">
        <v>116.6</v>
      </c>
      <c r="N1902" s="1" t="s">
        <v>21</v>
      </c>
      <c r="O1902" s="1" t="s">
        <v>193</v>
      </c>
    </row>
    <row r="1903" spans="1:15" x14ac:dyDescent="0.3">
      <c r="A1903" s="1" t="s">
        <v>5261</v>
      </c>
      <c r="B1903" s="2">
        <v>45521</v>
      </c>
      <c r="C1903" s="1" t="s">
        <v>6673</v>
      </c>
      <c r="D1903" s="1" t="s">
        <v>90</v>
      </c>
      <c r="E1903">
        <v>2024</v>
      </c>
      <c r="F1903" s="1" t="s">
        <v>829</v>
      </c>
      <c r="G1903" s="1" t="s">
        <v>5262</v>
      </c>
      <c r="H1903" s="1" t="s">
        <v>836</v>
      </c>
      <c r="I1903" s="1" t="s">
        <v>3750</v>
      </c>
      <c r="J1903" s="1" t="s">
        <v>70</v>
      </c>
      <c r="K1903" s="3">
        <v>44.89</v>
      </c>
      <c r="L1903">
        <v>4</v>
      </c>
      <c r="M1903" s="3">
        <v>179.56</v>
      </c>
      <c r="N1903" s="1" t="s">
        <v>6669</v>
      </c>
      <c r="O1903" s="1" t="s">
        <v>30</v>
      </c>
    </row>
    <row r="1904" spans="1:15" x14ac:dyDescent="0.3">
      <c r="A1904" s="1" t="s">
        <v>5263</v>
      </c>
      <c r="B1904" s="2">
        <v>45486</v>
      </c>
      <c r="C1904" s="1" t="s">
        <v>6673</v>
      </c>
      <c r="D1904" s="1" t="s">
        <v>32</v>
      </c>
      <c r="E1904">
        <v>2024</v>
      </c>
      <c r="F1904" s="1" t="s">
        <v>2813</v>
      </c>
      <c r="G1904" s="1" t="s">
        <v>5197</v>
      </c>
      <c r="H1904" s="1" t="s">
        <v>2754</v>
      </c>
      <c r="I1904" s="1" t="s">
        <v>5264</v>
      </c>
      <c r="J1904" s="1" t="s">
        <v>51</v>
      </c>
      <c r="K1904" s="3">
        <v>10.64</v>
      </c>
      <c r="L1904">
        <v>2</v>
      </c>
      <c r="M1904" s="3">
        <v>21.28</v>
      </c>
      <c r="N1904" s="1" t="s">
        <v>29</v>
      </c>
      <c r="O1904" s="1" t="s">
        <v>193</v>
      </c>
    </row>
    <row r="1905" spans="1:15" x14ac:dyDescent="0.3">
      <c r="A1905" s="1" t="s">
        <v>5265</v>
      </c>
      <c r="B1905" s="2">
        <v>45027</v>
      </c>
      <c r="C1905" s="1" t="s">
        <v>6671</v>
      </c>
      <c r="D1905" s="1" t="s">
        <v>82</v>
      </c>
      <c r="E1905">
        <v>2023</v>
      </c>
      <c r="F1905" s="1" t="s">
        <v>4622</v>
      </c>
      <c r="G1905" s="1" t="s">
        <v>654</v>
      </c>
      <c r="H1905" s="1" t="s">
        <v>35</v>
      </c>
      <c r="I1905" s="1" t="s">
        <v>36</v>
      </c>
      <c r="J1905" s="1" t="s">
        <v>20</v>
      </c>
      <c r="K1905" s="3">
        <v>22.46</v>
      </c>
      <c r="L1905">
        <v>5</v>
      </c>
      <c r="M1905" s="3">
        <v>112.3</v>
      </c>
      <c r="N1905" s="1" t="s">
        <v>29</v>
      </c>
      <c r="O1905" s="1" t="s">
        <v>22</v>
      </c>
    </row>
    <row r="1906" spans="1:15" x14ac:dyDescent="0.3">
      <c r="A1906" s="1" t="s">
        <v>5266</v>
      </c>
      <c r="B1906" s="2">
        <v>45028</v>
      </c>
      <c r="C1906" s="1" t="s">
        <v>6670</v>
      </c>
      <c r="D1906" s="1" t="s">
        <v>82</v>
      </c>
      <c r="E1906">
        <v>2023</v>
      </c>
      <c r="F1906" s="1" t="s">
        <v>91</v>
      </c>
      <c r="G1906" s="1" t="s">
        <v>562</v>
      </c>
      <c r="H1906" s="1" t="s">
        <v>282</v>
      </c>
      <c r="I1906" s="1" t="s">
        <v>283</v>
      </c>
      <c r="J1906" s="1" t="s">
        <v>70</v>
      </c>
      <c r="K1906" s="3">
        <v>24.33</v>
      </c>
      <c r="L1906">
        <v>3</v>
      </c>
      <c r="M1906" s="3">
        <v>72.989999999999995</v>
      </c>
      <c r="N1906" s="1" t="s">
        <v>21</v>
      </c>
      <c r="O1906" s="1" t="s">
        <v>22</v>
      </c>
    </row>
    <row r="1907" spans="1:15" x14ac:dyDescent="0.3">
      <c r="A1907" s="1" t="s">
        <v>5267</v>
      </c>
      <c r="B1907" s="2">
        <v>45029</v>
      </c>
      <c r="C1907" s="1" t="s">
        <v>6672</v>
      </c>
      <c r="D1907" s="1" t="s">
        <v>82</v>
      </c>
      <c r="E1907">
        <v>2023</v>
      </c>
      <c r="F1907" s="1" t="s">
        <v>1133</v>
      </c>
      <c r="G1907" s="1" t="s">
        <v>2002</v>
      </c>
      <c r="H1907" s="1" t="s">
        <v>1080</v>
      </c>
      <c r="I1907" s="1" t="s">
        <v>1081</v>
      </c>
      <c r="J1907" s="1" t="s">
        <v>51</v>
      </c>
      <c r="K1907" s="3">
        <v>42.88</v>
      </c>
      <c r="L1907">
        <v>3</v>
      </c>
      <c r="M1907" s="3">
        <v>128.63999999999999</v>
      </c>
      <c r="N1907" s="1" t="s">
        <v>21</v>
      </c>
      <c r="O1907" s="1" t="s">
        <v>44</v>
      </c>
    </row>
    <row r="1908" spans="1:15" x14ac:dyDescent="0.3">
      <c r="A1908" s="1" t="s">
        <v>5268</v>
      </c>
      <c r="B1908" s="2">
        <v>45131</v>
      </c>
      <c r="C1908" s="1" t="s">
        <v>6667</v>
      </c>
      <c r="D1908" s="1" t="s">
        <v>32</v>
      </c>
      <c r="E1908">
        <v>2023</v>
      </c>
      <c r="F1908" s="1" t="s">
        <v>2625</v>
      </c>
      <c r="G1908" s="1" t="s">
        <v>2626</v>
      </c>
      <c r="H1908" s="1" t="s">
        <v>2234</v>
      </c>
      <c r="I1908" s="1" t="s">
        <v>5269</v>
      </c>
      <c r="J1908" s="1" t="s">
        <v>87</v>
      </c>
      <c r="K1908" s="3">
        <v>32.72</v>
      </c>
      <c r="L1908">
        <v>4</v>
      </c>
      <c r="M1908" s="3">
        <v>130.88</v>
      </c>
      <c r="N1908" s="1" t="s">
        <v>6669</v>
      </c>
      <c r="O1908" s="1" t="s">
        <v>30</v>
      </c>
    </row>
    <row r="1909" spans="1:15" x14ac:dyDescent="0.3">
      <c r="A1909" s="1" t="s">
        <v>5270</v>
      </c>
      <c r="B1909" s="2">
        <v>45185</v>
      </c>
      <c r="C1909" s="1" t="s">
        <v>6673</v>
      </c>
      <c r="D1909" s="1" t="s">
        <v>60</v>
      </c>
      <c r="E1909">
        <v>2023</v>
      </c>
      <c r="F1909" s="1" t="s">
        <v>4433</v>
      </c>
      <c r="G1909" s="1" t="s">
        <v>4434</v>
      </c>
      <c r="H1909" s="1" t="s">
        <v>3971</v>
      </c>
      <c r="I1909" s="1" t="s">
        <v>3972</v>
      </c>
      <c r="J1909" s="1" t="s">
        <v>87</v>
      </c>
      <c r="K1909" s="3">
        <v>15.59</v>
      </c>
      <c r="L1909">
        <v>3</v>
      </c>
      <c r="M1909" s="3">
        <v>46.77</v>
      </c>
      <c r="N1909" s="1" t="s">
        <v>29</v>
      </c>
      <c r="O1909" s="1" t="s">
        <v>52</v>
      </c>
    </row>
    <row r="1910" spans="1:15" x14ac:dyDescent="0.3">
      <c r="A1910" s="1" t="s">
        <v>5271</v>
      </c>
      <c r="B1910" s="2">
        <v>44969</v>
      </c>
      <c r="C1910" s="1" t="s">
        <v>6666</v>
      </c>
      <c r="D1910" s="1" t="s">
        <v>39</v>
      </c>
      <c r="E1910">
        <v>2023</v>
      </c>
      <c r="F1910" s="1" t="s">
        <v>939</v>
      </c>
      <c r="G1910" s="1" t="s">
        <v>4703</v>
      </c>
      <c r="H1910" s="1" t="s">
        <v>2249</v>
      </c>
      <c r="I1910" s="1" t="s">
        <v>4614</v>
      </c>
      <c r="J1910" s="1" t="s">
        <v>20</v>
      </c>
      <c r="K1910" s="3">
        <v>25.12</v>
      </c>
      <c r="L1910">
        <v>2</v>
      </c>
      <c r="M1910" s="3">
        <v>50.24</v>
      </c>
      <c r="N1910" s="1" t="s">
        <v>21</v>
      </c>
      <c r="O1910" s="1" t="s">
        <v>37</v>
      </c>
    </row>
    <row r="1911" spans="1:15" x14ac:dyDescent="0.3">
      <c r="A1911" s="1" t="s">
        <v>5272</v>
      </c>
      <c r="B1911" s="2">
        <v>45171</v>
      </c>
      <c r="C1911" s="1" t="s">
        <v>6673</v>
      </c>
      <c r="D1911" s="1" t="s">
        <v>60</v>
      </c>
      <c r="E1911">
        <v>2023</v>
      </c>
      <c r="F1911" s="1" t="s">
        <v>3752</v>
      </c>
      <c r="G1911" s="1" t="s">
        <v>3753</v>
      </c>
      <c r="H1911" s="1" t="s">
        <v>63</v>
      </c>
      <c r="I1911" s="1" t="s">
        <v>64</v>
      </c>
      <c r="J1911" s="1" t="s">
        <v>70</v>
      </c>
      <c r="K1911" s="3">
        <v>10.84</v>
      </c>
      <c r="L1911">
        <v>3</v>
      </c>
      <c r="M1911" s="3">
        <v>32.520000000000003</v>
      </c>
      <c r="N1911" s="1" t="s">
        <v>6669</v>
      </c>
      <c r="O1911" s="1" t="s">
        <v>95</v>
      </c>
    </row>
    <row r="1912" spans="1:15" x14ac:dyDescent="0.3">
      <c r="A1912" s="1" t="s">
        <v>5273</v>
      </c>
      <c r="B1912" s="2">
        <v>45289</v>
      </c>
      <c r="C1912" s="1" t="s">
        <v>6668</v>
      </c>
      <c r="D1912" s="1" t="s">
        <v>107</v>
      </c>
      <c r="E1912">
        <v>2023</v>
      </c>
      <c r="F1912" s="1" t="s">
        <v>4798</v>
      </c>
      <c r="G1912" s="1" t="s">
        <v>4799</v>
      </c>
      <c r="H1912" s="1" t="s">
        <v>171</v>
      </c>
      <c r="I1912" s="1" t="s">
        <v>1724</v>
      </c>
      <c r="J1912" s="1" t="s">
        <v>20</v>
      </c>
      <c r="K1912" s="3">
        <v>7.46</v>
      </c>
      <c r="L1912">
        <v>4</v>
      </c>
      <c r="M1912" s="3">
        <v>29.84</v>
      </c>
      <c r="N1912" s="1" t="s">
        <v>6669</v>
      </c>
      <c r="O1912" s="1" t="s">
        <v>22</v>
      </c>
    </row>
    <row r="1913" spans="1:15" x14ac:dyDescent="0.3">
      <c r="A1913" s="1" t="s">
        <v>5274</v>
      </c>
      <c r="B1913" s="2">
        <v>45811</v>
      </c>
      <c r="C1913" s="1" t="s">
        <v>6671</v>
      </c>
      <c r="D1913" s="1" t="s">
        <v>24</v>
      </c>
      <c r="E1913">
        <v>2025</v>
      </c>
      <c r="F1913" s="1" t="s">
        <v>3796</v>
      </c>
      <c r="G1913" s="1" t="s">
        <v>3797</v>
      </c>
      <c r="H1913" s="1" t="s">
        <v>2438</v>
      </c>
      <c r="I1913" s="1" t="s">
        <v>2439</v>
      </c>
      <c r="J1913" s="1" t="s">
        <v>87</v>
      </c>
      <c r="K1913" s="3">
        <v>12.16</v>
      </c>
      <c r="L1913">
        <v>2</v>
      </c>
      <c r="M1913" s="3">
        <v>24.32</v>
      </c>
      <c r="N1913" s="1" t="s">
        <v>6669</v>
      </c>
      <c r="O1913" s="1" t="s">
        <v>44</v>
      </c>
    </row>
    <row r="1914" spans="1:15" x14ac:dyDescent="0.3">
      <c r="A1914" s="1" t="s">
        <v>5275</v>
      </c>
      <c r="B1914" s="2">
        <v>45871</v>
      </c>
      <c r="C1914" s="1" t="s">
        <v>6673</v>
      </c>
      <c r="D1914" s="1" t="s">
        <v>90</v>
      </c>
      <c r="E1914">
        <v>2025</v>
      </c>
      <c r="F1914" s="1" t="s">
        <v>3698</v>
      </c>
      <c r="G1914" s="1" t="s">
        <v>4692</v>
      </c>
      <c r="H1914" s="1" t="s">
        <v>1602</v>
      </c>
      <c r="I1914" s="1" t="s">
        <v>1603</v>
      </c>
      <c r="J1914" s="1" t="s">
        <v>70</v>
      </c>
      <c r="K1914" s="3">
        <v>26.04</v>
      </c>
      <c r="L1914">
        <v>5</v>
      </c>
      <c r="M1914" s="3">
        <v>130.19999999999999</v>
      </c>
      <c r="N1914" s="1" t="s">
        <v>21</v>
      </c>
      <c r="O1914" s="1" t="s">
        <v>44</v>
      </c>
    </row>
    <row r="1915" spans="1:15" x14ac:dyDescent="0.3">
      <c r="A1915" s="1" t="s">
        <v>5276</v>
      </c>
      <c r="B1915" s="2">
        <v>45105</v>
      </c>
      <c r="C1915" s="1" t="s">
        <v>6670</v>
      </c>
      <c r="D1915" s="1" t="s">
        <v>24</v>
      </c>
      <c r="E1915">
        <v>2023</v>
      </c>
      <c r="F1915" s="1" t="s">
        <v>3475</v>
      </c>
      <c r="G1915" s="1" t="s">
        <v>5277</v>
      </c>
      <c r="H1915" s="1" t="s">
        <v>247</v>
      </c>
      <c r="I1915" s="1" t="s">
        <v>4099</v>
      </c>
      <c r="J1915" s="1" t="s">
        <v>20</v>
      </c>
      <c r="K1915" s="3">
        <v>42.81</v>
      </c>
      <c r="L1915">
        <v>4</v>
      </c>
      <c r="M1915" s="3">
        <v>171.24</v>
      </c>
      <c r="N1915" s="1" t="s">
        <v>29</v>
      </c>
      <c r="O1915" s="1" t="s">
        <v>30</v>
      </c>
    </row>
    <row r="1916" spans="1:15" x14ac:dyDescent="0.3">
      <c r="A1916" s="1" t="s">
        <v>5278</v>
      </c>
      <c r="B1916" s="2">
        <v>45496</v>
      </c>
      <c r="C1916" s="1" t="s">
        <v>6671</v>
      </c>
      <c r="D1916" s="1" t="s">
        <v>32</v>
      </c>
      <c r="E1916">
        <v>2024</v>
      </c>
      <c r="F1916" s="1" t="s">
        <v>463</v>
      </c>
      <c r="G1916" s="1" t="s">
        <v>2621</v>
      </c>
      <c r="H1916" s="1" t="s">
        <v>518</v>
      </c>
      <c r="I1916" s="1" t="s">
        <v>916</v>
      </c>
      <c r="J1916" s="1" t="s">
        <v>51</v>
      </c>
      <c r="K1916" s="3">
        <v>30.24</v>
      </c>
      <c r="L1916">
        <v>4</v>
      </c>
      <c r="M1916" s="3">
        <v>120.96</v>
      </c>
      <c r="N1916" s="1" t="s">
        <v>21</v>
      </c>
      <c r="O1916" s="1" t="s">
        <v>22</v>
      </c>
    </row>
    <row r="1917" spans="1:15" x14ac:dyDescent="0.3">
      <c r="A1917" s="1" t="s">
        <v>5279</v>
      </c>
      <c r="B1917" s="2">
        <v>45827</v>
      </c>
      <c r="C1917" s="1" t="s">
        <v>6672</v>
      </c>
      <c r="D1917" s="1" t="s">
        <v>24</v>
      </c>
      <c r="E1917">
        <v>2025</v>
      </c>
      <c r="F1917" s="1" t="s">
        <v>3030</v>
      </c>
      <c r="G1917" s="1" t="s">
        <v>3031</v>
      </c>
      <c r="H1917" s="1" t="s">
        <v>1108</v>
      </c>
      <c r="I1917" s="1" t="s">
        <v>1109</v>
      </c>
      <c r="J1917" s="1" t="s">
        <v>70</v>
      </c>
      <c r="K1917" s="3">
        <v>30.62</v>
      </c>
      <c r="L1917">
        <v>1</v>
      </c>
      <c r="M1917" s="3">
        <v>30.62</v>
      </c>
      <c r="N1917" s="1" t="s">
        <v>6669</v>
      </c>
      <c r="O1917" s="1" t="s">
        <v>22</v>
      </c>
    </row>
    <row r="1918" spans="1:15" x14ac:dyDescent="0.3">
      <c r="A1918" s="1" t="s">
        <v>5280</v>
      </c>
      <c r="B1918" s="2">
        <v>45872</v>
      </c>
      <c r="C1918" s="1" t="s">
        <v>6666</v>
      </c>
      <c r="D1918" s="1" t="s">
        <v>90</v>
      </c>
      <c r="E1918">
        <v>2025</v>
      </c>
      <c r="F1918" s="1" t="s">
        <v>2035</v>
      </c>
      <c r="G1918" s="1" t="s">
        <v>5281</v>
      </c>
      <c r="H1918" s="1" t="s">
        <v>5139</v>
      </c>
      <c r="I1918" s="1" t="s">
        <v>5140</v>
      </c>
      <c r="J1918" s="1" t="s">
        <v>70</v>
      </c>
      <c r="K1918" s="3">
        <v>12.88</v>
      </c>
      <c r="L1918">
        <v>5</v>
      </c>
      <c r="M1918" s="3">
        <v>64.400000000000006</v>
      </c>
      <c r="N1918" s="1" t="s">
        <v>21</v>
      </c>
      <c r="O1918" s="1" t="s">
        <v>37</v>
      </c>
    </row>
    <row r="1919" spans="1:15" x14ac:dyDescent="0.3">
      <c r="A1919" s="1" t="s">
        <v>5282</v>
      </c>
      <c r="B1919" s="2">
        <v>45530</v>
      </c>
      <c r="C1919" s="1" t="s">
        <v>6667</v>
      </c>
      <c r="D1919" s="1" t="s">
        <v>90</v>
      </c>
      <c r="E1919">
        <v>2024</v>
      </c>
      <c r="F1919" s="1" t="s">
        <v>809</v>
      </c>
      <c r="G1919" s="1" t="s">
        <v>810</v>
      </c>
      <c r="H1919" s="1" t="s">
        <v>337</v>
      </c>
      <c r="I1919" s="1" t="s">
        <v>5283</v>
      </c>
      <c r="J1919" s="1" t="s">
        <v>20</v>
      </c>
      <c r="K1919" s="3">
        <v>31.92</v>
      </c>
      <c r="L1919">
        <v>1</v>
      </c>
      <c r="M1919" s="3">
        <v>31.92</v>
      </c>
      <c r="N1919" s="1" t="s">
        <v>6669</v>
      </c>
      <c r="O1919" s="1" t="s">
        <v>22</v>
      </c>
    </row>
    <row r="1920" spans="1:15" x14ac:dyDescent="0.3">
      <c r="A1920" s="1" t="s">
        <v>5284</v>
      </c>
      <c r="B1920" s="2">
        <v>45250</v>
      </c>
      <c r="C1920" s="1" t="s">
        <v>6667</v>
      </c>
      <c r="D1920" s="1" t="s">
        <v>54</v>
      </c>
      <c r="E1920">
        <v>2023</v>
      </c>
      <c r="F1920" s="1" t="s">
        <v>245</v>
      </c>
      <c r="G1920" s="1" t="s">
        <v>246</v>
      </c>
      <c r="H1920" s="1" t="s">
        <v>2730</v>
      </c>
      <c r="I1920" s="1" t="s">
        <v>2731</v>
      </c>
      <c r="J1920" s="1" t="s">
        <v>70</v>
      </c>
      <c r="K1920" s="3">
        <v>38.229999999999997</v>
      </c>
      <c r="L1920">
        <v>5</v>
      </c>
      <c r="M1920" s="3">
        <v>191.15</v>
      </c>
      <c r="N1920" s="1" t="s">
        <v>6669</v>
      </c>
      <c r="O1920" s="1" t="s">
        <v>22</v>
      </c>
    </row>
    <row r="1921" spans="1:15" x14ac:dyDescent="0.3">
      <c r="A1921" s="1" t="s">
        <v>5285</v>
      </c>
      <c r="B1921" s="2">
        <v>45089</v>
      </c>
      <c r="C1921" s="1" t="s">
        <v>6667</v>
      </c>
      <c r="D1921" s="1" t="s">
        <v>24</v>
      </c>
      <c r="E1921">
        <v>2023</v>
      </c>
      <c r="F1921" s="1" t="s">
        <v>2822</v>
      </c>
      <c r="G1921" s="1" t="s">
        <v>2823</v>
      </c>
      <c r="H1921" s="1" t="s">
        <v>421</v>
      </c>
      <c r="I1921" s="1" t="s">
        <v>422</v>
      </c>
      <c r="J1921" s="1" t="s">
        <v>70</v>
      </c>
      <c r="K1921" s="3">
        <v>11.81</v>
      </c>
      <c r="L1921">
        <v>4</v>
      </c>
      <c r="M1921" s="3">
        <v>47.24</v>
      </c>
      <c r="N1921" s="1" t="s">
        <v>21</v>
      </c>
      <c r="O1921" s="1" t="s">
        <v>80</v>
      </c>
    </row>
    <row r="1922" spans="1:15" x14ac:dyDescent="0.3">
      <c r="A1922" s="1" t="s">
        <v>5286</v>
      </c>
      <c r="B1922" s="2">
        <v>45146</v>
      </c>
      <c r="C1922" s="1" t="s">
        <v>6671</v>
      </c>
      <c r="D1922" s="1" t="s">
        <v>90</v>
      </c>
      <c r="E1922">
        <v>2023</v>
      </c>
      <c r="F1922" s="1" t="s">
        <v>2919</v>
      </c>
      <c r="G1922" s="1" t="s">
        <v>3745</v>
      </c>
      <c r="H1922" s="1" t="s">
        <v>572</v>
      </c>
      <c r="I1922" s="1" t="s">
        <v>573</v>
      </c>
      <c r="J1922" s="1" t="s">
        <v>87</v>
      </c>
      <c r="K1922" s="3">
        <v>17.79</v>
      </c>
      <c r="L1922">
        <v>2</v>
      </c>
      <c r="M1922" s="3">
        <v>35.58</v>
      </c>
      <c r="N1922" s="1" t="s">
        <v>21</v>
      </c>
      <c r="O1922" s="1" t="s">
        <v>30</v>
      </c>
    </row>
    <row r="1923" spans="1:15" x14ac:dyDescent="0.3">
      <c r="A1923" s="1" t="s">
        <v>5287</v>
      </c>
      <c r="B1923" s="2">
        <v>45269</v>
      </c>
      <c r="C1923" s="1" t="s">
        <v>6673</v>
      </c>
      <c r="D1923" s="1" t="s">
        <v>107</v>
      </c>
      <c r="E1923">
        <v>2023</v>
      </c>
      <c r="F1923" s="1" t="s">
        <v>5288</v>
      </c>
      <c r="G1923" s="1" t="s">
        <v>5289</v>
      </c>
      <c r="H1923" s="1" t="s">
        <v>2796</v>
      </c>
      <c r="I1923" s="1" t="s">
        <v>4159</v>
      </c>
      <c r="J1923" s="1" t="s">
        <v>87</v>
      </c>
      <c r="K1923" s="3">
        <v>38.700000000000003</v>
      </c>
      <c r="L1923">
        <v>1</v>
      </c>
      <c r="M1923" s="3">
        <v>38.700000000000003</v>
      </c>
      <c r="N1923" s="1" t="s">
        <v>21</v>
      </c>
      <c r="O1923" s="1" t="s">
        <v>52</v>
      </c>
    </row>
    <row r="1924" spans="1:15" x14ac:dyDescent="0.3">
      <c r="A1924" s="1" t="s">
        <v>5290</v>
      </c>
      <c r="B1924" s="2">
        <v>44860</v>
      </c>
      <c r="C1924" s="1" t="s">
        <v>6670</v>
      </c>
      <c r="D1924" s="1" t="s">
        <v>133</v>
      </c>
      <c r="E1924">
        <v>2022</v>
      </c>
      <c r="F1924" s="1" t="s">
        <v>235</v>
      </c>
      <c r="G1924" s="1" t="s">
        <v>877</v>
      </c>
      <c r="H1924" s="1" t="s">
        <v>1390</v>
      </c>
      <c r="I1924" s="1" t="s">
        <v>2749</v>
      </c>
      <c r="J1924" s="1" t="s">
        <v>51</v>
      </c>
      <c r="K1924" s="3">
        <v>39.61</v>
      </c>
      <c r="L1924">
        <v>1</v>
      </c>
      <c r="M1924" s="3">
        <v>39.61</v>
      </c>
      <c r="N1924" s="1" t="s">
        <v>21</v>
      </c>
      <c r="O1924" s="1" t="s">
        <v>22</v>
      </c>
    </row>
    <row r="1925" spans="1:15" x14ac:dyDescent="0.3">
      <c r="A1925" s="1" t="s">
        <v>5291</v>
      </c>
      <c r="B1925" s="2">
        <v>45582</v>
      </c>
      <c r="C1925" s="1" t="s">
        <v>6672</v>
      </c>
      <c r="D1925" s="1" t="s">
        <v>133</v>
      </c>
      <c r="E1925">
        <v>2024</v>
      </c>
      <c r="F1925" s="1" t="s">
        <v>1439</v>
      </c>
      <c r="G1925" s="1" t="s">
        <v>4035</v>
      </c>
      <c r="H1925" s="1" t="s">
        <v>3573</v>
      </c>
      <c r="I1925" s="1" t="s">
        <v>3574</v>
      </c>
      <c r="J1925" s="1" t="s">
        <v>70</v>
      </c>
      <c r="K1925" s="3">
        <v>30.85</v>
      </c>
      <c r="L1925">
        <v>5</v>
      </c>
      <c r="M1925" s="3">
        <v>154.25</v>
      </c>
      <c r="N1925" s="1" t="s">
        <v>21</v>
      </c>
      <c r="O1925" s="1" t="s">
        <v>30</v>
      </c>
    </row>
    <row r="1926" spans="1:15" x14ac:dyDescent="0.3">
      <c r="A1926" s="1" t="s">
        <v>5292</v>
      </c>
      <c r="B1926" s="2">
        <v>44869</v>
      </c>
      <c r="C1926" s="1" t="s">
        <v>6668</v>
      </c>
      <c r="D1926" s="1" t="s">
        <v>54</v>
      </c>
      <c r="E1926">
        <v>2022</v>
      </c>
      <c r="F1926" s="1" t="s">
        <v>2077</v>
      </c>
      <c r="G1926" s="1" t="s">
        <v>2078</v>
      </c>
      <c r="H1926" s="1" t="s">
        <v>870</v>
      </c>
      <c r="I1926" s="1" t="s">
        <v>871</v>
      </c>
      <c r="J1926" s="1" t="s">
        <v>70</v>
      </c>
      <c r="K1926" s="3">
        <v>16.489999999999998</v>
      </c>
      <c r="L1926">
        <v>3</v>
      </c>
      <c r="M1926" s="3">
        <v>49.47</v>
      </c>
      <c r="N1926" s="1" t="s">
        <v>21</v>
      </c>
      <c r="O1926" s="1" t="s">
        <v>37</v>
      </c>
    </row>
    <row r="1927" spans="1:15" x14ac:dyDescent="0.3">
      <c r="A1927" s="1" t="s">
        <v>5293</v>
      </c>
      <c r="B1927" s="2">
        <v>44848</v>
      </c>
      <c r="C1927" s="1" t="s">
        <v>6668</v>
      </c>
      <c r="D1927" s="1" t="s">
        <v>133</v>
      </c>
      <c r="E1927">
        <v>2022</v>
      </c>
      <c r="F1927" s="1" t="s">
        <v>1680</v>
      </c>
      <c r="G1927" s="1" t="s">
        <v>1681</v>
      </c>
      <c r="H1927" s="1" t="s">
        <v>1856</v>
      </c>
      <c r="I1927" s="1" t="s">
        <v>2276</v>
      </c>
      <c r="J1927" s="1" t="s">
        <v>70</v>
      </c>
      <c r="K1927" s="3">
        <v>23.47</v>
      </c>
      <c r="L1927">
        <v>1</v>
      </c>
      <c r="M1927" s="3">
        <v>23.47</v>
      </c>
      <c r="N1927" s="1" t="s">
        <v>21</v>
      </c>
      <c r="O1927" s="1" t="s">
        <v>22</v>
      </c>
    </row>
    <row r="1928" spans="1:15" x14ac:dyDescent="0.3">
      <c r="A1928" s="1" t="s">
        <v>5294</v>
      </c>
      <c r="B1928" s="2">
        <v>45363</v>
      </c>
      <c r="C1928" s="1" t="s">
        <v>6671</v>
      </c>
      <c r="D1928" s="1" t="s">
        <v>15</v>
      </c>
      <c r="E1928">
        <v>2024</v>
      </c>
      <c r="F1928" s="1" t="s">
        <v>4261</v>
      </c>
      <c r="G1928" s="1" t="s">
        <v>5185</v>
      </c>
      <c r="H1928" s="1" t="s">
        <v>3145</v>
      </c>
      <c r="I1928" s="1" t="s">
        <v>3146</v>
      </c>
      <c r="J1928" s="1" t="s">
        <v>87</v>
      </c>
      <c r="K1928" s="3">
        <v>8.15</v>
      </c>
      <c r="L1928">
        <v>3</v>
      </c>
      <c r="M1928" s="3">
        <v>24.45</v>
      </c>
      <c r="N1928" s="1" t="s">
        <v>29</v>
      </c>
      <c r="O1928" s="1" t="s">
        <v>30</v>
      </c>
    </row>
    <row r="1929" spans="1:15" x14ac:dyDescent="0.3">
      <c r="A1929" s="1" t="s">
        <v>5295</v>
      </c>
      <c r="B1929" s="2">
        <v>45161</v>
      </c>
      <c r="C1929" s="1" t="s">
        <v>6670</v>
      </c>
      <c r="D1929" s="1" t="s">
        <v>90</v>
      </c>
      <c r="E1929">
        <v>2023</v>
      </c>
      <c r="F1929" s="1" t="s">
        <v>1583</v>
      </c>
      <c r="G1929" s="1" t="s">
        <v>3047</v>
      </c>
      <c r="H1929" s="1" t="s">
        <v>355</v>
      </c>
      <c r="I1929" s="1" t="s">
        <v>356</v>
      </c>
      <c r="J1929" s="1" t="s">
        <v>70</v>
      </c>
      <c r="K1929" s="3">
        <v>39.44</v>
      </c>
      <c r="L1929">
        <v>5</v>
      </c>
      <c r="M1929" s="3">
        <v>197.2</v>
      </c>
      <c r="N1929" s="1" t="s">
        <v>88</v>
      </c>
      <c r="O1929" s="1" t="s">
        <v>22</v>
      </c>
    </row>
    <row r="1930" spans="1:15" x14ac:dyDescent="0.3">
      <c r="A1930" s="1" t="s">
        <v>5296</v>
      </c>
      <c r="B1930" s="2">
        <v>45698</v>
      </c>
      <c r="C1930" s="1" t="s">
        <v>6667</v>
      </c>
      <c r="D1930" s="1" t="s">
        <v>39</v>
      </c>
      <c r="E1930">
        <v>2025</v>
      </c>
      <c r="F1930" s="1" t="s">
        <v>802</v>
      </c>
      <c r="G1930" s="1" t="s">
        <v>803</v>
      </c>
      <c r="H1930" s="1" t="s">
        <v>628</v>
      </c>
      <c r="I1930" s="1" t="s">
        <v>629</v>
      </c>
      <c r="J1930" s="1" t="s">
        <v>20</v>
      </c>
      <c r="K1930" s="3">
        <v>39.86</v>
      </c>
      <c r="L1930">
        <v>2</v>
      </c>
      <c r="M1930" s="3">
        <v>79.72</v>
      </c>
      <c r="N1930" s="1" t="s">
        <v>21</v>
      </c>
      <c r="O1930" s="1" t="s">
        <v>37</v>
      </c>
    </row>
    <row r="1931" spans="1:15" x14ac:dyDescent="0.3">
      <c r="A1931" s="1" t="s">
        <v>5297</v>
      </c>
      <c r="B1931" s="2">
        <v>45200</v>
      </c>
      <c r="C1931" s="1" t="s">
        <v>6666</v>
      </c>
      <c r="D1931" s="1" t="s">
        <v>133</v>
      </c>
      <c r="E1931">
        <v>2023</v>
      </c>
      <c r="F1931" s="1" t="s">
        <v>1078</v>
      </c>
      <c r="G1931" s="1" t="s">
        <v>1079</v>
      </c>
      <c r="H1931" s="1" t="s">
        <v>554</v>
      </c>
      <c r="I1931" s="1" t="s">
        <v>1116</v>
      </c>
      <c r="J1931" s="1" t="s">
        <v>70</v>
      </c>
      <c r="K1931" s="3">
        <v>47.8</v>
      </c>
      <c r="L1931">
        <v>5</v>
      </c>
      <c r="M1931" s="3">
        <v>239</v>
      </c>
      <c r="N1931" s="1" t="s">
        <v>88</v>
      </c>
      <c r="O1931" s="1" t="s">
        <v>193</v>
      </c>
    </row>
    <row r="1932" spans="1:15" x14ac:dyDescent="0.3">
      <c r="A1932" s="1" t="s">
        <v>5298</v>
      </c>
      <c r="B1932" s="2">
        <v>45698</v>
      </c>
      <c r="C1932" s="1" t="s">
        <v>6667</v>
      </c>
      <c r="D1932" s="1" t="s">
        <v>39</v>
      </c>
      <c r="E1932">
        <v>2025</v>
      </c>
      <c r="F1932" s="1" t="s">
        <v>91</v>
      </c>
      <c r="G1932" s="1" t="s">
        <v>92</v>
      </c>
      <c r="H1932" s="1" t="s">
        <v>1125</v>
      </c>
      <c r="I1932" s="1" t="s">
        <v>1126</v>
      </c>
      <c r="J1932" s="1" t="s">
        <v>70</v>
      </c>
      <c r="K1932" s="3">
        <v>6.23</v>
      </c>
      <c r="L1932">
        <v>5</v>
      </c>
      <c r="M1932" s="3">
        <v>31.15</v>
      </c>
      <c r="N1932" s="1" t="s">
        <v>6669</v>
      </c>
      <c r="O1932" s="1" t="s">
        <v>30</v>
      </c>
    </row>
    <row r="1933" spans="1:15" x14ac:dyDescent="0.3">
      <c r="A1933" s="1" t="s">
        <v>5299</v>
      </c>
      <c r="B1933" s="2">
        <v>45573</v>
      </c>
      <c r="C1933" s="1" t="s">
        <v>6671</v>
      </c>
      <c r="D1933" s="1" t="s">
        <v>133</v>
      </c>
      <c r="E1933">
        <v>2024</v>
      </c>
      <c r="F1933" s="1" t="s">
        <v>2455</v>
      </c>
      <c r="G1933" s="1" t="s">
        <v>5300</v>
      </c>
      <c r="H1933" s="1" t="s">
        <v>668</v>
      </c>
      <c r="I1933" s="1" t="s">
        <v>669</v>
      </c>
      <c r="J1933" s="1" t="s">
        <v>70</v>
      </c>
      <c r="K1933" s="3">
        <v>44.34</v>
      </c>
      <c r="L1933">
        <v>1</v>
      </c>
      <c r="M1933" s="3">
        <v>44.34</v>
      </c>
      <c r="N1933" s="1" t="s">
        <v>29</v>
      </c>
      <c r="O1933" s="1" t="s">
        <v>37</v>
      </c>
    </row>
    <row r="1934" spans="1:15" x14ac:dyDescent="0.3">
      <c r="A1934" s="1" t="s">
        <v>5301</v>
      </c>
      <c r="B1934" s="2">
        <v>45642</v>
      </c>
      <c r="C1934" s="1" t="s">
        <v>6667</v>
      </c>
      <c r="D1934" s="1" t="s">
        <v>107</v>
      </c>
      <c r="E1934">
        <v>2024</v>
      </c>
      <c r="F1934" s="1" t="s">
        <v>2099</v>
      </c>
      <c r="G1934" s="1" t="s">
        <v>2995</v>
      </c>
      <c r="H1934" s="1" t="s">
        <v>668</v>
      </c>
      <c r="I1934" s="1" t="s">
        <v>2801</v>
      </c>
      <c r="J1934" s="1" t="s">
        <v>20</v>
      </c>
      <c r="K1934" s="3">
        <v>32</v>
      </c>
      <c r="L1934">
        <v>3</v>
      </c>
      <c r="M1934" s="3">
        <v>96</v>
      </c>
      <c r="N1934" s="1" t="s">
        <v>6669</v>
      </c>
      <c r="O1934" s="1" t="s">
        <v>193</v>
      </c>
    </row>
    <row r="1935" spans="1:15" x14ac:dyDescent="0.3">
      <c r="A1935" s="1" t="s">
        <v>5302</v>
      </c>
      <c r="B1935" s="2">
        <v>44852</v>
      </c>
      <c r="C1935" s="1" t="s">
        <v>6671</v>
      </c>
      <c r="D1935" s="1" t="s">
        <v>133</v>
      </c>
      <c r="E1935">
        <v>2022</v>
      </c>
      <c r="F1935" s="1" t="s">
        <v>829</v>
      </c>
      <c r="G1935" s="1" t="s">
        <v>830</v>
      </c>
      <c r="H1935" s="1" t="s">
        <v>2312</v>
      </c>
      <c r="I1935" s="1" t="s">
        <v>2313</v>
      </c>
      <c r="J1935" s="1" t="s">
        <v>51</v>
      </c>
      <c r="K1935" s="3">
        <v>28.51</v>
      </c>
      <c r="L1935">
        <v>3</v>
      </c>
      <c r="M1935" s="3">
        <v>85.53</v>
      </c>
      <c r="N1935" s="1" t="s">
        <v>6669</v>
      </c>
      <c r="O1935" s="1" t="s">
        <v>193</v>
      </c>
    </row>
    <row r="1936" spans="1:15" x14ac:dyDescent="0.3">
      <c r="A1936" s="1" t="s">
        <v>5303</v>
      </c>
      <c r="B1936" s="2">
        <v>45418</v>
      </c>
      <c r="C1936" s="1" t="s">
        <v>6667</v>
      </c>
      <c r="D1936" s="1" t="s">
        <v>46</v>
      </c>
      <c r="E1936">
        <v>2024</v>
      </c>
      <c r="F1936" s="1" t="s">
        <v>2799</v>
      </c>
      <c r="G1936" s="1" t="s">
        <v>5304</v>
      </c>
      <c r="H1936" s="1" t="s">
        <v>1301</v>
      </c>
      <c r="I1936" s="1" t="s">
        <v>3883</v>
      </c>
      <c r="J1936" s="1" t="s">
        <v>70</v>
      </c>
      <c r="K1936" s="3">
        <v>13.81</v>
      </c>
      <c r="L1936">
        <v>2</v>
      </c>
      <c r="M1936" s="3">
        <v>27.62</v>
      </c>
      <c r="N1936" s="1" t="s">
        <v>29</v>
      </c>
      <c r="O1936" s="1" t="s">
        <v>37</v>
      </c>
    </row>
    <row r="1937" spans="1:15" x14ac:dyDescent="0.3">
      <c r="A1937" s="1" t="s">
        <v>5305</v>
      </c>
      <c r="B1937" s="2">
        <v>45853</v>
      </c>
      <c r="C1937" s="1" t="s">
        <v>6671</v>
      </c>
      <c r="D1937" s="1" t="s">
        <v>32</v>
      </c>
      <c r="E1937">
        <v>2025</v>
      </c>
      <c r="F1937" s="1" t="s">
        <v>231</v>
      </c>
      <c r="G1937" s="1" t="s">
        <v>232</v>
      </c>
      <c r="H1937" s="1" t="s">
        <v>1713</v>
      </c>
      <c r="I1937" s="1" t="s">
        <v>1714</v>
      </c>
      <c r="J1937" s="1" t="s">
        <v>20</v>
      </c>
      <c r="K1937" s="3">
        <v>24.14</v>
      </c>
      <c r="L1937">
        <v>2</v>
      </c>
      <c r="M1937" s="3">
        <v>48.28</v>
      </c>
      <c r="N1937" s="1" t="s">
        <v>21</v>
      </c>
      <c r="O1937" s="1" t="s">
        <v>44</v>
      </c>
    </row>
    <row r="1938" spans="1:15" x14ac:dyDescent="0.3">
      <c r="A1938" s="1" t="s">
        <v>5306</v>
      </c>
      <c r="B1938" s="2">
        <v>45668</v>
      </c>
      <c r="C1938" s="1" t="s">
        <v>6673</v>
      </c>
      <c r="D1938" s="1" t="s">
        <v>210</v>
      </c>
      <c r="E1938">
        <v>2025</v>
      </c>
      <c r="F1938" s="1" t="s">
        <v>1719</v>
      </c>
      <c r="G1938" s="1" t="s">
        <v>1720</v>
      </c>
      <c r="H1938" s="1" t="s">
        <v>1337</v>
      </c>
      <c r="I1938" s="1" t="s">
        <v>1338</v>
      </c>
      <c r="J1938" s="1" t="s">
        <v>70</v>
      </c>
      <c r="K1938" s="3">
        <v>15</v>
      </c>
      <c r="L1938">
        <v>1</v>
      </c>
      <c r="M1938" s="3">
        <v>15</v>
      </c>
      <c r="N1938" s="1" t="s">
        <v>6669</v>
      </c>
      <c r="O1938" s="1" t="s">
        <v>30</v>
      </c>
    </row>
    <row r="1939" spans="1:15" x14ac:dyDescent="0.3">
      <c r="A1939" s="1" t="s">
        <v>5307</v>
      </c>
      <c r="B1939" s="2">
        <v>44826</v>
      </c>
      <c r="C1939" s="1" t="s">
        <v>6672</v>
      </c>
      <c r="D1939" s="1" t="s">
        <v>60</v>
      </c>
      <c r="E1939">
        <v>2022</v>
      </c>
      <c r="F1939" s="1" t="s">
        <v>33</v>
      </c>
      <c r="G1939" s="1" t="s">
        <v>34</v>
      </c>
      <c r="H1939" s="1" t="s">
        <v>2182</v>
      </c>
      <c r="I1939" s="1" t="s">
        <v>2911</v>
      </c>
      <c r="J1939" s="1" t="s">
        <v>20</v>
      </c>
      <c r="K1939" s="3">
        <v>45.98</v>
      </c>
      <c r="L1939">
        <v>2</v>
      </c>
      <c r="M1939" s="3">
        <v>91.96</v>
      </c>
      <c r="N1939" s="1" t="s">
        <v>29</v>
      </c>
      <c r="O1939" s="1" t="s">
        <v>22</v>
      </c>
    </row>
    <row r="1940" spans="1:15" x14ac:dyDescent="0.3">
      <c r="A1940" s="1" t="s">
        <v>5308</v>
      </c>
      <c r="B1940" s="2">
        <v>45768</v>
      </c>
      <c r="C1940" s="1" t="s">
        <v>6667</v>
      </c>
      <c r="D1940" s="1" t="s">
        <v>82</v>
      </c>
      <c r="E1940">
        <v>2025</v>
      </c>
      <c r="F1940" s="1" t="s">
        <v>1143</v>
      </c>
      <c r="G1940" s="1" t="s">
        <v>2817</v>
      </c>
      <c r="H1940" s="1" t="s">
        <v>5148</v>
      </c>
      <c r="I1940" s="1" t="s">
        <v>5309</v>
      </c>
      <c r="J1940" s="1" t="s">
        <v>70</v>
      </c>
      <c r="K1940" s="3">
        <v>51.56</v>
      </c>
      <c r="L1940">
        <v>4</v>
      </c>
      <c r="M1940" s="3">
        <v>206.24</v>
      </c>
      <c r="N1940" s="1" t="s">
        <v>29</v>
      </c>
      <c r="O1940" s="1" t="s">
        <v>22</v>
      </c>
    </row>
    <row r="1941" spans="1:15" x14ac:dyDescent="0.3">
      <c r="A1941" s="1" t="s">
        <v>5310</v>
      </c>
      <c r="B1941" s="2">
        <v>45241</v>
      </c>
      <c r="C1941" s="1" t="s">
        <v>6673</v>
      </c>
      <c r="D1941" s="1" t="s">
        <v>54</v>
      </c>
      <c r="E1941">
        <v>2023</v>
      </c>
      <c r="F1941" s="1" t="s">
        <v>868</v>
      </c>
      <c r="G1941" s="1" t="s">
        <v>4683</v>
      </c>
      <c r="H1941" s="1" t="s">
        <v>2796</v>
      </c>
      <c r="I1941" s="1" t="s">
        <v>2797</v>
      </c>
      <c r="J1941" s="1" t="s">
        <v>20</v>
      </c>
      <c r="K1941" s="3">
        <v>33.31</v>
      </c>
      <c r="L1941">
        <v>2</v>
      </c>
      <c r="M1941" s="3">
        <v>66.62</v>
      </c>
      <c r="N1941" s="1" t="s">
        <v>6669</v>
      </c>
      <c r="O1941" s="1" t="s">
        <v>37</v>
      </c>
    </row>
    <row r="1942" spans="1:15" x14ac:dyDescent="0.3">
      <c r="A1942" s="1" t="s">
        <v>5311</v>
      </c>
      <c r="B1942" s="2">
        <v>45090</v>
      </c>
      <c r="C1942" s="1" t="s">
        <v>6671</v>
      </c>
      <c r="D1942" s="1" t="s">
        <v>24</v>
      </c>
      <c r="E1942">
        <v>2023</v>
      </c>
      <c r="F1942" s="1" t="s">
        <v>2017</v>
      </c>
      <c r="G1942" s="1" t="s">
        <v>2018</v>
      </c>
      <c r="H1942" s="1" t="s">
        <v>1282</v>
      </c>
      <c r="I1942" s="1" t="s">
        <v>2279</v>
      </c>
      <c r="J1942" s="1" t="s">
        <v>20</v>
      </c>
      <c r="K1942" s="3">
        <v>49.73</v>
      </c>
      <c r="L1942">
        <v>4</v>
      </c>
      <c r="M1942" s="3">
        <v>198.92</v>
      </c>
      <c r="N1942" s="1" t="s">
        <v>6669</v>
      </c>
      <c r="O1942" s="1" t="s">
        <v>30</v>
      </c>
    </row>
    <row r="1943" spans="1:15" x14ac:dyDescent="0.3">
      <c r="A1943" s="1" t="s">
        <v>5312</v>
      </c>
      <c r="B1943" s="2">
        <v>45539</v>
      </c>
      <c r="C1943" s="1" t="s">
        <v>6670</v>
      </c>
      <c r="D1943" s="1" t="s">
        <v>60</v>
      </c>
      <c r="E1943">
        <v>2024</v>
      </c>
      <c r="F1943" s="1" t="s">
        <v>255</v>
      </c>
      <c r="G1943" s="1" t="s">
        <v>256</v>
      </c>
      <c r="H1943" s="1" t="s">
        <v>5313</v>
      </c>
      <c r="I1943" s="1" t="s">
        <v>5314</v>
      </c>
      <c r="J1943" s="1" t="s">
        <v>51</v>
      </c>
      <c r="K1943" s="3">
        <v>20.03</v>
      </c>
      <c r="L1943">
        <v>3</v>
      </c>
      <c r="M1943" s="3">
        <v>60.09</v>
      </c>
      <c r="N1943" s="1" t="s">
        <v>88</v>
      </c>
      <c r="O1943" s="1" t="s">
        <v>52</v>
      </c>
    </row>
    <row r="1944" spans="1:15" x14ac:dyDescent="0.3">
      <c r="A1944" s="1" t="s">
        <v>5315</v>
      </c>
      <c r="B1944" s="2">
        <v>45726</v>
      </c>
      <c r="C1944" s="1" t="s">
        <v>6667</v>
      </c>
      <c r="D1944" s="1" t="s">
        <v>15</v>
      </c>
      <c r="E1944">
        <v>2025</v>
      </c>
      <c r="F1944" s="1" t="s">
        <v>1957</v>
      </c>
      <c r="G1944" s="1" t="s">
        <v>1958</v>
      </c>
      <c r="H1944" s="1" t="s">
        <v>2913</v>
      </c>
      <c r="I1944" s="1" t="s">
        <v>4831</v>
      </c>
      <c r="J1944" s="1" t="s">
        <v>70</v>
      </c>
      <c r="K1944" s="3">
        <v>16.649999999999999</v>
      </c>
      <c r="L1944">
        <v>4</v>
      </c>
      <c r="M1944" s="3">
        <v>66.599999999999994</v>
      </c>
      <c r="N1944" s="1" t="s">
        <v>29</v>
      </c>
      <c r="O1944" s="1" t="s">
        <v>193</v>
      </c>
    </row>
    <row r="1945" spans="1:15" x14ac:dyDescent="0.3">
      <c r="A1945" s="1" t="s">
        <v>5316</v>
      </c>
      <c r="B1945" s="2">
        <v>45269</v>
      </c>
      <c r="C1945" s="1" t="s">
        <v>6673</v>
      </c>
      <c r="D1945" s="1" t="s">
        <v>107</v>
      </c>
      <c r="E1945">
        <v>2023</v>
      </c>
      <c r="F1945" s="1" t="s">
        <v>1560</v>
      </c>
      <c r="G1945" s="1" t="s">
        <v>1664</v>
      </c>
      <c r="H1945" s="1" t="s">
        <v>5317</v>
      </c>
      <c r="I1945" s="1" t="s">
        <v>5318</v>
      </c>
      <c r="J1945" s="1" t="s">
        <v>20</v>
      </c>
      <c r="K1945" s="3">
        <v>19.22</v>
      </c>
      <c r="L1945">
        <v>5</v>
      </c>
      <c r="M1945" s="3">
        <v>96.1</v>
      </c>
      <c r="N1945" s="1" t="s">
        <v>21</v>
      </c>
      <c r="O1945" s="1" t="s">
        <v>80</v>
      </c>
    </row>
    <row r="1946" spans="1:15" x14ac:dyDescent="0.3">
      <c r="A1946" s="1" t="s">
        <v>5319</v>
      </c>
      <c r="B1946" s="2">
        <v>45570</v>
      </c>
      <c r="C1946" s="1" t="s">
        <v>6673</v>
      </c>
      <c r="D1946" s="1" t="s">
        <v>133</v>
      </c>
      <c r="E1946">
        <v>2024</v>
      </c>
      <c r="F1946" s="1" t="s">
        <v>326</v>
      </c>
      <c r="G1946" s="1" t="s">
        <v>4223</v>
      </c>
      <c r="H1946" s="1" t="s">
        <v>2171</v>
      </c>
      <c r="I1946" s="1" t="s">
        <v>2172</v>
      </c>
      <c r="J1946" s="1" t="s">
        <v>70</v>
      </c>
      <c r="K1946" s="3">
        <v>18.45</v>
      </c>
      <c r="L1946">
        <v>1</v>
      </c>
      <c r="M1946" s="3">
        <v>18.45</v>
      </c>
      <c r="N1946" s="1" t="s">
        <v>6669</v>
      </c>
      <c r="O1946" s="1" t="s">
        <v>37</v>
      </c>
    </row>
    <row r="1947" spans="1:15" x14ac:dyDescent="0.3">
      <c r="A1947" s="1" t="s">
        <v>5320</v>
      </c>
      <c r="B1947" s="2">
        <v>45622</v>
      </c>
      <c r="C1947" s="1" t="s">
        <v>6671</v>
      </c>
      <c r="D1947" s="1" t="s">
        <v>54</v>
      </c>
      <c r="E1947">
        <v>2024</v>
      </c>
      <c r="F1947" s="1" t="s">
        <v>3804</v>
      </c>
      <c r="G1947" s="1" t="s">
        <v>2109</v>
      </c>
      <c r="H1947" s="1" t="s">
        <v>821</v>
      </c>
      <c r="I1947" s="1" t="s">
        <v>822</v>
      </c>
      <c r="J1947" s="1" t="s">
        <v>70</v>
      </c>
      <c r="K1947" s="3">
        <v>8.4</v>
      </c>
      <c r="L1947">
        <v>5</v>
      </c>
      <c r="M1947" s="3">
        <v>42</v>
      </c>
      <c r="N1947" s="1" t="s">
        <v>6669</v>
      </c>
      <c r="O1947" s="1" t="s">
        <v>37</v>
      </c>
    </row>
    <row r="1948" spans="1:15" x14ac:dyDescent="0.3">
      <c r="A1948" s="1" t="s">
        <v>5321</v>
      </c>
      <c r="B1948" s="2">
        <v>45438</v>
      </c>
      <c r="C1948" s="1" t="s">
        <v>6666</v>
      </c>
      <c r="D1948" s="1" t="s">
        <v>46</v>
      </c>
      <c r="E1948">
        <v>2024</v>
      </c>
      <c r="F1948" s="1" t="s">
        <v>2051</v>
      </c>
      <c r="G1948" s="1" t="s">
        <v>5222</v>
      </c>
      <c r="H1948" s="1" t="s">
        <v>3195</v>
      </c>
      <c r="I1948" s="1" t="s">
        <v>3196</v>
      </c>
      <c r="J1948" s="1" t="s">
        <v>20</v>
      </c>
      <c r="K1948" s="3">
        <v>7.67</v>
      </c>
      <c r="L1948">
        <v>4</v>
      </c>
      <c r="M1948" s="3">
        <v>30.68</v>
      </c>
      <c r="N1948" s="1" t="s">
        <v>29</v>
      </c>
      <c r="O1948" s="1" t="s">
        <v>44</v>
      </c>
    </row>
    <row r="1949" spans="1:15" x14ac:dyDescent="0.3">
      <c r="A1949" s="1" t="s">
        <v>5322</v>
      </c>
      <c r="B1949" s="2">
        <v>45013</v>
      </c>
      <c r="C1949" s="1" t="s">
        <v>6671</v>
      </c>
      <c r="D1949" s="1" t="s">
        <v>15</v>
      </c>
      <c r="E1949">
        <v>2023</v>
      </c>
      <c r="F1949" s="1" t="s">
        <v>1544</v>
      </c>
      <c r="G1949" s="1" t="s">
        <v>5323</v>
      </c>
      <c r="H1949" s="1" t="s">
        <v>3999</v>
      </c>
      <c r="I1949" s="1" t="s">
        <v>5324</v>
      </c>
      <c r="J1949" s="1" t="s">
        <v>87</v>
      </c>
      <c r="K1949" s="3">
        <v>45.82</v>
      </c>
      <c r="L1949">
        <v>4</v>
      </c>
      <c r="M1949" s="3">
        <v>183.28</v>
      </c>
      <c r="N1949" s="1" t="s">
        <v>88</v>
      </c>
      <c r="O1949" s="1" t="s">
        <v>193</v>
      </c>
    </row>
    <row r="1950" spans="1:15" x14ac:dyDescent="0.3">
      <c r="A1950" s="1" t="s">
        <v>5325</v>
      </c>
      <c r="B1950" s="2">
        <v>45816</v>
      </c>
      <c r="C1950" s="1" t="s">
        <v>6666</v>
      </c>
      <c r="D1950" s="1" t="s">
        <v>24</v>
      </c>
      <c r="E1950">
        <v>2025</v>
      </c>
      <c r="F1950" s="1" t="s">
        <v>1596</v>
      </c>
      <c r="G1950" s="1" t="s">
        <v>1597</v>
      </c>
      <c r="H1950" s="1" t="s">
        <v>1296</v>
      </c>
      <c r="I1950" s="1" t="s">
        <v>1297</v>
      </c>
      <c r="J1950" s="1" t="s">
        <v>70</v>
      </c>
      <c r="K1950" s="3">
        <v>50.99</v>
      </c>
      <c r="L1950">
        <v>5</v>
      </c>
      <c r="M1950" s="3">
        <v>254.95</v>
      </c>
      <c r="N1950" s="1" t="s">
        <v>6669</v>
      </c>
      <c r="O1950" s="1" t="s">
        <v>37</v>
      </c>
    </row>
    <row r="1951" spans="1:15" x14ac:dyDescent="0.3">
      <c r="A1951" s="1" t="s">
        <v>5326</v>
      </c>
      <c r="B1951" s="2">
        <v>44813</v>
      </c>
      <c r="C1951" s="1" t="s">
        <v>6668</v>
      </c>
      <c r="D1951" s="1" t="s">
        <v>60</v>
      </c>
      <c r="E1951">
        <v>2022</v>
      </c>
      <c r="F1951" s="1" t="s">
        <v>788</v>
      </c>
      <c r="G1951" s="1" t="s">
        <v>2223</v>
      </c>
      <c r="H1951" s="1" t="s">
        <v>3505</v>
      </c>
      <c r="I1951" s="1" t="s">
        <v>3862</v>
      </c>
      <c r="J1951" s="1" t="s">
        <v>51</v>
      </c>
      <c r="K1951" s="3">
        <v>6.03</v>
      </c>
      <c r="L1951">
        <v>2</v>
      </c>
      <c r="M1951" s="3">
        <v>12.06</v>
      </c>
      <c r="N1951" s="1" t="s">
        <v>21</v>
      </c>
      <c r="O1951" s="1" t="s">
        <v>37</v>
      </c>
    </row>
    <row r="1952" spans="1:15" x14ac:dyDescent="0.3">
      <c r="A1952" s="1" t="s">
        <v>5327</v>
      </c>
      <c r="B1952" s="2">
        <v>45231</v>
      </c>
      <c r="C1952" s="1" t="s">
        <v>6670</v>
      </c>
      <c r="D1952" s="1" t="s">
        <v>54</v>
      </c>
      <c r="E1952">
        <v>2023</v>
      </c>
      <c r="F1952" s="1" t="s">
        <v>2143</v>
      </c>
      <c r="G1952" s="1" t="s">
        <v>2144</v>
      </c>
      <c r="H1952" s="1" t="s">
        <v>2053</v>
      </c>
      <c r="I1952" s="1" t="s">
        <v>5328</v>
      </c>
      <c r="J1952" s="1" t="s">
        <v>20</v>
      </c>
      <c r="K1952" s="3">
        <v>54.13</v>
      </c>
      <c r="L1952">
        <v>4</v>
      </c>
      <c r="M1952" s="3">
        <v>216.52</v>
      </c>
      <c r="N1952" s="1" t="s">
        <v>29</v>
      </c>
      <c r="O1952" s="1" t="s">
        <v>30</v>
      </c>
    </row>
    <row r="1953" spans="1:15" x14ac:dyDescent="0.3">
      <c r="A1953" s="1" t="s">
        <v>5329</v>
      </c>
      <c r="B1953" s="2">
        <v>45178</v>
      </c>
      <c r="C1953" s="1" t="s">
        <v>6673</v>
      </c>
      <c r="D1953" s="1" t="s">
        <v>60</v>
      </c>
      <c r="E1953">
        <v>2023</v>
      </c>
      <c r="F1953" s="1" t="s">
        <v>5330</v>
      </c>
      <c r="G1953" s="1" t="s">
        <v>5331</v>
      </c>
      <c r="H1953" s="1" t="s">
        <v>2595</v>
      </c>
      <c r="I1953" s="1" t="s">
        <v>2596</v>
      </c>
      <c r="J1953" s="1" t="s">
        <v>87</v>
      </c>
      <c r="K1953" s="3">
        <v>19.100000000000001</v>
      </c>
      <c r="L1953">
        <v>3</v>
      </c>
      <c r="M1953" s="3">
        <v>57.3</v>
      </c>
      <c r="N1953" s="1" t="s">
        <v>6669</v>
      </c>
      <c r="O1953" s="1" t="s">
        <v>52</v>
      </c>
    </row>
    <row r="1954" spans="1:15" x14ac:dyDescent="0.3">
      <c r="A1954" s="1" t="s">
        <v>5332</v>
      </c>
      <c r="B1954" s="2">
        <v>45385</v>
      </c>
      <c r="C1954" s="1" t="s">
        <v>6670</v>
      </c>
      <c r="D1954" s="1" t="s">
        <v>82</v>
      </c>
      <c r="E1954">
        <v>2024</v>
      </c>
      <c r="F1954" s="1" t="s">
        <v>2477</v>
      </c>
      <c r="G1954" s="1" t="s">
        <v>3861</v>
      </c>
      <c r="H1954" s="1" t="s">
        <v>2070</v>
      </c>
      <c r="I1954" s="1" t="s">
        <v>2071</v>
      </c>
      <c r="J1954" s="1" t="s">
        <v>87</v>
      </c>
      <c r="K1954" s="3">
        <v>18.68</v>
      </c>
      <c r="L1954">
        <v>3</v>
      </c>
      <c r="M1954" s="3">
        <v>56.04</v>
      </c>
      <c r="N1954" s="1" t="s">
        <v>6669</v>
      </c>
      <c r="O1954" s="1" t="s">
        <v>30</v>
      </c>
    </row>
    <row r="1955" spans="1:15" x14ac:dyDescent="0.3">
      <c r="A1955" s="1" t="s">
        <v>5333</v>
      </c>
      <c r="B1955" s="2">
        <v>45230</v>
      </c>
      <c r="C1955" s="1" t="s">
        <v>6671</v>
      </c>
      <c r="D1955" s="1" t="s">
        <v>133</v>
      </c>
      <c r="E1955">
        <v>2023</v>
      </c>
      <c r="F1955" s="1" t="s">
        <v>849</v>
      </c>
      <c r="G1955" s="1" t="s">
        <v>850</v>
      </c>
      <c r="H1955" s="1" t="s">
        <v>3573</v>
      </c>
      <c r="I1955" s="1" t="s">
        <v>5334</v>
      </c>
      <c r="J1955" s="1" t="s">
        <v>87</v>
      </c>
      <c r="K1955" s="3">
        <v>32.159999999999997</v>
      </c>
      <c r="L1955">
        <v>2</v>
      </c>
      <c r="M1955" s="3">
        <v>64.319999999999993</v>
      </c>
      <c r="N1955" s="1" t="s">
        <v>29</v>
      </c>
      <c r="O1955" s="1" t="s">
        <v>37</v>
      </c>
    </row>
    <row r="1956" spans="1:15" x14ac:dyDescent="0.3">
      <c r="A1956" s="1" t="s">
        <v>5335</v>
      </c>
      <c r="B1956" s="2">
        <v>45625</v>
      </c>
      <c r="C1956" s="1" t="s">
        <v>6668</v>
      </c>
      <c r="D1956" s="1" t="s">
        <v>54</v>
      </c>
      <c r="E1956">
        <v>2024</v>
      </c>
      <c r="F1956" s="1" t="s">
        <v>873</v>
      </c>
      <c r="G1956" s="1" t="s">
        <v>5336</v>
      </c>
      <c r="H1956" s="1" t="s">
        <v>811</v>
      </c>
      <c r="I1956" s="1" t="s">
        <v>5159</v>
      </c>
      <c r="J1956" s="1" t="s">
        <v>70</v>
      </c>
      <c r="K1956" s="3">
        <v>20.78</v>
      </c>
      <c r="L1956">
        <v>4</v>
      </c>
      <c r="M1956" s="3">
        <v>83.12</v>
      </c>
      <c r="N1956" s="1" t="s">
        <v>21</v>
      </c>
      <c r="O1956" s="1" t="s">
        <v>95</v>
      </c>
    </row>
    <row r="1957" spans="1:15" x14ac:dyDescent="0.3">
      <c r="A1957" s="1" t="s">
        <v>5337</v>
      </c>
      <c r="B1957" s="2">
        <v>45871</v>
      </c>
      <c r="C1957" s="1" t="s">
        <v>6673</v>
      </c>
      <c r="D1957" s="1" t="s">
        <v>90</v>
      </c>
      <c r="E1957">
        <v>2025</v>
      </c>
      <c r="F1957" s="1" t="s">
        <v>1114</v>
      </c>
      <c r="G1957" s="1" t="s">
        <v>4524</v>
      </c>
      <c r="H1957" s="1" t="s">
        <v>4346</v>
      </c>
      <c r="I1957" s="1" t="s">
        <v>4347</v>
      </c>
      <c r="J1957" s="1" t="s">
        <v>20</v>
      </c>
      <c r="K1957" s="3">
        <v>11.65</v>
      </c>
      <c r="L1957">
        <v>2</v>
      </c>
      <c r="M1957" s="3">
        <v>23.3</v>
      </c>
      <c r="N1957" s="1" t="s">
        <v>6669</v>
      </c>
      <c r="O1957" s="1" t="s">
        <v>193</v>
      </c>
    </row>
    <row r="1958" spans="1:15" x14ac:dyDescent="0.3">
      <c r="A1958" s="1" t="s">
        <v>5338</v>
      </c>
      <c r="B1958" s="2">
        <v>44884</v>
      </c>
      <c r="C1958" s="1" t="s">
        <v>6673</v>
      </c>
      <c r="D1958" s="1" t="s">
        <v>54</v>
      </c>
      <c r="E1958">
        <v>2022</v>
      </c>
      <c r="F1958" s="1" t="s">
        <v>391</v>
      </c>
      <c r="G1958" s="1" t="s">
        <v>392</v>
      </c>
      <c r="H1958" s="1" t="s">
        <v>49</v>
      </c>
      <c r="I1958" s="1" t="s">
        <v>50</v>
      </c>
      <c r="J1958" s="1" t="s">
        <v>70</v>
      </c>
      <c r="K1958" s="3">
        <v>44.18</v>
      </c>
      <c r="L1958">
        <v>2</v>
      </c>
      <c r="M1958" s="3">
        <v>88.36</v>
      </c>
      <c r="N1958" s="1" t="s">
        <v>6669</v>
      </c>
      <c r="O1958" s="1" t="s">
        <v>44</v>
      </c>
    </row>
    <row r="1959" spans="1:15" x14ac:dyDescent="0.3">
      <c r="A1959" s="1" t="s">
        <v>5339</v>
      </c>
      <c r="B1959" s="2">
        <v>44891</v>
      </c>
      <c r="C1959" s="1" t="s">
        <v>6673</v>
      </c>
      <c r="D1959" s="1" t="s">
        <v>54</v>
      </c>
      <c r="E1959">
        <v>2022</v>
      </c>
      <c r="F1959" s="1" t="s">
        <v>295</v>
      </c>
      <c r="G1959" s="1" t="s">
        <v>1605</v>
      </c>
      <c r="H1959" s="1" t="s">
        <v>4376</v>
      </c>
      <c r="I1959" s="1" t="s">
        <v>4377</v>
      </c>
      <c r="J1959" s="1" t="s">
        <v>70</v>
      </c>
      <c r="K1959" s="3">
        <v>30.84</v>
      </c>
      <c r="L1959">
        <v>3</v>
      </c>
      <c r="M1959" s="3">
        <v>92.52</v>
      </c>
      <c r="N1959" s="1" t="s">
        <v>21</v>
      </c>
      <c r="O1959" s="1" t="s">
        <v>95</v>
      </c>
    </row>
    <row r="1960" spans="1:15" x14ac:dyDescent="0.3">
      <c r="A1960" s="1" t="s">
        <v>5340</v>
      </c>
      <c r="B1960" s="2">
        <v>45786</v>
      </c>
      <c r="C1960" s="1" t="s">
        <v>6668</v>
      </c>
      <c r="D1960" s="1" t="s">
        <v>46</v>
      </c>
      <c r="E1960">
        <v>2025</v>
      </c>
      <c r="F1960" s="1" t="s">
        <v>3706</v>
      </c>
      <c r="G1960" s="1" t="s">
        <v>5138</v>
      </c>
      <c r="H1960" s="1" t="s">
        <v>508</v>
      </c>
      <c r="I1960" s="1" t="s">
        <v>5341</v>
      </c>
      <c r="J1960" s="1" t="s">
        <v>20</v>
      </c>
      <c r="K1960" s="3">
        <v>24.08</v>
      </c>
      <c r="L1960">
        <v>4</v>
      </c>
      <c r="M1960" s="3">
        <v>96.32</v>
      </c>
      <c r="N1960" s="1" t="s">
        <v>6669</v>
      </c>
      <c r="O1960" s="1" t="s">
        <v>80</v>
      </c>
    </row>
    <row r="1961" spans="1:15" x14ac:dyDescent="0.3">
      <c r="A1961" s="1" t="s">
        <v>5342</v>
      </c>
      <c r="B1961" s="2">
        <v>44834</v>
      </c>
      <c r="C1961" s="1" t="s">
        <v>6668</v>
      </c>
      <c r="D1961" s="1" t="s">
        <v>60</v>
      </c>
      <c r="E1961">
        <v>2022</v>
      </c>
      <c r="F1961" s="1" t="s">
        <v>4002</v>
      </c>
      <c r="G1961" s="1" t="s">
        <v>4401</v>
      </c>
      <c r="H1961" s="1" t="s">
        <v>4085</v>
      </c>
      <c r="I1961" s="1" t="s">
        <v>5343</v>
      </c>
      <c r="J1961" s="1" t="s">
        <v>20</v>
      </c>
      <c r="K1961" s="3">
        <v>45.89</v>
      </c>
      <c r="L1961">
        <v>5</v>
      </c>
      <c r="M1961" s="3">
        <v>229.45</v>
      </c>
      <c r="N1961" s="1" t="s">
        <v>6669</v>
      </c>
      <c r="O1961" s="1" t="s">
        <v>95</v>
      </c>
    </row>
    <row r="1962" spans="1:15" x14ac:dyDescent="0.3">
      <c r="A1962" s="1" t="s">
        <v>5344</v>
      </c>
      <c r="B1962" s="2">
        <v>45197</v>
      </c>
      <c r="C1962" s="1" t="s">
        <v>6672</v>
      </c>
      <c r="D1962" s="1" t="s">
        <v>60</v>
      </c>
      <c r="E1962">
        <v>2023</v>
      </c>
      <c r="F1962" s="1" t="s">
        <v>4398</v>
      </c>
      <c r="G1962" s="1" t="s">
        <v>4399</v>
      </c>
      <c r="H1962" s="1" t="s">
        <v>2312</v>
      </c>
      <c r="I1962" s="1" t="s">
        <v>2313</v>
      </c>
      <c r="J1962" s="1" t="s">
        <v>20</v>
      </c>
      <c r="K1962" s="3">
        <v>27.69</v>
      </c>
      <c r="L1962">
        <v>4</v>
      </c>
      <c r="M1962" s="3">
        <v>110.76</v>
      </c>
      <c r="N1962" s="1" t="s">
        <v>6669</v>
      </c>
      <c r="O1962" s="1" t="s">
        <v>193</v>
      </c>
    </row>
    <row r="1963" spans="1:15" x14ac:dyDescent="0.3">
      <c r="A1963" s="1" t="s">
        <v>5345</v>
      </c>
      <c r="B1963" s="2">
        <v>45242</v>
      </c>
      <c r="C1963" s="1" t="s">
        <v>6666</v>
      </c>
      <c r="D1963" s="1" t="s">
        <v>54</v>
      </c>
      <c r="E1963">
        <v>2023</v>
      </c>
      <c r="F1963" s="1" t="s">
        <v>5073</v>
      </c>
      <c r="G1963" s="1" t="s">
        <v>5074</v>
      </c>
      <c r="H1963" s="1" t="s">
        <v>1024</v>
      </c>
      <c r="I1963" s="1" t="s">
        <v>5346</v>
      </c>
      <c r="J1963" s="1" t="s">
        <v>87</v>
      </c>
      <c r="K1963" s="3">
        <v>46.32</v>
      </c>
      <c r="L1963">
        <v>1</v>
      </c>
      <c r="M1963" s="3">
        <v>46.32</v>
      </c>
      <c r="N1963" s="1" t="s">
        <v>29</v>
      </c>
      <c r="O1963" s="1" t="s">
        <v>22</v>
      </c>
    </row>
    <row r="1964" spans="1:15" x14ac:dyDescent="0.3">
      <c r="A1964" s="1" t="s">
        <v>5347</v>
      </c>
      <c r="B1964" s="2">
        <v>45556</v>
      </c>
      <c r="C1964" s="1" t="s">
        <v>6673</v>
      </c>
      <c r="D1964" s="1" t="s">
        <v>60</v>
      </c>
      <c r="E1964">
        <v>2024</v>
      </c>
      <c r="F1964" s="1" t="s">
        <v>1235</v>
      </c>
      <c r="G1964" s="1" t="s">
        <v>5348</v>
      </c>
      <c r="H1964" s="1" t="s">
        <v>1959</v>
      </c>
      <c r="I1964" s="1" t="s">
        <v>1960</v>
      </c>
      <c r="J1964" s="1" t="s">
        <v>87</v>
      </c>
      <c r="K1964" s="3">
        <v>12.36</v>
      </c>
      <c r="L1964">
        <v>3</v>
      </c>
      <c r="M1964" s="3">
        <v>37.08</v>
      </c>
      <c r="N1964" s="1" t="s">
        <v>29</v>
      </c>
      <c r="O1964" s="1" t="s">
        <v>193</v>
      </c>
    </row>
    <row r="1965" spans="1:15" x14ac:dyDescent="0.3">
      <c r="A1965" s="1" t="s">
        <v>5349</v>
      </c>
      <c r="B1965" s="2">
        <v>44977</v>
      </c>
      <c r="C1965" s="1" t="s">
        <v>6667</v>
      </c>
      <c r="D1965" s="1" t="s">
        <v>39</v>
      </c>
      <c r="E1965">
        <v>2023</v>
      </c>
      <c r="F1965" s="1" t="s">
        <v>1680</v>
      </c>
      <c r="G1965" s="1" t="s">
        <v>3968</v>
      </c>
      <c r="H1965" s="1" t="s">
        <v>3971</v>
      </c>
      <c r="I1965" s="1" t="s">
        <v>3972</v>
      </c>
      <c r="J1965" s="1" t="s">
        <v>87</v>
      </c>
      <c r="K1965" s="3">
        <v>16.7</v>
      </c>
      <c r="L1965">
        <v>1</v>
      </c>
      <c r="M1965" s="3">
        <v>16.7</v>
      </c>
      <c r="N1965" s="1" t="s">
        <v>21</v>
      </c>
      <c r="O1965" s="1" t="s">
        <v>22</v>
      </c>
    </row>
    <row r="1966" spans="1:15" x14ac:dyDescent="0.3">
      <c r="A1966" s="1" t="s">
        <v>5350</v>
      </c>
      <c r="B1966" s="2">
        <v>45646</v>
      </c>
      <c r="C1966" s="1" t="s">
        <v>6668</v>
      </c>
      <c r="D1966" s="1" t="s">
        <v>107</v>
      </c>
      <c r="E1966">
        <v>2024</v>
      </c>
      <c r="F1966" s="1" t="s">
        <v>4062</v>
      </c>
      <c r="G1966" s="1" t="s">
        <v>4063</v>
      </c>
      <c r="H1966" s="1" t="s">
        <v>166</v>
      </c>
      <c r="I1966" s="1" t="s">
        <v>2714</v>
      </c>
      <c r="J1966" s="1" t="s">
        <v>20</v>
      </c>
      <c r="K1966" s="3">
        <v>45.6</v>
      </c>
      <c r="L1966">
        <v>3</v>
      </c>
      <c r="M1966" s="3">
        <v>136.80000000000001</v>
      </c>
      <c r="N1966" s="1" t="s">
        <v>29</v>
      </c>
      <c r="O1966" s="1" t="s">
        <v>44</v>
      </c>
    </row>
    <row r="1967" spans="1:15" x14ac:dyDescent="0.3">
      <c r="A1967" s="1" t="s">
        <v>5351</v>
      </c>
      <c r="B1967" s="2">
        <v>45630</v>
      </c>
      <c r="C1967" s="1" t="s">
        <v>6670</v>
      </c>
      <c r="D1967" s="1" t="s">
        <v>107</v>
      </c>
      <c r="E1967">
        <v>2024</v>
      </c>
      <c r="F1967" s="1" t="s">
        <v>3493</v>
      </c>
      <c r="G1967" s="1" t="s">
        <v>3494</v>
      </c>
      <c r="H1967" s="1" t="s">
        <v>1301</v>
      </c>
      <c r="I1967" s="1" t="s">
        <v>1302</v>
      </c>
      <c r="J1967" s="1" t="s">
        <v>70</v>
      </c>
      <c r="K1967" s="3">
        <v>36.630000000000003</v>
      </c>
      <c r="L1967">
        <v>1</v>
      </c>
      <c r="M1967" s="3">
        <v>36.630000000000003</v>
      </c>
      <c r="N1967" s="1" t="s">
        <v>6669</v>
      </c>
      <c r="O1967" s="1" t="s">
        <v>80</v>
      </c>
    </row>
    <row r="1968" spans="1:15" x14ac:dyDescent="0.3">
      <c r="A1968" s="1" t="s">
        <v>5352</v>
      </c>
      <c r="B1968" s="2">
        <v>45819</v>
      </c>
      <c r="C1968" s="1" t="s">
        <v>6670</v>
      </c>
      <c r="D1968" s="1" t="s">
        <v>24</v>
      </c>
      <c r="E1968">
        <v>2025</v>
      </c>
      <c r="F1968" s="1" t="s">
        <v>2571</v>
      </c>
      <c r="G1968" s="1" t="s">
        <v>2572</v>
      </c>
      <c r="H1968" s="1" t="s">
        <v>518</v>
      </c>
      <c r="I1968" s="1" t="s">
        <v>3457</v>
      </c>
      <c r="J1968" s="1" t="s">
        <v>20</v>
      </c>
      <c r="K1968" s="3">
        <v>39.86</v>
      </c>
      <c r="L1968">
        <v>5</v>
      </c>
      <c r="M1968" s="3">
        <v>199.3</v>
      </c>
      <c r="N1968" s="1" t="s">
        <v>6669</v>
      </c>
      <c r="O1968" s="1" t="s">
        <v>80</v>
      </c>
    </row>
    <row r="1969" spans="1:15" x14ac:dyDescent="0.3">
      <c r="A1969" s="1" t="s">
        <v>5353</v>
      </c>
      <c r="B1969" s="2">
        <v>45574</v>
      </c>
      <c r="C1969" s="1" t="s">
        <v>6670</v>
      </c>
      <c r="D1969" s="1" t="s">
        <v>133</v>
      </c>
      <c r="E1969">
        <v>2024</v>
      </c>
      <c r="F1969" s="1" t="s">
        <v>463</v>
      </c>
      <c r="G1969" s="1" t="s">
        <v>5354</v>
      </c>
      <c r="H1969" s="1" t="s">
        <v>2942</v>
      </c>
      <c r="I1969" s="1" t="s">
        <v>2943</v>
      </c>
      <c r="J1969" s="1" t="s">
        <v>20</v>
      </c>
      <c r="K1969" s="3">
        <v>51.61</v>
      </c>
      <c r="L1969">
        <v>5</v>
      </c>
      <c r="M1969" s="3">
        <v>258.05</v>
      </c>
      <c r="N1969" s="1" t="s">
        <v>6669</v>
      </c>
      <c r="O1969" s="1" t="s">
        <v>30</v>
      </c>
    </row>
    <row r="1970" spans="1:15" x14ac:dyDescent="0.3">
      <c r="A1970" s="1" t="s">
        <v>5355</v>
      </c>
      <c r="B1970" s="2">
        <v>45115</v>
      </c>
      <c r="C1970" s="1" t="s">
        <v>6673</v>
      </c>
      <c r="D1970" s="1" t="s">
        <v>32</v>
      </c>
      <c r="E1970">
        <v>2023</v>
      </c>
      <c r="F1970" s="1" t="s">
        <v>1449</v>
      </c>
      <c r="G1970" s="1" t="s">
        <v>2362</v>
      </c>
      <c r="H1970" s="1" t="s">
        <v>2174</v>
      </c>
      <c r="I1970" s="1" t="s">
        <v>4202</v>
      </c>
      <c r="J1970" s="1" t="s">
        <v>20</v>
      </c>
      <c r="K1970" s="3">
        <v>24.76</v>
      </c>
      <c r="L1970">
        <v>1</v>
      </c>
      <c r="M1970" s="3">
        <v>24.76</v>
      </c>
      <c r="N1970" s="1" t="s">
        <v>29</v>
      </c>
      <c r="O1970" s="1" t="s">
        <v>22</v>
      </c>
    </row>
    <row r="1971" spans="1:15" x14ac:dyDescent="0.3">
      <c r="A1971" s="1" t="s">
        <v>5356</v>
      </c>
      <c r="B1971" s="2">
        <v>45558</v>
      </c>
      <c r="C1971" s="1" t="s">
        <v>6667</v>
      </c>
      <c r="D1971" s="1" t="s">
        <v>60</v>
      </c>
      <c r="E1971">
        <v>2024</v>
      </c>
      <c r="F1971" s="1" t="s">
        <v>285</v>
      </c>
      <c r="G1971" s="1" t="s">
        <v>2954</v>
      </c>
      <c r="H1971" s="1" t="s">
        <v>445</v>
      </c>
      <c r="I1971" s="1" t="s">
        <v>446</v>
      </c>
      <c r="J1971" s="1" t="s">
        <v>70</v>
      </c>
      <c r="K1971" s="3">
        <v>35.35</v>
      </c>
      <c r="L1971">
        <v>2</v>
      </c>
      <c r="M1971" s="3">
        <v>70.7</v>
      </c>
      <c r="N1971" s="1" t="s">
        <v>21</v>
      </c>
      <c r="O1971" s="1" t="s">
        <v>37</v>
      </c>
    </row>
    <row r="1972" spans="1:15" x14ac:dyDescent="0.3">
      <c r="A1972" s="1" t="s">
        <v>5357</v>
      </c>
      <c r="B1972" s="2">
        <v>44969</v>
      </c>
      <c r="C1972" s="1" t="s">
        <v>6666</v>
      </c>
      <c r="D1972" s="1" t="s">
        <v>39</v>
      </c>
      <c r="E1972">
        <v>2023</v>
      </c>
      <c r="F1972" s="1" t="s">
        <v>2285</v>
      </c>
      <c r="G1972" s="1" t="s">
        <v>2286</v>
      </c>
      <c r="H1972" s="1" t="s">
        <v>342</v>
      </c>
      <c r="I1972" s="1" t="s">
        <v>343</v>
      </c>
      <c r="J1972" s="1" t="s">
        <v>51</v>
      </c>
      <c r="K1972" s="3">
        <v>38.549999999999997</v>
      </c>
      <c r="L1972">
        <v>4</v>
      </c>
      <c r="M1972" s="3">
        <v>154.19999999999999</v>
      </c>
      <c r="N1972" s="1" t="s">
        <v>21</v>
      </c>
      <c r="O1972" s="1" t="s">
        <v>37</v>
      </c>
    </row>
    <row r="1973" spans="1:15" x14ac:dyDescent="0.3">
      <c r="A1973" s="1" t="s">
        <v>5358</v>
      </c>
      <c r="B1973" s="2">
        <v>45688</v>
      </c>
      <c r="C1973" s="1" t="s">
        <v>6668</v>
      </c>
      <c r="D1973" s="1" t="s">
        <v>210</v>
      </c>
      <c r="E1973">
        <v>2025</v>
      </c>
      <c r="F1973" s="1" t="s">
        <v>91</v>
      </c>
      <c r="G1973" s="1" t="s">
        <v>92</v>
      </c>
      <c r="H1973" s="1" t="s">
        <v>559</v>
      </c>
      <c r="I1973" s="1" t="s">
        <v>1779</v>
      </c>
      <c r="J1973" s="1" t="s">
        <v>87</v>
      </c>
      <c r="K1973" s="3">
        <v>29.32</v>
      </c>
      <c r="L1973">
        <v>3</v>
      </c>
      <c r="M1973" s="3">
        <v>87.96</v>
      </c>
      <c r="N1973" s="1" t="s">
        <v>21</v>
      </c>
      <c r="O1973" s="1" t="s">
        <v>37</v>
      </c>
    </row>
    <row r="1974" spans="1:15" x14ac:dyDescent="0.3">
      <c r="A1974" s="1" t="s">
        <v>5359</v>
      </c>
      <c r="B1974" s="2">
        <v>45101</v>
      </c>
      <c r="C1974" s="1" t="s">
        <v>6673</v>
      </c>
      <c r="D1974" s="1" t="s">
        <v>24</v>
      </c>
      <c r="E1974">
        <v>2023</v>
      </c>
      <c r="F1974" s="1" t="s">
        <v>552</v>
      </c>
      <c r="G1974" s="1" t="s">
        <v>5360</v>
      </c>
      <c r="H1974" s="1" t="s">
        <v>2900</v>
      </c>
      <c r="I1974" s="1" t="s">
        <v>5361</v>
      </c>
      <c r="J1974" s="1" t="s">
        <v>20</v>
      </c>
      <c r="K1974" s="3">
        <v>19.5</v>
      </c>
      <c r="L1974">
        <v>5</v>
      </c>
      <c r="M1974" s="3">
        <v>97.5</v>
      </c>
      <c r="N1974" s="1" t="s">
        <v>21</v>
      </c>
      <c r="O1974" s="1" t="s">
        <v>44</v>
      </c>
    </row>
    <row r="1975" spans="1:15" x14ac:dyDescent="0.3">
      <c r="A1975" s="1" t="s">
        <v>5362</v>
      </c>
      <c r="B1975" s="2">
        <v>45546</v>
      </c>
      <c r="C1975" s="1" t="s">
        <v>6670</v>
      </c>
      <c r="D1975" s="1" t="s">
        <v>60</v>
      </c>
      <c r="E1975">
        <v>2024</v>
      </c>
      <c r="F1975" s="1" t="s">
        <v>373</v>
      </c>
      <c r="G1975" s="1" t="s">
        <v>374</v>
      </c>
      <c r="H1975" s="1" t="s">
        <v>110</v>
      </c>
      <c r="I1975" s="1" t="s">
        <v>111</v>
      </c>
      <c r="J1975" s="1" t="s">
        <v>51</v>
      </c>
      <c r="K1975" s="3">
        <v>47.39</v>
      </c>
      <c r="L1975">
        <v>3</v>
      </c>
      <c r="M1975" s="3">
        <v>142.16999999999999</v>
      </c>
      <c r="N1975" s="1" t="s">
        <v>29</v>
      </c>
      <c r="O1975" s="1" t="s">
        <v>193</v>
      </c>
    </row>
    <row r="1976" spans="1:15" x14ac:dyDescent="0.3">
      <c r="A1976" s="1" t="s">
        <v>5363</v>
      </c>
      <c r="B1976" s="2">
        <v>44972</v>
      </c>
      <c r="C1976" s="1" t="s">
        <v>6670</v>
      </c>
      <c r="D1976" s="1" t="s">
        <v>39</v>
      </c>
      <c r="E1976">
        <v>2023</v>
      </c>
      <c r="F1976" s="1" t="s">
        <v>1123</v>
      </c>
      <c r="G1976" s="1" t="s">
        <v>1124</v>
      </c>
      <c r="H1976" s="1" t="s">
        <v>767</v>
      </c>
      <c r="I1976" s="1" t="s">
        <v>2904</v>
      </c>
      <c r="J1976" s="1" t="s">
        <v>70</v>
      </c>
      <c r="K1976" s="3">
        <v>24.97</v>
      </c>
      <c r="L1976">
        <v>3</v>
      </c>
      <c r="M1976" s="3">
        <v>74.91</v>
      </c>
      <c r="N1976" s="1" t="s">
        <v>29</v>
      </c>
      <c r="O1976" s="1" t="s">
        <v>37</v>
      </c>
    </row>
    <row r="1977" spans="1:15" x14ac:dyDescent="0.3">
      <c r="A1977" s="1" t="s">
        <v>5364</v>
      </c>
      <c r="B1977" s="2">
        <v>45565</v>
      </c>
      <c r="C1977" s="1" t="s">
        <v>6667</v>
      </c>
      <c r="D1977" s="1" t="s">
        <v>60</v>
      </c>
      <c r="E1977">
        <v>2024</v>
      </c>
      <c r="F1977" s="1" t="s">
        <v>5365</v>
      </c>
      <c r="G1977" s="1" t="s">
        <v>5366</v>
      </c>
      <c r="H1977" s="1" t="s">
        <v>2048</v>
      </c>
      <c r="I1977" s="1" t="s">
        <v>2049</v>
      </c>
      <c r="J1977" s="1" t="s">
        <v>20</v>
      </c>
      <c r="K1977" s="3">
        <v>39.36</v>
      </c>
      <c r="L1977">
        <v>4</v>
      </c>
      <c r="M1977" s="3">
        <v>157.44</v>
      </c>
      <c r="N1977" s="1" t="s">
        <v>29</v>
      </c>
      <c r="O1977" s="1" t="s">
        <v>193</v>
      </c>
    </row>
    <row r="1978" spans="1:15" x14ac:dyDescent="0.3">
      <c r="A1978" s="1" t="s">
        <v>5367</v>
      </c>
      <c r="B1978" s="2">
        <v>45339</v>
      </c>
      <c r="C1978" s="1" t="s">
        <v>6673</v>
      </c>
      <c r="D1978" s="1" t="s">
        <v>39</v>
      </c>
      <c r="E1978">
        <v>2024</v>
      </c>
      <c r="F1978" s="1" t="s">
        <v>1192</v>
      </c>
      <c r="G1978" s="1" t="s">
        <v>1193</v>
      </c>
      <c r="H1978" s="1" t="s">
        <v>4346</v>
      </c>
      <c r="I1978" s="1" t="s">
        <v>4347</v>
      </c>
      <c r="J1978" s="1" t="s">
        <v>20</v>
      </c>
      <c r="K1978" s="3">
        <v>13.16</v>
      </c>
      <c r="L1978">
        <v>3</v>
      </c>
      <c r="M1978" s="3">
        <v>39.479999999999997</v>
      </c>
      <c r="N1978" s="1" t="s">
        <v>88</v>
      </c>
      <c r="O1978" s="1" t="s">
        <v>44</v>
      </c>
    </row>
    <row r="1979" spans="1:15" x14ac:dyDescent="0.3">
      <c r="A1979" s="1" t="s">
        <v>5368</v>
      </c>
      <c r="B1979" s="2">
        <v>45322</v>
      </c>
      <c r="C1979" s="1" t="s">
        <v>6670</v>
      </c>
      <c r="D1979" s="1" t="s">
        <v>210</v>
      </c>
      <c r="E1979">
        <v>2024</v>
      </c>
      <c r="F1979" s="1" t="s">
        <v>2089</v>
      </c>
      <c r="G1979" s="1" t="s">
        <v>2090</v>
      </c>
      <c r="H1979" s="1" t="s">
        <v>554</v>
      </c>
      <c r="I1979" s="1" t="s">
        <v>555</v>
      </c>
      <c r="J1979" s="1" t="s">
        <v>20</v>
      </c>
      <c r="K1979" s="3">
        <v>39.020000000000003</v>
      </c>
      <c r="L1979">
        <v>1</v>
      </c>
      <c r="M1979" s="3">
        <v>39.020000000000003</v>
      </c>
      <c r="N1979" s="1" t="s">
        <v>21</v>
      </c>
      <c r="O1979" s="1" t="s">
        <v>22</v>
      </c>
    </row>
    <row r="1980" spans="1:15" x14ac:dyDescent="0.3">
      <c r="A1980" s="1" t="s">
        <v>5369</v>
      </c>
      <c r="B1980" s="2">
        <v>44955</v>
      </c>
      <c r="C1980" s="1" t="s">
        <v>6666</v>
      </c>
      <c r="D1980" s="1" t="s">
        <v>210</v>
      </c>
      <c r="E1980">
        <v>2023</v>
      </c>
      <c r="F1980" s="1" t="s">
        <v>16</v>
      </c>
      <c r="G1980" s="1" t="s">
        <v>17</v>
      </c>
      <c r="H1980" s="1" t="s">
        <v>2535</v>
      </c>
      <c r="I1980" s="1" t="s">
        <v>2536</v>
      </c>
      <c r="J1980" s="1" t="s">
        <v>20</v>
      </c>
      <c r="K1980" s="3">
        <v>22.79</v>
      </c>
      <c r="L1980">
        <v>2</v>
      </c>
      <c r="M1980" s="3">
        <v>45.58</v>
      </c>
      <c r="N1980" s="1" t="s">
        <v>6669</v>
      </c>
      <c r="O1980" s="1" t="s">
        <v>22</v>
      </c>
    </row>
    <row r="1981" spans="1:15" x14ac:dyDescent="0.3">
      <c r="A1981" s="1" t="s">
        <v>5370</v>
      </c>
      <c r="B1981" s="2">
        <v>45251</v>
      </c>
      <c r="C1981" s="1" t="s">
        <v>6671</v>
      </c>
      <c r="D1981" s="1" t="s">
        <v>54</v>
      </c>
      <c r="E1981">
        <v>2023</v>
      </c>
      <c r="F1981" s="1" t="s">
        <v>621</v>
      </c>
      <c r="G1981" s="1" t="s">
        <v>622</v>
      </c>
      <c r="H1981" s="1" t="s">
        <v>5313</v>
      </c>
      <c r="I1981" s="1" t="s">
        <v>5314</v>
      </c>
      <c r="J1981" s="1" t="s">
        <v>20</v>
      </c>
      <c r="K1981" s="3">
        <v>20.21</v>
      </c>
      <c r="L1981">
        <v>5</v>
      </c>
      <c r="M1981" s="3">
        <v>101.05</v>
      </c>
      <c r="N1981" s="1" t="s">
        <v>21</v>
      </c>
      <c r="O1981" s="1" t="s">
        <v>37</v>
      </c>
    </row>
    <row r="1982" spans="1:15" x14ac:dyDescent="0.3">
      <c r="A1982" s="1" t="s">
        <v>5371</v>
      </c>
      <c r="B1982" s="2">
        <v>45166</v>
      </c>
      <c r="C1982" s="1" t="s">
        <v>6667</v>
      </c>
      <c r="D1982" s="1" t="s">
        <v>90</v>
      </c>
      <c r="E1982">
        <v>2023</v>
      </c>
      <c r="F1982" s="1" t="s">
        <v>3669</v>
      </c>
      <c r="G1982" s="1" t="s">
        <v>3670</v>
      </c>
      <c r="H1982" s="1" t="s">
        <v>3952</v>
      </c>
      <c r="I1982" s="1" t="s">
        <v>3953</v>
      </c>
      <c r="J1982" s="1" t="s">
        <v>20</v>
      </c>
      <c r="K1982" s="3">
        <v>36.409999999999997</v>
      </c>
      <c r="L1982">
        <v>1</v>
      </c>
      <c r="M1982" s="3">
        <v>36.409999999999997</v>
      </c>
      <c r="N1982" s="1" t="s">
        <v>21</v>
      </c>
      <c r="O1982" s="1" t="s">
        <v>193</v>
      </c>
    </row>
    <row r="1983" spans="1:15" x14ac:dyDescent="0.3">
      <c r="A1983" s="1" t="s">
        <v>5372</v>
      </c>
      <c r="B1983" s="2">
        <v>45399</v>
      </c>
      <c r="C1983" s="1" t="s">
        <v>6670</v>
      </c>
      <c r="D1983" s="1" t="s">
        <v>82</v>
      </c>
      <c r="E1983">
        <v>2024</v>
      </c>
      <c r="F1983" s="1" t="s">
        <v>802</v>
      </c>
      <c r="G1983" s="1" t="s">
        <v>803</v>
      </c>
      <c r="H1983" s="1" t="s">
        <v>1848</v>
      </c>
      <c r="I1983" s="1" t="s">
        <v>1849</v>
      </c>
      <c r="J1983" s="1" t="s">
        <v>20</v>
      </c>
      <c r="K1983" s="3">
        <v>14.25</v>
      </c>
      <c r="L1983">
        <v>1</v>
      </c>
      <c r="M1983" s="3">
        <v>14.25</v>
      </c>
      <c r="N1983" s="1" t="s">
        <v>6669</v>
      </c>
      <c r="O1983" s="1" t="s">
        <v>80</v>
      </c>
    </row>
    <row r="1984" spans="1:15" x14ac:dyDescent="0.3">
      <c r="A1984" s="1" t="s">
        <v>5373</v>
      </c>
      <c r="B1984" s="2">
        <v>45150</v>
      </c>
      <c r="C1984" s="1" t="s">
        <v>6673</v>
      </c>
      <c r="D1984" s="1" t="s">
        <v>90</v>
      </c>
      <c r="E1984">
        <v>2023</v>
      </c>
      <c r="F1984" s="1" t="s">
        <v>1815</v>
      </c>
      <c r="G1984" s="1" t="s">
        <v>1816</v>
      </c>
      <c r="H1984" s="1" t="s">
        <v>342</v>
      </c>
      <c r="I1984" s="1" t="s">
        <v>4878</v>
      </c>
      <c r="J1984" s="1" t="s">
        <v>20</v>
      </c>
      <c r="K1984" s="3">
        <v>31.97</v>
      </c>
      <c r="L1984">
        <v>1</v>
      </c>
      <c r="M1984" s="3">
        <v>31.97</v>
      </c>
      <c r="N1984" s="1" t="s">
        <v>21</v>
      </c>
      <c r="O1984" s="1" t="s">
        <v>193</v>
      </c>
    </row>
    <row r="1985" spans="1:15" x14ac:dyDescent="0.3">
      <c r="A1985" s="1" t="s">
        <v>5374</v>
      </c>
      <c r="B1985" s="2">
        <v>45126</v>
      </c>
      <c r="C1985" s="1" t="s">
        <v>6670</v>
      </c>
      <c r="D1985" s="1" t="s">
        <v>32</v>
      </c>
      <c r="E1985">
        <v>2023</v>
      </c>
      <c r="F1985" s="1" t="s">
        <v>5375</v>
      </c>
      <c r="G1985" s="1" t="s">
        <v>5376</v>
      </c>
      <c r="H1985" s="1" t="s">
        <v>1425</v>
      </c>
      <c r="I1985" s="1" t="s">
        <v>1964</v>
      </c>
      <c r="J1985" s="1" t="s">
        <v>20</v>
      </c>
      <c r="K1985" s="3">
        <v>41.23</v>
      </c>
      <c r="L1985">
        <v>4</v>
      </c>
      <c r="M1985" s="3">
        <v>164.92</v>
      </c>
      <c r="N1985" s="1" t="s">
        <v>6669</v>
      </c>
      <c r="O1985" s="1" t="s">
        <v>44</v>
      </c>
    </row>
    <row r="1986" spans="1:15" x14ac:dyDescent="0.3">
      <c r="A1986" s="1" t="s">
        <v>5377</v>
      </c>
      <c r="B1986" s="2">
        <v>45045</v>
      </c>
      <c r="C1986" s="1" t="s">
        <v>6673</v>
      </c>
      <c r="D1986" s="1" t="s">
        <v>82</v>
      </c>
      <c r="E1986">
        <v>2023</v>
      </c>
      <c r="F1986" s="1" t="s">
        <v>91</v>
      </c>
      <c r="G1986" s="1" t="s">
        <v>92</v>
      </c>
      <c r="H1986" s="1" t="s">
        <v>4709</v>
      </c>
      <c r="I1986" s="1" t="s">
        <v>5226</v>
      </c>
      <c r="J1986" s="1" t="s">
        <v>70</v>
      </c>
      <c r="K1986" s="3">
        <v>17.18</v>
      </c>
      <c r="L1986">
        <v>4</v>
      </c>
      <c r="M1986" s="3">
        <v>68.72</v>
      </c>
      <c r="N1986" s="1" t="s">
        <v>21</v>
      </c>
      <c r="O1986" s="1" t="s">
        <v>44</v>
      </c>
    </row>
    <row r="1987" spans="1:15" x14ac:dyDescent="0.3">
      <c r="A1987" s="1" t="s">
        <v>5378</v>
      </c>
      <c r="B1987" s="2">
        <v>45496</v>
      </c>
      <c r="C1987" s="1" t="s">
        <v>6671</v>
      </c>
      <c r="D1987" s="1" t="s">
        <v>32</v>
      </c>
      <c r="E1987">
        <v>2024</v>
      </c>
      <c r="F1987" s="1" t="s">
        <v>3163</v>
      </c>
      <c r="G1987" s="1" t="s">
        <v>3164</v>
      </c>
      <c r="H1987" s="1" t="s">
        <v>1361</v>
      </c>
      <c r="I1987" s="1" t="s">
        <v>3328</v>
      </c>
      <c r="J1987" s="1" t="s">
        <v>70</v>
      </c>
      <c r="K1987" s="3">
        <v>43.87</v>
      </c>
      <c r="L1987">
        <v>5</v>
      </c>
      <c r="M1987" s="3">
        <v>219.35</v>
      </c>
      <c r="N1987" s="1" t="s">
        <v>29</v>
      </c>
      <c r="O1987" s="1" t="s">
        <v>44</v>
      </c>
    </row>
    <row r="1988" spans="1:15" x14ac:dyDescent="0.3">
      <c r="A1988" s="1" t="s">
        <v>5379</v>
      </c>
      <c r="B1988" s="2">
        <v>45811</v>
      </c>
      <c r="C1988" s="1" t="s">
        <v>6671</v>
      </c>
      <c r="D1988" s="1" t="s">
        <v>24</v>
      </c>
      <c r="E1988">
        <v>2025</v>
      </c>
      <c r="F1988" s="1" t="s">
        <v>2330</v>
      </c>
      <c r="G1988" s="1" t="s">
        <v>2331</v>
      </c>
      <c r="H1988" s="1" t="s">
        <v>1894</v>
      </c>
      <c r="I1988" s="1" t="s">
        <v>1895</v>
      </c>
      <c r="J1988" s="1" t="s">
        <v>20</v>
      </c>
      <c r="K1988" s="3">
        <v>19.53</v>
      </c>
      <c r="L1988">
        <v>1</v>
      </c>
      <c r="M1988" s="3">
        <v>19.53</v>
      </c>
      <c r="N1988" s="1" t="s">
        <v>29</v>
      </c>
      <c r="O1988" s="1" t="s">
        <v>30</v>
      </c>
    </row>
    <row r="1989" spans="1:15" x14ac:dyDescent="0.3">
      <c r="A1989" s="1" t="s">
        <v>5380</v>
      </c>
      <c r="B1989" s="2">
        <v>45722</v>
      </c>
      <c r="C1989" s="1" t="s">
        <v>6672</v>
      </c>
      <c r="D1989" s="1" t="s">
        <v>15</v>
      </c>
      <c r="E1989">
        <v>2025</v>
      </c>
      <c r="F1989" s="1" t="s">
        <v>216</v>
      </c>
      <c r="G1989" s="1" t="s">
        <v>5098</v>
      </c>
      <c r="H1989" s="1" t="s">
        <v>1071</v>
      </c>
      <c r="I1989" s="1" t="s">
        <v>1072</v>
      </c>
      <c r="J1989" s="1" t="s">
        <v>87</v>
      </c>
      <c r="K1989" s="3">
        <v>43.78</v>
      </c>
      <c r="L1989">
        <v>2</v>
      </c>
      <c r="M1989" s="3">
        <v>87.56</v>
      </c>
      <c r="N1989" s="1" t="s">
        <v>6669</v>
      </c>
      <c r="O1989" s="1" t="s">
        <v>80</v>
      </c>
    </row>
    <row r="1990" spans="1:15" x14ac:dyDescent="0.3">
      <c r="A1990" s="1" t="s">
        <v>5381</v>
      </c>
      <c r="B1990" s="2">
        <v>45307</v>
      </c>
      <c r="C1990" s="1" t="s">
        <v>6671</v>
      </c>
      <c r="D1990" s="1" t="s">
        <v>210</v>
      </c>
      <c r="E1990">
        <v>2024</v>
      </c>
      <c r="F1990" s="1" t="s">
        <v>2089</v>
      </c>
      <c r="G1990" s="1" t="s">
        <v>2090</v>
      </c>
      <c r="H1990" s="1" t="s">
        <v>360</v>
      </c>
      <c r="I1990" s="1" t="s">
        <v>361</v>
      </c>
      <c r="J1990" s="1" t="s">
        <v>51</v>
      </c>
      <c r="K1990" s="3">
        <v>21.5</v>
      </c>
      <c r="L1990">
        <v>2</v>
      </c>
      <c r="M1990" s="3">
        <v>43</v>
      </c>
      <c r="N1990" s="1" t="s">
        <v>88</v>
      </c>
      <c r="O1990" s="1" t="s">
        <v>193</v>
      </c>
    </row>
    <row r="1991" spans="1:15" x14ac:dyDescent="0.3">
      <c r="A1991" s="1" t="s">
        <v>5382</v>
      </c>
      <c r="B1991" s="2">
        <v>45089</v>
      </c>
      <c r="C1991" s="1" t="s">
        <v>6667</v>
      </c>
      <c r="D1991" s="1" t="s">
        <v>24</v>
      </c>
      <c r="E1991">
        <v>2023</v>
      </c>
      <c r="F1991" s="1" t="s">
        <v>5383</v>
      </c>
      <c r="G1991" s="1" t="s">
        <v>5384</v>
      </c>
      <c r="H1991" s="1" t="s">
        <v>3791</v>
      </c>
      <c r="I1991" s="1" t="s">
        <v>3792</v>
      </c>
      <c r="J1991" s="1" t="s">
        <v>51</v>
      </c>
      <c r="K1991" s="3">
        <v>49.2</v>
      </c>
      <c r="L1991">
        <v>1</v>
      </c>
      <c r="M1991" s="3">
        <v>49.2</v>
      </c>
      <c r="N1991" s="1" t="s">
        <v>88</v>
      </c>
      <c r="O1991" s="1" t="s">
        <v>44</v>
      </c>
    </row>
    <row r="1992" spans="1:15" x14ac:dyDescent="0.3">
      <c r="A1992" s="1" t="s">
        <v>5385</v>
      </c>
      <c r="B1992" s="2">
        <v>45486</v>
      </c>
      <c r="C1992" s="1" t="s">
        <v>6673</v>
      </c>
      <c r="D1992" s="1" t="s">
        <v>32</v>
      </c>
      <c r="E1992">
        <v>2024</v>
      </c>
      <c r="F1992" s="1" t="s">
        <v>2761</v>
      </c>
      <c r="G1992" s="1" t="s">
        <v>2762</v>
      </c>
      <c r="H1992" s="1" t="s">
        <v>2213</v>
      </c>
      <c r="I1992" s="1" t="s">
        <v>4447</v>
      </c>
      <c r="J1992" s="1" t="s">
        <v>87</v>
      </c>
      <c r="K1992" s="3">
        <v>35.28</v>
      </c>
      <c r="L1992">
        <v>2</v>
      </c>
      <c r="M1992" s="3">
        <v>70.56</v>
      </c>
      <c r="N1992" s="1" t="s">
        <v>29</v>
      </c>
      <c r="O1992" s="1" t="s">
        <v>37</v>
      </c>
    </row>
    <row r="1993" spans="1:15" x14ac:dyDescent="0.3">
      <c r="A1993" s="1" t="s">
        <v>5386</v>
      </c>
      <c r="B1993" s="2">
        <v>45542</v>
      </c>
      <c r="C1993" s="1" t="s">
        <v>6673</v>
      </c>
      <c r="D1993" s="1" t="s">
        <v>60</v>
      </c>
      <c r="E1993">
        <v>2024</v>
      </c>
      <c r="F1993" s="1" t="s">
        <v>611</v>
      </c>
      <c r="G1993" s="1" t="s">
        <v>2740</v>
      </c>
      <c r="H1993" s="1" t="s">
        <v>613</v>
      </c>
      <c r="I1993" s="1" t="s">
        <v>614</v>
      </c>
      <c r="J1993" s="1" t="s">
        <v>70</v>
      </c>
      <c r="K1993" s="3">
        <v>38.479999999999997</v>
      </c>
      <c r="L1993">
        <v>1</v>
      </c>
      <c r="M1993" s="3">
        <v>38.479999999999997</v>
      </c>
      <c r="N1993" s="1" t="s">
        <v>29</v>
      </c>
      <c r="O1993" s="1" t="s">
        <v>22</v>
      </c>
    </row>
    <row r="1994" spans="1:15" x14ac:dyDescent="0.3">
      <c r="A1994" s="1" t="s">
        <v>5387</v>
      </c>
      <c r="B1994" s="2">
        <v>44907</v>
      </c>
      <c r="C1994" s="1" t="s">
        <v>6667</v>
      </c>
      <c r="D1994" s="1" t="s">
        <v>107</v>
      </c>
      <c r="E1994">
        <v>2022</v>
      </c>
      <c r="F1994" s="1" t="s">
        <v>3417</v>
      </c>
      <c r="G1994" s="1" t="s">
        <v>3418</v>
      </c>
      <c r="H1994" s="1" t="s">
        <v>1251</v>
      </c>
      <c r="I1994" s="1" t="s">
        <v>3658</v>
      </c>
      <c r="J1994" s="1" t="s">
        <v>20</v>
      </c>
      <c r="K1994" s="3">
        <v>13.76</v>
      </c>
      <c r="L1994">
        <v>3</v>
      </c>
      <c r="M1994" s="3">
        <v>41.28</v>
      </c>
      <c r="N1994" s="1" t="s">
        <v>6669</v>
      </c>
      <c r="O1994" s="1" t="s">
        <v>37</v>
      </c>
    </row>
    <row r="1995" spans="1:15" x14ac:dyDescent="0.3">
      <c r="A1995" s="1" t="s">
        <v>5388</v>
      </c>
      <c r="B1995" s="2">
        <v>45003</v>
      </c>
      <c r="C1995" s="1" t="s">
        <v>6673</v>
      </c>
      <c r="D1995" s="1" t="s">
        <v>15</v>
      </c>
      <c r="E1995">
        <v>2023</v>
      </c>
      <c r="F1995" s="1" t="s">
        <v>2143</v>
      </c>
      <c r="G1995" s="1" t="s">
        <v>2657</v>
      </c>
      <c r="H1995" s="1" t="s">
        <v>856</v>
      </c>
      <c r="I1995" s="1" t="s">
        <v>857</v>
      </c>
      <c r="J1995" s="1" t="s">
        <v>20</v>
      </c>
      <c r="K1995" s="3">
        <v>53.66</v>
      </c>
      <c r="L1995">
        <v>2</v>
      </c>
      <c r="M1995" s="3">
        <v>107.32</v>
      </c>
      <c r="N1995" s="1" t="s">
        <v>29</v>
      </c>
      <c r="O1995" s="1" t="s">
        <v>44</v>
      </c>
    </row>
    <row r="1996" spans="1:15" x14ac:dyDescent="0.3">
      <c r="A1996" s="1" t="s">
        <v>5389</v>
      </c>
      <c r="B1996" s="2">
        <v>44991</v>
      </c>
      <c r="C1996" s="1" t="s">
        <v>6667</v>
      </c>
      <c r="D1996" s="1" t="s">
        <v>15</v>
      </c>
      <c r="E1996">
        <v>2023</v>
      </c>
      <c r="F1996" s="1" t="s">
        <v>3262</v>
      </c>
      <c r="G1996" s="1" t="s">
        <v>5390</v>
      </c>
      <c r="H1996" s="1" t="s">
        <v>2983</v>
      </c>
      <c r="I1996" s="1" t="s">
        <v>2984</v>
      </c>
      <c r="J1996" s="1" t="s">
        <v>20</v>
      </c>
      <c r="K1996" s="3">
        <v>32.549999999999997</v>
      </c>
      <c r="L1996">
        <v>4</v>
      </c>
      <c r="M1996" s="3">
        <v>130.19999999999999</v>
      </c>
      <c r="N1996" s="1" t="s">
        <v>6669</v>
      </c>
      <c r="O1996" s="1" t="s">
        <v>193</v>
      </c>
    </row>
    <row r="1997" spans="1:15" x14ac:dyDescent="0.3">
      <c r="A1997" s="1" t="s">
        <v>5391</v>
      </c>
      <c r="B1997" s="2">
        <v>45487</v>
      </c>
      <c r="C1997" s="1" t="s">
        <v>6666</v>
      </c>
      <c r="D1997" s="1" t="s">
        <v>32</v>
      </c>
      <c r="E1997">
        <v>2024</v>
      </c>
      <c r="F1997" s="1" t="s">
        <v>666</v>
      </c>
      <c r="G1997" s="1" t="s">
        <v>3335</v>
      </c>
      <c r="H1997" s="1" t="s">
        <v>49</v>
      </c>
      <c r="I1997" s="1" t="s">
        <v>4402</v>
      </c>
      <c r="J1997" s="1" t="s">
        <v>70</v>
      </c>
      <c r="K1997" s="3">
        <v>7.46</v>
      </c>
      <c r="L1997">
        <v>3</v>
      </c>
      <c r="M1997" s="3">
        <v>22.38</v>
      </c>
      <c r="N1997" s="1" t="s">
        <v>6669</v>
      </c>
      <c r="O1997" s="1" t="s">
        <v>22</v>
      </c>
    </row>
    <row r="1998" spans="1:15" x14ac:dyDescent="0.3">
      <c r="A1998" s="1" t="s">
        <v>5392</v>
      </c>
      <c r="B1998" s="2">
        <v>45269</v>
      </c>
      <c r="C1998" s="1" t="s">
        <v>6673</v>
      </c>
      <c r="D1998" s="1" t="s">
        <v>107</v>
      </c>
      <c r="E1998">
        <v>2023</v>
      </c>
      <c r="F1998" s="1" t="s">
        <v>3216</v>
      </c>
      <c r="G1998" s="1" t="s">
        <v>5393</v>
      </c>
      <c r="H1998" s="1" t="s">
        <v>508</v>
      </c>
      <c r="I1998" s="1" t="s">
        <v>5341</v>
      </c>
      <c r="J1998" s="1" t="s">
        <v>51</v>
      </c>
      <c r="K1998" s="3">
        <v>25.37</v>
      </c>
      <c r="L1998">
        <v>2</v>
      </c>
      <c r="M1998" s="3">
        <v>50.74</v>
      </c>
      <c r="N1998" s="1" t="s">
        <v>21</v>
      </c>
      <c r="O1998" s="1" t="s">
        <v>193</v>
      </c>
    </row>
    <row r="1999" spans="1:15" x14ac:dyDescent="0.3">
      <c r="A1999" s="1" t="s">
        <v>5394</v>
      </c>
      <c r="B1999" s="2">
        <v>45093</v>
      </c>
      <c r="C1999" s="1" t="s">
        <v>6668</v>
      </c>
      <c r="D1999" s="1" t="s">
        <v>24</v>
      </c>
      <c r="E1999">
        <v>2023</v>
      </c>
      <c r="F1999" s="1" t="s">
        <v>583</v>
      </c>
      <c r="G1999" s="1" t="s">
        <v>3372</v>
      </c>
      <c r="H1999" s="1" t="s">
        <v>5395</v>
      </c>
      <c r="I1999" s="1" t="s">
        <v>5396</v>
      </c>
      <c r="J1999" s="1" t="s">
        <v>20</v>
      </c>
      <c r="K1999" s="3">
        <v>19.12</v>
      </c>
      <c r="L1999">
        <v>4</v>
      </c>
      <c r="M1999" s="3">
        <v>76.48</v>
      </c>
      <c r="N1999" s="1" t="s">
        <v>29</v>
      </c>
      <c r="O1999" s="1" t="s">
        <v>44</v>
      </c>
    </row>
    <row r="2000" spans="1:15" x14ac:dyDescent="0.3">
      <c r="A2000" s="1" t="s">
        <v>5397</v>
      </c>
      <c r="B2000" s="2">
        <v>45172</v>
      </c>
      <c r="C2000" s="1" t="s">
        <v>6666</v>
      </c>
      <c r="D2000" s="1" t="s">
        <v>60</v>
      </c>
      <c r="E2000">
        <v>2023</v>
      </c>
      <c r="F2000" s="1" t="s">
        <v>134</v>
      </c>
      <c r="G2000" s="1" t="s">
        <v>5398</v>
      </c>
      <c r="H2000" s="1" t="s">
        <v>2048</v>
      </c>
      <c r="I2000" s="1" t="s">
        <v>2453</v>
      </c>
      <c r="J2000" s="1" t="s">
        <v>20</v>
      </c>
      <c r="K2000" s="3">
        <v>23.9</v>
      </c>
      <c r="L2000">
        <v>3</v>
      </c>
      <c r="M2000" s="3">
        <v>71.7</v>
      </c>
      <c r="N2000" s="1" t="s">
        <v>29</v>
      </c>
      <c r="O2000" s="1" t="s">
        <v>30</v>
      </c>
    </row>
    <row r="2001" spans="1:15" x14ac:dyDescent="0.3">
      <c r="A2001" s="1" t="s">
        <v>5399</v>
      </c>
      <c r="B2001" s="2">
        <v>45690</v>
      </c>
      <c r="C2001" s="1" t="s">
        <v>6666</v>
      </c>
      <c r="D2001" s="1" t="s">
        <v>39</v>
      </c>
      <c r="E2001">
        <v>2025</v>
      </c>
      <c r="F2001" s="1" t="s">
        <v>780</v>
      </c>
      <c r="G2001" s="1" t="s">
        <v>781</v>
      </c>
      <c r="H2001" s="1" t="s">
        <v>1194</v>
      </c>
      <c r="I2001" s="1" t="s">
        <v>1195</v>
      </c>
      <c r="J2001" s="1" t="s">
        <v>70</v>
      </c>
      <c r="K2001" s="3">
        <v>15.18</v>
      </c>
      <c r="L2001">
        <v>4</v>
      </c>
      <c r="M2001" s="3">
        <v>60.72</v>
      </c>
      <c r="N2001" s="1" t="s">
        <v>6669</v>
      </c>
      <c r="O2001" s="1" t="s">
        <v>95</v>
      </c>
    </row>
    <row r="2002" spans="1:15" x14ac:dyDescent="0.3">
      <c r="A2002" s="1" t="s">
        <v>5400</v>
      </c>
      <c r="B2002" s="2">
        <v>45473</v>
      </c>
      <c r="C2002" s="1" t="s">
        <v>6666</v>
      </c>
      <c r="D2002" s="1" t="s">
        <v>24</v>
      </c>
      <c r="E2002">
        <v>2024</v>
      </c>
      <c r="F2002" s="1" t="s">
        <v>5401</v>
      </c>
      <c r="G2002" s="1" t="s">
        <v>5402</v>
      </c>
      <c r="H2002" s="1" t="s">
        <v>5403</v>
      </c>
      <c r="I2002" s="1" t="s">
        <v>5404</v>
      </c>
      <c r="J2002" s="1" t="s">
        <v>20</v>
      </c>
      <c r="K2002" s="3">
        <v>18.89</v>
      </c>
      <c r="L2002">
        <v>2</v>
      </c>
      <c r="M2002" s="3">
        <v>37.78</v>
      </c>
      <c r="N2002" s="1" t="s">
        <v>21</v>
      </c>
      <c r="O2002" s="1" t="s">
        <v>44</v>
      </c>
    </row>
    <row r="2003" spans="1:15" x14ac:dyDescent="0.3">
      <c r="A2003" s="1" t="s">
        <v>5405</v>
      </c>
      <c r="B2003" s="2">
        <v>44931</v>
      </c>
      <c r="C2003" s="1" t="s">
        <v>6672</v>
      </c>
      <c r="D2003" s="1" t="s">
        <v>210</v>
      </c>
      <c r="E2003">
        <v>2023</v>
      </c>
      <c r="F2003" s="1" t="s">
        <v>666</v>
      </c>
      <c r="G2003" s="1" t="s">
        <v>3439</v>
      </c>
      <c r="H2003" s="1" t="s">
        <v>3505</v>
      </c>
      <c r="I2003" s="1" t="s">
        <v>3862</v>
      </c>
      <c r="J2003" s="1" t="s">
        <v>70</v>
      </c>
      <c r="K2003" s="3">
        <v>5.0999999999999996</v>
      </c>
      <c r="L2003">
        <v>4</v>
      </c>
      <c r="M2003" s="3">
        <v>20.399999999999999</v>
      </c>
      <c r="N2003" s="1" t="s">
        <v>21</v>
      </c>
      <c r="O2003" s="1" t="s">
        <v>37</v>
      </c>
    </row>
    <row r="2004" spans="1:15" x14ac:dyDescent="0.3">
      <c r="A2004" s="1" t="s">
        <v>5406</v>
      </c>
      <c r="B2004" s="2">
        <v>45280</v>
      </c>
      <c r="C2004" s="1" t="s">
        <v>6670</v>
      </c>
      <c r="D2004" s="1" t="s">
        <v>107</v>
      </c>
      <c r="E2004">
        <v>2023</v>
      </c>
      <c r="F2004" s="1" t="s">
        <v>849</v>
      </c>
      <c r="G2004" s="1" t="s">
        <v>850</v>
      </c>
      <c r="H2004" s="1" t="s">
        <v>927</v>
      </c>
      <c r="I2004" s="1" t="s">
        <v>928</v>
      </c>
      <c r="J2004" s="1" t="s">
        <v>70</v>
      </c>
      <c r="K2004" s="3">
        <v>5.18</v>
      </c>
      <c r="L2004">
        <v>5</v>
      </c>
      <c r="M2004" s="3">
        <v>25.9</v>
      </c>
      <c r="N2004" s="1" t="s">
        <v>6669</v>
      </c>
      <c r="O2004" s="1" t="s">
        <v>37</v>
      </c>
    </row>
    <row r="2005" spans="1:15" x14ac:dyDescent="0.3">
      <c r="A2005" s="1" t="s">
        <v>5407</v>
      </c>
      <c r="B2005" s="2">
        <v>45549</v>
      </c>
      <c r="C2005" s="1" t="s">
        <v>6673</v>
      </c>
      <c r="D2005" s="1" t="s">
        <v>60</v>
      </c>
      <c r="E2005">
        <v>2024</v>
      </c>
      <c r="F2005" s="1" t="s">
        <v>1495</v>
      </c>
      <c r="G2005" s="1" t="s">
        <v>1496</v>
      </c>
      <c r="H2005" s="1" t="s">
        <v>1646</v>
      </c>
      <c r="I2005" s="1" t="s">
        <v>1647</v>
      </c>
      <c r="J2005" s="1" t="s">
        <v>70</v>
      </c>
      <c r="K2005" s="3">
        <v>26.91</v>
      </c>
      <c r="L2005">
        <v>2</v>
      </c>
      <c r="M2005" s="3">
        <v>53.82</v>
      </c>
      <c r="N2005" s="1" t="s">
        <v>21</v>
      </c>
      <c r="O2005" s="1" t="s">
        <v>30</v>
      </c>
    </row>
    <row r="2006" spans="1:15" x14ac:dyDescent="0.3">
      <c r="A2006" s="1" t="s">
        <v>5408</v>
      </c>
      <c r="B2006" s="2">
        <v>44980</v>
      </c>
      <c r="C2006" s="1" t="s">
        <v>6672</v>
      </c>
      <c r="D2006" s="1" t="s">
        <v>39</v>
      </c>
      <c r="E2006">
        <v>2023</v>
      </c>
      <c r="F2006" s="1" t="s">
        <v>1241</v>
      </c>
      <c r="G2006" s="1" t="s">
        <v>4859</v>
      </c>
      <c r="H2006" s="1" t="s">
        <v>2374</v>
      </c>
      <c r="I2006" s="1" t="s">
        <v>2375</v>
      </c>
      <c r="J2006" s="1" t="s">
        <v>70</v>
      </c>
      <c r="K2006" s="3">
        <v>7.08</v>
      </c>
      <c r="L2006">
        <v>5</v>
      </c>
      <c r="M2006" s="3">
        <v>35.4</v>
      </c>
      <c r="N2006" s="1" t="s">
        <v>21</v>
      </c>
      <c r="O2006" s="1" t="s">
        <v>37</v>
      </c>
    </row>
    <row r="2007" spans="1:15" x14ac:dyDescent="0.3">
      <c r="A2007" s="1" t="s">
        <v>5409</v>
      </c>
      <c r="B2007" s="2">
        <v>45423</v>
      </c>
      <c r="C2007" s="1" t="s">
        <v>6673</v>
      </c>
      <c r="D2007" s="1" t="s">
        <v>46</v>
      </c>
      <c r="E2007">
        <v>2024</v>
      </c>
      <c r="F2007" s="1" t="s">
        <v>2281</v>
      </c>
      <c r="G2007" s="1" t="s">
        <v>2282</v>
      </c>
      <c r="H2007" s="1" t="s">
        <v>2161</v>
      </c>
      <c r="I2007" s="1" t="s">
        <v>2162</v>
      </c>
      <c r="J2007" s="1" t="s">
        <v>70</v>
      </c>
      <c r="K2007" s="3">
        <v>31.12</v>
      </c>
      <c r="L2007">
        <v>2</v>
      </c>
      <c r="M2007" s="3">
        <v>62.24</v>
      </c>
      <c r="N2007" s="1" t="s">
        <v>21</v>
      </c>
      <c r="O2007" s="1" t="s">
        <v>44</v>
      </c>
    </row>
    <row r="2008" spans="1:15" x14ac:dyDescent="0.3">
      <c r="A2008" s="1" t="s">
        <v>5410</v>
      </c>
      <c r="B2008" s="2">
        <v>45431</v>
      </c>
      <c r="C2008" s="1" t="s">
        <v>6666</v>
      </c>
      <c r="D2008" s="1" t="s">
        <v>46</v>
      </c>
      <c r="E2008">
        <v>2024</v>
      </c>
      <c r="F2008" s="1" t="s">
        <v>1106</v>
      </c>
      <c r="G2008" s="1" t="s">
        <v>1107</v>
      </c>
      <c r="H2008" s="1" t="s">
        <v>1197</v>
      </c>
      <c r="I2008" s="1" t="s">
        <v>1198</v>
      </c>
      <c r="J2008" s="1" t="s">
        <v>20</v>
      </c>
      <c r="K2008" s="3">
        <v>56.13</v>
      </c>
      <c r="L2008">
        <v>4</v>
      </c>
      <c r="M2008" s="3">
        <v>224.52</v>
      </c>
      <c r="N2008" s="1" t="s">
        <v>21</v>
      </c>
      <c r="O2008" s="1" t="s">
        <v>37</v>
      </c>
    </row>
    <row r="2009" spans="1:15" x14ac:dyDescent="0.3">
      <c r="A2009" s="1" t="s">
        <v>5411</v>
      </c>
      <c r="B2009" s="2">
        <v>45842</v>
      </c>
      <c r="C2009" s="1" t="s">
        <v>6668</v>
      </c>
      <c r="D2009" s="1" t="s">
        <v>32</v>
      </c>
      <c r="E2009">
        <v>2025</v>
      </c>
      <c r="F2009" s="1" t="s">
        <v>1449</v>
      </c>
      <c r="G2009" s="1" t="s">
        <v>1450</v>
      </c>
      <c r="H2009" s="1" t="s">
        <v>697</v>
      </c>
      <c r="I2009" s="1" t="s">
        <v>698</v>
      </c>
      <c r="J2009" s="1" t="s">
        <v>20</v>
      </c>
      <c r="K2009" s="3">
        <v>15.54</v>
      </c>
      <c r="L2009">
        <v>5</v>
      </c>
      <c r="M2009" s="3">
        <v>77.7</v>
      </c>
      <c r="N2009" s="1" t="s">
        <v>21</v>
      </c>
      <c r="O2009" s="1" t="s">
        <v>22</v>
      </c>
    </row>
    <row r="2010" spans="1:15" x14ac:dyDescent="0.3">
      <c r="A2010" s="1" t="s">
        <v>5412</v>
      </c>
      <c r="B2010" s="2">
        <v>44888</v>
      </c>
      <c r="C2010" s="1" t="s">
        <v>6670</v>
      </c>
      <c r="D2010" s="1" t="s">
        <v>54</v>
      </c>
      <c r="E2010">
        <v>2022</v>
      </c>
      <c r="F2010" s="1" t="s">
        <v>4876</v>
      </c>
      <c r="G2010" s="1" t="s">
        <v>4877</v>
      </c>
      <c r="H2010" s="1" t="s">
        <v>398</v>
      </c>
      <c r="I2010" s="1" t="s">
        <v>399</v>
      </c>
      <c r="J2010" s="1" t="s">
        <v>70</v>
      </c>
      <c r="K2010" s="3">
        <v>30.82</v>
      </c>
      <c r="L2010">
        <v>2</v>
      </c>
      <c r="M2010" s="3">
        <v>61.64</v>
      </c>
      <c r="N2010" s="1" t="s">
        <v>21</v>
      </c>
      <c r="O2010" s="1" t="s">
        <v>44</v>
      </c>
    </row>
    <row r="2011" spans="1:15" x14ac:dyDescent="0.3">
      <c r="A2011" s="1" t="s">
        <v>5413</v>
      </c>
      <c r="B2011" s="2">
        <v>45021</v>
      </c>
      <c r="C2011" s="1" t="s">
        <v>6670</v>
      </c>
      <c r="D2011" s="1" t="s">
        <v>82</v>
      </c>
      <c r="E2011">
        <v>2023</v>
      </c>
      <c r="F2011" s="1" t="s">
        <v>1168</v>
      </c>
      <c r="G2011" s="1" t="s">
        <v>1169</v>
      </c>
      <c r="H2011" s="1" t="s">
        <v>2272</v>
      </c>
      <c r="I2011" s="1" t="s">
        <v>5414</v>
      </c>
      <c r="J2011" s="1" t="s">
        <v>70</v>
      </c>
      <c r="K2011" s="3">
        <v>18.3</v>
      </c>
      <c r="L2011">
        <v>1</v>
      </c>
      <c r="M2011" s="3">
        <v>18.3</v>
      </c>
      <c r="N2011" s="1" t="s">
        <v>88</v>
      </c>
      <c r="O2011" s="1" t="s">
        <v>52</v>
      </c>
    </row>
    <row r="2012" spans="1:15" x14ac:dyDescent="0.3">
      <c r="A2012" s="1" t="s">
        <v>5415</v>
      </c>
      <c r="B2012" s="2">
        <v>45130</v>
      </c>
      <c r="C2012" s="1" t="s">
        <v>6666</v>
      </c>
      <c r="D2012" s="1" t="s">
        <v>32</v>
      </c>
      <c r="E2012">
        <v>2023</v>
      </c>
      <c r="F2012" s="1" t="s">
        <v>2932</v>
      </c>
      <c r="G2012" s="1" t="s">
        <v>3341</v>
      </c>
      <c r="H2012" s="1" t="s">
        <v>2174</v>
      </c>
      <c r="I2012" s="1" t="s">
        <v>2712</v>
      </c>
      <c r="J2012" s="1" t="s">
        <v>20</v>
      </c>
      <c r="K2012" s="3">
        <v>14.53</v>
      </c>
      <c r="L2012">
        <v>3</v>
      </c>
      <c r="M2012" s="3">
        <v>43.59</v>
      </c>
      <c r="N2012" s="1" t="s">
        <v>21</v>
      </c>
      <c r="O2012" s="1" t="s">
        <v>37</v>
      </c>
    </row>
    <row r="2013" spans="1:15" x14ac:dyDescent="0.3">
      <c r="A2013" s="1" t="s">
        <v>5416</v>
      </c>
      <c r="B2013" s="2">
        <v>45234</v>
      </c>
      <c r="C2013" s="1" t="s">
        <v>6673</v>
      </c>
      <c r="D2013" s="1" t="s">
        <v>54</v>
      </c>
      <c r="E2013">
        <v>2023</v>
      </c>
      <c r="F2013" s="1" t="s">
        <v>1040</v>
      </c>
      <c r="G2013" s="1" t="s">
        <v>3571</v>
      </c>
      <c r="H2013" s="1" t="s">
        <v>1425</v>
      </c>
      <c r="I2013" s="1" t="s">
        <v>3337</v>
      </c>
      <c r="J2013" s="1" t="s">
        <v>70</v>
      </c>
      <c r="K2013" s="3">
        <v>44.3</v>
      </c>
      <c r="L2013">
        <v>1</v>
      </c>
      <c r="M2013" s="3">
        <v>44.3</v>
      </c>
      <c r="N2013" s="1" t="s">
        <v>6669</v>
      </c>
      <c r="O2013" s="1" t="s">
        <v>193</v>
      </c>
    </row>
    <row r="2014" spans="1:15" x14ac:dyDescent="0.3">
      <c r="A2014" s="1" t="s">
        <v>5417</v>
      </c>
      <c r="B2014" s="2">
        <v>44850</v>
      </c>
      <c r="C2014" s="1" t="s">
        <v>6666</v>
      </c>
      <c r="D2014" s="1" t="s">
        <v>133</v>
      </c>
      <c r="E2014">
        <v>2022</v>
      </c>
      <c r="F2014" s="1" t="s">
        <v>4622</v>
      </c>
      <c r="G2014" s="1" t="s">
        <v>4623</v>
      </c>
      <c r="H2014" s="1" t="s">
        <v>3133</v>
      </c>
      <c r="I2014" s="1" t="s">
        <v>3134</v>
      </c>
      <c r="J2014" s="1" t="s">
        <v>20</v>
      </c>
      <c r="K2014" s="3">
        <v>44.42</v>
      </c>
      <c r="L2014">
        <v>3</v>
      </c>
      <c r="M2014" s="3">
        <v>133.26</v>
      </c>
      <c r="N2014" s="1" t="s">
        <v>21</v>
      </c>
      <c r="O2014" s="1" t="s">
        <v>80</v>
      </c>
    </row>
    <row r="2015" spans="1:15" x14ac:dyDescent="0.3">
      <c r="A2015" s="1" t="s">
        <v>5418</v>
      </c>
      <c r="B2015" s="2">
        <v>44804</v>
      </c>
      <c r="C2015" s="1" t="s">
        <v>6670</v>
      </c>
      <c r="D2015" s="1" t="s">
        <v>90</v>
      </c>
      <c r="E2015">
        <v>2022</v>
      </c>
      <c r="F2015" s="1" t="s">
        <v>1524</v>
      </c>
      <c r="G2015" s="1" t="s">
        <v>1525</v>
      </c>
      <c r="H2015" s="1" t="s">
        <v>1538</v>
      </c>
      <c r="I2015" s="1" t="s">
        <v>2461</v>
      </c>
      <c r="J2015" s="1" t="s">
        <v>20</v>
      </c>
      <c r="K2015" s="3">
        <v>53.52</v>
      </c>
      <c r="L2015">
        <v>5</v>
      </c>
      <c r="M2015" s="3">
        <v>267.60000000000002</v>
      </c>
      <c r="N2015" s="1" t="s">
        <v>21</v>
      </c>
      <c r="O2015" s="1" t="s">
        <v>37</v>
      </c>
    </row>
    <row r="2016" spans="1:15" x14ac:dyDescent="0.3">
      <c r="A2016" s="1" t="s">
        <v>5419</v>
      </c>
      <c r="B2016" s="2">
        <v>45792</v>
      </c>
      <c r="C2016" s="1" t="s">
        <v>6672</v>
      </c>
      <c r="D2016" s="1" t="s">
        <v>46</v>
      </c>
      <c r="E2016">
        <v>2025</v>
      </c>
      <c r="F2016" s="1" t="s">
        <v>2458</v>
      </c>
      <c r="G2016" s="1" t="s">
        <v>2459</v>
      </c>
      <c r="H2016" s="1" t="s">
        <v>3366</v>
      </c>
      <c r="I2016" s="1" t="s">
        <v>3367</v>
      </c>
      <c r="J2016" s="1" t="s">
        <v>70</v>
      </c>
      <c r="K2016" s="3">
        <v>17.09</v>
      </c>
      <c r="L2016">
        <v>3</v>
      </c>
      <c r="M2016" s="3">
        <v>51.27</v>
      </c>
      <c r="N2016" s="1" t="s">
        <v>29</v>
      </c>
      <c r="O2016" s="1" t="s">
        <v>37</v>
      </c>
    </row>
    <row r="2017" spans="1:15" x14ac:dyDescent="0.3">
      <c r="A2017" s="1" t="s">
        <v>5420</v>
      </c>
      <c r="B2017" s="2">
        <v>44876</v>
      </c>
      <c r="C2017" s="1" t="s">
        <v>6668</v>
      </c>
      <c r="D2017" s="1" t="s">
        <v>54</v>
      </c>
      <c r="E2017">
        <v>2022</v>
      </c>
      <c r="F2017" s="1" t="s">
        <v>2035</v>
      </c>
      <c r="G2017" s="1" t="s">
        <v>2036</v>
      </c>
      <c r="H2017" s="1" t="s">
        <v>593</v>
      </c>
      <c r="I2017" s="1" t="s">
        <v>2923</v>
      </c>
      <c r="J2017" s="1" t="s">
        <v>87</v>
      </c>
      <c r="K2017" s="3">
        <v>45.19</v>
      </c>
      <c r="L2017">
        <v>3</v>
      </c>
      <c r="M2017" s="3">
        <v>135.57</v>
      </c>
      <c r="N2017" s="1" t="s">
        <v>21</v>
      </c>
      <c r="O2017" s="1" t="s">
        <v>193</v>
      </c>
    </row>
    <row r="2018" spans="1:15" x14ac:dyDescent="0.3">
      <c r="A2018" s="1" t="s">
        <v>5421</v>
      </c>
      <c r="B2018" s="2">
        <v>45439</v>
      </c>
      <c r="C2018" s="1" t="s">
        <v>6667</v>
      </c>
      <c r="D2018" s="1" t="s">
        <v>46</v>
      </c>
      <c r="E2018">
        <v>2024</v>
      </c>
      <c r="F2018" s="1" t="s">
        <v>1326</v>
      </c>
      <c r="G2018" s="1" t="s">
        <v>4161</v>
      </c>
      <c r="H2018" s="1" t="s">
        <v>702</v>
      </c>
      <c r="I2018" s="1" t="s">
        <v>703</v>
      </c>
      <c r="J2018" s="1" t="s">
        <v>51</v>
      </c>
      <c r="K2018" s="3">
        <v>13.68</v>
      </c>
      <c r="L2018">
        <v>2</v>
      </c>
      <c r="M2018" s="3">
        <v>27.36</v>
      </c>
      <c r="N2018" s="1" t="s">
        <v>6669</v>
      </c>
      <c r="O2018" s="1" t="s">
        <v>37</v>
      </c>
    </row>
    <row r="2019" spans="1:15" x14ac:dyDescent="0.3">
      <c r="A2019" s="1" t="s">
        <v>5422</v>
      </c>
      <c r="B2019" s="2">
        <v>45381</v>
      </c>
      <c r="C2019" s="1" t="s">
        <v>6673</v>
      </c>
      <c r="D2019" s="1" t="s">
        <v>15</v>
      </c>
      <c r="E2019">
        <v>2024</v>
      </c>
      <c r="F2019" s="1" t="s">
        <v>4466</v>
      </c>
      <c r="G2019" s="1" t="s">
        <v>4467</v>
      </c>
      <c r="H2019" s="1" t="s">
        <v>1566</v>
      </c>
      <c r="I2019" s="1" t="s">
        <v>1567</v>
      </c>
      <c r="J2019" s="1" t="s">
        <v>70</v>
      </c>
      <c r="K2019" s="3">
        <v>8.69</v>
      </c>
      <c r="L2019">
        <v>2</v>
      </c>
      <c r="M2019" s="3">
        <v>17.38</v>
      </c>
      <c r="N2019" s="1" t="s">
        <v>21</v>
      </c>
      <c r="O2019" s="1" t="s">
        <v>80</v>
      </c>
    </row>
    <row r="2020" spans="1:15" x14ac:dyDescent="0.3">
      <c r="A2020" s="1" t="s">
        <v>5423</v>
      </c>
      <c r="B2020" s="2">
        <v>45113</v>
      </c>
      <c r="C2020" s="1" t="s">
        <v>6672</v>
      </c>
      <c r="D2020" s="1" t="s">
        <v>32</v>
      </c>
      <c r="E2020">
        <v>2023</v>
      </c>
      <c r="F2020" s="1" t="s">
        <v>1942</v>
      </c>
      <c r="G2020" s="1" t="s">
        <v>3399</v>
      </c>
      <c r="H2020" s="1" t="s">
        <v>375</v>
      </c>
      <c r="I2020" s="1" t="s">
        <v>1854</v>
      </c>
      <c r="J2020" s="1" t="s">
        <v>70</v>
      </c>
      <c r="K2020" s="3">
        <v>13.79</v>
      </c>
      <c r="L2020">
        <v>4</v>
      </c>
      <c r="M2020" s="3">
        <v>55.16</v>
      </c>
      <c r="N2020" s="1" t="s">
        <v>21</v>
      </c>
      <c r="O2020" s="1" t="s">
        <v>37</v>
      </c>
    </row>
    <row r="2021" spans="1:15" x14ac:dyDescent="0.3">
      <c r="A2021" s="1" t="s">
        <v>5424</v>
      </c>
      <c r="B2021" s="2">
        <v>45025</v>
      </c>
      <c r="C2021" s="1" t="s">
        <v>6666</v>
      </c>
      <c r="D2021" s="1" t="s">
        <v>82</v>
      </c>
      <c r="E2021">
        <v>2023</v>
      </c>
      <c r="F2021" s="1" t="s">
        <v>3063</v>
      </c>
      <c r="G2021" s="1" t="s">
        <v>3064</v>
      </c>
      <c r="H2021" s="1" t="s">
        <v>5425</v>
      </c>
      <c r="I2021" s="1" t="s">
        <v>5426</v>
      </c>
      <c r="J2021" s="1" t="s">
        <v>70</v>
      </c>
      <c r="K2021" s="3">
        <v>24.83</v>
      </c>
      <c r="L2021">
        <v>4</v>
      </c>
      <c r="M2021" s="3">
        <v>99.32</v>
      </c>
      <c r="N2021" s="1" t="s">
        <v>6669</v>
      </c>
      <c r="O2021" s="1" t="s">
        <v>22</v>
      </c>
    </row>
    <row r="2022" spans="1:15" x14ac:dyDescent="0.3">
      <c r="A2022" s="1" t="s">
        <v>5427</v>
      </c>
      <c r="B2022" s="2">
        <v>45339</v>
      </c>
      <c r="C2022" s="1" t="s">
        <v>6673</v>
      </c>
      <c r="D2022" s="1" t="s">
        <v>39</v>
      </c>
      <c r="E2022">
        <v>2024</v>
      </c>
      <c r="F2022" s="1" t="s">
        <v>2295</v>
      </c>
      <c r="G2022" s="1" t="s">
        <v>2296</v>
      </c>
      <c r="H2022" s="1" t="s">
        <v>554</v>
      </c>
      <c r="I2022" s="1" t="s">
        <v>555</v>
      </c>
      <c r="J2022" s="1" t="s">
        <v>87</v>
      </c>
      <c r="K2022" s="3">
        <v>40.700000000000003</v>
      </c>
      <c r="L2022">
        <v>1</v>
      </c>
      <c r="M2022" s="3">
        <v>40.700000000000003</v>
      </c>
      <c r="N2022" s="1" t="s">
        <v>21</v>
      </c>
      <c r="O2022" s="1" t="s">
        <v>44</v>
      </c>
    </row>
    <row r="2023" spans="1:15" x14ac:dyDescent="0.3">
      <c r="A2023" s="1" t="s">
        <v>5428</v>
      </c>
      <c r="B2023" s="2">
        <v>45003</v>
      </c>
      <c r="C2023" s="1" t="s">
        <v>6673</v>
      </c>
      <c r="D2023" s="1" t="s">
        <v>15</v>
      </c>
      <c r="E2023">
        <v>2023</v>
      </c>
      <c r="F2023" s="1" t="s">
        <v>4571</v>
      </c>
      <c r="G2023" s="1" t="s">
        <v>4572</v>
      </c>
      <c r="H2023" s="1" t="s">
        <v>2690</v>
      </c>
      <c r="I2023" s="1" t="s">
        <v>2691</v>
      </c>
      <c r="J2023" s="1" t="s">
        <v>87</v>
      </c>
      <c r="K2023" s="3">
        <v>43.21</v>
      </c>
      <c r="L2023">
        <v>1</v>
      </c>
      <c r="M2023" s="3">
        <v>43.21</v>
      </c>
      <c r="N2023" s="1" t="s">
        <v>29</v>
      </c>
      <c r="O2023" s="1" t="s">
        <v>22</v>
      </c>
    </row>
    <row r="2024" spans="1:15" x14ac:dyDescent="0.3">
      <c r="A2024" s="1" t="s">
        <v>5429</v>
      </c>
      <c r="B2024" s="2">
        <v>45614</v>
      </c>
      <c r="C2024" s="1" t="s">
        <v>6667</v>
      </c>
      <c r="D2024" s="1" t="s">
        <v>54</v>
      </c>
      <c r="E2024">
        <v>2024</v>
      </c>
      <c r="F2024" s="1" t="s">
        <v>5430</v>
      </c>
      <c r="G2024" s="1" t="s">
        <v>5431</v>
      </c>
      <c r="H2024" s="1" t="s">
        <v>608</v>
      </c>
      <c r="I2024" s="1" t="s">
        <v>3516</v>
      </c>
      <c r="J2024" s="1" t="s">
        <v>70</v>
      </c>
      <c r="K2024" s="3">
        <v>38.9</v>
      </c>
      <c r="L2024">
        <v>5</v>
      </c>
      <c r="M2024" s="3">
        <v>194.5</v>
      </c>
      <c r="N2024" s="1" t="s">
        <v>29</v>
      </c>
      <c r="O2024" s="1" t="s">
        <v>44</v>
      </c>
    </row>
    <row r="2025" spans="1:15" x14ac:dyDescent="0.3">
      <c r="A2025" s="1" t="s">
        <v>5432</v>
      </c>
      <c r="B2025" s="2">
        <v>45091</v>
      </c>
      <c r="C2025" s="1" t="s">
        <v>6670</v>
      </c>
      <c r="D2025" s="1" t="s">
        <v>24</v>
      </c>
      <c r="E2025">
        <v>2023</v>
      </c>
      <c r="F2025" s="1" t="s">
        <v>2932</v>
      </c>
      <c r="G2025" s="1" t="s">
        <v>3406</v>
      </c>
      <c r="H2025" s="1" t="s">
        <v>5433</v>
      </c>
      <c r="I2025" s="1" t="s">
        <v>5434</v>
      </c>
      <c r="J2025" s="1" t="s">
        <v>70</v>
      </c>
      <c r="K2025" s="3">
        <v>29.53</v>
      </c>
      <c r="L2025">
        <v>3</v>
      </c>
      <c r="M2025" s="3">
        <v>88.59</v>
      </c>
      <c r="N2025" s="1" t="s">
        <v>21</v>
      </c>
      <c r="O2025" s="1" t="s">
        <v>22</v>
      </c>
    </row>
    <row r="2026" spans="1:15" x14ac:dyDescent="0.3">
      <c r="A2026" s="1" t="s">
        <v>5435</v>
      </c>
      <c r="B2026" s="2">
        <v>45720</v>
      </c>
      <c r="C2026" s="1" t="s">
        <v>6671</v>
      </c>
      <c r="D2026" s="1" t="s">
        <v>15</v>
      </c>
      <c r="E2026">
        <v>2025</v>
      </c>
      <c r="F2026" s="1" t="s">
        <v>524</v>
      </c>
      <c r="G2026" s="1" t="s">
        <v>525</v>
      </c>
      <c r="H2026" s="1" t="s">
        <v>1602</v>
      </c>
      <c r="I2026" s="1" t="s">
        <v>1603</v>
      </c>
      <c r="J2026" s="1" t="s">
        <v>51</v>
      </c>
      <c r="K2026" s="3">
        <v>22.15</v>
      </c>
      <c r="L2026">
        <v>3</v>
      </c>
      <c r="M2026" s="3">
        <v>66.45</v>
      </c>
      <c r="N2026" s="1" t="s">
        <v>6669</v>
      </c>
      <c r="O2026" s="1" t="s">
        <v>44</v>
      </c>
    </row>
    <row r="2027" spans="1:15" x14ac:dyDescent="0.3">
      <c r="A2027" s="1" t="s">
        <v>5436</v>
      </c>
      <c r="B2027" s="2">
        <v>45618</v>
      </c>
      <c r="C2027" s="1" t="s">
        <v>6668</v>
      </c>
      <c r="D2027" s="1" t="s">
        <v>54</v>
      </c>
      <c r="E2027">
        <v>2024</v>
      </c>
      <c r="F2027" s="1" t="s">
        <v>1058</v>
      </c>
      <c r="G2027" s="1" t="s">
        <v>2843</v>
      </c>
      <c r="H2027" s="1" t="s">
        <v>673</v>
      </c>
      <c r="I2027" s="1" t="s">
        <v>4458</v>
      </c>
      <c r="J2027" s="1" t="s">
        <v>20</v>
      </c>
      <c r="K2027" s="3">
        <v>19.29</v>
      </c>
      <c r="L2027">
        <v>3</v>
      </c>
      <c r="M2027" s="3">
        <v>57.87</v>
      </c>
      <c r="N2027" s="1" t="s">
        <v>6669</v>
      </c>
      <c r="O2027" s="1" t="s">
        <v>37</v>
      </c>
    </row>
    <row r="2028" spans="1:15" x14ac:dyDescent="0.3">
      <c r="A2028" s="1" t="s">
        <v>5437</v>
      </c>
      <c r="B2028" s="2">
        <v>45758</v>
      </c>
      <c r="C2028" s="1" t="s">
        <v>6668</v>
      </c>
      <c r="D2028" s="1" t="s">
        <v>82</v>
      </c>
      <c r="E2028">
        <v>2025</v>
      </c>
      <c r="F2028" s="1" t="s">
        <v>992</v>
      </c>
      <c r="G2028" s="1" t="s">
        <v>2058</v>
      </c>
      <c r="H2028" s="1" t="s">
        <v>4474</v>
      </c>
      <c r="I2028" s="1" t="s">
        <v>4475</v>
      </c>
      <c r="J2028" s="1" t="s">
        <v>70</v>
      </c>
      <c r="K2028" s="3">
        <v>17.66</v>
      </c>
      <c r="L2028">
        <v>5</v>
      </c>
      <c r="M2028" s="3">
        <v>88.3</v>
      </c>
      <c r="N2028" s="1" t="s">
        <v>21</v>
      </c>
      <c r="O2028" s="1" t="s">
        <v>193</v>
      </c>
    </row>
    <row r="2029" spans="1:15" x14ac:dyDescent="0.3">
      <c r="A2029" s="1" t="s">
        <v>5438</v>
      </c>
      <c r="B2029" s="2">
        <v>45280</v>
      </c>
      <c r="C2029" s="1" t="s">
        <v>6670</v>
      </c>
      <c r="D2029" s="1" t="s">
        <v>107</v>
      </c>
      <c r="E2029">
        <v>2023</v>
      </c>
      <c r="F2029" s="1" t="s">
        <v>245</v>
      </c>
      <c r="G2029" s="1" t="s">
        <v>904</v>
      </c>
      <c r="H2029" s="1" t="s">
        <v>1210</v>
      </c>
      <c r="I2029" s="1" t="s">
        <v>4723</v>
      </c>
      <c r="J2029" s="1" t="s">
        <v>87</v>
      </c>
      <c r="K2029" s="3">
        <v>24.72</v>
      </c>
      <c r="L2029">
        <v>3</v>
      </c>
      <c r="M2029" s="3">
        <v>74.16</v>
      </c>
      <c r="N2029" s="1" t="s">
        <v>88</v>
      </c>
      <c r="O2029" s="1" t="s">
        <v>22</v>
      </c>
    </row>
    <row r="2030" spans="1:15" x14ac:dyDescent="0.3">
      <c r="A2030" s="1" t="s">
        <v>5439</v>
      </c>
      <c r="B2030" s="2">
        <v>45051</v>
      </c>
      <c r="C2030" s="1" t="s">
        <v>6668</v>
      </c>
      <c r="D2030" s="1" t="s">
        <v>46</v>
      </c>
      <c r="E2030">
        <v>2023</v>
      </c>
      <c r="F2030" s="1" t="s">
        <v>666</v>
      </c>
      <c r="G2030" s="1" t="s">
        <v>3335</v>
      </c>
      <c r="H2030" s="1" t="s">
        <v>365</v>
      </c>
      <c r="I2030" s="1" t="s">
        <v>366</v>
      </c>
      <c r="J2030" s="1" t="s">
        <v>51</v>
      </c>
      <c r="K2030" s="3">
        <v>28.95</v>
      </c>
      <c r="L2030">
        <v>5</v>
      </c>
      <c r="M2030" s="3">
        <v>144.75</v>
      </c>
      <c r="N2030" s="1" t="s">
        <v>21</v>
      </c>
      <c r="O2030" s="1" t="s">
        <v>37</v>
      </c>
    </row>
    <row r="2031" spans="1:15" x14ac:dyDescent="0.3">
      <c r="A2031" s="1" t="s">
        <v>5440</v>
      </c>
      <c r="B2031" s="2">
        <v>45066</v>
      </c>
      <c r="C2031" s="1" t="s">
        <v>6673</v>
      </c>
      <c r="D2031" s="1" t="s">
        <v>46</v>
      </c>
      <c r="E2031">
        <v>2023</v>
      </c>
      <c r="F2031" s="1" t="s">
        <v>4823</v>
      </c>
      <c r="G2031" s="1" t="s">
        <v>5441</v>
      </c>
      <c r="H2031" s="1" t="s">
        <v>791</v>
      </c>
      <c r="I2031" s="1" t="s">
        <v>5442</v>
      </c>
      <c r="J2031" s="1" t="s">
        <v>87</v>
      </c>
      <c r="K2031" s="3">
        <v>14.37</v>
      </c>
      <c r="L2031">
        <v>1</v>
      </c>
      <c r="M2031" s="3">
        <v>14.37</v>
      </c>
      <c r="N2031" s="1" t="s">
        <v>6669</v>
      </c>
      <c r="O2031" s="1" t="s">
        <v>44</v>
      </c>
    </row>
    <row r="2032" spans="1:15" x14ac:dyDescent="0.3">
      <c r="A2032" s="1" t="s">
        <v>5443</v>
      </c>
      <c r="B2032" s="2">
        <v>44935</v>
      </c>
      <c r="C2032" s="1" t="s">
        <v>6667</v>
      </c>
      <c r="D2032" s="1" t="s">
        <v>210</v>
      </c>
      <c r="E2032">
        <v>2023</v>
      </c>
      <c r="F2032" s="1" t="s">
        <v>2870</v>
      </c>
      <c r="G2032" s="1" t="s">
        <v>5444</v>
      </c>
      <c r="H2032" s="1" t="s">
        <v>2942</v>
      </c>
      <c r="I2032" s="1" t="s">
        <v>2943</v>
      </c>
      <c r="J2032" s="1" t="s">
        <v>51</v>
      </c>
      <c r="K2032" s="3">
        <v>45.78</v>
      </c>
      <c r="L2032">
        <v>2</v>
      </c>
      <c r="M2032" s="3">
        <v>91.56</v>
      </c>
      <c r="N2032" s="1" t="s">
        <v>6669</v>
      </c>
      <c r="O2032" s="1" t="s">
        <v>22</v>
      </c>
    </row>
    <row r="2033" spans="1:15" x14ac:dyDescent="0.3">
      <c r="A2033" s="1" t="s">
        <v>5445</v>
      </c>
      <c r="B2033" s="2">
        <v>45026</v>
      </c>
      <c r="C2033" s="1" t="s">
        <v>6667</v>
      </c>
      <c r="D2033" s="1" t="s">
        <v>82</v>
      </c>
      <c r="E2033">
        <v>2023</v>
      </c>
      <c r="F2033" s="1" t="s">
        <v>686</v>
      </c>
      <c r="G2033" s="1" t="s">
        <v>5446</v>
      </c>
      <c r="H2033" s="1" t="s">
        <v>979</v>
      </c>
      <c r="I2033" s="1" t="s">
        <v>2299</v>
      </c>
      <c r="J2033" s="1" t="s">
        <v>70</v>
      </c>
      <c r="K2033" s="3">
        <v>35.4</v>
      </c>
      <c r="L2033">
        <v>5</v>
      </c>
      <c r="M2033" s="3">
        <v>177</v>
      </c>
      <c r="N2033" s="1" t="s">
        <v>29</v>
      </c>
      <c r="O2033" s="1" t="s">
        <v>44</v>
      </c>
    </row>
    <row r="2034" spans="1:15" x14ac:dyDescent="0.3">
      <c r="A2034" s="1" t="s">
        <v>5447</v>
      </c>
      <c r="B2034" s="2">
        <v>44964</v>
      </c>
      <c r="C2034" s="1" t="s">
        <v>6671</v>
      </c>
      <c r="D2034" s="1" t="s">
        <v>39</v>
      </c>
      <c r="E2034">
        <v>2023</v>
      </c>
      <c r="F2034" s="1" t="s">
        <v>3824</v>
      </c>
      <c r="G2034" s="1" t="s">
        <v>3825</v>
      </c>
      <c r="H2034" s="1" t="s">
        <v>2048</v>
      </c>
      <c r="I2034" s="1" t="s">
        <v>5448</v>
      </c>
      <c r="J2034" s="1" t="s">
        <v>87</v>
      </c>
      <c r="K2034" s="3">
        <v>20.43</v>
      </c>
      <c r="L2034">
        <v>1</v>
      </c>
      <c r="M2034" s="3">
        <v>20.43</v>
      </c>
      <c r="N2034" s="1" t="s">
        <v>21</v>
      </c>
      <c r="O2034" s="1" t="s">
        <v>30</v>
      </c>
    </row>
    <row r="2035" spans="1:15" x14ac:dyDescent="0.3">
      <c r="A2035" s="1" t="s">
        <v>5449</v>
      </c>
      <c r="B2035" s="2">
        <v>45488</v>
      </c>
      <c r="C2035" s="1" t="s">
        <v>6667</v>
      </c>
      <c r="D2035" s="1" t="s">
        <v>32</v>
      </c>
      <c r="E2035">
        <v>2024</v>
      </c>
      <c r="F2035" s="1" t="s">
        <v>1010</v>
      </c>
      <c r="G2035" s="1" t="s">
        <v>3867</v>
      </c>
      <c r="H2035" s="1" t="s">
        <v>811</v>
      </c>
      <c r="I2035" s="1" t="s">
        <v>3949</v>
      </c>
      <c r="J2035" s="1" t="s">
        <v>51</v>
      </c>
      <c r="K2035" s="3">
        <v>25.3</v>
      </c>
      <c r="L2035">
        <v>3</v>
      </c>
      <c r="M2035" s="3">
        <v>75.900000000000006</v>
      </c>
      <c r="N2035" s="1" t="s">
        <v>6669</v>
      </c>
      <c r="O2035" s="1" t="s">
        <v>37</v>
      </c>
    </row>
    <row r="2036" spans="1:15" x14ac:dyDescent="0.3">
      <c r="A2036" s="1" t="s">
        <v>5450</v>
      </c>
      <c r="B2036" s="2">
        <v>45809</v>
      </c>
      <c r="C2036" s="1" t="s">
        <v>6666</v>
      </c>
      <c r="D2036" s="1" t="s">
        <v>24</v>
      </c>
      <c r="E2036">
        <v>2025</v>
      </c>
      <c r="F2036" s="1" t="s">
        <v>2644</v>
      </c>
      <c r="G2036" s="1" t="s">
        <v>5451</v>
      </c>
      <c r="H2036" s="1" t="s">
        <v>411</v>
      </c>
      <c r="I2036" s="1" t="s">
        <v>412</v>
      </c>
      <c r="J2036" s="1" t="s">
        <v>20</v>
      </c>
      <c r="K2036" s="3">
        <v>34.96</v>
      </c>
      <c r="L2036">
        <v>3</v>
      </c>
      <c r="M2036" s="3">
        <v>104.88</v>
      </c>
      <c r="N2036" s="1" t="s">
        <v>21</v>
      </c>
      <c r="O2036" s="1" t="s">
        <v>22</v>
      </c>
    </row>
    <row r="2037" spans="1:15" x14ac:dyDescent="0.3">
      <c r="A2037" s="1" t="s">
        <v>5452</v>
      </c>
      <c r="B2037" s="2">
        <v>45832</v>
      </c>
      <c r="C2037" s="1" t="s">
        <v>6671</v>
      </c>
      <c r="D2037" s="1" t="s">
        <v>24</v>
      </c>
      <c r="E2037">
        <v>2025</v>
      </c>
      <c r="F2037" s="1" t="s">
        <v>1932</v>
      </c>
      <c r="G2037" s="1" t="s">
        <v>1933</v>
      </c>
      <c r="H2037" s="1" t="s">
        <v>4709</v>
      </c>
      <c r="I2037" s="1" t="s">
        <v>4710</v>
      </c>
      <c r="J2037" s="1" t="s">
        <v>20</v>
      </c>
      <c r="K2037" s="3">
        <v>46.01</v>
      </c>
      <c r="L2037">
        <v>4</v>
      </c>
      <c r="M2037" s="3">
        <v>184.04</v>
      </c>
      <c r="N2037" s="1" t="s">
        <v>6669</v>
      </c>
      <c r="O2037" s="1" t="s">
        <v>80</v>
      </c>
    </row>
    <row r="2038" spans="1:15" x14ac:dyDescent="0.3">
      <c r="A2038" s="1" t="s">
        <v>5453</v>
      </c>
      <c r="B2038" s="2">
        <v>45438</v>
      </c>
      <c r="C2038" s="1" t="s">
        <v>6666</v>
      </c>
      <c r="D2038" s="1" t="s">
        <v>46</v>
      </c>
      <c r="E2038">
        <v>2024</v>
      </c>
      <c r="F2038" s="1" t="s">
        <v>2774</v>
      </c>
      <c r="G2038" s="1" t="s">
        <v>2775</v>
      </c>
      <c r="H2038" s="1" t="s">
        <v>540</v>
      </c>
      <c r="I2038" s="1" t="s">
        <v>541</v>
      </c>
      <c r="J2038" s="1" t="s">
        <v>51</v>
      </c>
      <c r="K2038" s="3">
        <v>30.3</v>
      </c>
      <c r="L2038">
        <v>1</v>
      </c>
      <c r="M2038" s="3">
        <v>30.3</v>
      </c>
      <c r="N2038" s="1" t="s">
        <v>29</v>
      </c>
      <c r="O2038" s="1" t="s">
        <v>30</v>
      </c>
    </row>
    <row r="2039" spans="1:15" x14ac:dyDescent="0.3">
      <c r="A2039" s="1" t="s">
        <v>5454</v>
      </c>
      <c r="B2039" s="2">
        <v>45089</v>
      </c>
      <c r="C2039" s="1" t="s">
        <v>6667</v>
      </c>
      <c r="D2039" s="1" t="s">
        <v>24</v>
      </c>
      <c r="E2039">
        <v>2023</v>
      </c>
      <c r="F2039" s="1" t="s">
        <v>1688</v>
      </c>
      <c r="G2039" s="1" t="s">
        <v>1689</v>
      </c>
      <c r="H2039" s="1" t="s">
        <v>4771</v>
      </c>
      <c r="I2039" s="1" t="s">
        <v>4772</v>
      </c>
      <c r="J2039" s="1" t="s">
        <v>70</v>
      </c>
      <c r="K2039" s="3">
        <v>6.39</v>
      </c>
      <c r="L2039">
        <v>5</v>
      </c>
      <c r="M2039" s="3">
        <v>31.95</v>
      </c>
      <c r="N2039" s="1" t="s">
        <v>29</v>
      </c>
      <c r="O2039" s="1" t="s">
        <v>30</v>
      </c>
    </row>
    <row r="2040" spans="1:15" x14ac:dyDescent="0.3">
      <c r="A2040" s="1" t="s">
        <v>5455</v>
      </c>
      <c r="B2040" s="2">
        <v>45225</v>
      </c>
      <c r="C2040" s="1" t="s">
        <v>6672</v>
      </c>
      <c r="D2040" s="1" t="s">
        <v>133</v>
      </c>
      <c r="E2040">
        <v>2023</v>
      </c>
      <c r="F2040" s="1" t="s">
        <v>5456</v>
      </c>
      <c r="G2040" s="1" t="s">
        <v>5457</v>
      </c>
      <c r="H2040" s="1" t="s">
        <v>2048</v>
      </c>
      <c r="I2040" s="1" t="s">
        <v>2453</v>
      </c>
      <c r="J2040" s="1" t="s">
        <v>87</v>
      </c>
      <c r="K2040" s="3">
        <v>26.21</v>
      </c>
      <c r="L2040">
        <v>3</v>
      </c>
      <c r="M2040" s="3">
        <v>78.63</v>
      </c>
      <c r="N2040" s="1" t="s">
        <v>6669</v>
      </c>
      <c r="O2040" s="1" t="s">
        <v>193</v>
      </c>
    </row>
    <row r="2041" spans="1:15" x14ac:dyDescent="0.3">
      <c r="A2041" s="1" t="s">
        <v>5458</v>
      </c>
      <c r="B2041" s="2">
        <v>44907</v>
      </c>
      <c r="C2041" s="1" t="s">
        <v>6667</v>
      </c>
      <c r="D2041" s="1" t="s">
        <v>107</v>
      </c>
      <c r="E2041">
        <v>2022</v>
      </c>
      <c r="F2041" s="1" t="s">
        <v>2285</v>
      </c>
      <c r="G2041" s="1" t="s">
        <v>2720</v>
      </c>
      <c r="H2041" s="1" t="s">
        <v>2246</v>
      </c>
      <c r="I2041" s="1" t="s">
        <v>2247</v>
      </c>
      <c r="J2041" s="1" t="s">
        <v>20</v>
      </c>
      <c r="K2041" s="3">
        <v>7.59</v>
      </c>
      <c r="L2041">
        <v>4</v>
      </c>
      <c r="M2041" s="3">
        <v>30.36</v>
      </c>
      <c r="N2041" s="1" t="s">
        <v>21</v>
      </c>
      <c r="O2041" s="1" t="s">
        <v>22</v>
      </c>
    </row>
    <row r="2042" spans="1:15" x14ac:dyDescent="0.3">
      <c r="A2042" s="1" t="s">
        <v>5459</v>
      </c>
      <c r="B2042" s="2">
        <v>45532</v>
      </c>
      <c r="C2042" s="1" t="s">
        <v>6670</v>
      </c>
      <c r="D2042" s="1" t="s">
        <v>90</v>
      </c>
      <c r="E2042">
        <v>2024</v>
      </c>
      <c r="F2042" s="1" t="s">
        <v>710</v>
      </c>
      <c r="G2042" s="1" t="s">
        <v>711</v>
      </c>
      <c r="H2042" s="1" t="s">
        <v>57</v>
      </c>
      <c r="I2042" s="1" t="s">
        <v>2669</v>
      </c>
      <c r="J2042" s="1" t="s">
        <v>51</v>
      </c>
      <c r="K2042" s="3">
        <v>40.61</v>
      </c>
      <c r="L2042">
        <v>1</v>
      </c>
      <c r="M2042" s="3">
        <v>40.61</v>
      </c>
      <c r="N2042" s="1" t="s">
        <v>88</v>
      </c>
      <c r="O2042" s="1" t="s">
        <v>193</v>
      </c>
    </row>
    <row r="2043" spans="1:15" x14ac:dyDescent="0.3">
      <c r="A2043" s="1" t="s">
        <v>5460</v>
      </c>
      <c r="B2043" s="2">
        <v>45049</v>
      </c>
      <c r="C2043" s="1" t="s">
        <v>6670</v>
      </c>
      <c r="D2043" s="1" t="s">
        <v>46</v>
      </c>
      <c r="E2043">
        <v>2023</v>
      </c>
      <c r="F2043" s="1" t="s">
        <v>3166</v>
      </c>
      <c r="G2043" s="1" t="s">
        <v>3167</v>
      </c>
      <c r="H2043" s="1" t="s">
        <v>2079</v>
      </c>
      <c r="I2043" s="1" t="s">
        <v>5461</v>
      </c>
      <c r="J2043" s="1" t="s">
        <v>20</v>
      </c>
      <c r="K2043" s="3">
        <v>26.82</v>
      </c>
      <c r="L2043">
        <v>2</v>
      </c>
      <c r="M2043" s="3">
        <v>53.64</v>
      </c>
      <c r="N2043" s="1" t="s">
        <v>29</v>
      </c>
      <c r="O2043" s="1" t="s">
        <v>44</v>
      </c>
    </row>
    <row r="2044" spans="1:15" x14ac:dyDescent="0.3">
      <c r="A2044" s="1" t="s">
        <v>5462</v>
      </c>
      <c r="B2044" s="2">
        <v>45230</v>
      </c>
      <c r="C2044" s="1" t="s">
        <v>6671</v>
      </c>
      <c r="D2044" s="1" t="s">
        <v>133</v>
      </c>
      <c r="E2044">
        <v>2023</v>
      </c>
      <c r="F2044" s="1" t="s">
        <v>1413</v>
      </c>
      <c r="G2044" s="1" t="s">
        <v>5463</v>
      </c>
      <c r="H2044" s="1" t="s">
        <v>370</v>
      </c>
      <c r="I2044" s="1" t="s">
        <v>902</v>
      </c>
      <c r="J2044" s="1" t="s">
        <v>20</v>
      </c>
      <c r="K2044" s="3">
        <v>20.56</v>
      </c>
      <c r="L2044">
        <v>5</v>
      </c>
      <c r="M2044" s="3">
        <v>102.8</v>
      </c>
      <c r="N2044" s="1" t="s">
        <v>88</v>
      </c>
      <c r="O2044" s="1" t="s">
        <v>44</v>
      </c>
    </row>
    <row r="2045" spans="1:15" x14ac:dyDescent="0.3">
      <c r="A2045" s="1" t="s">
        <v>5464</v>
      </c>
      <c r="B2045" s="2">
        <v>45604</v>
      </c>
      <c r="C2045" s="1" t="s">
        <v>6668</v>
      </c>
      <c r="D2045" s="1" t="s">
        <v>54</v>
      </c>
      <c r="E2045">
        <v>2024</v>
      </c>
      <c r="F2045" s="1" t="s">
        <v>4301</v>
      </c>
      <c r="G2045" s="1" t="s">
        <v>5465</v>
      </c>
      <c r="H2045" s="1" t="s">
        <v>883</v>
      </c>
      <c r="I2045" s="1" t="s">
        <v>884</v>
      </c>
      <c r="J2045" s="1" t="s">
        <v>20</v>
      </c>
      <c r="K2045" s="3">
        <v>14.92</v>
      </c>
      <c r="L2045">
        <v>3</v>
      </c>
      <c r="M2045" s="3">
        <v>44.76</v>
      </c>
      <c r="N2045" s="1" t="s">
        <v>6669</v>
      </c>
      <c r="O2045" s="1" t="s">
        <v>44</v>
      </c>
    </row>
    <row r="2046" spans="1:15" x14ac:dyDescent="0.3">
      <c r="A2046" s="1" t="s">
        <v>5466</v>
      </c>
      <c r="B2046" s="2">
        <v>45497</v>
      </c>
      <c r="C2046" s="1" t="s">
        <v>6670</v>
      </c>
      <c r="D2046" s="1" t="s">
        <v>32</v>
      </c>
      <c r="E2046">
        <v>2024</v>
      </c>
      <c r="F2046" s="1" t="s">
        <v>3216</v>
      </c>
      <c r="G2046" s="1" t="s">
        <v>5393</v>
      </c>
      <c r="H2046" s="1" t="s">
        <v>197</v>
      </c>
      <c r="I2046" s="1" t="s">
        <v>875</v>
      </c>
      <c r="J2046" s="1" t="s">
        <v>20</v>
      </c>
      <c r="K2046" s="3">
        <v>31.09</v>
      </c>
      <c r="L2046">
        <v>1</v>
      </c>
      <c r="M2046" s="3">
        <v>31.09</v>
      </c>
      <c r="N2046" s="1" t="s">
        <v>21</v>
      </c>
      <c r="O2046" s="1" t="s">
        <v>22</v>
      </c>
    </row>
    <row r="2047" spans="1:15" x14ac:dyDescent="0.3">
      <c r="A2047" s="1" t="s">
        <v>5467</v>
      </c>
      <c r="B2047" s="2">
        <v>45109</v>
      </c>
      <c r="C2047" s="1" t="s">
        <v>6666</v>
      </c>
      <c r="D2047" s="1" t="s">
        <v>32</v>
      </c>
      <c r="E2047">
        <v>2023</v>
      </c>
      <c r="F2047" s="1" t="s">
        <v>958</v>
      </c>
      <c r="G2047" s="1" t="s">
        <v>959</v>
      </c>
      <c r="H2047" s="1" t="s">
        <v>1685</v>
      </c>
      <c r="I2047" s="1" t="s">
        <v>5468</v>
      </c>
      <c r="J2047" s="1" t="s">
        <v>87</v>
      </c>
      <c r="K2047" s="3">
        <v>10.88</v>
      </c>
      <c r="L2047">
        <v>4</v>
      </c>
      <c r="M2047" s="3">
        <v>43.52</v>
      </c>
      <c r="N2047" s="1" t="s">
        <v>6669</v>
      </c>
      <c r="O2047" s="1" t="s">
        <v>37</v>
      </c>
    </row>
    <row r="2048" spans="1:15" x14ac:dyDescent="0.3">
      <c r="A2048" s="1" t="s">
        <v>5469</v>
      </c>
      <c r="B2048" s="2">
        <v>45232</v>
      </c>
      <c r="C2048" s="1" t="s">
        <v>6672</v>
      </c>
      <c r="D2048" s="1" t="s">
        <v>54</v>
      </c>
      <c r="E2048">
        <v>2023</v>
      </c>
      <c r="F2048" s="1" t="s">
        <v>765</v>
      </c>
      <c r="G2048" s="1" t="s">
        <v>5258</v>
      </c>
      <c r="H2048" s="1" t="s">
        <v>851</v>
      </c>
      <c r="I2048" s="1" t="s">
        <v>3928</v>
      </c>
      <c r="J2048" s="1" t="s">
        <v>51</v>
      </c>
      <c r="K2048" s="3">
        <v>24.03</v>
      </c>
      <c r="L2048">
        <v>4</v>
      </c>
      <c r="M2048" s="3">
        <v>96.12</v>
      </c>
      <c r="N2048" s="1" t="s">
        <v>6669</v>
      </c>
      <c r="O2048" s="1" t="s">
        <v>30</v>
      </c>
    </row>
    <row r="2049" spans="1:15" x14ac:dyDescent="0.3">
      <c r="A2049" s="1" t="s">
        <v>5470</v>
      </c>
      <c r="B2049" s="2">
        <v>45420</v>
      </c>
      <c r="C2049" s="1" t="s">
        <v>6670</v>
      </c>
      <c r="D2049" s="1" t="s">
        <v>46</v>
      </c>
      <c r="E2049">
        <v>2024</v>
      </c>
      <c r="F2049" s="1" t="s">
        <v>640</v>
      </c>
      <c r="G2049" s="1" t="s">
        <v>641</v>
      </c>
      <c r="H2049" s="1" t="s">
        <v>2697</v>
      </c>
      <c r="I2049" s="1" t="s">
        <v>2698</v>
      </c>
      <c r="J2049" s="1" t="s">
        <v>20</v>
      </c>
      <c r="K2049" s="3">
        <v>38.200000000000003</v>
      </c>
      <c r="L2049">
        <v>3</v>
      </c>
      <c r="M2049" s="3">
        <v>114.6</v>
      </c>
      <c r="N2049" s="1" t="s">
        <v>29</v>
      </c>
      <c r="O2049" s="1" t="s">
        <v>193</v>
      </c>
    </row>
    <row r="2050" spans="1:15" x14ac:dyDescent="0.3">
      <c r="A2050" s="1" t="s">
        <v>5471</v>
      </c>
      <c r="B2050" s="2">
        <v>45552</v>
      </c>
      <c r="C2050" s="1" t="s">
        <v>6671</v>
      </c>
      <c r="D2050" s="1" t="s">
        <v>60</v>
      </c>
      <c r="E2050">
        <v>2024</v>
      </c>
      <c r="F2050" s="1" t="s">
        <v>2406</v>
      </c>
      <c r="G2050" s="1" t="s">
        <v>2737</v>
      </c>
      <c r="H2050" s="1" t="s">
        <v>4988</v>
      </c>
      <c r="I2050" s="1" t="s">
        <v>4989</v>
      </c>
      <c r="J2050" s="1" t="s">
        <v>20</v>
      </c>
      <c r="K2050" s="3">
        <v>22.13</v>
      </c>
      <c r="L2050">
        <v>4</v>
      </c>
      <c r="M2050" s="3">
        <v>88.52</v>
      </c>
      <c r="N2050" s="1" t="s">
        <v>29</v>
      </c>
      <c r="O2050" s="1" t="s">
        <v>22</v>
      </c>
    </row>
    <row r="2051" spans="1:15" x14ac:dyDescent="0.3">
      <c r="A2051" s="1" t="s">
        <v>5472</v>
      </c>
      <c r="B2051" s="2">
        <v>45300</v>
      </c>
      <c r="C2051" s="1" t="s">
        <v>6671</v>
      </c>
      <c r="D2051" s="1" t="s">
        <v>210</v>
      </c>
      <c r="E2051">
        <v>2024</v>
      </c>
      <c r="F2051" s="1" t="s">
        <v>5375</v>
      </c>
      <c r="G2051" s="1" t="s">
        <v>5376</v>
      </c>
      <c r="H2051" s="1" t="s">
        <v>883</v>
      </c>
      <c r="I2051" s="1" t="s">
        <v>884</v>
      </c>
      <c r="J2051" s="1" t="s">
        <v>70</v>
      </c>
      <c r="K2051" s="3">
        <v>17.850000000000001</v>
      </c>
      <c r="L2051">
        <v>3</v>
      </c>
      <c r="M2051" s="3">
        <v>53.55</v>
      </c>
      <c r="N2051" s="1" t="s">
        <v>21</v>
      </c>
      <c r="O2051" s="1" t="s">
        <v>22</v>
      </c>
    </row>
    <row r="2052" spans="1:15" x14ac:dyDescent="0.3">
      <c r="A2052" s="1" t="s">
        <v>5473</v>
      </c>
      <c r="B2052" s="2">
        <v>44865</v>
      </c>
      <c r="C2052" s="1" t="s">
        <v>6667</v>
      </c>
      <c r="D2052" s="1" t="s">
        <v>133</v>
      </c>
      <c r="E2052">
        <v>2022</v>
      </c>
      <c r="F2052" s="1" t="s">
        <v>834</v>
      </c>
      <c r="G2052" s="1" t="s">
        <v>835</v>
      </c>
      <c r="H2052" s="1" t="s">
        <v>4272</v>
      </c>
      <c r="I2052" s="1" t="s">
        <v>4273</v>
      </c>
      <c r="J2052" s="1" t="s">
        <v>20</v>
      </c>
      <c r="K2052" s="3">
        <v>19.61</v>
      </c>
      <c r="L2052">
        <v>2</v>
      </c>
      <c r="M2052" s="3">
        <v>39.22</v>
      </c>
      <c r="N2052" s="1" t="s">
        <v>21</v>
      </c>
      <c r="O2052" s="1" t="s">
        <v>37</v>
      </c>
    </row>
    <row r="2053" spans="1:15" x14ac:dyDescent="0.3">
      <c r="A2053" s="1" t="s">
        <v>5474</v>
      </c>
      <c r="B2053" s="2">
        <v>45086</v>
      </c>
      <c r="C2053" s="1" t="s">
        <v>6668</v>
      </c>
      <c r="D2053" s="1" t="s">
        <v>24</v>
      </c>
      <c r="E2053">
        <v>2023</v>
      </c>
      <c r="F2053" s="1" t="s">
        <v>4622</v>
      </c>
      <c r="G2053" s="1" t="s">
        <v>4623</v>
      </c>
      <c r="H2053" s="1" t="s">
        <v>2268</v>
      </c>
      <c r="I2053" s="1" t="s">
        <v>2269</v>
      </c>
      <c r="J2053" s="1" t="s">
        <v>70</v>
      </c>
      <c r="K2053" s="3">
        <v>39.869999999999997</v>
      </c>
      <c r="L2053">
        <v>2</v>
      </c>
      <c r="M2053" s="3">
        <v>79.739999999999995</v>
      </c>
      <c r="N2053" s="1" t="s">
        <v>6669</v>
      </c>
      <c r="O2053" s="1" t="s">
        <v>37</v>
      </c>
    </row>
    <row r="2054" spans="1:15" x14ac:dyDescent="0.3">
      <c r="A2054" s="1" t="s">
        <v>5475</v>
      </c>
      <c r="B2054" s="2">
        <v>45519</v>
      </c>
      <c r="C2054" s="1" t="s">
        <v>6672</v>
      </c>
      <c r="D2054" s="1" t="s">
        <v>90</v>
      </c>
      <c r="E2054">
        <v>2024</v>
      </c>
      <c r="F2054" s="1" t="s">
        <v>4143</v>
      </c>
      <c r="G2054" s="1" t="s">
        <v>5476</v>
      </c>
      <c r="H2054" s="1" t="s">
        <v>5477</v>
      </c>
      <c r="I2054" s="1" t="s">
        <v>5478</v>
      </c>
      <c r="J2054" s="1" t="s">
        <v>87</v>
      </c>
      <c r="K2054" s="3">
        <v>42.48</v>
      </c>
      <c r="L2054">
        <v>5</v>
      </c>
      <c r="M2054" s="3">
        <v>212.4</v>
      </c>
      <c r="N2054" s="1" t="s">
        <v>6669</v>
      </c>
      <c r="O2054" s="1" t="s">
        <v>22</v>
      </c>
    </row>
    <row r="2055" spans="1:15" x14ac:dyDescent="0.3">
      <c r="A2055" s="1" t="s">
        <v>5479</v>
      </c>
      <c r="B2055" s="2">
        <v>45584</v>
      </c>
      <c r="C2055" s="1" t="s">
        <v>6673</v>
      </c>
      <c r="D2055" s="1" t="s">
        <v>133</v>
      </c>
      <c r="E2055">
        <v>2024</v>
      </c>
      <c r="F2055" s="1" t="s">
        <v>2884</v>
      </c>
      <c r="G2055" s="1" t="s">
        <v>2885</v>
      </c>
      <c r="H2055" s="1" t="s">
        <v>5480</v>
      </c>
      <c r="I2055" s="1" t="s">
        <v>5481</v>
      </c>
      <c r="J2055" s="1" t="s">
        <v>20</v>
      </c>
      <c r="K2055" s="3">
        <v>43.46</v>
      </c>
      <c r="L2055">
        <v>4</v>
      </c>
      <c r="M2055" s="3">
        <v>173.84</v>
      </c>
      <c r="N2055" s="1" t="s">
        <v>21</v>
      </c>
      <c r="O2055" s="1" t="s">
        <v>37</v>
      </c>
    </row>
    <row r="2056" spans="1:15" x14ac:dyDescent="0.3">
      <c r="A2056" s="1" t="s">
        <v>5482</v>
      </c>
      <c r="B2056" s="2">
        <v>45120</v>
      </c>
      <c r="C2056" s="1" t="s">
        <v>6672</v>
      </c>
      <c r="D2056" s="1" t="s">
        <v>32</v>
      </c>
      <c r="E2056">
        <v>2023</v>
      </c>
      <c r="F2056" s="1" t="s">
        <v>770</v>
      </c>
      <c r="G2056" s="1" t="s">
        <v>771</v>
      </c>
      <c r="H2056" s="1" t="s">
        <v>5483</v>
      </c>
      <c r="I2056" s="1" t="s">
        <v>5484</v>
      </c>
      <c r="J2056" s="1" t="s">
        <v>51</v>
      </c>
      <c r="K2056" s="3">
        <v>32.03</v>
      </c>
      <c r="L2056">
        <v>5</v>
      </c>
      <c r="M2056" s="3">
        <v>160.15</v>
      </c>
      <c r="N2056" s="1" t="s">
        <v>21</v>
      </c>
      <c r="O2056" s="1" t="s">
        <v>44</v>
      </c>
    </row>
    <row r="2057" spans="1:15" x14ac:dyDescent="0.3">
      <c r="A2057" s="1" t="s">
        <v>5485</v>
      </c>
      <c r="B2057" s="2">
        <v>44913</v>
      </c>
      <c r="C2057" s="1" t="s">
        <v>6666</v>
      </c>
      <c r="D2057" s="1" t="s">
        <v>107</v>
      </c>
      <c r="E2057">
        <v>2022</v>
      </c>
      <c r="F2057" s="1" t="s">
        <v>2035</v>
      </c>
      <c r="G2057" s="1" t="s">
        <v>3864</v>
      </c>
      <c r="H2057" s="1" t="s">
        <v>2110</v>
      </c>
      <c r="I2057" s="1" t="s">
        <v>5097</v>
      </c>
      <c r="J2057" s="1" t="s">
        <v>87</v>
      </c>
      <c r="K2057" s="3">
        <v>5.57</v>
      </c>
      <c r="L2057">
        <v>1</v>
      </c>
      <c r="M2057" s="3">
        <v>5.57</v>
      </c>
      <c r="N2057" s="1" t="s">
        <v>29</v>
      </c>
      <c r="O2057" s="1" t="s">
        <v>22</v>
      </c>
    </row>
    <row r="2058" spans="1:15" x14ac:dyDescent="0.3">
      <c r="A2058" s="1" t="s">
        <v>5486</v>
      </c>
      <c r="B2058" s="2">
        <v>45432</v>
      </c>
      <c r="C2058" s="1" t="s">
        <v>6667</v>
      </c>
      <c r="D2058" s="1" t="s">
        <v>46</v>
      </c>
      <c r="E2058">
        <v>2024</v>
      </c>
      <c r="F2058" s="1" t="s">
        <v>123</v>
      </c>
      <c r="G2058" s="1" t="s">
        <v>3611</v>
      </c>
      <c r="H2058" s="1" t="s">
        <v>2053</v>
      </c>
      <c r="I2058" s="1" t="s">
        <v>5328</v>
      </c>
      <c r="J2058" s="1" t="s">
        <v>87</v>
      </c>
      <c r="K2058" s="3">
        <v>47.42</v>
      </c>
      <c r="L2058">
        <v>3</v>
      </c>
      <c r="M2058" s="3">
        <v>142.26</v>
      </c>
      <c r="N2058" s="1" t="s">
        <v>29</v>
      </c>
      <c r="O2058" s="1" t="s">
        <v>22</v>
      </c>
    </row>
    <row r="2059" spans="1:15" x14ac:dyDescent="0.3">
      <c r="A2059" s="1" t="s">
        <v>5487</v>
      </c>
      <c r="B2059" s="2">
        <v>45666</v>
      </c>
      <c r="C2059" s="1" t="s">
        <v>6672</v>
      </c>
      <c r="D2059" s="1" t="s">
        <v>210</v>
      </c>
      <c r="E2059">
        <v>2025</v>
      </c>
      <c r="F2059" s="1" t="s">
        <v>1304</v>
      </c>
      <c r="G2059" s="1" t="s">
        <v>5488</v>
      </c>
      <c r="H2059" s="1" t="s">
        <v>416</v>
      </c>
      <c r="I2059" s="1" t="s">
        <v>3411</v>
      </c>
      <c r="J2059" s="1" t="s">
        <v>20</v>
      </c>
      <c r="K2059" s="3">
        <v>40.42</v>
      </c>
      <c r="L2059">
        <v>4</v>
      </c>
      <c r="M2059" s="3">
        <v>161.68</v>
      </c>
      <c r="N2059" s="1" t="s">
        <v>6669</v>
      </c>
      <c r="O2059" s="1" t="s">
        <v>22</v>
      </c>
    </row>
    <row r="2060" spans="1:15" x14ac:dyDescent="0.3">
      <c r="A2060" s="1" t="s">
        <v>5489</v>
      </c>
      <c r="B2060" s="2">
        <v>45193</v>
      </c>
      <c r="C2060" s="1" t="s">
        <v>6666</v>
      </c>
      <c r="D2060" s="1" t="s">
        <v>60</v>
      </c>
      <c r="E2060">
        <v>2023</v>
      </c>
      <c r="F2060" s="1" t="s">
        <v>1422</v>
      </c>
      <c r="G2060" s="1" t="s">
        <v>2466</v>
      </c>
      <c r="H2060" s="1" t="s">
        <v>2877</v>
      </c>
      <c r="I2060" s="1" t="s">
        <v>3872</v>
      </c>
      <c r="J2060" s="1" t="s">
        <v>20</v>
      </c>
      <c r="K2060" s="3">
        <v>25.78</v>
      </c>
      <c r="L2060">
        <v>3</v>
      </c>
      <c r="M2060" s="3">
        <v>77.34</v>
      </c>
      <c r="N2060" s="1" t="s">
        <v>21</v>
      </c>
      <c r="O2060" s="1" t="s">
        <v>37</v>
      </c>
    </row>
    <row r="2061" spans="1:15" x14ac:dyDescent="0.3">
      <c r="A2061" s="1" t="s">
        <v>5490</v>
      </c>
      <c r="B2061" s="2">
        <v>45196</v>
      </c>
      <c r="C2061" s="1" t="s">
        <v>6670</v>
      </c>
      <c r="D2061" s="1" t="s">
        <v>60</v>
      </c>
      <c r="E2061">
        <v>2023</v>
      </c>
      <c r="F2061" s="1" t="s">
        <v>4823</v>
      </c>
      <c r="G2061" s="1" t="s">
        <v>5441</v>
      </c>
      <c r="H2061" s="1" t="s">
        <v>319</v>
      </c>
      <c r="I2061" s="1" t="s">
        <v>320</v>
      </c>
      <c r="J2061" s="1" t="s">
        <v>20</v>
      </c>
      <c r="K2061" s="3">
        <v>28.02</v>
      </c>
      <c r="L2061">
        <v>4</v>
      </c>
      <c r="M2061" s="3">
        <v>112.08</v>
      </c>
      <c r="N2061" s="1" t="s">
        <v>21</v>
      </c>
      <c r="O2061" s="1" t="s">
        <v>22</v>
      </c>
    </row>
    <row r="2062" spans="1:15" x14ac:dyDescent="0.3">
      <c r="A2062" s="1" t="s">
        <v>5491</v>
      </c>
      <c r="B2062" s="2">
        <v>45152</v>
      </c>
      <c r="C2062" s="1" t="s">
        <v>6667</v>
      </c>
      <c r="D2062" s="1" t="s">
        <v>90</v>
      </c>
      <c r="E2062">
        <v>2023</v>
      </c>
      <c r="F2062" s="1" t="s">
        <v>1966</v>
      </c>
      <c r="G2062" s="1" t="s">
        <v>1967</v>
      </c>
      <c r="H2062" s="1" t="s">
        <v>2493</v>
      </c>
      <c r="I2062" s="1" t="s">
        <v>5492</v>
      </c>
      <c r="J2062" s="1" t="s">
        <v>20</v>
      </c>
      <c r="K2062" s="3">
        <v>18.670000000000002</v>
      </c>
      <c r="L2062">
        <v>5</v>
      </c>
      <c r="M2062" s="3">
        <v>93.35</v>
      </c>
      <c r="N2062" s="1" t="s">
        <v>21</v>
      </c>
      <c r="O2062" s="1" t="s">
        <v>37</v>
      </c>
    </row>
    <row r="2063" spans="1:15" x14ac:dyDescent="0.3">
      <c r="A2063" s="1" t="s">
        <v>5493</v>
      </c>
      <c r="B2063" s="2">
        <v>45071</v>
      </c>
      <c r="C2063" s="1" t="s">
        <v>6672</v>
      </c>
      <c r="D2063" s="1" t="s">
        <v>46</v>
      </c>
      <c r="E2063">
        <v>2023</v>
      </c>
      <c r="F2063" s="1" t="s">
        <v>463</v>
      </c>
      <c r="G2063" s="1" t="s">
        <v>5494</v>
      </c>
      <c r="H2063" s="1" t="s">
        <v>1821</v>
      </c>
      <c r="I2063" s="1" t="s">
        <v>1822</v>
      </c>
      <c r="J2063" s="1" t="s">
        <v>20</v>
      </c>
      <c r="K2063" s="3">
        <v>25.33</v>
      </c>
      <c r="L2063">
        <v>1</v>
      </c>
      <c r="M2063" s="3">
        <v>25.33</v>
      </c>
      <c r="N2063" s="1" t="s">
        <v>21</v>
      </c>
      <c r="O2063" s="1" t="s">
        <v>37</v>
      </c>
    </row>
    <row r="2064" spans="1:15" x14ac:dyDescent="0.3">
      <c r="A2064" s="1" t="s">
        <v>5495</v>
      </c>
      <c r="B2064" s="2">
        <v>45454</v>
      </c>
      <c r="C2064" s="1" t="s">
        <v>6671</v>
      </c>
      <c r="D2064" s="1" t="s">
        <v>24</v>
      </c>
      <c r="E2064">
        <v>2024</v>
      </c>
      <c r="F2064" s="1" t="s">
        <v>2644</v>
      </c>
      <c r="G2064" s="1" t="s">
        <v>3316</v>
      </c>
      <c r="H2064" s="1" t="s">
        <v>2779</v>
      </c>
      <c r="I2064" s="1" t="s">
        <v>3514</v>
      </c>
      <c r="J2064" s="1" t="s">
        <v>70</v>
      </c>
      <c r="K2064" s="3">
        <v>18.059999999999999</v>
      </c>
      <c r="L2064">
        <v>5</v>
      </c>
      <c r="M2064" s="3">
        <v>90.3</v>
      </c>
      <c r="N2064" s="1" t="s">
        <v>21</v>
      </c>
      <c r="O2064" s="1" t="s">
        <v>22</v>
      </c>
    </row>
    <row r="2065" spans="1:15" x14ac:dyDescent="0.3">
      <c r="A2065" s="1" t="s">
        <v>5496</v>
      </c>
      <c r="B2065" s="2">
        <v>45653</v>
      </c>
      <c r="C2065" s="1" t="s">
        <v>6668</v>
      </c>
      <c r="D2065" s="1" t="s">
        <v>107</v>
      </c>
      <c r="E2065">
        <v>2024</v>
      </c>
      <c r="F2065" s="1" t="s">
        <v>1588</v>
      </c>
      <c r="G2065" s="1" t="s">
        <v>3741</v>
      </c>
      <c r="H2065" s="1" t="s">
        <v>2872</v>
      </c>
      <c r="I2065" s="1" t="s">
        <v>2873</v>
      </c>
      <c r="J2065" s="1" t="s">
        <v>51</v>
      </c>
      <c r="K2065" s="3">
        <v>22.62</v>
      </c>
      <c r="L2065">
        <v>4</v>
      </c>
      <c r="M2065" s="3">
        <v>90.48</v>
      </c>
      <c r="N2065" s="1" t="s">
        <v>88</v>
      </c>
      <c r="O2065" s="1" t="s">
        <v>37</v>
      </c>
    </row>
    <row r="2066" spans="1:15" x14ac:dyDescent="0.3">
      <c r="A2066" s="1" t="s">
        <v>5497</v>
      </c>
      <c r="B2066" s="2">
        <v>45069</v>
      </c>
      <c r="C2066" s="1" t="s">
        <v>6671</v>
      </c>
      <c r="D2066" s="1" t="s">
        <v>46</v>
      </c>
      <c r="E2066">
        <v>2023</v>
      </c>
      <c r="F2066" s="1" t="s">
        <v>2035</v>
      </c>
      <c r="G2066" s="1" t="s">
        <v>5281</v>
      </c>
      <c r="H2066" s="1" t="s">
        <v>355</v>
      </c>
      <c r="I2066" s="1" t="s">
        <v>2558</v>
      </c>
      <c r="J2066" s="1" t="s">
        <v>20</v>
      </c>
      <c r="K2066" s="3">
        <v>26.39</v>
      </c>
      <c r="L2066">
        <v>2</v>
      </c>
      <c r="M2066" s="3">
        <v>52.78</v>
      </c>
      <c r="N2066" s="1" t="s">
        <v>21</v>
      </c>
      <c r="O2066" s="1" t="s">
        <v>193</v>
      </c>
    </row>
    <row r="2067" spans="1:15" x14ac:dyDescent="0.3">
      <c r="A2067" s="1" t="s">
        <v>5498</v>
      </c>
      <c r="B2067" s="2">
        <v>45551</v>
      </c>
      <c r="C2067" s="1" t="s">
        <v>6667</v>
      </c>
      <c r="D2067" s="1" t="s">
        <v>60</v>
      </c>
      <c r="E2067">
        <v>2024</v>
      </c>
      <c r="F2067" s="1" t="s">
        <v>538</v>
      </c>
      <c r="G2067" s="1" t="s">
        <v>539</v>
      </c>
      <c r="H2067" s="1" t="s">
        <v>141</v>
      </c>
      <c r="I2067" s="1" t="s">
        <v>142</v>
      </c>
      <c r="J2067" s="1" t="s">
        <v>20</v>
      </c>
      <c r="K2067" s="3">
        <v>50.81</v>
      </c>
      <c r="L2067">
        <v>3</v>
      </c>
      <c r="M2067" s="3">
        <v>152.43</v>
      </c>
      <c r="N2067" s="1" t="s">
        <v>21</v>
      </c>
      <c r="O2067" s="1" t="s">
        <v>22</v>
      </c>
    </row>
    <row r="2068" spans="1:15" x14ac:dyDescent="0.3">
      <c r="A2068" s="1" t="s">
        <v>5499</v>
      </c>
      <c r="B2068" s="2">
        <v>45357</v>
      </c>
      <c r="C2068" s="1" t="s">
        <v>6670</v>
      </c>
      <c r="D2068" s="1" t="s">
        <v>15</v>
      </c>
      <c r="E2068">
        <v>2024</v>
      </c>
      <c r="F2068" s="1" t="s">
        <v>921</v>
      </c>
      <c r="G2068" s="1" t="s">
        <v>2851</v>
      </c>
      <c r="H2068" s="1" t="s">
        <v>2074</v>
      </c>
      <c r="I2068" s="1" t="s">
        <v>3700</v>
      </c>
      <c r="J2068" s="1" t="s">
        <v>87</v>
      </c>
      <c r="K2068" s="3">
        <v>19.93</v>
      </c>
      <c r="L2068">
        <v>3</v>
      </c>
      <c r="M2068" s="3">
        <v>59.79</v>
      </c>
      <c r="N2068" s="1" t="s">
        <v>88</v>
      </c>
      <c r="O2068" s="1" t="s">
        <v>22</v>
      </c>
    </row>
    <row r="2069" spans="1:15" x14ac:dyDescent="0.3">
      <c r="A2069" s="1" t="s">
        <v>5500</v>
      </c>
      <c r="B2069" s="2">
        <v>45043</v>
      </c>
      <c r="C2069" s="1" t="s">
        <v>6672</v>
      </c>
      <c r="D2069" s="1" t="s">
        <v>82</v>
      </c>
      <c r="E2069">
        <v>2023</v>
      </c>
      <c r="F2069" s="1" t="s">
        <v>1163</v>
      </c>
      <c r="G2069" s="1" t="s">
        <v>3066</v>
      </c>
      <c r="H2069" s="1" t="s">
        <v>2019</v>
      </c>
      <c r="I2069" s="1" t="s">
        <v>2917</v>
      </c>
      <c r="J2069" s="1" t="s">
        <v>20</v>
      </c>
      <c r="K2069" s="3">
        <v>42.74</v>
      </c>
      <c r="L2069">
        <v>4</v>
      </c>
      <c r="M2069" s="3">
        <v>170.96</v>
      </c>
      <c r="N2069" s="1" t="s">
        <v>6669</v>
      </c>
      <c r="O2069" s="1" t="s">
        <v>80</v>
      </c>
    </row>
    <row r="2070" spans="1:15" x14ac:dyDescent="0.3">
      <c r="A2070" s="1" t="s">
        <v>5501</v>
      </c>
      <c r="B2070" s="2">
        <v>45255</v>
      </c>
      <c r="C2070" s="1" t="s">
        <v>6673</v>
      </c>
      <c r="D2070" s="1" t="s">
        <v>54</v>
      </c>
      <c r="E2070">
        <v>2023</v>
      </c>
      <c r="F2070" s="1" t="s">
        <v>1588</v>
      </c>
      <c r="G2070" s="1" t="s">
        <v>4198</v>
      </c>
      <c r="H2070" s="1" t="s">
        <v>752</v>
      </c>
      <c r="I2070" s="1" t="s">
        <v>4464</v>
      </c>
      <c r="J2070" s="1" t="s">
        <v>51</v>
      </c>
      <c r="K2070" s="3">
        <v>34.96</v>
      </c>
      <c r="L2070">
        <v>4</v>
      </c>
      <c r="M2070" s="3">
        <v>139.84</v>
      </c>
      <c r="N2070" s="1" t="s">
        <v>88</v>
      </c>
      <c r="O2070" s="1" t="s">
        <v>44</v>
      </c>
    </row>
    <row r="2071" spans="1:15" x14ac:dyDescent="0.3">
      <c r="A2071" s="1" t="s">
        <v>5502</v>
      </c>
      <c r="B2071" s="2">
        <v>45547</v>
      </c>
      <c r="C2071" s="1" t="s">
        <v>6672</v>
      </c>
      <c r="D2071" s="1" t="s">
        <v>60</v>
      </c>
      <c r="E2071">
        <v>2024</v>
      </c>
      <c r="F2071" s="1" t="s">
        <v>5503</v>
      </c>
      <c r="G2071" s="1" t="s">
        <v>5504</v>
      </c>
      <c r="H2071" s="1" t="s">
        <v>1571</v>
      </c>
      <c r="I2071" s="1" t="s">
        <v>1572</v>
      </c>
      <c r="J2071" s="1" t="s">
        <v>51</v>
      </c>
      <c r="K2071" s="3">
        <v>28.13</v>
      </c>
      <c r="L2071">
        <v>2</v>
      </c>
      <c r="M2071" s="3">
        <v>56.26</v>
      </c>
      <c r="N2071" s="1" t="s">
        <v>21</v>
      </c>
      <c r="O2071" s="1" t="s">
        <v>30</v>
      </c>
    </row>
    <row r="2072" spans="1:15" x14ac:dyDescent="0.3">
      <c r="A2072" s="1" t="s">
        <v>5505</v>
      </c>
      <c r="B2072" s="2">
        <v>45510</v>
      </c>
      <c r="C2072" s="1" t="s">
        <v>6671</v>
      </c>
      <c r="D2072" s="1" t="s">
        <v>90</v>
      </c>
      <c r="E2072">
        <v>2024</v>
      </c>
      <c r="F2072" s="1" t="s">
        <v>3403</v>
      </c>
      <c r="G2072" s="1" t="s">
        <v>3404</v>
      </c>
      <c r="H2072" s="1" t="s">
        <v>393</v>
      </c>
      <c r="I2072" s="1" t="s">
        <v>394</v>
      </c>
      <c r="J2072" s="1" t="s">
        <v>20</v>
      </c>
      <c r="K2072" s="3">
        <v>35.71</v>
      </c>
      <c r="L2072">
        <v>2</v>
      </c>
      <c r="M2072" s="3">
        <v>71.42</v>
      </c>
      <c r="N2072" s="1" t="s">
        <v>6669</v>
      </c>
      <c r="O2072" s="1" t="s">
        <v>95</v>
      </c>
    </row>
    <row r="2073" spans="1:15" x14ac:dyDescent="0.3">
      <c r="A2073" s="1" t="s">
        <v>5506</v>
      </c>
      <c r="B2073" s="2">
        <v>44877</v>
      </c>
      <c r="C2073" s="1" t="s">
        <v>6673</v>
      </c>
      <c r="D2073" s="1" t="s">
        <v>54</v>
      </c>
      <c r="E2073">
        <v>2022</v>
      </c>
      <c r="F2073" s="1" t="s">
        <v>2491</v>
      </c>
      <c r="G2073" s="1" t="s">
        <v>2538</v>
      </c>
      <c r="H2073" s="1" t="s">
        <v>1021</v>
      </c>
      <c r="I2073" s="1" t="s">
        <v>1022</v>
      </c>
      <c r="J2073" s="1" t="s">
        <v>20</v>
      </c>
      <c r="K2073" s="3">
        <v>19.64</v>
      </c>
      <c r="L2073">
        <v>2</v>
      </c>
      <c r="M2073" s="3">
        <v>39.28</v>
      </c>
      <c r="N2073" s="1" t="s">
        <v>6669</v>
      </c>
      <c r="O2073" s="1" t="s">
        <v>80</v>
      </c>
    </row>
    <row r="2074" spans="1:15" x14ac:dyDescent="0.3">
      <c r="A2074" s="1" t="s">
        <v>5507</v>
      </c>
      <c r="B2074" s="2">
        <v>45567</v>
      </c>
      <c r="C2074" s="1" t="s">
        <v>6670</v>
      </c>
      <c r="D2074" s="1" t="s">
        <v>133</v>
      </c>
      <c r="E2074">
        <v>2024</v>
      </c>
      <c r="F2074" s="1" t="s">
        <v>898</v>
      </c>
      <c r="G2074" s="1" t="s">
        <v>5508</v>
      </c>
      <c r="H2074" s="1" t="s">
        <v>1007</v>
      </c>
      <c r="I2074" s="1" t="s">
        <v>1008</v>
      </c>
      <c r="J2074" s="1" t="s">
        <v>20</v>
      </c>
      <c r="K2074" s="3">
        <v>34.090000000000003</v>
      </c>
      <c r="L2074">
        <v>4</v>
      </c>
      <c r="M2074" s="3">
        <v>136.36000000000001</v>
      </c>
      <c r="N2074" s="1" t="s">
        <v>29</v>
      </c>
      <c r="O2074" s="1" t="s">
        <v>30</v>
      </c>
    </row>
    <row r="2075" spans="1:15" x14ac:dyDescent="0.3">
      <c r="A2075" s="1" t="s">
        <v>5509</v>
      </c>
      <c r="B2075" s="2">
        <v>45573</v>
      </c>
      <c r="C2075" s="1" t="s">
        <v>6671</v>
      </c>
      <c r="D2075" s="1" t="s">
        <v>133</v>
      </c>
      <c r="E2075">
        <v>2024</v>
      </c>
      <c r="F2075" s="1" t="s">
        <v>1691</v>
      </c>
      <c r="G2075" s="1" t="s">
        <v>3674</v>
      </c>
      <c r="H2075" s="1" t="s">
        <v>678</v>
      </c>
      <c r="I2075" s="1" t="s">
        <v>679</v>
      </c>
      <c r="J2075" s="1" t="s">
        <v>51</v>
      </c>
      <c r="K2075" s="3">
        <v>28.28</v>
      </c>
      <c r="L2075">
        <v>3</v>
      </c>
      <c r="M2075" s="3">
        <v>84.84</v>
      </c>
      <c r="N2075" s="1" t="s">
        <v>21</v>
      </c>
      <c r="O2075" s="1" t="s">
        <v>95</v>
      </c>
    </row>
    <row r="2076" spans="1:15" x14ac:dyDescent="0.3">
      <c r="A2076" s="1" t="s">
        <v>5510</v>
      </c>
      <c r="B2076" s="2">
        <v>45801</v>
      </c>
      <c r="C2076" s="1" t="s">
        <v>6673</v>
      </c>
      <c r="D2076" s="1" t="s">
        <v>46</v>
      </c>
      <c r="E2076">
        <v>2025</v>
      </c>
      <c r="F2076" s="1" t="s">
        <v>854</v>
      </c>
      <c r="G2076" s="1" t="s">
        <v>4838</v>
      </c>
      <c r="H2076" s="1" t="s">
        <v>593</v>
      </c>
      <c r="I2076" s="1" t="s">
        <v>2923</v>
      </c>
      <c r="J2076" s="1" t="s">
        <v>20</v>
      </c>
      <c r="K2076" s="3">
        <v>45.23</v>
      </c>
      <c r="L2076">
        <v>2</v>
      </c>
      <c r="M2076" s="3">
        <v>90.46</v>
      </c>
      <c r="N2076" s="1" t="s">
        <v>21</v>
      </c>
      <c r="O2076" s="1" t="s">
        <v>44</v>
      </c>
    </row>
    <row r="2077" spans="1:15" x14ac:dyDescent="0.3">
      <c r="A2077" s="1" t="s">
        <v>5511</v>
      </c>
      <c r="B2077" s="2">
        <v>45170</v>
      </c>
      <c r="C2077" s="1" t="s">
        <v>6668</v>
      </c>
      <c r="D2077" s="1" t="s">
        <v>60</v>
      </c>
      <c r="E2077">
        <v>2023</v>
      </c>
      <c r="F2077" s="1" t="s">
        <v>2554</v>
      </c>
      <c r="G2077" s="1" t="s">
        <v>2555</v>
      </c>
      <c r="H2077" s="1" t="s">
        <v>1319</v>
      </c>
      <c r="I2077" s="1" t="s">
        <v>1320</v>
      </c>
      <c r="J2077" s="1" t="s">
        <v>70</v>
      </c>
      <c r="K2077" s="3">
        <v>41.42</v>
      </c>
      <c r="L2077">
        <v>2</v>
      </c>
      <c r="M2077" s="3">
        <v>82.84</v>
      </c>
      <c r="N2077" s="1" t="s">
        <v>6669</v>
      </c>
      <c r="O2077" s="1" t="s">
        <v>95</v>
      </c>
    </row>
    <row r="2078" spans="1:15" x14ac:dyDescent="0.3">
      <c r="A2078" s="1" t="s">
        <v>5512</v>
      </c>
      <c r="B2078" s="2">
        <v>45121</v>
      </c>
      <c r="C2078" s="1" t="s">
        <v>6668</v>
      </c>
      <c r="D2078" s="1" t="s">
        <v>32</v>
      </c>
      <c r="E2078">
        <v>2023</v>
      </c>
      <c r="F2078" s="1" t="s">
        <v>5513</v>
      </c>
      <c r="G2078" s="1" t="s">
        <v>5514</v>
      </c>
      <c r="H2078" s="1" t="s">
        <v>3733</v>
      </c>
      <c r="I2078" s="1" t="s">
        <v>5515</v>
      </c>
      <c r="J2078" s="1" t="s">
        <v>87</v>
      </c>
      <c r="K2078" s="3">
        <v>8.3000000000000007</v>
      </c>
      <c r="L2078">
        <v>4</v>
      </c>
      <c r="M2078" s="3">
        <v>33.200000000000003</v>
      </c>
      <c r="N2078" s="1" t="s">
        <v>88</v>
      </c>
      <c r="O2078" s="1" t="s">
        <v>22</v>
      </c>
    </row>
    <row r="2079" spans="1:15" x14ac:dyDescent="0.3">
      <c r="A2079" s="1" t="s">
        <v>5516</v>
      </c>
      <c r="B2079" s="2">
        <v>45280</v>
      </c>
      <c r="C2079" s="1" t="s">
        <v>6670</v>
      </c>
      <c r="D2079" s="1" t="s">
        <v>107</v>
      </c>
      <c r="E2079">
        <v>2023</v>
      </c>
      <c r="F2079" s="1" t="s">
        <v>737</v>
      </c>
      <c r="G2079" s="1" t="s">
        <v>1629</v>
      </c>
      <c r="H2079" s="1" t="s">
        <v>2678</v>
      </c>
      <c r="I2079" s="1" t="s">
        <v>2679</v>
      </c>
      <c r="J2079" s="1" t="s">
        <v>51</v>
      </c>
      <c r="K2079" s="3">
        <v>48.35</v>
      </c>
      <c r="L2079">
        <v>3</v>
      </c>
      <c r="M2079" s="3">
        <v>145.05000000000001</v>
      </c>
      <c r="N2079" s="1" t="s">
        <v>88</v>
      </c>
      <c r="O2079" s="1" t="s">
        <v>44</v>
      </c>
    </row>
    <row r="2080" spans="1:15" x14ac:dyDescent="0.3">
      <c r="A2080" s="1" t="s">
        <v>5517</v>
      </c>
      <c r="B2080" s="2">
        <v>45087</v>
      </c>
      <c r="C2080" s="1" t="s">
        <v>6673</v>
      </c>
      <c r="D2080" s="1" t="s">
        <v>24</v>
      </c>
      <c r="E2080">
        <v>2023</v>
      </c>
      <c r="F2080" s="1" t="s">
        <v>524</v>
      </c>
      <c r="G2080" s="1" t="s">
        <v>5518</v>
      </c>
      <c r="H2080" s="1" t="s">
        <v>4704</v>
      </c>
      <c r="I2080" s="1" t="s">
        <v>4705</v>
      </c>
      <c r="J2080" s="1" t="s">
        <v>51</v>
      </c>
      <c r="K2080" s="3">
        <v>11.67</v>
      </c>
      <c r="L2080">
        <v>4</v>
      </c>
      <c r="M2080" s="3">
        <v>46.68</v>
      </c>
      <c r="N2080" s="1" t="s">
        <v>29</v>
      </c>
      <c r="O2080" s="1" t="s">
        <v>37</v>
      </c>
    </row>
    <row r="2081" spans="1:15" x14ac:dyDescent="0.3">
      <c r="A2081" s="1" t="s">
        <v>5519</v>
      </c>
      <c r="B2081" s="2">
        <v>45483</v>
      </c>
      <c r="C2081" s="1" t="s">
        <v>6670</v>
      </c>
      <c r="D2081" s="1" t="s">
        <v>32</v>
      </c>
      <c r="E2081">
        <v>2024</v>
      </c>
      <c r="F2081" s="1" t="s">
        <v>5520</v>
      </c>
      <c r="G2081" s="1" t="s">
        <v>5521</v>
      </c>
      <c r="H2081" s="1" t="s">
        <v>2213</v>
      </c>
      <c r="I2081" s="1" t="s">
        <v>4447</v>
      </c>
      <c r="J2081" s="1" t="s">
        <v>70</v>
      </c>
      <c r="K2081" s="3">
        <v>35.19</v>
      </c>
      <c r="L2081">
        <v>5</v>
      </c>
      <c r="M2081" s="3">
        <v>175.95</v>
      </c>
      <c r="N2081" s="1" t="s">
        <v>29</v>
      </c>
      <c r="O2081" s="1" t="s">
        <v>22</v>
      </c>
    </row>
    <row r="2082" spans="1:15" x14ac:dyDescent="0.3">
      <c r="A2082" s="1" t="s">
        <v>5522</v>
      </c>
      <c r="B2082" s="2">
        <v>45299</v>
      </c>
      <c r="C2082" s="1" t="s">
        <v>6667</v>
      </c>
      <c r="D2082" s="1" t="s">
        <v>210</v>
      </c>
      <c r="E2082">
        <v>2024</v>
      </c>
      <c r="F2082" s="1" t="s">
        <v>200</v>
      </c>
      <c r="G2082" s="1" t="s">
        <v>5523</v>
      </c>
      <c r="H2082" s="1" t="s">
        <v>831</v>
      </c>
      <c r="I2082" s="1" t="s">
        <v>5524</v>
      </c>
      <c r="J2082" s="1" t="s">
        <v>87</v>
      </c>
      <c r="K2082" s="3">
        <v>47.44</v>
      </c>
      <c r="L2082">
        <v>3</v>
      </c>
      <c r="M2082" s="3">
        <v>142.32</v>
      </c>
      <c r="N2082" s="1" t="s">
        <v>29</v>
      </c>
      <c r="O2082" s="1" t="s">
        <v>30</v>
      </c>
    </row>
    <row r="2083" spans="1:15" x14ac:dyDescent="0.3">
      <c r="A2083" s="1" t="s">
        <v>5525</v>
      </c>
      <c r="B2083" s="2">
        <v>44862</v>
      </c>
      <c r="C2083" s="1" t="s">
        <v>6668</v>
      </c>
      <c r="D2083" s="1" t="s">
        <v>133</v>
      </c>
      <c r="E2083">
        <v>2022</v>
      </c>
      <c r="F2083" s="1" t="s">
        <v>179</v>
      </c>
      <c r="G2083" s="1" t="s">
        <v>180</v>
      </c>
      <c r="H2083" s="1" t="s">
        <v>1194</v>
      </c>
      <c r="I2083" s="1" t="s">
        <v>5526</v>
      </c>
      <c r="J2083" s="1" t="s">
        <v>70</v>
      </c>
      <c r="K2083" s="3">
        <v>39.909999999999997</v>
      </c>
      <c r="L2083">
        <v>4</v>
      </c>
      <c r="M2083" s="3">
        <v>159.63999999999999</v>
      </c>
      <c r="N2083" s="1" t="s">
        <v>21</v>
      </c>
      <c r="O2083" s="1" t="s">
        <v>37</v>
      </c>
    </row>
    <row r="2084" spans="1:15" x14ac:dyDescent="0.3">
      <c r="A2084" s="1" t="s">
        <v>5527</v>
      </c>
      <c r="B2084" s="2">
        <v>45783</v>
      </c>
      <c r="C2084" s="1" t="s">
        <v>6671</v>
      </c>
      <c r="D2084" s="1" t="s">
        <v>46</v>
      </c>
      <c r="E2084">
        <v>2025</v>
      </c>
      <c r="F2084" s="1" t="s">
        <v>3690</v>
      </c>
      <c r="G2084" s="1" t="s">
        <v>3691</v>
      </c>
      <c r="H2084" s="1" t="s">
        <v>3666</v>
      </c>
      <c r="I2084" s="1" t="s">
        <v>4123</v>
      </c>
      <c r="J2084" s="1" t="s">
        <v>87</v>
      </c>
      <c r="K2084" s="3">
        <v>36.590000000000003</v>
      </c>
      <c r="L2084">
        <v>1</v>
      </c>
      <c r="M2084" s="3">
        <v>36.590000000000003</v>
      </c>
      <c r="N2084" s="1" t="s">
        <v>29</v>
      </c>
      <c r="O2084" s="1" t="s">
        <v>37</v>
      </c>
    </row>
    <row r="2085" spans="1:15" x14ac:dyDescent="0.3">
      <c r="A2085" s="1" t="s">
        <v>5528</v>
      </c>
      <c r="B2085" s="2">
        <v>44811</v>
      </c>
      <c r="C2085" s="1" t="s">
        <v>6670</v>
      </c>
      <c r="D2085" s="1" t="s">
        <v>60</v>
      </c>
      <c r="E2085">
        <v>2022</v>
      </c>
      <c r="F2085" s="1" t="s">
        <v>4767</v>
      </c>
      <c r="G2085" s="1" t="s">
        <v>4768</v>
      </c>
      <c r="H2085" s="1" t="s">
        <v>1373</v>
      </c>
      <c r="I2085" s="1" t="s">
        <v>3805</v>
      </c>
      <c r="J2085" s="1" t="s">
        <v>20</v>
      </c>
      <c r="K2085" s="3">
        <v>41.22</v>
      </c>
      <c r="L2085">
        <v>1</v>
      </c>
      <c r="M2085" s="3">
        <v>41.22</v>
      </c>
      <c r="N2085" s="1" t="s">
        <v>29</v>
      </c>
      <c r="O2085" s="1" t="s">
        <v>193</v>
      </c>
    </row>
    <row r="2086" spans="1:15" x14ac:dyDescent="0.3">
      <c r="A2086" s="1" t="s">
        <v>5529</v>
      </c>
      <c r="B2086" s="2">
        <v>45370</v>
      </c>
      <c r="C2086" s="1" t="s">
        <v>6671</v>
      </c>
      <c r="D2086" s="1" t="s">
        <v>15</v>
      </c>
      <c r="E2086">
        <v>2024</v>
      </c>
      <c r="F2086" s="1" t="s">
        <v>2554</v>
      </c>
      <c r="G2086" s="1" t="s">
        <v>2555</v>
      </c>
      <c r="H2086" s="1" t="s">
        <v>213</v>
      </c>
      <c r="I2086" s="1" t="s">
        <v>1774</v>
      </c>
      <c r="J2086" s="1" t="s">
        <v>20</v>
      </c>
      <c r="K2086" s="3">
        <v>25.31</v>
      </c>
      <c r="L2086">
        <v>2</v>
      </c>
      <c r="M2086" s="3">
        <v>50.62</v>
      </c>
      <c r="N2086" s="1" t="s">
        <v>88</v>
      </c>
      <c r="O2086" s="1" t="s">
        <v>193</v>
      </c>
    </row>
    <row r="2087" spans="1:15" x14ac:dyDescent="0.3">
      <c r="A2087" s="1" t="s">
        <v>5530</v>
      </c>
      <c r="B2087" s="2">
        <v>45491</v>
      </c>
      <c r="C2087" s="1" t="s">
        <v>6672</v>
      </c>
      <c r="D2087" s="1" t="s">
        <v>32</v>
      </c>
      <c r="E2087">
        <v>2024</v>
      </c>
      <c r="F2087" s="1" t="s">
        <v>3109</v>
      </c>
      <c r="G2087" s="1" t="s">
        <v>4289</v>
      </c>
      <c r="H2087" s="1" t="s">
        <v>4527</v>
      </c>
      <c r="I2087" s="1" t="s">
        <v>5531</v>
      </c>
      <c r="J2087" s="1" t="s">
        <v>51</v>
      </c>
      <c r="K2087" s="3">
        <v>28.21</v>
      </c>
      <c r="L2087">
        <v>3</v>
      </c>
      <c r="M2087" s="3">
        <v>84.63</v>
      </c>
      <c r="N2087" s="1" t="s">
        <v>88</v>
      </c>
      <c r="O2087" s="1" t="s">
        <v>22</v>
      </c>
    </row>
    <row r="2088" spans="1:15" x14ac:dyDescent="0.3">
      <c r="A2088" s="1" t="s">
        <v>5532</v>
      </c>
      <c r="B2088" s="2">
        <v>45506</v>
      </c>
      <c r="C2088" s="1" t="s">
        <v>6668</v>
      </c>
      <c r="D2088" s="1" t="s">
        <v>90</v>
      </c>
      <c r="E2088">
        <v>2024</v>
      </c>
      <c r="F2088" s="1" t="s">
        <v>2154</v>
      </c>
      <c r="G2088" s="1" t="s">
        <v>3548</v>
      </c>
      <c r="H2088" s="1" t="s">
        <v>2787</v>
      </c>
      <c r="I2088" s="1" t="s">
        <v>2788</v>
      </c>
      <c r="J2088" s="1" t="s">
        <v>70</v>
      </c>
      <c r="K2088" s="3">
        <v>18.3</v>
      </c>
      <c r="L2088">
        <v>5</v>
      </c>
      <c r="M2088" s="3">
        <v>91.5</v>
      </c>
      <c r="N2088" s="1" t="s">
        <v>6669</v>
      </c>
      <c r="O2088" s="1" t="s">
        <v>80</v>
      </c>
    </row>
    <row r="2089" spans="1:15" x14ac:dyDescent="0.3">
      <c r="A2089" s="1" t="s">
        <v>5533</v>
      </c>
      <c r="B2089" s="2">
        <v>44980</v>
      </c>
      <c r="C2089" s="1" t="s">
        <v>6672</v>
      </c>
      <c r="D2089" s="1" t="s">
        <v>39</v>
      </c>
      <c r="E2089">
        <v>2023</v>
      </c>
      <c r="F2089" s="1" t="s">
        <v>2932</v>
      </c>
      <c r="G2089" s="1" t="s">
        <v>2933</v>
      </c>
      <c r="H2089" s="1" t="s">
        <v>4851</v>
      </c>
      <c r="I2089" s="1" t="s">
        <v>4852</v>
      </c>
      <c r="J2089" s="1" t="s">
        <v>20</v>
      </c>
      <c r="K2089" s="3">
        <v>28.28</v>
      </c>
      <c r="L2089">
        <v>3</v>
      </c>
      <c r="M2089" s="3">
        <v>84.84</v>
      </c>
      <c r="N2089" s="1" t="s">
        <v>21</v>
      </c>
      <c r="O2089" s="1" t="s">
        <v>22</v>
      </c>
    </row>
    <row r="2090" spans="1:15" x14ac:dyDescent="0.3">
      <c r="A2090" s="1" t="s">
        <v>5534</v>
      </c>
      <c r="B2090" s="2">
        <v>44864</v>
      </c>
      <c r="C2090" s="1" t="s">
        <v>6666</v>
      </c>
      <c r="D2090" s="1" t="s">
        <v>133</v>
      </c>
      <c r="E2090">
        <v>2022</v>
      </c>
      <c r="F2090" s="1" t="s">
        <v>1527</v>
      </c>
      <c r="G2090" s="1" t="s">
        <v>2010</v>
      </c>
      <c r="H2090" s="1" t="s">
        <v>156</v>
      </c>
      <c r="I2090" s="1" t="s">
        <v>157</v>
      </c>
      <c r="J2090" s="1" t="s">
        <v>20</v>
      </c>
      <c r="K2090" s="3">
        <v>27.29</v>
      </c>
      <c r="L2090">
        <v>1</v>
      </c>
      <c r="M2090" s="3">
        <v>27.29</v>
      </c>
      <c r="N2090" s="1" t="s">
        <v>29</v>
      </c>
      <c r="O2090" s="1" t="s">
        <v>37</v>
      </c>
    </row>
    <row r="2091" spans="1:15" x14ac:dyDescent="0.3">
      <c r="A2091" s="1" t="s">
        <v>5535</v>
      </c>
      <c r="B2091" s="2">
        <v>45206</v>
      </c>
      <c r="C2091" s="1" t="s">
        <v>6673</v>
      </c>
      <c r="D2091" s="1" t="s">
        <v>133</v>
      </c>
      <c r="E2091">
        <v>2023</v>
      </c>
      <c r="F2091" s="1" t="s">
        <v>448</v>
      </c>
      <c r="G2091" s="1" t="s">
        <v>449</v>
      </c>
      <c r="H2091" s="1" t="s">
        <v>1007</v>
      </c>
      <c r="I2091" s="1" t="s">
        <v>1170</v>
      </c>
      <c r="J2091" s="1" t="s">
        <v>87</v>
      </c>
      <c r="K2091" s="3">
        <v>27.69</v>
      </c>
      <c r="L2091">
        <v>3</v>
      </c>
      <c r="M2091" s="3">
        <v>83.07</v>
      </c>
      <c r="N2091" s="1" t="s">
        <v>6669</v>
      </c>
      <c r="O2091" s="1" t="s">
        <v>22</v>
      </c>
    </row>
    <row r="2092" spans="1:15" x14ac:dyDescent="0.3">
      <c r="A2092" s="1" t="s">
        <v>5536</v>
      </c>
      <c r="B2092" s="2">
        <v>45551</v>
      </c>
      <c r="C2092" s="1" t="s">
        <v>6667</v>
      </c>
      <c r="D2092" s="1" t="s">
        <v>60</v>
      </c>
      <c r="E2092">
        <v>2024</v>
      </c>
      <c r="F2092" s="1" t="s">
        <v>5537</v>
      </c>
      <c r="G2092" s="1" t="s">
        <v>5538</v>
      </c>
      <c r="H2092" s="1" t="s">
        <v>2590</v>
      </c>
      <c r="I2092" s="1" t="s">
        <v>4291</v>
      </c>
      <c r="J2092" s="1" t="s">
        <v>87</v>
      </c>
      <c r="K2092" s="3">
        <v>52.94</v>
      </c>
      <c r="L2092">
        <v>2</v>
      </c>
      <c r="M2092" s="3">
        <v>105.88</v>
      </c>
      <c r="N2092" s="1" t="s">
        <v>21</v>
      </c>
      <c r="O2092" s="1" t="s">
        <v>22</v>
      </c>
    </row>
    <row r="2093" spans="1:15" x14ac:dyDescent="0.3">
      <c r="A2093" s="1" t="s">
        <v>5539</v>
      </c>
      <c r="B2093" s="2">
        <v>45320</v>
      </c>
      <c r="C2093" s="1" t="s">
        <v>6667</v>
      </c>
      <c r="D2093" s="1" t="s">
        <v>210</v>
      </c>
      <c r="E2093">
        <v>2024</v>
      </c>
      <c r="F2093" s="1" t="s">
        <v>3888</v>
      </c>
      <c r="G2093" s="1" t="s">
        <v>3889</v>
      </c>
      <c r="H2093" s="1" t="s">
        <v>1394</v>
      </c>
      <c r="I2093" s="1" t="s">
        <v>3801</v>
      </c>
      <c r="J2093" s="1" t="s">
        <v>70</v>
      </c>
      <c r="K2093" s="3">
        <v>16.46</v>
      </c>
      <c r="L2093">
        <v>5</v>
      </c>
      <c r="M2093" s="3">
        <v>82.3</v>
      </c>
      <c r="N2093" s="1" t="s">
        <v>6669</v>
      </c>
      <c r="O2093" s="1" t="s">
        <v>37</v>
      </c>
    </row>
    <row r="2094" spans="1:15" x14ac:dyDescent="0.3">
      <c r="A2094" s="1" t="s">
        <v>5540</v>
      </c>
      <c r="B2094" s="2">
        <v>44953</v>
      </c>
      <c r="C2094" s="1" t="s">
        <v>6668</v>
      </c>
      <c r="D2094" s="1" t="s">
        <v>210</v>
      </c>
      <c r="E2094">
        <v>2023</v>
      </c>
      <c r="F2094" s="1" t="s">
        <v>4663</v>
      </c>
      <c r="G2094" s="1" t="s">
        <v>4664</v>
      </c>
      <c r="H2094" s="1" t="s">
        <v>2470</v>
      </c>
      <c r="I2094" s="1" t="s">
        <v>2471</v>
      </c>
      <c r="J2094" s="1" t="s">
        <v>70</v>
      </c>
      <c r="K2094" s="3">
        <v>18.96</v>
      </c>
      <c r="L2094">
        <v>4</v>
      </c>
      <c r="M2094" s="3">
        <v>75.84</v>
      </c>
      <c r="N2094" s="1" t="s">
        <v>6669</v>
      </c>
      <c r="O2094" s="1" t="s">
        <v>37</v>
      </c>
    </row>
    <row r="2095" spans="1:15" x14ac:dyDescent="0.3">
      <c r="A2095" s="1" t="s">
        <v>5541</v>
      </c>
      <c r="B2095" s="2">
        <v>45514</v>
      </c>
      <c r="C2095" s="1" t="s">
        <v>6673</v>
      </c>
      <c r="D2095" s="1" t="s">
        <v>90</v>
      </c>
      <c r="E2095">
        <v>2024</v>
      </c>
      <c r="F2095" s="1" t="s">
        <v>4670</v>
      </c>
      <c r="G2095" s="1" t="s">
        <v>4671</v>
      </c>
      <c r="H2095" s="1" t="s">
        <v>559</v>
      </c>
      <c r="I2095" s="1" t="s">
        <v>1779</v>
      </c>
      <c r="J2095" s="1" t="s">
        <v>51</v>
      </c>
      <c r="K2095" s="3">
        <v>33.58</v>
      </c>
      <c r="L2095">
        <v>1</v>
      </c>
      <c r="M2095" s="3">
        <v>33.58</v>
      </c>
      <c r="N2095" s="1" t="s">
        <v>6669</v>
      </c>
      <c r="O2095" s="1" t="s">
        <v>193</v>
      </c>
    </row>
    <row r="2096" spans="1:15" x14ac:dyDescent="0.3">
      <c r="A2096" s="1" t="s">
        <v>5542</v>
      </c>
      <c r="B2096" s="2">
        <v>44923</v>
      </c>
      <c r="C2096" s="1" t="s">
        <v>6670</v>
      </c>
      <c r="D2096" s="1" t="s">
        <v>107</v>
      </c>
      <c r="E2096">
        <v>2022</v>
      </c>
      <c r="F2096" s="1" t="s">
        <v>819</v>
      </c>
      <c r="G2096" s="1" t="s">
        <v>1118</v>
      </c>
      <c r="H2096" s="1" t="s">
        <v>3687</v>
      </c>
      <c r="I2096" s="1" t="s">
        <v>5543</v>
      </c>
      <c r="J2096" s="1" t="s">
        <v>20</v>
      </c>
      <c r="K2096" s="3">
        <v>15.83</v>
      </c>
      <c r="L2096">
        <v>5</v>
      </c>
      <c r="M2096" s="3">
        <v>79.150000000000006</v>
      </c>
      <c r="N2096" s="1" t="s">
        <v>21</v>
      </c>
      <c r="O2096" s="1" t="s">
        <v>80</v>
      </c>
    </row>
    <row r="2097" spans="1:15" x14ac:dyDescent="0.3">
      <c r="A2097" s="1" t="s">
        <v>5544</v>
      </c>
      <c r="B2097" s="2">
        <v>45441</v>
      </c>
      <c r="C2097" s="1" t="s">
        <v>6670</v>
      </c>
      <c r="D2097" s="1" t="s">
        <v>46</v>
      </c>
      <c r="E2097">
        <v>2024</v>
      </c>
      <c r="F2097" s="1" t="s">
        <v>1569</v>
      </c>
      <c r="G2097" s="1" t="s">
        <v>1698</v>
      </c>
      <c r="H2097" s="1" t="s">
        <v>4189</v>
      </c>
      <c r="I2097" s="1" t="s">
        <v>4299</v>
      </c>
      <c r="J2097" s="1" t="s">
        <v>20</v>
      </c>
      <c r="K2097" s="3">
        <v>37.39</v>
      </c>
      <c r="L2097">
        <v>5</v>
      </c>
      <c r="M2097" s="3">
        <v>186.95</v>
      </c>
      <c r="N2097" s="1" t="s">
        <v>6669</v>
      </c>
      <c r="O2097" s="1" t="s">
        <v>37</v>
      </c>
    </row>
    <row r="2098" spans="1:15" x14ac:dyDescent="0.3">
      <c r="A2098" s="1" t="s">
        <v>5545</v>
      </c>
      <c r="B2098" s="2">
        <v>45865</v>
      </c>
      <c r="C2098" s="1" t="s">
        <v>6666</v>
      </c>
      <c r="D2098" s="1" t="s">
        <v>32</v>
      </c>
      <c r="E2098">
        <v>2025</v>
      </c>
      <c r="F2098" s="1" t="s">
        <v>2051</v>
      </c>
      <c r="G2098" s="1" t="s">
        <v>5222</v>
      </c>
      <c r="H2098" s="1" t="s">
        <v>668</v>
      </c>
      <c r="I2098" s="1" t="s">
        <v>2801</v>
      </c>
      <c r="J2098" s="1" t="s">
        <v>70</v>
      </c>
      <c r="K2098" s="3">
        <v>42.72</v>
      </c>
      <c r="L2098">
        <v>1</v>
      </c>
      <c r="M2098" s="3">
        <v>42.72</v>
      </c>
      <c r="N2098" s="1" t="s">
        <v>21</v>
      </c>
      <c r="O2098" s="1" t="s">
        <v>22</v>
      </c>
    </row>
    <row r="2099" spans="1:15" x14ac:dyDescent="0.3">
      <c r="A2099" s="1" t="s">
        <v>5546</v>
      </c>
      <c r="B2099" s="2">
        <v>45245</v>
      </c>
      <c r="C2099" s="1" t="s">
        <v>6670</v>
      </c>
      <c r="D2099" s="1" t="s">
        <v>54</v>
      </c>
      <c r="E2099">
        <v>2023</v>
      </c>
      <c r="F2099" s="1" t="s">
        <v>2790</v>
      </c>
      <c r="G2099" s="1" t="s">
        <v>2791</v>
      </c>
      <c r="H2099" s="1" t="s">
        <v>5547</v>
      </c>
      <c r="I2099" s="1" t="s">
        <v>5548</v>
      </c>
      <c r="J2099" s="1" t="s">
        <v>51</v>
      </c>
      <c r="K2099" s="3">
        <v>40.94</v>
      </c>
      <c r="L2099">
        <v>5</v>
      </c>
      <c r="M2099" s="3">
        <v>204.7</v>
      </c>
      <c r="N2099" s="1" t="s">
        <v>29</v>
      </c>
      <c r="O2099" s="1" t="s">
        <v>52</v>
      </c>
    </row>
    <row r="2100" spans="1:15" x14ac:dyDescent="0.3">
      <c r="A2100" s="1" t="s">
        <v>5549</v>
      </c>
      <c r="B2100" s="2">
        <v>45479</v>
      </c>
      <c r="C2100" s="1" t="s">
        <v>6673</v>
      </c>
      <c r="D2100" s="1" t="s">
        <v>32</v>
      </c>
      <c r="E2100">
        <v>2024</v>
      </c>
      <c r="F2100" s="1" t="s">
        <v>1633</v>
      </c>
      <c r="G2100" s="1" t="s">
        <v>1634</v>
      </c>
      <c r="H2100" s="1" t="s">
        <v>3221</v>
      </c>
      <c r="I2100" s="1" t="s">
        <v>5550</v>
      </c>
      <c r="J2100" s="1" t="s">
        <v>70</v>
      </c>
      <c r="K2100" s="3">
        <v>17.14</v>
      </c>
      <c r="L2100">
        <v>5</v>
      </c>
      <c r="M2100" s="3">
        <v>85.7</v>
      </c>
      <c r="N2100" s="1" t="s">
        <v>21</v>
      </c>
      <c r="O2100" s="1" t="s">
        <v>95</v>
      </c>
    </row>
    <row r="2101" spans="1:15" x14ac:dyDescent="0.3">
      <c r="A2101" s="1" t="s">
        <v>5551</v>
      </c>
      <c r="B2101" s="2">
        <v>44891</v>
      </c>
      <c r="C2101" s="1" t="s">
        <v>6673</v>
      </c>
      <c r="D2101" s="1" t="s">
        <v>54</v>
      </c>
      <c r="E2101">
        <v>2022</v>
      </c>
      <c r="F2101" s="1" t="s">
        <v>1569</v>
      </c>
      <c r="G2101" s="1" t="s">
        <v>1698</v>
      </c>
      <c r="H2101" s="1" t="s">
        <v>1795</v>
      </c>
      <c r="I2101" s="1" t="s">
        <v>1796</v>
      </c>
      <c r="J2101" s="1" t="s">
        <v>70</v>
      </c>
      <c r="K2101" s="3">
        <v>17.239999999999998</v>
      </c>
      <c r="L2101">
        <v>2</v>
      </c>
      <c r="M2101" s="3">
        <v>34.479999999999997</v>
      </c>
      <c r="N2101" s="1" t="s">
        <v>21</v>
      </c>
      <c r="O2101" s="1" t="s">
        <v>22</v>
      </c>
    </row>
    <row r="2102" spans="1:15" x14ac:dyDescent="0.3">
      <c r="A2102" s="1" t="s">
        <v>5552</v>
      </c>
      <c r="B2102" s="2">
        <v>45825</v>
      </c>
      <c r="C2102" s="1" t="s">
        <v>6671</v>
      </c>
      <c r="D2102" s="1" t="s">
        <v>24</v>
      </c>
      <c r="E2102">
        <v>2025</v>
      </c>
      <c r="F2102" s="1" t="s">
        <v>794</v>
      </c>
      <c r="G2102" s="1" t="s">
        <v>2578</v>
      </c>
      <c r="H2102" s="1" t="s">
        <v>136</v>
      </c>
      <c r="I2102" s="1" t="s">
        <v>137</v>
      </c>
      <c r="J2102" s="1" t="s">
        <v>20</v>
      </c>
      <c r="K2102" s="3">
        <v>30.73</v>
      </c>
      <c r="L2102">
        <v>2</v>
      </c>
      <c r="M2102" s="3">
        <v>61.46</v>
      </c>
      <c r="N2102" s="1" t="s">
        <v>29</v>
      </c>
      <c r="O2102" s="1" t="s">
        <v>80</v>
      </c>
    </row>
    <row r="2103" spans="1:15" x14ac:dyDescent="0.3">
      <c r="A2103" s="1" t="s">
        <v>5553</v>
      </c>
      <c r="B2103" s="2">
        <v>45050</v>
      </c>
      <c r="C2103" s="1" t="s">
        <v>6672</v>
      </c>
      <c r="D2103" s="1" t="s">
        <v>46</v>
      </c>
      <c r="E2103">
        <v>2023</v>
      </c>
      <c r="F2103" s="1" t="s">
        <v>750</v>
      </c>
      <c r="G2103" s="1" t="s">
        <v>751</v>
      </c>
      <c r="H2103" s="1" t="s">
        <v>1256</v>
      </c>
      <c r="I2103" s="1" t="s">
        <v>1257</v>
      </c>
      <c r="J2103" s="1" t="s">
        <v>20</v>
      </c>
      <c r="K2103" s="3">
        <v>17.329999999999998</v>
      </c>
      <c r="L2103">
        <v>3</v>
      </c>
      <c r="M2103" s="3">
        <v>51.99</v>
      </c>
      <c r="N2103" s="1" t="s">
        <v>21</v>
      </c>
      <c r="O2103" s="1" t="s">
        <v>193</v>
      </c>
    </row>
    <row r="2104" spans="1:15" x14ac:dyDescent="0.3">
      <c r="A2104" s="1" t="s">
        <v>5554</v>
      </c>
      <c r="B2104" s="2">
        <v>44934</v>
      </c>
      <c r="C2104" s="1" t="s">
        <v>6666</v>
      </c>
      <c r="D2104" s="1" t="s">
        <v>210</v>
      </c>
      <c r="E2104">
        <v>2023</v>
      </c>
      <c r="F2104" s="1" t="s">
        <v>2327</v>
      </c>
      <c r="G2104" s="1" t="s">
        <v>4146</v>
      </c>
      <c r="H2104" s="1" t="s">
        <v>223</v>
      </c>
      <c r="I2104" s="1" t="s">
        <v>4559</v>
      </c>
      <c r="J2104" s="1" t="s">
        <v>20</v>
      </c>
      <c r="K2104" s="3">
        <v>23</v>
      </c>
      <c r="L2104">
        <v>4</v>
      </c>
      <c r="M2104" s="3">
        <v>92</v>
      </c>
      <c r="N2104" s="1" t="s">
        <v>21</v>
      </c>
      <c r="O2104" s="1" t="s">
        <v>80</v>
      </c>
    </row>
    <row r="2105" spans="1:15" x14ac:dyDescent="0.3">
      <c r="A2105" s="1" t="s">
        <v>5555</v>
      </c>
      <c r="B2105" s="2">
        <v>44900</v>
      </c>
      <c r="C2105" s="1" t="s">
        <v>6667</v>
      </c>
      <c r="D2105" s="1" t="s">
        <v>107</v>
      </c>
      <c r="E2105">
        <v>2022</v>
      </c>
      <c r="F2105" s="1" t="s">
        <v>1422</v>
      </c>
      <c r="G2105" s="1" t="s">
        <v>2242</v>
      </c>
      <c r="H2105" s="1" t="s">
        <v>228</v>
      </c>
      <c r="I2105" s="1" t="s">
        <v>5241</v>
      </c>
      <c r="J2105" s="1" t="s">
        <v>70</v>
      </c>
      <c r="K2105" s="3">
        <v>43.63</v>
      </c>
      <c r="L2105">
        <v>4</v>
      </c>
      <c r="M2105" s="3">
        <v>174.52</v>
      </c>
      <c r="N2105" s="1" t="s">
        <v>21</v>
      </c>
      <c r="O2105" s="1" t="s">
        <v>30</v>
      </c>
    </row>
    <row r="2106" spans="1:15" x14ac:dyDescent="0.3">
      <c r="A2106" s="1" t="s">
        <v>5556</v>
      </c>
      <c r="B2106" s="2">
        <v>44938</v>
      </c>
      <c r="C2106" s="1" t="s">
        <v>6672</v>
      </c>
      <c r="D2106" s="1" t="s">
        <v>210</v>
      </c>
      <c r="E2106">
        <v>2023</v>
      </c>
      <c r="F2106" s="1" t="s">
        <v>1508</v>
      </c>
      <c r="G2106" s="1" t="s">
        <v>1509</v>
      </c>
      <c r="H2106" s="1" t="s">
        <v>4504</v>
      </c>
      <c r="I2106" s="1" t="s">
        <v>4505</v>
      </c>
      <c r="J2106" s="1" t="s">
        <v>70</v>
      </c>
      <c r="K2106" s="3">
        <v>45.33</v>
      </c>
      <c r="L2106">
        <v>2</v>
      </c>
      <c r="M2106" s="3">
        <v>90.66</v>
      </c>
      <c r="N2106" s="1" t="s">
        <v>29</v>
      </c>
      <c r="O2106" s="1" t="s">
        <v>80</v>
      </c>
    </row>
    <row r="2107" spans="1:15" x14ac:dyDescent="0.3">
      <c r="A2107" s="1" t="s">
        <v>5557</v>
      </c>
      <c r="B2107" s="2">
        <v>45013</v>
      </c>
      <c r="C2107" s="1" t="s">
        <v>6671</v>
      </c>
      <c r="D2107" s="1" t="s">
        <v>15</v>
      </c>
      <c r="E2107">
        <v>2023</v>
      </c>
      <c r="F2107" s="1" t="s">
        <v>463</v>
      </c>
      <c r="G2107" s="1" t="s">
        <v>464</v>
      </c>
      <c r="H2107" s="1" t="s">
        <v>2032</v>
      </c>
      <c r="I2107" s="1" t="s">
        <v>3985</v>
      </c>
      <c r="J2107" s="1" t="s">
        <v>70</v>
      </c>
      <c r="K2107" s="3">
        <v>30.04</v>
      </c>
      <c r="L2107">
        <v>5</v>
      </c>
      <c r="M2107" s="3">
        <v>150.19999999999999</v>
      </c>
      <c r="N2107" s="1" t="s">
        <v>29</v>
      </c>
      <c r="O2107" s="1" t="s">
        <v>37</v>
      </c>
    </row>
    <row r="2108" spans="1:15" x14ac:dyDescent="0.3">
      <c r="A2108" s="1" t="s">
        <v>5558</v>
      </c>
      <c r="B2108" s="2">
        <v>45161</v>
      </c>
      <c r="C2108" s="1" t="s">
        <v>6670</v>
      </c>
      <c r="D2108" s="1" t="s">
        <v>90</v>
      </c>
      <c r="E2108">
        <v>2023</v>
      </c>
      <c r="F2108" s="1" t="s">
        <v>139</v>
      </c>
      <c r="G2108" s="1" t="s">
        <v>4489</v>
      </c>
      <c r="H2108" s="1" t="s">
        <v>2079</v>
      </c>
      <c r="I2108" s="1" t="s">
        <v>5461</v>
      </c>
      <c r="J2108" s="1" t="s">
        <v>51</v>
      </c>
      <c r="K2108" s="3">
        <v>30.77</v>
      </c>
      <c r="L2108">
        <v>2</v>
      </c>
      <c r="M2108" s="3">
        <v>61.54</v>
      </c>
      <c r="N2108" s="1" t="s">
        <v>29</v>
      </c>
      <c r="O2108" s="1" t="s">
        <v>193</v>
      </c>
    </row>
    <row r="2109" spans="1:15" x14ac:dyDescent="0.3">
      <c r="A2109" s="1" t="s">
        <v>5559</v>
      </c>
      <c r="B2109" s="2">
        <v>45086</v>
      </c>
      <c r="C2109" s="1" t="s">
        <v>6668</v>
      </c>
      <c r="D2109" s="1" t="s">
        <v>24</v>
      </c>
      <c r="E2109">
        <v>2023</v>
      </c>
      <c r="F2109" s="1" t="s">
        <v>4813</v>
      </c>
      <c r="G2109" s="1" t="s">
        <v>5560</v>
      </c>
      <c r="H2109" s="1" t="s">
        <v>426</v>
      </c>
      <c r="I2109" s="1" t="s">
        <v>4721</v>
      </c>
      <c r="J2109" s="1" t="s">
        <v>70</v>
      </c>
      <c r="K2109" s="3">
        <v>49.72</v>
      </c>
      <c r="L2109">
        <v>1</v>
      </c>
      <c r="M2109" s="3">
        <v>49.72</v>
      </c>
      <c r="N2109" s="1" t="s">
        <v>21</v>
      </c>
      <c r="O2109" s="1" t="s">
        <v>22</v>
      </c>
    </row>
    <row r="2110" spans="1:15" x14ac:dyDescent="0.3">
      <c r="A2110" s="1" t="s">
        <v>5561</v>
      </c>
      <c r="B2110" s="2">
        <v>45076</v>
      </c>
      <c r="C2110" s="1" t="s">
        <v>6671</v>
      </c>
      <c r="D2110" s="1" t="s">
        <v>46</v>
      </c>
      <c r="E2110">
        <v>2023</v>
      </c>
      <c r="F2110" s="1" t="s">
        <v>358</v>
      </c>
      <c r="G2110" s="1" t="s">
        <v>359</v>
      </c>
      <c r="H2110" s="1" t="s">
        <v>3620</v>
      </c>
      <c r="I2110" s="1" t="s">
        <v>3621</v>
      </c>
      <c r="J2110" s="1" t="s">
        <v>70</v>
      </c>
      <c r="K2110" s="3">
        <v>12.21</v>
      </c>
      <c r="L2110">
        <v>4</v>
      </c>
      <c r="M2110" s="3">
        <v>48.84</v>
      </c>
      <c r="N2110" s="1" t="s">
        <v>88</v>
      </c>
      <c r="O2110" s="1" t="s">
        <v>52</v>
      </c>
    </row>
    <row r="2111" spans="1:15" x14ac:dyDescent="0.3">
      <c r="A2111" s="1" t="s">
        <v>5562</v>
      </c>
      <c r="B2111" s="2">
        <v>44987</v>
      </c>
      <c r="C2111" s="1" t="s">
        <v>6672</v>
      </c>
      <c r="D2111" s="1" t="s">
        <v>15</v>
      </c>
      <c r="E2111">
        <v>2023</v>
      </c>
      <c r="F2111" s="1" t="s">
        <v>2455</v>
      </c>
      <c r="G2111" s="1" t="s">
        <v>2456</v>
      </c>
      <c r="H2111" s="1" t="s">
        <v>3346</v>
      </c>
      <c r="I2111" s="1" t="s">
        <v>5131</v>
      </c>
      <c r="J2111" s="1" t="s">
        <v>20</v>
      </c>
      <c r="K2111" s="3">
        <v>44.85</v>
      </c>
      <c r="L2111">
        <v>3</v>
      </c>
      <c r="M2111" s="3">
        <v>134.55000000000001</v>
      </c>
      <c r="N2111" s="1" t="s">
        <v>6669</v>
      </c>
      <c r="O2111" s="1" t="s">
        <v>44</v>
      </c>
    </row>
    <row r="2112" spans="1:15" x14ac:dyDescent="0.3">
      <c r="A2112" s="1" t="s">
        <v>5563</v>
      </c>
      <c r="B2112" s="2">
        <v>45473</v>
      </c>
      <c r="C2112" s="1" t="s">
        <v>6666</v>
      </c>
      <c r="D2112" s="1" t="s">
        <v>24</v>
      </c>
      <c r="E2112">
        <v>2024</v>
      </c>
      <c r="F2112" s="1" t="s">
        <v>3885</v>
      </c>
      <c r="G2112" s="1" t="s">
        <v>3886</v>
      </c>
      <c r="H2112" s="1" t="s">
        <v>816</v>
      </c>
      <c r="I2112" s="1" t="s">
        <v>5564</v>
      </c>
      <c r="J2112" s="1" t="s">
        <v>70</v>
      </c>
      <c r="K2112" s="3">
        <v>26.09</v>
      </c>
      <c r="L2112">
        <v>1</v>
      </c>
      <c r="M2112" s="3">
        <v>26.09</v>
      </c>
      <c r="N2112" s="1" t="s">
        <v>21</v>
      </c>
      <c r="O2112" s="1" t="s">
        <v>30</v>
      </c>
    </row>
    <row r="2113" spans="1:15" x14ac:dyDescent="0.3">
      <c r="A2113" s="1" t="s">
        <v>5565</v>
      </c>
      <c r="B2113" s="2">
        <v>45414</v>
      </c>
      <c r="C2113" s="1" t="s">
        <v>6672</v>
      </c>
      <c r="D2113" s="1" t="s">
        <v>46</v>
      </c>
      <c r="E2113">
        <v>2024</v>
      </c>
      <c r="F2113" s="1" t="s">
        <v>4192</v>
      </c>
      <c r="G2113" s="1" t="s">
        <v>4193</v>
      </c>
      <c r="H2113" s="1" t="s">
        <v>2096</v>
      </c>
      <c r="I2113" s="1" t="s">
        <v>2097</v>
      </c>
      <c r="J2113" s="1" t="s">
        <v>70</v>
      </c>
      <c r="K2113" s="3">
        <v>14.43</v>
      </c>
      <c r="L2113">
        <v>1</v>
      </c>
      <c r="M2113" s="3">
        <v>14.43</v>
      </c>
      <c r="N2113" s="1" t="s">
        <v>21</v>
      </c>
      <c r="O2113" s="1" t="s">
        <v>37</v>
      </c>
    </row>
    <row r="2114" spans="1:15" x14ac:dyDescent="0.3">
      <c r="A2114" s="1" t="s">
        <v>5566</v>
      </c>
      <c r="B2114" s="2">
        <v>45629</v>
      </c>
      <c r="C2114" s="1" t="s">
        <v>6671</v>
      </c>
      <c r="D2114" s="1" t="s">
        <v>107</v>
      </c>
      <c r="E2114">
        <v>2024</v>
      </c>
      <c r="F2114" s="1" t="s">
        <v>1449</v>
      </c>
      <c r="G2114" s="1" t="s">
        <v>1450</v>
      </c>
      <c r="H2114" s="1" t="s">
        <v>4166</v>
      </c>
      <c r="I2114" s="1" t="s">
        <v>5567</v>
      </c>
      <c r="J2114" s="1" t="s">
        <v>87</v>
      </c>
      <c r="K2114" s="3">
        <v>17.690000000000001</v>
      </c>
      <c r="L2114">
        <v>2</v>
      </c>
      <c r="M2114" s="3">
        <v>35.380000000000003</v>
      </c>
      <c r="N2114" s="1" t="s">
        <v>21</v>
      </c>
      <c r="O2114" s="1" t="s">
        <v>193</v>
      </c>
    </row>
    <row r="2115" spans="1:15" x14ac:dyDescent="0.3">
      <c r="A2115" s="1" t="s">
        <v>5568</v>
      </c>
      <c r="B2115" s="2">
        <v>45351</v>
      </c>
      <c r="C2115" s="1" t="s">
        <v>6672</v>
      </c>
      <c r="D2115" s="1" t="s">
        <v>39</v>
      </c>
      <c r="E2115">
        <v>2024</v>
      </c>
      <c r="F2115" s="1" t="s">
        <v>1449</v>
      </c>
      <c r="G2115" s="1" t="s">
        <v>5569</v>
      </c>
      <c r="H2115" s="1" t="s">
        <v>2202</v>
      </c>
      <c r="I2115" s="1" t="s">
        <v>5570</v>
      </c>
      <c r="J2115" s="1" t="s">
        <v>20</v>
      </c>
      <c r="K2115" s="3">
        <v>20.12</v>
      </c>
      <c r="L2115">
        <v>4</v>
      </c>
      <c r="M2115" s="3">
        <v>80.48</v>
      </c>
      <c r="N2115" s="1" t="s">
        <v>21</v>
      </c>
      <c r="O2115" s="1" t="s">
        <v>52</v>
      </c>
    </row>
    <row r="2116" spans="1:15" x14ac:dyDescent="0.3">
      <c r="A2116" s="1" t="s">
        <v>5571</v>
      </c>
      <c r="B2116" s="2">
        <v>44888</v>
      </c>
      <c r="C2116" s="1" t="s">
        <v>6670</v>
      </c>
      <c r="D2116" s="1" t="s">
        <v>54</v>
      </c>
      <c r="E2116">
        <v>2022</v>
      </c>
      <c r="F2116" s="1" t="s">
        <v>3305</v>
      </c>
      <c r="G2116" s="1" t="s">
        <v>3306</v>
      </c>
      <c r="H2116" s="1" t="s">
        <v>4636</v>
      </c>
      <c r="I2116" s="1" t="s">
        <v>4637</v>
      </c>
      <c r="J2116" s="1" t="s">
        <v>70</v>
      </c>
      <c r="K2116" s="3">
        <v>8.7100000000000009</v>
      </c>
      <c r="L2116">
        <v>5</v>
      </c>
      <c r="M2116" s="3">
        <v>43.55</v>
      </c>
      <c r="N2116" s="1" t="s">
        <v>21</v>
      </c>
      <c r="O2116" s="1" t="s">
        <v>22</v>
      </c>
    </row>
    <row r="2117" spans="1:15" x14ac:dyDescent="0.3">
      <c r="A2117" s="1" t="s">
        <v>5572</v>
      </c>
      <c r="B2117" s="2">
        <v>45206</v>
      </c>
      <c r="C2117" s="1" t="s">
        <v>6673</v>
      </c>
      <c r="D2117" s="1" t="s">
        <v>133</v>
      </c>
      <c r="E2117">
        <v>2023</v>
      </c>
      <c r="F2117" s="1" t="s">
        <v>4618</v>
      </c>
      <c r="G2117" s="1" t="s">
        <v>5573</v>
      </c>
      <c r="H2117" s="1" t="s">
        <v>5574</v>
      </c>
      <c r="I2117" s="1" t="s">
        <v>5575</v>
      </c>
      <c r="J2117" s="1" t="s">
        <v>70</v>
      </c>
      <c r="K2117" s="3">
        <v>42.78</v>
      </c>
      <c r="L2117">
        <v>5</v>
      </c>
      <c r="M2117" s="3">
        <v>213.9</v>
      </c>
      <c r="N2117" s="1" t="s">
        <v>29</v>
      </c>
      <c r="O2117" s="1" t="s">
        <v>193</v>
      </c>
    </row>
    <row r="2118" spans="1:15" x14ac:dyDescent="0.3">
      <c r="A2118" s="1" t="s">
        <v>5576</v>
      </c>
      <c r="B2118" s="2">
        <v>45748</v>
      </c>
      <c r="C2118" s="1" t="s">
        <v>6671</v>
      </c>
      <c r="D2118" s="1" t="s">
        <v>82</v>
      </c>
      <c r="E2118">
        <v>2025</v>
      </c>
      <c r="F2118" s="1" t="s">
        <v>2542</v>
      </c>
      <c r="G2118" s="1" t="s">
        <v>2543</v>
      </c>
      <c r="H2118" s="1" t="s">
        <v>3122</v>
      </c>
      <c r="I2118" s="1" t="s">
        <v>3123</v>
      </c>
      <c r="J2118" s="1" t="s">
        <v>70</v>
      </c>
      <c r="K2118" s="3">
        <v>46.54</v>
      </c>
      <c r="L2118">
        <v>3</v>
      </c>
      <c r="M2118" s="3">
        <v>139.62</v>
      </c>
      <c r="N2118" s="1" t="s">
        <v>21</v>
      </c>
      <c r="O2118" s="1" t="s">
        <v>30</v>
      </c>
    </row>
    <row r="2119" spans="1:15" x14ac:dyDescent="0.3">
      <c r="A2119" s="1" t="s">
        <v>5577</v>
      </c>
      <c r="B2119" s="2">
        <v>45295</v>
      </c>
      <c r="C2119" s="1" t="s">
        <v>6672</v>
      </c>
      <c r="D2119" s="1" t="s">
        <v>210</v>
      </c>
      <c r="E2119">
        <v>2024</v>
      </c>
      <c r="F2119" s="1" t="s">
        <v>1544</v>
      </c>
      <c r="G2119" s="1" t="s">
        <v>5578</v>
      </c>
      <c r="H2119" s="1" t="s">
        <v>2019</v>
      </c>
      <c r="I2119" s="1" t="s">
        <v>2917</v>
      </c>
      <c r="J2119" s="1" t="s">
        <v>20</v>
      </c>
      <c r="K2119" s="3">
        <v>37.700000000000003</v>
      </c>
      <c r="L2119">
        <v>5</v>
      </c>
      <c r="M2119" s="3">
        <v>188.5</v>
      </c>
      <c r="N2119" s="1" t="s">
        <v>88</v>
      </c>
      <c r="O2119" s="1" t="s">
        <v>193</v>
      </c>
    </row>
    <row r="2120" spans="1:15" x14ac:dyDescent="0.3">
      <c r="A2120" s="1" t="s">
        <v>5579</v>
      </c>
      <c r="B2120" s="2">
        <v>45496</v>
      </c>
      <c r="C2120" s="1" t="s">
        <v>6671</v>
      </c>
      <c r="D2120" s="1" t="s">
        <v>32</v>
      </c>
      <c r="E2120">
        <v>2024</v>
      </c>
      <c r="F2120" s="1" t="s">
        <v>1106</v>
      </c>
      <c r="G2120" s="1" t="s">
        <v>5580</v>
      </c>
      <c r="H2120" s="1" t="s">
        <v>572</v>
      </c>
      <c r="I2120" s="1" t="s">
        <v>1346</v>
      </c>
      <c r="J2120" s="1" t="s">
        <v>87</v>
      </c>
      <c r="K2120" s="3">
        <v>29.18</v>
      </c>
      <c r="L2120">
        <v>3</v>
      </c>
      <c r="M2120" s="3">
        <v>87.54</v>
      </c>
      <c r="N2120" s="1" t="s">
        <v>88</v>
      </c>
      <c r="O2120" s="1" t="s">
        <v>44</v>
      </c>
    </row>
    <row r="2121" spans="1:15" x14ac:dyDescent="0.3">
      <c r="A2121" s="1" t="s">
        <v>5581</v>
      </c>
      <c r="B2121" s="2">
        <v>45607</v>
      </c>
      <c r="C2121" s="1" t="s">
        <v>6667</v>
      </c>
      <c r="D2121" s="1" t="s">
        <v>54</v>
      </c>
      <c r="E2121">
        <v>2024</v>
      </c>
      <c r="F2121" s="1" t="s">
        <v>3018</v>
      </c>
      <c r="G2121" s="1" t="s">
        <v>5582</v>
      </c>
      <c r="H2121" s="1" t="s">
        <v>223</v>
      </c>
      <c r="I2121" s="1" t="s">
        <v>4559</v>
      </c>
      <c r="J2121" s="1" t="s">
        <v>20</v>
      </c>
      <c r="K2121" s="3">
        <v>30.79</v>
      </c>
      <c r="L2121">
        <v>3</v>
      </c>
      <c r="M2121" s="3">
        <v>92.37</v>
      </c>
      <c r="N2121" s="1" t="s">
        <v>29</v>
      </c>
      <c r="O2121" s="1" t="s">
        <v>22</v>
      </c>
    </row>
    <row r="2122" spans="1:15" x14ac:dyDescent="0.3">
      <c r="A2122" s="1" t="s">
        <v>5583</v>
      </c>
      <c r="B2122" s="2">
        <v>44832</v>
      </c>
      <c r="C2122" s="1" t="s">
        <v>6670</v>
      </c>
      <c r="D2122" s="1" t="s">
        <v>60</v>
      </c>
      <c r="E2122">
        <v>2022</v>
      </c>
      <c r="F2122" s="1" t="s">
        <v>1680</v>
      </c>
      <c r="G2122" s="1" t="s">
        <v>4058</v>
      </c>
      <c r="H2122" s="1" t="s">
        <v>513</v>
      </c>
      <c r="I2122" s="1" t="s">
        <v>514</v>
      </c>
      <c r="J2122" s="1" t="s">
        <v>51</v>
      </c>
      <c r="K2122" s="3">
        <v>32.92</v>
      </c>
      <c r="L2122">
        <v>2</v>
      </c>
      <c r="M2122" s="3">
        <v>65.84</v>
      </c>
      <c r="N2122" s="1" t="s">
        <v>6669</v>
      </c>
      <c r="O2122" s="1" t="s">
        <v>193</v>
      </c>
    </row>
    <row r="2123" spans="1:15" x14ac:dyDescent="0.3">
      <c r="A2123" s="1" t="s">
        <v>5584</v>
      </c>
      <c r="B2123" s="2">
        <v>45321</v>
      </c>
      <c r="C2123" s="1" t="s">
        <v>6671</v>
      </c>
      <c r="D2123" s="1" t="s">
        <v>210</v>
      </c>
      <c r="E2123">
        <v>2024</v>
      </c>
      <c r="F2123" s="1" t="s">
        <v>4362</v>
      </c>
      <c r="G2123" s="1" t="s">
        <v>4363</v>
      </c>
      <c r="H2123" s="1" t="s">
        <v>73</v>
      </c>
      <c r="I2123" s="1" t="s">
        <v>1324</v>
      </c>
      <c r="J2123" s="1" t="s">
        <v>70</v>
      </c>
      <c r="K2123" s="3">
        <v>14.74</v>
      </c>
      <c r="L2123">
        <v>1</v>
      </c>
      <c r="M2123" s="3">
        <v>14.74</v>
      </c>
      <c r="N2123" s="1" t="s">
        <v>21</v>
      </c>
      <c r="O2123" s="1" t="s">
        <v>22</v>
      </c>
    </row>
    <row r="2124" spans="1:15" x14ac:dyDescent="0.3">
      <c r="A2124" s="1" t="s">
        <v>5585</v>
      </c>
      <c r="B2124" s="2">
        <v>45468</v>
      </c>
      <c r="C2124" s="1" t="s">
        <v>6671</v>
      </c>
      <c r="D2124" s="1" t="s">
        <v>24</v>
      </c>
      <c r="E2124">
        <v>2024</v>
      </c>
      <c r="F2124" s="1" t="s">
        <v>4571</v>
      </c>
      <c r="G2124" s="1" t="s">
        <v>4572</v>
      </c>
      <c r="H2124" s="1" t="s">
        <v>1361</v>
      </c>
      <c r="I2124" s="1" t="s">
        <v>3328</v>
      </c>
      <c r="J2124" s="1" t="s">
        <v>20</v>
      </c>
      <c r="K2124" s="3">
        <v>46.57</v>
      </c>
      <c r="L2124">
        <v>4</v>
      </c>
      <c r="M2124" s="3">
        <v>186.28</v>
      </c>
      <c r="N2124" s="1" t="s">
        <v>6669</v>
      </c>
      <c r="O2124" s="1" t="s">
        <v>37</v>
      </c>
    </row>
    <row r="2125" spans="1:15" x14ac:dyDescent="0.3">
      <c r="A2125" s="1" t="s">
        <v>5586</v>
      </c>
      <c r="B2125" s="2">
        <v>45244</v>
      </c>
      <c r="C2125" s="1" t="s">
        <v>6671</v>
      </c>
      <c r="D2125" s="1" t="s">
        <v>54</v>
      </c>
      <c r="E2125">
        <v>2023</v>
      </c>
      <c r="F2125" s="1" t="s">
        <v>1066</v>
      </c>
      <c r="G2125" s="1" t="s">
        <v>5587</v>
      </c>
      <c r="H2125" s="1" t="s">
        <v>1194</v>
      </c>
      <c r="I2125" s="1" t="s">
        <v>3580</v>
      </c>
      <c r="J2125" s="1" t="s">
        <v>87</v>
      </c>
      <c r="K2125" s="3">
        <v>25.53</v>
      </c>
      <c r="L2125">
        <v>4</v>
      </c>
      <c r="M2125" s="3">
        <v>102.12</v>
      </c>
      <c r="N2125" s="1" t="s">
        <v>88</v>
      </c>
      <c r="O2125" s="1" t="s">
        <v>30</v>
      </c>
    </row>
    <row r="2126" spans="1:15" x14ac:dyDescent="0.3">
      <c r="A2126" s="1" t="s">
        <v>5588</v>
      </c>
      <c r="B2126" s="2">
        <v>45413</v>
      </c>
      <c r="C2126" s="1" t="s">
        <v>6670</v>
      </c>
      <c r="D2126" s="1" t="s">
        <v>46</v>
      </c>
      <c r="E2126">
        <v>2024</v>
      </c>
      <c r="F2126" s="1" t="s">
        <v>2967</v>
      </c>
      <c r="G2126" s="1" t="s">
        <v>2968</v>
      </c>
      <c r="H2126" s="1" t="s">
        <v>5247</v>
      </c>
      <c r="I2126" s="1" t="s">
        <v>5248</v>
      </c>
      <c r="J2126" s="1" t="s">
        <v>20</v>
      </c>
      <c r="K2126" s="3">
        <v>42.36</v>
      </c>
      <c r="L2126">
        <v>1</v>
      </c>
      <c r="M2126" s="3">
        <v>42.36</v>
      </c>
      <c r="N2126" s="1" t="s">
        <v>21</v>
      </c>
      <c r="O2126" s="1" t="s">
        <v>37</v>
      </c>
    </row>
    <row r="2127" spans="1:15" x14ac:dyDescent="0.3">
      <c r="A2127" s="1" t="s">
        <v>5589</v>
      </c>
      <c r="B2127" s="2">
        <v>45367</v>
      </c>
      <c r="C2127" s="1" t="s">
        <v>6673</v>
      </c>
      <c r="D2127" s="1" t="s">
        <v>15</v>
      </c>
      <c r="E2127">
        <v>2024</v>
      </c>
      <c r="F2127" s="1" t="s">
        <v>930</v>
      </c>
      <c r="G2127" s="1" t="s">
        <v>3339</v>
      </c>
      <c r="H2127" s="1" t="s">
        <v>3666</v>
      </c>
      <c r="I2127" s="1" t="s">
        <v>4123</v>
      </c>
      <c r="J2127" s="1" t="s">
        <v>20</v>
      </c>
      <c r="K2127" s="3">
        <v>40.83</v>
      </c>
      <c r="L2127">
        <v>2</v>
      </c>
      <c r="M2127" s="3">
        <v>81.66</v>
      </c>
      <c r="N2127" s="1" t="s">
        <v>29</v>
      </c>
      <c r="O2127" s="1" t="s">
        <v>22</v>
      </c>
    </row>
    <row r="2128" spans="1:15" x14ac:dyDescent="0.3">
      <c r="A2128" s="1" t="s">
        <v>5590</v>
      </c>
      <c r="B2128" s="2">
        <v>45177</v>
      </c>
      <c r="C2128" s="1" t="s">
        <v>6668</v>
      </c>
      <c r="D2128" s="1" t="s">
        <v>60</v>
      </c>
      <c r="E2128">
        <v>2023</v>
      </c>
      <c r="F2128" s="1" t="s">
        <v>3463</v>
      </c>
      <c r="G2128" s="1" t="s">
        <v>3464</v>
      </c>
      <c r="H2128" s="1" t="s">
        <v>4608</v>
      </c>
      <c r="I2128" s="1" t="s">
        <v>4609</v>
      </c>
      <c r="J2128" s="1" t="s">
        <v>51</v>
      </c>
      <c r="K2128" s="3">
        <v>16.100000000000001</v>
      </c>
      <c r="L2128">
        <v>5</v>
      </c>
      <c r="M2128" s="3">
        <v>80.5</v>
      </c>
      <c r="N2128" s="1" t="s">
        <v>21</v>
      </c>
      <c r="O2128" s="1" t="s">
        <v>37</v>
      </c>
    </row>
    <row r="2129" spans="1:15" x14ac:dyDescent="0.3">
      <c r="A2129" s="1" t="s">
        <v>5591</v>
      </c>
      <c r="B2129" s="2">
        <v>45212</v>
      </c>
      <c r="C2129" s="1" t="s">
        <v>6668</v>
      </c>
      <c r="D2129" s="1" t="s">
        <v>133</v>
      </c>
      <c r="E2129">
        <v>2023</v>
      </c>
      <c r="F2129" s="1" t="s">
        <v>1742</v>
      </c>
      <c r="G2129" s="1" t="s">
        <v>2452</v>
      </c>
      <c r="H2129" s="1" t="s">
        <v>2877</v>
      </c>
      <c r="I2129" s="1" t="s">
        <v>3872</v>
      </c>
      <c r="J2129" s="1" t="s">
        <v>51</v>
      </c>
      <c r="K2129" s="3">
        <v>21.82</v>
      </c>
      <c r="L2129">
        <v>4</v>
      </c>
      <c r="M2129" s="3">
        <v>87.28</v>
      </c>
      <c r="N2129" s="1" t="s">
        <v>29</v>
      </c>
      <c r="O2129" s="1" t="s">
        <v>37</v>
      </c>
    </row>
    <row r="2130" spans="1:15" x14ac:dyDescent="0.3">
      <c r="A2130" s="1" t="s">
        <v>5592</v>
      </c>
      <c r="B2130" s="2">
        <v>45438</v>
      </c>
      <c r="C2130" s="1" t="s">
        <v>6666</v>
      </c>
      <c r="D2130" s="1" t="s">
        <v>46</v>
      </c>
      <c r="E2130">
        <v>2024</v>
      </c>
      <c r="F2130" s="1" t="s">
        <v>4663</v>
      </c>
      <c r="G2130" s="1" t="s">
        <v>4664</v>
      </c>
      <c r="H2130" s="1" t="s">
        <v>1953</v>
      </c>
      <c r="I2130" s="1" t="s">
        <v>5068</v>
      </c>
      <c r="J2130" s="1" t="s">
        <v>20</v>
      </c>
      <c r="K2130" s="3">
        <v>22.68</v>
      </c>
      <c r="L2130">
        <v>5</v>
      </c>
      <c r="M2130" s="3">
        <v>113.4</v>
      </c>
      <c r="N2130" s="1" t="s">
        <v>21</v>
      </c>
      <c r="O2130" s="1" t="s">
        <v>37</v>
      </c>
    </row>
    <row r="2131" spans="1:15" x14ac:dyDescent="0.3">
      <c r="A2131" s="1" t="s">
        <v>5593</v>
      </c>
      <c r="B2131" s="2">
        <v>45176</v>
      </c>
      <c r="C2131" s="1" t="s">
        <v>6672</v>
      </c>
      <c r="D2131" s="1" t="s">
        <v>60</v>
      </c>
      <c r="E2131">
        <v>2023</v>
      </c>
      <c r="F2131" s="1" t="s">
        <v>1877</v>
      </c>
      <c r="G2131" s="1" t="s">
        <v>3739</v>
      </c>
      <c r="H2131" s="1" t="s">
        <v>2807</v>
      </c>
      <c r="I2131" s="1" t="s">
        <v>4788</v>
      </c>
      <c r="J2131" s="1" t="s">
        <v>20</v>
      </c>
      <c r="K2131" s="3">
        <v>11.73</v>
      </c>
      <c r="L2131">
        <v>1</v>
      </c>
      <c r="M2131" s="3">
        <v>11.73</v>
      </c>
      <c r="N2131" s="1" t="s">
        <v>6669</v>
      </c>
      <c r="O2131" s="1" t="s">
        <v>37</v>
      </c>
    </row>
    <row r="2132" spans="1:15" x14ac:dyDescent="0.3">
      <c r="A2132" s="1" t="s">
        <v>5594</v>
      </c>
      <c r="B2132" s="2">
        <v>45284</v>
      </c>
      <c r="C2132" s="1" t="s">
        <v>6666</v>
      </c>
      <c r="D2132" s="1" t="s">
        <v>107</v>
      </c>
      <c r="E2132">
        <v>2023</v>
      </c>
      <c r="F2132" s="1" t="s">
        <v>1516</v>
      </c>
      <c r="G2132" s="1" t="s">
        <v>1517</v>
      </c>
      <c r="H2132" s="1" t="s">
        <v>1673</v>
      </c>
      <c r="I2132" s="1" t="s">
        <v>5595</v>
      </c>
      <c r="J2132" s="1" t="s">
        <v>70</v>
      </c>
      <c r="K2132" s="3">
        <v>29.9</v>
      </c>
      <c r="L2132">
        <v>4</v>
      </c>
      <c r="M2132" s="3">
        <v>119.6</v>
      </c>
      <c r="N2132" s="1" t="s">
        <v>6669</v>
      </c>
      <c r="O2132" s="1" t="s">
        <v>37</v>
      </c>
    </row>
    <row r="2133" spans="1:15" x14ac:dyDescent="0.3">
      <c r="A2133" s="1" t="s">
        <v>5596</v>
      </c>
      <c r="B2133" s="2">
        <v>44993</v>
      </c>
      <c r="C2133" s="1" t="s">
        <v>6670</v>
      </c>
      <c r="D2133" s="1" t="s">
        <v>15</v>
      </c>
      <c r="E2133">
        <v>2023</v>
      </c>
      <c r="F2133" s="1" t="s">
        <v>2972</v>
      </c>
      <c r="G2133" s="1" t="s">
        <v>2973</v>
      </c>
      <c r="H2133" s="1" t="s">
        <v>1821</v>
      </c>
      <c r="I2133" s="1" t="s">
        <v>1822</v>
      </c>
      <c r="J2133" s="1" t="s">
        <v>20</v>
      </c>
      <c r="K2133" s="3">
        <v>27.02</v>
      </c>
      <c r="L2133">
        <v>1</v>
      </c>
      <c r="M2133" s="3">
        <v>27.02</v>
      </c>
      <c r="N2133" s="1" t="s">
        <v>21</v>
      </c>
      <c r="O2133" s="1" t="s">
        <v>80</v>
      </c>
    </row>
    <row r="2134" spans="1:15" x14ac:dyDescent="0.3">
      <c r="A2134" s="1" t="s">
        <v>5597</v>
      </c>
      <c r="B2134" s="2">
        <v>45035</v>
      </c>
      <c r="C2134" s="1" t="s">
        <v>6670</v>
      </c>
      <c r="D2134" s="1" t="s">
        <v>82</v>
      </c>
      <c r="E2134">
        <v>2023</v>
      </c>
      <c r="F2134" s="1" t="s">
        <v>2006</v>
      </c>
      <c r="G2134" s="1" t="s">
        <v>3891</v>
      </c>
      <c r="H2134" s="1" t="s">
        <v>2527</v>
      </c>
      <c r="I2134" s="1" t="s">
        <v>2528</v>
      </c>
      <c r="J2134" s="1" t="s">
        <v>51</v>
      </c>
      <c r="K2134" s="3">
        <v>21.9</v>
      </c>
      <c r="L2134">
        <v>5</v>
      </c>
      <c r="M2134" s="3">
        <v>109.5</v>
      </c>
      <c r="N2134" s="1" t="s">
        <v>29</v>
      </c>
      <c r="O2134" s="1" t="s">
        <v>22</v>
      </c>
    </row>
    <row r="2135" spans="1:15" x14ac:dyDescent="0.3">
      <c r="A2135" s="1" t="s">
        <v>5598</v>
      </c>
      <c r="B2135" s="2">
        <v>44994</v>
      </c>
      <c r="C2135" s="1" t="s">
        <v>6672</v>
      </c>
      <c r="D2135" s="1" t="s">
        <v>15</v>
      </c>
      <c r="E2135">
        <v>2023</v>
      </c>
      <c r="F2135" s="1" t="s">
        <v>918</v>
      </c>
      <c r="G2135" s="1" t="s">
        <v>5599</v>
      </c>
      <c r="H2135" s="1" t="s">
        <v>585</v>
      </c>
      <c r="I2135" s="1" t="s">
        <v>586</v>
      </c>
      <c r="J2135" s="1" t="s">
        <v>70</v>
      </c>
      <c r="K2135" s="3">
        <v>5.56</v>
      </c>
      <c r="L2135">
        <v>5</v>
      </c>
      <c r="M2135" s="3">
        <v>27.8</v>
      </c>
      <c r="N2135" s="1" t="s">
        <v>88</v>
      </c>
      <c r="O2135" s="1" t="s">
        <v>44</v>
      </c>
    </row>
    <row r="2136" spans="1:15" x14ac:dyDescent="0.3">
      <c r="A2136" s="1" t="s">
        <v>5600</v>
      </c>
      <c r="B2136" s="2">
        <v>45545</v>
      </c>
      <c r="C2136" s="1" t="s">
        <v>6671</v>
      </c>
      <c r="D2136" s="1" t="s">
        <v>60</v>
      </c>
      <c r="E2136">
        <v>2024</v>
      </c>
      <c r="F2136" s="1" t="s">
        <v>5601</v>
      </c>
      <c r="G2136" s="1" t="s">
        <v>5602</v>
      </c>
      <c r="H2136" s="1" t="s">
        <v>5603</v>
      </c>
      <c r="I2136" s="1" t="s">
        <v>5604</v>
      </c>
      <c r="J2136" s="1" t="s">
        <v>20</v>
      </c>
      <c r="K2136" s="3">
        <v>21.88</v>
      </c>
      <c r="L2136">
        <v>2</v>
      </c>
      <c r="M2136" s="3">
        <v>43.76</v>
      </c>
      <c r="N2136" s="1" t="s">
        <v>21</v>
      </c>
      <c r="O2136" s="1" t="s">
        <v>44</v>
      </c>
    </row>
    <row r="2137" spans="1:15" x14ac:dyDescent="0.3">
      <c r="A2137" s="1" t="s">
        <v>5605</v>
      </c>
      <c r="B2137" s="2">
        <v>45495</v>
      </c>
      <c r="C2137" s="1" t="s">
        <v>6667</v>
      </c>
      <c r="D2137" s="1" t="s">
        <v>32</v>
      </c>
      <c r="E2137">
        <v>2024</v>
      </c>
      <c r="F2137" s="1" t="s">
        <v>4002</v>
      </c>
      <c r="G2137" s="1" t="s">
        <v>4003</v>
      </c>
      <c r="H2137" s="1" t="s">
        <v>5606</v>
      </c>
      <c r="I2137" s="1" t="s">
        <v>5607</v>
      </c>
      <c r="J2137" s="1" t="s">
        <v>70</v>
      </c>
      <c r="K2137" s="3">
        <v>42.54</v>
      </c>
      <c r="L2137">
        <v>2</v>
      </c>
      <c r="M2137" s="3">
        <v>85.08</v>
      </c>
      <c r="N2137" s="1" t="s">
        <v>29</v>
      </c>
      <c r="O2137" s="1" t="s">
        <v>193</v>
      </c>
    </row>
    <row r="2138" spans="1:15" x14ac:dyDescent="0.3">
      <c r="A2138" s="1" t="s">
        <v>5608</v>
      </c>
      <c r="B2138" s="2">
        <v>45805</v>
      </c>
      <c r="C2138" s="1" t="s">
        <v>6670</v>
      </c>
      <c r="D2138" s="1" t="s">
        <v>46</v>
      </c>
      <c r="E2138">
        <v>2025</v>
      </c>
      <c r="F2138" s="1" t="s">
        <v>1092</v>
      </c>
      <c r="G2138" s="1" t="s">
        <v>4204</v>
      </c>
      <c r="H2138" s="1" t="s">
        <v>3930</v>
      </c>
      <c r="I2138" s="1" t="s">
        <v>3931</v>
      </c>
      <c r="J2138" s="1" t="s">
        <v>70</v>
      </c>
      <c r="K2138" s="3">
        <v>26.64</v>
      </c>
      <c r="L2138">
        <v>5</v>
      </c>
      <c r="M2138" s="3">
        <v>133.19999999999999</v>
      </c>
      <c r="N2138" s="1" t="s">
        <v>6669</v>
      </c>
      <c r="O2138" s="1" t="s">
        <v>193</v>
      </c>
    </row>
    <row r="2139" spans="1:15" x14ac:dyDescent="0.3">
      <c r="A2139" s="1" t="s">
        <v>5609</v>
      </c>
      <c r="B2139" s="2">
        <v>45451</v>
      </c>
      <c r="C2139" s="1" t="s">
        <v>6673</v>
      </c>
      <c r="D2139" s="1" t="s">
        <v>24</v>
      </c>
      <c r="E2139">
        <v>2024</v>
      </c>
      <c r="F2139" s="1" t="s">
        <v>2051</v>
      </c>
      <c r="G2139" s="1" t="s">
        <v>5222</v>
      </c>
      <c r="H2139" s="1" t="s">
        <v>2913</v>
      </c>
      <c r="I2139" s="1" t="s">
        <v>3855</v>
      </c>
      <c r="J2139" s="1" t="s">
        <v>20</v>
      </c>
      <c r="K2139" s="3">
        <v>26.42</v>
      </c>
      <c r="L2139">
        <v>1</v>
      </c>
      <c r="M2139" s="3">
        <v>26.42</v>
      </c>
      <c r="N2139" s="1" t="s">
        <v>29</v>
      </c>
      <c r="O2139" s="1" t="s">
        <v>37</v>
      </c>
    </row>
    <row r="2140" spans="1:15" x14ac:dyDescent="0.3">
      <c r="A2140" s="1" t="s">
        <v>5610</v>
      </c>
      <c r="B2140" s="2">
        <v>45573</v>
      </c>
      <c r="C2140" s="1" t="s">
        <v>6671</v>
      </c>
      <c r="D2140" s="1" t="s">
        <v>133</v>
      </c>
      <c r="E2140">
        <v>2024</v>
      </c>
      <c r="F2140" s="1" t="s">
        <v>128</v>
      </c>
      <c r="G2140" s="1" t="s">
        <v>5611</v>
      </c>
      <c r="H2140" s="1" t="s">
        <v>856</v>
      </c>
      <c r="I2140" s="1" t="s">
        <v>857</v>
      </c>
      <c r="J2140" s="1" t="s">
        <v>87</v>
      </c>
      <c r="K2140" s="3">
        <v>49.36</v>
      </c>
      <c r="L2140">
        <v>3</v>
      </c>
      <c r="M2140" s="3">
        <v>148.08000000000001</v>
      </c>
      <c r="N2140" s="1" t="s">
        <v>6669</v>
      </c>
      <c r="O2140" s="1" t="s">
        <v>37</v>
      </c>
    </row>
    <row r="2141" spans="1:15" x14ac:dyDescent="0.3">
      <c r="A2141" s="1" t="s">
        <v>5612</v>
      </c>
      <c r="B2141" s="2">
        <v>44958</v>
      </c>
      <c r="C2141" s="1" t="s">
        <v>6670</v>
      </c>
      <c r="D2141" s="1" t="s">
        <v>39</v>
      </c>
      <c r="E2141">
        <v>2023</v>
      </c>
      <c r="F2141" s="1" t="s">
        <v>4666</v>
      </c>
      <c r="G2141" s="1" t="s">
        <v>4667</v>
      </c>
      <c r="H2141" s="1" t="s">
        <v>2470</v>
      </c>
      <c r="I2141" s="1" t="s">
        <v>4562</v>
      </c>
      <c r="J2141" s="1" t="s">
        <v>20</v>
      </c>
      <c r="K2141" s="3">
        <v>37.619999999999997</v>
      </c>
      <c r="L2141">
        <v>4</v>
      </c>
      <c r="M2141" s="3">
        <v>150.47999999999999</v>
      </c>
      <c r="N2141" s="1" t="s">
        <v>21</v>
      </c>
      <c r="O2141" s="1" t="s">
        <v>22</v>
      </c>
    </row>
    <row r="2142" spans="1:15" x14ac:dyDescent="0.3">
      <c r="A2142" s="1" t="s">
        <v>5613</v>
      </c>
      <c r="B2142" s="2">
        <v>45008</v>
      </c>
      <c r="C2142" s="1" t="s">
        <v>6672</v>
      </c>
      <c r="D2142" s="1" t="s">
        <v>15</v>
      </c>
      <c r="E2142">
        <v>2023</v>
      </c>
      <c r="F2142" s="1" t="s">
        <v>1459</v>
      </c>
      <c r="G2142" s="1" t="s">
        <v>1460</v>
      </c>
      <c r="H2142" s="1" t="s">
        <v>1350</v>
      </c>
      <c r="I2142" s="1" t="s">
        <v>1351</v>
      </c>
      <c r="J2142" s="1" t="s">
        <v>20</v>
      </c>
      <c r="K2142" s="3">
        <v>29.56</v>
      </c>
      <c r="L2142">
        <v>4</v>
      </c>
      <c r="M2142" s="3">
        <v>118.24</v>
      </c>
      <c r="N2142" s="1" t="s">
        <v>21</v>
      </c>
      <c r="O2142" s="1" t="s">
        <v>37</v>
      </c>
    </row>
    <row r="2143" spans="1:15" x14ac:dyDescent="0.3">
      <c r="A2143" s="1" t="s">
        <v>5614</v>
      </c>
      <c r="B2143" s="2">
        <v>44974</v>
      </c>
      <c r="C2143" s="1" t="s">
        <v>6668</v>
      </c>
      <c r="D2143" s="1" t="s">
        <v>39</v>
      </c>
      <c r="E2143">
        <v>2023</v>
      </c>
      <c r="F2143" s="1" t="s">
        <v>1299</v>
      </c>
      <c r="G2143" s="1" t="s">
        <v>584</v>
      </c>
      <c r="H2143" s="1" t="s">
        <v>1986</v>
      </c>
      <c r="I2143" s="1" t="s">
        <v>1987</v>
      </c>
      <c r="J2143" s="1" t="s">
        <v>87</v>
      </c>
      <c r="K2143" s="3">
        <v>24.84</v>
      </c>
      <c r="L2143">
        <v>2</v>
      </c>
      <c r="M2143" s="3">
        <v>49.68</v>
      </c>
      <c r="N2143" s="1" t="s">
        <v>21</v>
      </c>
      <c r="O2143" s="1" t="s">
        <v>52</v>
      </c>
    </row>
    <row r="2144" spans="1:15" x14ac:dyDescent="0.3">
      <c r="A2144" s="1" t="s">
        <v>5615</v>
      </c>
      <c r="B2144" s="2">
        <v>45499</v>
      </c>
      <c r="C2144" s="1" t="s">
        <v>6668</v>
      </c>
      <c r="D2144" s="1" t="s">
        <v>32</v>
      </c>
      <c r="E2144">
        <v>2024</v>
      </c>
      <c r="F2144" s="1" t="s">
        <v>794</v>
      </c>
      <c r="G2144" s="1" t="s">
        <v>4913</v>
      </c>
      <c r="H2144" s="1" t="s">
        <v>2065</v>
      </c>
      <c r="I2144" s="1" t="s">
        <v>4640</v>
      </c>
      <c r="J2144" s="1" t="s">
        <v>70</v>
      </c>
      <c r="K2144" s="3">
        <v>12.58</v>
      </c>
      <c r="L2144">
        <v>1</v>
      </c>
      <c r="M2144" s="3">
        <v>12.58</v>
      </c>
      <c r="N2144" s="1" t="s">
        <v>21</v>
      </c>
      <c r="O2144" s="1" t="s">
        <v>193</v>
      </c>
    </row>
    <row r="2145" spans="1:15" x14ac:dyDescent="0.3">
      <c r="A2145" s="1" t="s">
        <v>5616</v>
      </c>
      <c r="B2145" s="2">
        <v>45615</v>
      </c>
      <c r="C2145" s="1" t="s">
        <v>6671</v>
      </c>
      <c r="D2145" s="1" t="s">
        <v>54</v>
      </c>
      <c r="E2145">
        <v>2024</v>
      </c>
      <c r="F2145" s="1" t="s">
        <v>3186</v>
      </c>
      <c r="G2145" s="1" t="s">
        <v>3187</v>
      </c>
      <c r="H2145" s="1" t="s">
        <v>2685</v>
      </c>
      <c r="I2145" s="1" t="s">
        <v>2686</v>
      </c>
      <c r="J2145" s="1" t="s">
        <v>70</v>
      </c>
      <c r="K2145" s="3">
        <v>42</v>
      </c>
      <c r="L2145">
        <v>4</v>
      </c>
      <c r="M2145" s="3">
        <v>168</v>
      </c>
      <c r="N2145" s="1" t="s">
        <v>29</v>
      </c>
      <c r="O2145" s="1" t="s">
        <v>37</v>
      </c>
    </row>
    <row r="2146" spans="1:15" x14ac:dyDescent="0.3">
      <c r="A2146" s="1" t="s">
        <v>5617</v>
      </c>
      <c r="B2146" s="2">
        <v>45399</v>
      </c>
      <c r="C2146" s="1" t="s">
        <v>6670</v>
      </c>
      <c r="D2146" s="1" t="s">
        <v>82</v>
      </c>
      <c r="E2146">
        <v>2024</v>
      </c>
      <c r="F2146" s="1" t="s">
        <v>958</v>
      </c>
      <c r="G2146" s="1" t="s">
        <v>5618</v>
      </c>
      <c r="H2146" s="1" t="s">
        <v>979</v>
      </c>
      <c r="I2146" s="1" t="s">
        <v>980</v>
      </c>
      <c r="J2146" s="1" t="s">
        <v>51</v>
      </c>
      <c r="K2146" s="3">
        <v>7.8</v>
      </c>
      <c r="L2146">
        <v>5</v>
      </c>
      <c r="M2146" s="3">
        <v>39</v>
      </c>
      <c r="N2146" s="1" t="s">
        <v>6669</v>
      </c>
      <c r="O2146" s="1" t="s">
        <v>37</v>
      </c>
    </row>
    <row r="2147" spans="1:15" x14ac:dyDescent="0.3">
      <c r="A2147" s="1" t="s">
        <v>5619</v>
      </c>
      <c r="B2147" s="2">
        <v>45049</v>
      </c>
      <c r="C2147" s="1" t="s">
        <v>6670</v>
      </c>
      <c r="D2147" s="1" t="s">
        <v>46</v>
      </c>
      <c r="E2147">
        <v>2023</v>
      </c>
      <c r="F2147" s="1" t="s">
        <v>799</v>
      </c>
      <c r="G2147" s="1" t="s">
        <v>1579</v>
      </c>
      <c r="H2147" s="1" t="s">
        <v>228</v>
      </c>
      <c r="I2147" s="1" t="s">
        <v>5241</v>
      </c>
      <c r="J2147" s="1" t="s">
        <v>87</v>
      </c>
      <c r="K2147" s="3">
        <v>40.75</v>
      </c>
      <c r="L2147">
        <v>5</v>
      </c>
      <c r="M2147" s="3">
        <v>203.75</v>
      </c>
      <c r="N2147" s="1" t="s">
        <v>6669</v>
      </c>
      <c r="O2147" s="1" t="s">
        <v>37</v>
      </c>
    </row>
    <row r="2148" spans="1:15" x14ac:dyDescent="0.3">
      <c r="A2148" s="1" t="s">
        <v>5620</v>
      </c>
      <c r="B2148" s="2">
        <v>45069</v>
      </c>
      <c r="C2148" s="1" t="s">
        <v>6671</v>
      </c>
      <c r="D2148" s="1" t="s">
        <v>46</v>
      </c>
      <c r="E2148">
        <v>2023</v>
      </c>
      <c r="F2148" s="1" t="s">
        <v>987</v>
      </c>
      <c r="G2148" s="1" t="s">
        <v>988</v>
      </c>
      <c r="H2148" s="1" t="s">
        <v>3377</v>
      </c>
      <c r="I2148" s="1" t="s">
        <v>3378</v>
      </c>
      <c r="J2148" s="1" t="s">
        <v>87</v>
      </c>
      <c r="K2148" s="3">
        <v>31.73</v>
      </c>
      <c r="L2148">
        <v>3</v>
      </c>
      <c r="M2148" s="3">
        <v>95.19</v>
      </c>
      <c r="N2148" s="1" t="s">
        <v>6669</v>
      </c>
      <c r="O2148" s="1" t="s">
        <v>193</v>
      </c>
    </row>
    <row r="2149" spans="1:15" x14ac:dyDescent="0.3">
      <c r="A2149" s="1" t="s">
        <v>5621</v>
      </c>
      <c r="B2149" s="2">
        <v>44879</v>
      </c>
      <c r="C2149" s="1" t="s">
        <v>6667</v>
      </c>
      <c r="D2149" s="1" t="s">
        <v>54</v>
      </c>
      <c r="E2149">
        <v>2022</v>
      </c>
      <c r="F2149" s="1" t="s">
        <v>4571</v>
      </c>
      <c r="G2149" s="1" t="s">
        <v>4572</v>
      </c>
      <c r="H2149" s="1" t="s">
        <v>623</v>
      </c>
      <c r="I2149" s="1" t="s">
        <v>2232</v>
      </c>
      <c r="J2149" s="1" t="s">
        <v>70</v>
      </c>
      <c r="K2149" s="3">
        <v>10.36</v>
      </c>
      <c r="L2149">
        <v>3</v>
      </c>
      <c r="M2149" s="3">
        <v>31.08</v>
      </c>
      <c r="N2149" s="1" t="s">
        <v>6669</v>
      </c>
      <c r="O2149" s="1" t="s">
        <v>44</v>
      </c>
    </row>
    <row r="2150" spans="1:15" x14ac:dyDescent="0.3">
      <c r="A2150" s="1" t="s">
        <v>5622</v>
      </c>
      <c r="B2150" s="2">
        <v>45313</v>
      </c>
      <c r="C2150" s="1" t="s">
        <v>6667</v>
      </c>
      <c r="D2150" s="1" t="s">
        <v>210</v>
      </c>
      <c r="E2150">
        <v>2024</v>
      </c>
      <c r="F2150" s="1" t="s">
        <v>799</v>
      </c>
      <c r="G2150" s="1" t="s">
        <v>800</v>
      </c>
      <c r="H2150" s="1" t="s">
        <v>508</v>
      </c>
      <c r="I2150" s="1" t="s">
        <v>2261</v>
      </c>
      <c r="J2150" s="1" t="s">
        <v>87</v>
      </c>
      <c r="K2150" s="3">
        <v>10.31</v>
      </c>
      <c r="L2150">
        <v>1</v>
      </c>
      <c r="M2150" s="3">
        <v>10.31</v>
      </c>
      <c r="N2150" s="1" t="s">
        <v>88</v>
      </c>
      <c r="O2150" s="1" t="s">
        <v>37</v>
      </c>
    </row>
    <row r="2151" spans="1:15" x14ac:dyDescent="0.3">
      <c r="A2151" s="1" t="s">
        <v>5623</v>
      </c>
      <c r="B2151" s="2">
        <v>45547</v>
      </c>
      <c r="C2151" s="1" t="s">
        <v>6672</v>
      </c>
      <c r="D2151" s="1" t="s">
        <v>60</v>
      </c>
      <c r="E2151">
        <v>2024</v>
      </c>
      <c r="F2151" s="1" t="s">
        <v>1032</v>
      </c>
      <c r="G2151" s="1" t="s">
        <v>4996</v>
      </c>
      <c r="H2151" s="1" t="s">
        <v>1428</v>
      </c>
      <c r="I2151" s="1" t="s">
        <v>4660</v>
      </c>
      <c r="J2151" s="1" t="s">
        <v>70</v>
      </c>
      <c r="K2151" s="3">
        <v>26.19</v>
      </c>
      <c r="L2151">
        <v>3</v>
      </c>
      <c r="M2151" s="3">
        <v>78.569999999999993</v>
      </c>
      <c r="N2151" s="1" t="s">
        <v>88</v>
      </c>
      <c r="O2151" s="1" t="s">
        <v>30</v>
      </c>
    </row>
    <row r="2152" spans="1:15" x14ac:dyDescent="0.3">
      <c r="A2152" s="1" t="s">
        <v>5624</v>
      </c>
      <c r="B2152" s="2">
        <v>45780</v>
      </c>
      <c r="C2152" s="1" t="s">
        <v>6673</v>
      </c>
      <c r="D2152" s="1" t="s">
        <v>46</v>
      </c>
      <c r="E2152">
        <v>2025</v>
      </c>
      <c r="F2152" s="1" t="s">
        <v>2196</v>
      </c>
      <c r="G2152" s="1" t="s">
        <v>5625</v>
      </c>
      <c r="H2152" s="1" t="s">
        <v>3850</v>
      </c>
      <c r="I2152" s="1" t="s">
        <v>3851</v>
      </c>
      <c r="J2152" s="1" t="s">
        <v>20</v>
      </c>
      <c r="K2152" s="3">
        <v>37.71</v>
      </c>
      <c r="L2152">
        <v>1</v>
      </c>
      <c r="M2152" s="3">
        <v>37.71</v>
      </c>
      <c r="N2152" s="1" t="s">
        <v>21</v>
      </c>
      <c r="O2152" s="1" t="s">
        <v>193</v>
      </c>
    </row>
    <row r="2153" spans="1:15" x14ac:dyDescent="0.3">
      <c r="A2153" s="1" t="s">
        <v>5626</v>
      </c>
      <c r="B2153" s="2">
        <v>45030</v>
      </c>
      <c r="C2153" s="1" t="s">
        <v>6668</v>
      </c>
      <c r="D2153" s="1" t="s">
        <v>82</v>
      </c>
      <c r="E2153">
        <v>2023</v>
      </c>
      <c r="F2153" s="1" t="s">
        <v>2035</v>
      </c>
      <c r="G2153" s="1" t="s">
        <v>2036</v>
      </c>
      <c r="H2153" s="1" t="s">
        <v>1613</v>
      </c>
      <c r="I2153" s="1" t="s">
        <v>2442</v>
      </c>
      <c r="J2153" s="1" t="s">
        <v>20</v>
      </c>
      <c r="K2153" s="3">
        <v>13.28</v>
      </c>
      <c r="L2153">
        <v>5</v>
      </c>
      <c r="M2153" s="3">
        <v>66.400000000000006</v>
      </c>
      <c r="N2153" s="1" t="s">
        <v>21</v>
      </c>
      <c r="O2153" s="1" t="s">
        <v>22</v>
      </c>
    </row>
    <row r="2154" spans="1:15" x14ac:dyDescent="0.3">
      <c r="A2154" s="1" t="s">
        <v>5627</v>
      </c>
      <c r="B2154" s="2">
        <v>45451</v>
      </c>
      <c r="C2154" s="1" t="s">
        <v>6673</v>
      </c>
      <c r="D2154" s="1" t="s">
        <v>24</v>
      </c>
      <c r="E2154">
        <v>2024</v>
      </c>
      <c r="F2154" s="1" t="s">
        <v>419</v>
      </c>
      <c r="G2154" s="1" t="s">
        <v>420</v>
      </c>
      <c r="H2154" s="1" t="s">
        <v>883</v>
      </c>
      <c r="I2154" s="1" t="s">
        <v>884</v>
      </c>
      <c r="J2154" s="1" t="s">
        <v>51</v>
      </c>
      <c r="K2154" s="3">
        <v>17.37</v>
      </c>
      <c r="L2154">
        <v>2</v>
      </c>
      <c r="M2154" s="3">
        <v>34.74</v>
      </c>
      <c r="N2154" s="1" t="s">
        <v>21</v>
      </c>
      <c r="O2154" s="1" t="s">
        <v>44</v>
      </c>
    </row>
    <row r="2155" spans="1:15" x14ac:dyDescent="0.3">
      <c r="A2155" s="1" t="s">
        <v>5628</v>
      </c>
      <c r="B2155" s="2">
        <v>45880</v>
      </c>
      <c r="C2155" s="1" t="s">
        <v>6667</v>
      </c>
      <c r="D2155" s="1" t="s">
        <v>90</v>
      </c>
      <c r="E2155">
        <v>2025</v>
      </c>
      <c r="F2155" s="1" t="s">
        <v>4210</v>
      </c>
      <c r="G2155" s="1" t="s">
        <v>4211</v>
      </c>
      <c r="H2155" s="1" t="s">
        <v>984</v>
      </c>
      <c r="I2155" s="1" t="s">
        <v>985</v>
      </c>
      <c r="J2155" s="1" t="s">
        <v>70</v>
      </c>
      <c r="K2155" s="3">
        <v>43.04</v>
      </c>
      <c r="L2155">
        <v>2</v>
      </c>
      <c r="M2155" s="3">
        <v>86.08</v>
      </c>
      <c r="N2155" s="1" t="s">
        <v>29</v>
      </c>
      <c r="O2155" s="1" t="s">
        <v>37</v>
      </c>
    </row>
    <row r="2156" spans="1:15" x14ac:dyDescent="0.3">
      <c r="A2156" s="1" t="s">
        <v>5629</v>
      </c>
      <c r="B2156" s="2">
        <v>45613</v>
      </c>
      <c r="C2156" s="1" t="s">
        <v>6666</v>
      </c>
      <c r="D2156" s="1" t="s">
        <v>54</v>
      </c>
      <c r="E2156">
        <v>2024</v>
      </c>
      <c r="F2156" s="1" t="s">
        <v>280</v>
      </c>
      <c r="G2156" s="1" t="s">
        <v>281</v>
      </c>
      <c r="H2156" s="1" t="s">
        <v>936</v>
      </c>
      <c r="I2156" s="1" t="s">
        <v>2138</v>
      </c>
      <c r="J2156" s="1" t="s">
        <v>51</v>
      </c>
      <c r="K2156" s="3">
        <v>27.98</v>
      </c>
      <c r="L2156">
        <v>4</v>
      </c>
      <c r="M2156" s="3">
        <v>111.92</v>
      </c>
      <c r="N2156" s="1" t="s">
        <v>88</v>
      </c>
      <c r="O2156" s="1" t="s">
        <v>52</v>
      </c>
    </row>
    <row r="2157" spans="1:15" x14ac:dyDescent="0.3">
      <c r="A2157" s="1" t="s">
        <v>5630</v>
      </c>
      <c r="B2157" s="2">
        <v>45700</v>
      </c>
      <c r="C2157" s="1" t="s">
        <v>6670</v>
      </c>
      <c r="D2157" s="1" t="s">
        <v>39</v>
      </c>
      <c r="E2157">
        <v>2025</v>
      </c>
      <c r="F2157" s="1" t="s">
        <v>5631</v>
      </c>
      <c r="G2157" s="1" t="s">
        <v>5632</v>
      </c>
      <c r="H2157" s="1" t="s">
        <v>3235</v>
      </c>
      <c r="I2157" s="1" t="s">
        <v>3236</v>
      </c>
      <c r="J2157" s="1" t="s">
        <v>51</v>
      </c>
      <c r="K2157" s="3">
        <v>32.74</v>
      </c>
      <c r="L2157">
        <v>3</v>
      </c>
      <c r="M2157" s="3">
        <v>98.22</v>
      </c>
      <c r="N2157" s="1" t="s">
        <v>21</v>
      </c>
      <c r="O2157" s="1" t="s">
        <v>37</v>
      </c>
    </row>
    <row r="2158" spans="1:15" x14ac:dyDescent="0.3">
      <c r="A2158" s="1" t="s">
        <v>5633</v>
      </c>
      <c r="B2158" s="2">
        <v>45321</v>
      </c>
      <c r="C2158" s="1" t="s">
        <v>6671</v>
      </c>
      <c r="D2158" s="1" t="s">
        <v>210</v>
      </c>
      <c r="E2158">
        <v>2024</v>
      </c>
      <c r="F2158" s="1" t="s">
        <v>4301</v>
      </c>
      <c r="G2158" s="1" t="s">
        <v>5634</v>
      </c>
      <c r="H2158" s="1" t="s">
        <v>2527</v>
      </c>
      <c r="I2158" s="1" t="s">
        <v>2528</v>
      </c>
      <c r="J2158" s="1" t="s">
        <v>87</v>
      </c>
      <c r="K2158" s="3">
        <v>21.56</v>
      </c>
      <c r="L2158">
        <v>5</v>
      </c>
      <c r="M2158" s="3">
        <v>107.8</v>
      </c>
      <c r="N2158" s="1" t="s">
        <v>88</v>
      </c>
      <c r="O2158" s="1" t="s">
        <v>44</v>
      </c>
    </row>
    <row r="2159" spans="1:15" x14ac:dyDescent="0.3">
      <c r="A2159" s="1" t="s">
        <v>5635</v>
      </c>
      <c r="B2159" s="2">
        <v>45286</v>
      </c>
      <c r="C2159" s="1" t="s">
        <v>6671</v>
      </c>
      <c r="D2159" s="1" t="s">
        <v>107</v>
      </c>
      <c r="E2159">
        <v>2023</v>
      </c>
      <c r="F2159" s="1" t="s">
        <v>2790</v>
      </c>
      <c r="G2159" s="1" t="s">
        <v>2791</v>
      </c>
      <c r="H2159" s="1" t="s">
        <v>2208</v>
      </c>
      <c r="I2159" s="1" t="s">
        <v>2209</v>
      </c>
      <c r="J2159" s="1" t="s">
        <v>20</v>
      </c>
      <c r="K2159" s="3">
        <v>29.14</v>
      </c>
      <c r="L2159">
        <v>1</v>
      </c>
      <c r="M2159" s="3">
        <v>29.14</v>
      </c>
      <c r="N2159" s="1" t="s">
        <v>21</v>
      </c>
      <c r="O2159" s="1" t="s">
        <v>22</v>
      </c>
    </row>
    <row r="2160" spans="1:15" x14ac:dyDescent="0.3">
      <c r="A2160" s="1" t="s">
        <v>5636</v>
      </c>
      <c r="B2160" s="2">
        <v>45183</v>
      </c>
      <c r="C2160" s="1" t="s">
        <v>6672</v>
      </c>
      <c r="D2160" s="1" t="s">
        <v>60</v>
      </c>
      <c r="E2160">
        <v>2023</v>
      </c>
      <c r="F2160" s="1" t="s">
        <v>1203</v>
      </c>
      <c r="G2160" s="1" t="s">
        <v>5637</v>
      </c>
      <c r="H2160" s="1" t="s">
        <v>1730</v>
      </c>
      <c r="I2160" s="1" t="s">
        <v>5638</v>
      </c>
      <c r="J2160" s="1" t="s">
        <v>70</v>
      </c>
      <c r="K2160" s="3">
        <v>11.26</v>
      </c>
      <c r="L2160">
        <v>2</v>
      </c>
      <c r="M2160" s="3">
        <v>22.52</v>
      </c>
      <c r="N2160" s="1" t="s">
        <v>21</v>
      </c>
      <c r="O2160" s="1" t="s">
        <v>44</v>
      </c>
    </row>
    <row r="2161" spans="1:15" x14ac:dyDescent="0.3">
      <c r="A2161" s="1" t="s">
        <v>5639</v>
      </c>
      <c r="B2161" s="2">
        <v>45341</v>
      </c>
      <c r="C2161" s="1" t="s">
        <v>6667</v>
      </c>
      <c r="D2161" s="1" t="s">
        <v>39</v>
      </c>
      <c r="E2161">
        <v>2024</v>
      </c>
      <c r="F2161" s="1" t="s">
        <v>3682</v>
      </c>
      <c r="G2161" s="1" t="s">
        <v>3683</v>
      </c>
      <c r="H2161" s="1" t="s">
        <v>1630</v>
      </c>
      <c r="I2161" s="1" t="s">
        <v>1631</v>
      </c>
      <c r="J2161" s="1" t="s">
        <v>51</v>
      </c>
      <c r="K2161" s="3">
        <v>28.5</v>
      </c>
      <c r="L2161">
        <v>5</v>
      </c>
      <c r="M2161" s="3">
        <v>142.5</v>
      </c>
      <c r="N2161" s="1" t="s">
        <v>21</v>
      </c>
      <c r="O2161" s="1" t="s">
        <v>30</v>
      </c>
    </row>
    <row r="2162" spans="1:15" x14ac:dyDescent="0.3">
      <c r="A2162" s="1" t="s">
        <v>5640</v>
      </c>
      <c r="B2162" s="2">
        <v>45602</v>
      </c>
      <c r="C2162" s="1" t="s">
        <v>6670</v>
      </c>
      <c r="D2162" s="1" t="s">
        <v>54</v>
      </c>
      <c r="E2162">
        <v>2024</v>
      </c>
      <c r="F2162" s="1" t="s">
        <v>1588</v>
      </c>
      <c r="G2162" s="1" t="s">
        <v>1589</v>
      </c>
      <c r="H2162" s="1" t="s">
        <v>1080</v>
      </c>
      <c r="I2162" s="1" t="s">
        <v>2343</v>
      </c>
      <c r="J2162" s="1" t="s">
        <v>87</v>
      </c>
      <c r="K2162" s="3">
        <v>47.74</v>
      </c>
      <c r="L2162">
        <v>3</v>
      </c>
      <c r="M2162" s="3">
        <v>143.22</v>
      </c>
      <c r="N2162" s="1" t="s">
        <v>6669</v>
      </c>
      <c r="O2162" s="1" t="s">
        <v>52</v>
      </c>
    </row>
    <row r="2163" spans="1:15" x14ac:dyDescent="0.3">
      <c r="A2163" s="1" t="s">
        <v>5641</v>
      </c>
      <c r="B2163" s="2">
        <v>45532</v>
      </c>
      <c r="C2163" s="1" t="s">
        <v>6670</v>
      </c>
      <c r="D2163" s="1" t="s">
        <v>90</v>
      </c>
      <c r="E2163">
        <v>2024</v>
      </c>
      <c r="F2163" s="1" t="s">
        <v>873</v>
      </c>
      <c r="G2163" s="1" t="s">
        <v>5642</v>
      </c>
      <c r="H2163" s="1" t="s">
        <v>5643</v>
      </c>
      <c r="I2163" s="1" t="s">
        <v>5644</v>
      </c>
      <c r="J2163" s="1" t="s">
        <v>87</v>
      </c>
      <c r="K2163" s="3">
        <v>5.36</v>
      </c>
      <c r="L2163">
        <v>3</v>
      </c>
      <c r="M2163" s="3">
        <v>16.079999999999998</v>
      </c>
      <c r="N2163" s="1" t="s">
        <v>29</v>
      </c>
      <c r="O2163" s="1" t="s">
        <v>52</v>
      </c>
    </row>
    <row r="2164" spans="1:15" x14ac:dyDescent="0.3">
      <c r="A2164" s="1" t="s">
        <v>5645</v>
      </c>
      <c r="B2164" s="2">
        <v>45732</v>
      </c>
      <c r="C2164" s="1" t="s">
        <v>6666</v>
      </c>
      <c r="D2164" s="1" t="s">
        <v>15</v>
      </c>
      <c r="E2164">
        <v>2025</v>
      </c>
      <c r="F2164" s="1" t="s">
        <v>495</v>
      </c>
      <c r="G2164" s="1" t="s">
        <v>496</v>
      </c>
      <c r="H2164" s="1" t="s">
        <v>1068</v>
      </c>
      <c r="I2164" s="1" t="s">
        <v>1069</v>
      </c>
      <c r="J2164" s="1" t="s">
        <v>70</v>
      </c>
      <c r="K2164" s="3">
        <v>35.74</v>
      </c>
      <c r="L2164">
        <v>5</v>
      </c>
      <c r="M2164" s="3">
        <v>178.7</v>
      </c>
      <c r="N2164" s="1" t="s">
        <v>21</v>
      </c>
      <c r="O2164" s="1" t="s">
        <v>22</v>
      </c>
    </row>
    <row r="2165" spans="1:15" x14ac:dyDescent="0.3">
      <c r="A2165" s="1" t="s">
        <v>5646</v>
      </c>
      <c r="B2165" s="2">
        <v>44851</v>
      </c>
      <c r="C2165" s="1" t="s">
        <v>6667</v>
      </c>
      <c r="D2165" s="1" t="s">
        <v>133</v>
      </c>
      <c r="E2165">
        <v>2022</v>
      </c>
      <c r="F2165" s="1" t="s">
        <v>2006</v>
      </c>
      <c r="G2165" s="1" t="s">
        <v>2007</v>
      </c>
      <c r="H2165" s="1" t="s">
        <v>923</v>
      </c>
      <c r="I2165" s="1" t="s">
        <v>4344</v>
      </c>
      <c r="J2165" s="1" t="s">
        <v>20</v>
      </c>
      <c r="K2165" s="3">
        <v>46.06</v>
      </c>
      <c r="L2165">
        <v>5</v>
      </c>
      <c r="M2165" s="3">
        <v>230.3</v>
      </c>
      <c r="N2165" s="1" t="s">
        <v>6669</v>
      </c>
      <c r="O2165" s="1" t="s">
        <v>44</v>
      </c>
    </row>
    <row r="2166" spans="1:15" x14ac:dyDescent="0.3">
      <c r="A2166" s="1" t="s">
        <v>5647</v>
      </c>
      <c r="B2166" s="2">
        <v>44882</v>
      </c>
      <c r="C2166" s="1" t="s">
        <v>6672</v>
      </c>
      <c r="D2166" s="1" t="s">
        <v>54</v>
      </c>
      <c r="E2166">
        <v>2022</v>
      </c>
      <c r="F2166" s="1" t="s">
        <v>944</v>
      </c>
      <c r="G2166" s="1" t="s">
        <v>3613</v>
      </c>
      <c r="H2166" s="1" t="s">
        <v>2678</v>
      </c>
      <c r="I2166" s="1" t="s">
        <v>2679</v>
      </c>
      <c r="J2166" s="1" t="s">
        <v>70</v>
      </c>
      <c r="K2166" s="3">
        <v>40.590000000000003</v>
      </c>
      <c r="L2166">
        <v>3</v>
      </c>
      <c r="M2166" s="3">
        <v>121.77</v>
      </c>
      <c r="N2166" s="1" t="s">
        <v>21</v>
      </c>
      <c r="O2166" s="1" t="s">
        <v>22</v>
      </c>
    </row>
    <row r="2167" spans="1:15" x14ac:dyDescent="0.3">
      <c r="A2167" s="1" t="s">
        <v>5648</v>
      </c>
      <c r="B2167" s="2">
        <v>45299</v>
      </c>
      <c r="C2167" s="1" t="s">
        <v>6667</v>
      </c>
      <c r="D2167" s="1" t="s">
        <v>210</v>
      </c>
      <c r="E2167">
        <v>2024</v>
      </c>
      <c r="F2167" s="1" t="s">
        <v>322</v>
      </c>
      <c r="G2167" s="1" t="s">
        <v>864</v>
      </c>
      <c r="H2167" s="1" t="s">
        <v>633</v>
      </c>
      <c r="I2167" s="1" t="s">
        <v>2305</v>
      </c>
      <c r="J2167" s="1" t="s">
        <v>70</v>
      </c>
      <c r="K2167" s="3">
        <v>22.4</v>
      </c>
      <c r="L2167">
        <v>5</v>
      </c>
      <c r="M2167" s="3">
        <v>112</v>
      </c>
      <c r="N2167" s="1" t="s">
        <v>21</v>
      </c>
      <c r="O2167" s="1" t="s">
        <v>37</v>
      </c>
    </row>
    <row r="2168" spans="1:15" x14ac:dyDescent="0.3">
      <c r="A2168" s="1" t="s">
        <v>5649</v>
      </c>
      <c r="B2168" s="2">
        <v>45293</v>
      </c>
      <c r="C2168" s="1" t="s">
        <v>6671</v>
      </c>
      <c r="D2168" s="1" t="s">
        <v>210</v>
      </c>
      <c r="E2168">
        <v>2024</v>
      </c>
      <c r="F2168" s="1" t="s">
        <v>2661</v>
      </c>
      <c r="G2168" s="1" t="s">
        <v>2662</v>
      </c>
      <c r="H2168" s="1" t="s">
        <v>1953</v>
      </c>
      <c r="I2168" s="1" t="s">
        <v>1954</v>
      </c>
      <c r="J2168" s="1" t="s">
        <v>20</v>
      </c>
      <c r="K2168" s="3">
        <v>50.71</v>
      </c>
      <c r="L2168">
        <v>1</v>
      </c>
      <c r="M2168" s="3">
        <v>50.71</v>
      </c>
      <c r="N2168" s="1" t="s">
        <v>29</v>
      </c>
      <c r="O2168" s="1" t="s">
        <v>95</v>
      </c>
    </row>
    <row r="2169" spans="1:15" x14ac:dyDescent="0.3">
      <c r="A2169" s="1" t="s">
        <v>5650</v>
      </c>
      <c r="B2169" s="2">
        <v>45387</v>
      </c>
      <c r="C2169" s="1" t="s">
        <v>6668</v>
      </c>
      <c r="D2169" s="1" t="s">
        <v>82</v>
      </c>
      <c r="E2169">
        <v>2024</v>
      </c>
      <c r="F2169" s="1" t="s">
        <v>5651</v>
      </c>
      <c r="G2169" s="1" t="s">
        <v>5652</v>
      </c>
      <c r="H2169" s="1" t="s">
        <v>707</v>
      </c>
      <c r="I2169" s="1" t="s">
        <v>708</v>
      </c>
      <c r="J2169" s="1" t="s">
        <v>20</v>
      </c>
      <c r="K2169" s="3">
        <v>11.83</v>
      </c>
      <c r="L2169">
        <v>2</v>
      </c>
      <c r="M2169" s="3">
        <v>23.66</v>
      </c>
      <c r="N2169" s="1" t="s">
        <v>88</v>
      </c>
      <c r="O2169" s="1" t="s">
        <v>193</v>
      </c>
    </row>
    <row r="2170" spans="1:15" x14ac:dyDescent="0.3">
      <c r="A2170" s="1" t="s">
        <v>5653</v>
      </c>
      <c r="B2170" s="2">
        <v>45884</v>
      </c>
      <c r="C2170" s="1" t="s">
        <v>6668</v>
      </c>
      <c r="D2170" s="1" t="s">
        <v>90</v>
      </c>
      <c r="E2170">
        <v>2025</v>
      </c>
      <c r="F2170" s="1" t="s">
        <v>1225</v>
      </c>
      <c r="G2170" s="1" t="s">
        <v>5654</v>
      </c>
      <c r="H2170" s="1" t="s">
        <v>2493</v>
      </c>
      <c r="I2170" s="1" t="s">
        <v>5492</v>
      </c>
      <c r="J2170" s="1" t="s">
        <v>51</v>
      </c>
      <c r="K2170" s="3">
        <v>23.98</v>
      </c>
      <c r="L2170">
        <v>4</v>
      </c>
      <c r="M2170" s="3">
        <v>95.92</v>
      </c>
      <c r="N2170" s="1" t="s">
        <v>21</v>
      </c>
      <c r="O2170" s="1" t="s">
        <v>37</v>
      </c>
    </row>
    <row r="2171" spans="1:15" x14ac:dyDescent="0.3">
      <c r="A2171" s="1" t="s">
        <v>5655</v>
      </c>
      <c r="B2171" s="2">
        <v>45327</v>
      </c>
      <c r="C2171" s="1" t="s">
        <v>6667</v>
      </c>
      <c r="D2171" s="1" t="s">
        <v>39</v>
      </c>
      <c r="E2171">
        <v>2024</v>
      </c>
      <c r="F2171" s="1" t="s">
        <v>3283</v>
      </c>
      <c r="G2171" s="1" t="s">
        <v>3284</v>
      </c>
      <c r="H2171" s="1" t="s">
        <v>1205</v>
      </c>
      <c r="I2171" s="1" t="s">
        <v>1206</v>
      </c>
      <c r="J2171" s="1" t="s">
        <v>87</v>
      </c>
      <c r="K2171" s="3">
        <v>18.59</v>
      </c>
      <c r="L2171">
        <v>2</v>
      </c>
      <c r="M2171" s="3">
        <v>37.18</v>
      </c>
      <c r="N2171" s="1" t="s">
        <v>21</v>
      </c>
      <c r="O2171" s="1" t="s">
        <v>193</v>
      </c>
    </row>
    <row r="2172" spans="1:15" x14ac:dyDescent="0.3">
      <c r="A2172" s="1" t="s">
        <v>5656</v>
      </c>
      <c r="B2172" s="2">
        <v>45458</v>
      </c>
      <c r="C2172" s="1" t="s">
        <v>6673</v>
      </c>
      <c r="D2172" s="1" t="s">
        <v>24</v>
      </c>
      <c r="E2172">
        <v>2024</v>
      </c>
      <c r="F2172" s="1" t="s">
        <v>3004</v>
      </c>
      <c r="G2172" s="1" t="s">
        <v>3005</v>
      </c>
      <c r="H2172" s="1" t="s">
        <v>5657</v>
      </c>
      <c r="I2172" s="1" t="s">
        <v>5658</v>
      </c>
      <c r="J2172" s="1" t="s">
        <v>70</v>
      </c>
      <c r="K2172" s="3">
        <v>45.35</v>
      </c>
      <c r="L2172">
        <v>1</v>
      </c>
      <c r="M2172" s="3">
        <v>45.35</v>
      </c>
      <c r="N2172" s="1" t="s">
        <v>21</v>
      </c>
      <c r="O2172" s="1" t="s">
        <v>44</v>
      </c>
    </row>
    <row r="2173" spans="1:15" x14ac:dyDescent="0.3">
      <c r="A2173" s="1" t="s">
        <v>5659</v>
      </c>
      <c r="B2173" s="2">
        <v>45452</v>
      </c>
      <c r="C2173" s="1" t="s">
        <v>6666</v>
      </c>
      <c r="D2173" s="1" t="s">
        <v>24</v>
      </c>
      <c r="E2173">
        <v>2024</v>
      </c>
      <c r="F2173" s="1" t="s">
        <v>5089</v>
      </c>
      <c r="G2173" s="1" t="s">
        <v>5660</v>
      </c>
      <c r="H2173" s="1" t="s">
        <v>370</v>
      </c>
      <c r="I2173" s="1" t="s">
        <v>371</v>
      </c>
      <c r="J2173" s="1" t="s">
        <v>70</v>
      </c>
      <c r="K2173" s="3">
        <v>43.91</v>
      </c>
      <c r="L2173">
        <v>5</v>
      </c>
      <c r="M2173" s="3">
        <v>219.55</v>
      </c>
      <c r="N2173" s="1" t="s">
        <v>88</v>
      </c>
      <c r="O2173" s="1" t="s">
        <v>30</v>
      </c>
    </row>
    <row r="2174" spans="1:15" x14ac:dyDescent="0.3">
      <c r="A2174" s="1" t="s">
        <v>5661</v>
      </c>
      <c r="B2174" s="2">
        <v>45833</v>
      </c>
      <c r="C2174" s="1" t="s">
        <v>6670</v>
      </c>
      <c r="D2174" s="1" t="s">
        <v>24</v>
      </c>
      <c r="E2174">
        <v>2025</v>
      </c>
      <c r="F2174" s="1" t="s">
        <v>5662</v>
      </c>
      <c r="G2174" s="1" t="s">
        <v>5663</v>
      </c>
      <c r="H2174" s="1" t="s">
        <v>3676</v>
      </c>
      <c r="I2174" s="1" t="s">
        <v>3677</v>
      </c>
      <c r="J2174" s="1" t="s">
        <v>51</v>
      </c>
      <c r="K2174" s="3">
        <v>6.02</v>
      </c>
      <c r="L2174">
        <v>1</v>
      </c>
      <c r="M2174" s="3">
        <v>6.02</v>
      </c>
      <c r="N2174" s="1" t="s">
        <v>21</v>
      </c>
      <c r="O2174" s="1" t="s">
        <v>80</v>
      </c>
    </row>
    <row r="2175" spans="1:15" x14ac:dyDescent="0.3">
      <c r="A2175" s="1" t="s">
        <v>5664</v>
      </c>
      <c r="B2175" s="2">
        <v>45600</v>
      </c>
      <c r="C2175" s="1" t="s">
        <v>6667</v>
      </c>
      <c r="D2175" s="1" t="s">
        <v>54</v>
      </c>
      <c r="E2175">
        <v>2024</v>
      </c>
      <c r="F2175" s="1" t="s">
        <v>2710</v>
      </c>
      <c r="G2175" s="1" t="s">
        <v>2711</v>
      </c>
      <c r="H2175" s="1" t="s">
        <v>3054</v>
      </c>
      <c r="I2175" s="1" t="s">
        <v>3055</v>
      </c>
      <c r="J2175" s="1" t="s">
        <v>87</v>
      </c>
      <c r="K2175" s="3">
        <v>42.03</v>
      </c>
      <c r="L2175">
        <v>4</v>
      </c>
      <c r="M2175" s="3">
        <v>168.12</v>
      </c>
      <c r="N2175" s="1" t="s">
        <v>29</v>
      </c>
      <c r="O2175" s="1" t="s">
        <v>30</v>
      </c>
    </row>
    <row r="2176" spans="1:15" x14ac:dyDescent="0.3">
      <c r="A2176" s="1" t="s">
        <v>5665</v>
      </c>
      <c r="B2176" s="2">
        <v>45857</v>
      </c>
      <c r="C2176" s="1" t="s">
        <v>6673</v>
      </c>
      <c r="D2176" s="1" t="s">
        <v>32</v>
      </c>
      <c r="E2176">
        <v>2025</v>
      </c>
      <c r="F2176" s="1" t="s">
        <v>5666</v>
      </c>
      <c r="G2176" s="1" t="s">
        <v>5667</v>
      </c>
      <c r="H2176" s="1" t="s">
        <v>2003</v>
      </c>
      <c r="I2176" s="1" t="s">
        <v>2004</v>
      </c>
      <c r="J2176" s="1" t="s">
        <v>87</v>
      </c>
      <c r="K2176" s="3">
        <v>44.36</v>
      </c>
      <c r="L2176">
        <v>4</v>
      </c>
      <c r="M2176" s="3">
        <v>177.44</v>
      </c>
      <c r="N2176" s="1" t="s">
        <v>21</v>
      </c>
      <c r="O2176" s="1" t="s">
        <v>22</v>
      </c>
    </row>
    <row r="2177" spans="1:15" x14ac:dyDescent="0.3">
      <c r="A2177" s="1" t="s">
        <v>5668</v>
      </c>
      <c r="B2177" s="2">
        <v>45202</v>
      </c>
      <c r="C2177" s="1" t="s">
        <v>6671</v>
      </c>
      <c r="D2177" s="1" t="s">
        <v>133</v>
      </c>
      <c r="E2177">
        <v>2023</v>
      </c>
      <c r="F2177" s="1" t="s">
        <v>5669</v>
      </c>
      <c r="G2177" s="1" t="s">
        <v>5670</v>
      </c>
      <c r="H2177" s="1" t="s">
        <v>1050</v>
      </c>
      <c r="I2177" s="1" t="s">
        <v>1051</v>
      </c>
      <c r="J2177" s="1" t="s">
        <v>70</v>
      </c>
      <c r="K2177" s="3">
        <v>39.15</v>
      </c>
      <c r="L2177">
        <v>2</v>
      </c>
      <c r="M2177" s="3">
        <v>78.3</v>
      </c>
      <c r="N2177" s="1" t="s">
        <v>29</v>
      </c>
      <c r="O2177" s="1" t="s">
        <v>30</v>
      </c>
    </row>
    <row r="2178" spans="1:15" x14ac:dyDescent="0.3">
      <c r="A2178" s="1" t="s">
        <v>5671</v>
      </c>
      <c r="B2178" s="2">
        <v>44847</v>
      </c>
      <c r="C2178" s="1" t="s">
        <v>6672</v>
      </c>
      <c r="D2178" s="1" t="s">
        <v>133</v>
      </c>
      <c r="E2178">
        <v>2022</v>
      </c>
      <c r="F2178" s="1" t="s">
        <v>1830</v>
      </c>
      <c r="G2178" s="1" t="s">
        <v>4936</v>
      </c>
      <c r="H2178" s="1" t="s">
        <v>1959</v>
      </c>
      <c r="I2178" s="1" t="s">
        <v>1960</v>
      </c>
      <c r="J2178" s="1" t="s">
        <v>20</v>
      </c>
      <c r="K2178" s="3">
        <v>14.93</v>
      </c>
      <c r="L2178">
        <v>1</v>
      </c>
      <c r="M2178" s="3">
        <v>14.93</v>
      </c>
      <c r="N2178" s="1" t="s">
        <v>6669</v>
      </c>
      <c r="O2178" s="1" t="s">
        <v>22</v>
      </c>
    </row>
    <row r="2179" spans="1:15" x14ac:dyDescent="0.3">
      <c r="A2179" s="1" t="s">
        <v>5672</v>
      </c>
      <c r="B2179" s="2">
        <v>45571</v>
      </c>
      <c r="C2179" s="1" t="s">
        <v>6666</v>
      </c>
      <c r="D2179" s="1" t="s">
        <v>133</v>
      </c>
      <c r="E2179">
        <v>2024</v>
      </c>
      <c r="F2179" s="1" t="s">
        <v>2644</v>
      </c>
      <c r="G2179" s="1" t="s">
        <v>3169</v>
      </c>
      <c r="H2179" s="1" t="s">
        <v>683</v>
      </c>
      <c r="I2179" s="1" t="s">
        <v>684</v>
      </c>
      <c r="J2179" s="1" t="s">
        <v>87</v>
      </c>
      <c r="K2179" s="3">
        <v>19.149999999999999</v>
      </c>
      <c r="L2179">
        <v>4</v>
      </c>
      <c r="M2179" s="3">
        <v>76.599999999999994</v>
      </c>
      <c r="N2179" s="1" t="s">
        <v>6669</v>
      </c>
      <c r="O2179" s="1" t="s">
        <v>22</v>
      </c>
    </row>
    <row r="2180" spans="1:15" x14ac:dyDescent="0.3">
      <c r="A2180" s="1" t="s">
        <v>5673</v>
      </c>
      <c r="B2180" s="2">
        <v>45888</v>
      </c>
      <c r="C2180" s="1" t="s">
        <v>6671</v>
      </c>
      <c r="D2180" s="1" t="s">
        <v>90</v>
      </c>
      <c r="E2180">
        <v>2025</v>
      </c>
      <c r="F2180" s="1" t="s">
        <v>4611</v>
      </c>
      <c r="G2180" s="1" t="s">
        <v>4612</v>
      </c>
      <c r="H2180" s="1" t="s">
        <v>1158</v>
      </c>
      <c r="I2180" s="1" t="s">
        <v>2655</v>
      </c>
      <c r="J2180" s="1" t="s">
        <v>70</v>
      </c>
      <c r="K2180" s="3">
        <v>31.2</v>
      </c>
      <c r="L2180">
        <v>2</v>
      </c>
      <c r="M2180" s="3">
        <v>62.4</v>
      </c>
      <c r="N2180" s="1" t="s">
        <v>21</v>
      </c>
      <c r="O2180" s="1" t="s">
        <v>22</v>
      </c>
    </row>
    <row r="2181" spans="1:15" x14ac:dyDescent="0.3">
      <c r="A2181" s="1" t="s">
        <v>5674</v>
      </c>
      <c r="B2181" s="2">
        <v>45525</v>
      </c>
      <c r="C2181" s="1" t="s">
        <v>6670</v>
      </c>
      <c r="D2181" s="1" t="s">
        <v>90</v>
      </c>
      <c r="E2181">
        <v>2024</v>
      </c>
      <c r="F2181" s="1" t="s">
        <v>4813</v>
      </c>
      <c r="G2181" s="1" t="s">
        <v>5560</v>
      </c>
      <c r="H2181" s="1" t="s">
        <v>110</v>
      </c>
      <c r="I2181" s="1" t="s">
        <v>5675</v>
      </c>
      <c r="J2181" s="1" t="s">
        <v>70</v>
      </c>
      <c r="K2181" s="3">
        <v>15.42</v>
      </c>
      <c r="L2181">
        <v>4</v>
      </c>
      <c r="M2181" s="3">
        <v>61.68</v>
      </c>
      <c r="N2181" s="1" t="s">
        <v>6669</v>
      </c>
      <c r="O2181" s="1" t="s">
        <v>44</v>
      </c>
    </row>
    <row r="2182" spans="1:15" x14ac:dyDescent="0.3">
      <c r="A2182" s="1" t="s">
        <v>5676</v>
      </c>
      <c r="B2182" s="2">
        <v>45485</v>
      </c>
      <c r="C2182" s="1" t="s">
        <v>6668</v>
      </c>
      <c r="D2182" s="1" t="s">
        <v>32</v>
      </c>
      <c r="E2182">
        <v>2024</v>
      </c>
      <c r="F2182" s="1" t="s">
        <v>3262</v>
      </c>
      <c r="G2182" s="1" t="s">
        <v>5390</v>
      </c>
      <c r="H2182" s="1" t="s">
        <v>3834</v>
      </c>
      <c r="I2182" s="1" t="s">
        <v>3835</v>
      </c>
      <c r="J2182" s="1" t="s">
        <v>87</v>
      </c>
      <c r="K2182" s="3">
        <v>47.11</v>
      </c>
      <c r="L2182">
        <v>4</v>
      </c>
      <c r="M2182" s="3">
        <v>188.44</v>
      </c>
      <c r="N2182" s="1" t="s">
        <v>21</v>
      </c>
      <c r="O2182" s="1" t="s">
        <v>52</v>
      </c>
    </row>
    <row r="2183" spans="1:15" x14ac:dyDescent="0.3">
      <c r="A2183" s="1" t="s">
        <v>5677</v>
      </c>
      <c r="B2183" s="2">
        <v>45700</v>
      </c>
      <c r="C2183" s="1" t="s">
        <v>6670</v>
      </c>
      <c r="D2183" s="1" t="s">
        <v>39</v>
      </c>
      <c r="E2183">
        <v>2025</v>
      </c>
      <c r="F2183" s="1" t="s">
        <v>378</v>
      </c>
      <c r="G2183" s="1" t="s">
        <v>379</v>
      </c>
      <c r="H2183" s="1" t="s">
        <v>136</v>
      </c>
      <c r="I2183" s="1" t="s">
        <v>4426</v>
      </c>
      <c r="J2183" s="1" t="s">
        <v>20</v>
      </c>
      <c r="K2183" s="3">
        <v>40.549999999999997</v>
      </c>
      <c r="L2183">
        <v>2</v>
      </c>
      <c r="M2183" s="3">
        <v>81.099999999999994</v>
      </c>
      <c r="N2183" s="1" t="s">
        <v>6669</v>
      </c>
      <c r="O2183" s="1" t="s">
        <v>30</v>
      </c>
    </row>
    <row r="2184" spans="1:15" x14ac:dyDescent="0.3">
      <c r="A2184" s="1" t="s">
        <v>5678</v>
      </c>
      <c r="B2184" s="2">
        <v>44919</v>
      </c>
      <c r="C2184" s="1" t="s">
        <v>6673</v>
      </c>
      <c r="D2184" s="1" t="s">
        <v>107</v>
      </c>
      <c r="E2184">
        <v>2022</v>
      </c>
      <c r="F2184" s="1" t="s">
        <v>1680</v>
      </c>
      <c r="G2184" s="1" t="s">
        <v>1681</v>
      </c>
      <c r="H2184" s="1" t="s">
        <v>535</v>
      </c>
      <c r="I2184" s="1" t="s">
        <v>550</v>
      </c>
      <c r="J2184" s="1" t="s">
        <v>51</v>
      </c>
      <c r="K2184" s="3">
        <v>14.68</v>
      </c>
      <c r="L2184">
        <v>5</v>
      </c>
      <c r="M2184" s="3">
        <v>73.400000000000006</v>
      </c>
      <c r="N2184" s="1" t="s">
        <v>21</v>
      </c>
      <c r="O2184" s="1" t="s">
        <v>37</v>
      </c>
    </row>
    <row r="2185" spans="1:15" x14ac:dyDescent="0.3">
      <c r="A2185" s="1" t="s">
        <v>5679</v>
      </c>
      <c r="B2185" s="2">
        <v>44874</v>
      </c>
      <c r="C2185" s="1" t="s">
        <v>6670</v>
      </c>
      <c r="D2185" s="1" t="s">
        <v>54</v>
      </c>
      <c r="E2185">
        <v>2022</v>
      </c>
      <c r="F2185" s="1" t="s">
        <v>205</v>
      </c>
      <c r="G2185" s="1" t="s">
        <v>206</v>
      </c>
      <c r="H2185" s="1" t="s">
        <v>1282</v>
      </c>
      <c r="I2185" s="1" t="s">
        <v>2279</v>
      </c>
      <c r="J2185" s="1" t="s">
        <v>87</v>
      </c>
      <c r="K2185" s="3">
        <v>46.16</v>
      </c>
      <c r="L2185">
        <v>5</v>
      </c>
      <c r="M2185" s="3">
        <v>230.8</v>
      </c>
      <c r="N2185" s="1" t="s">
        <v>29</v>
      </c>
      <c r="O2185" s="1" t="s">
        <v>30</v>
      </c>
    </row>
    <row r="2186" spans="1:15" x14ac:dyDescent="0.3">
      <c r="A2186" s="1" t="s">
        <v>5680</v>
      </c>
      <c r="B2186" s="2">
        <v>45322</v>
      </c>
      <c r="C2186" s="1" t="s">
        <v>6670</v>
      </c>
      <c r="D2186" s="1" t="s">
        <v>210</v>
      </c>
      <c r="E2186">
        <v>2024</v>
      </c>
      <c r="F2186" s="1" t="s">
        <v>3358</v>
      </c>
      <c r="G2186" s="1" t="s">
        <v>3359</v>
      </c>
      <c r="H2186" s="1" t="s">
        <v>2079</v>
      </c>
      <c r="I2186" s="1" t="s">
        <v>4647</v>
      </c>
      <c r="J2186" s="1" t="s">
        <v>51</v>
      </c>
      <c r="K2186" s="3">
        <v>36.54</v>
      </c>
      <c r="L2186">
        <v>4</v>
      </c>
      <c r="M2186" s="3">
        <v>146.16</v>
      </c>
      <c r="N2186" s="1" t="s">
        <v>21</v>
      </c>
      <c r="O2186" s="1" t="s">
        <v>37</v>
      </c>
    </row>
    <row r="2187" spans="1:15" x14ac:dyDescent="0.3">
      <c r="A2187" s="1" t="s">
        <v>5681</v>
      </c>
      <c r="B2187" s="2">
        <v>45614</v>
      </c>
      <c r="C2187" s="1" t="s">
        <v>6667</v>
      </c>
      <c r="D2187" s="1" t="s">
        <v>54</v>
      </c>
      <c r="E2187">
        <v>2024</v>
      </c>
      <c r="F2187" s="1" t="s">
        <v>3632</v>
      </c>
      <c r="G2187" s="1" t="s">
        <v>5682</v>
      </c>
      <c r="H2187" s="1" t="s">
        <v>1990</v>
      </c>
      <c r="I2187" s="1" t="s">
        <v>3655</v>
      </c>
      <c r="J2187" s="1" t="s">
        <v>51</v>
      </c>
      <c r="K2187" s="3">
        <v>11.45</v>
      </c>
      <c r="L2187">
        <v>2</v>
      </c>
      <c r="M2187" s="3">
        <v>22.9</v>
      </c>
      <c r="N2187" s="1" t="s">
        <v>29</v>
      </c>
      <c r="O2187" s="1" t="s">
        <v>30</v>
      </c>
    </row>
    <row r="2188" spans="1:15" x14ac:dyDescent="0.3">
      <c r="A2188" s="1" t="s">
        <v>5683</v>
      </c>
      <c r="B2188" s="2">
        <v>44808</v>
      </c>
      <c r="C2188" s="1" t="s">
        <v>6666</v>
      </c>
      <c r="D2188" s="1" t="s">
        <v>60</v>
      </c>
      <c r="E2188">
        <v>2022</v>
      </c>
      <c r="F2188" s="1" t="s">
        <v>671</v>
      </c>
      <c r="G2188" s="1" t="s">
        <v>672</v>
      </c>
      <c r="H2188" s="1" t="s">
        <v>752</v>
      </c>
      <c r="I2188" s="1" t="s">
        <v>1838</v>
      </c>
      <c r="J2188" s="1" t="s">
        <v>20</v>
      </c>
      <c r="K2188" s="3">
        <v>26.03</v>
      </c>
      <c r="L2188">
        <v>1</v>
      </c>
      <c r="M2188" s="3">
        <v>26.03</v>
      </c>
      <c r="N2188" s="1" t="s">
        <v>29</v>
      </c>
      <c r="O2188" s="1" t="s">
        <v>37</v>
      </c>
    </row>
    <row r="2189" spans="1:15" x14ac:dyDescent="0.3">
      <c r="A2189" s="1" t="s">
        <v>5684</v>
      </c>
      <c r="B2189" s="2">
        <v>44941</v>
      </c>
      <c r="C2189" s="1" t="s">
        <v>6666</v>
      </c>
      <c r="D2189" s="1" t="s">
        <v>210</v>
      </c>
      <c r="E2189">
        <v>2023</v>
      </c>
      <c r="F2189" s="1" t="s">
        <v>3490</v>
      </c>
      <c r="G2189" s="1" t="s">
        <v>4040</v>
      </c>
      <c r="H2189" s="1" t="s">
        <v>851</v>
      </c>
      <c r="I2189" s="1" t="s">
        <v>3928</v>
      </c>
      <c r="J2189" s="1" t="s">
        <v>20</v>
      </c>
      <c r="K2189" s="3">
        <v>32.880000000000003</v>
      </c>
      <c r="L2189">
        <v>1</v>
      </c>
      <c r="M2189" s="3">
        <v>32.880000000000003</v>
      </c>
      <c r="N2189" s="1" t="s">
        <v>6669</v>
      </c>
      <c r="O2189" s="1" t="s">
        <v>30</v>
      </c>
    </row>
    <row r="2190" spans="1:15" x14ac:dyDescent="0.3">
      <c r="A2190" s="1" t="s">
        <v>5685</v>
      </c>
      <c r="B2190" s="2">
        <v>45037</v>
      </c>
      <c r="C2190" s="1" t="s">
        <v>6668</v>
      </c>
      <c r="D2190" s="1" t="s">
        <v>82</v>
      </c>
      <c r="E2190">
        <v>2023</v>
      </c>
      <c r="F2190" s="1" t="s">
        <v>1998</v>
      </c>
      <c r="G2190" s="1" t="s">
        <v>1999</v>
      </c>
      <c r="H2190" s="1" t="s">
        <v>4148</v>
      </c>
      <c r="I2190" s="1" t="s">
        <v>5686</v>
      </c>
      <c r="J2190" s="1" t="s">
        <v>51</v>
      </c>
      <c r="K2190" s="3">
        <v>5.77</v>
      </c>
      <c r="L2190">
        <v>4</v>
      </c>
      <c r="M2190" s="3">
        <v>23.08</v>
      </c>
      <c r="N2190" s="1" t="s">
        <v>6669</v>
      </c>
      <c r="O2190" s="1" t="s">
        <v>30</v>
      </c>
    </row>
    <row r="2191" spans="1:15" x14ac:dyDescent="0.3">
      <c r="A2191" s="1" t="s">
        <v>5687</v>
      </c>
      <c r="B2191" s="2">
        <v>44849</v>
      </c>
      <c r="C2191" s="1" t="s">
        <v>6673</v>
      </c>
      <c r="D2191" s="1" t="s">
        <v>133</v>
      </c>
      <c r="E2191">
        <v>2022</v>
      </c>
      <c r="F2191" s="1" t="s">
        <v>265</v>
      </c>
      <c r="G2191" s="1" t="s">
        <v>266</v>
      </c>
      <c r="H2191" s="1" t="s">
        <v>707</v>
      </c>
      <c r="I2191" s="1" t="s">
        <v>708</v>
      </c>
      <c r="J2191" s="1" t="s">
        <v>20</v>
      </c>
      <c r="K2191" s="3">
        <v>11.7</v>
      </c>
      <c r="L2191">
        <v>5</v>
      </c>
      <c r="M2191" s="3">
        <v>58.5</v>
      </c>
      <c r="N2191" s="1" t="s">
        <v>6669</v>
      </c>
      <c r="O2191" s="1" t="s">
        <v>44</v>
      </c>
    </row>
    <row r="2192" spans="1:15" x14ac:dyDescent="0.3">
      <c r="A2192" s="1" t="s">
        <v>5688</v>
      </c>
      <c r="B2192" s="2">
        <v>44990</v>
      </c>
      <c r="C2192" s="1" t="s">
        <v>6666</v>
      </c>
      <c r="D2192" s="1" t="s">
        <v>15</v>
      </c>
      <c r="E2192">
        <v>2023</v>
      </c>
      <c r="F2192" s="1" t="s">
        <v>3493</v>
      </c>
      <c r="G2192" s="1" t="s">
        <v>3732</v>
      </c>
      <c r="H2192" s="1" t="s">
        <v>3562</v>
      </c>
      <c r="I2192" s="1" t="s">
        <v>3563</v>
      </c>
      <c r="J2192" s="1" t="s">
        <v>20</v>
      </c>
      <c r="K2192" s="3">
        <v>45.1</v>
      </c>
      <c r="L2192">
        <v>4</v>
      </c>
      <c r="M2192" s="3">
        <v>180.4</v>
      </c>
      <c r="N2192" s="1" t="s">
        <v>21</v>
      </c>
      <c r="O2192" s="1" t="s">
        <v>22</v>
      </c>
    </row>
    <row r="2193" spans="1:15" x14ac:dyDescent="0.3">
      <c r="A2193" s="1" t="s">
        <v>5689</v>
      </c>
      <c r="B2193" s="2">
        <v>45095</v>
      </c>
      <c r="C2193" s="1" t="s">
        <v>6666</v>
      </c>
      <c r="D2193" s="1" t="s">
        <v>24</v>
      </c>
      <c r="E2193">
        <v>2023</v>
      </c>
      <c r="F2193" s="1" t="s">
        <v>1914</v>
      </c>
      <c r="G2193" s="1" t="s">
        <v>3141</v>
      </c>
      <c r="H2193" s="1" t="s">
        <v>2393</v>
      </c>
      <c r="I2193" s="1" t="s">
        <v>2394</v>
      </c>
      <c r="J2193" s="1" t="s">
        <v>51</v>
      </c>
      <c r="K2193" s="3">
        <v>49.18</v>
      </c>
      <c r="L2193">
        <v>3</v>
      </c>
      <c r="M2193" s="3">
        <v>147.54</v>
      </c>
      <c r="N2193" s="1" t="s">
        <v>21</v>
      </c>
      <c r="O2193" s="1" t="s">
        <v>37</v>
      </c>
    </row>
    <row r="2194" spans="1:15" x14ac:dyDescent="0.3">
      <c r="A2194" s="1" t="s">
        <v>5690</v>
      </c>
      <c r="B2194" s="2">
        <v>45582</v>
      </c>
      <c r="C2194" s="1" t="s">
        <v>6672</v>
      </c>
      <c r="D2194" s="1" t="s">
        <v>133</v>
      </c>
      <c r="E2194">
        <v>2024</v>
      </c>
      <c r="F2194" s="1" t="s">
        <v>4663</v>
      </c>
      <c r="G2194" s="1" t="s">
        <v>4664</v>
      </c>
      <c r="H2194" s="1" t="s">
        <v>891</v>
      </c>
      <c r="I2194" s="1" t="s">
        <v>892</v>
      </c>
      <c r="J2194" s="1" t="s">
        <v>70</v>
      </c>
      <c r="K2194" s="3">
        <v>10.14</v>
      </c>
      <c r="L2194">
        <v>3</v>
      </c>
      <c r="M2194" s="3">
        <v>30.42</v>
      </c>
      <c r="N2194" s="1" t="s">
        <v>6669</v>
      </c>
      <c r="O2194" s="1" t="s">
        <v>37</v>
      </c>
    </row>
    <row r="2195" spans="1:15" x14ac:dyDescent="0.3">
      <c r="A2195" s="1" t="s">
        <v>5691</v>
      </c>
      <c r="B2195" s="2">
        <v>45569</v>
      </c>
      <c r="C2195" s="1" t="s">
        <v>6668</v>
      </c>
      <c r="D2195" s="1" t="s">
        <v>133</v>
      </c>
      <c r="E2195">
        <v>2024</v>
      </c>
      <c r="F2195" s="1" t="s">
        <v>5692</v>
      </c>
      <c r="G2195" s="1" t="s">
        <v>5693</v>
      </c>
      <c r="H2195" s="1" t="s">
        <v>85</v>
      </c>
      <c r="I2195" s="1" t="s">
        <v>5694</v>
      </c>
      <c r="J2195" s="1" t="s">
        <v>87</v>
      </c>
      <c r="K2195" s="3">
        <v>43.11</v>
      </c>
      <c r="L2195">
        <v>2</v>
      </c>
      <c r="M2195" s="3">
        <v>86.22</v>
      </c>
      <c r="N2195" s="1" t="s">
        <v>21</v>
      </c>
      <c r="O2195" s="1" t="s">
        <v>52</v>
      </c>
    </row>
    <row r="2196" spans="1:15" x14ac:dyDescent="0.3">
      <c r="A2196" s="1" t="s">
        <v>5695</v>
      </c>
      <c r="B2196" s="2">
        <v>45333</v>
      </c>
      <c r="C2196" s="1" t="s">
        <v>6666</v>
      </c>
      <c r="D2196" s="1" t="s">
        <v>39</v>
      </c>
      <c r="E2196">
        <v>2024</v>
      </c>
      <c r="F2196" s="1" t="s">
        <v>4294</v>
      </c>
      <c r="G2196" s="1" t="s">
        <v>4295</v>
      </c>
      <c r="H2196" s="1" t="s">
        <v>3044</v>
      </c>
      <c r="I2196" s="1" t="s">
        <v>3045</v>
      </c>
      <c r="J2196" s="1" t="s">
        <v>20</v>
      </c>
      <c r="K2196" s="3">
        <v>30.62</v>
      </c>
      <c r="L2196">
        <v>4</v>
      </c>
      <c r="M2196" s="3">
        <v>122.48</v>
      </c>
      <c r="N2196" s="1" t="s">
        <v>6669</v>
      </c>
      <c r="O2196" s="1" t="s">
        <v>30</v>
      </c>
    </row>
    <row r="2197" spans="1:15" x14ac:dyDescent="0.3">
      <c r="A2197" s="1" t="s">
        <v>5696</v>
      </c>
      <c r="B2197" s="2">
        <v>45066</v>
      </c>
      <c r="C2197" s="1" t="s">
        <v>6673</v>
      </c>
      <c r="D2197" s="1" t="s">
        <v>46</v>
      </c>
      <c r="E2197">
        <v>2023</v>
      </c>
      <c r="F2197" s="1" t="s">
        <v>982</v>
      </c>
      <c r="G2197" s="1" t="s">
        <v>3013</v>
      </c>
      <c r="H2197" s="1" t="s">
        <v>4914</v>
      </c>
      <c r="I2197" s="1" t="s">
        <v>4915</v>
      </c>
      <c r="J2197" s="1" t="s">
        <v>20</v>
      </c>
      <c r="K2197" s="3">
        <v>23.52</v>
      </c>
      <c r="L2197">
        <v>2</v>
      </c>
      <c r="M2197" s="3">
        <v>47.04</v>
      </c>
      <c r="N2197" s="1" t="s">
        <v>29</v>
      </c>
      <c r="O2197" s="1" t="s">
        <v>30</v>
      </c>
    </row>
    <row r="2198" spans="1:15" x14ac:dyDescent="0.3">
      <c r="A2198" s="1" t="s">
        <v>5697</v>
      </c>
      <c r="B2198" s="2">
        <v>44833</v>
      </c>
      <c r="C2198" s="1" t="s">
        <v>6672</v>
      </c>
      <c r="D2198" s="1" t="s">
        <v>60</v>
      </c>
      <c r="E2198">
        <v>2022</v>
      </c>
      <c r="F2198" s="1" t="s">
        <v>91</v>
      </c>
      <c r="G2198" s="1" t="s">
        <v>92</v>
      </c>
      <c r="H2198" s="1" t="s">
        <v>3878</v>
      </c>
      <c r="I2198" s="1" t="s">
        <v>3879</v>
      </c>
      <c r="J2198" s="1" t="s">
        <v>70</v>
      </c>
      <c r="K2198" s="3">
        <v>16.86</v>
      </c>
      <c r="L2198">
        <v>2</v>
      </c>
      <c r="M2198" s="3">
        <v>33.72</v>
      </c>
      <c r="N2198" s="1" t="s">
        <v>21</v>
      </c>
      <c r="O2198" s="1" t="s">
        <v>30</v>
      </c>
    </row>
    <row r="2199" spans="1:15" x14ac:dyDescent="0.3">
      <c r="A2199" s="1" t="s">
        <v>5698</v>
      </c>
      <c r="B2199" s="2">
        <v>45023</v>
      </c>
      <c r="C2199" s="1" t="s">
        <v>6668</v>
      </c>
      <c r="D2199" s="1" t="s">
        <v>82</v>
      </c>
      <c r="E2199">
        <v>2023</v>
      </c>
      <c r="F2199" s="1" t="s">
        <v>2782</v>
      </c>
      <c r="G2199" s="1" t="s">
        <v>2783</v>
      </c>
      <c r="H2199" s="1" t="s">
        <v>979</v>
      </c>
      <c r="I2199" s="1" t="s">
        <v>2299</v>
      </c>
      <c r="J2199" s="1" t="s">
        <v>20</v>
      </c>
      <c r="K2199" s="3">
        <v>29.79</v>
      </c>
      <c r="L2199">
        <v>1</v>
      </c>
      <c r="M2199" s="3">
        <v>29.79</v>
      </c>
      <c r="N2199" s="1" t="s">
        <v>6669</v>
      </c>
      <c r="O2199" s="1" t="s">
        <v>30</v>
      </c>
    </row>
    <row r="2200" spans="1:15" x14ac:dyDescent="0.3">
      <c r="A2200" s="1" t="s">
        <v>5699</v>
      </c>
      <c r="B2200" s="2">
        <v>45874</v>
      </c>
      <c r="C2200" s="1" t="s">
        <v>6671</v>
      </c>
      <c r="D2200" s="1" t="s">
        <v>90</v>
      </c>
      <c r="E2200">
        <v>2025</v>
      </c>
      <c r="F2200" s="1" t="s">
        <v>1683</v>
      </c>
      <c r="G2200" s="1" t="s">
        <v>1684</v>
      </c>
      <c r="H2200" s="1" t="s">
        <v>115</v>
      </c>
      <c r="I2200" s="1" t="s">
        <v>116</v>
      </c>
      <c r="J2200" s="1" t="s">
        <v>20</v>
      </c>
      <c r="K2200" s="3">
        <v>43.2</v>
      </c>
      <c r="L2200">
        <v>5</v>
      </c>
      <c r="M2200" s="3">
        <v>216</v>
      </c>
      <c r="N2200" s="1" t="s">
        <v>21</v>
      </c>
      <c r="O2200" s="1" t="s">
        <v>44</v>
      </c>
    </row>
    <row r="2201" spans="1:15" x14ac:dyDescent="0.3">
      <c r="A2201" s="1" t="s">
        <v>5700</v>
      </c>
      <c r="B2201" s="2">
        <v>45669</v>
      </c>
      <c r="C2201" s="1" t="s">
        <v>6666</v>
      </c>
      <c r="D2201" s="1" t="s">
        <v>210</v>
      </c>
      <c r="E2201">
        <v>2025</v>
      </c>
      <c r="F2201" s="1" t="s">
        <v>250</v>
      </c>
      <c r="G2201" s="1" t="s">
        <v>251</v>
      </c>
      <c r="H2201" s="1" t="s">
        <v>816</v>
      </c>
      <c r="I2201" s="1" t="s">
        <v>4644</v>
      </c>
      <c r="J2201" s="1" t="s">
        <v>70</v>
      </c>
      <c r="K2201" s="3">
        <v>7.39</v>
      </c>
      <c r="L2201">
        <v>2</v>
      </c>
      <c r="M2201" s="3">
        <v>14.78</v>
      </c>
      <c r="N2201" s="1" t="s">
        <v>6669</v>
      </c>
      <c r="O2201" s="1" t="s">
        <v>80</v>
      </c>
    </row>
    <row r="2202" spans="1:15" x14ac:dyDescent="0.3">
      <c r="A2202" s="1" t="s">
        <v>5701</v>
      </c>
      <c r="B2202" s="2">
        <v>45701</v>
      </c>
      <c r="C2202" s="1" t="s">
        <v>6672</v>
      </c>
      <c r="D2202" s="1" t="s">
        <v>39</v>
      </c>
      <c r="E2202">
        <v>2025</v>
      </c>
      <c r="F2202" s="1" t="s">
        <v>205</v>
      </c>
      <c r="G2202" s="1" t="s">
        <v>2188</v>
      </c>
      <c r="H2202" s="1" t="s">
        <v>1665</v>
      </c>
      <c r="I2202" s="1" t="s">
        <v>3737</v>
      </c>
      <c r="J2202" s="1" t="s">
        <v>20</v>
      </c>
      <c r="K2202" s="3">
        <v>42.92</v>
      </c>
      <c r="L2202">
        <v>1</v>
      </c>
      <c r="M2202" s="3">
        <v>42.92</v>
      </c>
      <c r="N2202" s="1" t="s">
        <v>21</v>
      </c>
      <c r="O2202" s="1" t="s">
        <v>193</v>
      </c>
    </row>
    <row r="2203" spans="1:15" x14ac:dyDescent="0.3">
      <c r="A2203" s="1" t="s">
        <v>5702</v>
      </c>
      <c r="B2203" s="2">
        <v>45634</v>
      </c>
      <c r="C2203" s="1" t="s">
        <v>6666</v>
      </c>
      <c r="D2203" s="1" t="s">
        <v>107</v>
      </c>
      <c r="E2203">
        <v>2024</v>
      </c>
      <c r="F2203" s="1" t="s">
        <v>3353</v>
      </c>
      <c r="G2203" s="1" t="s">
        <v>3354</v>
      </c>
      <c r="H2203" s="1" t="s">
        <v>468</v>
      </c>
      <c r="I2203" s="1" t="s">
        <v>1801</v>
      </c>
      <c r="J2203" s="1" t="s">
        <v>51</v>
      </c>
      <c r="K2203" s="3">
        <v>14.78</v>
      </c>
      <c r="L2203">
        <v>3</v>
      </c>
      <c r="M2203" s="3">
        <v>44.34</v>
      </c>
      <c r="N2203" s="1" t="s">
        <v>21</v>
      </c>
      <c r="O2203" s="1" t="s">
        <v>193</v>
      </c>
    </row>
    <row r="2204" spans="1:15" x14ac:dyDescent="0.3">
      <c r="A2204" s="1" t="s">
        <v>5703</v>
      </c>
      <c r="B2204" s="2">
        <v>44981</v>
      </c>
      <c r="C2204" s="1" t="s">
        <v>6668</v>
      </c>
      <c r="D2204" s="1" t="s">
        <v>39</v>
      </c>
      <c r="E2204">
        <v>2023</v>
      </c>
      <c r="F2204" s="1" t="s">
        <v>1043</v>
      </c>
      <c r="G2204" s="1" t="s">
        <v>2348</v>
      </c>
      <c r="H2204" s="1" t="s">
        <v>5148</v>
      </c>
      <c r="I2204" s="1" t="s">
        <v>5309</v>
      </c>
      <c r="J2204" s="1" t="s">
        <v>51</v>
      </c>
      <c r="K2204" s="3">
        <v>47.56</v>
      </c>
      <c r="L2204">
        <v>4</v>
      </c>
      <c r="M2204" s="3">
        <v>190.24</v>
      </c>
      <c r="N2204" s="1" t="s">
        <v>29</v>
      </c>
      <c r="O2204" s="1" t="s">
        <v>22</v>
      </c>
    </row>
    <row r="2205" spans="1:15" x14ac:dyDescent="0.3">
      <c r="A2205" s="1" t="s">
        <v>5704</v>
      </c>
      <c r="B2205" s="2">
        <v>45006</v>
      </c>
      <c r="C2205" s="1" t="s">
        <v>6671</v>
      </c>
      <c r="D2205" s="1" t="s">
        <v>15</v>
      </c>
      <c r="E2205">
        <v>2023</v>
      </c>
      <c r="F2205" s="1" t="s">
        <v>4143</v>
      </c>
      <c r="G2205" s="1" t="s">
        <v>4144</v>
      </c>
      <c r="H2205" s="1" t="s">
        <v>1825</v>
      </c>
      <c r="I2205" s="1" t="s">
        <v>4358</v>
      </c>
      <c r="J2205" s="1" t="s">
        <v>20</v>
      </c>
      <c r="K2205" s="3">
        <v>41.38</v>
      </c>
      <c r="L2205">
        <v>5</v>
      </c>
      <c r="M2205" s="3">
        <v>206.9</v>
      </c>
      <c r="N2205" s="1" t="s">
        <v>21</v>
      </c>
      <c r="O2205" s="1" t="s">
        <v>193</v>
      </c>
    </row>
    <row r="2206" spans="1:15" x14ac:dyDescent="0.3">
      <c r="A2206" s="1" t="s">
        <v>5705</v>
      </c>
      <c r="B2206" s="2">
        <v>45330</v>
      </c>
      <c r="C2206" s="1" t="s">
        <v>6672</v>
      </c>
      <c r="D2206" s="1" t="s">
        <v>39</v>
      </c>
      <c r="E2206">
        <v>2024</v>
      </c>
      <c r="F2206" s="1" t="s">
        <v>250</v>
      </c>
      <c r="G2206" s="1" t="s">
        <v>251</v>
      </c>
      <c r="H2206" s="1" t="s">
        <v>5547</v>
      </c>
      <c r="I2206" s="1" t="s">
        <v>5548</v>
      </c>
      <c r="J2206" s="1" t="s">
        <v>70</v>
      </c>
      <c r="K2206" s="3">
        <v>42.61</v>
      </c>
      <c r="L2206">
        <v>4</v>
      </c>
      <c r="M2206" s="3">
        <v>170.44</v>
      </c>
      <c r="N2206" s="1" t="s">
        <v>6669</v>
      </c>
      <c r="O2206" s="1" t="s">
        <v>37</v>
      </c>
    </row>
    <row r="2207" spans="1:15" x14ac:dyDescent="0.3">
      <c r="A2207" s="1" t="s">
        <v>5706</v>
      </c>
      <c r="B2207" s="2">
        <v>45482</v>
      </c>
      <c r="C2207" s="1" t="s">
        <v>6671</v>
      </c>
      <c r="D2207" s="1" t="s">
        <v>32</v>
      </c>
      <c r="E2207">
        <v>2024</v>
      </c>
      <c r="F2207" s="1" t="s">
        <v>992</v>
      </c>
      <c r="G2207" s="1" t="s">
        <v>5707</v>
      </c>
      <c r="H2207" s="1" t="s">
        <v>5708</v>
      </c>
      <c r="I2207" s="1" t="s">
        <v>5709</v>
      </c>
      <c r="J2207" s="1" t="s">
        <v>20</v>
      </c>
      <c r="K2207" s="3">
        <v>22.24</v>
      </c>
      <c r="L2207">
        <v>4</v>
      </c>
      <c r="M2207" s="3">
        <v>88.96</v>
      </c>
      <c r="N2207" s="1" t="s">
        <v>6669</v>
      </c>
      <c r="O2207" s="1" t="s">
        <v>22</v>
      </c>
    </row>
    <row r="2208" spans="1:15" x14ac:dyDescent="0.3">
      <c r="A2208" s="1" t="s">
        <v>5710</v>
      </c>
      <c r="B2208" s="2">
        <v>45445</v>
      </c>
      <c r="C2208" s="1" t="s">
        <v>6666</v>
      </c>
      <c r="D2208" s="1" t="s">
        <v>24</v>
      </c>
      <c r="E2208">
        <v>2024</v>
      </c>
      <c r="F2208" s="1" t="s">
        <v>4594</v>
      </c>
      <c r="G2208" s="1" t="s">
        <v>4595</v>
      </c>
      <c r="H2208" s="1" t="s">
        <v>2579</v>
      </c>
      <c r="I2208" s="1" t="s">
        <v>4839</v>
      </c>
      <c r="J2208" s="1" t="s">
        <v>87</v>
      </c>
      <c r="K2208" s="3">
        <v>9.3800000000000008</v>
      </c>
      <c r="L2208">
        <v>1</v>
      </c>
      <c r="M2208" s="3">
        <v>9.3800000000000008</v>
      </c>
      <c r="N2208" s="1" t="s">
        <v>88</v>
      </c>
      <c r="O2208" s="1" t="s">
        <v>193</v>
      </c>
    </row>
    <row r="2209" spans="1:15" x14ac:dyDescent="0.3">
      <c r="A2209" s="1" t="s">
        <v>5711</v>
      </c>
      <c r="B2209" s="2">
        <v>44961</v>
      </c>
      <c r="C2209" s="1" t="s">
        <v>6673</v>
      </c>
      <c r="D2209" s="1" t="s">
        <v>39</v>
      </c>
      <c r="E2209">
        <v>2023</v>
      </c>
      <c r="F2209" s="1" t="s">
        <v>2406</v>
      </c>
      <c r="G2209" s="1" t="s">
        <v>2407</v>
      </c>
      <c r="H2209" s="1" t="s">
        <v>2070</v>
      </c>
      <c r="I2209" s="1" t="s">
        <v>4994</v>
      </c>
      <c r="J2209" s="1" t="s">
        <v>70</v>
      </c>
      <c r="K2209" s="3">
        <v>35.4</v>
      </c>
      <c r="L2209">
        <v>5</v>
      </c>
      <c r="M2209" s="3">
        <v>177</v>
      </c>
      <c r="N2209" s="1" t="s">
        <v>21</v>
      </c>
      <c r="O2209" s="1" t="s">
        <v>37</v>
      </c>
    </row>
    <row r="2210" spans="1:15" x14ac:dyDescent="0.3">
      <c r="A2210" s="1" t="s">
        <v>5712</v>
      </c>
      <c r="B2210" s="2">
        <v>44880</v>
      </c>
      <c r="C2210" s="1" t="s">
        <v>6671</v>
      </c>
      <c r="D2210" s="1" t="s">
        <v>54</v>
      </c>
      <c r="E2210">
        <v>2022</v>
      </c>
      <c r="F2210" s="1" t="s">
        <v>2022</v>
      </c>
      <c r="G2210" s="1" t="s">
        <v>2023</v>
      </c>
      <c r="H2210" s="1" t="s">
        <v>223</v>
      </c>
      <c r="I2210" s="1" t="s">
        <v>224</v>
      </c>
      <c r="J2210" s="1" t="s">
        <v>20</v>
      </c>
      <c r="K2210" s="3">
        <v>27.72</v>
      </c>
      <c r="L2210">
        <v>4</v>
      </c>
      <c r="M2210" s="3">
        <v>110.88</v>
      </c>
      <c r="N2210" s="1" t="s">
        <v>6669</v>
      </c>
      <c r="O2210" s="1" t="s">
        <v>44</v>
      </c>
    </row>
    <row r="2211" spans="1:15" x14ac:dyDescent="0.3">
      <c r="A2211" s="1" t="s">
        <v>5713</v>
      </c>
      <c r="B2211" s="2">
        <v>45154</v>
      </c>
      <c r="C2211" s="1" t="s">
        <v>6670</v>
      </c>
      <c r="D2211" s="1" t="s">
        <v>90</v>
      </c>
      <c r="E2211">
        <v>2023</v>
      </c>
      <c r="F2211" s="1" t="s">
        <v>2542</v>
      </c>
      <c r="G2211" s="1" t="s">
        <v>5714</v>
      </c>
      <c r="H2211" s="1" t="s">
        <v>2202</v>
      </c>
      <c r="I2211" s="1" t="s">
        <v>2203</v>
      </c>
      <c r="J2211" s="1" t="s">
        <v>20</v>
      </c>
      <c r="K2211" s="3">
        <v>22.28</v>
      </c>
      <c r="L2211">
        <v>5</v>
      </c>
      <c r="M2211" s="3">
        <v>111.4</v>
      </c>
      <c r="N2211" s="1" t="s">
        <v>6669</v>
      </c>
      <c r="O2211" s="1" t="s">
        <v>52</v>
      </c>
    </row>
    <row r="2212" spans="1:15" x14ac:dyDescent="0.3">
      <c r="A2212" s="1" t="s">
        <v>5715</v>
      </c>
      <c r="B2212" s="2">
        <v>45828</v>
      </c>
      <c r="C2212" s="1" t="s">
        <v>6668</v>
      </c>
      <c r="D2212" s="1" t="s">
        <v>24</v>
      </c>
      <c r="E2212">
        <v>2025</v>
      </c>
      <c r="F2212" s="1" t="s">
        <v>149</v>
      </c>
      <c r="G2212" s="1" t="s">
        <v>150</v>
      </c>
      <c r="H2212" s="1" t="s">
        <v>2913</v>
      </c>
      <c r="I2212" s="1" t="s">
        <v>2914</v>
      </c>
      <c r="J2212" s="1" t="s">
        <v>70</v>
      </c>
      <c r="K2212" s="3">
        <v>42.47</v>
      </c>
      <c r="L2212">
        <v>4</v>
      </c>
      <c r="M2212" s="3">
        <v>169.88</v>
      </c>
      <c r="N2212" s="1" t="s">
        <v>29</v>
      </c>
      <c r="O2212" s="1" t="s">
        <v>37</v>
      </c>
    </row>
    <row r="2213" spans="1:15" x14ac:dyDescent="0.3">
      <c r="A2213" s="1" t="s">
        <v>5716</v>
      </c>
      <c r="B2213" s="2">
        <v>44868</v>
      </c>
      <c r="C2213" s="1" t="s">
        <v>6672</v>
      </c>
      <c r="D2213" s="1" t="s">
        <v>54</v>
      </c>
      <c r="E2213">
        <v>2022</v>
      </c>
      <c r="F2213" s="1" t="s">
        <v>2327</v>
      </c>
      <c r="G2213" s="1" t="s">
        <v>2328</v>
      </c>
      <c r="H2213" s="1" t="s">
        <v>2003</v>
      </c>
      <c r="I2213" s="1" t="s">
        <v>2004</v>
      </c>
      <c r="J2213" s="1" t="s">
        <v>87</v>
      </c>
      <c r="K2213" s="3">
        <v>54.52</v>
      </c>
      <c r="L2213">
        <v>2</v>
      </c>
      <c r="M2213" s="3">
        <v>109.04</v>
      </c>
      <c r="N2213" s="1" t="s">
        <v>21</v>
      </c>
      <c r="O2213" s="1" t="s">
        <v>37</v>
      </c>
    </row>
    <row r="2214" spans="1:15" x14ac:dyDescent="0.3">
      <c r="A2214" s="1" t="s">
        <v>5717</v>
      </c>
      <c r="B2214" s="2">
        <v>44862</v>
      </c>
      <c r="C2214" s="1" t="s">
        <v>6668</v>
      </c>
      <c r="D2214" s="1" t="s">
        <v>133</v>
      </c>
      <c r="E2214">
        <v>2022</v>
      </c>
      <c r="F2214" s="1" t="s">
        <v>2688</v>
      </c>
      <c r="G2214" s="1" t="s">
        <v>2689</v>
      </c>
      <c r="H2214" s="1" t="s">
        <v>2504</v>
      </c>
      <c r="I2214" s="1" t="s">
        <v>2505</v>
      </c>
      <c r="J2214" s="1" t="s">
        <v>70</v>
      </c>
      <c r="K2214" s="3">
        <v>22.05</v>
      </c>
      <c r="L2214">
        <v>2</v>
      </c>
      <c r="M2214" s="3">
        <v>44.1</v>
      </c>
      <c r="N2214" s="1" t="s">
        <v>21</v>
      </c>
      <c r="O2214" s="1" t="s">
        <v>80</v>
      </c>
    </row>
    <row r="2215" spans="1:15" x14ac:dyDescent="0.3">
      <c r="A2215" s="1" t="s">
        <v>5718</v>
      </c>
      <c r="B2215" s="2">
        <v>44987</v>
      </c>
      <c r="C2215" s="1" t="s">
        <v>6672</v>
      </c>
      <c r="D2215" s="1" t="s">
        <v>15</v>
      </c>
      <c r="E2215">
        <v>2023</v>
      </c>
      <c r="F2215" s="1" t="s">
        <v>2146</v>
      </c>
      <c r="G2215" s="1" t="s">
        <v>2147</v>
      </c>
      <c r="H2215" s="1" t="s">
        <v>5483</v>
      </c>
      <c r="I2215" s="1" t="s">
        <v>5484</v>
      </c>
      <c r="J2215" s="1" t="s">
        <v>51</v>
      </c>
      <c r="K2215" s="3">
        <v>30.12</v>
      </c>
      <c r="L2215">
        <v>4</v>
      </c>
      <c r="M2215" s="3">
        <v>120.48</v>
      </c>
      <c r="N2215" s="1" t="s">
        <v>88</v>
      </c>
      <c r="O2215" s="1" t="s">
        <v>22</v>
      </c>
    </row>
    <row r="2216" spans="1:15" x14ac:dyDescent="0.3">
      <c r="A2216" s="1" t="s">
        <v>5719</v>
      </c>
      <c r="B2216" s="2">
        <v>45343</v>
      </c>
      <c r="C2216" s="1" t="s">
        <v>6670</v>
      </c>
      <c r="D2216" s="1" t="s">
        <v>39</v>
      </c>
      <c r="E2216">
        <v>2024</v>
      </c>
      <c r="F2216" s="1" t="s">
        <v>495</v>
      </c>
      <c r="G2216" s="1" t="s">
        <v>3589</v>
      </c>
      <c r="H2216" s="1" t="s">
        <v>297</v>
      </c>
      <c r="I2216" s="1" t="s">
        <v>298</v>
      </c>
      <c r="J2216" s="1" t="s">
        <v>51</v>
      </c>
      <c r="K2216" s="3">
        <v>39.32</v>
      </c>
      <c r="L2216">
        <v>1</v>
      </c>
      <c r="M2216" s="3">
        <v>39.32</v>
      </c>
      <c r="N2216" s="1" t="s">
        <v>6669</v>
      </c>
      <c r="O2216" s="1" t="s">
        <v>37</v>
      </c>
    </row>
    <row r="2217" spans="1:15" x14ac:dyDescent="0.3">
      <c r="A2217" s="1" t="s">
        <v>5720</v>
      </c>
      <c r="B2217" s="2">
        <v>45650</v>
      </c>
      <c r="C2217" s="1" t="s">
        <v>6671</v>
      </c>
      <c r="D2217" s="1" t="s">
        <v>107</v>
      </c>
      <c r="E2217">
        <v>2024</v>
      </c>
      <c r="F2217" s="1" t="s">
        <v>169</v>
      </c>
      <c r="G2217" s="1" t="s">
        <v>507</v>
      </c>
      <c r="H2217" s="1" t="s">
        <v>821</v>
      </c>
      <c r="I2217" s="1" t="s">
        <v>5721</v>
      </c>
      <c r="J2217" s="1" t="s">
        <v>70</v>
      </c>
      <c r="K2217" s="3">
        <v>22.37</v>
      </c>
      <c r="L2217">
        <v>3</v>
      </c>
      <c r="M2217" s="3">
        <v>67.11</v>
      </c>
      <c r="N2217" s="1" t="s">
        <v>88</v>
      </c>
      <c r="O2217" s="1" t="s">
        <v>22</v>
      </c>
    </row>
    <row r="2218" spans="1:15" x14ac:dyDescent="0.3">
      <c r="A2218" s="1" t="s">
        <v>5722</v>
      </c>
      <c r="B2218" s="2">
        <v>45071</v>
      </c>
      <c r="C2218" s="1" t="s">
        <v>6672</v>
      </c>
      <c r="D2218" s="1" t="s">
        <v>46</v>
      </c>
      <c r="E2218">
        <v>2023</v>
      </c>
      <c r="F2218" s="1" t="s">
        <v>414</v>
      </c>
      <c r="G2218" s="1" t="s">
        <v>1824</v>
      </c>
      <c r="H2218" s="1" t="s">
        <v>3594</v>
      </c>
      <c r="I2218" s="1" t="s">
        <v>3595</v>
      </c>
      <c r="J2218" s="1" t="s">
        <v>20</v>
      </c>
      <c r="K2218" s="3">
        <v>26.4</v>
      </c>
      <c r="L2218">
        <v>4</v>
      </c>
      <c r="M2218" s="3">
        <v>105.6</v>
      </c>
      <c r="N2218" s="1" t="s">
        <v>21</v>
      </c>
      <c r="O2218" s="1" t="s">
        <v>37</v>
      </c>
    </row>
    <row r="2219" spans="1:15" x14ac:dyDescent="0.3">
      <c r="A2219" s="1" t="s">
        <v>5723</v>
      </c>
      <c r="B2219" s="2">
        <v>45625</v>
      </c>
      <c r="C2219" s="1" t="s">
        <v>6668</v>
      </c>
      <c r="D2219" s="1" t="s">
        <v>54</v>
      </c>
      <c r="E2219">
        <v>2024</v>
      </c>
      <c r="F2219" s="1" t="s">
        <v>3233</v>
      </c>
      <c r="G2219" s="1" t="s">
        <v>5670</v>
      </c>
      <c r="H2219" s="1" t="s">
        <v>4346</v>
      </c>
      <c r="I2219" s="1" t="s">
        <v>5042</v>
      </c>
      <c r="J2219" s="1" t="s">
        <v>70</v>
      </c>
      <c r="K2219" s="3">
        <v>12.9</v>
      </c>
      <c r="L2219">
        <v>4</v>
      </c>
      <c r="M2219" s="3">
        <v>51.6</v>
      </c>
      <c r="N2219" s="1" t="s">
        <v>88</v>
      </c>
      <c r="O2219" s="1" t="s">
        <v>22</v>
      </c>
    </row>
    <row r="2220" spans="1:15" x14ac:dyDescent="0.3">
      <c r="A2220" s="1" t="s">
        <v>5724</v>
      </c>
      <c r="B2220" s="2">
        <v>45310</v>
      </c>
      <c r="C2220" s="1" t="s">
        <v>6668</v>
      </c>
      <c r="D2220" s="1" t="s">
        <v>210</v>
      </c>
      <c r="E2220">
        <v>2024</v>
      </c>
      <c r="F2220" s="1" t="s">
        <v>1422</v>
      </c>
      <c r="G2220" s="1" t="s">
        <v>2242</v>
      </c>
      <c r="H2220" s="1" t="s">
        <v>891</v>
      </c>
      <c r="I2220" s="1" t="s">
        <v>2531</v>
      </c>
      <c r="J2220" s="1" t="s">
        <v>70</v>
      </c>
      <c r="K2220" s="3">
        <v>15.27</v>
      </c>
      <c r="L2220">
        <v>2</v>
      </c>
      <c r="M2220" s="3">
        <v>30.54</v>
      </c>
      <c r="N2220" s="1" t="s">
        <v>88</v>
      </c>
      <c r="O2220" s="1" t="s">
        <v>22</v>
      </c>
    </row>
    <row r="2221" spans="1:15" x14ac:dyDescent="0.3">
      <c r="A2221" s="1" t="s">
        <v>5725</v>
      </c>
      <c r="B2221" s="2">
        <v>45134</v>
      </c>
      <c r="C2221" s="1" t="s">
        <v>6672</v>
      </c>
      <c r="D2221" s="1" t="s">
        <v>32</v>
      </c>
      <c r="E2221">
        <v>2023</v>
      </c>
      <c r="F2221" s="1" t="s">
        <v>270</v>
      </c>
      <c r="G2221" s="1" t="s">
        <v>271</v>
      </c>
      <c r="H2221" s="1" t="s">
        <v>4771</v>
      </c>
      <c r="I2221" s="1" t="s">
        <v>4772</v>
      </c>
      <c r="J2221" s="1" t="s">
        <v>51</v>
      </c>
      <c r="K2221" s="3">
        <v>8.43</v>
      </c>
      <c r="L2221">
        <v>2</v>
      </c>
      <c r="M2221" s="3">
        <v>16.86</v>
      </c>
      <c r="N2221" s="1" t="s">
        <v>21</v>
      </c>
      <c r="O2221" s="1" t="s">
        <v>80</v>
      </c>
    </row>
    <row r="2222" spans="1:15" x14ac:dyDescent="0.3">
      <c r="A2222" s="1" t="s">
        <v>5726</v>
      </c>
      <c r="B2222" s="2">
        <v>45568</v>
      </c>
      <c r="C2222" s="1" t="s">
        <v>6672</v>
      </c>
      <c r="D2222" s="1" t="s">
        <v>133</v>
      </c>
      <c r="E2222">
        <v>2024</v>
      </c>
      <c r="F2222" s="1" t="s">
        <v>2571</v>
      </c>
      <c r="G2222" s="1" t="s">
        <v>2572</v>
      </c>
      <c r="H2222" s="1" t="s">
        <v>57</v>
      </c>
      <c r="I2222" s="1" t="s">
        <v>1420</v>
      </c>
      <c r="J2222" s="1" t="s">
        <v>70</v>
      </c>
      <c r="K2222" s="3">
        <v>7.46</v>
      </c>
      <c r="L2222">
        <v>2</v>
      </c>
      <c r="M2222" s="3">
        <v>14.92</v>
      </c>
      <c r="N2222" s="1" t="s">
        <v>21</v>
      </c>
      <c r="O2222" s="1" t="s">
        <v>22</v>
      </c>
    </row>
    <row r="2223" spans="1:15" x14ac:dyDescent="0.3">
      <c r="A2223" s="1" t="s">
        <v>5727</v>
      </c>
      <c r="B2223" s="2">
        <v>45190</v>
      </c>
      <c r="C2223" s="1" t="s">
        <v>6672</v>
      </c>
      <c r="D2223" s="1" t="s">
        <v>60</v>
      </c>
      <c r="E2223">
        <v>2023</v>
      </c>
      <c r="F2223" s="1" t="s">
        <v>1002</v>
      </c>
      <c r="G2223" s="1" t="s">
        <v>1003</v>
      </c>
      <c r="H2223" s="1" t="s">
        <v>5728</v>
      </c>
      <c r="I2223" s="1" t="s">
        <v>5729</v>
      </c>
      <c r="J2223" s="1" t="s">
        <v>70</v>
      </c>
      <c r="K2223" s="3">
        <v>42.39</v>
      </c>
      <c r="L2223">
        <v>5</v>
      </c>
      <c r="M2223" s="3">
        <v>211.95</v>
      </c>
      <c r="N2223" s="1" t="s">
        <v>21</v>
      </c>
      <c r="O2223" s="1" t="s">
        <v>22</v>
      </c>
    </row>
    <row r="2224" spans="1:15" x14ac:dyDescent="0.3">
      <c r="A2224" s="1" t="s">
        <v>5730</v>
      </c>
      <c r="B2224" s="2">
        <v>45620</v>
      </c>
      <c r="C2224" s="1" t="s">
        <v>6666</v>
      </c>
      <c r="D2224" s="1" t="s">
        <v>54</v>
      </c>
      <c r="E2224">
        <v>2024</v>
      </c>
      <c r="F2224" s="1" t="s">
        <v>55</v>
      </c>
      <c r="G2224" s="1" t="s">
        <v>5731</v>
      </c>
      <c r="H2224" s="1" t="s">
        <v>3755</v>
      </c>
      <c r="I2224" s="1" t="s">
        <v>3756</v>
      </c>
      <c r="J2224" s="1" t="s">
        <v>70</v>
      </c>
      <c r="K2224" s="3">
        <v>15.31</v>
      </c>
      <c r="L2224">
        <v>5</v>
      </c>
      <c r="M2224" s="3">
        <v>76.55</v>
      </c>
      <c r="N2224" s="1" t="s">
        <v>29</v>
      </c>
      <c r="O2224" s="1" t="s">
        <v>37</v>
      </c>
    </row>
    <row r="2225" spans="1:15" x14ac:dyDescent="0.3">
      <c r="A2225" s="1" t="s">
        <v>5732</v>
      </c>
      <c r="B2225" s="2">
        <v>45227</v>
      </c>
      <c r="C2225" s="1" t="s">
        <v>6673</v>
      </c>
      <c r="D2225" s="1" t="s">
        <v>133</v>
      </c>
      <c r="E2225">
        <v>2023</v>
      </c>
      <c r="F2225" s="1" t="s">
        <v>1549</v>
      </c>
      <c r="G2225" s="1" t="s">
        <v>3312</v>
      </c>
      <c r="H2225" s="1" t="s">
        <v>2509</v>
      </c>
      <c r="I2225" s="1" t="s">
        <v>4195</v>
      </c>
      <c r="J2225" s="1" t="s">
        <v>20</v>
      </c>
      <c r="K2225" s="3">
        <v>41.78</v>
      </c>
      <c r="L2225">
        <v>3</v>
      </c>
      <c r="M2225" s="3">
        <v>125.34</v>
      </c>
      <c r="N2225" s="1" t="s">
        <v>21</v>
      </c>
      <c r="O2225" s="1" t="s">
        <v>44</v>
      </c>
    </row>
    <row r="2226" spans="1:15" x14ac:dyDescent="0.3">
      <c r="A2226" s="1" t="s">
        <v>5733</v>
      </c>
      <c r="B2226" s="2">
        <v>45671</v>
      </c>
      <c r="C2226" s="1" t="s">
        <v>6671</v>
      </c>
      <c r="D2226" s="1" t="s">
        <v>210</v>
      </c>
      <c r="E2226">
        <v>2025</v>
      </c>
      <c r="F2226" s="1" t="s">
        <v>2220</v>
      </c>
      <c r="G2226" s="1" t="s">
        <v>2221</v>
      </c>
      <c r="H2226" s="1" t="s">
        <v>3250</v>
      </c>
      <c r="I2226" s="1" t="s">
        <v>3251</v>
      </c>
      <c r="J2226" s="1" t="s">
        <v>20</v>
      </c>
      <c r="K2226" s="3">
        <v>25.05</v>
      </c>
      <c r="L2226">
        <v>1</v>
      </c>
      <c r="M2226" s="3">
        <v>25.05</v>
      </c>
      <c r="N2226" s="1" t="s">
        <v>21</v>
      </c>
      <c r="O2226" s="1" t="s">
        <v>37</v>
      </c>
    </row>
    <row r="2227" spans="1:15" x14ac:dyDescent="0.3">
      <c r="A2227" s="1" t="s">
        <v>5734</v>
      </c>
      <c r="B2227" s="2">
        <v>45579</v>
      </c>
      <c r="C2227" s="1" t="s">
        <v>6667</v>
      </c>
      <c r="D2227" s="1" t="s">
        <v>133</v>
      </c>
      <c r="E2227">
        <v>2024</v>
      </c>
      <c r="F2227" s="1" t="s">
        <v>2644</v>
      </c>
      <c r="G2227" s="1" t="s">
        <v>5451</v>
      </c>
      <c r="H2227" s="1" t="s">
        <v>5735</v>
      </c>
      <c r="I2227" s="1" t="s">
        <v>5736</v>
      </c>
      <c r="J2227" s="1" t="s">
        <v>20</v>
      </c>
      <c r="K2227" s="3">
        <v>10.56</v>
      </c>
      <c r="L2227">
        <v>4</v>
      </c>
      <c r="M2227" s="3">
        <v>42.24</v>
      </c>
      <c r="N2227" s="1" t="s">
        <v>88</v>
      </c>
      <c r="O2227" s="1" t="s">
        <v>52</v>
      </c>
    </row>
    <row r="2228" spans="1:15" x14ac:dyDescent="0.3">
      <c r="A2228" s="1" t="s">
        <v>5737</v>
      </c>
      <c r="B2228" s="2">
        <v>45370</v>
      </c>
      <c r="C2228" s="1" t="s">
        <v>6671</v>
      </c>
      <c r="D2228" s="1" t="s">
        <v>15</v>
      </c>
      <c r="E2228">
        <v>2024</v>
      </c>
      <c r="F2228" s="1" t="s">
        <v>5330</v>
      </c>
      <c r="G2228" s="1" t="s">
        <v>5738</v>
      </c>
      <c r="H2228" s="1" t="s">
        <v>1381</v>
      </c>
      <c r="I2228" s="1" t="s">
        <v>1382</v>
      </c>
      <c r="J2228" s="1" t="s">
        <v>87</v>
      </c>
      <c r="K2228" s="3">
        <v>27.12</v>
      </c>
      <c r="L2228">
        <v>5</v>
      </c>
      <c r="M2228" s="3">
        <v>135.6</v>
      </c>
      <c r="N2228" s="1" t="s">
        <v>29</v>
      </c>
      <c r="O2228" s="1" t="s">
        <v>193</v>
      </c>
    </row>
    <row r="2229" spans="1:15" x14ac:dyDescent="0.3">
      <c r="A2229" s="1" t="s">
        <v>5739</v>
      </c>
      <c r="B2229" s="2">
        <v>45035</v>
      </c>
      <c r="C2229" s="1" t="s">
        <v>6670</v>
      </c>
      <c r="D2229" s="1" t="s">
        <v>82</v>
      </c>
      <c r="E2229">
        <v>2023</v>
      </c>
      <c r="F2229" s="1" t="s">
        <v>3824</v>
      </c>
      <c r="G2229" s="1" t="s">
        <v>4982</v>
      </c>
      <c r="H2229" s="1" t="s">
        <v>104</v>
      </c>
      <c r="I2229" s="1" t="s">
        <v>2445</v>
      </c>
      <c r="J2229" s="1" t="s">
        <v>20</v>
      </c>
      <c r="K2229" s="3">
        <v>11.9</v>
      </c>
      <c r="L2229">
        <v>4</v>
      </c>
      <c r="M2229" s="3">
        <v>47.6</v>
      </c>
      <c r="N2229" s="1" t="s">
        <v>29</v>
      </c>
      <c r="O2229" s="1" t="s">
        <v>52</v>
      </c>
    </row>
    <row r="2230" spans="1:15" x14ac:dyDescent="0.3">
      <c r="A2230" s="1" t="s">
        <v>5740</v>
      </c>
      <c r="B2230" s="2">
        <v>45156</v>
      </c>
      <c r="C2230" s="1" t="s">
        <v>6668</v>
      </c>
      <c r="D2230" s="1" t="s">
        <v>90</v>
      </c>
      <c r="E2230">
        <v>2023</v>
      </c>
      <c r="F2230" s="1" t="s">
        <v>5741</v>
      </c>
      <c r="G2230" s="1" t="s">
        <v>5742</v>
      </c>
      <c r="H2230" s="1" t="s">
        <v>623</v>
      </c>
      <c r="I2230" s="1" t="s">
        <v>2232</v>
      </c>
      <c r="J2230" s="1" t="s">
        <v>20</v>
      </c>
      <c r="K2230" s="3">
        <v>11.23</v>
      </c>
      <c r="L2230">
        <v>1</v>
      </c>
      <c r="M2230" s="3">
        <v>11.23</v>
      </c>
      <c r="N2230" s="1" t="s">
        <v>29</v>
      </c>
      <c r="O2230" s="1" t="s">
        <v>52</v>
      </c>
    </row>
    <row r="2231" spans="1:15" x14ac:dyDescent="0.3">
      <c r="A2231" s="1" t="s">
        <v>5743</v>
      </c>
      <c r="B2231" s="2">
        <v>45377</v>
      </c>
      <c r="C2231" s="1" t="s">
        <v>6671</v>
      </c>
      <c r="D2231" s="1" t="s">
        <v>15</v>
      </c>
      <c r="E2231">
        <v>2024</v>
      </c>
      <c r="F2231" s="1" t="s">
        <v>3987</v>
      </c>
      <c r="G2231" s="1" t="s">
        <v>2129</v>
      </c>
      <c r="H2231" s="1" t="s">
        <v>1782</v>
      </c>
      <c r="I2231" s="1" t="s">
        <v>5744</v>
      </c>
      <c r="J2231" s="1" t="s">
        <v>70</v>
      </c>
      <c r="K2231" s="3">
        <v>18.68</v>
      </c>
      <c r="L2231">
        <v>5</v>
      </c>
      <c r="M2231" s="3">
        <v>93.4</v>
      </c>
      <c r="N2231" s="1" t="s">
        <v>21</v>
      </c>
      <c r="O2231" s="1" t="s">
        <v>193</v>
      </c>
    </row>
    <row r="2232" spans="1:15" x14ac:dyDescent="0.3">
      <c r="A2232" s="1" t="s">
        <v>5745</v>
      </c>
      <c r="B2232" s="2">
        <v>45371</v>
      </c>
      <c r="C2232" s="1" t="s">
        <v>6670</v>
      </c>
      <c r="D2232" s="1" t="s">
        <v>15</v>
      </c>
      <c r="E2232">
        <v>2024</v>
      </c>
      <c r="F2232" s="1" t="s">
        <v>3018</v>
      </c>
      <c r="G2232" s="1" t="s">
        <v>5582</v>
      </c>
      <c r="H2232" s="1" t="s">
        <v>2174</v>
      </c>
      <c r="I2232" s="1" t="s">
        <v>5746</v>
      </c>
      <c r="J2232" s="1" t="s">
        <v>51</v>
      </c>
      <c r="K2232" s="3">
        <v>8.32</v>
      </c>
      <c r="L2232">
        <v>2</v>
      </c>
      <c r="M2232" s="3">
        <v>16.64</v>
      </c>
      <c r="N2232" s="1" t="s">
        <v>6669</v>
      </c>
      <c r="O2232" s="1" t="s">
        <v>30</v>
      </c>
    </row>
    <row r="2233" spans="1:15" x14ac:dyDescent="0.3">
      <c r="A2233" s="1" t="s">
        <v>5747</v>
      </c>
      <c r="B2233" s="2">
        <v>45592</v>
      </c>
      <c r="C2233" s="1" t="s">
        <v>6666</v>
      </c>
      <c r="D2233" s="1" t="s">
        <v>133</v>
      </c>
      <c r="E2233">
        <v>2024</v>
      </c>
      <c r="F2233" s="1" t="s">
        <v>5748</v>
      </c>
      <c r="G2233" s="1" t="s">
        <v>5749</v>
      </c>
      <c r="H2233" s="1" t="s">
        <v>18</v>
      </c>
      <c r="I2233" s="1" t="s">
        <v>5750</v>
      </c>
      <c r="J2233" s="1" t="s">
        <v>51</v>
      </c>
      <c r="K2233" s="3">
        <v>13.42</v>
      </c>
      <c r="L2233">
        <v>2</v>
      </c>
      <c r="M2233" s="3">
        <v>26.84</v>
      </c>
      <c r="N2233" s="1" t="s">
        <v>29</v>
      </c>
      <c r="O2233" s="1" t="s">
        <v>44</v>
      </c>
    </row>
    <row r="2234" spans="1:15" x14ac:dyDescent="0.3">
      <c r="A2234" s="1" t="s">
        <v>5751</v>
      </c>
      <c r="B2234" s="2">
        <v>45024</v>
      </c>
      <c r="C2234" s="1" t="s">
        <v>6673</v>
      </c>
      <c r="D2234" s="1" t="s">
        <v>82</v>
      </c>
      <c r="E2234">
        <v>2023</v>
      </c>
      <c r="F2234" s="1" t="s">
        <v>3057</v>
      </c>
      <c r="G2234" s="1" t="s">
        <v>5752</v>
      </c>
      <c r="H2234" s="1" t="s">
        <v>186</v>
      </c>
      <c r="I2234" s="1" t="s">
        <v>187</v>
      </c>
      <c r="J2234" s="1" t="s">
        <v>51</v>
      </c>
      <c r="K2234" s="3">
        <v>38.700000000000003</v>
      </c>
      <c r="L2234">
        <v>3</v>
      </c>
      <c r="M2234" s="3">
        <v>116.1</v>
      </c>
      <c r="N2234" s="1" t="s">
        <v>21</v>
      </c>
      <c r="O2234" s="1" t="s">
        <v>52</v>
      </c>
    </row>
    <row r="2235" spans="1:15" x14ac:dyDescent="0.3">
      <c r="A2235" s="1" t="s">
        <v>5753</v>
      </c>
      <c r="B2235" s="2">
        <v>44837</v>
      </c>
      <c r="C2235" s="1" t="s">
        <v>6667</v>
      </c>
      <c r="D2235" s="1" t="s">
        <v>133</v>
      </c>
      <c r="E2235">
        <v>2022</v>
      </c>
      <c r="F2235" s="1" t="s">
        <v>5754</v>
      </c>
      <c r="G2235" s="1" t="s">
        <v>5755</v>
      </c>
      <c r="H2235" s="1" t="s">
        <v>739</v>
      </c>
      <c r="I2235" s="1" t="s">
        <v>740</v>
      </c>
      <c r="J2235" s="1" t="s">
        <v>51</v>
      </c>
      <c r="K2235" s="3">
        <v>39.01</v>
      </c>
      <c r="L2235">
        <v>4</v>
      </c>
      <c r="M2235" s="3">
        <v>156.04</v>
      </c>
      <c r="N2235" s="1" t="s">
        <v>6669</v>
      </c>
      <c r="O2235" s="1" t="s">
        <v>37</v>
      </c>
    </row>
    <row r="2236" spans="1:15" x14ac:dyDescent="0.3">
      <c r="A2236" s="1" t="s">
        <v>5756</v>
      </c>
      <c r="B2236" s="2">
        <v>45226</v>
      </c>
      <c r="C2236" s="1" t="s">
        <v>6668</v>
      </c>
      <c r="D2236" s="1" t="s">
        <v>133</v>
      </c>
      <c r="E2236">
        <v>2023</v>
      </c>
      <c r="F2236" s="1" t="s">
        <v>200</v>
      </c>
      <c r="G2236" s="1" t="s">
        <v>201</v>
      </c>
      <c r="H2236" s="1" t="s">
        <v>4272</v>
      </c>
      <c r="I2236" s="1" t="s">
        <v>4273</v>
      </c>
      <c r="J2236" s="1" t="s">
        <v>87</v>
      </c>
      <c r="K2236" s="3">
        <v>19.41</v>
      </c>
      <c r="L2236">
        <v>5</v>
      </c>
      <c r="M2236" s="3">
        <v>97.05</v>
      </c>
      <c r="N2236" s="1" t="s">
        <v>21</v>
      </c>
      <c r="O2236" s="1" t="s">
        <v>193</v>
      </c>
    </row>
    <row r="2237" spans="1:15" x14ac:dyDescent="0.3">
      <c r="A2237" s="1" t="s">
        <v>5757</v>
      </c>
      <c r="B2237" s="2">
        <v>45085</v>
      </c>
      <c r="C2237" s="1" t="s">
        <v>6672</v>
      </c>
      <c r="D2237" s="1" t="s">
        <v>24</v>
      </c>
      <c r="E2237">
        <v>2023</v>
      </c>
      <c r="F2237" s="1" t="s">
        <v>3690</v>
      </c>
      <c r="G2237" s="1" t="s">
        <v>5011</v>
      </c>
      <c r="H2237" s="1" t="s">
        <v>2106</v>
      </c>
      <c r="I2237" s="1" t="s">
        <v>2107</v>
      </c>
      <c r="J2237" s="1" t="s">
        <v>51</v>
      </c>
      <c r="K2237" s="3">
        <v>8.2100000000000009</v>
      </c>
      <c r="L2237">
        <v>1</v>
      </c>
      <c r="M2237" s="3">
        <v>8.2100000000000009</v>
      </c>
      <c r="N2237" s="1" t="s">
        <v>21</v>
      </c>
      <c r="O2237" s="1" t="s">
        <v>52</v>
      </c>
    </row>
    <row r="2238" spans="1:15" x14ac:dyDescent="0.3">
      <c r="A2238" s="1" t="s">
        <v>5758</v>
      </c>
      <c r="B2238" s="2">
        <v>45066</v>
      </c>
      <c r="C2238" s="1" t="s">
        <v>6673</v>
      </c>
      <c r="D2238" s="1" t="s">
        <v>46</v>
      </c>
      <c r="E2238">
        <v>2023</v>
      </c>
      <c r="F2238" s="1" t="s">
        <v>308</v>
      </c>
      <c r="G2238" s="1" t="s">
        <v>5759</v>
      </c>
      <c r="H2238" s="1" t="s">
        <v>3557</v>
      </c>
      <c r="I2238" s="1" t="s">
        <v>3558</v>
      </c>
      <c r="J2238" s="1" t="s">
        <v>70</v>
      </c>
      <c r="K2238" s="3">
        <v>21.27</v>
      </c>
      <c r="L2238">
        <v>2</v>
      </c>
      <c r="M2238" s="3">
        <v>42.54</v>
      </c>
      <c r="N2238" s="1" t="s">
        <v>6669</v>
      </c>
      <c r="O2238" s="1" t="s">
        <v>30</v>
      </c>
    </row>
    <row r="2239" spans="1:15" x14ac:dyDescent="0.3">
      <c r="A2239" s="1" t="s">
        <v>5760</v>
      </c>
      <c r="B2239" s="2">
        <v>44830</v>
      </c>
      <c r="C2239" s="1" t="s">
        <v>6667</v>
      </c>
      <c r="D2239" s="1" t="s">
        <v>60</v>
      </c>
      <c r="E2239">
        <v>2022</v>
      </c>
      <c r="F2239" s="1" t="s">
        <v>1449</v>
      </c>
      <c r="G2239" s="1" t="s">
        <v>1450</v>
      </c>
      <c r="H2239" s="1" t="s">
        <v>375</v>
      </c>
      <c r="I2239" s="1" t="s">
        <v>1854</v>
      </c>
      <c r="J2239" s="1" t="s">
        <v>20</v>
      </c>
      <c r="K2239" s="3">
        <v>11.3</v>
      </c>
      <c r="L2239">
        <v>5</v>
      </c>
      <c r="M2239" s="3">
        <v>56.5</v>
      </c>
      <c r="N2239" s="1" t="s">
        <v>21</v>
      </c>
      <c r="O2239" s="1" t="s">
        <v>37</v>
      </c>
    </row>
    <row r="2240" spans="1:15" x14ac:dyDescent="0.3">
      <c r="A2240" s="1" t="s">
        <v>5761</v>
      </c>
      <c r="B2240" s="2">
        <v>45264</v>
      </c>
      <c r="C2240" s="1" t="s">
        <v>6667</v>
      </c>
      <c r="D2240" s="1" t="s">
        <v>107</v>
      </c>
      <c r="E2240">
        <v>2023</v>
      </c>
      <c r="F2240" s="1" t="s">
        <v>1555</v>
      </c>
      <c r="G2240" s="1" t="s">
        <v>1556</v>
      </c>
      <c r="H2240" s="1" t="s">
        <v>3971</v>
      </c>
      <c r="I2240" s="1" t="s">
        <v>3972</v>
      </c>
      <c r="J2240" s="1" t="s">
        <v>20</v>
      </c>
      <c r="K2240" s="3">
        <v>15.12</v>
      </c>
      <c r="L2240">
        <v>4</v>
      </c>
      <c r="M2240" s="3">
        <v>60.48</v>
      </c>
      <c r="N2240" s="1" t="s">
        <v>21</v>
      </c>
      <c r="O2240" s="1" t="s">
        <v>37</v>
      </c>
    </row>
    <row r="2241" spans="1:15" x14ac:dyDescent="0.3">
      <c r="A2241" s="1" t="s">
        <v>5762</v>
      </c>
      <c r="B2241" s="2">
        <v>44855</v>
      </c>
      <c r="C2241" s="1" t="s">
        <v>6668</v>
      </c>
      <c r="D2241" s="1" t="s">
        <v>133</v>
      </c>
      <c r="E2241">
        <v>2022</v>
      </c>
      <c r="F2241" s="1" t="s">
        <v>1230</v>
      </c>
      <c r="G2241" s="1" t="s">
        <v>1231</v>
      </c>
      <c r="H2241" s="1" t="s">
        <v>1939</v>
      </c>
      <c r="I2241" s="1" t="s">
        <v>3535</v>
      </c>
      <c r="J2241" s="1" t="s">
        <v>70</v>
      </c>
      <c r="K2241" s="3">
        <v>21.05</v>
      </c>
      <c r="L2241">
        <v>4</v>
      </c>
      <c r="M2241" s="3">
        <v>84.2</v>
      </c>
      <c r="N2241" s="1" t="s">
        <v>6669</v>
      </c>
      <c r="O2241" s="1" t="s">
        <v>37</v>
      </c>
    </row>
    <row r="2242" spans="1:15" x14ac:dyDescent="0.3">
      <c r="A2242" s="1" t="s">
        <v>5763</v>
      </c>
      <c r="B2242" s="2">
        <v>45289</v>
      </c>
      <c r="C2242" s="1" t="s">
        <v>6668</v>
      </c>
      <c r="D2242" s="1" t="s">
        <v>107</v>
      </c>
      <c r="E2242">
        <v>2023</v>
      </c>
      <c r="F2242" s="1" t="s">
        <v>5764</v>
      </c>
      <c r="G2242" s="1" t="s">
        <v>5765</v>
      </c>
      <c r="H2242" s="1" t="s">
        <v>650</v>
      </c>
      <c r="I2242" s="1" t="s">
        <v>5766</v>
      </c>
      <c r="J2242" s="1" t="s">
        <v>70</v>
      </c>
      <c r="K2242" s="3">
        <v>7.19</v>
      </c>
      <c r="L2242">
        <v>4</v>
      </c>
      <c r="M2242" s="3">
        <v>28.76</v>
      </c>
      <c r="N2242" s="1" t="s">
        <v>21</v>
      </c>
      <c r="O2242" s="1" t="s">
        <v>52</v>
      </c>
    </row>
    <row r="2243" spans="1:15" x14ac:dyDescent="0.3">
      <c r="A2243" s="1" t="s">
        <v>5767</v>
      </c>
      <c r="B2243" s="2">
        <v>45150</v>
      </c>
      <c r="C2243" s="1" t="s">
        <v>6673</v>
      </c>
      <c r="D2243" s="1" t="s">
        <v>90</v>
      </c>
      <c r="E2243">
        <v>2023</v>
      </c>
      <c r="F2243" s="1" t="s">
        <v>3256</v>
      </c>
      <c r="G2243" s="1" t="s">
        <v>3257</v>
      </c>
      <c r="H2243" s="1" t="s">
        <v>4527</v>
      </c>
      <c r="I2243" s="1" t="s">
        <v>4763</v>
      </c>
      <c r="J2243" s="1" t="s">
        <v>70</v>
      </c>
      <c r="K2243" s="3">
        <v>22.05</v>
      </c>
      <c r="L2243">
        <v>2</v>
      </c>
      <c r="M2243" s="3">
        <v>44.1</v>
      </c>
      <c r="N2243" s="1" t="s">
        <v>29</v>
      </c>
      <c r="O2243" s="1" t="s">
        <v>30</v>
      </c>
    </row>
    <row r="2244" spans="1:15" x14ac:dyDescent="0.3">
      <c r="A2244" s="1" t="s">
        <v>5768</v>
      </c>
      <c r="B2244" s="2">
        <v>44984</v>
      </c>
      <c r="C2244" s="1" t="s">
        <v>6667</v>
      </c>
      <c r="D2244" s="1" t="s">
        <v>39</v>
      </c>
      <c r="E2244">
        <v>2023</v>
      </c>
      <c r="F2244" s="1" t="s">
        <v>4433</v>
      </c>
      <c r="G2244" s="1" t="s">
        <v>5769</v>
      </c>
      <c r="H2244" s="1" t="s">
        <v>1357</v>
      </c>
      <c r="I2244" s="1" t="s">
        <v>1358</v>
      </c>
      <c r="J2244" s="1" t="s">
        <v>51</v>
      </c>
      <c r="K2244" s="3">
        <v>20.54</v>
      </c>
      <c r="L2244">
        <v>2</v>
      </c>
      <c r="M2244" s="3">
        <v>41.08</v>
      </c>
      <c r="N2244" s="1" t="s">
        <v>29</v>
      </c>
      <c r="O2244" s="1" t="s">
        <v>37</v>
      </c>
    </row>
    <row r="2245" spans="1:15" x14ac:dyDescent="0.3">
      <c r="A2245" s="1" t="s">
        <v>5770</v>
      </c>
      <c r="B2245" s="2">
        <v>45680</v>
      </c>
      <c r="C2245" s="1" t="s">
        <v>6672</v>
      </c>
      <c r="D2245" s="1" t="s">
        <v>210</v>
      </c>
      <c r="E2245">
        <v>2025</v>
      </c>
      <c r="F2245" s="1" t="s">
        <v>2688</v>
      </c>
      <c r="G2245" s="1" t="s">
        <v>2689</v>
      </c>
      <c r="H2245" s="1" t="s">
        <v>5771</v>
      </c>
      <c r="I2245" s="1" t="s">
        <v>5772</v>
      </c>
      <c r="J2245" s="1" t="s">
        <v>70</v>
      </c>
      <c r="K2245" s="3">
        <v>37.380000000000003</v>
      </c>
      <c r="L2245">
        <v>2</v>
      </c>
      <c r="M2245" s="3">
        <v>74.760000000000005</v>
      </c>
      <c r="N2245" s="1" t="s">
        <v>21</v>
      </c>
      <c r="O2245" s="1" t="s">
        <v>37</v>
      </c>
    </row>
    <row r="2246" spans="1:15" x14ac:dyDescent="0.3">
      <c r="A2246" s="1" t="s">
        <v>5773</v>
      </c>
      <c r="B2246" s="2">
        <v>45310</v>
      </c>
      <c r="C2246" s="1" t="s">
        <v>6668</v>
      </c>
      <c r="D2246" s="1" t="s">
        <v>210</v>
      </c>
      <c r="E2246">
        <v>2024</v>
      </c>
      <c r="F2246" s="1" t="s">
        <v>443</v>
      </c>
      <c r="G2246" s="1" t="s">
        <v>3092</v>
      </c>
      <c r="H2246" s="1" t="s">
        <v>5774</v>
      </c>
      <c r="I2246" s="1" t="s">
        <v>5775</v>
      </c>
      <c r="J2246" s="1" t="s">
        <v>70</v>
      </c>
      <c r="K2246" s="3">
        <v>5.74</v>
      </c>
      <c r="L2246">
        <v>2</v>
      </c>
      <c r="M2246" s="3">
        <v>11.48</v>
      </c>
      <c r="N2246" s="1" t="s">
        <v>21</v>
      </c>
      <c r="O2246" s="1" t="s">
        <v>52</v>
      </c>
    </row>
    <row r="2247" spans="1:15" x14ac:dyDescent="0.3">
      <c r="A2247" s="1" t="s">
        <v>5776</v>
      </c>
      <c r="B2247" s="2">
        <v>45593</v>
      </c>
      <c r="C2247" s="1" t="s">
        <v>6667</v>
      </c>
      <c r="D2247" s="1" t="s">
        <v>133</v>
      </c>
      <c r="E2247">
        <v>2024</v>
      </c>
      <c r="F2247" s="1" t="s">
        <v>348</v>
      </c>
      <c r="G2247" s="1" t="s">
        <v>349</v>
      </c>
      <c r="H2247" s="1" t="s">
        <v>4085</v>
      </c>
      <c r="I2247" s="1" t="s">
        <v>5343</v>
      </c>
      <c r="J2247" s="1" t="s">
        <v>87</v>
      </c>
      <c r="K2247" s="3">
        <v>49.94</v>
      </c>
      <c r="L2247">
        <v>1</v>
      </c>
      <c r="M2247" s="3">
        <v>49.94</v>
      </c>
      <c r="N2247" s="1" t="s">
        <v>6669</v>
      </c>
      <c r="O2247" s="1" t="s">
        <v>193</v>
      </c>
    </row>
    <row r="2248" spans="1:15" x14ac:dyDescent="0.3">
      <c r="A2248" s="1" t="s">
        <v>5777</v>
      </c>
      <c r="B2248" s="2">
        <v>45636</v>
      </c>
      <c r="C2248" s="1" t="s">
        <v>6671</v>
      </c>
      <c r="D2248" s="1" t="s">
        <v>107</v>
      </c>
      <c r="E2248">
        <v>2024</v>
      </c>
      <c r="F2248" s="1" t="s">
        <v>149</v>
      </c>
      <c r="G2248" s="1" t="s">
        <v>150</v>
      </c>
      <c r="H2248" s="1" t="s">
        <v>1730</v>
      </c>
      <c r="I2248" s="1" t="s">
        <v>5638</v>
      </c>
      <c r="J2248" s="1" t="s">
        <v>20</v>
      </c>
      <c r="K2248" s="3">
        <v>9.82</v>
      </c>
      <c r="L2248">
        <v>5</v>
      </c>
      <c r="M2248" s="3">
        <v>49.1</v>
      </c>
      <c r="N2248" s="1" t="s">
        <v>21</v>
      </c>
      <c r="O2248" s="1" t="s">
        <v>30</v>
      </c>
    </row>
    <row r="2249" spans="1:15" x14ac:dyDescent="0.3">
      <c r="A2249" s="1" t="s">
        <v>5778</v>
      </c>
      <c r="B2249" s="2">
        <v>45257</v>
      </c>
      <c r="C2249" s="1" t="s">
        <v>6667</v>
      </c>
      <c r="D2249" s="1" t="s">
        <v>54</v>
      </c>
      <c r="E2249">
        <v>2023</v>
      </c>
      <c r="F2249" s="1" t="s">
        <v>102</v>
      </c>
      <c r="G2249" s="1" t="s">
        <v>103</v>
      </c>
      <c r="H2249" s="1" t="s">
        <v>2419</v>
      </c>
      <c r="I2249" s="1" t="s">
        <v>2420</v>
      </c>
      <c r="J2249" s="1" t="s">
        <v>87</v>
      </c>
      <c r="K2249" s="3">
        <v>32.08</v>
      </c>
      <c r="L2249">
        <v>2</v>
      </c>
      <c r="M2249" s="3">
        <v>64.16</v>
      </c>
      <c r="N2249" s="1" t="s">
        <v>88</v>
      </c>
      <c r="O2249" s="1" t="s">
        <v>22</v>
      </c>
    </row>
    <row r="2250" spans="1:15" x14ac:dyDescent="0.3">
      <c r="A2250" s="1" t="s">
        <v>5779</v>
      </c>
      <c r="B2250" s="2">
        <v>45847</v>
      </c>
      <c r="C2250" s="1" t="s">
        <v>6670</v>
      </c>
      <c r="D2250" s="1" t="s">
        <v>32</v>
      </c>
      <c r="E2250">
        <v>2025</v>
      </c>
      <c r="F2250" s="1" t="s">
        <v>1733</v>
      </c>
      <c r="G2250" s="1" t="s">
        <v>1734</v>
      </c>
      <c r="H2250" s="1" t="s">
        <v>851</v>
      </c>
      <c r="I2250" s="1" t="s">
        <v>2218</v>
      </c>
      <c r="J2250" s="1" t="s">
        <v>20</v>
      </c>
      <c r="K2250" s="3">
        <v>37.51</v>
      </c>
      <c r="L2250">
        <v>5</v>
      </c>
      <c r="M2250" s="3">
        <v>187.55</v>
      </c>
      <c r="N2250" s="1" t="s">
        <v>21</v>
      </c>
      <c r="O2250" s="1" t="s">
        <v>30</v>
      </c>
    </row>
    <row r="2251" spans="1:15" x14ac:dyDescent="0.3">
      <c r="A2251" s="1" t="s">
        <v>5780</v>
      </c>
      <c r="B2251" s="2">
        <v>45198</v>
      </c>
      <c r="C2251" s="1" t="s">
        <v>6668</v>
      </c>
      <c r="D2251" s="1" t="s">
        <v>60</v>
      </c>
      <c r="E2251">
        <v>2023</v>
      </c>
      <c r="F2251" s="1" t="s">
        <v>200</v>
      </c>
      <c r="G2251" s="1" t="s">
        <v>5523</v>
      </c>
      <c r="H2251" s="1" t="s">
        <v>3676</v>
      </c>
      <c r="I2251" s="1" t="s">
        <v>3677</v>
      </c>
      <c r="J2251" s="1" t="s">
        <v>20</v>
      </c>
      <c r="K2251" s="3">
        <v>5.43</v>
      </c>
      <c r="L2251">
        <v>2</v>
      </c>
      <c r="M2251" s="3">
        <v>10.86</v>
      </c>
      <c r="N2251" s="1" t="s">
        <v>6669</v>
      </c>
      <c r="O2251" s="1" t="s">
        <v>22</v>
      </c>
    </row>
    <row r="2252" spans="1:15" x14ac:dyDescent="0.3">
      <c r="A2252" s="1" t="s">
        <v>5781</v>
      </c>
      <c r="B2252" s="2">
        <v>44985</v>
      </c>
      <c r="C2252" s="1" t="s">
        <v>6671</v>
      </c>
      <c r="D2252" s="1" t="s">
        <v>39</v>
      </c>
      <c r="E2252">
        <v>2023</v>
      </c>
      <c r="F2252" s="1" t="s">
        <v>1588</v>
      </c>
      <c r="G2252" s="1" t="s">
        <v>3741</v>
      </c>
      <c r="H2252" s="1" t="s">
        <v>455</v>
      </c>
      <c r="I2252" s="1" t="s">
        <v>5782</v>
      </c>
      <c r="J2252" s="1" t="s">
        <v>70</v>
      </c>
      <c r="K2252" s="3">
        <v>53.54</v>
      </c>
      <c r="L2252">
        <v>1</v>
      </c>
      <c r="M2252" s="3">
        <v>53.54</v>
      </c>
      <c r="N2252" s="1" t="s">
        <v>21</v>
      </c>
      <c r="O2252" s="1" t="s">
        <v>37</v>
      </c>
    </row>
    <row r="2253" spans="1:15" x14ac:dyDescent="0.3">
      <c r="A2253" s="1" t="s">
        <v>5783</v>
      </c>
      <c r="B2253" s="2">
        <v>45426</v>
      </c>
      <c r="C2253" s="1" t="s">
        <v>6671</v>
      </c>
      <c r="D2253" s="1" t="s">
        <v>46</v>
      </c>
      <c r="E2253">
        <v>2024</v>
      </c>
      <c r="F2253" s="1" t="s">
        <v>3063</v>
      </c>
      <c r="G2253" s="1" t="s">
        <v>3064</v>
      </c>
      <c r="H2253" s="1" t="s">
        <v>1007</v>
      </c>
      <c r="I2253" s="1" t="s">
        <v>1008</v>
      </c>
      <c r="J2253" s="1" t="s">
        <v>20</v>
      </c>
      <c r="K2253" s="3">
        <v>37.659999999999997</v>
      </c>
      <c r="L2253">
        <v>2</v>
      </c>
      <c r="M2253" s="3">
        <v>75.319999999999993</v>
      </c>
      <c r="N2253" s="1" t="s">
        <v>6669</v>
      </c>
      <c r="O2253" s="1" t="s">
        <v>44</v>
      </c>
    </row>
    <row r="2254" spans="1:15" x14ac:dyDescent="0.3">
      <c r="A2254" s="1" t="s">
        <v>5784</v>
      </c>
      <c r="B2254" s="2">
        <v>45338</v>
      </c>
      <c r="C2254" s="1" t="s">
        <v>6668</v>
      </c>
      <c r="D2254" s="1" t="s">
        <v>39</v>
      </c>
      <c r="E2254">
        <v>2024</v>
      </c>
      <c r="F2254" s="1" t="s">
        <v>2447</v>
      </c>
      <c r="G2254" s="1" t="s">
        <v>2448</v>
      </c>
      <c r="H2254" s="1" t="s">
        <v>1075</v>
      </c>
      <c r="I2254" s="1" t="s">
        <v>1076</v>
      </c>
      <c r="J2254" s="1" t="s">
        <v>20</v>
      </c>
      <c r="K2254" s="3">
        <v>39</v>
      </c>
      <c r="L2254">
        <v>5</v>
      </c>
      <c r="M2254" s="3">
        <v>195</v>
      </c>
      <c r="N2254" s="1" t="s">
        <v>29</v>
      </c>
      <c r="O2254" s="1" t="s">
        <v>80</v>
      </c>
    </row>
    <row r="2255" spans="1:15" x14ac:dyDescent="0.3">
      <c r="A2255" s="1" t="s">
        <v>5785</v>
      </c>
      <c r="B2255" s="2">
        <v>45211</v>
      </c>
      <c r="C2255" s="1" t="s">
        <v>6672</v>
      </c>
      <c r="D2255" s="1" t="s">
        <v>133</v>
      </c>
      <c r="E2255">
        <v>2023</v>
      </c>
      <c r="F2255" s="1" t="s">
        <v>3262</v>
      </c>
      <c r="G2255" s="1" t="s">
        <v>4171</v>
      </c>
      <c r="H2255" s="1" t="s">
        <v>213</v>
      </c>
      <c r="I2255" s="1" t="s">
        <v>1774</v>
      </c>
      <c r="J2255" s="1" t="s">
        <v>70</v>
      </c>
      <c r="K2255" s="3">
        <v>25.94</v>
      </c>
      <c r="L2255">
        <v>4</v>
      </c>
      <c r="M2255" s="3">
        <v>103.76</v>
      </c>
      <c r="N2255" s="1" t="s">
        <v>29</v>
      </c>
      <c r="O2255" s="1" t="s">
        <v>44</v>
      </c>
    </row>
    <row r="2256" spans="1:15" x14ac:dyDescent="0.3">
      <c r="A2256" s="1" t="s">
        <v>5786</v>
      </c>
      <c r="B2256" s="2">
        <v>44954</v>
      </c>
      <c r="C2256" s="1" t="s">
        <v>6673</v>
      </c>
      <c r="D2256" s="1" t="s">
        <v>210</v>
      </c>
      <c r="E2256">
        <v>2023</v>
      </c>
      <c r="F2256" s="1" t="s">
        <v>200</v>
      </c>
      <c r="G2256" s="1" t="s">
        <v>1967</v>
      </c>
      <c r="H2256" s="1" t="s">
        <v>3264</v>
      </c>
      <c r="I2256" s="1" t="s">
        <v>4707</v>
      </c>
      <c r="J2256" s="1" t="s">
        <v>70</v>
      </c>
      <c r="K2256" s="3">
        <v>19.260000000000002</v>
      </c>
      <c r="L2256">
        <v>5</v>
      </c>
      <c r="M2256" s="3">
        <v>96.3</v>
      </c>
      <c r="N2256" s="1" t="s">
        <v>6669</v>
      </c>
      <c r="O2256" s="1" t="s">
        <v>52</v>
      </c>
    </row>
    <row r="2257" spans="1:15" x14ac:dyDescent="0.3">
      <c r="A2257" s="1" t="s">
        <v>5787</v>
      </c>
      <c r="B2257" s="2">
        <v>45659</v>
      </c>
      <c r="C2257" s="1" t="s">
        <v>6672</v>
      </c>
      <c r="D2257" s="1" t="s">
        <v>210</v>
      </c>
      <c r="E2257">
        <v>2025</v>
      </c>
      <c r="F2257" s="1" t="s">
        <v>3584</v>
      </c>
      <c r="G2257" s="1" t="s">
        <v>3975</v>
      </c>
      <c r="H2257" s="1" t="s">
        <v>1541</v>
      </c>
      <c r="I2257" s="1" t="s">
        <v>1542</v>
      </c>
      <c r="J2257" s="1" t="s">
        <v>70</v>
      </c>
      <c r="K2257" s="3">
        <v>31.71</v>
      </c>
      <c r="L2257">
        <v>3</v>
      </c>
      <c r="M2257" s="3">
        <v>95.13</v>
      </c>
      <c r="N2257" s="1" t="s">
        <v>21</v>
      </c>
      <c r="O2257" s="1" t="s">
        <v>95</v>
      </c>
    </row>
    <row r="2258" spans="1:15" x14ac:dyDescent="0.3">
      <c r="A2258" s="1" t="s">
        <v>5788</v>
      </c>
      <c r="B2258" s="2">
        <v>45007</v>
      </c>
      <c r="C2258" s="1" t="s">
        <v>6670</v>
      </c>
      <c r="D2258" s="1" t="s">
        <v>15</v>
      </c>
      <c r="E2258">
        <v>2023</v>
      </c>
      <c r="F2258" s="1" t="s">
        <v>414</v>
      </c>
      <c r="G2258" s="1" t="s">
        <v>1824</v>
      </c>
      <c r="H2258" s="1" t="s">
        <v>2509</v>
      </c>
      <c r="I2258" s="1" t="s">
        <v>4195</v>
      </c>
      <c r="J2258" s="1" t="s">
        <v>51</v>
      </c>
      <c r="K2258" s="3">
        <v>38.520000000000003</v>
      </c>
      <c r="L2258">
        <v>4</v>
      </c>
      <c r="M2258" s="3">
        <v>154.08000000000001</v>
      </c>
      <c r="N2258" s="1" t="s">
        <v>29</v>
      </c>
      <c r="O2258" s="1" t="s">
        <v>52</v>
      </c>
    </row>
    <row r="2259" spans="1:15" x14ac:dyDescent="0.3">
      <c r="A2259" s="1" t="s">
        <v>5789</v>
      </c>
      <c r="B2259" s="2">
        <v>44971</v>
      </c>
      <c r="C2259" s="1" t="s">
        <v>6671</v>
      </c>
      <c r="D2259" s="1" t="s">
        <v>39</v>
      </c>
      <c r="E2259">
        <v>2023</v>
      </c>
      <c r="F2259" s="1" t="s">
        <v>543</v>
      </c>
      <c r="G2259" s="1" t="s">
        <v>5790</v>
      </c>
      <c r="H2259" s="1" t="s">
        <v>2246</v>
      </c>
      <c r="I2259" s="1" t="s">
        <v>5791</v>
      </c>
      <c r="J2259" s="1" t="s">
        <v>20</v>
      </c>
      <c r="K2259" s="3">
        <v>14.49</v>
      </c>
      <c r="L2259">
        <v>4</v>
      </c>
      <c r="M2259" s="3">
        <v>57.96</v>
      </c>
      <c r="N2259" s="1" t="s">
        <v>29</v>
      </c>
      <c r="O2259" s="1" t="s">
        <v>193</v>
      </c>
    </row>
    <row r="2260" spans="1:15" x14ac:dyDescent="0.3">
      <c r="A2260" s="1" t="s">
        <v>5792</v>
      </c>
      <c r="B2260" s="2">
        <v>45317</v>
      </c>
      <c r="C2260" s="1" t="s">
        <v>6668</v>
      </c>
      <c r="D2260" s="1" t="s">
        <v>210</v>
      </c>
      <c r="E2260">
        <v>2024</v>
      </c>
      <c r="F2260" s="1" t="s">
        <v>4128</v>
      </c>
      <c r="G2260" s="1" t="s">
        <v>4129</v>
      </c>
      <c r="H2260" s="1" t="s">
        <v>1075</v>
      </c>
      <c r="I2260" s="1" t="s">
        <v>5793</v>
      </c>
      <c r="J2260" s="1" t="s">
        <v>20</v>
      </c>
      <c r="K2260" s="3">
        <v>34.65</v>
      </c>
      <c r="L2260">
        <v>5</v>
      </c>
      <c r="M2260" s="3">
        <v>173.25</v>
      </c>
      <c r="N2260" s="1" t="s">
        <v>6669</v>
      </c>
      <c r="O2260" s="1" t="s">
        <v>37</v>
      </c>
    </row>
    <row r="2261" spans="1:15" x14ac:dyDescent="0.3">
      <c r="A2261" s="1" t="s">
        <v>5794</v>
      </c>
      <c r="B2261" s="2">
        <v>45380</v>
      </c>
      <c r="C2261" s="1" t="s">
        <v>6668</v>
      </c>
      <c r="D2261" s="1" t="s">
        <v>15</v>
      </c>
      <c r="E2261">
        <v>2024</v>
      </c>
      <c r="F2261" s="1" t="s">
        <v>1120</v>
      </c>
      <c r="G2261" s="1" t="s">
        <v>2623</v>
      </c>
      <c r="H2261" s="1" t="s">
        <v>2566</v>
      </c>
      <c r="I2261" s="1" t="s">
        <v>2567</v>
      </c>
      <c r="J2261" s="1" t="s">
        <v>70</v>
      </c>
      <c r="K2261" s="3">
        <v>7.68</v>
      </c>
      <c r="L2261">
        <v>3</v>
      </c>
      <c r="M2261" s="3">
        <v>23.04</v>
      </c>
      <c r="N2261" s="1" t="s">
        <v>21</v>
      </c>
      <c r="O2261" s="1" t="s">
        <v>44</v>
      </c>
    </row>
    <row r="2262" spans="1:15" x14ac:dyDescent="0.3">
      <c r="A2262" s="1" t="s">
        <v>5795</v>
      </c>
      <c r="B2262" s="2">
        <v>44909</v>
      </c>
      <c r="C2262" s="1" t="s">
        <v>6670</v>
      </c>
      <c r="D2262" s="1" t="s">
        <v>107</v>
      </c>
      <c r="E2262">
        <v>2022</v>
      </c>
      <c r="F2262" s="1" t="s">
        <v>4101</v>
      </c>
      <c r="G2262" s="1" t="s">
        <v>4102</v>
      </c>
      <c r="H2262" s="1" t="s">
        <v>2174</v>
      </c>
      <c r="I2262" s="1" t="s">
        <v>2712</v>
      </c>
      <c r="J2262" s="1" t="s">
        <v>70</v>
      </c>
      <c r="K2262" s="3">
        <v>13.56</v>
      </c>
      <c r="L2262">
        <v>4</v>
      </c>
      <c r="M2262" s="3">
        <v>54.24</v>
      </c>
      <c r="N2262" s="1" t="s">
        <v>21</v>
      </c>
      <c r="O2262" s="1" t="s">
        <v>95</v>
      </c>
    </row>
    <row r="2263" spans="1:15" x14ac:dyDescent="0.3">
      <c r="A2263" s="1" t="s">
        <v>5796</v>
      </c>
      <c r="B2263" s="2">
        <v>45312</v>
      </c>
      <c r="C2263" s="1" t="s">
        <v>6666</v>
      </c>
      <c r="D2263" s="1" t="s">
        <v>210</v>
      </c>
      <c r="E2263">
        <v>2024</v>
      </c>
      <c r="F2263" s="1" t="s">
        <v>2089</v>
      </c>
      <c r="G2263" s="1" t="s">
        <v>4597</v>
      </c>
      <c r="H2263" s="1" t="s">
        <v>1713</v>
      </c>
      <c r="I2263" s="1" t="s">
        <v>1714</v>
      </c>
      <c r="J2263" s="1" t="s">
        <v>70</v>
      </c>
      <c r="K2263" s="3">
        <v>23.66</v>
      </c>
      <c r="L2263">
        <v>4</v>
      </c>
      <c r="M2263" s="3">
        <v>94.64</v>
      </c>
      <c r="N2263" s="1" t="s">
        <v>21</v>
      </c>
      <c r="O2263" s="1" t="s">
        <v>44</v>
      </c>
    </row>
    <row r="2264" spans="1:15" x14ac:dyDescent="0.3">
      <c r="A2264" s="1" t="s">
        <v>5797</v>
      </c>
      <c r="B2264" s="2">
        <v>45293</v>
      </c>
      <c r="C2264" s="1" t="s">
        <v>6671</v>
      </c>
      <c r="D2264" s="1" t="s">
        <v>210</v>
      </c>
      <c r="E2264">
        <v>2024</v>
      </c>
      <c r="F2264" s="1" t="s">
        <v>3781</v>
      </c>
      <c r="G2264" s="1" t="s">
        <v>3782</v>
      </c>
      <c r="H2264" s="1" t="s">
        <v>712</v>
      </c>
      <c r="I2264" s="1" t="s">
        <v>713</v>
      </c>
      <c r="J2264" s="1" t="s">
        <v>20</v>
      </c>
      <c r="K2264" s="3">
        <v>49.38</v>
      </c>
      <c r="L2264">
        <v>4</v>
      </c>
      <c r="M2264" s="3">
        <v>197.52</v>
      </c>
      <c r="N2264" s="1" t="s">
        <v>29</v>
      </c>
      <c r="O2264" s="1" t="s">
        <v>22</v>
      </c>
    </row>
    <row r="2265" spans="1:15" x14ac:dyDescent="0.3">
      <c r="A2265" s="1" t="s">
        <v>5798</v>
      </c>
      <c r="B2265" s="2">
        <v>45367</v>
      </c>
      <c r="C2265" s="1" t="s">
        <v>6673</v>
      </c>
      <c r="D2265" s="1" t="s">
        <v>15</v>
      </c>
      <c r="E2265">
        <v>2024</v>
      </c>
      <c r="F2265" s="1" t="s">
        <v>666</v>
      </c>
      <c r="G2265" s="1" t="s">
        <v>3439</v>
      </c>
      <c r="H2265" s="1" t="s">
        <v>4326</v>
      </c>
      <c r="I2265" s="1" t="s">
        <v>4327</v>
      </c>
      <c r="J2265" s="1" t="s">
        <v>20</v>
      </c>
      <c r="K2265" s="3">
        <v>48.37</v>
      </c>
      <c r="L2265">
        <v>5</v>
      </c>
      <c r="M2265" s="3">
        <v>241.85</v>
      </c>
      <c r="N2265" s="1" t="s">
        <v>29</v>
      </c>
      <c r="O2265" s="1" t="s">
        <v>193</v>
      </c>
    </row>
    <row r="2266" spans="1:15" x14ac:dyDescent="0.3">
      <c r="A2266" s="1" t="s">
        <v>5799</v>
      </c>
      <c r="B2266" s="2">
        <v>45770</v>
      </c>
      <c r="C2266" s="1" t="s">
        <v>6670</v>
      </c>
      <c r="D2266" s="1" t="s">
        <v>82</v>
      </c>
      <c r="E2266">
        <v>2025</v>
      </c>
      <c r="F2266" s="1" t="s">
        <v>4599</v>
      </c>
      <c r="G2266" s="1" t="s">
        <v>4600</v>
      </c>
      <c r="H2266" s="1" t="s">
        <v>1185</v>
      </c>
      <c r="I2266" s="1" t="s">
        <v>1186</v>
      </c>
      <c r="J2266" s="1" t="s">
        <v>20</v>
      </c>
      <c r="K2266" s="3">
        <v>24.03</v>
      </c>
      <c r="L2266">
        <v>1</v>
      </c>
      <c r="M2266" s="3">
        <v>24.03</v>
      </c>
      <c r="N2266" s="1" t="s">
        <v>21</v>
      </c>
      <c r="O2266" s="1" t="s">
        <v>44</v>
      </c>
    </row>
    <row r="2267" spans="1:15" x14ac:dyDescent="0.3">
      <c r="A2267" s="1" t="s">
        <v>5800</v>
      </c>
      <c r="B2267" s="2">
        <v>45098</v>
      </c>
      <c r="C2267" s="1" t="s">
        <v>6670</v>
      </c>
      <c r="D2267" s="1" t="s">
        <v>24</v>
      </c>
      <c r="E2267">
        <v>2023</v>
      </c>
      <c r="F2267" s="1" t="s">
        <v>499</v>
      </c>
      <c r="G2267" s="1" t="s">
        <v>3414</v>
      </c>
      <c r="H2267" s="1" t="s">
        <v>2779</v>
      </c>
      <c r="I2267" s="1" t="s">
        <v>3401</v>
      </c>
      <c r="J2267" s="1" t="s">
        <v>70</v>
      </c>
      <c r="K2267" s="3">
        <v>36.56</v>
      </c>
      <c r="L2267">
        <v>3</v>
      </c>
      <c r="M2267" s="3">
        <v>109.68</v>
      </c>
      <c r="N2267" s="1" t="s">
        <v>6669</v>
      </c>
      <c r="O2267" s="1" t="s">
        <v>37</v>
      </c>
    </row>
    <row r="2268" spans="1:15" x14ac:dyDescent="0.3">
      <c r="A2268" s="1" t="s">
        <v>5801</v>
      </c>
      <c r="B2268" s="2">
        <v>44919</v>
      </c>
      <c r="C2268" s="1" t="s">
        <v>6673</v>
      </c>
      <c r="D2268" s="1" t="s">
        <v>107</v>
      </c>
      <c r="E2268">
        <v>2022</v>
      </c>
      <c r="F2268" s="1" t="s">
        <v>1203</v>
      </c>
      <c r="G2268" s="1" t="s">
        <v>1204</v>
      </c>
      <c r="H2268" s="1" t="s">
        <v>365</v>
      </c>
      <c r="I2268" s="1" t="s">
        <v>366</v>
      </c>
      <c r="J2268" s="1" t="s">
        <v>70</v>
      </c>
      <c r="K2268" s="3">
        <v>35.19</v>
      </c>
      <c r="L2268">
        <v>1</v>
      </c>
      <c r="M2268" s="3">
        <v>35.19</v>
      </c>
      <c r="N2268" s="1" t="s">
        <v>29</v>
      </c>
      <c r="O2268" s="1" t="s">
        <v>37</v>
      </c>
    </row>
    <row r="2269" spans="1:15" x14ac:dyDescent="0.3">
      <c r="A2269" s="1" t="s">
        <v>5802</v>
      </c>
      <c r="B2269" s="2">
        <v>44971</v>
      </c>
      <c r="C2269" s="1" t="s">
        <v>6671</v>
      </c>
      <c r="D2269" s="1" t="s">
        <v>39</v>
      </c>
      <c r="E2269">
        <v>2023</v>
      </c>
      <c r="F2269" s="1" t="s">
        <v>285</v>
      </c>
      <c r="G2269" s="1" t="s">
        <v>1922</v>
      </c>
      <c r="H2269" s="1" t="s">
        <v>176</v>
      </c>
      <c r="I2269" s="1" t="s">
        <v>177</v>
      </c>
      <c r="J2269" s="1" t="s">
        <v>51</v>
      </c>
      <c r="K2269" s="3">
        <v>19.16</v>
      </c>
      <c r="L2269">
        <v>2</v>
      </c>
      <c r="M2269" s="3">
        <v>38.32</v>
      </c>
      <c r="N2269" s="1" t="s">
        <v>21</v>
      </c>
      <c r="O2269" s="1" t="s">
        <v>44</v>
      </c>
    </row>
    <row r="2270" spans="1:15" x14ac:dyDescent="0.3">
      <c r="A2270" s="1" t="s">
        <v>5803</v>
      </c>
      <c r="B2270" s="2">
        <v>45233</v>
      </c>
      <c r="C2270" s="1" t="s">
        <v>6668</v>
      </c>
      <c r="D2270" s="1" t="s">
        <v>54</v>
      </c>
      <c r="E2270">
        <v>2023</v>
      </c>
      <c r="F2270" s="1" t="s">
        <v>414</v>
      </c>
      <c r="G2270" s="1" t="s">
        <v>2922</v>
      </c>
      <c r="H2270" s="1" t="s">
        <v>900</v>
      </c>
      <c r="I2270" s="1" t="s">
        <v>5804</v>
      </c>
      <c r="J2270" s="1" t="s">
        <v>87</v>
      </c>
      <c r="K2270" s="3">
        <v>10.97</v>
      </c>
      <c r="L2270">
        <v>1</v>
      </c>
      <c r="M2270" s="3">
        <v>10.97</v>
      </c>
      <c r="N2270" s="1" t="s">
        <v>21</v>
      </c>
      <c r="O2270" s="1" t="s">
        <v>22</v>
      </c>
    </row>
    <row r="2271" spans="1:15" x14ac:dyDescent="0.3">
      <c r="A2271" s="1" t="s">
        <v>5805</v>
      </c>
      <c r="B2271" s="2">
        <v>45296</v>
      </c>
      <c r="C2271" s="1" t="s">
        <v>6668</v>
      </c>
      <c r="D2271" s="1" t="s">
        <v>210</v>
      </c>
      <c r="E2271">
        <v>2024</v>
      </c>
      <c r="F2271" s="1" t="s">
        <v>3207</v>
      </c>
      <c r="G2271" s="1" t="s">
        <v>3208</v>
      </c>
      <c r="H2271" s="1" t="s">
        <v>197</v>
      </c>
      <c r="I2271" s="1" t="s">
        <v>198</v>
      </c>
      <c r="J2271" s="1" t="s">
        <v>70</v>
      </c>
      <c r="K2271" s="3">
        <v>6.06</v>
      </c>
      <c r="L2271">
        <v>5</v>
      </c>
      <c r="M2271" s="3">
        <v>30.3</v>
      </c>
      <c r="N2271" s="1" t="s">
        <v>21</v>
      </c>
      <c r="O2271" s="1" t="s">
        <v>22</v>
      </c>
    </row>
    <row r="2272" spans="1:15" x14ac:dyDescent="0.3">
      <c r="A2272" s="1" t="s">
        <v>5806</v>
      </c>
      <c r="B2272" s="2">
        <v>45465</v>
      </c>
      <c r="C2272" s="1" t="s">
        <v>6673</v>
      </c>
      <c r="D2272" s="1" t="s">
        <v>24</v>
      </c>
      <c r="E2272">
        <v>2024</v>
      </c>
      <c r="F2272" s="1" t="s">
        <v>3186</v>
      </c>
      <c r="G2272" s="1" t="s">
        <v>3187</v>
      </c>
      <c r="H2272" s="1" t="s">
        <v>2213</v>
      </c>
      <c r="I2272" s="1" t="s">
        <v>3025</v>
      </c>
      <c r="J2272" s="1" t="s">
        <v>20</v>
      </c>
      <c r="K2272" s="3">
        <v>27.79</v>
      </c>
      <c r="L2272">
        <v>2</v>
      </c>
      <c r="M2272" s="3">
        <v>55.58</v>
      </c>
      <c r="N2272" s="1" t="s">
        <v>21</v>
      </c>
      <c r="O2272" s="1" t="s">
        <v>22</v>
      </c>
    </row>
    <row r="2273" spans="1:15" x14ac:dyDescent="0.3">
      <c r="A2273" s="1" t="s">
        <v>5807</v>
      </c>
      <c r="B2273" s="2">
        <v>45160</v>
      </c>
      <c r="C2273" s="1" t="s">
        <v>6671</v>
      </c>
      <c r="D2273" s="1" t="s">
        <v>90</v>
      </c>
      <c r="E2273">
        <v>2023</v>
      </c>
      <c r="F2273" s="1" t="s">
        <v>4456</v>
      </c>
      <c r="G2273" s="1" t="s">
        <v>4457</v>
      </c>
      <c r="H2273" s="1" t="s">
        <v>2618</v>
      </c>
      <c r="I2273" s="1" t="s">
        <v>2619</v>
      </c>
      <c r="J2273" s="1" t="s">
        <v>70</v>
      </c>
      <c r="K2273" s="3">
        <v>31.55</v>
      </c>
      <c r="L2273">
        <v>4</v>
      </c>
      <c r="M2273" s="3">
        <v>126.2</v>
      </c>
      <c r="N2273" s="1" t="s">
        <v>21</v>
      </c>
      <c r="O2273" s="1" t="s">
        <v>37</v>
      </c>
    </row>
    <row r="2274" spans="1:15" x14ac:dyDescent="0.3">
      <c r="A2274" s="1" t="s">
        <v>5808</v>
      </c>
      <c r="B2274" s="2">
        <v>45203</v>
      </c>
      <c r="C2274" s="1" t="s">
        <v>6670</v>
      </c>
      <c r="D2274" s="1" t="s">
        <v>133</v>
      </c>
      <c r="E2274">
        <v>2023</v>
      </c>
      <c r="F2274" s="1" t="s">
        <v>164</v>
      </c>
      <c r="G2274" s="1" t="s">
        <v>165</v>
      </c>
      <c r="H2274" s="1" t="s">
        <v>2229</v>
      </c>
      <c r="I2274" s="1" t="s">
        <v>3050</v>
      </c>
      <c r="J2274" s="1" t="s">
        <v>70</v>
      </c>
      <c r="K2274" s="3">
        <v>47.91</v>
      </c>
      <c r="L2274">
        <v>2</v>
      </c>
      <c r="M2274" s="3">
        <v>95.82</v>
      </c>
      <c r="N2274" s="1" t="s">
        <v>21</v>
      </c>
      <c r="O2274" s="1" t="s">
        <v>95</v>
      </c>
    </row>
    <row r="2275" spans="1:15" x14ac:dyDescent="0.3">
      <c r="A2275" s="1" t="s">
        <v>5809</v>
      </c>
      <c r="B2275" s="2">
        <v>44976</v>
      </c>
      <c r="C2275" s="1" t="s">
        <v>6666</v>
      </c>
      <c r="D2275" s="1" t="s">
        <v>39</v>
      </c>
      <c r="E2275">
        <v>2023</v>
      </c>
      <c r="F2275" s="1" t="s">
        <v>658</v>
      </c>
      <c r="G2275" s="1" t="s">
        <v>4507</v>
      </c>
      <c r="H2275" s="1" t="s">
        <v>4726</v>
      </c>
      <c r="I2275" s="1" t="s">
        <v>4727</v>
      </c>
      <c r="J2275" s="1" t="s">
        <v>20</v>
      </c>
      <c r="K2275" s="3">
        <v>12.28</v>
      </c>
      <c r="L2275">
        <v>3</v>
      </c>
      <c r="M2275" s="3">
        <v>36.840000000000003</v>
      </c>
      <c r="N2275" s="1" t="s">
        <v>29</v>
      </c>
      <c r="O2275" s="1" t="s">
        <v>30</v>
      </c>
    </row>
    <row r="2276" spans="1:15" x14ac:dyDescent="0.3">
      <c r="A2276" s="1" t="s">
        <v>5810</v>
      </c>
      <c r="B2276" s="2">
        <v>45115</v>
      </c>
      <c r="C2276" s="1" t="s">
        <v>6673</v>
      </c>
      <c r="D2276" s="1" t="s">
        <v>32</v>
      </c>
      <c r="E2276">
        <v>2023</v>
      </c>
      <c r="F2276" s="1" t="s">
        <v>3653</v>
      </c>
      <c r="G2276" s="1" t="s">
        <v>3654</v>
      </c>
      <c r="H2276" s="1" t="s">
        <v>3905</v>
      </c>
      <c r="I2276" s="1" t="s">
        <v>3906</v>
      </c>
      <c r="J2276" s="1" t="s">
        <v>20</v>
      </c>
      <c r="K2276" s="3">
        <v>9.48</v>
      </c>
      <c r="L2276">
        <v>5</v>
      </c>
      <c r="M2276" s="3">
        <v>47.4</v>
      </c>
      <c r="N2276" s="1" t="s">
        <v>21</v>
      </c>
      <c r="O2276" s="1" t="s">
        <v>95</v>
      </c>
    </row>
    <row r="2277" spans="1:15" x14ac:dyDescent="0.3">
      <c r="A2277" s="1" t="s">
        <v>5811</v>
      </c>
      <c r="B2277" s="2">
        <v>45484</v>
      </c>
      <c r="C2277" s="1" t="s">
        <v>6672</v>
      </c>
      <c r="D2277" s="1" t="s">
        <v>32</v>
      </c>
      <c r="E2277">
        <v>2024</v>
      </c>
      <c r="F2277" s="1" t="s">
        <v>1917</v>
      </c>
      <c r="G2277" s="1" t="s">
        <v>1918</v>
      </c>
      <c r="H2277" s="1" t="s">
        <v>1219</v>
      </c>
      <c r="I2277" s="1" t="s">
        <v>5812</v>
      </c>
      <c r="J2277" s="1" t="s">
        <v>20</v>
      </c>
      <c r="K2277" s="3">
        <v>35.76</v>
      </c>
      <c r="L2277">
        <v>3</v>
      </c>
      <c r="M2277" s="3">
        <v>107.28</v>
      </c>
      <c r="N2277" s="1" t="s">
        <v>6669</v>
      </c>
      <c r="O2277" s="1" t="s">
        <v>52</v>
      </c>
    </row>
    <row r="2278" spans="1:15" x14ac:dyDescent="0.3">
      <c r="A2278" s="1" t="s">
        <v>5813</v>
      </c>
      <c r="B2278" s="2">
        <v>45517</v>
      </c>
      <c r="C2278" s="1" t="s">
        <v>6671</v>
      </c>
      <c r="D2278" s="1" t="s">
        <v>90</v>
      </c>
      <c r="E2278">
        <v>2024</v>
      </c>
      <c r="F2278" s="1" t="s">
        <v>5172</v>
      </c>
      <c r="G2278" s="1" t="s">
        <v>5173</v>
      </c>
      <c r="H2278" s="1" t="s">
        <v>1661</v>
      </c>
      <c r="I2278" s="1" t="s">
        <v>5814</v>
      </c>
      <c r="J2278" s="1" t="s">
        <v>87</v>
      </c>
      <c r="K2278" s="3">
        <v>13.15</v>
      </c>
      <c r="L2278">
        <v>3</v>
      </c>
      <c r="M2278" s="3">
        <v>39.450000000000003</v>
      </c>
      <c r="N2278" s="1" t="s">
        <v>6669</v>
      </c>
      <c r="O2278" s="1" t="s">
        <v>30</v>
      </c>
    </row>
    <row r="2279" spans="1:15" x14ac:dyDescent="0.3">
      <c r="A2279" s="1" t="s">
        <v>5815</v>
      </c>
      <c r="B2279" s="2">
        <v>45834</v>
      </c>
      <c r="C2279" s="1" t="s">
        <v>6672</v>
      </c>
      <c r="D2279" s="1" t="s">
        <v>24</v>
      </c>
      <c r="E2279">
        <v>2025</v>
      </c>
      <c r="F2279" s="1" t="s">
        <v>16</v>
      </c>
      <c r="G2279" s="1" t="s">
        <v>17</v>
      </c>
      <c r="H2279" s="1" t="s">
        <v>2424</v>
      </c>
      <c r="I2279" s="1" t="s">
        <v>2647</v>
      </c>
      <c r="J2279" s="1" t="s">
        <v>70</v>
      </c>
      <c r="K2279" s="3">
        <v>32.1</v>
      </c>
      <c r="L2279">
        <v>1</v>
      </c>
      <c r="M2279" s="3">
        <v>32.1</v>
      </c>
      <c r="N2279" s="1" t="s">
        <v>21</v>
      </c>
      <c r="O2279" s="1" t="s">
        <v>44</v>
      </c>
    </row>
    <row r="2280" spans="1:15" x14ac:dyDescent="0.3">
      <c r="A2280" s="1" t="s">
        <v>5816</v>
      </c>
      <c r="B2280" s="2">
        <v>45348</v>
      </c>
      <c r="C2280" s="1" t="s">
        <v>6667</v>
      </c>
      <c r="D2280" s="1" t="s">
        <v>39</v>
      </c>
      <c r="E2280">
        <v>2024</v>
      </c>
      <c r="F2280" s="1" t="s">
        <v>3369</v>
      </c>
      <c r="G2280" s="1" t="s">
        <v>3370</v>
      </c>
      <c r="H2280" s="1" t="s">
        <v>955</v>
      </c>
      <c r="I2280" s="1" t="s">
        <v>3997</v>
      </c>
      <c r="J2280" s="1" t="s">
        <v>20</v>
      </c>
      <c r="K2280" s="3">
        <v>42.74</v>
      </c>
      <c r="L2280">
        <v>1</v>
      </c>
      <c r="M2280" s="3">
        <v>42.74</v>
      </c>
      <c r="N2280" s="1" t="s">
        <v>6669</v>
      </c>
      <c r="O2280" s="1" t="s">
        <v>193</v>
      </c>
    </row>
    <row r="2281" spans="1:15" x14ac:dyDescent="0.3">
      <c r="A2281" s="1" t="s">
        <v>5817</v>
      </c>
      <c r="B2281" s="2">
        <v>45771</v>
      </c>
      <c r="C2281" s="1" t="s">
        <v>6672</v>
      </c>
      <c r="D2281" s="1" t="s">
        <v>82</v>
      </c>
      <c r="E2281">
        <v>2025</v>
      </c>
      <c r="F2281" s="1" t="s">
        <v>1560</v>
      </c>
      <c r="G2281" s="1" t="s">
        <v>1664</v>
      </c>
      <c r="H2281" s="1" t="s">
        <v>4851</v>
      </c>
      <c r="I2281" s="1" t="s">
        <v>4852</v>
      </c>
      <c r="J2281" s="1" t="s">
        <v>70</v>
      </c>
      <c r="K2281" s="3">
        <v>32.83</v>
      </c>
      <c r="L2281">
        <v>5</v>
      </c>
      <c r="M2281" s="3">
        <v>164.15</v>
      </c>
      <c r="N2281" s="1" t="s">
        <v>6669</v>
      </c>
      <c r="O2281" s="1" t="s">
        <v>30</v>
      </c>
    </row>
    <row r="2282" spans="1:15" x14ac:dyDescent="0.3">
      <c r="A2282" s="1" t="s">
        <v>5818</v>
      </c>
      <c r="B2282" s="2">
        <v>45030</v>
      </c>
      <c r="C2282" s="1" t="s">
        <v>6668</v>
      </c>
      <c r="D2282" s="1" t="s">
        <v>82</v>
      </c>
      <c r="E2282">
        <v>2023</v>
      </c>
      <c r="F2282" s="1" t="s">
        <v>658</v>
      </c>
      <c r="G2282" s="1" t="s">
        <v>4507</v>
      </c>
      <c r="H2282" s="1" t="s">
        <v>1856</v>
      </c>
      <c r="I2282" s="1" t="s">
        <v>2276</v>
      </c>
      <c r="J2282" s="1" t="s">
        <v>20</v>
      </c>
      <c r="K2282" s="3">
        <v>20.170000000000002</v>
      </c>
      <c r="L2282">
        <v>2</v>
      </c>
      <c r="M2282" s="3">
        <v>40.340000000000003</v>
      </c>
      <c r="N2282" s="1" t="s">
        <v>6669</v>
      </c>
      <c r="O2282" s="1" t="s">
        <v>30</v>
      </c>
    </row>
    <row r="2283" spans="1:15" x14ac:dyDescent="0.3">
      <c r="A2283" s="1" t="s">
        <v>5819</v>
      </c>
      <c r="B2283" s="2">
        <v>45362</v>
      </c>
      <c r="C2283" s="1" t="s">
        <v>6667</v>
      </c>
      <c r="D2283" s="1" t="s">
        <v>15</v>
      </c>
      <c r="E2283">
        <v>2024</v>
      </c>
      <c r="F2283" s="1" t="s">
        <v>2154</v>
      </c>
      <c r="G2283" s="1" t="s">
        <v>2155</v>
      </c>
      <c r="H2283" s="1" t="s">
        <v>4704</v>
      </c>
      <c r="I2283" s="1" t="s">
        <v>5019</v>
      </c>
      <c r="J2283" s="1" t="s">
        <v>51</v>
      </c>
      <c r="K2283" s="3">
        <v>22.67</v>
      </c>
      <c r="L2283">
        <v>2</v>
      </c>
      <c r="M2283" s="3">
        <v>45.34</v>
      </c>
      <c r="N2283" s="1" t="s">
        <v>29</v>
      </c>
      <c r="O2283" s="1" t="s">
        <v>22</v>
      </c>
    </row>
    <row r="2284" spans="1:15" x14ac:dyDescent="0.3">
      <c r="A2284" s="1" t="s">
        <v>5820</v>
      </c>
      <c r="B2284" s="2">
        <v>45430</v>
      </c>
      <c r="C2284" s="1" t="s">
        <v>6673</v>
      </c>
      <c r="D2284" s="1" t="s">
        <v>46</v>
      </c>
      <c r="E2284">
        <v>2024</v>
      </c>
      <c r="F2284" s="1" t="s">
        <v>300</v>
      </c>
      <c r="G2284" s="1" t="s">
        <v>2795</v>
      </c>
      <c r="H2284" s="1" t="s">
        <v>4070</v>
      </c>
      <c r="I2284" s="1" t="s">
        <v>4071</v>
      </c>
      <c r="J2284" s="1" t="s">
        <v>87</v>
      </c>
      <c r="K2284" s="3">
        <v>5.22</v>
      </c>
      <c r="L2284">
        <v>2</v>
      </c>
      <c r="M2284" s="3">
        <v>10.44</v>
      </c>
      <c r="N2284" s="1" t="s">
        <v>29</v>
      </c>
      <c r="O2284" s="1" t="s">
        <v>44</v>
      </c>
    </row>
    <row r="2285" spans="1:15" x14ac:dyDescent="0.3">
      <c r="A2285" s="1" t="s">
        <v>5821</v>
      </c>
      <c r="B2285" s="2">
        <v>45391</v>
      </c>
      <c r="C2285" s="1" t="s">
        <v>6671</v>
      </c>
      <c r="D2285" s="1" t="s">
        <v>82</v>
      </c>
      <c r="E2285">
        <v>2024</v>
      </c>
      <c r="F2285" s="1" t="s">
        <v>4002</v>
      </c>
      <c r="G2285" s="1" t="s">
        <v>5202</v>
      </c>
      <c r="H2285" s="1" t="s">
        <v>1232</v>
      </c>
      <c r="I2285" s="1" t="s">
        <v>1233</v>
      </c>
      <c r="J2285" s="1" t="s">
        <v>70</v>
      </c>
      <c r="K2285" s="3">
        <v>43.75</v>
      </c>
      <c r="L2285">
        <v>1</v>
      </c>
      <c r="M2285" s="3">
        <v>43.75</v>
      </c>
      <c r="N2285" s="1" t="s">
        <v>6669</v>
      </c>
      <c r="O2285" s="1" t="s">
        <v>193</v>
      </c>
    </row>
    <row r="2286" spans="1:15" x14ac:dyDescent="0.3">
      <c r="A2286" s="1" t="s">
        <v>5822</v>
      </c>
      <c r="B2286" s="2">
        <v>45157</v>
      </c>
      <c r="C2286" s="1" t="s">
        <v>6673</v>
      </c>
      <c r="D2286" s="1" t="s">
        <v>90</v>
      </c>
      <c r="E2286">
        <v>2023</v>
      </c>
      <c r="F2286" s="1" t="s">
        <v>5115</v>
      </c>
      <c r="G2286" s="1" t="s">
        <v>5116</v>
      </c>
      <c r="H2286" s="1" t="s">
        <v>3253</v>
      </c>
      <c r="I2286" s="1" t="s">
        <v>3254</v>
      </c>
      <c r="J2286" s="1" t="s">
        <v>87</v>
      </c>
      <c r="K2286" s="3">
        <v>24.45</v>
      </c>
      <c r="L2286">
        <v>5</v>
      </c>
      <c r="M2286" s="3">
        <v>122.25</v>
      </c>
      <c r="N2286" s="1" t="s">
        <v>88</v>
      </c>
      <c r="O2286" s="1" t="s">
        <v>44</v>
      </c>
    </row>
    <row r="2287" spans="1:15" x14ac:dyDescent="0.3">
      <c r="A2287" s="1" t="s">
        <v>5823</v>
      </c>
      <c r="B2287" s="2">
        <v>45632</v>
      </c>
      <c r="C2287" s="1" t="s">
        <v>6668</v>
      </c>
      <c r="D2287" s="1" t="s">
        <v>107</v>
      </c>
      <c r="E2287">
        <v>2024</v>
      </c>
      <c r="F2287" s="1" t="s">
        <v>2688</v>
      </c>
      <c r="G2287" s="1" t="s">
        <v>5824</v>
      </c>
      <c r="H2287" s="1" t="s">
        <v>5603</v>
      </c>
      <c r="I2287" s="1" t="s">
        <v>5825</v>
      </c>
      <c r="J2287" s="1" t="s">
        <v>87</v>
      </c>
      <c r="K2287" s="3">
        <v>45.94</v>
      </c>
      <c r="L2287">
        <v>3</v>
      </c>
      <c r="M2287" s="3">
        <v>137.82</v>
      </c>
      <c r="N2287" s="1" t="s">
        <v>21</v>
      </c>
      <c r="O2287" s="1" t="s">
        <v>44</v>
      </c>
    </row>
    <row r="2288" spans="1:15" x14ac:dyDescent="0.3">
      <c r="A2288" s="1" t="s">
        <v>5826</v>
      </c>
      <c r="B2288" s="2">
        <v>45288</v>
      </c>
      <c r="C2288" s="1" t="s">
        <v>6672</v>
      </c>
      <c r="D2288" s="1" t="s">
        <v>107</v>
      </c>
      <c r="E2288">
        <v>2023</v>
      </c>
      <c r="F2288" s="1" t="s">
        <v>2681</v>
      </c>
      <c r="G2288" s="1" t="s">
        <v>2682</v>
      </c>
      <c r="H2288" s="1" t="s">
        <v>1314</v>
      </c>
      <c r="I2288" s="1" t="s">
        <v>3723</v>
      </c>
      <c r="J2288" s="1" t="s">
        <v>87</v>
      </c>
      <c r="K2288" s="3">
        <v>39.33</v>
      </c>
      <c r="L2288">
        <v>3</v>
      </c>
      <c r="M2288" s="3">
        <v>117.99</v>
      </c>
      <c r="N2288" s="1" t="s">
        <v>21</v>
      </c>
      <c r="O2288" s="1" t="s">
        <v>52</v>
      </c>
    </row>
    <row r="2289" spans="1:15" x14ac:dyDescent="0.3">
      <c r="A2289" s="1" t="s">
        <v>5827</v>
      </c>
      <c r="B2289" s="2">
        <v>44930</v>
      </c>
      <c r="C2289" s="1" t="s">
        <v>6670</v>
      </c>
      <c r="D2289" s="1" t="s">
        <v>210</v>
      </c>
      <c r="E2289">
        <v>2023</v>
      </c>
      <c r="F2289" s="1" t="s">
        <v>313</v>
      </c>
      <c r="G2289" s="1" t="s">
        <v>314</v>
      </c>
      <c r="H2289" s="1" t="s">
        <v>1762</v>
      </c>
      <c r="I2289" s="1" t="s">
        <v>2757</v>
      </c>
      <c r="J2289" s="1" t="s">
        <v>70</v>
      </c>
      <c r="K2289" s="3">
        <v>23.93</v>
      </c>
      <c r="L2289">
        <v>3</v>
      </c>
      <c r="M2289" s="3">
        <v>71.790000000000006</v>
      </c>
      <c r="N2289" s="1" t="s">
        <v>21</v>
      </c>
      <c r="O2289" s="1" t="s">
        <v>22</v>
      </c>
    </row>
    <row r="2290" spans="1:15" x14ac:dyDescent="0.3">
      <c r="A2290" s="1" t="s">
        <v>5828</v>
      </c>
      <c r="B2290" s="2">
        <v>45472</v>
      </c>
      <c r="C2290" s="1" t="s">
        <v>6673</v>
      </c>
      <c r="D2290" s="1" t="s">
        <v>24</v>
      </c>
      <c r="E2290">
        <v>2024</v>
      </c>
      <c r="F2290" s="1" t="s">
        <v>583</v>
      </c>
      <c r="G2290" s="1" t="s">
        <v>5829</v>
      </c>
      <c r="H2290" s="1" t="s">
        <v>3933</v>
      </c>
      <c r="I2290" s="1" t="s">
        <v>3934</v>
      </c>
      <c r="J2290" s="1" t="s">
        <v>87</v>
      </c>
      <c r="K2290" s="3">
        <v>49.94</v>
      </c>
      <c r="L2290">
        <v>3</v>
      </c>
      <c r="M2290" s="3">
        <v>149.82</v>
      </c>
      <c r="N2290" s="1" t="s">
        <v>88</v>
      </c>
      <c r="O2290" s="1" t="s">
        <v>193</v>
      </c>
    </row>
    <row r="2291" spans="1:15" x14ac:dyDescent="0.3">
      <c r="A2291" s="1" t="s">
        <v>5830</v>
      </c>
      <c r="B2291" s="2">
        <v>45686</v>
      </c>
      <c r="C2291" s="1" t="s">
        <v>6670</v>
      </c>
      <c r="D2291" s="1" t="s">
        <v>210</v>
      </c>
      <c r="E2291">
        <v>2025</v>
      </c>
      <c r="F2291" s="1" t="s">
        <v>710</v>
      </c>
      <c r="G2291" s="1" t="s">
        <v>711</v>
      </c>
      <c r="H2291" s="1" t="s">
        <v>2290</v>
      </c>
      <c r="I2291" s="1" t="s">
        <v>2291</v>
      </c>
      <c r="J2291" s="1" t="s">
        <v>70</v>
      </c>
      <c r="K2291" s="3">
        <v>28.75</v>
      </c>
      <c r="L2291">
        <v>3</v>
      </c>
      <c r="M2291" s="3">
        <v>86.25</v>
      </c>
      <c r="N2291" s="1" t="s">
        <v>6669</v>
      </c>
      <c r="O2291" s="1" t="s">
        <v>80</v>
      </c>
    </row>
    <row r="2292" spans="1:15" x14ac:dyDescent="0.3">
      <c r="A2292" s="1" t="s">
        <v>5831</v>
      </c>
      <c r="B2292" s="2">
        <v>45055</v>
      </c>
      <c r="C2292" s="1" t="s">
        <v>6671</v>
      </c>
      <c r="D2292" s="1" t="s">
        <v>46</v>
      </c>
      <c r="E2292">
        <v>2023</v>
      </c>
      <c r="F2292" s="1" t="s">
        <v>3409</v>
      </c>
      <c r="G2292" s="1" t="s">
        <v>3410</v>
      </c>
      <c r="H2292" s="1" t="s">
        <v>2579</v>
      </c>
      <c r="I2292" s="1" t="s">
        <v>2580</v>
      </c>
      <c r="J2292" s="1" t="s">
        <v>20</v>
      </c>
      <c r="K2292" s="3">
        <v>12.3</v>
      </c>
      <c r="L2292">
        <v>5</v>
      </c>
      <c r="M2292" s="3">
        <v>61.5</v>
      </c>
      <c r="N2292" s="1" t="s">
        <v>21</v>
      </c>
      <c r="O2292" s="1" t="s">
        <v>22</v>
      </c>
    </row>
    <row r="2293" spans="1:15" x14ac:dyDescent="0.3">
      <c r="A2293" s="1" t="s">
        <v>5832</v>
      </c>
      <c r="B2293" s="2">
        <v>45336</v>
      </c>
      <c r="C2293" s="1" t="s">
        <v>6670</v>
      </c>
      <c r="D2293" s="1" t="s">
        <v>39</v>
      </c>
      <c r="E2293">
        <v>2024</v>
      </c>
      <c r="F2293" s="1" t="s">
        <v>552</v>
      </c>
      <c r="G2293" s="1" t="s">
        <v>5360</v>
      </c>
      <c r="H2293" s="1" t="s">
        <v>5833</v>
      </c>
      <c r="I2293" s="1" t="s">
        <v>5834</v>
      </c>
      <c r="J2293" s="1" t="s">
        <v>51</v>
      </c>
      <c r="K2293" s="3">
        <v>30.56</v>
      </c>
      <c r="L2293">
        <v>1</v>
      </c>
      <c r="M2293" s="3">
        <v>30.56</v>
      </c>
      <c r="N2293" s="1" t="s">
        <v>6669</v>
      </c>
      <c r="O2293" s="1" t="s">
        <v>30</v>
      </c>
    </row>
    <row r="2294" spans="1:15" x14ac:dyDescent="0.3">
      <c r="A2294" s="1" t="s">
        <v>5835</v>
      </c>
      <c r="B2294" s="2">
        <v>45208</v>
      </c>
      <c r="C2294" s="1" t="s">
        <v>6667</v>
      </c>
      <c r="D2294" s="1" t="s">
        <v>133</v>
      </c>
      <c r="E2294">
        <v>2023</v>
      </c>
      <c r="F2294" s="1" t="s">
        <v>557</v>
      </c>
      <c r="G2294" s="1" t="s">
        <v>5836</v>
      </c>
      <c r="H2294" s="1" t="s">
        <v>1505</v>
      </c>
      <c r="I2294" s="1" t="s">
        <v>1506</v>
      </c>
      <c r="J2294" s="1" t="s">
        <v>87</v>
      </c>
      <c r="K2294" s="3">
        <v>14.1</v>
      </c>
      <c r="L2294">
        <v>1</v>
      </c>
      <c r="M2294" s="3">
        <v>14.1</v>
      </c>
      <c r="N2294" s="1" t="s">
        <v>29</v>
      </c>
      <c r="O2294" s="1" t="s">
        <v>30</v>
      </c>
    </row>
    <row r="2295" spans="1:15" x14ac:dyDescent="0.3">
      <c r="A2295" s="1" t="s">
        <v>5837</v>
      </c>
      <c r="B2295" s="2">
        <v>45305</v>
      </c>
      <c r="C2295" s="1" t="s">
        <v>6666</v>
      </c>
      <c r="D2295" s="1" t="s">
        <v>210</v>
      </c>
      <c r="E2295">
        <v>2024</v>
      </c>
      <c r="F2295" s="1" t="s">
        <v>524</v>
      </c>
      <c r="G2295" s="1" t="s">
        <v>5518</v>
      </c>
      <c r="H2295" s="1" t="s">
        <v>5771</v>
      </c>
      <c r="I2295" s="1" t="s">
        <v>5772</v>
      </c>
      <c r="J2295" s="1" t="s">
        <v>87</v>
      </c>
      <c r="K2295" s="3">
        <v>43.82</v>
      </c>
      <c r="L2295">
        <v>5</v>
      </c>
      <c r="M2295" s="3">
        <v>219.1</v>
      </c>
      <c r="N2295" s="1" t="s">
        <v>88</v>
      </c>
      <c r="O2295" s="1" t="s">
        <v>44</v>
      </c>
    </row>
    <row r="2296" spans="1:15" x14ac:dyDescent="0.3">
      <c r="A2296" s="1" t="s">
        <v>5838</v>
      </c>
      <c r="B2296" s="2">
        <v>45286</v>
      </c>
      <c r="C2296" s="1" t="s">
        <v>6671</v>
      </c>
      <c r="D2296" s="1" t="s">
        <v>107</v>
      </c>
      <c r="E2296">
        <v>2023</v>
      </c>
      <c r="F2296" s="1" t="s">
        <v>2180</v>
      </c>
      <c r="G2296" s="1" t="s">
        <v>5839</v>
      </c>
      <c r="H2296" s="1" t="s">
        <v>176</v>
      </c>
      <c r="I2296" s="1" t="s">
        <v>4206</v>
      </c>
      <c r="J2296" s="1" t="s">
        <v>51</v>
      </c>
      <c r="K2296" s="3">
        <v>21.16</v>
      </c>
      <c r="L2296">
        <v>3</v>
      </c>
      <c r="M2296" s="3">
        <v>63.48</v>
      </c>
      <c r="N2296" s="1" t="s">
        <v>21</v>
      </c>
      <c r="O2296" s="1" t="s">
        <v>52</v>
      </c>
    </row>
    <row r="2297" spans="1:15" x14ac:dyDescent="0.3">
      <c r="A2297" s="1" t="s">
        <v>5840</v>
      </c>
      <c r="B2297" s="2">
        <v>45634</v>
      </c>
      <c r="C2297" s="1" t="s">
        <v>6666</v>
      </c>
      <c r="D2297" s="1" t="s">
        <v>107</v>
      </c>
      <c r="E2297">
        <v>2024</v>
      </c>
      <c r="F2297" s="1" t="s">
        <v>205</v>
      </c>
      <c r="G2297" s="1" t="s">
        <v>4215</v>
      </c>
      <c r="H2297" s="1" t="s">
        <v>455</v>
      </c>
      <c r="I2297" s="1" t="s">
        <v>5782</v>
      </c>
      <c r="J2297" s="1" t="s">
        <v>51</v>
      </c>
      <c r="K2297" s="3">
        <v>48.48</v>
      </c>
      <c r="L2297">
        <v>4</v>
      </c>
      <c r="M2297" s="3">
        <v>193.92</v>
      </c>
      <c r="N2297" s="1" t="s">
        <v>6669</v>
      </c>
      <c r="O2297" s="1" t="s">
        <v>30</v>
      </c>
    </row>
    <row r="2298" spans="1:15" x14ac:dyDescent="0.3">
      <c r="A2298" s="1" t="s">
        <v>5841</v>
      </c>
      <c r="B2298" s="2">
        <v>45411</v>
      </c>
      <c r="C2298" s="1" t="s">
        <v>6667</v>
      </c>
      <c r="D2298" s="1" t="s">
        <v>82</v>
      </c>
      <c r="E2298">
        <v>2024</v>
      </c>
      <c r="F2298" s="1" t="s">
        <v>1019</v>
      </c>
      <c r="G2298" s="1" t="s">
        <v>1985</v>
      </c>
      <c r="H2298" s="1" t="s">
        <v>1646</v>
      </c>
      <c r="I2298" s="1" t="s">
        <v>1647</v>
      </c>
      <c r="J2298" s="1" t="s">
        <v>70</v>
      </c>
      <c r="K2298" s="3">
        <v>35.69</v>
      </c>
      <c r="L2298">
        <v>2</v>
      </c>
      <c r="M2298" s="3">
        <v>71.38</v>
      </c>
      <c r="N2298" s="1" t="s">
        <v>21</v>
      </c>
      <c r="O2298" s="1" t="s">
        <v>37</v>
      </c>
    </row>
    <row r="2299" spans="1:15" x14ac:dyDescent="0.3">
      <c r="A2299" s="1" t="s">
        <v>5842</v>
      </c>
      <c r="B2299" s="2">
        <v>45177</v>
      </c>
      <c r="C2299" s="1" t="s">
        <v>6668</v>
      </c>
      <c r="D2299" s="1" t="s">
        <v>60</v>
      </c>
      <c r="E2299">
        <v>2023</v>
      </c>
      <c r="F2299" s="1" t="s">
        <v>2828</v>
      </c>
      <c r="G2299" s="1" t="s">
        <v>2829</v>
      </c>
      <c r="H2299" s="1" t="s">
        <v>1832</v>
      </c>
      <c r="I2299" s="1" t="s">
        <v>1833</v>
      </c>
      <c r="J2299" s="1" t="s">
        <v>87</v>
      </c>
      <c r="K2299" s="3">
        <v>26.23</v>
      </c>
      <c r="L2299">
        <v>1</v>
      </c>
      <c r="M2299" s="3">
        <v>26.23</v>
      </c>
      <c r="N2299" s="1" t="s">
        <v>88</v>
      </c>
      <c r="O2299" s="1" t="s">
        <v>193</v>
      </c>
    </row>
    <row r="2300" spans="1:15" x14ac:dyDescent="0.3">
      <c r="A2300" s="1" t="s">
        <v>5843</v>
      </c>
      <c r="B2300" s="2">
        <v>45420</v>
      </c>
      <c r="C2300" s="1" t="s">
        <v>6670</v>
      </c>
      <c r="D2300" s="1" t="s">
        <v>46</v>
      </c>
      <c r="E2300">
        <v>2024</v>
      </c>
      <c r="F2300" s="1" t="s">
        <v>2571</v>
      </c>
      <c r="G2300" s="1" t="s">
        <v>5844</v>
      </c>
      <c r="H2300" s="1" t="s">
        <v>826</v>
      </c>
      <c r="I2300" s="1" t="s">
        <v>827</v>
      </c>
      <c r="J2300" s="1" t="s">
        <v>20</v>
      </c>
      <c r="K2300" s="3">
        <v>25.67</v>
      </c>
      <c r="L2300">
        <v>5</v>
      </c>
      <c r="M2300" s="3">
        <v>128.35</v>
      </c>
      <c r="N2300" s="1" t="s">
        <v>6669</v>
      </c>
      <c r="O2300" s="1" t="s">
        <v>52</v>
      </c>
    </row>
    <row r="2301" spans="1:15" x14ac:dyDescent="0.3">
      <c r="A2301" s="1" t="s">
        <v>5845</v>
      </c>
      <c r="B2301" s="2">
        <v>45311</v>
      </c>
      <c r="C2301" s="1" t="s">
        <v>6673</v>
      </c>
      <c r="D2301" s="1" t="s">
        <v>210</v>
      </c>
      <c r="E2301">
        <v>2024</v>
      </c>
      <c r="F2301" s="1" t="s">
        <v>671</v>
      </c>
      <c r="G2301" s="1" t="s">
        <v>672</v>
      </c>
      <c r="H2301" s="1" t="s">
        <v>5735</v>
      </c>
      <c r="I2301" s="1" t="s">
        <v>5846</v>
      </c>
      <c r="J2301" s="1" t="s">
        <v>70</v>
      </c>
      <c r="K2301" s="3">
        <v>37.06</v>
      </c>
      <c r="L2301">
        <v>1</v>
      </c>
      <c r="M2301" s="3">
        <v>37.06</v>
      </c>
      <c r="N2301" s="1" t="s">
        <v>21</v>
      </c>
      <c r="O2301" s="1" t="s">
        <v>44</v>
      </c>
    </row>
    <row r="2302" spans="1:15" x14ac:dyDescent="0.3">
      <c r="A2302" s="1" t="s">
        <v>5847</v>
      </c>
      <c r="B2302" s="2">
        <v>45170</v>
      </c>
      <c r="C2302" s="1" t="s">
        <v>6668</v>
      </c>
      <c r="D2302" s="1" t="s">
        <v>60</v>
      </c>
      <c r="E2302">
        <v>2023</v>
      </c>
      <c r="F2302" s="1" t="s">
        <v>1032</v>
      </c>
      <c r="G2302" s="1" t="s">
        <v>4996</v>
      </c>
      <c r="H2302" s="1" t="s">
        <v>811</v>
      </c>
      <c r="I2302" s="1" t="s">
        <v>3949</v>
      </c>
      <c r="J2302" s="1" t="s">
        <v>20</v>
      </c>
      <c r="K2302" s="3">
        <v>25.06</v>
      </c>
      <c r="L2302">
        <v>3</v>
      </c>
      <c r="M2302" s="3">
        <v>75.180000000000007</v>
      </c>
      <c r="N2302" s="1" t="s">
        <v>29</v>
      </c>
      <c r="O2302" s="1" t="s">
        <v>22</v>
      </c>
    </row>
    <row r="2303" spans="1:15" x14ac:dyDescent="0.3">
      <c r="A2303" s="1" t="s">
        <v>5848</v>
      </c>
      <c r="B2303" s="2">
        <v>45253</v>
      </c>
      <c r="C2303" s="1" t="s">
        <v>6672</v>
      </c>
      <c r="D2303" s="1" t="s">
        <v>54</v>
      </c>
      <c r="E2303">
        <v>2023</v>
      </c>
      <c r="F2303" s="1" t="s">
        <v>414</v>
      </c>
      <c r="G2303" s="1" t="s">
        <v>415</v>
      </c>
      <c r="H2303" s="1" t="s">
        <v>1365</v>
      </c>
      <c r="I2303" s="1" t="s">
        <v>5849</v>
      </c>
      <c r="J2303" s="1" t="s">
        <v>20</v>
      </c>
      <c r="K2303" s="3">
        <v>44.66</v>
      </c>
      <c r="L2303">
        <v>2</v>
      </c>
      <c r="M2303" s="3">
        <v>89.32</v>
      </c>
      <c r="N2303" s="1" t="s">
        <v>6669</v>
      </c>
      <c r="O2303" s="1" t="s">
        <v>52</v>
      </c>
    </row>
    <row r="2304" spans="1:15" x14ac:dyDescent="0.3">
      <c r="A2304" s="1" t="s">
        <v>5850</v>
      </c>
      <c r="B2304" s="2">
        <v>45198</v>
      </c>
      <c r="C2304" s="1" t="s">
        <v>6668</v>
      </c>
      <c r="D2304" s="1" t="s">
        <v>60</v>
      </c>
      <c r="E2304">
        <v>2023</v>
      </c>
      <c r="F2304" s="1" t="s">
        <v>2967</v>
      </c>
      <c r="G2304" s="1" t="s">
        <v>2968</v>
      </c>
      <c r="H2304" s="1" t="s">
        <v>1479</v>
      </c>
      <c r="I2304" s="1" t="s">
        <v>1480</v>
      </c>
      <c r="J2304" s="1" t="s">
        <v>87</v>
      </c>
      <c r="K2304" s="3">
        <v>36.67</v>
      </c>
      <c r="L2304">
        <v>2</v>
      </c>
      <c r="M2304" s="3">
        <v>73.34</v>
      </c>
      <c r="N2304" s="1" t="s">
        <v>6669</v>
      </c>
      <c r="O2304" s="1" t="s">
        <v>44</v>
      </c>
    </row>
    <row r="2305" spans="1:15" x14ac:dyDescent="0.3">
      <c r="A2305" s="1" t="s">
        <v>5851</v>
      </c>
      <c r="B2305" s="2">
        <v>45228</v>
      </c>
      <c r="C2305" s="1" t="s">
        <v>6666</v>
      </c>
      <c r="D2305" s="1" t="s">
        <v>133</v>
      </c>
      <c r="E2305">
        <v>2023</v>
      </c>
      <c r="F2305" s="1" t="s">
        <v>824</v>
      </c>
      <c r="G2305" s="1" t="s">
        <v>1239</v>
      </c>
      <c r="H2305" s="1" t="s">
        <v>4485</v>
      </c>
      <c r="I2305" s="1" t="s">
        <v>4486</v>
      </c>
      <c r="J2305" s="1" t="s">
        <v>20</v>
      </c>
      <c r="K2305" s="3">
        <v>8.09</v>
      </c>
      <c r="L2305">
        <v>5</v>
      </c>
      <c r="M2305" s="3">
        <v>40.450000000000003</v>
      </c>
      <c r="N2305" s="1" t="s">
        <v>88</v>
      </c>
      <c r="O2305" s="1" t="s">
        <v>37</v>
      </c>
    </row>
    <row r="2306" spans="1:15" x14ac:dyDescent="0.3">
      <c r="A2306" s="1" t="s">
        <v>5852</v>
      </c>
      <c r="B2306" s="2">
        <v>45140</v>
      </c>
      <c r="C2306" s="1" t="s">
        <v>6670</v>
      </c>
      <c r="D2306" s="1" t="s">
        <v>90</v>
      </c>
      <c r="E2306">
        <v>2023</v>
      </c>
      <c r="F2306" s="1" t="s">
        <v>5191</v>
      </c>
      <c r="G2306" s="1" t="s">
        <v>5192</v>
      </c>
      <c r="H2306" s="1" t="s">
        <v>668</v>
      </c>
      <c r="I2306" s="1" t="s">
        <v>669</v>
      </c>
      <c r="J2306" s="1" t="s">
        <v>87</v>
      </c>
      <c r="K2306" s="3">
        <v>45.01</v>
      </c>
      <c r="L2306">
        <v>5</v>
      </c>
      <c r="M2306" s="3">
        <v>225.05</v>
      </c>
      <c r="N2306" s="1" t="s">
        <v>21</v>
      </c>
      <c r="O2306" s="1" t="s">
        <v>44</v>
      </c>
    </row>
    <row r="2307" spans="1:15" x14ac:dyDescent="0.3">
      <c r="A2307" s="1" t="s">
        <v>5853</v>
      </c>
      <c r="B2307" s="2">
        <v>45155</v>
      </c>
      <c r="C2307" s="1" t="s">
        <v>6672</v>
      </c>
      <c r="D2307" s="1" t="s">
        <v>90</v>
      </c>
      <c r="E2307">
        <v>2023</v>
      </c>
      <c r="F2307" s="1" t="s">
        <v>918</v>
      </c>
      <c r="G2307" s="1" t="s">
        <v>5599</v>
      </c>
      <c r="H2307" s="1" t="s">
        <v>5854</v>
      </c>
      <c r="I2307" s="1" t="s">
        <v>5855</v>
      </c>
      <c r="J2307" s="1" t="s">
        <v>87</v>
      </c>
      <c r="K2307" s="3">
        <v>6.25</v>
      </c>
      <c r="L2307">
        <v>1</v>
      </c>
      <c r="M2307" s="3">
        <v>6.25</v>
      </c>
      <c r="N2307" s="1" t="s">
        <v>6669</v>
      </c>
      <c r="O2307" s="1" t="s">
        <v>22</v>
      </c>
    </row>
    <row r="2308" spans="1:15" x14ac:dyDescent="0.3">
      <c r="A2308" s="1" t="s">
        <v>5856</v>
      </c>
      <c r="B2308" s="2">
        <v>45503</v>
      </c>
      <c r="C2308" s="1" t="s">
        <v>6671</v>
      </c>
      <c r="D2308" s="1" t="s">
        <v>32</v>
      </c>
      <c r="E2308">
        <v>2024</v>
      </c>
      <c r="F2308" s="1" t="s">
        <v>5666</v>
      </c>
      <c r="G2308" s="1" t="s">
        <v>5667</v>
      </c>
      <c r="H2308" s="1" t="s">
        <v>598</v>
      </c>
      <c r="I2308" s="1" t="s">
        <v>4926</v>
      </c>
      <c r="J2308" s="1" t="s">
        <v>70</v>
      </c>
      <c r="K2308" s="3">
        <v>42.34</v>
      </c>
      <c r="L2308">
        <v>3</v>
      </c>
      <c r="M2308" s="3">
        <v>127.02</v>
      </c>
      <c r="N2308" s="1" t="s">
        <v>29</v>
      </c>
      <c r="O2308" s="1" t="s">
        <v>22</v>
      </c>
    </row>
    <row r="2309" spans="1:15" x14ac:dyDescent="0.3">
      <c r="A2309" s="1" t="s">
        <v>5857</v>
      </c>
      <c r="B2309" s="2">
        <v>44888</v>
      </c>
      <c r="C2309" s="1" t="s">
        <v>6670</v>
      </c>
      <c r="D2309" s="1" t="s">
        <v>54</v>
      </c>
      <c r="E2309">
        <v>2022</v>
      </c>
      <c r="F2309" s="1" t="s">
        <v>908</v>
      </c>
      <c r="G2309" s="1" t="s">
        <v>341</v>
      </c>
      <c r="H2309" s="1" t="s">
        <v>1462</v>
      </c>
      <c r="I2309" s="1" t="s">
        <v>1463</v>
      </c>
      <c r="J2309" s="1" t="s">
        <v>70</v>
      </c>
      <c r="K2309" s="3">
        <v>42.37</v>
      </c>
      <c r="L2309">
        <v>2</v>
      </c>
      <c r="M2309" s="3">
        <v>84.74</v>
      </c>
      <c r="N2309" s="1" t="s">
        <v>6669</v>
      </c>
      <c r="O2309" s="1" t="s">
        <v>44</v>
      </c>
    </row>
    <row r="2310" spans="1:15" x14ac:dyDescent="0.3">
      <c r="A2310" s="1" t="s">
        <v>5858</v>
      </c>
      <c r="B2310" s="2">
        <v>45530</v>
      </c>
      <c r="C2310" s="1" t="s">
        <v>6667</v>
      </c>
      <c r="D2310" s="1" t="s">
        <v>90</v>
      </c>
      <c r="E2310">
        <v>2024</v>
      </c>
      <c r="F2310" s="1" t="s">
        <v>1032</v>
      </c>
      <c r="G2310" s="1" t="s">
        <v>4996</v>
      </c>
      <c r="H2310" s="1" t="s">
        <v>5007</v>
      </c>
      <c r="I2310" s="1" t="s">
        <v>5008</v>
      </c>
      <c r="J2310" s="1" t="s">
        <v>70</v>
      </c>
      <c r="K2310" s="3">
        <v>44.32</v>
      </c>
      <c r="L2310">
        <v>4</v>
      </c>
      <c r="M2310" s="3">
        <v>177.28</v>
      </c>
      <c r="N2310" s="1" t="s">
        <v>6669</v>
      </c>
      <c r="O2310" s="1" t="s">
        <v>80</v>
      </c>
    </row>
    <row r="2311" spans="1:15" x14ac:dyDescent="0.3">
      <c r="A2311" s="1" t="s">
        <v>5859</v>
      </c>
      <c r="B2311" s="2">
        <v>45645</v>
      </c>
      <c r="C2311" s="1" t="s">
        <v>6672</v>
      </c>
      <c r="D2311" s="1" t="s">
        <v>107</v>
      </c>
      <c r="E2311">
        <v>2024</v>
      </c>
      <c r="F2311" s="1" t="s">
        <v>2051</v>
      </c>
      <c r="G2311" s="1" t="s">
        <v>931</v>
      </c>
      <c r="H2311" s="1" t="s">
        <v>4492</v>
      </c>
      <c r="I2311" s="1" t="s">
        <v>5860</v>
      </c>
      <c r="J2311" s="1" t="s">
        <v>70</v>
      </c>
      <c r="K2311" s="3">
        <v>34.340000000000003</v>
      </c>
      <c r="L2311">
        <v>2</v>
      </c>
      <c r="M2311" s="3">
        <v>68.680000000000007</v>
      </c>
      <c r="N2311" s="1" t="s">
        <v>6669</v>
      </c>
      <c r="O2311" s="1" t="s">
        <v>22</v>
      </c>
    </row>
    <row r="2312" spans="1:15" x14ac:dyDescent="0.3">
      <c r="A2312" s="1" t="s">
        <v>5861</v>
      </c>
      <c r="B2312" s="2">
        <v>44979</v>
      </c>
      <c r="C2312" s="1" t="s">
        <v>6670</v>
      </c>
      <c r="D2312" s="1" t="s">
        <v>39</v>
      </c>
      <c r="E2312">
        <v>2023</v>
      </c>
      <c r="F2312" s="1" t="s">
        <v>1103</v>
      </c>
      <c r="G2312" s="1" t="s">
        <v>1104</v>
      </c>
      <c r="H2312" s="1" t="s">
        <v>2707</v>
      </c>
      <c r="I2312" s="1" t="s">
        <v>2708</v>
      </c>
      <c r="J2312" s="1" t="s">
        <v>20</v>
      </c>
      <c r="K2312" s="3">
        <v>48.18</v>
      </c>
      <c r="L2312">
        <v>2</v>
      </c>
      <c r="M2312" s="3">
        <v>96.36</v>
      </c>
      <c r="N2312" s="1" t="s">
        <v>6669</v>
      </c>
      <c r="O2312" s="1" t="s">
        <v>37</v>
      </c>
    </row>
    <row r="2313" spans="1:15" x14ac:dyDescent="0.3">
      <c r="A2313" s="1" t="s">
        <v>5862</v>
      </c>
      <c r="B2313" s="2">
        <v>45521</v>
      </c>
      <c r="C2313" s="1" t="s">
        <v>6673</v>
      </c>
      <c r="D2313" s="1" t="s">
        <v>90</v>
      </c>
      <c r="E2313">
        <v>2024</v>
      </c>
      <c r="F2313" s="1" t="s">
        <v>5863</v>
      </c>
      <c r="G2313" s="1" t="s">
        <v>5864</v>
      </c>
      <c r="H2313" s="1" t="s">
        <v>1140</v>
      </c>
      <c r="I2313" s="1" t="s">
        <v>1141</v>
      </c>
      <c r="J2313" s="1" t="s">
        <v>70</v>
      </c>
      <c r="K2313" s="3">
        <v>10</v>
      </c>
      <c r="L2313">
        <v>5</v>
      </c>
      <c r="M2313" s="3">
        <v>50</v>
      </c>
      <c r="N2313" s="1" t="s">
        <v>29</v>
      </c>
      <c r="O2313" s="1" t="s">
        <v>44</v>
      </c>
    </row>
    <row r="2314" spans="1:15" x14ac:dyDescent="0.3">
      <c r="A2314" s="1" t="s">
        <v>5865</v>
      </c>
      <c r="B2314" s="2">
        <v>45151</v>
      </c>
      <c r="C2314" s="1" t="s">
        <v>6666</v>
      </c>
      <c r="D2314" s="1" t="s">
        <v>90</v>
      </c>
      <c r="E2314">
        <v>2023</v>
      </c>
      <c r="F2314" s="1" t="s">
        <v>829</v>
      </c>
      <c r="G2314" s="1" t="s">
        <v>1869</v>
      </c>
      <c r="H2314" s="1" t="s">
        <v>460</v>
      </c>
      <c r="I2314" s="1" t="s">
        <v>461</v>
      </c>
      <c r="J2314" s="1" t="s">
        <v>70</v>
      </c>
      <c r="K2314" s="3">
        <v>35.24</v>
      </c>
      <c r="L2314">
        <v>2</v>
      </c>
      <c r="M2314" s="3">
        <v>70.48</v>
      </c>
      <c r="N2314" s="1" t="s">
        <v>6669</v>
      </c>
      <c r="O2314" s="1" t="s">
        <v>52</v>
      </c>
    </row>
    <row r="2315" spans="1:15" x14ac:dyDescent="0.3">
      <c r="A2315" s="1" t="s">
        <v>5866</v>
      </c>
      <c r="B2315" s="2">
        <v>44892</v>
      </c>
      <c r="C2315" s="1" t="s">
        <v>6666</v>
      </c>
      <c r="D2315" s="1" t="s">
        <v>54</v>
      </c>
      <c r="E2315">
        <v>2022</v>
      </c>
      <c r="F2315" s="1" t="s">
        <v>2028</v>
      </c>
      <c r="G2315" s="1" t="s">
        <v>2029</v>
      </c>
      <c r="H2315" s="1" t="s">
        <v>1205</v>
      </c>
      <c r="I2315" s="1" t="s">
        <v>1206</v>
      </c>
      <c r="J2315" s="1" t="s">
        <v>20</v>
      </c>
      <c r="K2315" s="3">
        <v>19.510000000000002</v>
      </c>
      <c r="L2315">
        <v>2</v>
      </c>
      <c r="M2315" s="3">
        <v>39.020000000000003</v>
      </c>
      <c r="N2315" s="1" t="s">
        <v>21</v>
      </c>
      <c r="O2315" s="1" t="s">
        <v>193</v>
      </c>
    </row>
    <row r="2316" spans="1:15" x14ac:dyDescent="0.3">
      <c r="A2316" s="1" t="s">
        <v>5867</v>
      </c>
      <c r="B2316" s="2">
        <v>45557</v>
      </c>
      <c r="C2316" s="1" t="s">
        <v>6666</v>
      </c>
      <c r="D2316" s="1" t="s">
        <v>60</v>
      </c>
      <c r="E2316">
        <v>2024</v>
      </c>
      <c r="F2316" s="1" t="s">
        <v>1642</v>
      </c>
      <c r="G2316" s="1" t="s">
        <v>5868</v>
      </c>
      <c r="H2316" s="1" t="s">
        <v>504</v>
      </c>
      <c r="I2316" s="1" t="s">
        <v>3817</v>
      </c>
      <c r="J2316" s="1" t="s">
        <v>20</v>
      </c>
      <c r="K2316" s="3">
        <v>27.3</v>
      </c>
      <c r="L2316">
        <v>1</v>
      </c>
      <c r="M2316" s="3">
        <v>27.3</v>
      </c>
      <c r="N2316" s="1" t="s">
        <v>29</v>
      </c>
      <c r="O2316" s="1" t="s">
        <v>44</v>
      </c>
    </row>
    <row r="2317" spans="1:15" x14ac:dyDescent="0.3">
      <c r="A2317" s="1" t="s">
        <v>5869</v>
      </c>
      <c r="B2317" s="2">
        <v>45741</v>
      </c>
      <c r="C2317" s="1" t="s">
        <v>6671</v>
      </c>
      <c r="D2317" s="1" t="s">
        <v>15</v>
      </c>
      <c r="E2317">
        <v>2025</v>
      </c>
      <c r="F2317" s="1" t="s">
        <v>4571</v>
      </c>
      <c r="G2317" s="1" t="s">
        <v>4572</v>
      </c>
      <c r="H2317" s="1" t="s">
        <v>4452</v>
      </c>
      <c r="I2317" s="1" t="s">
        <v>4453</v>
      </c>
      <c r="J2317" s="1" t="s">
        <v>70</v>
      </c>
      <c r="K2317" s="3">
        <v>23.27</v>
      </c>
      <c r="L2317">
        <v>5</v>
      </c>
      <c r="M2317" s="3">
        <v>116.35</v>
      </c>
      <c r="N2317" s="1" t="s">
        <v>6669</v>
      </c>
      <c r="O2317" s="1" t="s">
        <v>44</v>
      </c>
    </row>
    <row r="2318" spans="1:15" x14ac:dyDescent="0.3">
      <c r="A2318" s="1" t="s">
        <v>5870</v>
      </c>
      <c r="B2318" s="2">
        <v>45507</v>
      </c>
      <c r="C2318" s="1" t="s">
        <v>6673</v>
      </c>
      <c r="D2318" s="1" t="s">
        <v>90</v>
      </c>
      <c r="E2318">
        <v>2024</v>
      </c>
      <c r="F2318" s="1" t="s">
        <v>2045</v>
      </c>
      <c r="G2318" s="1" t="s">
        <v>2046</v>
      </c>
      <c r="H2318" s="1" t="s">
        <v>4553</v>
      </c>
      <c r="I2318" s="1" t="s">
        <v>4554</v>
      </c>
      <c r="J2318" s="1" t="s">
        <v>51</v>
      </c>
      <c r="K2318" s="3">
        <v>10.55</v>
      </c>
      <c r="L2318">
        <v>5</v>
      </c>
      <c r="M2318" s="3">
        <v>52.75</v>
      </c>
      <c r="N2318" s="1" t="s">
        <v>29</v>
      </c>
      <c r="O2318" s="1" t="s">
        <v>52</v>
      </c>
    </row>
    <row r="2319" spans="1:15" x14ac:dyDescent="0.3">
      <c r="A2319" s="1" t="s">
        <v>5871</v>
      </c>
      <c r="B2319" s="2">
        <v>45441</v>
      </c>
      <c r="C2319" s="1" t="s">
        <v>6670</v>
      </c>
      <c r="D2319" s="1" t="s">
        <v>46</v>
      </c>
      <c r="E2319">
        <v>2024</v>
      </c>
      <c r="F2319" s="1" t="s">
        <v>894</v>
      </c>
      <c r="G2319" s="1" t="s">
        <v>895</v>
      </c>
      <c r="H2319" s="1" t="s">
        <v>2070</v>
      </c>
      <c r="I2319" s="1" t="s">
        <v>2071</v>
      </c>
      <c r="J2319" s="1" t="s">
        <v>51</v>
      </c>
      <c r="K2319" s="3">
        <v>20.2</v>
      </c>
      <c r="L2319">
        <v>4</v>
      </c>
      <c r="M2319" s="3">
        <v>80.8</v>
      </c>
      <c r="N2319" s="1" t="s">
        <v>6669</v>
      </c>
      <c r="O2319" s="1" t="s">
        <v>80</v>
      </c>
    </row>
    <row r="2320" spans="1:15" x14ac:dyDescent="0.3">
      <c r="A2320" s="1" t="s">
        <v>5872</v>
      </c>
      <c r="B2320" s="2">
        <v>45565</v>
      </c>
      <c r="C2320" s="1" t="s">
        <v>6667</v>
      </c>
      <c r="D2320" s="1" t="s">
        <v>60</v>
      </c>
      <c r="E2320">
        <v>2024</v>
      </c>
      <c r="F2320" s="1" t="s">
        <v>2542</v>
      </c>
      <c r="G2320" s="1" t="s">
        <v>5873</v>
      </c>
      <c r="H2320" s="1" t="s">
        <v>5874</v>
      </c>
      <c r="I2320" s="1" t="s">
        <v>5875</v>
      </c>
      <c r="J2320" s="1" t="s">
        <v>87</v>
      </c>
      <c r="K2320" s="3">
        <v>13.31</v>
      </c>
      <c r="L2320">
        <v>3</v>
      </c>
      <c r="M2320" s="3">
        <v>39.93</v>
      </c>
      <c r="N2320" s="1" t="s">
        <v>29</v>
      </c>
      <c r="O2320" s="1" t="s">
        <v>22</v>
      </c>
    </row>
    <row r="2321" spans="1:15" x14ac:dyDescent="0.3">
      <c r="A2321" s="1" t="s">
        <v>5876</v>
      </c>
      <c r="B2321" s="2">
        <v>45339</v>
      </c>
      <c r="C2321" s="1" t="s">
        <v>6673</v>
      </c>
      <c r="D2321" s="1" t="s">
        <v>39</v>
      </c>
      <c r="E2321">
        <v>2024</v>
      </c>
      <c r="F2321" s="1" t="s">
        <v>3669</v>
      </c>
      <c r="G2321" s="1" t="s">
        <v>3670</v>
      </c>
      <c r="H2321" s="1" t="s">
        <v>1661</v>
      </c>
      <c r="I2321" s="1" t="s">
        <v>1662</v>
      </c>
      <c r="J2321" s="1" t="s">
        <v>20</v>
      </c>
      <c r="K2321" s="3">
        <v>23.08</v>
      </c>
      <c r="L2321">
        <v>4</v>
      </c>
      <c r="M2321" s="3">
        <v>92.32</v>
      </c>
      <c r="N2321" s="1" t="s">
        <v>21</v>
      </c>
      <c r="O2321" s="1" t="s">
        <v>95</v>
      </c>
    </row>
    <row r="2322" spans="1:15" x14ac:dyDescent="0.3">
      <c r="A2322" s="1" t="s">
        <v>5877</v>
      </c>
      <c r="B2322" s="2">
        <v>45039</v>
      </c>
      <c r="C2322" s="1" t="s">
        <v>6666</v>
      </c>
      <c r="D2322" s="1" t="s">
        <v>82</v>
      </c>
      <c r="E2322">
        <v>2023</v>
      </c>
      <c r="F2322" s="1" t="s">
        <v>859</v>
      </c>
      <c r="G2322" s="1" t="s">
        <v>860</v>
      </c>
      <c r="H2322" s="1" t="s">
        <v>2470</v>
      </c>
      <c r="I2322" s="1" t="s">
        <v>4562</v>
      </c>
      <c r="J2322" s="1" t="s">
        <v>51</v>
      </c>
      <c r="K2322" s="3">
        <v>37.770000000000003</v>
      </c>
      <c r="L2322">
        <v>5</v>
      </c>
      <c r="M2322" s="3">
        <v>188.85</v>
      </c>
      <c r="N2322" s="1" t="s">
        <v>6669</v>
      </c>
      <c r="O2322" s="1" t="s">
        <v>22</v>
      </c>
    </row>
    <row r="2323" spans="1:15" x14ac:dyDescent="0.3">
      <c r="A2323" s="1" t="s">
        <v>5878</v>
      </c>
      <c r="B2323" s="2">
        <v>45489</v>
      </c>
      <c r="C2323" s="1" t="s">
        <v>6671</v>
      </c>
      <c r="D2323" s="1" t="s">
        <v>32</v>
      </c>
      <c r="E2323">
        <v>2024</v>
      </c>
      <c r="F2323" s="1" t="s">
        <v>1503</v>
      </c>
      <c r="G2323" s="1" t="s">
        <v>1504</v>
      </c>
      <c r="H2323" s="1" t="s">
        <v>2115</v>
      </c>
      <c r="I2323" s="1" t="s">
        <v>2257</v>
      </c>
      <c r="J2323" s="1" t="s">
        <v>20</v>
      </c>
      <c r="K2323" s="3">
        <v>37.119999999999997</v>
      </c>
      <c r="L2323">
        <v>2</v>
      </c>
      <c r="M2323" s="3">
        <v>74.239999999999995</v>
      </c>
      <c r="N2323" s="1" t="s">
        <v>29</v>
      </c>
      <c r="O2323" s="1" t="s">
        <v>37</v>
      </c>
    </row>
    <row r="2324" spans="1:15" x14ac:dyDescent="0.3">
      <c r="A2324" s="1" t="s">
        <v>5879</v>
      </c>
      <c r="B2324" s="2">
        <v>45002</v>
      </c>
      <c r="C2324" s="1" t="s">
        <v>6668</v>
      </c>
      <c r="D2324" s="1" t="s">
        <v>15</v>
      </c>
      <c r="E2324">
        <v>2023</v>
      </c>
      <c r="F2324" s="1" t="s">
        <v>1408</v>
      </c>
      <c r="G2324" s="1" t="s">
        <v>5880</v>
      </c>
      <c r="H2324" s="1" t="s">
        <v>4365</v>
      </c>
      <c r="I2324" s="1" t="s">
        <v>4366</v>
      </c>
      <c r="J2324" s="1" t="s">
        <v>51</v>
      </c>
      <c r="K2324" s="3">
        <v>38.200000000000003</v>
      </c>
      <c r="L2324">
        <v>1</v>
      </c>
      <c r="M2324" s="3">
        <v>38.200000000000003</v>
      </c>
      <c r="N2324" s="1" t="s">
        <v>29</v>
      </c>
      <c r="O2324" s="1" t="s">
        <v>52</v>
      </c>
    </row>
    <row r="2325" spans="1:15" x14ac:dyDescent="0.3">
      <c r="A2325" s="1" t="s">
        <v>5881</v>
      </c>
      <c r="B2325" s="2">
        <v>45530</v>
      </c>
      <c r="C2325" s="1" t="s">
        <v>6667</v>
      </c>
      <c r="D2325" s="1" t="s">
        <v>90</v>
      </c>
      <c r="E2325">
        <v>2024</v>
      </c>
      <c r="F2325" s="1" t="s">
        <v>1032</v>
      </c>
      <c r="G2325" s="1" t="s">
        <v>5882</v>
      </c>
      <c r="H2325" s="1" t="s">
        <v>2106</v>
      </c>
      <c r="I2325" s="1" t="s">
        <v>2897</v>
      </c>
      <c r="J2325" s="1" t="s">
        <v>51</v>
      </c>
      <c r="K2325" s="3">
        <v>10.01</v>
      </c>
      <c r="L2325">
        <v>4</v>
      </c>
      <c r="M2325" s="3">
        <v>40.04</v>
      </c>
      <c r="N2325" s="1" t="s">
        <v>6669</v>
      </c>
      <c r="O2325" s="1" t="s">
        <v>52</v>
      </c>
    </row>
    <row r="2326" spans="1:15" x14ac:dyDescent="0.3">
      <c r="A2326" s="1" t="s">
        <v>5883</v>
      </c>
      <c r="B2326" s="2">
        <v>45011</v>
      </c>
      <c r="C2326" s="1" t="s">
        <v>6666</v>
      </c>
      <c r="D2326" s="1" t="s">
        <v>15</v>
      </c>
      <c r="E2326">
        <v>2023</v>
      </c>
      <c r="F2326" s="1" t="s">
        <v>1123</v>
      </c>
      <c r="G2326" s="1" t="s">
        <v>1124</v>
      </c>
      <c r="H2326" s="1" t="s">
        <v>1939</v>
      </c>
      <c r="I2326" s="1" t="s">
        <v>3535</v>
      </c>
      <c r="J2326" s="1" t="s">
        <v>87</v>
      </c>
      <c r="K2326" s="3">
        <v>20.74</v>
      </c>
      <c r="L2326">
        <v>2</v>
      </c>
      <c r="M2326" s="3">
        <v>41.48</v>
      </c>
      <c r="N2326" s="1" t="s">
        <v>88</v>
      </c>
      <c r="O2326" s="1" t="s">
        <v>193</v>
      </c>
    </row>
    <row r="2327" spans="1:15" x14ac:dyDescent="0.3">
      <c r="A2327" s="1" t="s">
        <v>5884</v>
      </c>
      <c r="B2327" s="2">
        <v>45576</v>
      </c>
      <c r="C2327" s="1" t="s">
        <v>6668</v>
      </c>
      <c r="D2327" s="1" t="s">
        <v>133</v>
      </c>
      <c r="E2327">
        <v>2024</v>
      </c>
      <c r="F2327" s="1" t="s">
        <v>912</v>
      </c>
      <c r="G2327" s="1" t="s">
        <v>5199</v>
      </c>
      <c r="H2327" s="1" t="s">
        <v>1665</v>
      </c>
      <c r="I2327" s="1" t="s">
        <v>3737</v>
      </c>
      <c r="J2327" s="1" t="s">
        <v>20</v>
      </c>
      <c r="K2327" s="3">
        <v>36.89</v>
      </c>
      <c r="L2327">
        <v>3</v>
      </c>
      <c r="M2327" s="3">
        <v>110.67</v>
      </c>
      <c r="N2327" s="1" t="s">
        <v>21</v>
      </c>
      <c r="O2327" s="1" t="s">
        <v>22</v>
      </c>
    </row>
    <row r="2328" spans="1:15" x14ac:dyDescent="0.3">
      <c r="A2328" s="1" t="s">
        <v>5885</v>
      </c>
      <c r="B2328" s="2">
        <v>45221</v>
      </c>
      <c r="C2328" s="1" t="s">
        <v>6666</v>
      </c>
      <c r="D2328" s="1" t="s">
        <v>133</v>
      </c>
      <c r="E2328">
        <v>2023</v>
      </c>
      <c r="F2328" s="1" t="s">
        <v>591</v>
      </c>
      <c r="G2328" s="1" t="s">
        <v>3641</v>
      </c>
      <c r="H2328" s="1" t="s">
        <v>1210</v>
      </c>
      <c r="I2328" s="1" t="s">
        <v>1211</v>
      </c>
      <c r="J2328" s="1" t="s">
        <v>51</v>
      </c>
      <c r="K2328" s="3">
        <v>6.46</v>
      </c>
      <c r="L2328">
        <v>5</v>
      </c>
      <c r="M2328" s="3">
        <v>32.299999999999997</v>
      </c>
      <c r="N2328" s="1" t="s">
        <v>21</v>
      </c>
      <c r="O2328" s="1" t="s">
        <v>37</v>
      </c>
    </row>
    <row r="2329" spans="1:15" x14ac:dyDescent="0.3">
      <c r="A2329" s="1" t="s">
        <v>5886</v>
      </c>
      <c r="B2329" s="2">
        <v>45578</v>
      </c>
      <c r="C2329" s="1" t="s">
        <v>6666</v>
      </c>
      <c r="D2329" s="1" t="s">
        <v>133</v>
      </c>
      <c r="E2329">
        <v>2024</v>
      </c>
      <c r="F2329" s="1" t="s">
        <v>4622</v>
      </c>
      <c r="G2329" s="1" t="s">
        <v>5887</v>
      </c>
      <c r="H2329" s="1" t="s">
        <v>4355</v>
      </c>
      <c r="I2329" s="1" t="s">
        <v>4356</v>
      </c>
      <c r="J2329" s="1" t="s">
        <v>51</v>
      </c>
      <c r="K2329" s="3">
        <v>29.17</v>
      </c>
      <c r="L2329">
        <v>2</v>
      </c>
      <c r="M2329" s="3">
        <v>58.34</v>
      </c>
      <c r="N2329" s="1" t="s">
        <v>21</v>
      </c>
      <c r="O2329" s="1" t="s">
        <v>22</v>
      </c>
    </row>
    <row r="2330" spans="1:15" x14ac:dyDescent="0.3">
      <c r="A2330" s="1" t="s">
        <v>5888</v>
      </c>
      <c r="B2330" s="2">
        <v>45848</v>
      </c>
      <c r="C2330" s="1" t="s">
        <v>6672</v>
      </c>
      <c r="D2330" s="1" t="s">
        <v>32</v>
      </c>
      <c r="E2330">
        <v>2025</v>
      </c>
      <c r="F2330" s="1" t="s">
        <v>3837</v>
      </c>
      <c r="G2330" s="1" t="s">
        <v>3838</v>
      </c>
      <c r="H2330" s="1" t="s">
        <v>1410</v>
      </c>
      <c r="I2330" s="1" t="s">
        <v>5079</v>
      </c>
      <c r="J2330" s="1" t="s">
        <v>87</v>
      </c>
      <c r="K2330" s="3">
        <v>39.93</v>
      </c>
      <c r="L2330">
        <v>1</v>
      </c>
      <c r="M2330" s="3">
        <v>39.93</v>
      </c>
      <c r="N2330" s="1" t="s">
        <v>6669</v>
      </c>
      <c r="O2330" s="1" t="s">
        <v>80</v>
      </c>
    </row>
    <row r="2331" spans="1:15" x14ac:dyDescent="0.3">
      <c r="A2331" s="1" t="s">
        <v>5889</v>
      </c>
      <c r="B2331" s="2">
        <v>45827</v>
      </c>
      <c r="C2331" s="1" t="s">
        <v>6672</v>
      </c>
      <c r="D2331" s="1" t="s">
        <v>24</v>
      </c>
      <c r="E2331">
        <v>2025</v>
      </c>
      <c r="F2331" s="1" t="s">
        <v>1588</v>
      </c>
      <c r="G2331" s="1" t="s">
        <v>1589</v>
      </c>
      <c r="H2331" s="1" t="s">
        <v>613</v>
      </c>
      <c r="I2331" s="1" t="s">
        <v>2934</v>
      </c>
      <c r="J2331" s="1" t="s">
        <v>70</v>
      </c>
      <c r="K2331" s="3">
        <v>24.75</v>
      </c>
      <c r="L2331">
        <v>1</v>
      </c>
      <c r="M2331" s="3">
        <v>24.75</v>
      </c>
      <c r="N2331" s="1" t="s">
        <v>6669</v>
      </c>
      <c r="O2331" s="1" t="s">
        <v>44</v>
      </c>
    </row>
    <row r="2332" spans="1:15" x14ac:dyDescent="0.3">
      <c r="A2332" s="1" t="s">
        <v>5890</v>
      </c>
      <c r="B2332" s="2">
        <v>45656</v>
      </c>
      <c r="C2332" s="1" t="s">
        <v>6667</v>
      </c>
      <c r="D2332" s="1" t="s">
        <v>107</v>
      </c>
      <c r="E2332">
        <v>2024</v>
      </c>
      <c r="F2332" s="1" t="s">
        <v>824</v>
      </c>
      <c r="G2332" s="1" t="s">
        <v>825</v>
      </c>
      <c r="H2332" s="1" t="s">
        <v>2130</v>
      </c>
      <c r="I2332" s="1" t="s">
        <v>3788</v>
      </c>
      <c r="J2332" s="1" t="s">
        <v>87</v>
      </c>
      <c r="K2332" s="3">
        <v>33.81</v>
      </c>
      <c r="L2332">
        <v>1</v>
      </c>
      <c r="M2332" s="3">
        <v>33.81</v>
      </c>
      <c r="N2332" s="1" t="s">
        <v>21</v>
      </c>
      <c r="O2332" s="1" t="s">
        <v>193</v>
      </c>
    </row>
    <row r="2333" spans="1:15" x14ac:dyDescent="0.3">
      <c r="A2333" s="1" t="s">
        <v>5891</v>
      </c>
      <c r="B2333" s="2">
        <v>45069</v>
      </c>
      <c r="C2333" s="1" t="s">
        <v>6671</v>
      </c>
      <c r="D2333" s="1" t="s">
        <v>46</v>
      </c>
      <c r="E2333">
        <v>2023</v>
      </c>
      <c r="F2333" s="1" t="s">
        <v>1058</v>
      </c>
      <c r="G2333" s="1" t="s">
        <v>1059</v>
      </c>
      <c r="H2333" s="1" t="s">
        <v>4771</v>
      </c>
      <c r="I2333" s="1" t="s">
        <v>4772</v>
      </c>
      <c r="J2333" s="1" t="s">
        <v>70</v>
      </c>
      <c r="K2333" s="3">
        <v>7.25</v>
      </c>
      <c r="L2333">
        <v>1</v>
      </c>
      <c r="M2333" s="3">
        <v>7.25</v>
      </c>
      <c r="N2333" s="1" t="s">
        <v>6669</v>
      </c>
      <c r="O2333" s="1" t="s">
        <v>37</v>
      </c>
    </row>
    <row r="2334" spans="1:15" x14ac:dyDescent="0.3">
      <c r="A2334" s="1" t="s">
        <v>5892</v>
      </c>
      <c r="B2334" s="2">
        <v>45356</v>
      </c>
      <c r="C2334" s="1" t="s">
        <v>6671</v>
      </c>
      <c r="D2334" s="1" t="s">
        <v>15</v>
      </c>
      <c r="E2334">
        <v>2024</v>
      </c>
      <c r="F2334" s="1" t="s">
        <v>1596</v>
      </c>
      <c r="G2334" s="1" t="s">
        <v>2630</v>
      </c>
      <c r="H2334" s="1" t="s">
        <v>767</v>
      </c>
      <c r="I2334" s="1" t="s">
        <v>1017</v>
      </c>
      <c r="J2334" s="1" t="s">
        <v>20</v>
      </c>
      <c r="K2334" s="3">
        <v>27.2</v>
      </c>
      <c r="L2334">
        <v>3</v>
      </c>
      <c r="M2334" s="3">
        <v>81.599999999999994</v>
      </c>
      <c r="N2334" s="1" t="s">
        <v>88</v>
      </c>
      <c r="O2334" s="1" t="s">
        <v>37</v>
      </c>
    </row>
    <row r="2335" spans="1:15" x14ac:dyDescent="0.3">
      <c r="A2335" s="1" t="s">
        <v>5893</v>
      </c>
      <c r="B2335" s="2">
        <v>45063</v>
      </c>
      <c r="C2335" s="1" t="s">
        <v>6670</v>
      </c>
      <c r="D2335" s="1" t="s">
        <v>46</v>
      </c>
      <c r="E2335">
        <v>2023</v>
      </c>
      <c r="F2335" s="1" t="s">
        <v>128</v>
      </c>
      <c r="G2335" s="1" t="s">
        <v>5611</v>
      </c>
      <c r="H2335" s="1" t="s">
        <v>5728</v>
      </c>
      <c r="I2335" s="1" t="s">
        <v>5729</v>
      </c>
      <c r="J2335" s="1" t="s">
        <v>51</v>
      </c>
      <c r="K2335" s="3">
        <v>49.68</v>
      </c>
      <c r="L2335">
        <v>1</v>
      </c>
      <c r="M2335" s="3">
        <v>49.68</v>
      </c>
      <c r="N2335" s="1" t="s">
        <v>29</v>
      </c>
      <c r="O2335" s="1" t="s">
        <v>44</v>
      </c>
    </row>
    <row r="2336" spans="1:15" x14ac:dyDescent="0.3">
      <c r="A2336" s="1" t="s">
        <v>5894</v>
      </c>
      <c r="B2336" s="2">
        <v>45394</v>
      </c>
      <c r="C2336" s="1" t="s">
        <v>6668</v>
      </c>
      <c r="D2336" s="1" t="s">
        <v>82</v>
      </c>
      <c r="E2336">
        <v>2024</v>
      </c>
      <c r="F2336" s="1" t="s">
        <v>4416</v>
      </c>
      <c r="G2336" s="1" t="s">
        <v>5895</v>
      </c>
      <c r="H2336" s="1" t="s">
        <v>5896</v>
      </c>
      <c r="I2336" s="1" t="s">
        <v>5897</v>
      </c>
      <c r="J2336" s="1" t="s">
        <v>51</v>
      </c>
      <c r="K2336" s="3">
        <v>33.520000000000003</v>
      </c>
      <c r="L2336">
        <v>5</v>
      </c>
      <c r="M2336" s="3">
        <v>167.6</v>
      </c>
      <c r="N2336" s="1" t="s">
        <v>21</v>
      </c>
      <c r="O2336" s="1" t="s">
        <v>37</v>
      </c>
    </row>
    <row r="2337" spans="1:15" x14ac:dyDescent="0.3">
      <c r="A2337" s="1" t="s">
        <v>5898</v>
      </c>
      <c r="B2337" s="2">
        <v>45720</v>
      </c>
      <c r="C2337" s="1" t="s">
        <v>6671</v>
      </c>
      <c r="D2337" s="1" t="s">
        <v>15</v>
      </c>
      <c r="E2337">
        <v>2025</v>
      </c>
      <c r="F2337" s="1" t="s">
        <v>123</v>
      </c>
      <c r="G2337" s="1" t="s">
        <v>341</v>
      </c>
      <c r="H2337" s="1" t="s">
        <v>772</v>
      </c>
      <c r="I2337" s="1" t="s">
        <v>773</v>
      </c>
      <c r="J2337" s="1" t="s">
        <v>20</v>
      </c>
      <c r="K2337" s="3">
        <v>11.69</v>
      </c>
      <c r="L2337">
        <v>5</v>
      </c>
      <c r="M2337" s="3">
        <v>58.45</v>
      </c>
      <c r="N2337" s="1" t="s">
        <v>21</v>
      </c>
      <c r="O2337" s="1" t="s">
        <v>37</v>
      </c>
    </row>
    <row r="2338" spans="1:15" x14ac:dyDescent="0.3">
      <c r="A2338" s="1" t="s">
        <v>5899</v>
      </c>
      <c r="B2338" s="2">
        <v>45817</v>
      </c>
      <c r="C2338" s="1" t="s">
        <v>6667</v>
      </c>
      <c r="D2338" s="1" t="s">
        <v>24</v>
      </c>
      <c r="E2338">
        <v>2025</v>
      </c>
      <c r="F2338" s="1" t="s">
        <v>3446</v>
      </c>
      <c r="G2338" s="1" t="s">
        <v>3447</v>
      </c>
      <c r="H2338" s="1" t="s">
        <v>692</v>
      </c>
      <c r="I2338" s="1" t="s">
        <v>693</v>
      </c>
      <c r="J2338" s="1" t="s">
        <v>70</v>
      </c>
      <c r="K2338" s="3">
        <v>17.149999999999999</v>
      </c>
      <c r="L2338">
        <v>3</v>
      </c>
      <c r="M2338" s="3">
        <v>51.45</v>
      </c>
      <c r="N2338" s="1" t="s">
        <v>21</v>
      </c>
      <c r="O2338" s="1" t="s">
        <v>22</v>
      </c>
    </row>
    <row r="2339" spans="1:15" x14ac:dyDescent="0.3">
      <c r="A2339" s="1" t="s">
        <v>5900</v>
      </c>
      <c r="B2339" s="2">
        <v>45822</v>
      </c>
      <c r="C2339" s="1" t="s">
        <v>6673</v>
      </c>
      <c r="D2339" s="1" t="s">
        <v>24</v>
      </c>
      <c r="E2339">
        <v>2025</v>
      </c>
      <c r="F2339" s="1" t="s">
        <v>1408</v>
      </c>
      <c r="G2339" s="1" t="s">
        <v>1409</v>
      </c>
      <c r="H2339" s="1" t="s">
        <v>3149</v>
      </c>
      <c r="I2339" s="1" t="s">
        <v>3454</v>
      </c>
      <c r="J2339" s="1" t="s">
        <v>20</v>
      </c>
      <c r="K2339" s="3">
        <v>27.21</v>
      </c>
      <c r="L2339">
        <v>2</v>
      </c>
      <c r="M2339" s="3">
        <v>54.42</v>
      </c>
      <c r="N2339" s="1" t="s">
        <v>29</v>
      </c>
      <c r="O2339" s="1" t="s">
        <v>22</v>
      </c>
    </row>
    <row r="2340" spans="1:15" x14ac:dyDescent="0.3">
      <c r="A2340" s="1" t="s">
        <v>5901</v>
      </c>
      <c r="B2340" s="2">
        <v>45342</v>
      </c>
      <c r="C2340" s="1" t="s">
        <v>6671</v>
      </c>
      <c r="D2340" s="1" t="s">
        <v>39</v>
      </c>
      <c r="E2340">
        <v>2024</v>
      </c>
      <c r="F2340" s="1" t="s">
        <v>2477</v>
      </c>
      <c r="G2340" s="1" t="s">
        <v>3861</v>
      </c>
      <c r="H2340" s="1" t="s">
        <v>5902</v>
      </c>
      <c r="I2340" s="1" t="s">
        <v>5903</v>
      </c>
      <c r="J2340" s="1" t="s">
        <v>70</v>
      </c>
      <c r="K2340" s="3">
        <v>33.049999999999997</v>
      </c>
      <c r="L2340">
        <v>5</v>
      </c>
      <c r="M2340" s="3">
        <v>165.25</v>
      </c>
      <c r="N2340" s="1" t="s">
        <v>6669</v>
      </c>
      <c r="O2340" s="1" t="s">
        <v>30</v>
      </c>
    </row>
    <row r="2341" spans="1:15" x14ac:dyDescent="0.3">
      <c r="A2341" s="1" t="s">
        <v>5904</v>
      </c>
      <c r="B2341" s="2">
        <v>45019</v>
      </c>
      <c r="C2341" s="1" t="s">
        <v>6667</v>
      </c>
      <c r="D2341" s="1" t="s">
        <v>82</v>
      </c>
      <c r="E2341">
        <v>2023</v>
      </c>
      <c r="F2341" s="1" t="s">
        <v>231</v>
      </c>
      <c r="G2341" s="1" t="s">
        <v>232</v>
      </c>
      <c r="H2341" s="1" t="s">
        <v>2872</v>
      </c>
      <c r="I2341" s="1" t="s">
        <v>3488</v>
      </c>
      <c r="J2341" s="1" t="s">
        <v>20</v>
      </c>
      <c r="K2341" s="3">
        <v>50.95</v>
      </c>
      <c r="L2341">
        <v>2</v>
      </c>
      <c r="M2341" s="3">
        <v>101.9</v>
      </c>
      <c r="N2341" s="1" t="s">
        <v>21</v>
      </c>
      <c r="O2341" s="1" t="s">
        <v>22</v>
      </c>
    </row>
    <row r="2342" spans="1:15" x14ac:dyDescent="0.3">
      <c r="A2342" s="1" t="s">
        <v>5905</v>
      </c>
      <c r="B2342" s="2">
        <v>45322</v>
      </c>
      <c r="C2342" s="1" t="s">
        <v>6670</v>
      </c>
      <c r="D2342" s="1" t="s">
        <v>210</v>
      </c>
      <c r="E2342">
        <v>2024</v>
      </c>
      <c r="F2342" s="1" t="s">
        <v>1500</v>
      </c>
      <c r="G2342" s="1" t="s">
        <v>5906</v>
      </c>
      <c r="H2342" s="1" t="s">
        <v>821</v>
      </c>
      <c r="I2342" s="1" t="s">
        <v>2695</v>
      </c>
      <c r="J2342" s="1" t="s">
        <v>87</v>
      </c>
      <c r="K2342" s="3">
        <v>15.84</v>
      </c>
      <c r="L2342">
        <v>5</v>
      </c>
      <c r="M2342" s="3">
        <v>79.2</v>
      </c>
      <c r="N2342" s="1" t="s">
        <v>88</v>
      </c>
      <c r="O2342" s="1" t="s">
        <v>37</v>
      </c>
    </row>
    <row r="2343" spans="1:15" x14ac:dyDescent="0.3">
      <c r="A2343" s="1" t="s">
        <v>5907</v>
      </c>
      <c r="B2343" s="2">
        <v>45568</v>
      </c>
      <c r="C2343" s="1" t="s">
        <v>6672</v>
      </c>
      <c r="D2343" s="1" t="s">
        <v>133</v>
      </c>
      <c r="E2343">
        <v>2024</v>
      </c>
      <c r="F2343" s="1" t="s">
        <v>169</v>
      </c>
      <c r="G2343" s="1" t="s">
        <v>5908</v>
      </c>
      <c r="H2343" s="1" t="s">
        <v>2151</v>
      </c>
      <c r="I2343" s="1" t="s">
        <v>2152</v>
      </c>
      <c r="J2343" s="1" t="s">
        <v>20</v>
      </c>
      <c r="K2343" s="3">
        <v>32.049999999999997</v>
      </c>
      <c r="L2343">
        <v>2</v>
      </c>
      <c r="M2343" s="3">
        <v>64.099999999999994</v>
      </c>
      <c r="N2343" s="1" t="s">
        <v>6669</v>
      </c>
      <c r="O2343" s="1" t="s">
        <v>22</v>
      </c>
    </row>
    <row r="2344" spans="1:15" x14ac:dyDescent="0.3">
      <c r="A2344" s="1" t="s">
        <v>5909</v>
      </c>
      <c r="B2344" s="2">
        <v>45586</v>
      </c>
      <c r="C2344" s="1" t="s">
        <v>6667</v>
      </c>
      <c r="D2344" s="1" t="s">
        <v>133</v>
      </c>
      <c r="E2344">
        <v>2024</v>
      </c>
      <c r="F2344" s="1" t="s">
        <v>1738</v>
      </c>
      <c r="G2344" s="1" t="s">
        <v>5910</v>
      </c>
      <c r="H2344" s="1" t="s">
        <v>5911</v>
      </c>
      <c r="I2344" s="1" t="s">
        <v>5912</v>
      </c>
      <c r="J2344" s="1" t="s">
        <v>87</v>
      </c>
      <c r="K2344" s="3">
        <v>29.6</v>
      </c>
      <c r="L2344">
        <v>4</v>
      </c>
      <c r="M2344" s="3">
        <v>118.4</v>
      </c>
      <c r="N2344" s="1" t="s">
        <v>6669</v>
      </c>
      <c r="O2344" s="1" t="s">
        <v>22</v>
      </c>
    </row>
    <row r="2345" spans="1:15" x14ac:dyDescent="0.3">
      <c r="A2345" s="1" t="s">
        <v>5913</v>
      </c>
      <c r="B2345" s="2">
        <v>45032</v>
      </c>
      <c r="C2345" s="1" t="s">
        <v>6666</v>
      </c>
      <c r="D2345" s="1" t="s">
        <v>82</v>
      </c>
      <c r="E2345">
        <v>2023</v>
      </c>
      <c r="F2345" s="1" t="s">
        <v>854</v>
      </c>
      <c r="G2345" s="1" t="s">
        <v>4838</v>
      </c>
      <c r="H2345" s="1" t="s">
        <v>5914</v>
      </c>
      <c r="I2345" s="1" t="s">
        <v>5915</v>
      </c>
      <c r="J2345" s="1" t="s">
        <v>51</v>
      </c>
      <c r="K2345" s="3">
        <v>28.25</v>
      </c>
      <c r="L2345">
        <v>1</v>
      </c>
      <c r="M2345" s="3">
        <v>28.25</v>
      </c>
      <c r="N2345" s="1" t="s">
        <v>21</v>
      </c>
      <c r="O2345" s="1" t="s">
        <v>52</v>
      </c>
    </row>
    <row r="2346" spans="1:15" x14ac:dyDescent="0.3">
      <c r="A2346" s="1" t="s">
        <v>5916</v>
      </c>
      <c r="B2346" s="2">
        <v>45257</v>
      </c>
      <c r="C2346" s="1" t="s">
        <v>6667</v>
      </c>
      <c r="D2346" s="1" t="s">
        <v>54</v>
      </c>
      <c r="E2346">
        <v>2023</v>
      </c>
      <c r="F2346" s="1" t="s">
        <v>1010</v>
      </c>
      <c r="G2346" s="1" t="s">
        <v>1011</v>
      </c>
      <c r="H2346" s="1" t="s">
        <v>3829</v>
      </c>
      <c r="I2346" s="1" t="s">
        <v>3830</v>
      </c>
      <c r="J2346" s="1" t="s">
        <v>70</v>
      </c>
      <c r="K2346" s="3">
        <v>14.21</v>
      </c>
      <c r="L2346">
        <v>4</v>
      </c>
      <c r="M2346" s="3">
        <v>56.84</v>
      </c>
      <c r="N2346" s="1" t="s">
        <v>29</v>
      </c>
      <c r="O2346" s="1" t="s">
        <v>80</v>
      </c>
    </row>
    <row r="2347" spans="1:15" x14ac:dyDescent="0.3">
      <c r="A2347" s="1" t="s">
        <v>5917</v>
      </c>
      <c r="B2347" s="2">
        <v>45181</v>
      </c>
      <c r="C2347" s="1" t="s">
        <v>6671</v>
      </c>
      <c r="D2347" s="1" t="s">
        <v>60</v>
      </c>
      <c r="E2347">
        <v>2023</v>
      </c>
      <c r="F2347" s="1" t="s">
        <v>1569</v>
      </c>
      <c r="G2347" s="1" t="s">
        <v>1570</v>
      </c>
      <c r="H2347" s="1" t="s">
        <v>2830</v>
      </c>
      <c r="I2347" s="1" t="s">
        <v>2831</v>
      </c>
      <c r="J2347" s="1" t="s">
        <v>87</v>
      </c>
      <c r="K2347" s="3">
        <v>47.13</v>
      </c>
      <c r="L2347">
        <v>3</v>
      </c>
      <c r="M2347" s="3">
        <v>141.38999999999999</v>
      </c>
      <c r="N2347" s="1" t="s">
        <v>88</v>
      </c>
      <c r="O2347" s="1" t="s">
        <v>52</v>
      </c>
    </row>
    <row r="2348" spans="1:15" x14ac:dyDescent="0.3">
      <c r="A2348" s="1" t="s">
        <v>5918</v>
      </c>
      <c r="B2348" s="2">
        <v>45567</v>
      </c>
      <c r="C2348" s="1" t="s">
        <v>6670</v>
      </c>
      <c r="D2348" s="1" t="s">
        <v>133</v>
      </c>
      <c r="E2348">
        <v>2024</v>
      </c>
      <c r="F2348" s="1" t="s">
        <v>3752</v>
      </c>
      <c r="G2348" s="1" t="s">
        <v>3753</v>
      </c>
      <c r="H2348" s="1" t="s">
        <v>1609</v>
      </c>
      <c r="I2348" s="1" t="s">
        <v>1610</v>
      </c>
      <c r="J2348" s="1" t="s">
        <v>51</v>
      </c>
      <c r="K2348" s="3">
        <v>45.23</v>
      </c>
      <c r="L2348">
        <v>5</v>
      </c>
      <c r="M2348" s="3">
        <v>226.15</v>
      </c>
      <c r="N2348" s="1" t="s">
        <v>6669</v>
      </c>
      <c r="O2348" s="1" t="s">
        <v>22</v>
      </c>
    </row>
    <row r="2349" spans="1:15" x14ac:dyDescent="0.3">
      <c r="A2349" s="1" t="s">
        <v>5919</v>
      </c>
      <c r="B2349" s="2">
        <v>45787</v>
      </c>
      <c r="C2349" s="1" t="s">
        <v>6673</v>
      </c>
      <c r="D2349" s="1" t="s">
        <v>46</v>
      </c>
      <c r="E2349">
        <v>2025</v>
      </c>
      <c r="F2349" s="1" t="s">
        <v>2123</v>
      </c>
      <c r="G2349" s="1" t="s">
        <v>2124</v>
      </c>
      <c r="H2349" s="1" t="s">
        <v>1535</v>
      </c>
      <c r="I2349" s="1" t="s">
        <v>1536</v>
      </c>
      <c r="J2349" s="1" t="s">
        <v>70</v>
      </c>
      <c r="K2349" s="3">
        <v>17.5</v>
      </c>
      <c r="L2349">
        <v>5</v>
      </c>
      <c r="M2349" s="3">
        <v>87.5</v>
      </c>
      <c r="N2349" s="1" t="s">
        <v>21</v>
      </c>
      <c r="O2349" s="1" t="s">
        <v>95</v>
      </c>
    </row>
    <row r="2350" spans="1:15" x14ac:dyDescent="0.3">
      <c r="A2350" s="1" t="s">
        <v>5920</v>
      </c>
      <c r="B2350" s="2">
        <v>45421</v>
      </c>
      <c r="C2350" s="1" t="s">
        <v>6672</v>
      </c>
      <c r="D2350" s="1" t="s">
        <v>46</v>
      </c>
      <c r="E2350">
        <v>2024</v>
      </c>
      <c r="F2350" s="1" t="s">
        <v>4119</v>
      </c>
      <c r="G2350" s="1" t="s">
        <v>4120</v>
      </c>
      <c r="H2350" s="1" t="s">
        <v>2527</v>
      </c>
      <c r="I2350" s="1" t="s">
        <v>2528</v>
      </c>
      <c r="J2350" s="1" t="s">
        <v>70</v>
      </c>
      <c r="K2350" s="3">
        <v>24.82</v>
      </c>
      <c r="L2350">
        <v>3</v>
      </c>
      <c r="M2350" s="3">
        <v>74.459999999999994</v>
      </c>
      <c r="N2350" s="1" t="s">
        <v>6669</v>
      </c>
      <c r="O2350" s="1" t="s">
        <v>193</v>
      </c>
    </row>
    <row r="2351" spans="1:15" x14ac:dyDescent="0.3">
      <c r="A2351" s="1" t="s">
        <v>5921</v>
      </c>
      <c r="B2351" s="2">
        <v>44979</v>
      </c>
      <c r="C2351" s="1" t="s">
        <v>6670</v>
      </c>
      <c r="D2351" s="1" t="s">
        <v>39</v>
      </c>
      <c r="E2351">
        <v>2023</v>
      </c>
      <c r="F2351" s="1" t="s">
        <v>2169</v>
      </c>
      <c r="G2351" s="1" t="s">
        <v>5922</v>
      </c>
      <c r="H2351" s="1" t="s">
        <v>2779</v>
      </c>
      <c r="I2351" s="1" t="s">
        <v>5923</v>
      </c>
      <c r="J2351" s="1" t="s">
        <v>70</v>
      </c>
      <c r="K2351" s="3">
        <v>30.86</v>
      </c>
      <c r="L2351">
        <v>4</v>
      </c>
      <c r="M2351" s="3">
        <v>123.44</v>
      </c>
      <c r="N2351" s="1" t="s">
        <v>29</v>
      </c>
      <c r="O2351" s="1" t="s">
        <v>193</v>
      </c>
    </row>
    <row r="2352" spans="1:15" x14ac:dyDescent="0.3">
      <c r="A2352" s="1" t="s">
        <v>5924</v>
      </c>
      <c r="B2352" s="2">
        <v>45114</v>
      </c>
      <c r="C2352" s="1" t="s">
        <v>6668</v>
      </c>
      <c r="D2352" s="1" t="s">
        <v>32</v>
      </c>
      <c r="E2352">
        <v>2023</v>
      </c>
      <c r="F2352" s="1" t="s">
        <v>5175</v>
      </c>
      <c r="G2352" s="1" t="s">
        <v>5176</v>
      </c>
      <c r="H2352" s="1" t="s">
        <v>513</v>
      </c>
      <c r="I2352" s="1" t="s">
        <v>1178</v>
      </c>
      <c r="J2352" s="1" t="s">
        <v>87</v>
      </c>
      <c r="K2352" s="3">
        <v>6.28</v>
      </c>
      <c r="L2352">
        <v>3</v>
      </c>
      <c r="M2352" s="3">
        <v>18.84</v>
      </c>
      <c r="N2352" s="1" t="s">
        <v>29</v>
      </c>
      <c r="O2352" s="1" t="s">
        <v>22</v>
      </c>
    </row>
    <row r="2353" spans="1:15" x14ac:dyDescent="0.3">
      <c r="A2353" s="1" t="s">
        <v>5925</v>
      </c>
      <c r="B2353" s="2">
        <v>45730</v>
      </c>
      <c r="C2353" s="1" t="s">
        <v>6668</v>
      </c>
      <c r="D2353" s="1" t="s">
        <v>15</v>
      </c>
      <c r="E2353">
        <v>2025</v>
      </c>
      <c r="F2353" s="1" t="s">
        <v>5456</v>
      </c>
      <c r="G2353" s="1" t="s">
        <v>5926</v>
      </c>
      <c r="H2353" s="1" t="s">
        <v>2349</v>
      </c>
      <c r="I2353" s="1" t="s">
        <v>2350</v>
      </c>
      <c r="J2353" s="1" t="s">
        <v>87</v>
      </c>
      <c r="K2353" s="3">
        <v>39.909999999999997</v>
      </c>
      <c r="L2353">
        <v>2</v>
      </c>
      <c r="M2353" s="3">
        <v>79.819999999999993</v>
      </c>
      <c r="N2353" s="1" t="s">
        <v>21</v>
      </c>
      <c r="O2353" s="1" t="s">
        <v>44</v>
      </c>
    </row>
    <row r="2354" spans="1:15" x14ac:dyDescent="0.3">
      <c r="A2354" s="1" t="s">
        <v>5927</v>
      </c>
      <c r="B2354" s="2">
        <v>45056</v>
      </c>
      <c r="C2354" s="1" t="s">
        <v>6670</v>
      </c>
      <c r="D2354" s="1" t="s">
        <v>46</v>
      </c>
      <c r="E2354">
        <v>2023</v>
      </c>
      <c r="F2354" s="1" t="s">
        <v>358</v>
      </c>
      <c r="G2354" s="1" t="s">
        <v>5928</v>
      </c>
      <c r="H2354" s="1" t="s">
        <v>5929</v>
      </c>
      <c r="I2354" s="1" t="s">
        <v>5930</v>
      </c>
      <c r="J2354" s="1" t="s">
        <v>51</v>
      </c>
      <c r="K2354" s="3">
        <v>10.94</v>
      </c>
      <c r="L2354">
        <v>2</v>
      </c>
      <c r="M2354" s="3">
        <v>21.88</v>
      </c>
      <c r="N2354" s="1" t="s">
        <v>6669</v>
      </c>
      <c r="O2354" s="1" t="s">
        <v>52</v>
      </c>
    </row>
    <row r="2355" spans="1:15" x14ac:dyDescent="0.3">
      <c r="A2355" s="1" t="s">
        <v>5931</v>
      </c>
      <c r="B2355" s="2">
        <v>44802</v>
      </c>
      <c r="C2355" s="1" t="s">
        <v>6667</v>
      </c>
      <c r="D2355" s="1" t="s">
        <v>90</v>
      </c>
      <c r="E2355">
        <v>2022</v>
      </c>
      <c r="F2355" s="1" t="s">
        <v>448</v>
      </c>
      <c r="G2355" s="1" t="s">
        <v>3637</v>
      </c>
      <c r="H2355" s="1" t="s">
        <v>821</v>
      </c>
      <c r="I2355" s="1" t="s">
        <v>822</v>
      </c>
      <c r="J2355" s="1" t="s">
        <v>70</v>
      </c>
      <c r="K2355" s="3">
        <v>10.59</v>
      </c>
      <c r="L2355">
        <v>5</v>
      </c>
      <c r="M2355" s="3">
        <v>52.95</v>
      </c>
      <c r="N2355" s="1" t="s">
        <v>21</v>
      </c>
      <c r="O2355" s="1" t="s">
        <v>30</v>
      </c>
    </row>
    <row r="2356" spans="1:15" x14ac:dyDescent="0.3">
      <c r="A2356" s="1" t="s">
        <v>5932</v>
      </c>
      <c r="B2356" s="2">
        <v>45321</v>
      </c>
      <c r="C2356" s="1" t="s">
        <v>6671</v>
      </c>
      <c r="D2356" s="1" t="s">
        <v>210</v>
      </c>
      <c r="E2356">
        <v>2024</v>
      </c>
      <c r="F2356" s="1" t="s">
        <v>2906</v>
      </c>
      <c r="G2356" s="1" t="s">
        <v>4844</v>
      </c>
      <c r="H2356" s="1" t="s">
        <v>1908</v>
      </c>
      <c r="I2356" s="1" t="s">
        <v>1909</v>
      </c>
      <c r="J2356" s="1" t="s">
        <v>20</v>
      </c>
      <c r="K2356" s="3">
        <v>50.54</v>
      </c>
      <c r="L2356">
        <v>4</v>
      </c>
      <c r="M2356" s="3">
        <v>202.16</v>
      </c>
      <c r="N2356" s="1" t="s">
        <v>21</v>
      </c>
      <c r="O2356" s="1" t="s">
        <v>37</v>
      </c>
    </row>
    <row r="2357" spans="1:15" x14ac:dyDescent="0.3">
      <c r="A2357" s="1" t="s">
        <v>5933</v>
      </c>
      <c r="B2357" s="2">
        <v>44807</v>
      </c>
      <c r="C2357" s="1" t="s">
        <v>6673</v>
      </c>
      <c r="D2357" s="1" t="s">
        <v>60</v>
      </c>
      <c r="E2357">
        <v>2022</v>
      </c>
      <c r="F2357" s="1" t="s">
        <v>1777</v>
      </c>
      <c r="G2357" s="1" t="s">
        <v>1778</v>
      </c>
      <c r="H2357" s="1" t="s">
        <v>2290</v>
      </c>
      <c r="I2357" s="1" t="s">
        <v>4985</v>
      </c>
      <c r="J2357" s="1" t="s">
        <v>70</v>
      </c>
      <c r="K2357" s="3">
        <v>35.409999999999997</v>
      </c>
      <c r="L2357">
        <v>2</v>
      </c>
      <c r="M2357" s="3">
        <v>70.819999999999993</v>
      </c>
      <c r="N2357" s="1" t="s">
        <v>21</v>
      </c>
      <c r="O2357" s="1" t="s">
        <v>22</v>
      </c>
    </row>
    <row r="2358" spans="1:15" x14ac:dyDescent="0.3">
      <c r="A2358" s="1" t="s">
        <v>5934</v>
      </c>
      <c r="B2358" s="2">
        <v>45389</v>
      </c>
      <c r="C2358" s="1" t="s">
        <v>6666</v>
      </c>
      <c r="D2358" s="1" t="s">
        <v>82</v>
      </c>
      <c r="E2358">
        <v>2024</v>
      </c>
      <c r="F2358" s="1" t="s">
        <v>5456</v>
      </c>
      <c r="G2358" s="1" t="s">
        <v>5926</v>
      </c>
      <c r="H2358" s="1" t="s">
        <v>772</v>
      </c>
      <c r="I2358" s="1" t="s">
        <v>773</v>
      </c>
      <c r="J2358" s="1" t="s">
        <v>87</v>
      </c>
      <c r="K2358" s="3">
        <v>10.49</v>
      </c>
      <c r="L2358">
        <v>5</v>
      </c>
      <c r="M2358" s="3">
        <v>52.45</v>
      </c>
      <c r="N2358" s="1" t="s">
        <v>88</v>
      </c>
      <c r="O2358" s="1" t="s">
        <v>52</v>
      </c>
    </row>
    <row r="2359" spans="1:15" x14ac:dyDescent="0.3">
      <c r="A2359" s="1" t="s">
        <v>5935</v>
      </c>
      <c r="B2359" s="2">
        <v>45409</v>
      </c>
      <c r="C2359" s="1" t="s">
        <v>6673</v>
      </c>
      <c r="D2359" s="1" t="s">
        <v>82</v>
      </c>
      <c r="E2359">
        <v>2024</v>
      </c>
      <c r="F2359" s="1" t="s">
        <v>3256</v>
      </c>
      <c r="G2359" s="1" t="s">
        <v>3257</v>
      </c>
      <c r="H2359" s="1" t="s">
        <v>2171</v>
      </c>
      <c r="I2359" s="1" t="s">
        <v>4445</v>
      </c>
      <c r="J2359" s="1" t="s">
        <v>20</v>
      </c>
      <c r="K2359" s="3">
        <v>13.8</v>
      </c>
      <c r="L2359">
        <v>5</v>
      </c>
      <c r="M2359" s="3">
        <v>69</v>
      </c>
      <c r="N2359" s="1" t="s">
        <v>21</v>
      </c>
      <c r="O2359" s="1" t="s">
        <v>22</v>
      </c>
    </row>
    <row r="2360" spans="1:15" x14ac:dyDescent="0.3">
      <c r="A2360" s="1" t="s">
        <v>5936</v>
      </c>
      <c r="B2360" s="2">
        <v>44847</v>
      </c>
      <c r="C2360" s="1" t="s">
        <v>6672</v>
      </c>
      <c r="D2360" s="1" t="s">
        <v>133</v>
      </c>
      <c r="E2360">
        <v>2022</v>
      </c>
      <c r="F2360" s="1" t="s">
        <v>788</v>
      </c>
      <c r="G2360" s="1" t="s">
        <v>1660</v>
      </c>
      <c r="H2360" s="1" t="s">
        <v>2374</v>
      </c>
      <c r="I2360" s="1" t="s">
        <v>2375</v>
      </c>
      <c r="J2360" s="1" t="s">
        <v>20</v>
      </c>
      <c r="K2360" s="3">
        <v>7.36</v>
      </c>
      <c r="L2360">
        <v>5</v>
      </c>
      <c r="M2360" s="3">
        <v>36.799999999999997</v>
      </c>
      <c r="N2360" s="1" t="s">
        <v>21</v>
      </c>
      <c r="O2360" s="1" t="s">
        <v>193</v>
      </c>
    </row>
    <row r="2361" spans="1:15" x14ac:dyDescent="0.3">
      <c r="A2361" s="1" t="s">
        <v>5937</v>
      </c>
      <c r="B2361" s="2">
        <v>45600</v>
      </c>
      <c r="C2361" s="1" t="s">
        <v>6667</v>
      </c>
      <c r="D2361" s="1" t="s">
        <v>54</v>
      </c>
      <c r="E2361">
        <v>2024</v>
      </c>
      <c r="F2361" s="1" t="s">
        <v>4409</v>
      </c>
      <c r="G2361" s="1" t="s">
        <v>4410</v>
      </c>
      <c r="H2361" s="1" t="s">
        <v>1953</v>
      </c>
      <c r="I2361" s="1" t="s">
        <v>5068</v>
      </c>
      <c r="J2361" s="1" t="s">
        <v>87</v>
      </c>
      <c r="K2361" s="3">
        <v>26.01</v>
      </c>
      <c r="L2361">
        <v>1</v>
      </c>
      <c r="M2361" s="3">
        <v>26.01</v>
      </c>
      <c r="N2361" s="1" t="s">
        <v>29</v>
      </c>
      <c r="O2361" s="1" t="s">
        <v>44</v>
      </c>
    </row>
    <row r="2362" spans="1:15" x14ac:dyDescent="0.3">
      <c r="A2362" s="1" t="s">
        <v>5938</v>
      </c>
      <c r="B2362" s="2">
        <v>45326</v>
      </c>
      <c r="C2362" s="1" t="s">
        <v>6666</v>
      </c>
      <c r="D2362" s="1" t="s">
        <v>39</v>
      </c>
      <c r="E2362">
        <v>2024</v>
      </c>
      <c r="F2362" s="1" t="s">
        <v>4192</v>
      </c>
      <c r="G2362" s="1" t="s">
        <v>4193</v>
      </c>
      <c r="H2362" s="1" t="s">
        <v>5939</v>
      </c>
      <c r="I2362" s="1" t="s">
        <v>5940</v>
      </c>
      <c r="J2362" s="1" t="s">
        <v>51</v>
      </c>
      <c r="K2362" s="3">
        <v>26.04</v>
      </c>
      <c r="L2362">
        <v>5</v>
      </c>
      <c r="M2362" s="3">
        <v>130.19999999999999</v>
      </c>
      <c r="N2362" s="1" t="s">
        <v>6669</v>
      </c>
      <c r="O2362" s="1" t="s">
        <v>22</v>
      </c>
    </row>
    <row r="2363" spans="1:15" x14ac:dyDescent="0.3">
      <c r="A2363" s="1" t="s">
        <v>5941</v>
      </c>
      <c r="B2363" s="2">
        <v>45433</v>
      </c>
      <c r="C2363" s="1" t="s">
        <v>6671</v>
      </c>
      <c r="D2363" s="1" t="s">
        <v>46</v>
      </c>
      <c r="E2363">
        <v>2024</v>
      </c>
      <c r="F2363" s="1" t="s">
        <v>1106</v>
      </c>
      <c r="G2363" s="1" t="s">
        <v>2607</v>
      </c>
      <c r="H2363" s="1" t="s">
        <v>999</v>
      </c>
      <c r="I2363" s="1" t="s">
        <v>5942</v>
      </c>
      <c r="J2363" s="1" t="s">
        <v>51</v>
      </c>
      <c r="K2363" s="3">
        <v>32.229999999999997</v>
      </c>
      <c r="L2363">
        <v>2</v>
      </c>
      <c r="M2363" s="3">
        <v>64.459999999999994</v>
      </c>
      <c r="N2363" s="1" t="s">
        <v>6669</v>
      </c>
      <c r="O2363" s="1" t="s">
        <v>44</v>
      </c>
    </row>
    <row r="2364" spans="1:15" x14ac:dyDescent="0.3">
      <c r="A2364" s="1" t="s">
        <v>5943</v>
      </c>
      <c r="B2364" s="2">
        <v>45118</v>
      </c>
      <c r="C2364" s="1" t="s">
        <v>6671</v>
      </c>
      <c r="D2364" s="1" t="s">
        <v>32</v>
      </c>
      <c r="E2364">
        <v>2023</v>
      </c>
      <c r="F2364" s="1" t="s">
        <v>3987</v>
      </c>
      <c r="G2364" s="1" t="s">
        <v>2129</v>
      </c>
      <c r="H2364" s="1" t="s">
        <v>125</v>
      </c>
      <c r="I2364" s="1" t="s">
        <v>5944</v>
      </c>
      <c r="J2364" s="1" t="s">
        <v>51</v>
      </c>
      <c r="K2364" s="3">
        <v>46.85</v>
      </c>
      <c r="L2364">
        <v>4</v>
      </c>
      <c r="M2364" s="3">
        <v>187.4</v>
      </c>
      <c r="N2364" s="1" t="s">
        <v>29</v>
      </c>
      <c r="O2364" s="1" t="s">
        <v>22</v>
      </c>
    </row>
    <row r="2365" spans="1:15" x14ac:dyDescent="0.3">
      <c r="A2365" s="1" t="s">
        <v>5945</v>
      </c>
      <c r="B2365" s="2">
        <v>45307</v>
      </c>
      <c r="C2365" s="1" t="s">
        <v>6671</v>
      </c>
      <c r="D2365" s="1" t="s">
        <v>210</v>
      </c>
      <c r="E2365">
        <v>2024</v>
      </c>
      <c r="F2365" s="1" t="s">
        <v>1549</v>
      </c>
      <c r="G2365" s="1" t="s">
        <v>5946</v>
      </c>
      <c r="H2365" s="1" t="s">
        <v>1479</v>
      </c>
      <c r="I2365" s="1" t="s">
        <v>5947</v>
      </c>
      <c r="J2365" s="1" t="s">
        <v>87</v>
      </c>
      <c r="K2365" s="3">
        <v>15.08</v>
      </c>
      <c r="L2365">
        <v>5</v>
      </c>
      <c r="M2365" s="3">
        <v>75.400000000000006</v>
      </c>
      <c r="N2365" s="1" t="s">
        <v>21</v>
      </c>
      <c r="O2365" s="1" t="s">
        <v>52</v>
      </c>
    </row>
    <row r="2366" spans="1:15" x14ac:dyDescent="0.3">
      <c r="A2366" s="1" t="s">
        <v>5948</v>
      </c>
      <c r="B2366" s="2">
        <v>45492</v>
      </c>
      <c r="C2366" s="1" t="s">
        <v>6668</v>
      </c>
      <c r="D2366" s="1" t="s">
        <v>32</v>
      </c>
      <c r="E2366">
        <v>2024</v>
      </c>
      <c r="F2366" s="1" t="s">
        <v>1053</v>
      </c>
      <c r="G2366" s="1" t="s">
        <v>1054</v>
      </c>
      <c r="H2366" s="1" t="s">
        <v>3912</v>
      </c>
      <c r="I2366" s="1" t="s">
        <v>5949</v>
      </c>
      <c r="J2366" s="1" t="s">
        <v>70</v>
      </c>
      <c r="K2366" s="3">
        <v>18.739999999999998</v>
      </c>
      <c r="L2366">
        <v>1</v>
      </c>
      <c r="M2366" s="3">
        <v>18.739999999999998</v>
      </c>
      <c r="N2366" s="1" t="s">
        <v>6669</v>
      </c>
      <c r="O2366" s="1" t="s">
        <v>44</v>
      </c>
    </row>
    <row r="2367" spans="1:15" x14ac:dyDescent="0.3">
      <c r="A2367" s="1" t="s">
        <v>5950</v>
      </c>
      <c r="B2367" s="2">
        <v>45306</v>
      </c>
      <c r="C2367" s="1" t="s">
        <v>6667</v>
      </c>
      <c r="D2367" s="1" t="s">
        <v>210</v>
      </c>
      <c r="E2367">
        <v>2024</v>
      </c>
      <c r="F2367" s="1" t="s">
        <v>3030</v>
      </c>
      <c r="G2367" s="1" t="s">
        <v>3031</v>
      </c>
      <c r="H2367" s="1" t="s">
        <v>4492</v>
      </c>
      <c r="I2367" s="1" t="s">
        <v>5860</v>
      </c>
      <c r="J2367" s="1" t="s">
        <v>51</v>
      </c>
      <c r="K2367" s="3">
        <v>33.68</v>
      </c>
      <c r="L2367">
        <v>3</v>
      </c>
      <c r="M2367" s="3">
        <v>101.04</v>
      </c>
      <c r="N2367" s="1" t="s">
        <v>21</v>
      </c>
      <c r="O2367" s="1" t="s">
        <v>95</v>
      </c>
    </row>
    <row r="2368" spans="1:15" x14ac:dyDescent="0.3">
      <c r="A2368" s="1" t="s">
        <v>5951</v>
      </c>
      <c r="B2368" s="2">
        <v>45794</v>
      </c>
      <c r="C2368" s="1" t="s">
        <v>6673</v>
      </c>
      <c r="D2368" s="1" t="s">
        <v>46</v>
      </c>
      <c r="E2368">
        <v>2025</v>
      </c>
      <c r="F2368" s="1" t="s">
        <v>1225</v>
      </c>
      <c r="G2368" s="1" t="s">
        <v>5654</v>
      </c>
      <c r="H2368" s="1" t="s">
        <v>2065</v>
      </c>
      <c r="I2368" s="1" t="s">
        <v>4809</v>
      </c>
      <c r="J2368" s="1" t="s">
        <v>70</v>
      </c>
      <c r="K2368" s="3">
        <v>28.53</v>
      </c>
      <c r="L2368">
        <v>1</v>
      </c>
      <c r="M2368" s="3">
        <v>28.53</v>
      </c>
      <c r="N2368" s="1" t="s">
        <v>21</v>
      </c>
      <c r="O2368" s="1" t="s">
        <v>95</v>
      </c>
    </row>
    <row r="2369" spans="1:15" x14ac:dyDescent="0.3">
      <c r="A2369" s="1" t="s">
        <v>5952</v>
      </c>
      <c r="B2369" s="2">
        <v>45662</v>
      </c>
      <c r="C2369" s="1" t="s">
        <v>6666</v>
      </c>
      <c r="D2369" s="1" t="s">
        <v>210</v>
      </c>
      <c r="E2369">
        <v>2025</v>
      </c>
      <c r="F2369" s="1" t="s">
        <v>1010</v>
      </c>
      <c r="G2369" s="1" t="s">
        <v>3867</v>
      </c>
      <c r="H2369" s="1" t="s">
        <v>2079</v>
      </c>
      <c r="I2369" s="1" t="s">
        <v>5461</v>
      </c>
      <c r="J2369" s="1" t="s">
        <v>87</v>
      </c>
      <c r="K2369" s="3">
        <v>26.7</v>
      </c>
      <c r="L2369">
        <v>3</v>
      </c>
      <c r="M2369" s="3">
        <v>80.099999999999994</v>
      </c>
      <c r="N2369" s="1" t="s">
        <v>29</v>
      </c>
      <c r="O2369" s="1" t="s">
        <v>37</v>
      </c>
    </row>
    <row r="2370" spans="1:15" x14ac:dyDescent="0.3">
      <c r="A2370" s="1" t="s">
        <v>5953</v>
      </c>
      <c r="B2370" s="2">
        <v>44901</v>
      </c>
      <c r="C2370" s="1" t="s">
        <v>6671</v>
      </c>
      <c r="D2370" s="1" t="s">
        <v>107</v>
      </c>
      <c r="E2370">
        <v>2022</v>
      </c>
      <c r="F2370" s="1" t="s">
        <v>4128</v>
      </c>
      <c r="G2370" s="1" t="s">
        <v>4129</v>
      </c>
      <c r="H2370" s="1" t="s">
        <v>4504</v>
      </c>
      <c r="I2370" s="1" t="s">
        <v>4505</v>
      </c>
      <c r="J2370" s="1" t="s">
        <v>70</v>
      </c>
      <c r="K2370" s="3">
        <v>42.41</v>
      </c>
      <c r="L2370">
        <v>1</v>
      </c>
      <c r="M2370" s="3">
        <v>42.41</v>
      </c>
      <c r="N2370" s="1" t="s">
        <v>21</v>
      </c>
      <c r="O2370" s="1" t="s">
        <v>37</v>
      </c>
    </row>
    <row r="2371" spans="1:15" x14ac:dyDescent="0.3">
      <c r="A2371" s="1" t="s">
        <v>5954</v>
      </c>
      <c r="B2371" s="2">
        <v>45067</v>
      </c>
      <c r="C2371" s="1" t="s">
        <v>6666</v>
      </c>
      <c r="D2371" s="1" t="s">
        <v>46</v>
      </c>
      <c r="E2371">
        <v>2023</v>
      </c>
      <c r="F2371" s="1" t="s">
        <v>658</v>
      </c>
      <c r="G2371" s="1" t="s">
        <v>659</v>
      </c>
      <c r="H2371" s="1" t="s">
        <v>2539</v>
      </c>
      <c r="I2371" s="1" t="s">
        <v>4972</v>
      </c>
      <c r="J2371" s="1" t="s">
        <v>87</v>
      </c>
      <c r="K2371" s="3">
        <v>7.49</v>
      </c>
      <c r="L2371">
        <v>1</v>
      </c>
      <c r="M2371" s="3">
        <v>7.49</v>
      </c>
      <c r="N2371" s="1" t="s">
        <v>6669</v>
      </c>
      <c r="O2371" s="1" t="s">
        <v>37</v>
      </c>
    </row>
    <row r="2372" spans="1:15" x14ac:dyDescent="0.3">
      <c r="A2372" s="1" t="s">
        <v>5955</v>
      </c>
      <c r="B2372" s="2">
        <v>45337</v>
      </c>
      <c r="C2372" s="1" t="s">
        <v>6672</v>
      </c>
      <c r="D2372" s="1" t="s">
        <v>39</v>
      </c>
      <c r="E2372">
        <v>2024</v>
      </c>
      <c r="F2372" s="1" t="s">
        <v>770</v>
      </c>
      <c r="G2372" s="1" t="s">
        <v>771</v>
      </c>
      <c r="H2372" s="1" t="s">
        <v>2174</v>
      </c>
      <c r="I2372" s="1" t="s">
        <v>5746</v>
      </c>
      <c r="J2372" s="1" t="s">
        <v>70</v>
      </c>
      <c r="K2372" s="3">
        <v>7.63</v>
      </c>
      <c r="L2372">
        <v>1</v>
      </c>
      <c r="M2372" s="3">
        <v>7.63</v>
      </c>
      <c r="N2372" s="1" t="s">
        <v>29</v>
      </c>
      <c r="O2372" s="1" t="s">
        <v>80</v>
      </c>
    </row>
    <row r="2373" spans="1:15" x14ac:dyDescent="0.3">
      <c r="A2373" s="1" t="s">
        <v>5956</v>
      </c>
      <c r="B2373" s="2">
        <v>45610</v>
      </c>
      <c r="C2373" s="1" t="s">
        <v>6672</v>
      </c>
      <c r="D2373" s="1" t="s">
        <v>54</v>
      </c>
      <c r="E2373">
        <v>2024</v>
      </c>
      <c r="F2373" s="1" t="s">
        <v>5456</v>
      </c>
      <c r="G2373" s="1" t="s">
        <v>5926</v>
      </c>
      <c r="H2373" s="1" t="s">
        <v>1513</v>
      </c>
      <c r="I2373" s="1" t="s">
        <v>4580</v>
      </c>
      <c r="J2373" s="1" t="s">
        <v>70</v>
      </c>
      <c r="K2373" s="3">
        <v>25.48</v>
      </c>
      <c r="L2373">
        <v>1</v>
      </c>
      <c r="M2373" s="3">
        <v>25.48</v>
      </c>
      <c r="N2373" s="1" t="s">
        <v>21</v>
      </c>
      <c r="O2373" s="1" t="s">
        <v>37</v>
      </c>
    </row>
    <row r="2374" spans="1:15" x14ac:dyDescent="0.3">
      <c r="A2374" s="1" t="s">
        <v>5957</v>
      </c>
      <c r="B2374" s="2">
        <v>45154</v>
      </c>
      <c r="C2374" s="1" t="s">
        <v>6670</v>
      </c>
      <c r="D2374" s="1" t="s">
        <v>90</v>
      </c>
      <c r="E2374">
        <v>2023</v>
      </c>
      <c r="F2374" s="1" t="s">
        <v>873</v>
      </c>
      <c r="G2374" s="1" t="s">
        <v>5336</v>
      </c>
      <c r="H2374" s="1" t="s">
        <v>3962</v>
      </c>
      <c r="I2374" s="1" t="s">
        <v>3963</v>
      </c>
      <c r="J2374" s="1" t="s">
        <v>51</v>
      </c>
      <c r="K2374" s="3">
        <v>18.62</v>
      </c>
      <c r="L2374">
        <v>2</v>
      </c>
      <c r="M2374" s="3">
        <v>37.24</v>
      </c>
      <c r="N2374" s="1" t="s">
        <v>29</v>
      </c>
      <c r="O2374" s="1" t="s">
        <v>37</v>
      </c>
    </row>
    <row r="2375" spans="1:15" x14ac:dyDescent="0.3">
      <c r="A2375" s="1" t="s">
        <v>5958</v>
      </c>
      <c r="B2375" s="2">
        <v>45373</v>
      </c>
      <c r="C2375" s="1" t="s">
        <v>6668</v>
      </c>
      <c r="D2375" s="1" t="s">
        <v>15</v>
      </c>
      <c r="E2375">
        <v>2024</v>
      </c>
      <c r="F2375" s="1" t="s">
        <v>205</v>
      </c>
      <c r="G2375" s="1" t="s">
        <v>1574</v>
      </c>
      <c r="H2375" s="1" t="s">
        <v>1075</v>
      </c>
      <c r="I2375" s="1" t="s">
        <v>5793</v>
      </c>
      <c r="J2375" s="1" t="s">
        <v>87</v>
      </c>
      <c r="K2375" s="3">
        <v>40.090000000000003</v>
      </c>
      <c r="L2375">
        <v>2</v>
      </c>
      <c r="M2375" s="3">
        <v>80.180000000000007</v>
      </c>
      <c r="N2375" s="1" t="s">
        <v>6669</v>
      </c>
      <c r="O2375" s="1" t="s">
        <v>44</v>
      </c>
    </row>
    <row r="2376" spans="1:15" x14ac:dyDescent="0.3">
      <c r="A2376" s="1" t="s">
        <v>5959</v>
      </c>
      <c r="B2376" s="2">
        <v>45299</v>
      </c>
      <c r="C2376" s="1" t="s">
        <v>6667</v>
      </c>
      <c r="D2376" s="1" t="s">
        <v>210</v>
      </c>
      <c r="E2376">
        <v>2024</v>
      </c>
      <c r="F2376" s="1" t="s">
        <v>710</v>
      </c>
      <c r="G2376" s="1" t="s">
        <v>711</v>
      </c>
      <c r="H2376" s="1" t="s">
        <v>197</v>
      </c>
      <c r="I2376" s="1" t="s">
        <v>3070</v>
      </c>
      <c r="J2376" s="1" t="s">
        <v>20</v>
      </c>
      <c r="K2376" s="3">
        <v>43.59</v>
      </c>
      <c r="L2376">
        <v>5</v>
      </c>
      <c r="M2376" s="3">
        <v>217.95</v>
      </c>
      <c r="N2376" s="1" t="s">
        <v>6669</v>
      </c>
      <c r="O2376" s="1" t="s">
        <v>37</v>
      </c>
    </row>
    <row r="2377" spans="1:15" x14ac:dyDescent="0.3">
      <c r="A2377" s="1" t="s">
        <v>5960</v>
      </c>
      <c r="B2377" s="2">
        <v>45478</v>
      </c>
      <c r="C2377" s="1" t="s">
        <v>6668</v>
      </c>
      <c r="D2377" s="1" t="s">
        <v>32</v>
      </c>
      <c r="E2377">
        <v>2024</v>
      </c>
      <c r="F2377" s="1" t="s">
        <v>626</v>
      </c>
      <c r="G2377" s="1" t="s">
        <v>627</v>
      </c>
      <c r="H2377" s="1" t="s">
        <v>4166</v>
      </c>
      <c r="I2377" s="1" t="s">
        <v>4167</v>
      </c>
      <c r="J2377" s="1" t="s">
        <v>70</v>
      </c>
      <c r="K2377" s="3">
        <v>46.27</v>
      </c>
      <c r="L2377">
        <v>5</v>
      </c>
      <c r="M2377" s="3">
        <v>231.35</v>
      </c>
      <c r="N2377" s="1" t="s">
        <v>88</v>
      </c>
      <c r="O2377" s="1" t="s">
        <v>193</v>
      </c>
    </row>
    <row r="2378" spans="1:15" x14ac:dyDescent="0.3">
      <c r="A2378" s="1" t="s">
        <v>5961</v>
      </c>
      <c r="B2378" s="2">
        <v>45713</v>
      </c>
      <c r="C2378" s="1" t="s">
        <v>6671</v>
      </c>
      <c r="D2378" s="1" t="s">
        <v>39</v>
      </c>
      <c r="E2378">
        <v>2025</v>
      </c>
      <c r="F2378" s="1" t="s">
        <v>499</v>
      </c>
      <c r="G2378" s="1" t="s">
        <v>5026</v>
      </c>
      <c r="H2378" s="1" t="s">
        <v>826</v>
      </c>
      <c r="I2378" s="1" t="s">
        <v>827</v>
      </c>
      <c r="J2378" s="1" t="s">
        <v>70</v>
      </c>
      <c r="K2378" s="3">
        <v>24.74</v>
      </c>
      <c r="L2378">
        <v>3</v>
      </c>
      <c r="M2378" s="3">
        <v>74.22</v>
      </c>
      <c r="N2378" s="1" t="s">
        <v>21</v>
      </c>
      <c r="O2378" s="1" t="s">
        <v>95</v>
      </c>
    </row>
    <row r="2379" spans="1:15" x14ac:dyDescent="0.3">
      <c r="A2379" s="1" t="s">
        <v>5962</v>
      </c>
      <c r="B2379" s="2">
        <v>45154</v>
      </c>
      <c r="C2379" s="1" t="s">
        <v>6670</v>
      </c>
      <c r="D2379" s="1" t="s">
        <v>90</v>
      </c>
      <c r="E2379">
        <v>2023</v>
      </c>
      <c r="F2379" s="1" t="s">
        <v>108</v>
      </c>
      <c r="G2379" s="1" t="s">
        <v>109</v>
      </c>
      <c r="H2379" s="1" t="s">
        <v>3343</v>
      </c>
      <c r="I2379" s="1" t="s">
        <v>5963</v>
      </c>
      <c r="J2379" s="1" t="s">
        <v>87</v>
      </c>
      <c r="K2379" s="3">
        <v>21.52</v>
      </c>
      <c r="L2379">
        <v>1</v>
      </c>
      <c r="M2379" s="3">
        <v>21.52</v>
      </c>
      <c r="N2379" s="1" t="s">
        <v>21</v>
      </c>
      <c r="O2379" s="1" t="s">
        <v>30</v>
      </c>
    </row>
    <row r="2380" spans="1:15" x14ac:dyDescent="0.3">
      <c r="A2380" s="1" t="s">
        <v>5964</v>
      </c>
      <c r="B2380" s="2">
        <v>45699</v>
      </c>
      <c r="C2380" s="1" t="s">
        <v>6671</v>
      </c>
      <c r="D2380" s="1" t="s">
        <v>39</v>
      </c>
      <c r="E2380">
        <v>2025</v>
      </c>
      <c r="F2380" s="1" t="s">
        <v>463</v>
      </c>
      <c r="G2380" s="1" t="s">
        <v>3228</v>
      </c>
      <c r="H2380" s="1" t="s">
        <v>4106</v>
      </c>
      <c r="I2380" s="1" t="s">
        <v>4107</v>
      </c>
      <c r="J2380" s="1" t="s">
        <v>87</v>
      </c>
      <c r="K2380" s="3">
        <v>44.06</v>
      </c>
      <c r="L2380">
        <v>1</v>
      </c>
      <c r="M2380" s="3">
        <v>44.06</v>
      </c>
      <c r="N2380" s="1" t="s">
        <v>21</v>
      </c>
      <c r="O2380" s="1" t="s">
        <v>193</v>
      </c>
    </row>
    <row r="2381" spans="1:15" x14ac:dyDescent="0.3">
      <c r="A2381" s="1" t="s">
        <v>5965</v>
      </c>
      <c r="B2381" s="2">
        <v>45417</v>
      </c>
      <c r="C2381" s="1" t="s">
        <v>6666</v>
      </c>
      <c r="D2381" s="1" t="s">
        <v>46</v>
      </c>
      <c r="E2381">
        <v>2024</v>
      </c>
      <c r="F2381" s="1" t="s">
        <v>91</v>
      </c>
      <c r="G2381" s="1" t="s">
        <v>92</v>
      </c>
      <c r="H2381" s="1" t="s">
        <v>1557</v>
      </c>
      <c r="I2381" s="1" t="s">
        <v>3500</v>
      </c>
      <c r="J2381" s="1" t="s">
        <v>87</v>
      </c>
      <c r="K2381" s="3">
        <v>6.63</v>
      </c>
      <c r="L2381">
        <v>2</v>
      </c>
      <c r="M2381" s="3">
        <v>13.26</v>
      </c>
      <c r="N2381" s="1" t="s">
        <v>21</v>
      </c>
      <c r="O2381" s="1" t="s">
        <v>22</v>
      </c>
    </row>
    <row r="2382" spans="1:15" x14ac:dyDescent="0.3">
      <c r="A2382" s="1" t="s">
        <v>5966</v>
      </c>
      <c r="B2382" s="2">
        <v>44837</v>
      </c>
      <c r="C2382" s="1" t="s">
        <v>6667</v>
      </c>
      <c r="D2382" s="1" t="s">
        <v>133</v>
      </c>
      <c r="E2382">
        <v>2022</v>
      </c>
      <c r="F2382" s="1" t="s">
        <v>616</v>
      </c>
      <c r="G2382" s="1" t="s">
        <v>3545</v>
      </c>
      <c r="H2382" s="1" t="s">
        <v>4441</v>
      </c>
      <c r="I2382" s="1" t="s">
        <v>4442</v>
      </c>
      <c r="J2382" s="1" t="s">
        <v>20</v>
      </c>
      <c r="K2382" s="3">
        <v>8.9</v>
      </c>
      <c r="L2382">
        <v>4</v>
      </c>
      <c r="M2382" s="3">
        <v>35.6</v>
      </c>
      <c r="N2382" s="1" t="s">
        <v>6669</v>
      </c>
      <c r="O2382" s="1" t="s">
        <v>193</v>
      </c>
    </row>
    <row r="2383" spans="1:15" x14ac:dyDescent="0.3">
      <c r="A2383" s="1" t="s">
        <v>5967</v>
      </c>
      <c r="B2383" s="2">
        <v>45135</v>
      </c>
      <c r="C2383" s="1" t="s">
        <v>6668</v>
      </c>
      <c r="D2383" s="1" t="s">
        <v>32</v>
      </c>
      <c r="E2383">
        <v>2023</v>
      </c>
      <c r="F2383" s="1" t="s">
        <v>3330</v>
      </c>
      <c r="G2383" s="1" t="s">
        <v>3331</v>
      </c>
      <c r="H2383" s="1" t="s">
        <v>2872</v>
      </c>
      <c r="I2383" s="1" t="s">
        <v>3826</v>
      </c>
      <c r="J2383" s="1" t="s">
        <v>51</v>
      </c>
      <c r="K2383" s="3">
        <v>11.63</v>
      </c>
      <c r="L2383">
        <v>2</v>
      </c>
      <c r="M2383" s="3">
        <v>23.26</v>
      </c>
      <c r="N2383" s="1" t="s">
        <v>88</v>
      </c>
      <c r="O2383" s="1" t="s">
        <v>52</v>
      </c>
    </row>
    <row r="2384" spans="1:15" x14ac:dyDescent="0.3">
      <c r="A2384" s="1" t="s">
        <v>5968</v>
      </c>
      <c r="B2384" s="2">
        <v>45201</v>
      </c>
      <c r="C2384" s="1" t="s">
        <v>6667</v>
      </c>
      <c r="D2384" s="1" t="s">
        <v>133</v>
      </c>
      <c r="E2384">
        <v>2023</v>
      </c>
      <c r="F2384" s="1" t="s">
        <v>1254</v>
      </c>
      <c r="G2384" s="1" t="s">
        <v>1255</v>
      </c>
      <c r="H2384" s="1" t="s">
        <v>2872</v>
      </c>
      <c r="I2384" s="1" t="s">
        <v>3488</v>
      </c>
      <c r="J2384" s="1" t="s">
        <v>70</v>
      </c>
      <c r="K2384" s="3">
        <v>46.25</v>
      </c>
      <c r="L2384">
        <v>2</v>
      </c>
      <c r="M2384" s="3">
        <v>92.5</v>
      </c>
      <c r="N2384" s="1" t="s">
        <v>21</v>
      </c>
      <c r="O2384" s="1" t="s">
        <v>37</v>
      </c>
    </row>
    <row r="2385" spans="1:15" x14ac:dyDescent="0.3">
      <c r="A2385" s="1" t="s">
        <v>5969</v>
      </c>
      <c r="B2385" s="2">
        <v>45565</v>
      </c>
      <c r="C2385" s="1" t="s">
        <v>6667</v>
      </c>
      <c r="D2385" s="1" t="s">
        <v>60</v>
      </c>
      <c r="E2385">
        <v>2024</v>
      </c>
      <c r="F2385" s="1" t="s">
        <v>169</v>
      </c>
      <c r="G2385" s="1" t="s">
        <v>4404</v>
      </c>
      <c r="H2385" s="1" t="s">
        <v>345</v>
      </c>
      <c r="I2385" s="1" t="s">
        <v>346</v>
      </c>
      <c r="J2385" s="1" t="s">
        <v>70</v>
      </c>
      <c r="K2385" s="3">
        <v>43.98</v>
      </c>
      <c r="L2385">
        <v>3</v>
      </c>
      <c r="M2385" s="3">
        <v>131.94</v>
      </c>
      <c r="N2385" s="1" t="s">
        <v>21</v>
      </c>
      <c r="O2385" s="1" t="s">
        <v>22</v>
      </c>
    </row>
    <row r="2386" spans="1:15" x14ac:dyDescent="0.3">
      <c r="A2386" s="1" t="s">
        <v>5970</v>
      </c>
      <c r="B2386" s="2">
        <v>45689</v>
      </c>
      <c r="C2386" s="1" t="s">
        <v>6673</v>
      </c>
      <c r="D2386" s="1" t="s">
        <v>39</v>
      </c>
      <c r="E2386">
        <v>2025</v>
      </c>
      <c r="F2386" s="1" t="s">
        <v>859</v>
      </c>
      <c r="G2386" s="1" t="s">
        <v>860</v>
      </c>
      <c r="H2386" s="1" t="s">
        <v>4504</v>
      </c>
      <c r="I2386" s="1" t="s">
        <v>4505</v>
      </c>
      <c r="J2386" s="1" t="s">
        <v>20</v>
      </c>
      <c r="K2386" s="3">
        <v>42.45</v>
      </c>
      <c r="L2386">
        <v>3</v>
      </c>
      <c r="M2386" s="3">
        <v>127.35</v>
      </c>
      <c r="N2386" s="1" t="s">
        <v>29</v>
      </c>
      <c r="O2386" s="1" t="s">
        <v>30</v>
      </c>
    </row>
    <row r="2387" spans="1:15" x14ac:dyDescent="0.3">
      <c r="A2387" s="1" t="s">
        <v>5971</v>
      </c>
      <c r="B2387" s="2">
        <v>45018</v>
      </c>
      <c r="C2387" s="1" t="s">
        <v>6666</v>
      </c>
      <c r="D2387" s="1" t="s">
        <v>82</v>
      </c>
      <c r="E2387">
        <v>2023</v>
      </c>
      <c r="F2387" s="1" t="s">
        <v>2317</v>
      </c>
      <c r="G2387" s="1" t="s">
        <v>2318</v>
      </c>
      <c r="H2387" s="1" t="s">
        <v>5972</v>
      </c>
      <c r="I2387" s="1" t="s">
        <v>5973</v>
      </c>
      <c r="J2387" s="1" t="s">
        <v>51</v>
      </c>
      <c r="K2387" s="3">
        <v>35.81</v>
      </c>
      <c r="L2387">
        <v>4</v>
      </c>
      <c r="M2387" s="3">
        <v>143.24</v>
      </c>
      <c r="N2387" s="1" t="s">
        <v>29</v>
      </c>
      <c r="O2387" s="1" t="s">
        <v>22</v>
      </c>
    </row>
    <row r="2388" spans="1:15" x14ac:dyDescent="0.3">
      <c r="A2388" s="1" t="s">
        <v>5974</v>
      </c>
      <c r="B2388" s="2">
        <v>45598</v>
      </c>
      <c r="C2388" s="1" t="s">
        <v>6673</v>
      </c>
      <c r="D2388" s="1" t="s">
        <v>54</v>
      </c>
      <c r="E2388">
        <v>2024</v>
      </c>
      <c r="F2388" s="1" t="s">
        <v>636</v>
      </c>
      <c r="G2388" s="1" t="s">
        <v>1213</v>
      </c>
      <c r="H2388" s="1" t="s">
        <v>4220</v>
      </c>
      <c r="I2388" s="1" t="s">
        <v>4221</v>
      </c>
      <c r="J2388" s="1" t="s">
        <v>87</v>
      </c>
      <c r="K2388" s="3">
        <v>20.34</v>
      </c>
      <c r="L2388">
        <v>1</v>
      </c>
      <c r="M2388" s="3">
        <v>20.34</v>
      </c>
      <c r="N2388" s="1" t="s">
        <v>21</v>
      </c>
      <c r="O2388" s="1" t="s">
        <v>37</v>
      </c>
    </row>
    <row r="2389" spans="1:15" x14ac:dyDescent="0.3">
      <c r="A2389" s="1" t="s">
        <v>5975</v>
      </c>
      <c r="B2389" s="2">
        <v>45095</v>
      </c>
      <c r="C2389" s="1" t="s">
        <v>6666</v>
      </c>
      <c r="D2389" s="1" t="s">
        <v>24</v>
      </c>
      <c r="E2389">
        <v>2023</v>
      </c>
      <c r="F2389" s="1" t="s">
        <v>2327</v>
      </c>
      <c r="G2389" s="1" t="s">
        <v>4146</v>
      </c>
      <c r="H2389" s="1" t="s">
        <v>42</v>
      </c>
      <c r="I2389" s="1" t="s">
        <v>5976</v>
      </c>
      <c r="J2389" s="1" t="s">
        <v>87</v>
      </c>
      <c r="K2389" s="3">
        <v>15.19</v>
      </c>
      <c r="L2389">
        <v>4</v>
      </c>
      <c r="M2389" s="3">
        <v>60.76</v>
      </c>
      <c r="N2389" s="1" t="s">
        <v>29</v>
      </c>
      <c r="O2389" s="1" t="s">
        <v>30</v>
      </c>
    </row>
    <row r="2390" spans="1:15" x14ac:dyDescent="0.3">
      <c r="A2390" s="1" t="s">
        <v>5977</v>
      </c>
      <c r="B2390" s="2">
        <v>44944</v>
      </c>
      <c r="C2390" s="1" t="s">
        <v>6670</v>
      </c>
      <c r="D2390" s="1" t="s">
        <v>210</v>
      </c>
      <c r="E2390">
        <v>2023</v>
      </c>
      <c r="F2390" s="1" t="s">
        <v>1405</v>
      </c>
      <c r="G2390" s="1" t="s">
        <v>1406</v>
      </c>
      <c r="H2390" s="1" t="s">
        <v>984</v>
      </c>
      <c r="I2390" s="1" t="s">
        <v>985</v>
      </c>
      <c r="J2390" s="1" t="s">
        <v>70</v>
      </c>
      <c r="K2390" s="3">
        <v>49.05</v>
      </c>
      <c r="L2390">
        <v>4</v>
      </c>
      <c r="M2390" s="3">
        <v>196.2</v>
      </c>
      <c r="N2390" s="1" t="s">
        <v>6669</v>
      </c>
      <c r="O2390" s="1" t="s">
        <v>22</v>
      </c>
    </row>
    <row r="2391" spans="1:15" x14ac:dyDescent="0.3">
      <c r="A2391" s="1" t="s">
        <v>5978</v>
      </c>
      <c r="B2391" s="2">
        <v>45325</v>
      </c>
      <c r="C2391" s="1" t="s">
        <v>6673</v>
      </c>
      <c r="D2391" s="1" t="s">
        <v>39</v>
      </c>
      <c r="E2391">
        <v>2024</v>
      </c>
      <c r="F2391" s="1" t="s">
        <v>898</v>
      </c>
      <c r="G2391" s="1" t="s">
        <v>899</v>
      </c>
      <c r="H2391" s="1" t="s">
        <v>5708</v>
      </c>
      <c r="I2391" s="1" t="s">
        <v>5979</v>
      </c>
      <c r="J2391" s="1" t="s">
        <v>87</v>
      </c>
      <c r="K2391" s="3">
        <v>12</v>
      </c>
      <c r="L2391">
        <v>3</v>
      </c>
      <c r="M2391" s="3">
        <v>36</v>
      </c>
      <c r="N2391" s="1" t="s">
        <v>21</v>
      </c>
      <c r="O2391" s="1" t="s">
        <v>30</v>
      </c>
    </row>
    <row r="2392" spans="1:15" x14ac:dyDescent="0.3">
      <c r="A2392" s="1" t="s">
        <v>5980</v>
      </c>
      <c r="B2392" s="2">
        <v>45432</v>
      </c>
      <c r="C2392" s="1" t="s">
        <v>6667</v>
      </c>
      <c r="D2392" s="1" t="s">
        <v>46</v>
      </c>
      <c r="E2392">
        <v>2024</v>
      </c>
      <c r="F2392" s="1" t="s">
        <v>3706</v>
      </c>
      <c r="G2392" s="1" t="s">
        <v>3707</v>
      </c>
      <c r="H2392" s="1" t="s">
        <v>375</v>
      </c>
      <c r="I2392" s="1" t="s">
        <v>376</v>
      </c>
      <c r="J2392" s="1" t="s">
        <v>70</v>
      </c>
      <c r="K2392" s="3">
        <v>12.77</v>
      </c>
      <c r="L2392">
        <v>3</v>
      </c>
      <c r="M2392" s="3">
        <v>38.31</v>
      </c>
      <c r="N2392" s="1" t="s">
        <v>21</v>
      </c>
      <c r="O2392" s="1" t="s">
        <v>80</v>
      </c>
    </row>
    <row r="2393" spans="1:15" x14ac:dyDescent="0.3">
      <c r="A2393" s="1" t="s">
        <v>5981</v>
      </c>
      <c r="B2393" s="2">
        <v>45566</v>
      </c>
      <c r="C2393" s="1" t="s">
        <v>6671</v>
      </c>
      <c r="D2393" s="1" t="s">
        <v>133</v>
      </c>
      <c r="E2393">
        <v>2024</v>
      </c>
      <c r="F2393" s="1" t="s">
        <v>4813</v>
      </c>
      <c r="G2393" s="1" t="s">
        <v>4814</v>
      </c>
      <c r="H2393" s="1" t="s">
        <v>1024</v>
      </c>
      <c r="I2393" s="1" t="s">
        <v>1904</v>
      </c>
      <c r="J2393" s="1" t="s">
        <v>87</v>
      </c>
      <c r="K2393" s="3">
        <v>27.31</v>
      </c>
      <c r="L2393">
        <v>2</v>
      </c>
      <c r="M2393" s="3">
        <v>54.62</v>
      </c>
      <c r="N2393" s="1" t="s">
        <v>6669</v>
      </c>
      <c r="O2393" s="1" t="s">
        <v>37</v>
      </c>
    </row>
    <row r="2394" spans="1:15" x14ac:dyDescent="0.3">
      <c r="A2394" s="1" t="s">
        <v>5982</v>
      </c>
      <c r="B2394" s="2">
        <v>45729</v>
      </c>
      <c r="C2394" s="1" t="s">
        <v>6672</v>
      </c>
      <c r="D2394" s="1" t="s">
        <v>15</v>
      </c>
      <c r="E2394">
        <v>2025</v>
      </c>
      <c r="F2394" s="1" t="s">
        <v>1637</v>
      </c>
      <c r="G2394" s="1" t="s">
        <v>1638</v>
      </c>
      <c r="H2394" s="1" t="s">
        <v>2382</v>
      </c>
      <c r="I2394" s="1" t="s">
        <v>4535</v>
      </c>
      <c r="J2394" s="1" t="s">
        <v>20</v>
      </c>
      <c r="K2394" s="3">
        <v>12.56</v>
      </c>
      <c r="L2394">
        <v>3</v>
      </c>
      <c r="M2394" s="3">
        <v>37.68</v>
      </c>
      <c r="N2394" s="1" t="s">
        <v>21</v>
      </c>
      <c r="O2394" s="1" t="s">
        <v>22</v>
      </c>
    </row>
    <row r="2395" spans="1:15" x14ac:dyDescent="0.3">
      <c r="A2395" s="1" t="s">
        <v>5983</v>
      </c>
      <c r="B2395" s="2">
        <v>45011</v>
      </c>
      <c r="C2395" s="1" t="s">
        <v>6666</v>
      </c>
      <c r="D2395" s="1" t="s">
        <v>15</v>
      </c>
      <c r="E2395">
        <v>2023</v>
      </c>
      <c r="F2395" s="1" t="s">
        <v>2972</v>
      </c>
      <c r="G2395" s="1" t="s">
        <v>2973</v>
      </c>
      <c r="H2395" s="1" t="s">
        <v>811</v>
      </c>
      <c r="I2395" s="1" t="s">
        <v>5159</v>
      </c>
      <c r="J2395" s="1" t="s">
        <v>20</v>
      </c>
      <c r="K2395" s="3">
        <v>17.37</v>
      </c>
      <c r="L2395">
        <v>1</v>
      </c>
      <c r="M2395" s="3">
        <v>17.37</v>
      </c>
      <c r="N2395" s="1" t="s">
        <v>21</v>
      </c>
      <c r="O2395" s="1" t="s">
        <v>95</v>
      </c>
    </row>
    <row r="2396" spans="1:15" x14ac:dyDescent="0.3">
      <c r="A2396" s="1" t="s">
        <v>5984</v>
      </c>
      <c r="B2396" s="2">
        <v>44951</v>
      </c>
      <c r="C2396" s="1" t="s">
        <v>6670</v>
      </c>
      <c r="D2396" s="1" t="s">
        <v>210</v>
      </c>
      <c r="E2396">
        <v>2023</v>
      </c>
      <c r="F2396" s="1" t="s">
        <v>1095</v>
      </c>
      <c r="G2396" s="1" t="s">
        <v>1151</v>
      </c>
      <c r="H2396" s="1" t="s">
        <v>4132</v>
      </c>
      <c r="I2396" s="1" t="s">
        <v>4133</v>
      </c>
      <c r="J2396" s="1" t="s">
        <v>20</v>
      </c>
      <c r="K2396" s="3">
        <v>27.61</v>
      </c>
      <c r="L2396">
        <v>4</v>
      </c>
      <c r="M2396" s="3">
        <v>110.44</v>
      </c>
      <c r="N2396" s="1" t="s">
        <v>6669</v>
      </c>
      <c r="O2396" s="1" t="s">
        <v>30</v>
      </c>
    </row>
    <row r="2397" spans="1:15" x14ac:dyDescent="0.3">
      <c r="A2397" s="1" t="s">
        <v>5985</v>
      </c>
      <c r="B2397" s="2">
        <v>44916</v>
      </c>
      <c r="C2397" s="1" t="s">
        <v>6670</v>
      </c>
      <c r="D2397" s="1" t="s">
        <v>107</v>
      </c>
      <c r="E2397">
        <v>2022</v>
      </c>
      <c r="F2397" s="1" t="s">
        <v>5537</v>
      </c>
      <c r="G2397" s="1" t="s">
        <v>5538</v>
      </c>
      <c r="H2397" s="1" t="s">
        <v>2053</v>
      </c>
      <c r="I2397" s="1" t="s">
        <v>5986</v>
      </c>
      <c r="J2397" s="1" t="s">
        <v>51</v>
      </c>
      <c r="K2397" s="3">
        <v>15.39</v>
      </c>
      <c r="L2397">
        <v>5</v>
      </c>
      <c r="M2397" s="3">
        <v>76.95</v>
      </c>
      <c r="N2397" s="1" t="s">
        <v>6669</v>
      </c>
      <c r="O2397" s="1" t="s">
        <v>22</v>
      </c>
    </row>
    <row r="2398" spans="1:15" x14ac:dyDescent="0.3">
      <c r="A2398" s="1" t="s">
        <v>5987</v>
      </c>
      <c r="B2398" s="2">
        <v>45299</v>
      </c>
      <c r="C2398" s="1" t="s">
        <v>6667</v>
      </c>
      <c r="D2398" s="1" t="s">
        <v>210</v>
      </c>
      <c r="E2398">
        <v>2024</v>
      </c>
      <c r="F2398" s="1" t="s">
        <v>2206</v>
      </c>
      <c r="G2398" s="1" t="s">
        <v>2207</v>
      </c>
      <c r="H2398" s="1" t="s">
        <v>4269</v>
      </c>
      <c r="I2398" s="1" t="s">
        <v>4270</v>
      </c>
      <c r="J2398" s="1" t="s">
        <v>87</v>
      </c>
      <c r="K2398" s="3">
        <v>45.21</v>
      </c>
      <c r="L2398">
        <v>5</v>
      </c>
      <c r="M2398" s="3">
        <v>226.05</v>
      </c>
      <c r="N2398" s="1" t="s">
        <v>29</v>
      </c>
      <c r="O2398" s="1" t="s">
        <v>44</v>
      </c>
    </row>
    <row r="2399" spans="1:15" x14ac:dyDescent="0.3">
      <c r="A2399" s="1" t="s">
        <v>5988</v>
      </c>
      <c r="B2399" s="2">
        <v>45156</v>
      </c>
      <c r="C2399" s="1" t="s">
        <v>6668</v>
      </c>
      <c r="D2399" s="1" t="s">
        <v>90</v>
      </c>
      <c r="E2399">
        <v>2023</v>
      </c>
      <c r="F2399" s="1" t="s">
        <v>3238</v>
      </c>
      <c r="G2399" s="1" t="s">
        <v>3239</v>
      </c>
      <c r="H2399" s="1" t="s">
        <v>176</v>
      </c>
      <c r="I2399" s="1" t="s">
        <v>3229</v>
      </c>
      <c r="J2399" s="1" t="s">
        <v>20</v>
      </c>
      <c r="K2399" s="3">
        <v>24.43</v>
      </c>
      <c r="L2399">
        <v>3</v>
      </c>
      <c r="M2399" s="3">
        <v>73.290000000000006</v>
      </c>
      <c r="N2399" s="1" t="s">
        <v>6669</v>
      </c>
      <c r="O2399" s="1" t="s">
        <v>37</v>
      </c>
    </row>
    <row r="2400" spans="1:15" x14ac:dyDescent="0.3">
      <c r="A2400" s="1" t="s">
        <v>5989</v>
      </c>
      <c r="B2400" s="2">
        <v>45683</v>
      </c>
      <c r="C2400" s="1" t="s">
        <v>6666</v>
      </c>
      <c r="D2400" s="1" t="s">
        <v>210</v>
      </c>
      <c r="E2400">
        <v>2025</v>
      </c>
      <c r="F2400" s="1" t="s">
        <v>2028</v>
      </c>
      <c r="G2400" s="1" t="s">
        <v>2029</v>
      </c>
      <c r="H2400" s="1" t="s">
        <v>518</v>
      </c>
      <c r="I2400" s="1" t="s">
        <v>916</v>
      </c>
      <c r="J2400" s="1" t="s">
        <v>87</v>
      </c>
      <c r="K2400" s="3">
        <v>27.36</v>
      </c>
      <c r="L2400">
        <v>3</v>
      </c>
      <c r="M2400" s="3">
        <v>82.08</v>
      </c>
      <c r="N2400" s="1" t="s">
        <v>6669</v>
      </c>
      <c r="O2400" s="1" t="s">
        <v>30</v>
      </c>
    </row>
    <row r="2401" spans="1:15" x14ac:dyDescent="0.3">
      <c r="A2401" s="1" t="s">
        <v>5990</v>
      </c>
      <c r="B2401" s="2">
        <v>44993</v>
      </c>
      <c r="C2401" s="1" t="s">
        <v>6670</v>
      </c>
      <c r="D2401" s="1" t="s">
        <v>15</v>
      </c>
      <c r="E2401">
        <v>2023</v>
      </c>
      <c r="F2401" s="1" t="s">
        <v>433</v>
      </c>
      <c r="G2401" s="1" t="s">
        <v>5991</v>
      </c>
      <c r="H2401" s="1" t="s">
        <v>1085</v>
      </c>
      <c r="I2401" s="1" t="s">
        <v>5992</v>
      </c>
      <c r="J2401" s="1" t="s">
        <v>70</v>
      </c>
      <c r="K2401" s="3">
        <v>26.45</v>
      </c>
      <c r="L2401">
        <v>3</v>
      </c>
      <c r="M2401" s="3">
        <v>79.349999999999994</v>
      </c>
      <c r="N2401" s="1" t="s">
        <v>88</v>
      </c>
      <c r="O2401" s="1" t="s">
        <v>30</v>
      </c>
    </row>
    <row r="2402" spans="1:15" x14ac:dyDescent="0.3">
      <c r="A2402" s="1" t="s">
        <v>5993</v>
      </c>
      <c r="B2402" s="2">
        <v>45503</v>
      </c>
      <c r="C2402" s="1" t="s">
        <v>6671</v>
      </c>
      <c r="D2402" s="1" t="s">
        <v>32</v>
      </c>
      <c r="E2402">
        <v>2024</v>
      </c>
      <c r="F2402" s="1" t="s">
        <v>3924</v>
      </c>
      <c r="G2402" s="1" t="s">
        <v>3925</v>
      </c>
      <c r="H2402" s="1" t="s">
        <v>2213</v>
      </c>
      <c r="I2402" s="1" t="s">
        <v>3431</v>
      </c>
      <c r="J2402" s="1" t="s">
        <v>20</v>
      </c>
      <c r="K2402" s="3">
        <v>36.770000000000003</v>
      </c>
      <c r="L2402">
        <v>5</v>
      </c>
      <c r="M2402" s="3">
        <v>183.85</v>
      </c>
      <c r="N2402" s="1" t="s">
        <v>88</v>
      </c>
      <c r="O2402" s="1" t="s">
        <v>193</v>
      </c>
    </row>
    <row r="2403" spans="1:15" x14ac:dyDescent="0.3">
      <c r="A2403" s="1" t="s">
        <v>5994</v>
      </c>
      <c r="B2403" s="2">
        <v>44982</v>
      </c>
      <c r="C2403" s="1" t="s">
        <v>6673</v>
      </c>
      <c r="D2403" s="1" t="s">
        <v>39</v>
      </c>
      <c r="E2403">
        <v>2023</v>
      </c>
      <c r="F2403" s="1" t="s">
        <v>5995</v>
      </c>
      <c r="G2403" s="1" t="s">
        <v>5996</v>
      </c>
      <c r="H2403" s="1" t="s">
        <v>1277</v>
      </c>
      <c r="I2403" s="1" t="s">
        <v>1278</v>
      </c>
      <c r="J2403" s="1" t="s">
        <v>20</v>
      </c>
      <c r="K2403" s="3">
        <v>21.03</v>
      </c>
      <c r="L2403">
        <v>4</v>
      </c>
      <c r="M2403" s="3">
        <v>84.12</v>
      </c>
      <c r="N2403" s="1" t="s">
        <v>21</v>
      </c>
      <c r="O2403" s="1" t="s">
        <v>193</v>
      </c>
    </row>
    <row r="2404" spans="1:15" x14ac:dyDescent="0.3">
      <c r="A2404" s="1" t="s">
        <v>5997</v>
      </c>
      <c r="B2404" s="2">
        <v>44890</v>
      </c>
      <c r="C2404" s="1" t="s">
        <v>6668</v>
      </c>
      <c r="D2404" s="1" t="s">
        <v>54</v>
      </c>
      <c r="E2404">
        <v>2022</v>
      </c>
      <c r="F2404" s="1" t="s">
        <v>1691</v>
      </c>
      <c r="G2404" s="1" t="s">
        <v>3674</v>
      </c>
      <c r="H2404" s="1" t="s">
        <v>93</v>
      </c>
      <c r="I2404" s="1" t="s">
        <v>3844</v>
      </c>
      <c r="J2404" s="1" t="s">
        <v>70</v>
      </c>
      <c r="K2404" s="3">
        <v>35.020000000000003</v>
      </c>
      <c r="L2404">
        <v>5</v>
      </c>
      <c r="M2404" s="3">
        <v>175.1</v>
      </c>
      <c r="N2404" s="1" t="s">
        <v>21</v>
      </c>
      <c r="O2404" s="1" t="s">
        <v>37</v>
      </c>
    </row>
    <row r="2405" spans="1:15" x14ac:dyDescent="0.3">
      <c r="A2405" s="1" t="s">
        <v>5998</v>
      </c>
      <c r="B2405" s="2">
        <v>45556</v>
      </c>
      <c r="C2405" s="1" t="s">
        <v>6673</v>
      </c>
      <c r="D2405" s="1" t="s">
        <v>60</v>
      </c>
      <c r="E2405">
        <v>2024</v>
      </c>
      <c r="F2405" s="1" t="s">
        <v>4028</v>
      </c>
      <c r="G2405" s="1" t="s">
        <v>4029</v>
      </c>
      <c r="H2405" s="1" t="s">
        <v>1613</v>
      </c>
      <c r="I2405" s="1" t="s">
        <v>2442</v>
      </c>
      <c r="J2405" s="1" t="s">
        <v>70</v>
      </c>
      <c r="K2405" s="3">
        <v>14.32</v>
      </c>
      <c r="L2405">
        <v>3</v>
      </c>
      <c r="M2405" s="3">
        <v>42.96</v>
      </c>
      <c r="N2405" s="1" t="s">
        <v>88</v>
      </c>
      <c r="O2405" s="1" t="s">
        <v>193</v>
      </c>
    </row>
    <row r="2406" spans="1:15" x14ac:dyDescent="0.3">
      <c r="A2406" s="1" t="s">
        <v>5999</v>
      </c>
      <c r="B2406" s="2">
        <v>45290</v>
      </c>
      <c r="C2406" s="1" t="s">
        <v>6673</v>
      </c>
      <c r="D2406" s="1" t="s">
        <v>107</v>
      </c>
      <c r="E2406">
        <v>2023</v>
      </c>
      <c r="F2406" s="1" t="s">
        <v>511</v>
      </c>
      <c r="G2406" s="1" t="s">
        <v>1364</v>
      </c>
      <c r="H2406" s="1" t="s">
        <v>2796</v>
      </c>
      <c r="I2406" s="1" t="s">
        <v>4314</v>
      </c>
      <c r="J2406" s="1" t="s">
        <v>20</v>
      </c>
      <c r="K2406" s="3">
        <v>31.98</v>
      </c>
      <c r="L2406">
        <v>2</v>
      </c>
      <c r="M2406" s="3">
        <v>63.96</v>
      </c>
      <c r="N2406" s="1" t="s">
        <v>29</v>
      </c>
      <c r="O2406" s="1" t="s">
        <v>37</v>
      </c>
    </row>
    <row r="2407" spans="1:15" x14ac:dyDescent="0.3">
      <c r="A2407" s="1" t="s">
        <v>6000</v>
      </c>
      <c r="B2407" s="2">
        <v>45663</v>
      </c>
      <c r="C2407" s="1" t="s">
        <v>6667</v>
      </c>
      <c r="D2407" s="1" t="s">
        <v>210</v>
      </c>
      <c r="E2407">
        <v>2025</v>
      </c>
      <c r="F2407" s="1" t="s">
        <v>2345</v>
      </c>
      <c r="G2407" s="1" t="s">
        <v>2346</v>
      </c>
      <c r="H2407" s="1" t="s">
        <v>3791</v>
      </c>
      <c r="I2407" s="1" t="s">
        <v>3792</v>
      </c>
      <c r="J2407" s="1" t="s">
        <v>20</v>
      </c>
      <c r="K2407" s="3">
        <v>43.58</v>
      </c>
      <c r="L2407">
        <v>1</v>
      </c>
      <c r="M2407" s="3">
        <v>43.58</v>
      </c>
      <c r="N2407" s="1" t="s">
        <v>6669</v>
      </c>
      <c r="O2407" s="1" t="s">
        <v>30</v>
      </c>
    </row>
    <row r="2408" spans="1:15" x14ac:dyDescent="0.3">
      <c r="A2408" s="1" t="s">
        <v>6001</v>
      </c>
      <c r="B2408" s="2">
        <v>45710</v>
      </c>
      <c r="C2408" s="1" t="s">
        <v>6673</v>
      </c>
      <c r="D2408" s="1" t="s">
        <v>39</v>
      </c>
      <c r="E2408">
        <v>2025</v>
      </c>
      <c r="F2408" s="1" t="s">
        <v>2884</v>
      </c>
      <c r="G2408" s="1" t="s">
        <v>3870</v>
      </c>
      <c r="H2408" s="1" t="s">
        <v>421</v>
      </c>
      <c r="I2408" s="1" t="s">
        <v>422</v>
      </c>
      <c r="J2408" s="1" t="s">
        <v>20</v>
      </c>
      <c r="K2408" s="3">
        <v>11.86</v>
      </c>
      <c r="L2408">
        <v>3</v>
      </c>
      <c r="M2408" s="3">
        <v>35.58</v>
      </c>
      <c r="N2408" s="1" t="s">
        <v>29</v>
      </c>
      <c r="O2408" s="1" t="s">
        <v>37</v>
      </c>
    </row>
    <row r="2409" spans="1:15" x14ac:dyDescent="0.3">
      <c r="A2409" s="1" t="s">
        <v>6002</v>
      </c>
      <c r="B2409" s="2">
        <v>45384</v>
      </c>
      <c r="C2409" s="1" t="s">
        <v>6671</v>
      </c>
      <c r="D2409" s="1" t="s">
        <v>82</v>
      </c>
      <c r="E2409">
        <v>2024</v>
      </c>
      <c r="F2409" s="1" t="s">
        <v>3632</v>
      </c>
      <c r="G2409" s="1" t="s">
        <v>3633</v>
      </c>
      <c r="H2409" s="1" t="s">
        <v>6003</v>
      </c>
      <c r="I2409" s="1" t="s">
        <v>6004</v>
      </c>
      <c r="J2409" s="1" t="s">
        <v>51</v>
      </c>
      <c r="K2409" s="3">
        <v>6.83</v>
      </c>
      <c r="L2409">
        <v>5</v>
      </c>
      <c r="M2409" s="3">
        <v>34.15</v>
      </c>
      <c r="N2409" s="1" t="s">
        <v>88</v>
      </c>
      <c r="O2409" s="1" t="s">
        <v>193</v>
      </c>
    </row>
    <row r="2410" spans="1:15" x14ac:dyDescent="0.3">
      <c r="A2410" s="1" t="s">
        <v>6005</v>
      </c>
      <c r="B2410" s="2">
        <v>44973</v>
      </c>
      <c r="C2410" s="1" t="s">
        <v>6672</v>
      </c>
      <c r="D2410" s="1" t="s">
        <v>39</v>
      </c>
      <c r="E2410">
        <v>2023</v>
      </c>
      <c r="F2410" s="1" t="s">
        <v>4798</v>
      </c>
      <c r="G2410" s="1" t="s">
        <v>4799</v>
      </c>
      <c r="H2410" s="1" t="s">
        <v>416</v>
      </c>
      <c r="I2410" s="1" t="s">
        <v>3411</v>
      </c>
      <c r="J2410" s="1" t="s">
        <v>20</v>
      </c>
      <c r="K2410" s="3">
        <v>44.82</v>
      </c>
      <c r="L2410">
        <v>5</v>
      </c>
      <c r="M2410" s="3">
        <v>224.1</v>
      </c>
      <c r="N2410" s="1" t="s">
        <v>21</v>
      </c>
      <c r="O2410" s="1" t="s">
        <v>22</v>
      </c>
    </row>
    <row r="2411" spans="1:15" x14ac:dyDescent="0.3">
      <c r="A2411" s="1" t="s">
        <v>6006</v>
      </c>
      <c r="B2411" s="2">
        <v>45492</v>
      </c>
      <c r="C2411" s="1" t="s">
        <v>6668</v>
      </c>
      <c r="D2411" s="1" t="s">
        <v>32</v>
      </c>
      <c r="E2411">
        <v>2024</v>
      </c>
      <c r="F2411" s="1" t="s">
        <v>1163</v>
      </c>
      <c r="G2411" s="1" t="s">
        <v>4866</v>
      </c>
      <c r="H2411" s="1" t="s">
        <v>2509</v>
      </c>
      <c r="I2411" s="1" t="s">
        <v>2510</v>
      </c>
      <c r="J2411" s="1" t="s">
        <v>70</v>
      </c>
      <c r="K2411" s="3">
        <v>25.2</v>
      </c>
      <c r="L2411">
        <v>4</v>
      </c>
      <c r="M2411" s="3">
        <v>100.8</v>
      </c>
      <c r="N2411" s="1" t="s">
        <v>6669</v>
      </c>
      <c r="O2411" s="1" t="s">
        <v>22</v>
      </c>
    </row>
    <row r="2412" spans="1:15" x14ac:dyDescent="0.3">
      <c r="A2412" s="1" t="s">
        <v>6007</v>
      </c>
      <c r="B2412" s="2">
        <v>45645</v>
      </c>
      <c r="C2412" s="1" t="s">
        <v>6672</v>
      </c>
      <c r="D2412" s="1" t="s">
        <v>107</v>
      </c>
      <c r="E2412">
        <v>2024</v>
      </c>
      <c r="F2412" s="1" t="s">
        <v>583</v>
      </c>
      <c r="G2412" s="1" t="s">
        <v>5829</v>
      </c>
      <c r="H2412" s="1" t="s">
        <v>2424</v>
      </c>
      <c r="I2412" s="1" t="s">
        <v>2425</v>
      </c>
      <c r="J2412" s="1" t="s">
        <v>87</v>
      </c>
      <c r="K2412" s="3">
        <v>16.399999999999999</v>
      </c>
      <c r="L2412">
        <v>1</v>
      </c>
      <c r="M2412" s="3">
        <v>16.399999999999999</v>
      </c>
      <c r="N2412" s="1" t="s">
        <v>6669</v>
      </c>
      <c r="O2412" s="1" t="s">
        <v>95</v>
      </c>
    </row>
    <row r="2413" spans="1:15" x14ac:dyDescent="0.3">
      <c r="A2413" s="1" t="s">
        <v>6008</v>
      </c>
      <c r="B2413" s="2">
        <v>45636</v>
      </c>
      <c r="C2413" s="1" t="s">
        <v>6671</v>
      </c>
      <c r="D2413" s="1" t="s">
        <v>107</v>
      </c>
      <c r="E2413">
        <v>2024</v>
      </c>
      <c r="F2413" s="1" t="s">
        <v>1092</v>
      </c>
      <c r="G2413" s="1" t="s">
        <v>6009</v>
      </c>
      <c r="H2413" s="1" t="s">
        <v>1024</v>
      </c>
      <c r="I2413" s="1" t="s">
        <v>1904</v>
      </c>
      <c r="J2413" s="1" t="s">
        <v>87</v>
      </c>
      <c r="K2413" s="3">
        <v>23.63</v>
      </c>
      <c r="L2413">
        <v>3</v>
      </c>
      <c r="M2413" s="3">
        <v>70.89</v>
      </c>
      <c r="N2413" s="1" t="s">
        <v>6669</v>
      </c>
      <c r="O2413" s="1" t="s">
        <v>22</v>
      </c>
    </row>
    <row r="2414" spans="1:15" x14ac:dyDescent="0.3">
      <c r="A2414" s="1" t="s">
        <v>6010</v>
      </c>
      <c r="B2414" s="2">
        <v>44818</v>
      </c>
      <c r="C2414" s="1" t="s">
        <v>6670</v>
      </c>
      <c r="D2414" s="1" t="s">
        <v>60</v>
      </c>
      <c r="E2414">
        <v>2022</v>
      </c>
      <c r="F2414" s="1" t="s">
        <v>25</v>
      </c>
      <c r="G2414" s="1" t="s">
        <v>6011</v>
      </c>
      <c r="H2414" s="1" t="s">
        <v>2048</v>
      </c>
      <c r="I2414" s="1" t="s">
        <v>2049</v>
      </c>
      <c r="J2414" s="1" t="s">
        <v>70</v>
      </c>
      <c r="K2414" s="3">
        <v>40.299999999999997</v>
      </c>
      <c r="L2414">
        <v>4</v>
      </c>
      <c r="M2414" s="3">
        <v>161.19999999999999</v>
      </c>
      <c r="N2414" s="1" t="s">
        <v>21</v>
      </c>
      <c r="O2414" s="1" t="s">
        <v>22</v>
      </c>
    </row>
    <row r="2415" spans="1:15" x14ac:dyDescent="0.3">
      <c r="A2415" s="1" t="s">
        <v>6012</v>
      </c>
      <c r="B2415" s="2">
        <v>45466</v>
      </c>
      <c r="C2415" s="1" t="s">
        <v>6666</v>
      </c>
      <c r="D2415" s="1" t="s">
        <v>24</v>
      </c>
      <c r="E2415">
        <v>2024</v>
      </c>
      <c r="F2415" s="1" t="s">
        <v>1642</v>
      </c>
      <c r="G2415" s="1" t="s">
        <v>2959</v>
      </c>
      <c r="H2415" s="1" t="s">
        <v>1337</v>
      </c>
      <c r="I2415" s="1" t="s">
        <v>6013</v>
      </c>
      <c r="J2415" s="1" t="s">
        <v>87</v>
      </c>
      <c r="K2415" s="3">
        <v>25.43</v>
      </c>
      <c r="L2415">
        <v>4</v>
      </c>
      <c r="M2415" s="3">
        <v>101.72</v>
      </c>
      <c r="N2415" s="1" t="s">
        <v>29</v>
      </c>
      <c r="O2415" s="1" t="s">
        <v>22</v>
      </c>
    </row>
    <row r="2416" spans="1:15" x14ac:dyDescent="0.3">
      <c r="A2416" s="1" t="s">
        <v>6014</v>
      </c>
      <c r="B2416" s="2">
        <v>45427</v>
      </c>
      <c r="C2416" s="1" t="s">
        <v>6670</v>
      </c>
      <c r="D2416" s="1" t="s">
        <v>46</v>
      </c>
      <c r="E2416">
        <v>2024</v>
      </c>
      <c r="F2416" s="1" t="s">
        <v>1353</v>
      </c>
      <c r="G2416" s="1" t="s">
        <v>6015</v>
      </c>
      <c r="H2416" s="1" t="s">
        <v>6016</v>
      </c>
      <c r="I2416" s="1" t="s">
        <v>6017</v>
      </c>
      <c r="J2416" s="1" t="s">
        <v>51</v>
      </c>
      <c r="K2416" s="3">
        <v>33.85</v>
      </c>
      <c r="L2416">
        <v>4</v>
      </c>
      <c r="M2416" s="3">
        <v>135.4</v>
      </c>
      <c r="N2416" s="1" t="s">
        <v>6669</v>
      </c>
      <c r="O2416" s="1" t="s">
        <v>37</v>
      </c>
    </row>
    <row r="2417" spans="1:15" x14ac:dyDescent="0.3">
      <c r="A2417" s="1" t="s">
        <v>6018</v>
      </c>
      <c r="B2417" s="2">
        <v>45036</v>
      </c>
      <c r="C2417" s="1" t="s">
        <v>6672</v>
      </c>
      <c r="D2417" s="1" t="s">
        <v>82</v>
      </c>
      <c r="E2417">
        <v>2023</v>
      </c>
      <c r="F2417" s="1" t="s">
        <v>2825</v>
      </c>
      <c r="G2417" s="1" t="s">
        <v>6019</v>
      </c>
      <c r="H2417" s="1" t="s">
        <v>588</v>
      </c>
      <c r="I2417" s="1" t="s">
        <v>589</v>
      </c>
      <c r="J2417" s="1" t="s">
        <v>87</v>
      </c>
      <c r="K2417" s="3">
        <v>17.16</v>
      </c>
      <c r="L2417">
        <v>2</v>
      </c>
      <c r="M2417" s="3">
        <v>34.32</v>
      </c>
      <c r="N2417" s="1" t="s">
        <v>88</v>
      </c>
      <c r="O2417" s="1" t="s">
        <v>30</v>
      </c>
    </row>
    <row r="2418" spans="1:15" x14ac:dyDescent="0.3">
      <c r="A2418" s="1" t="s">
        <v>6020</v>
      </c>
      <c r="B2418" s="2">
        <v>45581</v>
      </c>
      <c r="C2418" s="1" t="s">
        <v>6670</v>
      </c>
      <c r="D2418" s="1" t="s">
        <v>133</v>
      </c>
      <c r="E2418">
        <v>2024</v>
      </c>
      <c r="F2418" s="1" t="s">
        <v>1555</v>
      </c>
      <c r="G2418" s="1" t="s">
        <v>6021</v>
      </c>
      <c r="H2418" s="1" t="s">
        <v>6022</v>
      </c>
      <c r="I2418" s="1" t="s">
        <v>6023</v>
      </c>
      <c r="J2418" s="1" t="s">
        <v>20</v>
      </c>
      <c r="K2418" s="3">
        <v>37.76</v>
      </c>
      <c r="L2418">
        <v>3</v>
      </c>
      <c r="M2418" s="3">
        <v>113.28</v>
      </c>
      <c r="N2418" s="1" t="s">
        <v>21</v>
      </c>
      <c r="O2418" s="1" t="s">
        <v>22</v>
      </c>
    </row>
    <row r="2419" spans="1:15" x14ac:dyDescent="0.3">
      <c r="A2419" s="1" t="s">
        <v>6024</v>
      </c>
      <c r="B2419" s="2">
        <v>45213</v>
      </c>
      <c r="C2419" s="1" t="s">
        <v>6673</v>
      </c>
      <c r="D2419" s="1" t="s">
        <v>133</v>
      </c>
      <c r="E2419">
        <v>2023</v>
      </c>
      <c r="F2419" s="1" t="s">
        <v>174</v>
      </c>
      <c r="G2419" s="1" t="s">
        <v>175</v>
      </c>
      <c r="H2419" s="1" t="s">
        <v>207</v>
      </c>
      <c r="I2419" s="1" t="s">
        <v>208</v>
      </c>
      <c r="J2419" s="1" t="s">
        <v>70</v>
      </c>
      <c r="K2419" s="3">
        <v>15.85</v>
      </c>
      <c r="L2419">
        <v>4</v>
      </c>
      <c r="M2419" s="3">
        <v>63.4</v>
      </c>
      <c r="N2419" s="1" t="s">
        <v>21</v>
      </c>
      <c r="O2419" s="1" t="s">
        <v>30</v>
      </c>
    </row>
    <row r="2420" spans="1:15" x14ac:dyDescent="0.3">
      <c r="A2420" s="1" t="s">
        <v>6025</v>
      </c>
      <c r="B2420" s="2">
        <v>45203</v>
      </c>
      <c r="C2420" s="1" t="s">
        <v>6670</v>
      </c>
      <c r="D2420" s="1" t="s">
        <v>133</v>
      </c>
      <c r="E2420">
        <v>2023</v>
      </c>
      <c r="F2420" s="1" t="s">
        <v>732</v>
      </c>
      <c r="G2420" s="1" t="s">
        <v>2520</v>
      </c>
      <c r="H2420" s="1" t="s">
        <v>4774</v>
      </c>
      <c r="I2420" s="1" t="s">
        <v>6026</v>
      </c>
      <c r="J2420" s="1" t="s">
        <v>70</v>
      </c>
      <c r="K2420" s="3">
        <v>22.81</v>
      </c>
      <c r="L2420">
        <v>1</v>
      </c>
      <c r="M2420" s="3">
        <v>22.81</v>
      </c>
      <c r="N2420" s="1" t="s">
        <v>21</v>
      </c>
      <c r="O2420" s="1" t="s">
        <v>80</v>
      </c>
    </row>
    <row r="2421" spans="1:15" x14ac:dyDescent="0.3">
      <c r="A2421" s="1" t="s">
        <v>6027</v>
      </c>
      <c r="B2421" s="2">
        <v>44968</v>
      </c>
      <c r="C2421" s="1" t="s">
        <v>6673</v>
      </c>
      <c r="D2421" s="1" t="s">
        <v>39</v>
      </c>
      <c r="E2421">
        <v>2023</v>
      </c>
      <c r="F2421" s="1" t="s">
        <v>6028</v>
      </c>
      <c r="G2421" s="1" t="s">
        <v>6029</v>
      </c>
      <c r="H2421" s="1" t="s">
        <v>4504</v>
      </c>
      <c r="I2421" s="1" t="s">
        <v>4505</v>
      </c>
      <c r="J2421" s="1" t="s">
        <v>51</v>
      </c>
      <c r="K2421" s="3">
        <v>40.04</v>
      </c>
      <c r="L2421">
        <v>5</v>
      </c>
      <c r="M2421" s="3">
        <v>200.2</v>
      </c>
      <c r="N2421" s="1" t="s">
        <v>6669</v>
      </c>
      <c r="O2421" s="1" t="s">
        <v>52</v>
      </c>
    </row>
    <row r="2422" spans="1:15" x14ac:dyDescent="0.3">
      <c r="A2422" s="1" t="s">
        <v>6030</v>
      </c>
      <c r="B2422" s="2">
        <v>45841</v>
      </c>
      <c r="C2422" s="1" t="s">
        <v>6672</v>
      </c>
      <c r="D2422" s="1" t="s">
        <v>32</v>
      </c>
      <c r="E2422">
        <v>2025</v>
      </c>
      <c r="F2422" s="1" t="s">
        <v>2317</v>
      </c>
      <c r="G2422" s="1" t="s">
        <v>2318</v>
      </c>
      <c r="H2422" s="1" t="s">
        <v>2208</v>
      </c>
      <c r="I2422" s="1" t="s">
        <v>2209</v>
      </c>
      <c r="J2422" s="1" t="s">
        <v>20</v>
      </c>
      <c r="K2422" s="3">
        <v>28.32</v>
      </c>
      <c r="L2422">
        <v>3</v>
      </c>
      <c r="M2422" s="3">
        <v>84.96</v>
      </c>
      <c r="N2422" s="1" t="s">
        <v>21</v>
      </c>
      <c r="O2422" s="1" t="s">
        <v>44</v>
      </c>
    </row>
    <row r="2423" spans="1:15" x14ac:dyDescent="0.3">
      <c r="A2423" s="1" t="s">
        <v>6031</v>
      </c>
      <c r="B2423" s="2">
        <v>45663</v>
      </c>
      <c r="C2423" s="1" t="s">
        <v>6667</v>
      </c>
      <c r="D2423" s="1" t="s">
        <v>210</v>
      </c>
      <c r="E2423">
        <v>2025</v>
      </c>
      <c r="F2423" s="1" t="s">
        <v>3063</v>
      </c>
      <c r="G2423" s="1" t="s">
        <v>3064</v>
      </c>
      <c r="H2423" s="1" t="s">
        <v>223</v>
      </c>
      <c r="I2423" s="1" t="s">
        <v>4559</v>
      </c>
      <c r="J2423" s="1" t="s">
        <v>20</v>
      </c>
      <c r="K2423" s="3">
        <v>22.15</v>
      </c>
      <c r="L2423">
        <v>1</v>
      </c>
      <c r="M2423" s="3">
        <v>22.15</v>
      </c>
      <c r="N2423" s="1" t="s">
        <v>6669</v>
      </c>
      <c r="O2423" s="1" t="s">
        <v>95</v>
      </c>
    </row>
    <row r="2424" spans="1:15" x14ac:dyDescent="0.3">
      <c r="A2424" s="1" t="s">
        <v>6032</v>
      </c>
      <c r="B2424" s="2">
        <v>45294</v>
      </c>
      <c r="C2424" s="1" t="s">
        <v>6670</v>
      </c>
      <c r="D2424" s="1" t="s">
        <v>210</v>
      </c>
      <c r="E2424">
        <v>2024</v>
      </c>
      <c r="F2424" s="1" t="s">
        <v>3698</v>
      </c>
      <c r="G2424" s="1" t="s">
        <v>3699</v>
      </c>
      <c r="H2424" s="1" t="s">
        <v>1538</v>
      </c>
      <c r="I2424" s="1" t="s">
        <v>2461</v>
      </c>
      <c r="J2424" s="1" t="s">
        <v>51</v>
      </c>
      <c r="K2424" s="3">
        <v>46.27</v>
      </c>
      <c r="L2424">
        <v>4</v>
      </c>
      <c r="M2424" s="3">
        <v>185.08</v>
      </c>
      <c r="N2424" s="1" t="s">
        <v>21</v>
      </c>
      <c r="O2424" s="1" t="s">
        <v>37</v>
      </c>
    </row>
    <row r="2425" spans="1:15" x14ac:dyDescent="0.3">
      <c r="A2425" s="1" t="s">
        <v>6033</v>
      </c>
      <c r="B2425" s="2">
        <v>45153</v>
      </c>
      <c r="C2425" s="1" t="s">
        <v>6671</v>
      </c>
      <c r="D2425" s="1" t="s">
        <v>90</v>
      </c>
      <c r="E2425">
        <v>2023</v>
      </c>
      <c r="F2425" s="1" t="s">
        <v>1840</v>
      </c>
      <c r="G2425" s="1" t="s">
        <v>4163</v>
      </c>
      <c r="H2425" s="1" t="s">
        <v>1843</v>
      </c>
      <c r="I2425" s="1" t="s">
        <v>1844</v>
      </c>
      <c r="J2425" s="1" t="s">
        <v>20</v>
      </c>
      <c r="K2425" s="3">
        <v>48.15</v>
      </c>
      <c r="L2425">
        <v>3</v>
      </c>
      <c r="M2425" s="3">
        <v>144.44999999999999</v>
      </c>
      <c r="N2425" s="1" t="s">
        <v>21</v>
      </c>
      <c r="O2425" s="1" t="s">
        <v>30</v>
      </c>
    </row>
    <row r="2426" spans="1:15" x14ac:dyDescent="0.3">
      <c r="A2426" s="1" t="s">
        <v>6034</v>
      </c>
      <c r="B2426" s="2">
        <v>45031</v>
      </c>
      <c r="C2426" s="1" t="s">
        <v>6673</v>
      </c>
      <c r="D2426" s="1" t="s">
        <v>82</v>
      </c>
      <c r="E2426">
        <v>2023</v>
      </c>
      <c r="F2426" s="1" t="s">
        <v>1208</v>
      </c>
      <c r="G2426" s="1" t="s">
        <v>6035</v>
      </c>
      <c r="H2426" s="1" t="s">
        <v>2792</v>
      </c>
      <c r="I2426" s="1" t="s">
        <v>2793</v>
      </c>
      <c r="J2426" s="1" t="s">
        <v>51</v>
      </c>
      <c r="K2426" s="3">
        <v>16.43</v>
      </c>
      <c r="L2426">
        <v>4</v>
      </c>
      <c r="M2426" s="3">
        <v>65.72</v>
      </c>
      <c r="N2426" s="1" t="s">
        <v>21</v>
      </c>
      <c r="O2426" s="1" t="s">
        <v>22</v>
      </c>
    </row>
    <row r="2427" spans="1:15" x14ac:dyDescent="0.3">
      <c r="A2427" s="1" t="s">
        <v>6036</v>
      </c>
      <c r="B2427" s="2">
        <v>45286</v>
      </c>
      <c r="C2427" s="1" t="s">
        <v>6671</v>
      </c>
      <c r="D2427" s="1" t="s">
        <v>107</v>
      </c>
      <c r="E2427">
        <v>2023</v>
      </c>
      <c r="F2427" s="1" t="s">
        <v>1322</v>
      </c>
      <c r="G2427" s="1" t="s">
        <v>1323</v>
      </c>
      <c r="H2427" s="1" t="s">
        <v>2382</v>
      </c>
      <c r="I2427" s="1" t="s">
        <v>4535</v>
      </c>
      <c r="J2427" s="1" t="s">
        <v>20</v>
      </c>
      <c r="K2427" s="3">
        <v>14.47</v>
      </c>
      <c r="L2427">
        <v>3</v>
      </c>
      <c r="M2427" s="3">
        <v>43.41</v>
      </c>
      <c r="N2427" s="1" t="s">
        <v>21</v>
      </c>
      <c r="O2427" s="1" t="s">
        <v>37</v>
      </c>
    </row>
    <row r="2428" spans="1:15" x14ac:dyDescent="0.3">
      <c r="A2428" s="1" t="s">
        <v>6037</v>
      </c>
      <c r="B2428" s="2">
        <v>45675</v>
      </c>
      <c r="C2428" s="1" t="s">
        <v>6673</v>
      </c>
      <c r="D2428" s="1" t="s">
        <v>210</v>
      </c>
      <c r="E2428">
        <v>2025</v>
      </c>
      <c r="F2428" s="1" t="s">
        <v>982</v>
      </c>
      <c r="G2428" s="1" t="s">
        <v>3013</v>
      </c>
      <c r="H2428" s="1" t="s">
        <v>282</v>
      </c>
      <c r="I2428" s="1" t="s">
        <v>283</v>
      </c>
      <c r="J2428" s="1" t="s">
        <v>70</v>
      </c>
      <c r="K2428" s="3">
        <v>21.97</v>
      </c>
      <c r="L2428">
        <v>2</v>
      </c>
      <c r="M2428" s="3">
        <v>43.94</v>
      </c>
      <c r="N2428" s="1" t="s">
        <v>6669</v>
      </c>
      <c r="O2428" s="1" t="s">
        <v>37</v>
      </c>
    </row>
    <row r="2429" spans="1:15" x14ac:dyDescent="0.3">
      <c r="A2429" s="1" t="s">
        <v>6038</v>
      </c>
      <c r="B2429" s="2">
        <v>44967</v>
      </c>
      <c r="C2429" s="1" t="s">
        <v>6668</v>
      </c>
      <c r="D2429" s="1" t="s">
        <v>39</v>
      </c>
      <c r="E2429">
        <v>2023</v>
      </c>
      <c r="F2429" s="1" t="s">
        <v>2752</v>
      </c>
      <c r="G2429" s="1" t="s">
        <v>2753</v>
      </c>
      <c r="H2429" s="1" t="s">
        <v>445</v>
      </c>
      <c r="I2429" s="1" t="s">
        <v>6039</v>
      </c>
      <c r="J2429" s="1" t="s">
        <v>51</v>
      </c>
      <c r="K2429" s="3">
        <v>6.07</v>
      </c>
      <c r="L2429">
        <v>5</v>
      </c>
      <c r="M2429" s="3">
        <v>30.35</v>
      </c>
      <c r="N2429" s="1" t="s">
        <v>21</v>
      </c>
      <c r="O2429" s="1" t="s">
        <v>95</v>
      </c>
    </row>
    <row r="2430" spans="1:15" x14ac:dyDescent="0.3">
      <c r="A2430" s="1" t="s">
        <v>6040</v>
      </c>
      <c r="B2430" s="2">
        <v>45600</v>
      </c>
      <c r="C2430" s="1" t="s">
        <v>6667</v>
      </c>
      <c r="D2430" s="1" t="s">
        <v>54</v>
      </c>
      <c r="E2430">
        <v>2024</v>
      </c>
      <c r="F2430" s="1" t="s">
        <v>5995</v>
      </c>
      <c r="G2430" s="1" t="s">
        <v>5996</v>
      </c>
      <c r="H2430" s="1" t="s">
        <v>989</v>
      </c>
      <c r="I2430" s="1" t="s">
        <v>6041</v>
      </c>
      <c r="J2430" s="1" t="s">
        <v>20</v>
      </c>
      <c r="K2430" s="3">
        <v>39.67</v>
      </c>
      <c r="L2430">
        <v>4</v>
      </c>
      <c r="M2430" s="3">
        <v>158.68</v>
      </c>
      <c r="N2430" s="1" t="s">
        <v>29</v>
      </c>
      <c r="O2430" s="1" t="s">
        <v>37</v>
      </c>
    </row>
    <row r="2431" spans="1:15" x14ac:dyDescent="0.3">
      <c r="A2431" s="1" t="s">
        <v>6042</v>
      </c>
      <c r="B2431" s="2">
        <v>45476</v>
      </c>
      <c r="C2431" s="1" t="s">
        <v>6670</v>
      </c>
      <c r="D2431" s="1" t="s">
        <v>32</v>
      </c>
      <c r="E2431">
        <v>2024</v>
      </c>
      <c r="F2431" s="1" t="s">
        <v>511</v>
      </c>
      <c r="G2431" s="1" t="s">
        <v>4151</v>
      </c>
      <c r="H2431" s="1" t="s">
        <v>4937</v>
      </c>
      <c r="I2431" s="1" t="s">
        <v>6043</v>
      </c>
      <c r="J2431" s="1" t="s">
        <v>87</v>
      </c>
      <c r="K2431" s="3">
        <v>40.76</v>
      </c>
      <c r="L2431">
        <v>5</v>
      </c>
      <c r="M2431" s="3">
        <v>203.8</v>
      </c>
      <c r="N2431" s="1" t="s">
        <v>88</v>
      </c>
      <c r="O2431" s="1" t="s">
        <v>22</v>
      </c>
    </row>
    <row r="2432" spans="1:15" x14ac:dyDescent="0.3">
      <c r="A2432" s="1" t="s">
        <v>6044</v>
      </c>
      <c r="B2432" s="2">
        <v>44826</v>
      </c>
      <c r="C2432" s="1" t="s">
        <v>6672</v>
      </c>
      <c r="D2432" s="1" t="s">
        <v>60</v>
      </c>
      <c r="E2432">
        <v>2022</v>
      </c>
      <c r="F2432" s="1" t="s">
        <v>76</v>
      </c>
      <c r="G2432" s="1" t="s">
        <v>77</v>
      </c>
      <c r="H2432" s="1" t="s">
        <v>1415</v>
      </c>
      <c r="I2432" s="1" t="s">
        <v>1416</v>
      </c>
      <c r="J2432" s="1" t="s">
        <v>70</v>
      </c>
      <c r="K2432" s="3">
        <v>13.93</v>
      </c>
      <c r="L2432">
        <v>2</v>
      </c>
      <c r="M2432" s="3">
        <v>27.86</v>
      </c>
      <c r="N2432" s="1" t="s">
        <v>21</v>
      </c>
      <c r="O2432" s="1" t="s">
        <v>44</v>
      </c>
    </row>
    <row r="2433" spans="1:15" x14ac:dyDescent="0.3">
      <c r="A2433" s="1" t="s">
        <v>6045</v>
      </c>
      <c r="B2433" s="2">
        <v>44905</v>
      </c>
      <c r="C2433" s="1" t="s">
        <v>6673</v>
      </c>
      <c r="D2433" s="1" t="s">
        <v>107</v>
      </c>
      <c r="E2433">
        <v>2022</v>
      </c>
      <c r="F2433" s="1" t="s">
        <v>788</v>
      </c>
      <c r="G2433" s="1" t="s">
        <v>2223</v>
      </c>
      <c r="H2433" s="1" t="s">
        <v>1068</v>
      </c>
      <c r="I2433" s="1" t="s">
        <v>1069</v>
      </c>
      <c r="J2433" s="1" t="s">
        <v>70</v>
      </c>
      <c r="K2433" s="3">
        <v>36.200000000000003</v>
      </c>
      <c r="L2433">
        <v>1</v>
      </c>
      <c r="M2433" s="3">
        <v>36.200000000000003</v>
      </c>
      <c r="N2433" s="1" t="s">
        <v>21</v>
      </c>
      <c r="O2433" s="1" t="s">
        <v>95</v>
      </c>
    </row>
    <row r="2434" spans="1:15" x14ac:dyDescent="0.3">
      <c r="A2434" s="1" t="s">
        <v>6046</v>
      </c>
      <c r="B2434" s="2">
        <v>45811</v>
      </c>
      <c r="C2434" s="1" t="s">
        <v>6671</v>
      </c>
      <c r="D2434" s="1" t="s">
        <v>24</v>
      </c>
      <c r="E2434">
        <v>2025</v>
      </c>
      <c r="F2434" s="1" t="s">
        <v>1106</v>
      </c>
      <c r="G2434" s="1" t="s">
        <v>5580</v>
      </c>
      <c r="H2434" s="1" t="s">
        <v>851</v>
      </c>
      <c r="I2434" s="1" t="s">
        <v>2218</v>
      </c>
      <c r="J2434" s="1" t="s">
        <v>70</v>
      </c>
      <c r="K2434" s="3">
        <v>37.25</v>
      </c>
      <c r="L2434">
        <v>5</v>
      </c>
      <c r="M2434" s="3">
        <v>186.25</v>
      </c>
      <c r="N2434" s="1" t="s">
        <v>21</v>
      </c>
      <c r="O2434" s="1" t="s">
        <v>22</v>
      </c>
    </row>
    <row r="2435" spans="1:15" x14ac:dyDescent="0.3">
      <c r="A2435" s="1" t="s">
        <v>6047</v>
      </c>
      <c r="B2435" s="2">
        <v>44992</v>
      </c>
      <c r="C2435" s="1" t="s">
        <v>6671</v>
      </c>
      <c r="D2435" s="1" t="s">
        <v>15</v>
      </c>
      <c r="E2435">
        <v>2023</v>
      </c>
      <c r="F2435" s="1" t="s">
        <v>4321</v>
      </c>
      <c r="G2435" s="1" t="s">
        <v>4322</v>
      </c>
      <c r="H2435" s="1" t="s">
        <v>1100</v>
      </c>
      <c r="I2435" s="1" t="s">
        <v>1101</v>
      </c>
      <c r="J2435" s="1" t="s">
        <v>20</v>
      </c>
      <c r="K2435" s="3">
        <v>7.68</v>
      </c>
      <c r="L2435">
        <v>3</v>
      </c>
      <c r="M2435" s="3">
        <v>23.04</v>
      </c>
      <c r="N2435" s="1" t="s">
        <v>6669</v>
      </c>
      <c r="O2435" s="1" t="s">
        <v>37</v>
      </c>
    </row>
    <row r="2436" spans="1:15" x14ac:dyDescent="0.3">
      <c r="A2436" s="1" t="s">
        <v>6048</v>
      </c>
      <c r="B2436" s="2">
        <v>45509</v>
      </c>
      <c r="C2436" s="1" t="s">
        <v>6667</v>
      </c>
      <c r="D2436" s="1" t="s">
        <v>90</v>
      </c>
      <c r="E2436">
        <v>2024</v>
      </c>
      <c r="F2436" s="1" t="s">
        <v>3475</v>
      </c>
      <c r="G2436" s="1" t="s">
        <v>5277</v>
      </c>
      <c r="H2436" s="1" t="s">
        <v>836</v>
      </c>
      <c r="I2436" s="1" t="s">
        <v>4212</v>
      </c>
      <c r="J2436" s="1" t="s">
        <v>20</v>
      </c>
      <c r="K2436" s="3">
        <v>5.56</v>
      </c>
      <c r="L2436">
        <v>1</v>
      </c>
      <c r="M2436" s="3">
        <v>5.56</v>
      </c>
      <c r="N2436" s="1" t="s">
        <v>21</v>
      </c>
      <c r="O2436" s="1" t="s">
        <v>22</v>
      </c>
    </row>
    <row r="2437" spans="1:15" x14ac:dyDescent="0.3">
      <c r="A2437" s="1" t="s">
        <v>6049</v>
      </c>
      <c r="B2437" s="2">
        <v>45455</v>
      </c>
      <c r="C2437" s="1" t="s">
        <v>6670</v>
      </c>
      <c r="D2437" s="1" t="s">
        <v>24</v>
      </c>
      <c r="E2437">
        <v>2024</v>
      </c>
      <c r="F2437" s="1" t="s">
        <v>285</v>
      </c>
      <c r="G2437" s="1" t="s">
        <v>2954</v>
      </c>
      <c r="H2437" s="1" t="s">
        <v>3878</v>
      </c>
      <c r="I2437" s="1" t="s">
        <v>4780</v>
      </c>
      <c r="J2437" s="1" t="s">
        <v>70</v>
      </c>
      <c r="K2437" s="3">
        <v>20.79</v>
      </c>
      <c r="L2437">
        <v>4</v>
      </c>
      <c r="M2437" s="3">
        <v>83.16</v>
      </c>
      <c r="N2437" s="1" t="s">
        <v>21</v>
      </c>
      <c r="O2437" s="1" t="s">
        <v>80</v>
      </c>
    </row>
    <row r="2438" spans="1:15" x14ac:dyDescent="0.3">
      <c r="A2438" s="1" t="s">
        <v>6050</v>
      </c>
      <c r="B2438" s="2">
        <v>45113</v>
      </c>
      <c r="C2438" s="1" t="s">
        <v>6672</v>
      </c>
      <c r="D2438" s="1" t="s">
        <v>32</v>
      </c>
      <c r="E2438">
        <v>2023</v>
      </c>
      <c r="F2438" s="1" t="s">
        <v>1249</v>
      </c>
      <c r="G2438" s="1" t="s">
        <v>1723</v>
      </c>
      <c r="H2438" s="1" t="s">
        <v>4036</v>
      </c>
      <c r="I2438" s="1" t="s">
        <v>4037</v>
      </c>
      <c r="J2438" s="1" t="s">
        <v>51</v>
      </c>
      <c r="K2438" s="3">
        <v>19.13</v>
      </c>
      <c r="L2438">
        <v>5</v>
      </c>
      <c r="M2438" s="3">
        <v>95.65</v>
      </c>
      <c r="N2438" s="1" t="s">
        <v>21</v>
      </c>
      <c r="O2438" s="1" t="s">
        <v>30</v>
      </c>
    </row>
    <row r="2439" spans="1:15" x14ac:dyDescent="0.3">
      <c r="A2439" s="1" t="s">
        <v>6051</v>
      </c>
      <c r="B2439" s="2">
        <v>45512</v>
      </c>
      <c r="C2439" s="1" t="s">
        <v>6672</v>
      </c>
      <c r="D2439" s="1" t="s">
        <v>90</v>
      </c>
      <c r="E2439">
        <v>2024</v>
      </c>
      <c r="F2439" s="1" t="s">
        <v>499</v>
      </c>
      <c r="G2439" s="1" t="s">
        <v>5026</v>
      </c>
      <c r="H2439" s="1" t="s">
        <v>4828</v>
      </c>
      <c r="I2439" s="1" t="s">
        <v>4829</v>
      </c>
      <c r="J2439" s="1" t="s">
        <v>20</v>
      </c>
      <c r="K2439" s="3">
        <v>15.06</v>
      </c>
      <c r="L2439">
        <v>3</v>
      </c>
      <c r="M2439" s="3">
        <v>45.18</v>
      </c>
      <c r="N2439" s="1" t="s">
        <v>21</v>
      </c>
      <c r="O2439" s="1" t="s">
        <v>30</v>
      </c>
    </row>
    <row r="2440" spans="1:15" x14ac:dyDescent="0.3">
      <c r="A2440" s="1" t="s">
        <v>6052</v>
      </c>
      <c r="B2440" s="2">
        <v>45204</v>
      </c>
      <c r="C2440" s="1" t="s">
        <v>6672</v>
      </c>
      <c r="D2440" s="1" t="s">
        <v>133</v>
      </c>
      <c r="E2440">
        <v>2023</v>
      </c>
      <c r="F2440" s="1" t="s">
        <v>3126</v>
      </c>
      <c r="G2440" s="1" t="s">
        <v>3127</v>
      </c>
      <c r="H2440" s="1" t="s">
        <v>197</v>
      </c>
      <c r="I2440" s="1" t="s">
        <v>198</v>
      </c>
      <c r="J2440" s="1" t="s">
        <v>20</v>
      </c>
      <c r="K2440" s="3">
        <v>6.7</v>
      </c>
      <c r="L2440">
        <v>2</v>
      </c>
      <c r="M2440" s="3">
        <v>13.4</v>
      </c>
      <c r="N2440" s="1" t="s">
        <v>21</v>
      </c>
      <c r="O2440" s="1" t="s">
        <v>30</v>
      </c>
    </row>
    <row r="2441" spans="1:15" x14ac:dyDescent="0.3">
      <c r="A2441" s="1" t="s">
        <v>6053</v>
      </c>
      <c r="B2441" s="2">
        <v>45321</v>
      </c>
      <c r="C2441" s="1" t="s">
        <v>6671</v>
      </c>
      <c r="D2441" s="1" t="s">
        <v>210</v>
      </c>
      <c r="E2441">
        <v>2024</v>
      </c>
      <c r="F2441" s="1" t="s">
        <v>317</v>
      </c>
      <c r="G2441" s="1" t="s">
        <v>318</v>
      </c>
      <c r="H2441" s="1" t="s">
        <v>4365</v>
      </c>
      <c r="I2441" s="1" t="s">
        <v>4366</v>
      </c>
      <c r="J2441" s="1" t="s">
        <v>20</v>
      </c>
      <c r="K2441" s="3">
        <v>30.75</v>
      </c>
      <c r="L2441">
        <v>4</v>
      </c>
      <c r="M2441" s="3">
        <v>123</v>
      </c>
      <c r="N2441" s="1" t="s">
        <v>29</v>
      </c>
      <c r="O2441" s="1" t="s">
        <v>22</v>
      </c>
    </row>
    <row r="2442" spans="1:15" x14ac:dyDescent="0.3">
      <c r="A2442" s="1" t="s">
        <v>6054</v>
      </c>
      <c r="B2442" s="2">
        <v>45641</v>
      </c>
      <c r="C2442" s="1" t="s">
        <v>6666</v>
      </c>
      <c r="D2442" s="1" t="s">
        <v>107</v>
      </c>
      <c r="E2442">
        <v>2024</v>
      </c>
      <c r="F2442" s="1" t="s">
        <v>1564</v>
      </c>
      <c r="G2442" s="1" t="s">
        <v>2865</v>
      </c>
      <c r="H2442" s="1" t="s">
        <v>3425</v>
      </c>
      <c r="I2442" s="1" t="s">
        <v>3603</v>
      </c>
      <c r="J2442" s="1" t="s">
        <v>70</v>
      </c>
      <c r="K2442" s="3">
        <v>17.66</v>
      </c>
      <c r="L2442">
        <v>2</v>
      </c>
      <c r="M2442" s="3">
        <v>35.32</v>
      </c>
      <c r="N2442" s="1" t="s">
        <v>21</v>
      </c>
      <c r="O2442" s="1" t="s">
        <v>37</v>
      </c>
    </row>
    <row r="2443" spans="1:15" x14ac:dyDescent="0.3">
      <c r="A2443" s="1" t="s">
        <v>6055</v>
      </c>
      <c r="B2443" s="2">
        <v>45019</v>
      </c>
      <c r="C2443" s="1" t="s">
        <v>6667</v>
      </c>
      <c r="D2443" s="1" t="s">
        <v>82</v>
      </c>
      <c r="E2443">
        <v>2023</v>
      </c>
      <c r="F2443" s="1" t="s">
        <v>982</v>
      </c>
      <c r="G2443" s="1" t="s">
        <v>3013</v>
      </c>
      <c r="H2443" s="1" t="s">
        <v>1301</v>
      </c>
      <c r="I2443" s="1" t="s">
        <v>3883</v>
      </c>
      <c r="J2443" s="1" t="s">
        <v>70</v>
      </c>
      <c r="K2443" s="3">
        <v>9.64</v>
      </c>
      <c r="L2443">
        <v>1</v>
      </c>
      <c r="M2443" s="3">
        <v>9.64</v>
      </c>
      <c r="N2443" s="1" t="s">
        <v>29</v>
      </c>
      <c r="O2443" s="1" t="s">
        <v>22</v>
      </c>
    </row>
    <row r="2444" spans="1:15" x14ac:dyDescent="0.3">
      <c r="A2444" s="1" t="s">
        <v>6056</v>
      </c>
      <c r="B2444" s="2">
        <v>45264</v>
      </c>
      <c r="C2444" s="1" t="s">
        <v>6667</v>
      </c>
      <c r="D2444" s="1" t="s">
        <v>107</v>
      </c>
      <c r="E2444">
        <v>2023</v>
      </c>
      <c r="F2444" s="1" t="s">
        <v>453</v>
      </c>
      <c r="G2444" s="1" t="s">
        <v>454</v>
      </c>
      <c r="H2444" s="1" t="s">
        <v>5896</v>
      </c>
      <c r="I2444" s="1" t="s">
        <v>5897</v>
      </c>
      <c r="J2444" s="1" t="s">
        <v>20</v>
      </c>
      <c r="K2444" s="3">
        <v>38.97</v>
      </c>
      <c r="L2444">
        <v>2</v>
      </c>
      <c r="M2444" s="3">
        <v>77.94</v>
      </c>
      <c r="N2444" s="1" t="s">
        <v>21</v>
      </c>
      <c r="O2444" s="1" t="s">
        <v>37</v>
      </c>
    </row>
    <row r="2445" spans="1:15" x14ac:dyDescent="0.3">
      <c r="A2445" s="1" t="s">
        <v>6057</v>
      </c>
      <c r="B2445" s="2">
        <v>45050</v>
      </c>
      <c r="C2445" s="1" t="s">
        <v>6672</v>
      </c>
      <c r="D2445" s="1" t="s">
        <v>46</v>
      </c>
      <c r="E2445">
        <v>2023</v>
      </c>
      <c r="F2445" s="1" t="s">
        <v>1555</v>
      </c>
      <c r="G2445" s="1" t="s">
        <v>1556</v>
      </c>
      <c r="H2445" s="1" t="s">
        <v>2535</v>
      </c>
      <c r="I2445" s="1" t="s">
        <v>4784</v>
      </c>
      <c r="J2445" s="1" t="s">
        <v>87</v>
      </c>
      <c r="K2445" s="3">
        <v>25.66</v>
      </c>
      <c r="L2445">
        <v>4</v>
      </c>
      <c r="M2445" s="3">
        <v>102.64</v>
      </c>
      <c r="N2445" s="1" t="s">
        <v>6669</v>
      </c>
      <c r="O2445" s="1" t="s">
        <v>44</v>
      </c>
    </row>
    <row r="2446" spans="1:15" x14ac:dyDescent="0.3">
      <c r="A2446" s="1" t="s">
        <v>6058</v>
      </c>
      <c r="B2446" s="2">
        <v>45628</v>
      </c>
      <c r="C2446" s="1" t="s">
        <v>6667</v>
      </c>
      <c r="D2446" s="1" t="s">
        <v>107</v>
      </c>
      <c r="E2446">
        <v>2024</v>
      </c>
      <c r="F2446" s="1" t="s">
        <v>3403</v>
      </c>
      <c r="G2446" s="1" t="s">
        <v>3404</v>
      </c>
      <c r="H2446" s="1" t="s">
        <v>508</v>
      </c>
      <c r="I2446" s="1" t="s">
        <v>5341</v>
      </c>
      <c r="J2446" s="1" t="s">
        <v>20</v>
      </c>
      <c r="K2446" s="3">
        <v>21.42</v>
      </c>
      <c r="L2446">
        <v>1</v>
      </c>
      <c r="M2446" s="3">
        <v>21.42</v>
      </c>
      <c r="N2446" s="1" t="s">
        <v>21</v>
      </c>
      <c r="O2446" s="1" t="s">
        <v>22</v>
      </c>
    </row>
    <row r="2447" spans="1:15" x14ac:dyDescent="0.3">
      <c r="A2447" s="1" t="s">
        <v>6059</v>
      </c>
      <c r="B2447" s="2">
        <v>45042</v>
      </c>
      <c r="C2447" s="1" t="s">
        <v>6670</v>
      </c>
      <c r="D2447" s="1" t="s">
        <v>82</v>
      </c>
      <c r="E2447">
        <v>2023</v>
      </c>
      <c r="F2447" s="1" t="s">
        <v>5253</v>
      </c>
      <c r="G2447" s="1" t="s">
        <v>5254</v>
      </c>
      <c r="H2447" s="1" t="s">
        <v>856</v>
      </c>
      <c r="I2447" s="1" t="s">
        <v>857</v>
      </c>
      <c r="J2447" s="1" t="s">
        <v>51</v>
      </c>
      <c r="K2447" s="3">
        <v>48.69</v>
      </c>
      <c r="L2447">
        <v>4</v>
      </c>
      <c r="M2447" s="3">
        <v>194.76</v>
      </c>
      <c r="N2447" s="1" t="s">
        <v>21</v>
      </c>
      <c r="O2447" s="1" t="s">
        <v>193</v>
      </c>
    </row>
    <row r="2448" spans="1:15" x14ac:dyDescent="0.3">
      <c r="A2448" s="1" t="s">
        <v>6060</v>
      </c>
      <c r="B2448" s="2">
        <v>45586</v>
      </c>
      <c r="C2448" s="1" t="s">
        <v>6667</v>
      </c>
      <c r="D2448" s="1" t="s">
        <v>133</v>
      </c>
      <c r="E2448">
        <v>2024</v>
      </c>
      <c r="F2448" s="1" t="s">
        <v>3109</v>
      </c>
      <c r="G2448" s="1" t="s">
        <v>3110</v>
      </c>
      <c r="H2448" s="1" t="s">
        <v>85</v>
      </c>
      <c r="I2448" s="1" t="s">
        <v>4947</v>
      </c>
      <c r="J2448" s="1" t="s">
        <v>20</v>
      </c>
      <c r="K2448" s="3">
        <v>21.16</v>
      </c>
      <c r="L2448">
        <v>4</v>
      </c>
      <c r="M2448" s="3">
        <v>84.64</v>
      </c>
      <c r="N2448" s="1" t="s">
        <v>21</v>
      </c>
      <c r="O2448" s="1" t="s">
        <v>80</v>
      </c>
    </row>
    <row r="2449" spans="1:15" x14ac:dyDescent="0.3">
      <c r="A2449" s="1" t="s">
        <v>6061</v>
      </c>
      <c r="B2449" s="2">
        <v>45719</v>
      </c>
      <c r="C2449" s="1" t="s">
        <v>6667</v>
      </c>
      <c r="D2449" s="1" t="s">
        <v>15</v>
      </c>
      <c r="E2449">
        <v>2025</v>
      </c>
      <c r="F2449" s="1" t="s">
        <v>2813</v>
      </c>
      <c r="G2449" s="1" t="s">
        <v>2814</v>
      </c>
      <c r="H2449" s="1" t="s">
        <v>1911</v>
      </c>
      <c r="I2449" s="1" t="s">
        <v>1912</v>
      </c>
      <c r="J2449" s="1" t="s">
        <v>70</v>
      </c>
      <c r="K2449" s="3">
        <v>44.91</v>
      </c>
      <c r="L2449">
        <v>3</v>
      </c>
      <c r="M2449" s="3">
        <v>134.72999999999999</v>
      </c>
      <c r="N2449" s="1" t="s">
        <v>21</v>
      </c>
      <c r="O2449" s="1" t="s">
        <v>22</v>
      </c>
    </row>
    <row r="2450" spans="1:15" x14ac:dyDescent="0.3">
      <c r="A2450" s="1" t="s">
        <v>6062</v>
      </c>
      <c r="B2450" s="2">
        <v>45425</v>
      </c>
      <c r="C2450" s="1" t="s">
        <v>6667</v>
      </c>
      <c r="D2450" s="1" t="s">
        <v>46</v>
      </c>
      <c r="E2450">
        <v>2024</v>
      </c>
      <c r="F2450" s="1" t="s">
        <v>1092</v>
      </c>
      <c r="G2450" s="1" t="s">
        <v>6063</v>
      </c>
      <c r="H2450" s="1" t="s">
        <v>4753</v>
      </c>
      <c r="I2450" s="1" t="s">
        <v>4754</v>
      </c>
      <c r="J2450" s="1" t="s">
        <v>87</v>
      </c>
      <c r="K2450" s="3">
        <v>36.89</v>
      </c>
      <c r="L2450">
        <v>1</v>
      </c>
      <c r="M2450" s="3">
        <v>36.89</v>
      </c>
      <c r="N2450" s="1" t="s">
        <v>6669</v>
      </c>
      <c r="O2450" s="1" t="s">
        <v>52</v>
      </c>
    </row>
    <row r="2451" spans="1:15" x14ac:dyDescent="0.3">
      <c r="A2451" s="1" t="s">
        <v>6064</v>
      </c>
      <c r="B2451" s="2">
        <v>45574</v>
      </c>
      <c r="C2451" s="1" t="s">
        <v>6670</v>
      </c>
      <c r="D2451" s="1" t="s">
        <v>133</v>
      </c>
      <c r="E2451">
        <v>2024</v>
      </c>
      <c r="F2451" s="1" t="s">
        <v>1322</v>
      </c>
      <c r="G2451" s="1" t="s">
        <v>1323</v>
      </c>
      <c r="H2451" s="1" t="s">
        <v>5902</v>
      </c>
      <c r="I2451" s="1" t="s">
        <v>5903</v>
      </c>
      <c r="J2451" s="1" t="s">
        <v>87</v>
      </c>
      <c r="K2451" s="3">
        <v>35.14</v>
      </c>
      <c r="L2451">
        <v>1</v>
      </c>
      <c r="M2451" s="3">
        <v>35.14</v>
      </c>
      <c r="N2451" s="1" t="s">
        <v>29</v>
      </c>
      <c r="O2451" s="1" t="s">
        <v>193</v>
      </c>
    </row>
    <row r="2452" spans="1:15" x14ac:dyDescent="0.3">
      <c r="A2452" s="1" t="s">
        <v>6065</v>
      </c>
      <c r="B2452" s="2">
        <v>45514</v>
      </c>
      <c r="C2452" s="1" t="s">
        <v>6673</v>
      </c>
      <c r="D2452" s="1" t="s">
        <v>90</v>
      </c>
      <c r="E2452">
        <v>2024</v>
      </c>
      <c r="F2452" s="1" t="s">
        <v>2140</v>
      </c>
      <c r="G2452" s="1" t="s">
        <v>2141</v>
      </c>
      <c r="H2452" s="1" t="s">
        <v>5929</v>
      </c>
      <c r="I2452" s="1" t="s">
        <v>5930</v>
      </c>
      <c r="J2452" s="1" t="s">
        <v>70</v>
      </c>
      <c r="K2452" s="3">
        <v>10.36</v>
      </c>
      <c r="L2452">
        <v>4</v>
      </c>
      <c r="M2452" s="3">
        <v>41.44</v>
      </c>
      <c r="N2452" s="1" t="s">
        <v>21</v>
      </c>
      <c r="O2452" s="1" t="s">
        <v>44</v>
      </c>
    </row>
    <row r="2453" spans="1:15" x14ac:dyDescent="0.3">
      <c r="A2453" s="1" t="s">
        <v>6066</v>
      </c>
      <c r="B2453" s="2">
        <v>45139</v>
      </c>
      <c r="C2453" s="1" t="s">
        <v>6671</v>
      </c>
      <c r="D2453" s="1" t="s">
        <v>90</v>
      </c>
      <c r="E2453">
        <v>2023</v>
      </c>
      <c r="F2453" s="1" t="s">
        <v>967</v>
      </c>
      <c r="G2453" s="1" t="s">
        <v>968</v>
      </c>
      <c r="H2453" s="1" t="s">
        <v>767</v>
      </c>
      <c r="I2453" s="1" t="s">
        <v>1017</v>
      </c>
      <c r="J2453" s="1" t="s">
        <v>20</v>
      </c>
      <c r="K2453" s="3">
        <v>27.28</v>
      </c>
      <c r="L2453">
        <v>3</v>
      </c>
      <c r="M2453" s="3">
        <v>81.84</v>
      </c>
      <c r="N2453" s="1" t="s">
        <v>29</v>
      </c>
      <c r="O2453" s="1" t="s">
        <v>37</v>
      </c>
    </row>
    <row r="2454" spans="1:15" x14ac:dyDescent="0.3">
      <c r="A2454" s="1" t="s">
        <v>6067</v>
      </c>
      <c r="B2454" s="2">
        <v>45430</v>
      </c>
      <c r="C2454" s="1" t="s">
        <v>6673</v>
      </c>
      <c r="D2454" s="1" t="s">
        <v>46</v>
      </c>
      <c r="E2454">
        <v>2024</v>
      </c>
      <c r="F2454" s="1" t="s">
        <v>1241</v>
      </c>
      <c r="G2454" s="1" t="s">
        <v>6068</v>
      </c>
      <c r="H2454" s="1" t="s">
        <v>191</v>
      </c>
      <c r="I2454" s="1" t="s">
        <v>4296</v>
      </c>
      <c r="J2454" s="1" t="s">
        <v>20</v>
      </c>
      <c r="K2454" s="3">
        <v>14.86</v>
      </c>
      <c r="L2454">
        <v>2</v>
      </c>
      <c r="M2454" s="3">
        <v>29.72</v>
      </c>
      <c r="N2454" s="1" t="s">
        <v>29</v>
      </c>
      <c r="O2454" s="1" t="s">
        <v>37</v>
      </c>
    </row>
    <row r="2455" spans="1:15" x14ac:dyDescent="0.3">
      <c r="A2455" s="1" t="s">
        <v>6069</v>
      </c>
      <c r="B2455" s="2">
        <v>45299</v>
      </c>
      <c r="C2455" s="1" t="s">
        <v>6667</v>
      </c>
      <c r="D2455" s="1" t="s">
        <v>210</v>
      </c>
      <c r="E2455">
        <v>2024</v>
      </c>
      <c r="F2455" s="1" t="s">
        <v>118</v>
      </c>
      <c r="G2455" s="1" t="s">
        <v>2431</v>
      </c>
      <c r="H2455" s="1" t="s">
        <v>2177</v>
      </c>
      <c r="I2455" s="1" t="s">
        <v>2178</v>
      </c>
      <c r="J2455" s="1" t="s">
        <v>87</v>
      </c>
      <c r="K2455" s="3">
        <v>16.100000000000001</v>
      </c>
      <c r="L2455">
        <v>5</v>
      </c>
      <c r="M2455" s="3">
        <v>80.5</v>
      </c>
      <c r="N2455" s="1" t="s">
        <v>21</v>
      </c>
      <c r="O2455" s="1" t="s">
        <v>37</v>
      </c>
    </row>
    <row r="2456" spans="1:15" x14ac:dyDescent="0.3">
      <c r="A2456" s="1" t="s">
        <v>6070</v>
      </c>
      <c r="B2456" s="2">
        <v>45532</v>
      </c>
      <c r="C2456" s="1" t="s">
        <v>6670</v>
      </c>
      <c r="D2456" s="1" t="s">
        <v>90</v>
      </c>
      <c r="E2456">
        <v>2024</v>
      </c>
      <c r="F2456" s="1" t="s">
        <v>1120</v>
      </c>
      <c r="G2456" s="1" t="s">
        <v>2623</v>
      </c>
      <c r="H2456" s="1" t="s">
        <v>1089</v>
      </c>
      <c r="I2456" s="1" t="s">
        <v>1090</v>
      </c>
      <c r="J2456" s="1" t="s">
        <v>20</v>
      </c>
      <c r="K2456" s="3">
        <v>30.95</v>
      </c>
      <c r="L2456">
        <v>1</v>
      </c>
      <c r="M2456" s="3">
        <v>30.95</v>
      </c>
      <c r="N2456" s="1" t="s">
        <v>21</v>
      </c>
      <c r="O2456" s="1" t="s">
        <v>37</v>
      </c>
    </row>
    <row r="2457" spans="1:15" x14ac:dyDescent="0.3">
      <c r="A2457" s="1" t="s">
        <v>6071</v>
      </c>
      <c r="B2457" s="2">
        <v>45210</v>
      </c>
      <c r="C2457" s="1" t="s">
        <v>6670</v>
      </c>
      <c r="D2457" s="1" t="s">
        <v>133</v>
      </c>
      <c r="E2457">
        <v>2023</v>
      </c>
      <c r="F2457" s="1" t="s">
        <v>3131</v>
      </c>
      <c r="G2457" s="1" t="s">
        <v>3132</v>
      </c>
      <c r="H2457" s="1" t="s">
        <v>2349</v>
      </c>
      <c r="I2457" s="1" t="s">
        <v>2350</v>
      </c>
      <c r="J2457" s="1" t="s">
        <v>70</v>
      </c>
      <c r="K2457" s="3">
        <v>49.86</v>
      </c>
      <c r="L2457">
        <v>4</v>
      </c>
      <c r="M2457" s="3">
        <v>199.44</v>
      </c>
      <c r="N2457" s="1" t="s">
        <v>21</v>
      </c>
      <c r="O2457" s="1" t="s">
        <v>44</v>
      </c>
    </row>
    <row r="2458" spans="1:15" x14ac:dyDescent="0.3">
      <c r="A2458" s="1" t="s">
        <v>6072</v>
      </c>
      <c r="B2458" s="2">
        <v>45584</v>
      </c>
      <c r="C2458" s="1" t="s">
        <v>6673</v>
      </c>
      <c r="D2458" s="1" t="s">
        <v>133</v>
      </c>
      <c r="E2458">
        <v>2024</v>
      </c>
      <c r="F2458" s="1" t="s">
        <v>1668</v>
      </c>
      <c r="G2458" s="1" t="s">
        <v>1669</v>
      </c>
      <c r="H2458" s="1" t="s">
        <v>2174</v>
      </c>
      <c r="I2458" s="1" t="s">
        <v>3520</v>
      </c>
      <c r="J2458" s="1" t="s">
        <v>51</v>
      </c>
      <c r="K2458" s="3">
        <v>37.869999999999997</v>
      </c>
      <c r="L2458">
        <v>3</v>
      </c>
      <c r="M2458" s="3">
        <v>113.61</v>
      </c>
      <c r="N2458" s="1" t="s">
        <v>21</v>
      </c>
      <c r="O2458" s="1" t="s">
        <v>37</v>
      </c>
    </row>
    <row r="2459" spans="1:15" x14ac:dyDescent="0.3">
      <c r="A2459" s="1" t="s">
        <v>6073</v>
      </c>
      <c r="B2459" s="2">
        <v>45100</v>
      </c>
      <c r="C2459" s="1" t="s">
        <v>6668</v>
      </c>
      <c r="D2459" s="1" t="s">
        <v>24</v>
      </c>
      <c r="E2459">
        <v>2023</v>
      </c>
      <c r="F2459" s="1" t="s">
        <v>438</v>
      </c>
      <c r="G2459" s="1" t="s">
        <v>1790</v>
      </c>
      <c r="H2459" s="1" t="s">
        <v>2003</v>
      </c>
      <c r="I2459" s="1" t="s">
        <v>2194</v>
      </c>
      <c r="J2459" s="1" t="s">
        <v>87</v>
      </c>
      <c r="K2459" s="3">
        <v>37.229999999999997</v>
      </c>
      <c r="L2459">
        <v>2</v>
      </c>
      <c r="M2459" s="3">
        <v>74.459999999999994</v>
      </c>
      <c r="N2459" s="1" t="s">
        <v>6669</v>
      </c>
      <c r="O2459" s="1" t="s">
        <v>37</v>
      </c>
    </row>
    <row r="2460" spans="1:15" x14ac:dyDescent="0.3">
      <c r="A2460" s="1" t="s">
        <v>6074</v>
      </c>
      <c r="B2460" s="2">
        <v>45827</v>
      </c>
      <c r="C2460" s="1" t="s">
        <v>6672</v>
      </c>
      <c r="D2460" s="1" t="s">
        <v>24</v>
      </c>
      <c r="E2460">
        <v>2025</v>
      </c>
      <c r="F2460" s="1" t="s">
        <v>1452</v>
      </c>
      <c r="G2460" s="1" t="s">
        <v>1453</v>
      </c>
      <c r="H2460" s="1" t="s">
        <v>3138</v>
      </c>
      <c r="I2460" s="1" t="s">
        <v>3139</v>
      </c>
      <c r="J2460" s="1" t="s">
        <v>20</v>
      </c>
      <c r="K2460" s="3">
        <v>28.15</v>
      </c>
      <c r="L2460">
        <v>2</v>
      </c>
      <c r="M2460" s="3">
        <v>56.3</v>
      </c>
      <c r="N2460" s="1" t="s">
        <v>21</v>
      </c>
      <c r="O2460" s="1" t="s">
        <v>30</v>
      </c>
    </row>
    <row r="2461" spans="1:15" x14ac:dyDescent="0.3">
      <c r="A2461" s="1" t="s">
        <v>6075</v>
      </c>
      <c r="B2461" s="2">
        <v>45501</v>
      </c>
      <c r="C2461" s="1" t="s">
        <v>6666</v>
      </c>
      <c r="D2461" s="1" t="s">
        <v>32</v>
      </c>
      <c r="E2461">
        <v>2024</v>
      </c>
      <c r="F2461" s="1" t="s">
        <v>1914</v>
      </c>
      <c r="G2461" s="1" t="s">
        <v>1915</v>
      </c>
      <c r="H2461" s="1" t="s">
        <v>2900</v>
      </c>
      <c r="I2461" s="1" t="s">
        <v>6076</v>
      </c>
      <c r="J2461" s="1" t="s">
        <v>51</v>
      </c>
      <c r="K2461" s="3">
        <v>35.99</v>
      </c>
      <c r="L2461">
        <v>1</v>
      </c>
      <c r="M2461" s="3">
        <v>35.99</v>
      </c>
      <c r="N2461" s="1" t="s">
        <v>29</v>
      </c>
      <c r="O2461" s="1" t="s">
        <v>52</v>
      </c>
    </row>
    <row r="2462" spans="1:15" x14ac:dyDescent="0.3">
      <c r="A2462" s="1" t="s">
        <v>6077</v>
      </c>
      <c r="B2462" s="2">
        <v>45205</v>
      </c>
      <c r="C2462" s="1" t="s">
        <v>6668</v>
      </c>
      <c r="D2462" s="1" t="s">
        <v>133</v>
      </c>
      <c r="E2462">
        <v>2023</v>
      </c>
      <c r="F2462" s="1" t="s">
        <v>1508</v>
      </c>
      <c r="G2462" s="1" t="s">
        <v>1509</v>
      </c>
      <c r="H2462" s="1" t="s">
        <v>3834</v>
      </c>
      <c r="I2462" s="1" t="s">
        <v>3835</v>
      </c>
      <c r="J2462" s="1" t="s">
        <v>20</v>
      </c>
      <c r="K2462" s="3">
        <v>52.09</v>
      </c>
      <c r="L2462">
        <v>2</v>
      </c>
      <c r="M2462" s="3">
        <v>104.18</v>
      </c>
      <c r="N2462" s="1" t="s">
        <v>29</v>
      </c>
      <c r="O2462" s="1" t="s">
        <v>30</v>
      </c>
    </row>
    <row r="2463" spans="1:15" x14ac:dyDescent="0.3">
      <c r="A2463" s="1" t="s">
        <v>6078</v>
      </c>
      <c r="B2463" s="2">
        <v>45378</v>
      </c>
      <c r="C2463" s="1" t="s">
        <v>6670</v>
      </c>
      <c r="D2463" s="1" t="s">
        <v>15</v>
      </c>
      <c r="E2463">
        <v>2024</v>
      </c>
      <c r="F2463" s="1" t="s">
        <v>1500</v>
      </c>
      <c r="G2463" s="1" t="s">
        <v>1501</v>
      </c>
      <c r="H2463" s="1" t="s">
        <v>1518</v>
      </c>
      <c r="I2463" s="1" t="s">
        <v>1519</v>
      </c>
      <c r="J2463" s="1" t="s">
        <v>87</v>
      </c>
      <c r="K2463" s="3">
        <v>33.729999999999997</v>
      </c>
      <c r="L2463">
        <v>5</v>
      </c>
      <c r="M2463" s="3">
        <v>168.65</v>
      </c>
      <c r="N2463" s="1" t="s">
        <v>21</v>
      </c>
      <c r="O2463" s="1" t="s">
        <v>80</v>
      </c>
    </row>
    <row r="2464" spans="1:15" x14ac:dyDescent="0.3">
      <c r="A2464" s="1" t="s">
        <v>6079</v>
      </c>
      <c r="B2464" s="2">
        <v>45456</v>
      </c>
      <c r="C2464" s="1" t="s">
        <v>6672</v>
      </c>
      <c r="D2464" s="1" t="s">
        <v>24</v>
      </c>
      <c r="E2464">
        <v>2024</v>
      </c>
      <c r="F2464" s="1" t="s">
        <v>3712</v>
      </c>
      <c r="G2464" s="1" t="s">
        <v>6080</v>
      </c>
      <c r="H2464" s="1" t="s">
        <v>1108</v>
      </c>
      <c r="I2464" s="1" t="s">
        <v>1109</v>
      </c>
      <c r="J2464" s="1" t="s">
        <v>51</v>
      </c>
      <c r="K2464" s="3">
        <v>36.130000000000003</v>
      </c>
      <c r="L2464">
        <v>1</v>
      </c>
      <c r="M2464" s="3">
        <v>36.130000000000003</v>
      </c>
      <c r="N2464" s="1" t="s">
        <v>29</v>
      </c>
      <c r="O2464" s="1" t="s">
        <v>37</v>
      </c>
    </row>
    <row r="2465" spans="1:15" x14ac:dyDescent="0.3">
      <c r="A2465" s="1" t="s">
        <v>6081</v>
      </c>
      <c r="B2465" s="2">
        <v>45099</v>
      </c>
      <c r="C2465" s="1" t="s">
        <v>6672</v>
      </c>
      <c r="D2465" s="1" t="s">
        <v>24</v>
      </c>
      <c r="E2465">
        <v>2023</v>
      </c>
      <c r="F2465" s="1" t="s">
        <v>631</v>
      </c>
      <c r="G2465" s="1" t="s">
        <v>632</v>
      </c>
      <c r="H2465" s="1" t="s">
        <v>1462</v>
      </c>
      <c r="I2465" s="1" t="s">
        <v>1728</v>
      </c>
      <c r="J2465" s="1" t="s">
        <v>20</v>
      </c>
      <c r="K2465" s="3">
        <v>36.54</v>
      </c>
      <c r="L2465">
        <v>2</v>
      </c>
      <c r="M2465" s="3">
        <v>73.08</v>
      </c>
      <c r="N2465" s="1" t="s">
        <v>6669</v>
      </c>
      <c r="O2465" s="1" t="s">
        <v>37</v>
      </c>
    </row>
    <row r="2466" spans="1:15" x14ac:dyDescent="0.3">
      <c r="A2466" s="1" t="s">
        <v>6082</v>
      </c>
      <c r="B2466" s="2">
        <v>45019</v>
      </c>
      <c r="C2466" s="1" t="s">
        <v>6667</v>
      </c>
      <c r="D2466" s="1" t="s">
        <v>82</v>
      </c>
      <c r="E2466">
        <v>2023</v>
      </c>
      <c r="F2466" s="1" t="s">
        <v>2259</v>
      </c>
      <c r="G2466" s="1" t="s">
        <v>2260</v>
      </c>
      <c r="H2466" s="1" t="s">
        <v>950</v>
      </c>
      <c r="I2466" s="1" t="s">
        <v>4931</v>
      </c>
      <c r="J2466" s="1" t="s">
        <v>20</v>
      </c>
      <c r="K2466" s="3">
        <v>27.24</v>
      </c>
      <c r="L2466">
        <v>1</v>
      </c>
      <c r="M2466" s="3">
        <v>27.24</v>
      </c>
      <c r="N2466" s="1" t="s">
        <v>6669</v>
      </c>
      <c r="O2466" s="1" t="s">
        <v>22</v>
      </c>
    </row>
    <row r="2467" spans="1:15" x14ac:dyDescent="0.3">
      <c r="A2467" s="1" t="s">
        <v>6083</v>
      </c>
      <c r="B2467" s="2">
        <v>44940</v>
      </c>
      <c r="C2467" s="1" t="s">
        <v>6673</v>
      </c>
      <c r="D2467" s="1" t="s">
        <v>210</v>
      </c>
      <c r="E2467">
        <v>2023</v>
      </c>
      <c r="F2467" s="1" t="s">
        <v>3395</v>
      </c>
      <c r="G2467" s="1" t="s">
        <v>3730</v>
      </c>
      <c r="H2467" s="1" t="s">
        <v>6084</v>
      </c>
      <c r="I2467" s="1" t="s">
        <v>6085</v>
      </c>
      <c r="J2467" s="1" t="s">
        <v>51</v>
      </c>
      <c r="K2467" s="3">
        <v>19.89</v>
      </c>
      <c r="L2467">
        <v>3</v>
      </c>
      <c r="M2467" s="3">
        <v>59.67</v>
      </c>
      <c r="N2467" s="1" t="s">
        <v>88</v>
      </c>
      <c r="O2467" s="1" t="s">
        <v>193</v>
      </c>
    </row>
    <row r="2468" spans="1:15" x14ac:dyDescent="0.3">
      <c r="A2468" s="1" t="s">
        <v>6086</v>
      </c>
      <c r="B2468" s="2">
        <v>45562</v>
      </c>
      <c r="C2468" s="1" t="s">
        <v>6668</v>
      </c>
      <c r="D2468" s="1" t="s">
        <v>60</v>
      </c>
      <c r="E2468">
        <v>2024</v>
      </c>
      <c r="F2468" s="1" t="s">
        <v>4823</v>
      </c>
      <c r="G2468" s="1" t="s">
        <v>4824</v>
      </c>
      <c r="H2468" s="1" t="s">
        <v>1713</v>
      </c>
      <c r="I2468" s="1" t="s">
        <v>1714</v>
      </c>
      <c r="J2468" s="1" t="s">
        <v>70</v>
      </c>
      <c r="K2468" s="3">
        <v>22.65</v>
      </c>
      <c r="L2468">
        <v>3</v>
      </c>
      <c r="M2468" s="3">
        <v>67.95</v>
      </c>
      <c r="N2468" s="1" t="s">
        <v>21</v>
      </c>
      <c r="O2468" s="1" t="s">
        <v>44</v>
      </c>
    </row>
    <row r="2469" spans="1:15" x14ac:dyDescent="0.3">
      <c r="A2469" s="1" t="s">
        <v>6087</v>
      </c>
      <c r="B2469" s="2">
        <v>45116</v>
      </c>
      <c r="C2469" s="1" t="s">
        <v>6666</v>
      </c>
      <c r="D2469" s="1" t="s">
        <v>32</v>
      </c>
      <c r="E2469">
        <v>2023</v>
      </c>
      <c r="F2469" s="1" t="s">
        <v>1914</v>
      </c>
      <c r="G2469" s="1" t="s">
        <v>3141</v>
      </c>
      <c r="H2469" s="1" t="s">
        <v>623</v>
      </c>
      <c r="I2469" s="1" t="s">
        <v>2232</v>
      </c>
      <c r="J2469" s="1" t="s">
        <v>70</v>
      </c>
      <c r="K2469" s="3">
        <v>9.7200000000000006</v>
      </c>
      <c r="L2469">
        <v>4</v>
      </c>
      <c r="M2469" s="3">
        <v>38.880000000000003</v>
      </c>
      <c r="N2469" s="1" t="s">
        <v>6669</v>
      </c>
      <c r="O2469" s="1" t="s">
        <v>193</v>
      </c>
    </row>
    <row r="2470" spans="1:15" x14ac:dyDescent="0.3">
      <c r="A2470" s="1" t="s">
        <v>6088</v>
      </c>
      <c r="B2470" s="2">
        <v>45287</v>
      </c>
      <c r="C2470" s="1" t="s">
        <v>6670</v>
      </c>
      <c r="D2470" s="1" t="s">
        <v>107</v>
      </c>
      <c r="E2470">
        <v>2023</v>
      </c>
      <c r="F2470" s="1" t="s">
        <v>33</v>
      </c>
      <c r="G2470" s="1" t="s">
        <v>34</v>
      </c>
      <c r="H2470" s="1" t="s">
        <v>3933</v>
      </c>
      <c r="I2470" s="1" t="s">
        <v>3934</v>
      </c>
      <c r="J2470" s="1" t="s">
        <v>20</v>
      </c>
      <c r="K2470" s="3">
        <v>42.35</v>
      </c>
      <c r="L2470">
        <v>1</v>
      </c>
      <c r="M2470" s="3">
        <v>42.35</v>
      </c>
      <c r="N2470" s="1" t="s">
        <v>21</v>
      </c>
      <c r="O2470" s="1" t="s">
        <v>95</v>
      </c>
    </row>
    <row r="2471" spans="1:15" x14ac:dyDescent="0.3">
      <c r="A2471" s="1" t="s">
        <v>6089</v>
      </c>
      <c r="B2471" s="2">
        <v>45264</v>
      </c>
      <c r="C2471" s="1" t="s">
        <v>6667</v>
      </c>
      <c r="D2471" s="1" t="s">
        <v>107</v>
      </c>
      <c r="E2471">
        <v>2023</v>
      </c>
      <c r="F2471" s="1" t="s">
        <v>1304</v>
      </c>
      <c r="G2471" s="1" t="s">
        <v>5488</v>
      </c>
      <c r="H2471" s="1" t="s">
        <v>2053</v>
      </c>
      <c r="I2471" s="1" t="s">
        <v>5986</v>
      </c>
      <c r="J2471" s="1" t="s">
        <v>20</v>
      </c>
      <c r="K2471" s="3">
        <v>12.85</v>
      </c>
      <c r="L2471">
        <v>4</v>
      </c>
      <c r="M2471" s="3">
        <v>51.4</v>
      </c>
      <c r="N2471" s="1" t="s">
        <v>6669</v>
      </c>
      <c r="O2471" s="1" t="s">
        <v>30</v>
      </c>
    </row>
    <row r="2472" spans="1:15" x14ac:dyDescent="0.3">
      <c r="A2472" s="1" t="s">
        <v>6090</v>
      </c>
      <c r="B2472" s="2">
        <v>45534</v>
      </c>
      <c r="C2472" s="1" t="s">
        <v>6668</v>
      </c>
      <c r="D2472" s="1" t="s">
        <v>90</v>
      </c>
      <c r="E2472">
        <v>2024</v>
      </c>
      <c r="F2472" s="1" t="s">
        <v>1633</v>
      </c>
      <c r="G2472" s="1" t="s">
        <v>1634</v>
      </c>
      <c r="H2472" s="1" t="s">
        <v>6091</v>
      </c>
      <c r="I2472" s="1" t="s">
        <v>6092</v>
      </c>
      <c r="J2472" s="1" t="s">
        <v>51</v>
      </c>
      <c r="K2472" s="3">
        <v>6.86</v>
      </c>
      <c r="L2472">
        <v>1</v>
      </c>
      <c r="M2472" s="3">
        <v>6.86</v>
      </c>
      <c r="N2472" s="1" t="s">
        <v>21</v>
      </c>
      <c r="O2472" s="1" t="s">
        <v>44</v>
      </c>
    </row>
    <row r="2473" spans="1:15" x14ac:dyDescent="0.3">
      <c r="A2473" s="1" t="s">
        <v>6093</v>
      </c>
      <c r="B2473" s="2">
        <v>45116</v>
      </c>
      <c r="C2473" s="1" t="s">
        <v>6666</v>
      </c>
      <c r="D2473" s="1" t="s">
        <v>32</v>
      </c>
      <c r="E2473">
        <v>2023</v>
      </c>
      <c r="F2473" s="1" t="s">
        <v>2799</v>
      </c>
      <c r="G2473" s="1" t="s">
        <v>5304</v>
      </c>
      <c r="H2473" s="1" t="s">
        <v>2779</v>
      </c>
      <c r="I2473" s="1" t="s">
        <v>3514</v>
      </c>
      <c r="J2473" s="1" t="s">
        <v>20</v>
      </c>
      <c r="K2473" s="3">
        <v>15.49</v>
      </c>
      <c r="L2473">
        <v>5</v>
      </c>
      <c r="M2473" s="3">
        <v>77.45</v>
      </c>
      <c r="N2473" s="1" t="s">
        <v>88</v>
      </c>
      <c r="O2473" s="1" t="s">
        <v>22</v>
      </c>
    </row>
    <row r="2474" spans="1:15" x14ac:dyDescent="0.3">
      <c r="A2474" s="1" t="s">
        <v>6094</v>
      </c>
      <c r="B2474" s="2">
        <v>45392</v>
      </c>
      <c r="C2474" s="1" t="s">
        <v>6670</v>
      </c>
      <c r="D2474" s="1" t="s">
        <v>82</v>
      </c>
      <c r="E2474">
        <v>2024</v>
      </c>
      <c r="F2474" s="1" t="s">
        <v>1043</v>
      </c>
      <c r="G2474" s="1" t="s">
        <v>1612</v>
      </c>
      <c r="H2474" s="1" t="s">
        <v>1210</v>
      </c>
      <c r="I2474" s="1" t="s">
        <v>1211</v>
      </c>
      <c r="J2474" s="1" t="s">
        <v>20</v>
      </c>
      <c r="K2474" s="3">
        <v>6.64</v>
      </c>
      <c r="L2474">
        <v>3</v>
      </c>
      <c r="M2474" s="3">
        <v>19.920000000000002</v>
      </c>
      <c r="N2474" s="1" t="s">
        <v>21</v>
      </c>
      <c r="O2474" s="1" t="s">
        <v>30</v>
      </c>
    </row>
    <row r="2475" spans="1:15" x14ac:dyDescent="0.3">
      <c r="A2475" s="1" t="s">
        <v>6095</v>
      </c>
      <c r="B2475" s="2">
        <v>45112</v>
      </c>
      <c r="C2475" s="1" t="s">
        <v>6670</v>
      </c>
      <c r="D2475" s="1" t="s">
        <v>32</v>
      </c>
      <c r="E2475">
        <v>2023</v>
      </c>
      <c r="F2475" s="1" t="s">
        <v>118</v>
      </c>
      <c r="G2475" s="1" t="s">
        <v>805</v>
      </c>
      <c r="H2475" s="1" t="s">
        <v>950</v>
      </c>
      <c r="I2475" s="1" t="s">
        <v>3875</v>
      </c>
      <c r="J2475" s="1" t="s">
        <v>87</v>
      </c>
      <c r="K2475" s="3">
        <v>23.8</v>
      </c>
      <c r="L2475">
        <v>4</v>
      </c>
      <c r="M2475" s="3">
        <v>95.2</v>
      </c>
      <c r="N2475" s="1" t="s">
        <v>6669</v>
      </c>
      <c r="O2475" s="1" t="s">
        <v>37</v>
      </c>
    </row>
    <row r="2476" spans="1:15" x14ac:dyDescent="0.3">
      <c r="A2476" s="1" t="s">
        <v>6096</v>
      </c>
      <c r="B2476" s="2">
        <v>45687</v>
      </c>
      <c r="C2476" s="1" t="s">
        <v>6672</v>
      </c>
      <c r="D2476" s="1" t="s">
        <v>210</v>
      </c>
      <c r="E2476">
        <v>2025</v>
      </c>
      <c r="F2476" s="1" t="s">
        <v>4567</v>
      </c>
      <c r="G2476" s="1" t="s">
        <v>4568</v>
      </c>
      <c r="H2476" s="1" t="s">
        <v>692</v>
      </c>
      <c r="I2476" s="1" t="s">
        <v>4078</v>
      </c>
      <c r="J2476" s="1" t="s">
        <v>87</v>
      </c>
      <c r="K2476" s="3">
        <v>40.549999999999997</v>
      </c>
      <c r="L2476">
        <v>2</v>
      </c>
      <c r="M2476" s="3">
        <v>81.099999999999994</v>
      </c>
      <c r="N2476" s="1" t="s">
        <v>29</v>
      </c>
      <c r="O2476" s="1" t="s">
        <v>22</v>
      </c>
    </row>
    <row r="2477" spans="1:15" x14ac:dyDescent="0.3">
      <c r="A2477" s="1" t="s">
        <v>6097</v>
      </c>
      <c r="B2477" s="2">
        <v>45072</v>
      </c>
      <c r="C2477" s="1" t="s">
        <v>6668</v>
      </c>
      <c r="D2477" s="1" t="s">
        <v>46</v>
      </c>
      <c r="E2477">
        <v>2023</v>
      </c>
      <c r="F2477" s="1" t="s">
        <v>2507</v>
      </c>
      <c r="G2477" s="1" t="s">
        <v>2508</v>
      </c>
      <c r="H2477" s="1" t="s">
        <v>136</v>
      </c>
      <c r="I2477" s="1" t="s">
        <v>4426</v>
      </c>
      <c r="J2477" s="1" t="s">
        <v>70</v>
      </c>
      <c r="K2477" s="3">
        <v>51.14</v>
      </c>
      <c r="L2477">
        <v>3</v>
      </c>
      <c r="M2477" s="3">
        <v>153.41999999999999</v>
      </c>
      <c r="N2477" s="1" t="s">
        <v>6669</v>
      </c>
      <c r="O2477" s="1" t="s">
        <v>37</v>
      </c>
    </row>
    <row r="2478" spans="1:15" x14ac:dyDescent="0.3">
      <c r="A2478" s="1" t="s">
        <v>6098</v>
      </c>
      <c r="B2478" s="2">
        <v>45604</v>
      </c>
      <c r="C2478" s="1" t="s">
        <v>6668</v>
      </c>
      <c r="D2478" s="1" t="s">
        <v>54</v>
      </c>
      <c r="E2478">
        <v>2024</v>
      </c>
      <c r="F2478" s="1" t="s">
        <v>5537</v>
      </c>
      <c r="G2478" s="1" t="s">
        <v>5538</v>
      </c>
      <c r="H2478" s="1" t="s">
        <v>4153</v>
      </c>
      <c r="I2478" s="1" t="s">
        <v>4154</v>
      </c>
      <c r="J2478" s="1" t="s">
        <v>20</v>
      </c>
      <c r="K2478" s="3">
        <v>42.39</v>
      </c>
      <c r="L2478">
        <v>1</v>
      </c>
      <c r="M2478" s="3">
        <v>42.39</v>
      </c>
      <c r="N2478" s="1" t="s">
        <v>21</v>
      </c>
      <c r="O2478" s="1" t="s">
        <v>52</v>
      </c>
    </row>
    <row r="2479" spans="1:15" x14ac:dyDescent="0.3">
      <c r="A2479" s="1" t="s">
        <v>6099</v>
      </c>
      <c r="B2479" s="2">
        <v>45492</v>
      </c>
      <c r="C2479" s="1" t="s">
        <v>6668</v>
      </c>
      <c r="D2479" s="1" t="s">
        <v>32</v>
      </c>
      <c r="E2479">
        <v>2024</v>
      </c>
      <c r="F2479" s="1" t="s">
        <v>2661</v>
      </c>
      <c r="G2479" s="1" t="s">
        <v>3877</v>
      </c>
      <c r="H2479" s="1" t="s">
        <v>3149</v>
      </c>
      <c r="I2479" s="1" t="s">
        <v>4228</v>
      </c>
      <c r="J2479" s="1" t="s">
        <v>51</v>
      </c>
      <c r="K2479" s="3">
        <v>15.09</v>
      </c>
      <c r="L2479">
        <v>2</v>
      </c>
      <c r="M2479" s="3">
        <v>30.18</v>
      </c>
      <c r="N2479" s="1" t="s">
        <v>29</v>
      </c>
      <c r="O2479" s="1" t="s">
        <v>30</v>
      </c>
    </row>
    <row r="2480" spans="1:15" x14ac:dyDescent="0.3">
      <c r="A2480" s="1" t="s">
        <v>6100</v>
      </c>
      <c r="B2480" s="2">
        <v>44927</v>
      </c>
      <c r="C2480" s="1" t="s">
        <v>6666</v>
      </c>
      <c r="D2480" s="1" t="s">
        <v>210</v>
      </c>
      <c r="E2480">
        <v>2023</v>
      </c>
      <c r="F2480" s="1" t="s">
        <v>794</v>
      </c>
      <c r="G2480" s="1" t="s">
        <v>2578</v>
      </c>
      <c r="H2480" s="1" t="s">
        <v>4346</v>
      </c>
      <c r="I2480" s="1" t="s">
        <v>4347</v>
      </c>
      <c r="J2480" s="1" t="s">
        <v>70</v>
      </c>
      <c r="K2480" s="3">
        <v>13.31</v>
      </c>
      <c r="L2480">
        <v>1</v>
      </c>
      <c r="M2480" s="3">
        <v>13.31</v>
      </c>
      <c r="N2480" s="1" t="s">
        <v>6669</v>
      </c>
      <c r="O2480" s="1" t="s">
        <v>22</v>
      </c>
    </row>
    <row r="2481" spans="1:15" x14ac:dyDescent="0.3">
      <c r="A2481" s="1" t="s">
        <v>6101</v>
      </c>
      <c r="B2481" s="2">
        <v>45548</v>
      </c>
      <c r="C2481" s="1" t="s">
        <v>6668</v>
      </c>
      <c r="D2481" s="1" t="s">
        <v>60</v>
      </c>
      <c r="E2481">
        <v>2024</v>
      </c>
      <c r="F2481" s="1" t="s">
        <v>2136</v>
      </c>
      <c r="G2481" s="1" t="s">
        <v>2137</v>
      </c>
      <c r="H2481" s="1" t="s">
        <v>1613</v>
      </c>
      <c r="I2481" s="1" t="s">
        <v>1614</v>
      </c>
      <c r="J2481" s="1" t="s">
        <v>20</v>
      </c>
      <c r="K2481" s="3">
        <v>38.71</v>
      </c>
      <c r="L2481">
        <v>5</v>
      </c>
      <c r="M2481" s="3">
        <v>193.55</v>
      </c>
      <c r="N2481" s="1" t="s">
        <v>29</v>
      </c>
      <c r="O2481" s="1" t="s">
        <v>22</v>
      </c>
    </row>
    <row r="2482" spans="1:15" x14ac:dyDescent="0.3">
      <c r="A2482" s="1" t="s">
        <v>6102</v>
      </c>
      <c r="B2482" s="2">
        <v>45494</v>
      </c>
      <c r="C2482" s="1" t="s">
        <v>6666</v>
      </c>
      <c r="D2482" s="1" t="s">
        <v>32</v>
      </c>
      <c r="E2482">
        <v>2024</v>
      </c>
      <c r="F2482" s="1" t="s">
        <v>1002</v>
      </c>
      <c r="G2482" s="1" t="s">
        <v>1003</v>
      </c>
      <c r="H2482" s="1" t="s">
        <v>4726</v>
      </c>
      <c r="I2482" s="1" t="s">
        <v>4727</v>
      </c>
      <c r="J2482" s="1" t="s">
        <v>20</v>
      </c>
      <c r="K2482" s="3">
        <v>13.89</v>
      </c>
      <c r="L2482">
        <v>1</v>
      </c>
      <c r="M2482" s="3">
        <v>13.89</v>
      </c>
      <c r="N2482" s="1" t="s">
        <v>6669</v>
      </c>
      <c r="O2482" s="1" t="s">
        <v>37</v>
      </c>
    </row>
    <row r="2483" spans="1:15" x14ac:dyDescent="0.3">
      <c r="A2483" s="1" t="s">
        <v>6103</v>
      </c>
      <c r="B2483" s="2">
        <v>45534</v>
      </c>
      <c r="C2483" s="1" t="s">
        <v>6668</v>
      </c>
      <c r="D2483" s="1" t="s">
        <v>90</v>
      </c>
      <c r="E2483">
        <v>2024</v>
      </c>
      <c r="F2483" s="1" t="s">
        <v>6104</v>
      </c>
      <c r="G2483" s="1" t="s">
        <v>6105</v>
      </c>
      <c r="H2483" s="1" t="s">
        <v>3221</v>
      </c>
      <c r="I2483" s="1" t="s">
        <v>5550</v>
      </c>
      <c r="J2483" s="1" t="s">
        <v>70</v>
      </c>
      <c r="K2483" s="3">
        <v>17.18</v>
      </c>
      <c r="L2483">
        <v>3</v>
      </c>
      <c r="M2483" s="3">
        <v>51.54</v>
      </c>
      <c r="N2483" s="1" t="s">
        <v>21</v>
      </c>
      <c r="O2483" s="1" t="s">
        <v>52</v>
      </c>
    </row>
    <row r="2484" spans="1:15" x14ac:dyDescent="0.3">
      <c r="A2484" s="1" t="s">
        <v>6106</v>
      </c>
      <c r="B2484" s="2">
        <v>45889</v>
      </c>
      <c r="C2484" s="1" t="s">
        <v>6670</v>
      </c>
      <c r="D2484" s="1" t="s">
        <v>90</v>
      </c>
      <c r="E2484">
        <v>2025</v>
      </c>
      <c r="F2484" s="1" t="s">
        <v>596</v>
      </c>
      <c r="G2484" s="1" t="s">
        <v>597</v>
      </c>
      <c r="H2484" s="1" t="s">
        <v>4224</v>
      </c>
      <c r="I2484" s="1" t="s">
        <v>4225</v>
      </c>
      <c r="J2484" s="1" t="s">
        <v>70</v>
      </c>
      <c r="K2484" s="3">
        <v>24.78</v>
      </c>
      <c r="L2484">
        <v>4</v>
      </c>
      <c r="M2484" s="3">
        <v>99.12</v>
      </c>
      <c r="N2484" s="1" t="s">
        <v>21</v>
      </c>
      <c r="O2484" s="1" t="s">
        <v>37</v>
      </c>
    </row>
    <row r="2485" spans="1:15" x14ac:dyDescent="0.3">
      <c r="A2485" s="1" t="s">
        <v>6107</v>
      </c>
      <c r="B2485" s="2">
        <v>45489</v>
      </c>
      <c r="C2485" s="1" t="s">
        <v>6671</v>
      </c>
      <c r="D2485" s="1" t="s">
        <v>32</v>
      </c>
      <c r="E2485">
        <v>2024</v>
      </c>
      <c r="F2485" s="1" t="s">
        <v>226</v>
      </c>
      <c r="G2485" s="1" t="s">
        <v>227</v>
      </c>
      <c r="H2485" s="1" t="s">
        <v>3747</v>
      </c>
      <c r="I2485" s="1" t="s">
        <v>4959</v>
      </c>
      <c r="J2485" s="1" t="s">
        <v>70</v>
      </c>
      <c r="K2485" s="3">
        <v>32.29</v>
      </c>
      <c r="L2485">
        <v>3</v>
      </c>
      <c r="M2485" s="3">
        <v>96.87</v>
      </c>
      <c r="N2485" s="1" t="s">
        <v>21</v>
      </c>
      <c r="O2485" s="1" t="s">
        <v>37</v>
      </c>
    </row>
    <row r="2486" spans="1:15" x14ac:dyDescent="0.3">
      <c r="A2486" s="1" t="s">
        <v>6108</v>
      </c>
      <c r="B2486" s="2">
        <v>45553</v>
      </c>
      <c r="C2486" s="1" t="s">
        <v>6670</v>
      </c>
      <c r="D2486" s="1" t="s">
        <v>60</v>
      </c>
      <c r="E2486">
        <v>2024</v>
      </c>
      <c r="F2486" s="1" t="s">
        <v>2542</v>
      </c>
      <c r="G2486" s="1" t="s">
        <v>2543</v>
      </c>
      <c r="H2486" s="1" t="s">
        <v>2779</v>
      </c>
      <c r="I2486" s="1" t="s">
        <v>2780</v>
      </c>
      <c r="J2486" s="1" t="s">
        <v>87</v>
      </c>
      <c r="K2486" s="3">
        <v>34.979999999999997</v>
      </c>
      <c r="L2486">
        <v>5</v>
      </c>
      <c r="M2486" s="3">
        <v>174.9</v>
      </c>
      <c r="N2486" s="1" t="s">
        <v>6669</v>
      </c>
      <c r="O2486" s="1" t="s">
        <v>22</v>
      </c>
    </row>
    <row r="2487" spans="1:15" x14ac:dyDescent="0.3">
      <c r="A2487" s="1" t="s">
        <v>6109</v>
      </c>
      <c r="B2487" s="2">
        <v>45235</v>
      </c>
      <c r="C2487" s="1" t="s">
        <v>6666</v>
      </c>
      <c r="D2487" s="1" t="s">
        <v>54</v>
      </c>
      <c r="E2487">
        <v>2023</v>
      </c>
      <c r="F2487" s="1" t="s">
        <v>378</v>
      </c>
      <c r="G2487" s="1" t="s">
        <v>379</v>
      </c>
      <c r="H2487" s="1" t="s">
        <v>1557</v>
      </c>
      <c r="I2487" s="1" t="s">
        <v>3500</v>
      </c>
      <c r="J2487" s="1" t="s">
        <v>20</v>
      </c>
      <c r="K2487" s="3">
        <v>5.12</v>
      </c>
      <c r="L2487">
        <v>3</v>
      </c>
      <c r="M2487" s="3">
        <v>15.36</v>
      </c>
      <c r="N2487" s="1" t="s">
        <v>21</v>
      </c>
      <c r="O2487" s="1" t="s">
        <v>37</v>
      </c>
    </row>
    <row r="2488" spans="1:15" x14ac:dyDescent="0.3">
      <c r="A2488" s="1" t="s">
        <v>6110</v>
      </c>
      <c r="B2488" s="2">
        <v>45170</v>
      </c>
      <c r="C2488" s="1" t="s">
        <v>6668</v>
      </c>
      <c r="D2488" s="1" t="s">
        <v>60</v>
      </c>
      <c r="E2488">
        <v>2023</v>
      </c>
      <c r="F2488" s="1" t="s">
        <v>1413</v>
      </c>
      <c r="G2488" s="1" t="s">
        <v>6111</v>
      </c>
      <c r="H2488" s="1" t="s">
        <v>5229</v>
      </c>
      <c r="I2488" s="1" t="s">
        <v>5230</v>
      </c>
      <c r="J2488" s="1" t="s">
        <v>51</v>
      </c>
      <c r="K2488" s="3">
        <v>49.05</v>
      </c>
      <c r="L2488">
        <v>4</v>
      </c>
      <c r="M2488" s="3">
        <v>196.2</v>
      </c>
      <c r="N2488" s="1" t="s">
        <v>29</v>
      </c>
      <c r="O2488" s="1" t="s">
        <v>37</v>
      </c>
    </row>
    <row r="2489" spans="1:15" x14ac:dyDescent="0.3">
      <c r="A2489" s="1" t="s">
        <v>6112</v>
      </c>
      <c r="B2489" s="2">
        <v>45606</v>
      </c>
      <c r="C2489" s="1" t="s">
        <v>6666</v>
      </c>
      <c r="D2489" s="1" t="s">
        <v>54</v>
      </c>
      <c r="E2489">
        <v>2024</v>
      </c>
      <c r="F2489" s="1" t="s">
        <v>5375</v>
      </c>
      <c r="G2489" s="1" t="s">
        <v>5376</v>
      </c>
      <c r="H2489" s="1" t="s">
        <v>2493</v>
      </c>
      <c r="I2489" s="1" t="s">
        <v>5492</v>
      </c>
      <c r="J2489" s="1" t="s">
        <v>20</v>
      </c>
      <c r="K2489" s="3">
        <v>22.52</v>
      </c>
      <c r="L2489">
        <v>5</v>
      </c>
      <c r="M2489" s="3">
        <v>112.6</v>
      </c>
      <c r="N2489" s="1" t="s">
        <v>29</v>
      </c>
      <c r="O2489" s="1" t="s">
        <v>22</v>
      </c>
    </row>
    <row r="2490" spans="1:15" x14ac:dyDescent="0.3">
      <c r="A2490" s="1" t="s">
        <v>6113</v>
      </c>
      <c r="B2490" s="2">
        <v>45154</v>
      </c>
      <c r="C2490" s="1" t="s">
        <v>6670</v>
      </c>
      <c r="D2490" s="1" t="s">
        <v>90</v>
      </c>
      <c r="E2490">
        <v>2023</v>
      </c>
      <c r="F2490" s="1" t="s">
        <v>2192</v>
      </c>
      <c r="G2490" s="1" t="s">
        <v>2193</v>
      </c>
      <c r="H2490" s="1" t="s">
        <v>197</v>
      </c>
      <c r="I2490" s="1" t="s">
        <v>875</v>
      </c>
      <c r="J2490" s="1" t="s">
        <v>70</v>
      </c>
      <c r="K2490" s="3">
        <v>40.1</v>
      </c>
      <c r="L2490">
        <v>3</v>
      </c>
      <c r="M2490" s="3">
        <v>120.3</v>
      </c>
      <c r="N2490" s="1" t="s">
        <v>21</v>
      </c>
      <c r="O2490" s="1" t="s">
        <v>80</v>
      </c>
    </row>
    <row r="2491" spans="1:15" x14ac:dyDescent="0.3">
      <c r="A2491" s="1" t="s">
        <v>6114</v>
      </c>
      <c r="B2491" s="2">
        <v>45246</v>
      </c>
      <c r="C2491" s="1" t="s">
        <v>6672</v>
      </c>
      <c r="D2491" s="1" t="s">
        <v>54</v>
      </c>
      <c r="E2491">
        <v>2023</v>
      </c>
      <c r="F2491" s="1" t="s">
        <v>1524</v>
      </c>
      <c r="G2491" s="1" t="s">
        <v>1525</v>
      </c>
      <c r="H2491" s="1" t="s">
        <v>4266</v>
      </c>
      <c r="I2491" s="1" t="s">
        <v>4349</v>
      </c>
      <c r="J2491" s="1" t="s">
        <v>87</v>
      </c>
      <c r="K2491" s="3">
        <v>7.32</v>
      </c>
      <c r="L2491">
        <v>3</v>
      </c>
      <c r="M2491" s="3">
        <v>21.96</v>
      </c>
      <c r="N2491" s="1" t="s">
        <v>88</v>
      </c>
      <c r="O2491" s="1" t="s">
        <v>44</v>
      </c>
    </row>
    <row r="2492" spans="1:15" x14ac:dyDescent="0.3">
      <c r="A2492" s="1" t="s">
        <v>6115</v>
      </c>
      <c r="B2492" s="2">
        <v>44970</v>
      </c>
      <c r="C2492" s="1" t="s">
        <v>6667</v>
      </c>
      <c r="D2492" s="1" t="s">
        <v>39</v>
      </c>
      <c r="E2492">
        <v>2023</v>
      </c>
      <c r="F2492" s="1" t="s">
        <v>300</v>
      </c>
      <c r="G2492" s="1" t="s">
        <v>301</v>
      </c>
      <c r="H2492" s="1" t="s">
        <v>2287</v>
      </c>
      <c r="I2492" s="1" t="s">
        <v>2288</v>
      </c>
      <c r="J2492" s="1" t="s">
        <v>51</v>
      </c>
      <c r="K2492" s="3">
        <v>47.95</v>
      </c>
      <c r="L2492">
        <v>1</v>
      </c>
      <c r="M2492" s="3">
        <v>47.95</v>
      </c>
      <c r="N2492" s="1" t="s">
        <v>6669</v>
      </c>
      <c r="O2492" s="1" t="s">
        <v>52</v>
      </c>
    </row>
    <row r="2493" spans="1:15" x14ac:dyDescent="0.3">
      <c r="A2493" s="1" t="s">
        <v>6116</v>
      </c>
      <c r="B2493" s="2">
        <v>45083</v>
      </c>
      <c r="C2493" s="1" t="s">
        <v>6671</v>
      </c>
      <c r="D2493" s="1" t="s">
        <v>24</v>
      </c>
      <c r="E2493">
        <v>2023</v>
      </c>
      <c r="F2493" s="1" t="s">
        <v>6117</v>
      </c>
      <c r="G2493" s="1" t="s">
        <v>6118</v>
      </c>
      <c r="H2493" s="1" t="s">
        <v>2106</v>
      </c>
      <c r="I2493" s="1" t="s">
        <v>2107</v>
      </c>
      <c r="J2493" s="1" t="s">
        <v>70</v>
      </c>
      <c r="K2493" s="3">
        <v>6.62</v>
      </c>
      <c r="L2493">
        <v>1</v>
      </c>
      <c r="M2493" s="3">
        <v>6.62</v>
      </c>
      <c r="N2493" s="1" t="s">
        <v>21</v>
      </c>
      <c r="O2493" s="1" t="s">
        <v>22</v>
      </c>
    </row>
    <row r="2494" spans="1:15" x14ac:dyDescent="0.3">
      <c r="A2494" s="1" t="s">
        <v>6119</v>
      </c>
      <c r="B2494" s="2">
        <v>45514</v>
      </c>
      <c r="C2494" s="1" t="s">
        <v>6673</v>
      </c>
      <c r="D2494" s="1" t="s">
        <v>90</v>
      </c>
      <c r="E2494">
        <v>2024</v>
      </c>
      <c r="F2494" s="1" t="s">
        <v>1058</v>
      </c>
      <c r="G2494" s="1" t="s">
        <v>2843</v>
      </c>
      <c r="H2494" s="1" t="s">
        <v>450</v>
      </c>
      <c r="I2494" s="1" t="s">
        <v>451</v>
      </c>
      <c r="J2494" s="1" t="s">
        <v>70</v>
      </c>
      <c r="K2494" s="3">
        <v>18.510000000000002</v>
      </c>
      <c r="L2494">
        <v>1</v>
      </c>
      <c r="M2494" s="3">
        <v>18.510000000000002</v>
      </c>
      <c r="N2494" s="1" t="s">
        <v>21</v>
      </c>
      <c r="O2494" s="1" t="s">
        <v>80</v>
      </c>
    </row>
    <row r="2495" spans="1:15" x14ac:dyDescent="0.3">
      <c r="A2495" s="1" t="s">
        <v>6120</v>
      </c>
      <c r="B2495" s="2">
        <v>45346</v>
      </c>
      <c r="C2495" s="1" t="s">
        <v>6673</v>
      </c>
      <c r="D2495" s="1" t="s">
        <v>39</v>
      </c>
      <c r="E2495">
        <v>2024</v>
      </c>
      <c r="F2495" s="1" t="s">
        <v>1235</v>
      </c>
      <c r="G2495" s="1" t="s">
        <v>5348</v>
      </c>
      <c r="H2495" s="1" t="s">
        <v>1974</v>
      </c>
      <c r="I2495" s="1" t="s">
        <v>6121</v>
      </c>
      <c r="J2495" s="1" t="s">
        <v>70</v>
      </c>
      <c r="K2495" s="3">
        <v>8.77</v>
      </c>
      <c r="L2495">
        <v>4</v>
      </c>
      <c r="M2495" s="3">
        <v>35.08</v>
      </c>
      <c r="N2495" s="1" t="s">
        <v>21</v>
      </c>
      <c r="O2495" s="1" t="s">
        <v>44</v>
      </c>
    </row>
    <row r="2496" spans="1:15" x14ac:dyDescent="0.3">
      <c r="A2496" s="1" t="s">
        <v>6122</v>
      </c>
      <c r="B2496" s="2">
        <v>45164</v>
      </c>
      <c r="C2496" s="1" t="s">
        <v>6673</v>
      </c>
      <c r="D2496" s="1" t="s">
        <v>90</v>
      </c>
      <c r="E2496">
        <v>2023</v>
      </c>
      <c r="F2496" s="1" t="s">
        <v>3885</v>
      </c>
      <c r="G2496" s="1" t="s">
        <v>4758</v>
      </c>
      <c r="H2496" s="1" t="s">
        <v>598</v>
      </c>
      <c r="I2496" s="1" t="s">
        <v>2432</v>
      </c>
      <c r="J2496" s="1" t="s">
        <v>20</v>
      </c>
      <c r="K2496" s="3">
        <v>46.18</v>
      </c>
      <c r="L2496">
        <v>1</v>
      </c>
      <c r="M2496" s="3">
        <v>46.18</v>
      </c>
      <c r="N2496" s="1" t="s">
        <v>88</v>
      </c>
      <c r="O2496" s="1" t="s">
        <v>37</v>
      </c>
    </row>
    <row r="2497" spans="1:15" x14ac:dyDescent="0.3">
      <c r="A2497" s="1" t="s">
        <v>6123</v>
      </c>
      <c r="B2497" s="2">
        <v>45844</v>
      </c>
      <c r="C2497" s="1" t="s">
        <v>6666</v>
      </c>
      <c r="D2497" s="1" t="s">
        <v>32</v>
      </c>
      <c r="E2497">
        <v>2025</v>
      </c>
      <c r="F2497" s="1" t="s">
        <v>4392</v>
      </c>
      <c r="G2497" s="1" t="s">
        <v>4393</v>
      </c>
      <c r="H2497" s="1" t="s">
        <v>4166</v>
      </c>
      <c r="I2497" s="1" t="s">
        <v>4167</v>
      </c>
      <c r="J2497" s="1" t="s">
        <v>20</v>
      </c>
      <c r="K2497" s="3">
        <v>52.57</v>
      </c>
      <c r="L2497">
        <v>1</v>
      </c>
      <c r="M2497" s="3">
        <v>52.57</v>
      </c>
      <c r="N2497" s="1" t="s">
        <v>29</v>
      </c>
      <c r="O2497" s="1" t="s">
        <v>37</v>
      </c>
    </row>
    <row r="2498" spans="1:15" x14ac:dyDescent="0.3">
      <c r="A2498" s="1" t="s">
        <v>6124</v>
      </c>
      <c r="B2498" s="2">
        <v>45261</v>
      </c>
      <c r="C2498" s="1" t="s">
        <v>6668</v>
      </c>
      <c r="D2498" s="1" t="s">
        <v>107</v>
      </c>
      <c r="E2498">
        <v>2023</v>
      </c>
      <c r="F2498" s="1" t="s">
        <v>481</v>
      </c>
      <c r="G2498" s="1" t="s">
        <v>926</v>
      </c>
      <c r="H2498" s="1" t="s">
        <v>4441</v>
      </c>
      <c r="I2498" s="1" t="s">
        <v>4442</v>
      </c>
      <c r="J2498" s="1" t="s">
        <v>70</v>
      </c>
      <c r="K2498" s="3">
        <v>8.65</v>
      </c>
      <c r="L2498">
        <v>2</v>
      </c>
      <c r="M2498" s="3">
        <v>17.3</v>
      </c>
      <c r="N2498" s="1" t="s">
        <v>21</v>
      </c>
      <c r="O2498" s="1" t="s">
        <v>44</v>
      </c>
    </row>
    <row r="2499" spans="1:15" x14ac:dyDescent="0.3">
      <c r="A2499" s="1" t="s">
        <v>6125</v>
      </c>
      <c r="B2499" s="2">
        <v>44841</v>
      </c>
      <c r="C2499" s="1" t="s">
        <v>6668</v>
      </c>
      <c r="D2499" s="1" t="s">
        <v>133</v>
      </c>
      <c r="E2499">
        <v>2022</v>
      </c>
      <c r="F2499" s="1" t="s">
        <v>666</v>
      </c>
      <c r="G2499" s="1" t="s">
        <v>3439</v>
      </c>
      <c r="H2499" s="1" t="s">
        <v>2986</v>
      </c>
      <c r="I2499" s="1" t="s">
        <v>2987</v>
      </c>
      <c r="J2499" s="1" t="s">
        <v>87</v>
      </c>
      <c r="K2499" s="3">
        <v>19.18</v>
      </c>
      <c r="L2499">
        <v>1</v>
      </c>
      <c r="M2499" s="3">
        <v>19.18</v>
      </c>
      <c r="N2499" s="1" t="s">
        <v>21</v>
      </c>
      <c r="O2499" s="1" t="s">
        <v>22</v>
      </c>
    </row>
    <row r="2500" spans="1:15" x14ac:dyDescent="0.3">
      <c r="A2500" s="1" t="s">
        <v>6126</v>
      </c>
      <c r="B2500" s="2">
        <v>45773</v>
      </c>
      <c r="C2500" s="1" t="s">
        <v>6673</v>
      </c>
      <c r="D2500" s="1" t="s">
        <v>82</v>
      </c>
      <c r="E2500">
        <v>2025</v>
      </c>
      <c r="F2500" s="1" t="s">
        <v>1163</v>
      </c>
      <c r="G2500" s="1" t="s">
        <v>4923</v>
      </c>
      <c r="H2500" s="1" t="s">
        <v>936</v>
      </c>
      <c r="I2500" s="1" t="s">
        <v>2138</v>
      </c>
      <c r="J2500" s="1" t="s">
        <v>20</v>
      </c>
      <c r="K2500" s="3">
        <v>26.69</v>
      </c>
      <c r="L2500">
        <v>3</v>
      </c>
      <c r="M2500" s="3">
        <v>80.069999999999993</v>
      </c>
      <c r="N2500" s="1" t="s">
        <v>21</v>
      </c>
      <c r="O2500" s="1" t="s">
        <v>37</v>
      </c>
    </row>
    <row r="2501" spans="1:15" x14ac:dyDescent="0.3">
      <c r="A2501" s="1" t="s">
        <v>6127</v>
      </c>
      <c r="B2501" s="2">
        <v>45848</v>
      </c>
      <c r="C2501" s="1" t="s">
        <v>6672</v>
      </c>
      <c r="D2501" s="1" t="s">
        <v>32</v>
      </c>
      <c r="E2501">
        <v>2025</v>
      </c>
      <c r="F2501" s="1" t="s">
        <v>3216</v>
      </c>
      <c r="G2501" s="1" t="s">
        <v>5393</v>
      </c>
      <c r="H2501" s="1" t="s">
        <v>2079</v>
      </c>
      <c r="I2501" s="1" t="s">
        <v>4556</v>
      </c>
      <c r="J2501" s="1" t="s">
        <v>70</v>
      </c>
      <c r="K2501" s="3">
        <v>13.16</v>
      </c>
      <c r="L2501">
        <v>3</v>
      </c>
      <c r="M2501" s="3">
        <v>39.479999999999997</v>
      </c>
      <c r="N2501" s="1" t="s">
        <v>6669</v>
      </c>
      <c r="O2501" s="1" t="s">
        <v>22</v>
      </c>
    </row>
    <row r="2502" spans="1:15" x14ac:dyDescent="0.3">
      <c r="A2502" s="1" t="s">
        <v>6128</v>
      </c>
      <c r="B2502" s="2">
        <v>45327</v>
      </c>
      <c r="C2502" s="1" t="s">
        <v>6667</v>
      </c>
      <c r="D2502" s="1" t="s">
        <v>39</v>
      </c>
      <c r="E2502">
        <v>2024</v>
      </c>
      <c r="F2502" s="1" t="s">
        <v>2206</v>
      </c>
      <c r="G2502" s="1" t="s">
        <v>2748</v>
      </c>
      <c r="H2502" s="1" t="s">
        <v>4303</v>
      </c>
      <c r="I2502" s="1" t="s">
        <v>4304</v>
      </c>
      <c r="J2502" s="1" t="s">
        <v>20</v>
      </c>
      <c r="K2502" s="3">
        <v>39.909999999999997</v>
      </c>
      <c r="L2502">
        <v>1</v>
      </c>
      <c r="M2502" s="3">
        <v>39.909999999999997</v>
      </c>
      <c r="N2502" s="1" t="s">
        <v>29</v>
      </c>
      <c r="O2502" s="1" t="s">
        <v>22</v>
      </c>
    </row>
    <row r="2503" spans="1:15" x14ac:dyDescent="0.3">
      <c r="A2503" s="1" t="s">
        <v>6129</v>
      </c>
      <c r="B2503" s="2">
        <v>45252</v>
      </c>
      <c r="C2503" s="1" t="s">
        <v>6670</v>
      </c>
      <c r="D2503" s="1" t="s">
        <v>54</v>
      </c>
      <c r="E2503">
        <v>2023</v>
      </c>
      <c r="F2503" s="1" t="s">
        <v>2196</v>
      </c>
      <c r="G2503" s="1" t="s">
        <v>2197</v>
      </c>
      <c r="H2503" s="1" t="s">
        <v>2844</v>
      </c>
      <c r="I2503" s="1" t="s">
        <v>2845</v>
      </c>
      <c r="J2503" s="1" t="s">
        <v>20</v>
      </c>
      <c r="K2503" s="3">
        <v>36.54</v>
      </c>
      <c r="L2503">
        <v>5</v>
      </c>
      <c r="M2503" s="3">
        <v>182.7</v>
      </c>
      <c r="N2503" s="1" t="s">
        <v>21</v>
      </c>
      <c r="O2503" s="1" t="s">
        <v>37</v>
      </c>
    </row>
    <row r="2504" spans="1:15" x14ac:dyDescent="0.3">
      <c r="A2504" s="1" t="s">
        <v>6130</v>
      </c>
      <c r="B2504" s="2">
        <v>45826</v>
      </c>
      <c r="C2504" s="1" t="s">
        <v>6670</v>
      </c>
      <c r="D2504" s="1" t="s">
        <v>24</v>
      </c>
      <c r="E2504">
        <v>2025</v>
      </c>
      <c r="F2504" s="1" t="s">
        <v>1840</v>
      </c>
      <c r="G2504" s="1" t="s">
        <v>1841</v>
      </c>
      <c r="H2504" s="1" t="s">
        <v>5139</v>
      </c>
      <c r="I2504" s="1" t="s">
        <v>5140</v>
      </c>
      <c r="J2504" s="1" t="s">
        <v>20</v>
      </c>
      <c r="K2504" s="3">
        <v>11.3</v>
      </c>
      <c r="L2504">
        <v>4</v>
      </c>
      <c r="M2504" s="3">
        <v>45.2</v>
      </c>
      <c r="N2504" s="1" t="s">
        <v>21</v>
      </c>
      <c r="O2504" s="1" t="s">
        <v>80</v>
      </c>
    </row>
    <row r="2505" spans="1:15" x14ac:dyDescent="0.3">
      <c r="A2505" s="1" t="s">
        <v>6131</v>
      </c>
      <c r="B2505" s="2">
        <v>45219</v>
      </c>
      <c r="C2505" s="1" t="s">
        <v>6668</v>
      </c>
      <c r="D2505" s="1" t="s">
        <v>133</v>
      </c>
      <c r="E2505">
        <v>2023</v>
      </c>
      <c r="F2505" s="1" t="s">
        <v>4599</v>
      </c>
      <c r="G2505" s="1" t="s">
        <v>4600</v>
      </c>
      <c r="H2505" s="1" t="s">
        <v>2810</v>
      </c>
      <c r="I2505" s="1" t="s">
        <v>2811</v>
      </c>
      <c r="J2505" s="1" t="s">
        <v>20</v>
      </c>
      <c r="K2505" s="3">
        <v>20.99</v>
      </c>
      <c r="L2505">
        <v>3</v>
      </c>
      <c r="M2505" s="3">
        <v>62.97</v>
      </c>
      <c r="N2505" s="1" t="s">
        <v>29</v>
      </c>
      <c r="O2505" s="1" t="s">
        <v>22</v>
      </c>
    </row>
    <row r="2506" spans="1:15" x14ac:dyDescent="0.3">
      <c r="A2506" s="1" t="s">
        <v>6132</v>
      </c>
      <c r="B2506" s="2">
        <v>45531</v>
      </c>
      <c r="C2506" s="1" t="s">
        <v>6671</v>
      </c>
      <c r="D2506" s="1" t="s">
        <v>90</v>
      </c>
      <c r="E2506">
        <v>2024</v>
      </c>
      <c r="F2506" s="1" t="s">
        <v>2330</v>
      </c>
      <c r="G2506" s="1" t="s">
        <v>2410</v>
      </c>
      <c r="H2506" s="1" t="s">
        <v>3733</v>
      </c>
      <c r="I2506" s="1" t="s">
        <v>3734</v>
      </c>
      <c r="J2506" s="1" t="s">
        <v>70</v>
      </c>
      <c r="K2506" s="3">
        <v>17.16</v>
      </c>
      <c r="L2506">
        <v>2</v>
      </c>
      <c r="M2506" s="3">
        <v>34.32</v>
      </c>
      <c r="N2506" s="1" t="s">
        <v>21</v>
      </c>
      <c r="O2506" s="1" t="s">
        <v>193</v>
      </c>
    </row>
    <row r="2507" spans="1:15" x14ac:dyDescent="0.3">
      <c r="A2507" s="1" t="s">
        <v>6133</v>
      </c>
      <c r="B2507" s="2">
        <v>44995</v>
      </c>
      <c r="C2507" s="1" t="s">
        <v>6668</v>
      </c>
      <c r="D2507" s="1" t="s">
        <v>15</v>
      </c>
      <c r="E2507">
        <v>2023</v>
      </c>
      <c r="F2507" s="1" t="s">
        <v>3958</v>
      </c>
      <c r="G2507" s="1" t="s">
        <v>3959</v>
      </c>
      <c r="H2507" s="1" t="s">
        <v>3179</v>
      </c>
      <c r="I2507" s="1" t="s">
        <v>4406</v>
      </c>
      <c r="J2507" s="1" t="s">
        <v>20</v>
      </c>
      <c r="K2507" s="3">
        <v>28.8</v>
      </c>
      <c r="L2507">
        <v>5</v>
      </c>
      <c r="M2507" s="3">
        <v>144</v>
      </c>
      <c r="N2507" s="1" t="s">
        <v>29</v>
      </c>
      <c r="O2507" s="1" t="s">
        <v>80</v>
      </c>
    </row>
    <row r="2508" spans="1:15" x14ac:dyDescent="0.3">
      <c r="A2508" s="1" t="s">
        <v>6134</v>
      </c>
      <c r="B2508" s="2">
        <v>45839</v>
      </c>
      <c r="C2508" s="1" t="s">
        <v>6671</v>
      </c>
      <c r="D2508" s="1" t="s">
        <v>32</v>
      </c>
      <c r="E2508">
        <v>2025</v>
      </c>
      <c r="F2508" s="1" t="s">
        <v>1043</v>
      </c>
      <c r="G2508" s="1" t="s">
        <v>1493</v>
      </c>
      <c r="H2508" s="1" t="s">
        <v>4847</v>
      </c>
      <c r="I2508" s="1" t="s">
        <v>4848</v>
      </c>
      <c r="J2508" s="1" t="s">
        <v>20</v>
      </c>
      <c r="K2508" s="3">
        <v>36.42</v>
      </c>
      <c r="L2508">
        <v>4</v>
      </c>
      <c r="M2508" s="3">
        <v>145.68</v>
      </c>
      <c r="N2508" s="1" t="s">
        <v>6669</v>
      </c>
      <c r="O2508" s="1" t="s">
        <v>193</v>
      </c>
    </row>
    <row r="2509" spans="1:15" x14ac:dyDescent="0.3">
      <c r="A2509" s="1" t="s">
        <v>6135</v>
      </c>
      <c r="B2509" s="2">
        <v>45321</v>
      </c>
      <c r="C2509" s="1" t="s">
        <v>6671</v>
      </c>
      <c r="D2509" s="1" t="s">
        <v>210</v>
      </c>
      <c r="E2509">
        <v>2024</v>
      </c>
      <c r="F2509" s="1" t="s">
        <v>2327</v>
      </c>
      <c r="G2509" s="1" t="s">
        <v>2328</v>
      </c>
      <c r="H2509" s="1" t="s">
        <v>191</v>
      </c>
      <c r="I2509" s="1" t="s">
        <v>192</v>
      </c>
      <c r="J2509" s="1" t="s">
        <v>70</v>
      </c>
      <c r="K2509" s="3">
        <v>6.98</v>
      </c>
      <c r="L2509">
        <v>4</v>
      </c>
      <c r="M2509" s="3">
        <v>27.92</v>
      </c>
      <c r="N2509" s="1" t="s">
        <v>29</v>
      </c>
      <c r="O2509" s="1" t="s">
        <v>37</v>
      </c>
    </row>
    <row r="2510" spans="1:15" x14ac:dyDescent="0.3">
      <c r="A2510" s="1" t="s">
        <v>6136</v>
      </c>
      <c r="B2510" s="2">
        <v>45391</v>
      </c>
      <c r="C2510" s="1" t="s">
        <v>6671</v>
      </c>
      <c r="D2510" s="1" t="s">
        <v>82</v>
      </c>
      <c r="E2510">
        <v>2024</v>
      </c>
      <c r="F2510" s="1" t="s">
        <v>4128</v>
      </c>
      <c r="G2510" s="1" t="s">
        <v>4129</v>
      </c>
      <c r="H2510" s="1" t="s">
        <v>1497</v>
      </c>
      <c r="I2510" s="1" t="s">
        <v>3016</v>
      </c>
      <c r="J2510" s="1" t="s">
        <v>87</v>
      </c>
      <c r="K2510" s="3">
        <v>48.4</v>
      </c>
      <c r="L2510">
        <v>1</v>
      </c>
      <c r="M2510" s="3">
        <v>48.4</v>
      </c>
      <c r="N2510" s="1" t="s">
        <v>21</v>
      </c>
      <c r="O2510" s="1" t="s">
        <v>30</v>
      </c>
    </row>
    <row r="2511" spans="1:15" x14ac:dyDescent="0.3">
      <c r="A2511" s="1" t="s">
        <v>6137</v>
      </c>
      <c r="B2511" s="2">
        <v>45487</v>
      </c>
      <c r="C2511" s="1" t="s">
        <v>6666</v>
      </c>
      <c r="D2511" s="1" t="s">
        <v>32</v>
      </c>
      <c r="E2511">
        <v>2024</v>
      </c>
      <c r="F2511" s="1" t="s">
        <v>3824</v>
      </c>
      <c r="G2511" s="1" t="s">
        <v>3825</v>
      </c>
      <c r="H2511" s="1" t="s">
        <v>673</v>
      </c>
      <c r="I2511" s="1" t="s">
        <v>4458</v>
      </c>
      <c r="J2511" s="1" t="s">
        <v>87</v>
      </c>
      <c r="K2511" s="3">
        <v>16.07</v>
      </c>
      <c r="L2511">
        <v>1</v>
      </c>
      <c r="M2511" s="3">
        <v>16.07</v>
      </c>
      <c r="N2511" s="1" t="s">
        <v>6669</v>
      </c>
      <c r="O2511" s="1" t="s">
        <v>193</v>
      </c>
    </row>
    <row r="2512" spans="1:15" x14ac:dyDescent="0.3">
      <c r="A2512" s="1" t="s">
        <v>6138</v>
      </c>
      <c r="B2512" s="2">
        <v>45399</v>
      </c>
      <c r="C2512" s="1" t="s">
        <v>6670</v>
      </c>
      <c r="D2512" s="1" t="s">
        <v>82</v>
      </c>
      <c r="E2512">
        <v>2024</v>
      </c>
      <c r="F2512" s="1" t="s">
        <v>912</v>
      </c>
      <c r="G2512" s="1" t="s">
        <v>5199</v>
      </c>
      <c r="H2512" s="1" t="s">
        <v>2334</v>
      </c>
      <c r="I2512" s="1" t="s">
        <v>2335</v>
      </c>
      <c r="J2512" s="1" t="s">
        <v>51</v>
      </c>
      <c r="K2512" s="3">
        <v>52.99</v>
      </c>
      <c r="L2512">
        <v>4</v>
      </c>
      <c r="M2512" s="3">
        <v>211.96</v>
      </c>
      <c r="N2512" s="1" t="s">
        <v>6669</v>
      </c>
      <c r="O2512" s="1" t="s">
        <v>95</v>
      </c>
    </row>
    <row r="2513" spans="1:15" x14ac:dyDescent="0.3">
      <c r="A2513" s="1" t="s">
        <v>6139</v>
      </c>
      <c r="B2513" s="2">
        <v>45472</v>
      </c>
      <c r="C2513" s="1" t="s">
        <v>6673</v>
      </c>
      <c r="D2513" s="1" t="s">
        <v>24</v>
      </c>
      <c r="E2513">
        <v>2024</v>
      </c>
      <c r="F2513" s="1" t="s">
        <v>2099</v>
      </c>
      <c r="G2513" s="1" t="s">
        <v>2100</v>
      </c>
      <c r="H2513" s="1" t="s">
        <v>6140</v>
      </c>
      <c r="I2513" s="1" t="s">
        <v>6141</v>
      </c>
      <c r="J2513" s="1" t="s">
        <v>70</v>
      </c>
      <c r="K2513" s="3">
        <v>7.42</v>
      </c>
      <c r="L2513">
        <v>1</v>
      </c>
      <c r="M2513" s="3">
        <v>7.42</v>
      </c>
      <c r="N2513" s="1" t="s">
        <v>6669</v>
      </c>
      <c r="O2513" s="1" t="s">
        <v>95</v>
      </c>
    </row>
    <row r="2514" spans="1:15" x14ac:dyDescent="0.3">
      <c r="A2514" s="1" t="s">
        <v>6142</v>
      </c>
      <c r="B2514" s="2">
        <v>45048</v>
      </c>
      <c r="C2514" s="1" t="s">
        <v>6671</v>
      </c>
      <c r="D2514" s="1" t="s">
        <v>46</v>
      </c>
      <c r="E2514">
        <v>2023</v>
      </c>
      <c r="F2514" s="1" t="s">
        <v>2822</v>
      </c>
      <c r="G2514" s="1" t="s">
        <v>2823</v>
      </c>
      <c r="H2514" s="1" t="s">
        <v>393</v>
      </c>
      <c r="I2514" s="1" t="s">
        <v>6143</v>
      </c>
      <c r="J2514" s="1" t="s">
        <v>51</v>
      </c>
      <c r="K2514" s="3">
        <v>5.92</v>
      </c>
      <c r="L2514">
        <v>3</v>
      </c>
      <c r="M2514" s="3">
        <v>17.760000000000002</v>
      </c>
      <c r="N2514" s="1" t="s">
        <v>88</v>
      </c>
      <c r="O2514" s="1" t="s">
        <v>52</v>
      </c>
    </row>
    <row r="2515" spans="1:15" x14ac:dyDescent="0.3">
      <c r="A2515" s="1" t="s">
        <v>6144</v>
      </c>
      <c r="B2515" s="2">
        <v>45252</v>
      </c>
      <c r="C2515" s="1" t="s">
        <v>6670</v>
      </c>
      <c r="D2515" s="1" t="s">
        <v>54</v>
      </c>
      <c r="E2515">
        <v>2023</v>
      </c>
      <c r="F2515" s="1" t="s">
        <v>2919</v>
      </c>
      <c r="G2515" s="1" t="s">
        <v>2920</v>
      </c>
      <c r="H2515" s="1" t="s">
        <v>2396</v>
      </c>
      <c r="I2515" s="1" t="s">
        <v>2397</v>
      </c>
      <c r="J2515" s="1" t="s">
        <v>70</v>
      </c>
      <c r="K2515" s="3">
        <v>20.54</v>
      </c>
      <c r="L2515">
        <v>3</v>
      </c>
      <c r="M2515" s="3">
        <v>61.62</v>
      </c>
      <c r="N2515" s="1" t="s">
        <v>88</v>
      </c>
      <c r="O2515" s="1" t="s">
        <v>52</v>
      </c>
    </row>
    <row r="2516" spans="1:15" x14ac:dyDescent="0.3">
      <c r="A2516" s="1" t="s">
        <v>6145</v>
      </c>
      <c r="B2516" s="2">
        <v>45598</v>
      </c>
      <c r="C2516" s="1" t="s">
        <v>6673</v>
      </c>
      <c r="D2516" s="1" t="s">
        <v>54</v>
      </c>
      <c r="E2516">
        <v>2024</v>
      </c>
      <c r="F2516" s="1" t="s">
        <v>433</v>
      </c>
      <c r="G2516" s="1" t="s">
        <v>434</v>
      </c>
      <c r="H2516" s="1" t="s">
        <v>767</v>
      </c>
      <c r="I2516" s="1" t="s">
        <v>2904</v>
      </c>
      <c r="J2516" s="1" t="s">
        <v>51</v>
      </c>
      <c r="K2516" s="3">
        <v>29.94</v>
      </c>
      <c r="L2516">
        <v>2</v>
      </c>
      <c r="M2516" s="3">
        <v>59.88</v>
      </c>
      <c r="N2516" s="1" t="s">
        <v>21</v>
      </c>
      <c r="O2516" s="1" t="s">
        <v>193</v>
      </c>
    </row>
    <row r="2517" spans="1:15" x14ac:dyDescent="0.3">
      <c r="A2517" s="1" t="s">
        <v>6146</v>
      </c>
      <c r="B2517" s="2">
        <v>45023</v>
      </c>
      <c r="C2517" s="1" t="s">
        <v>6668</v>
      </c>
      <c r="D2517" s="1" t="s">
        <v>82</v>
      </c>
      <c r="E2517">
        <v>2023</v>
      </c>
      <c r="F2517" s="1" t="s">
        <v>2828</v>
      </c>
      <c r="G2517" s="1" t="s">
        <v>6147</v>
      </c>
      <c r="H2517" s="1" t="s">
        <v>99</v>
      </c>
      <c r="I2517" s="1" t="s">
        <v>100</v>
      </c>
      <c r="J2517" s="1" t="s">
        <v>20</v>
      </c>
      <c r="K2517" s="3">
        <v>20.98</v>
      </c>
      <c r="L2517">
        <v>1</v>
      </c>
      <c r="M2517" s="3">
        <v>20.98</v>
      </c>
      <c r="N2517" s="1" t="s">
        <v>6669</v>
      </c>
      <c r="O2517" s="1" t="s">
        <v>95</v>
      </c>
    </row>
    <row r="2518" spans="1:15" x14ac:dyDescent="0.3">
      <c r="A2518" s="1" t="s">
        <v>6148</v>
      </c>
      <c r="B2518" s="2">
        <v>45598</v>
      </c>
      <c r="C2518" s="1" t="s">
        <v>6673</v>
      </c>
      <c r="D2518" s="1" t="s">
        <v>54</v>
      </c>
      <c r="E2518">
        <v>2024</v>
      </c>
      <c r="F2518" s="1" t="s">
        <v>2932</v>
      </c>
      <c r="G2518" s="1" t="s">
        <v>2933</v>
      </c>
      <c r="H2518" s="1" t="s">
        <v>2779</v>
      </c>
      <c r="I2518" s="1" t="s">
        <v>5923</v>
      </c>
      <c r="J2518" s="1" t="s">
        <v>20</v>
      </c>
      <c r="K2518" s="3">
        <v>31.69</v>
      </c>
      <c r="L2518">
        <v>5</v>
      </c>
      <c r="M2518" s="3">
        <v>158.44999999999999</v>
      </c>
      <c r="N2518" s="1" t="s">
        <v>21</v>
      </c>
      <c r="O2518" s="1" t="s">
        <v>22</v>
      </c>
    </row>
    <row r="2519" spans="1:15" x14ac:dyDescent="0.3">
      <c r="A2519" s="1" t="s">
        <v>6149</v>
      </c>
      <c r="B2519" s="2">
        <v>45601</v>
      </c>
      <c r="C2519" s="1" t="s">
        <v>6671</v>
      </c>
      <c r="D2519" s="1" t="s">
        <v>54</v>
      </c>
      <c r="E2519">
        <v>2024</v>
      </c>
      <c r="F2519" s="1" t="s">
        <v>4618</v>
      </c>
      <c r="G2519" s="1" t="s">
        <v>4619</v>
      </c>
      <c r="H2519" s="1" t="s">
        <v>1990</v>
      </c>
      <c r="I2519" s="1" t="s">
        <v>1991</v>
      </c>
      <c r="J2519" s="1" t="s">
        <v>20</v>
      </c>
      <c r="K2519" s="3">
        <v>5.88</v>
      </c>
      <c r="L2519">
        <v>1</v>
      </c>
      <c r="M2519" s="3">
        <v>5.88</v>
      </c>
      <c r="N2519" s="1" t="s">
        <v>21</v>
      </c>
      <c r="O2519" s="1" t="s">
        <v>95</v>
      </c>
    </row>
    <row r="2520" spans="1:15" x14ac:dyDescent="0.3">
      <c r="A2520" s="1" t="s">
        <v>6150</v>
      </c>
      <c r="B2520" s="2">
        <v>44889</v>
      </c>
      <c r="C2520" s="1" t="s">
        <v>6672</v>
      </c>
      <c r="D2520" s="1" t="s">
        <v>54</v>
      </c>
      <c r="E2520">
        <v>2022</v>
      </c>
      <c r="F2520" s="1" t="s">
        <v>3796</v>
      </c>
      <c r="G2520" s="1" t="s">
        <v>3797</v>
      </c>
      <c r="H2520" s="1" t="s">
        <v>3074</v>
      </c>
      <c r="I2520" s="1" t="s">
        <v>3075</v>
      </c>
      <c r="J2520" s="1" t="s">
        <v>20</v>
      </c>
      <c r="K2520" s="3">
        <v>9.7100000000000009</v>
      </c>
      <c r="L2520">
        <v>3</v>
      </c>
      <c r="M2520" s="3">
        <v>29.13</v>
      </c>
      <c r="N2520" s="1" t="s">
        <v>21</v>
      </c>
      <c r="O2520" s="1" t="s">
        <v>37</v>
      </c>
    </row>
    <row r="2521" spans="1:15" x14ac:dyDescent="0.3">
      <c r="A2521" s="1" t="s">
        <v>6151</v>
      </c>
      <c r="B2521" s="2">
        <v>45396</v>
      </c>
      <c r="C2521" s="1" t="s">
        <v>6666</v>
      </c>
      <c r="D2521" s="1" t="s">
        <v>82</v>
      </c>
      <c r="E2521">
        <v>2024</v>
      </c>
      <c r="F2521" s="1" t="s">
        <v>2717</v>
      </c>
      <c r="G2521" s="1" t="s">
        <v>6152</v>
      </c>
      <c r="H2521" s="1" t="s">
        <v>1899</v>
      </c>
      <c r="I2521" s="1" t="s">
        <v>1900</v>
      </c>
      <c r="J2521" s="1" t="s">
        <v>20</v>
      </c>
      <c r="K2521" s="3">
        <v>19.12</v>
      </c>
      <c r="L2521">
        <v>3</v>
      </c>
      <c r="M2521" s="3">
        <v>57.36</v>
      </c>
      <c r="N2521" s="1" t="s">
        <v>29</v>
      </c>
      <c r="O2521" s="1" t="s">
        <v>22</v>
      </c>
    </row>
    <row r="2522" spans="1:15" x14ac:dyDescent="0.3">
      <c r="A2522" s="1" t="s">
        <v>6153</v>
      </c>
      <c r="B2522" s="2">
        <v>45176</v>
      </c>
      <c r="C2522" s="1" t="s">
        <v>6672</v>
      </c>
      <c r="D2522" s="1" t="s">
        <v>60</v>
      </c>
      <c r="E2522">
        <v>2023</v>
      </c>
      <c r="F2522" s="1" t="s">
        <v>1275</v>
      </c>
      <c r="G2522" s="1" t="s">
        <v>6154</v>
      </c>
      <c r="H2522" s="1" t="s">
        <v>2224</v>
      </c>
      <c r="I2522" s="1" t="s">
        <v>2225</v>
      </c>
      <c r="J2522" s="1" t="s">
        <v>20</v>
      </c>
      <c r="K2522" s="3">
        <v>35.93</v>
      </c>
      <c r="L2522">
        <v>4</v>
      </c>
      <c r="M2522" s="3">
        <v>143.72</v>
      </c>
      <c r="N2522" s="1" t="s">
        <v>29</v>
      </c>
      <c r="O2522" s="1" t="s">
        <v>80</v>
      </c>
    </row>
    <row r="2523" spans="1:15" x14ac:dyDescent="0.3">
      <c r="A2523" s="1" t="s">
        <v>6155</v>
      </c>
      <c r="B2523" s="2">
        <v>45601</v>
      </c>
      <c r="C2523" s="1" t="s">
        <v>6671</v>
      </c>
      <c r="D2523" s="1" t="s">
        <v>54</v>
      </c>
      <c r="E2523">
        <v>2024</v>
      </c>
      <c r="F2523" s="1" t="s">
        <v>794</v>
      </c>
      <c r="G2523" s="1" t="s">
        <v>2578</v>
      </c>
      <c r="H2523" s="1" t="s">
        <v>3366</v>
      </c>
      <c r="I2523" s="1" t="s">
        <v>3367</v>
      </c>
      <c r="J2523" s="1" t="s">
        <v>87</v>
      </c>
      <c r="K2523" s="3">
        <v>17.46</v>
      </c>
      <c r="L2523">
        <v>1</v>
      </c>
      <c r="M2523" s="3">
        <v>17.46</v>
      </c>
      <c r="N2523" s="1" t="s">
        <v>29</v>
      </c>
      <c r="O2523" s="1" t="s">
        <v>37</v>
      </c>
    </row>
    <row r="2524" spans="1:15" x14ac:dyDescent="0.3">
      <c r="A2524" s="1" t="s">
        <v>6156</v>
      </c>
      <c r="B2524" s="2">
        <v>45234</v>
      </c>
      <c r="C2524" s="1" t="s">
        <v>6673</v>
      </c>
      <c r="D2524" s="1" t="s">
        <v>54</v>
      </c>
      <c r="E2524">
        <v>2023</v>
      </c>
      <c r="F2524" s="1" t="s">
        <v>2196</v>
      </c>
      <c r="G2524" s="1" t="s">
        <v>2197</v>
      </c>
      <c r="H2524" s="1" t="s">
        <v>2415</v>
      </c>
      <c r="I2524" s="1" t="s">
        <v>2416</v>
      </c>
      <c r="J2524" s="1" t="s">
        <v>20</v>
      </c>
      <c r="K2524" s="3">
        <v>45.68</v>
      </c>
      <c r="L2524">
        <v>2</v>
      </c>
      <c r="M2524" s="3">
        <v>91.36</v>
      </c>
      <c r="N2524" s="1" t="s">
        <v>6669</v>
      </c>
      <c r="O2524" s="1" t="s">
        <v>30</v>
      </c>
    </row>
    <row r="2525" spans="1:15" x14ac:dyDescent="0.3">
      <c r="A2525" s="1" t="s">
        <v>6157</v>
      </c>
      <c r="B2525" s="2">
        <v>44874</v>
      </c>
      <c r="C2525" s="1" t="s">
        <v>6670</v>
      </c>
      <c r="D2525" s="1" t="s">
        <v>54</v>
      </c>
      <c r="E2525">
        <v>2022</v>
      </c>
      <c r="F2525" s="1" t="s">
        <v>414</v>
      </c>
      <c r="G2525" s="1" t="s">
        <v>1824</v>
      </c>
      <c r="H2525" s="1" t="s">
        <v>1251</v>
      </c>
      <c r="I2525" s="1" t="s">
        <v>1252</v>
      </c>
      <c r="J2525" s="1" t="s">
        <v>20</v>
      </c>
      <c r="K2525" s="3">
        <v>33.369999999999997</v>
      </c>
      <c r="L2525">
        <v>1</v>
      </c>
      <c r="M2525" s="3">
        <v>33.369999999999997</v>
      </c>
      <c r="N2525" s="1" t="s">
        <v>21</v>
      </c>
      <c r="O2525" s="1" t="s">
        <v>80</v>
      </c>
    </row>
    <row r="2526" spans="1:15" x14ac:dyDescent="0.3">
      <c r="A2526" s="1" t="s">
        <v>6158</v>
      </c>
      <c r="B2526" s="2">
        <v>45080</v>
      </c>
      <c r="C2526" s="1" t="s">
        <v>6673</v>
      </c>
      <c r="D2526" s="1" t="s">
        <v>24</v>
      </c>
      <c r="E2526">
        <v>2023</v>
      </c>
      <c r="F2526" s="1" t="s">
        <v>1449</v>
      </c>
      <c r="G2526" s="1" t="s">
        <v>5569</v>
      </c>
      <c r="H2526" s="1" t="s">
        <v>554</v>
      </c>
      <c r="I2526" s="1" t="s">
        <v>4518</v>
      </c>
      <c r="J2526" s="1" t="s">
        <v>20</v>
      </c>
      <c r="K2526" s="3">
        <v>7.34</v>
      </c>
      <c r="L2526">
        <v>1</v>
      </c>
      <c r="M2526" s="3">
        <v>7.34</v>
      </c>
      <c r="N2526" s="1" t="s">
        <v>6669</v>
      </c>
      <c r="O2526" s="1" t="s">
        <v>30</v>
      </c>
    </row>
    <row r="2527" spans="1:15" x14ac:dyDescent="0.3">
      <c r="A2527" s="1" t="s">
        <v>6159</v>
      </c>
      <c r="B2527" s="2">
        <v>45559</v>
      </c>
      <c r="C2527" s="1" t="s">
        <v>6671</v>
      </c>
      <c r="D2527" s="1" t="s">
        <v>60</v>
      </c>
      <c r="E2527">
        <v>2024</v>
      </c>
      <c r="F2527" s="1" t="s">
        <v>2149</v>
      </c>
      <c r="G2527" s="1" t="s">
        <v>2444</v>
      </c>
      <c r="H2527" s="1" t="s">
        <v>1029</v>
      </c>
      <c r="I2527" s="1" t="s">
        <v>1030</v>
      </c>
      <c r="J2527" s="1" t="s">
        <v>70</v>
      </c>
      <c r="K2527" s="3">
        <v>33.33</v>
      </c>
      <c r="L2527">
        <v>5</v>
      </c>
      <c r="M2527" s="3">
        <v>166.65</v>
      </c>
      <c r="N2527" s="1" t="s">
        <v>6669</v>
      </c>
      <c r="O2527" s="1" t="s">
        <v>37</v>
      </c>
    </row>
    <row r="2528" spans="1:15" x14ac:dyDescent="0.3">
      <c r="A2528" s="1" t="s">
        <v>6160</v>
      </c>
      <c r="B2528" s="2">
        <v>45763</v>
      </c>
      <c r="C2528" s="1" t="s">
        <v>6670</v>
      </c>
      <c r="D2528" s="1" t="s">
        <v>82</v>
      </c>
      <c r="E2528">
        <v>2025</v>
      </c>
      <c r="F2528" s="1" t="s">
        <v>453</v>
      </c>
      <c r="G2528" s="1" t="s">
        <v>454</v>
      </c>
      <c r="H2528" s="1" t="s">
        <v>1108</v>
      </c>
      <c r="I2528" s="1" t="s">
        <v>1109</v>
      </c>
      <c r="J2528" s="1" t="s">
        <v>70</v>
      </c>
      <c r="K2528" s="3">
        <v>40.64</v>
      </c>
      <c r="L2528">
        <v>3</v>
      </c>
      <c r="M2528" s="3">
        <v>121.92</v>
      </c>
      <c r="N2528" s="1" t="s">
        <v>29</v>
      </c>
      <c r="O2528" s="1" t="s">
        <v>30</v>
      </c>
    </row>
    <row r="2529" spans="1:15" x14ac:dyDescent="0.3">
      <c r="A2529" s="1" t="s">
        <v>6161</v>
      </c>
      <c r="B2529" s="2">
        <v>45129</v>
      </c>
      <c r="C2529" s="1" t="s">
        <v>6673</v>
      </c>
      <c r="D2529" s="1" t="s">
        <v>32</v>
      </c>
      <c r="E2529">
        <v>2023</v>
      </c>
      <c r="F2529" s="1" t="s">
        <v>728</v>
      </c>
      <c r="G2529" s="1" t="s">
        <v>3771</v>
      </c>
      <c r="H2529" s="1" t="s">
        <v>3149</v>
      </c>
      <c r="I2529" s="1" t="s">
        <v>4228</v>
      </c>
      <c r="J2529" s="1" t="s">
        <v>70</v>
      </c>
      <c r="K2529" s="3">
        <v>14.11</v>
      </c>
      <c r="L2529">
        <v>4</v>
      </c>
      <c r="M2529" s="3">
        <v>56.44</v>
      </c>
      <c r="N2529" s="1" t="s">
        <v>21</v>
      </c>
      <c r="O2529" s="1" t="s">
        <v>44</v>
      </c>
    </row>
    <row r="2530" spans="1:15" x14ac:dyDescent="0.3">
      <c r="A2530" s="1" t="s">
        <v>6162</v>
      </c>
      <c r="B2530" s="2">
        <v>44941</v>
      </c>
      <c r="C2530" s="1" t="s">
        <v>6666</v>
      </c>
      <c r="D2530" s="1" t="s">
        <v>210</v>
      </c>
      <c r="E2530">
        <v>2023</v>
      </c>
      <c r="F2530" s="1" t="s">
        <v>3297</v>
      </c>
      <c r="G2530" s="1" t="s">
        <v>3298</v>
      </c>
      <c r="H2530" s="1" t="s">
        <v>4253</v>
      </c>
      <c r="I2530" s="1" t="s">
        <v>4254</v>
      </c>
      <c r="J2530" s="1" t="s">
        <v>20</v>
      </c>
      <c r="K2530" s="3">
        <v>10.3</v>
      </c>
      <c r="L2530">
        <v>2</v>
      </c>
      <c r="M2530" s="3">
        <v>20.6</v>
      </c>
      <c r="N2530" s="1" t="s">
        <v>29</v>
      </c>
      <c r="O2530" s="1" t="s">
        <v>30</v>
      </c>
    </row>
    <row r="2531" spans="1:15" x14ac:dyDescent="0.3">
      <c r="A2531" s="1" t="s">
        <v>6163</v>
      </c>
      <c r="B2531" s="2">
        <v>44982</v>
      </c>
      <c r="C2531" s="1" t="s">
        <v>6673</v>
      </c>
      <c r="D2531" s="1" t="s">
        <v>39</v>
      </c>
      <c r="E2531">
        <v>2023</v>
      </c>
      <c r="F2531" s="1" t="s">
        <v>6164</v>
      </c>
      <c r="G2531" s="1" t="s">
        <v>6165</v>
      </c>
      <c r="H2531" s="1" t="s">
        <v>3436</v>
      </c>
      <c r="I2531" s="1" t="s">
        <v>3437</v>
      </c>
      <c r="J2531" s="1" t="s">
        <v>20</v>
      </c>
      <c r="K2531" s="3">
        <v>47.05</v>
      </c>
      <c r="L2531">
        <v>4</v>
      </c>
      <c r="M2531" s="3">
        <v>188.2</v>
      </c>
      <c r="N2531" s="1" t="s">
        <v>88</v>
      </c>
      <c r="O2531" s="1" t="s">
        <v>193</v>
      </c>
    </row>
    <row r="2532" spans="1:15" x14ac:dyDescent="0.3">
      <c r="A2532" s="1" t="s">
        <v>6166</v>
      </c>
      <c r="B2532" s="2">
        <v>45128</v>
      </c>
      <c r="C2532" s="1" t="s">
        <v>6668</v>
      </c>
      <c r="D2532" s="1" t="s">
        <v>32</v>
      </c>
      <c r="E2532">
        <v>2023</v>
      </c>
      <c r="F2532" s="1" t="s">
        <v>583</v>
      </c>
      <c r="G2532" s="1" t="s">
        <v>584</v>
      </c>
      <c r="H2532" s="1" t="s">
        <v>2062</v>
      </c>
      <c r="I2532" s="1" t="s">
        <v>2063</v>
      </c>
      <c r="J2532" s="1" t="s">
        <v>20</v>
      </c>
      <c r="K2532" s="3">
        <v>29.05</v>
      </c>
      <c r="L2532">
        <v>3</v>
      </c>
      <c r="M2532" s="3">
        <v>87.15</v>
      </c>
      <c r="N2532" s="1" t="s">
        <v>6669</v>
      </c>
      <c r="O2532" s="1" t="s">
        <v>37</v>
      </c>
    </row>
    <row r="2533" spans="1:15" x14ac:dyDescent="0.3">
      <c r="A2533" s="1" t="s">
        <v>6167</v>
      </c>
      <c r="B2533" s="2">
        <v>45152</v>
      </c>
      <c r="C2533" s="1" t="s">
        <v>6667</v>
      </c>
      <c r="D2533" s="1" t="s">
        <v>90</v>
      </c>
      <c r="E2533">
        <v>2023</v>
      </c>
      <c r="F2533" s="1" t="s">
        <v>1405</v>
      </c>
      <c r="G2533" s="1" t="s">
        <v>1406</v>
      </c>
      <c r="H2533" s="1" t="s">
        <v>4365</v>
      </c>
      <c r="I2533" s="1" t="s">
        <v>4366</v>
      </c>
      <c r="J2533" s="1" t="s">
        <v>87</v>
      </c>
      <c r="K2533" s="3">
        <v>30.6</v>
      </c>
      <c r="L2533">
        <v>3</v>
      </c>
      <c r="M2533" s="3">
        <v>91.8</v>
      </c>
      <c r="N2533" s="1" t="s">
        <v>6669</v>
      </c>
      <c r="O2533" s="1" t="s">
        <v>22</v>
      </c>
    </row>
    <row r="2534" spans="1:15" x14ac:dyDescent="0.3">
      <c r="A2534" s="1" t="s">
        <v>6168</v>
      </c>
      <c r="B2534" s="2">
        <v>45223</v>
      </c>
      <c r="C2534" s="1" t="s">
        <v>6671</v>
      </c>
      <c r="D2534" s="1" t="s">
        <v>133</v>
      </c>
      <c r="E2534">
        <v>2023</v>
      </c>
      <c r="F2534" s="1" t="s">
        <v>1048</v>
      </c>
      <c r="G2534" s="1" t="s">
        <v>1049</v>
      </c>
      <c r="H2534" s="1" t="s">
        <v>2877</v>
      </c>
      <c r="I2534" s="1" t="s">
        <v>2878</v>
      </c>
      <c r="J2534" s="1" t="s">
        <v>20</v>
      </c>
      <c r="K2534" s="3">
        <v>26.72</v>
      </c>
      <c r="L2534">
        <v>2</v>
      </c>
      <c r="M2534" s="3">
        <v>53.44</v>
      </c>
      <c r="N2534" s="1" t="s">
        <v>21</v>
      </c>
      <c r="O2534" s="1" t="s">
        <v>37</v>
      </c>
    </row>
    <row r="2535" spans="1:15" x14ac:dyDescent="0.3">
      <c r="A2535" s="1" t="s">
        <v>6169</v>
      </c>
      <c r="B2535" s="2">
        <v>45715</v>
      </c>
      <c r="C2535" s="1" t="s">
        <v>6672</v>
      </c>
      <c r="D2535" s="1" t="s">
        <v>39</v>
      </c>
      <c r="E2535">
        <v>2025</v>
      </c>
      <c r="F2535" s="1" t="s">
        <v>2799</v>
      </c>
      <c r="G2535" s="1" t="s">
        <v>2800</v>
      </c>
      <c r="H2535" s="1" t="s">
        <v>5972</v>
      </c>
      <c r="I2535" s="1" t="s">
        <v>5973</v>
      </c>
      <c r="J2535" s="1" t="s">
        <v>20</v>
      </c>
      <c r="K2535" s="3">
        <v>38.840000000000003</v>
      </c>
      <c r="L2535">
        <v>3</v>
      </c>
      <c r="M2535" s="3">
        <v>116.52</v>
      </c>
      <c r="N2535" s="1" t="s">
        <v>21</v>
      </c>
      <c r="O2535" s="1" t="s">
        <v>22</v>
      </c>
    </row>
    <row r="2536" spans="1:15" x14ac:dyDescent="0.3">
      <c r="A2536" s="1" t="s">
        <v>6170</v>
      </c>
      <c r="B2536" s="2">
        <v>45019</v>
      </c>
      <c r="C2536" s="1" t="s">
        <v>6667</v>
      </c>
      <c r="D2536" s="1" t="s">
        <v>82</v>
      </c>
      <c r="E2536">
        <v>2023</v>
      </c>
      <c r="F2536" s="1" t="s">
        <v>2533</v>
      </c>
      <c r="G2536" s="1" t="s">
        <v>2534</v>
      </c>
      <c r="H2536" s="1" t="s">
        <v>4901</v>
      </c>
      <c r="I2536" s="1" t="s">
        <v>4902</v>
      </c>
      <c r="J2536" s="1" t="s">
        <v>20</v>
      </c>
      <c r="K2536" s="3">
        <v>38.450000000000003</v>
      </c>
      <c r="L2536">
        <v>3</v>
      </c>
      <c r="M2536" s="3">
        <v>115.35</v>
      </c>
      <c r="N2536" s="1" t="s">
        <v>29</v>
      </c>
      <c r="O2536" s="1" t="s">
        <v>37</v>
      </c>
    </row>
    <row r="2537" spans="1:15" x14ac:dyDescent="0.3">
      <c r="A2537" s="1" t="s">
        <v>6171</v>
      </c>
      <c r="B2537" s="2">
        <v>45354</v>
      </c>
      <c r="C2537" s="1" t="s">
        <v>6666</v>
      </c>
      <c r="D2537" s="1" t="s">
        <v>15</v>
      </c>
      <c r="E2537">
        <v>2024</v>
      </c>
      <c r="F2537" s="1" t="s">
        <v>1413</v>
      </c>
      <c r="G2537" s="1" t="s">
        <v>3038</v>
      </c>
      <c r="H2537" s="1" t="s">
        <v>950</v>
      </c>
      <c r="I2537" s="1" t="s">
        <v>3617</v>
      </c>
      <c r="J2537" s="1" t="s">
        <v>70</v>
      </c>
      <c r="K2537" s="3">
        <v>40.69</v>
      </c>
      <c r="L2537">
        <v>3</v>
      </c>
      <c r="M2537" s="3">
        <v>122.07</v>
      </c>
      <c r="N2537" s="1" t="s">
        <v>88</v>
      </c>
      <c r="O2537" s="1" t="s">
        <v>37</v>
      </c>
    </row>
    <row r="2538" spans="1:15" x14ac:dyDescent="0.3">
      <c r="A2538" s="1" t="s">
        <v>6172</v>
      </c>
      <c r="B2538" s="2">
        <v>45558</v>
      </c>
      <c r="C2538" s="1" t="s">
        <v>6667</v>
      </c>
      <c r="D2538" s="1" t="s">
        <v>60</v>
      </c>
      <c r="E2538">
        <v>2024</v>
      </c>
      <c r="F2538" s="1" t="s">
        <v>1408</v>
      </c>
      <c r="G2538" s="1" t="s">
        <v>1409</v>
      </c>
      <c r="H2538" s="1" t="s">
        <v>2639</v>
      </c>
      <c r="I2538" s="1" t="s">
        <v>2640</v>
      </c>
      <c r="J2538" s="1" t="s">
        <v>70</v>
      </c>
      <c r="K2538" s="3">
        <v>14.3</v>
      </c>
      <c r="L2538">
        <v>1</v>
      </c>
      <c r="M2538" s="3">
        <v>14.3</v>
      </c>
      <c r="N2538" s="1" t="s">
        <v>6669</v>
      </c>
      <c r="O2538" s="1" t="s">
        <v>22</v>
      </c>
    </row>
    <row r="2539" spans="1:15" x14ac:dyDescent="0.3">
      <c r="A2539" s="1" t="s">
        <v>6173</v>
      </c>
      <c r="B2539" s="2">
        <v>45123</v>
      </c>
      <c r="C2539" s="1" t="s">
        <v>6666</v>
      </c>
      <c r="D2539" s="1" t="s">
        <v>32</v>
      </c>
      <c r="E2539">
        <v>2023</v>
      </c>
      <c r="F2539" s="1" t="s">
        <v>305</v>
      </c>
      <c r="G2539" s="1" t="s">
        <v>2841</v>
      </c>
      <c r="H2539" s="1" t="s">
        <v>4904</v>
      </c>
      <c r="I2539" s="1" t="s">
        <v>4905</v>
      </c>
      <c r="J2539" s="1" t="s">
        <v>70</v>
      </c>
      <c r="K2539" s="3">
        <v>17.2</v>
      </c>
      <c r="L2539">
        <v>1</v>
      </c>
      <c r="M2539" s="3">
        <v>17.2</v>
      </c>
      <c r="N2539" s="1" t="s">
        <v>21</v>
      </c>
      <c r="O2539" s="1" t="s">
        <v>44</v>
      </c>
    </row>
    <row r="2540" spans="1:15" x14ac:dyDescent="0.3">
      <c r="A2540" s="1" t="s">
        <v>6174</v>
      </c>
      <c r="B2540" s="2">
        <v>45556</v>
      </c>
      <c r="C2540" s="1" t="s">
        <v>6673</v>
      </c>
      <c r="D2540" s="1" t="s">
        <v>60</v>
      </c>
      <c r="E2540">
        <v>2024</v>
      </c>
      <c r="F2540" s="1" t="s">
        <v>481</v>
      </c>
      <c r="G2540" s="1" t="s">
        <v>482</v>
      </c>
      <c r="H2540" s="1" t="s">
        <v>2650</v>
      </c>
      <c r="I2540" s="1" t="s">
        <v>3822</v>
      </c>
      <c r="J2540" s="1" t="s">
        <v>70</v>
      </c>
      <c r="K2540" s="3">
        <v>47.08</v>
      </c>
      <c r="L2540">
        <v>1</v>
      </c>
      <c r="M2540" s="3">
        <v>47.08</v>
      </c>
      <c r="N2540" s="1" t="s">
        <v>6669</v>
      </c>
      <c r="O2540" s="1" t="s">
        <v>37</v>
      </c>
    </row>
    <row r="2541" spans="1:15" x14ac:dyDescent="0.3">
      <c r="A2541" s="1" t="s">
        <v>6175</v>
      </c>
      <c r="B2541" s="2">
        <v>44956</v>
      </c>
      <c r="C2541" s="1" t="s">
        <v>6667</v>
      </c>
      <c r="D2541" s="1" t="s">
        <v>210</v>
      </c>
      <c r="E2541">
        <v>2023</v>
      </c>
      <c r="F2541" s="1" t="s">
        <v>16</v>
      </c>
      <c r="G2541" s="1" t="s">
        <v>17</v>
      </c>
      <c r="H2541" s="1" t="s">
        <v>1152</v>
      </c>
      <c r="I2541" s="1" t="s">
        <v>1182</v>
      </c>
      <c r="J2541" s="1" t="s">
        <v>51</v>
      </c>
      <c r="K2541" s="3">
        <v>17.46</v>
      </c>
      <c r="L2541">
        <v>3</v>
      </c>
      <c r="M2541" s="3">
        <v>52.38</v>
      </c>
      <c r="N2541" s="1" t="s">
        <v>29</v>
      </c>
      <c r="O2541" s="1" t="s">
        <v>193</v>
      </c>
    </row>
    <row r="2542" spans="1:15" x14ac:dyDescent="0.3">
      <c r="A2542" s="1" t="s">
        <v>6176</v>
      </c>
      <c r="B2542" s="2">
        <v>45254</v>
      </c>
      <c r="C2542" s="1" t="s">
        <v>6668</v>
      </c>
      <c r="D2542" s="1" t="s">
        <v>54</v>
      </c>
      <c r="E2542">
        <v>2023</v>
      </c>
      <c r="F2542" s="1" t="s">
        <v>611</v>
      </c>
      <c r="G2542" s="1" t="s">
        <v>612</v>
      </c>
      <c r="H2542" s="1" t="s">
        <v>950</v>
      </c>
      <c r="I2542" s="1" t="s">
        <v>1644</v>
      </c>
      <c r="J2542" s="1" t="s">
        <v>70</v>
      </c>
      <c r="K2542" s="3">
        <v>46.43</v>
      </c>
      <c r="L2542">
        <v>4</v>
      </c>
      <c r="M2542" s="3">
        <v>185.72</v>
      </c>
      <c r="N2542" s="1" t="s">
        <v>21</v>
      </c>
      <c r="O2542" s="1" t="s">
        <v>95</v>
      </c>
    </row>
    <row r="2543" spans="1:15" x14ac:dyDescent="0.3">
      <c r="A2543" s="1" t="s">
        <v>6177</v>
      </c>
      <c r="B2543" s="2">
        <v>45318</v>
      </c>
      <c r="C2543" s="1" t="s">
        <v>6673</v>
      </c>
      <c r="D2543" s="1" t="s">
        <v>210</v>
      </c>
      <c r="E2543">
        <v>2024</v>
      </c>
      <c r="F2543" s="1" t="s">
        <v>829</v>
      </c>
      <c r="G2543" s="1" t="s">
        <v>3213</v>
      </c>
      <c r="H2543" s="1" t="s">
        <v>3074</v>
      </c>
      <c r="I2543" s="1" t="s">
        <v>3075</v>
      </c>
      <c r="J2543" s="1" t="s">
        <v>70</v>
      </c>
      <c r="K2543" s="3">
        <v>10.31</v>
      </c>
      <c r="L2543">
        <v>5</v>
      </c>
      <c r="M2543" s="3">
        <v>51.55</v>
      </c>
      <c r="N2543" s="1" t="s">
        <v>6669</v>
      </c>
      <c r="O2543" s="1" t="s">
        <v>37</v>
      </c>
    </row>
    <row r="2544" spans="1:15" x14ac:dyDescent="0.3">
      <c r="A2544" s="1" t="s">
        <v>6178</v>
      </c>
      <c r="B2544" s="2">
        <v>45242</v>
      </c>
      <c r="C2544" s="1" t="s">
        <v>6666</v>
      </c>
      <c r="D2544" s="1" t="s">
        <v>54</v>
      </c>
      <c r="E2544">
        <v>2023</v>
      </c>
      <c r="F2544" s="1" t="s">
        <v>3198</v>
      </c>
      <c r="G2544" s="1" t="s">
        <v>3199</v>
      </c>
      <c r="H2544" s="1" t="s">
        <v>618</v>
      </c>
      <c r="I2544" s="1" t="s">
        <v>619</v>
      </c>
      <c r="J2544" s="1" t="s">
        <v>87</v>
      </c>
      <c r="K2544" s="3">
        <v>42.57</v>
      </c>
      <c r="L2544">
        <v>2</v>
      </c>
      <c r="M2544" s="3">
        <v>85.14</v>
      </c>
      <c r="N2544" s="1" t="s">
        <v>88</v>
      </c>
      <c r="O2544" s="1" t="s">
        <v>44</v>
      </c>
    </row>
    <row r="2545" spans="1:15" x14ac:dyDescent="0.3">
      <c r="A2545" s="1" t="s">
        <v>6179</v>
      </c>
      <c r="B2545" s="2">
        <v>45344</v>
      </c>
      <c r="C2545" s="1" t="s">
        <v>6672</v>
      </c>
      <c r="D2545" s="1" t="s">
        <v>39</v>
      </c>
      <c r="E2545">
        <v>2024</v>
      </c>
      <c r="F2545" s="1" t="s">
        <v>686</v>
      </c>
      <c r="G2545" s="1" t="s">
        <v>4639</v>
      </c>
      <c r="H2545" s="1" t="s">
        <v>3762</v>
      </c>
      <c r="I2545" s="1" t="s">
        <v>3763</v>
      </c>
      <c r="J2545" s="1" t="s">
        <v>87</v>
      </c>
      <c r="K2545" s="3">
        <v>44.49</v>
      </c>
      <c r="L2545">
        <v>4</v>
      </c>
      <c r="M2545" s="3">
        <v>177.96</v>
      </c>
      <c r="N2545" s="1" t="s">
        <v>6669</v>
      </c>
      <c r="O2545" s="1" t="s">
        <v>37</v>
      </c>
    </row>
    <row r="2546" spans="1:15" x14ac:dyDescent="0.3">
      <c r="A2546" s="1" t="s">
        <v>6180</v>
      </c>
      <c r="B2546" s="2">
        <v>44957</v>
      </c>
      <c r="C2546" s="1" t="s">
        <v>6671</v>
      </c>
      <c r="D2546" s="1" t="s">
        <v>210</v>
      </c>
      <c r="E2546">
        <v>2023</v>
      </c>
      <c r="F2546" s="1" t="s">
        <v>2932</v>
      </c>
      <c r="G2546" s="1" t="s">
        <v>3341</v>
      </c>
      <c r="H2546" s="1" t="s">
        <v>984</v>
      </c>
      <c r="I2546" s="1" t="s">
        <v>1711</v>
      </c>
      <c r="J2546" s="1" t="s">
        <v>20</v>
      </c>
      <c r="K2546" s="3">
        <v>21.16</v>
      </c>
      <c r="L2546">
        <v>2</v>
      </c>
      <c r="M2546" s="3">
        <v>42.32</v>
      </c>
      <c r="N2546" s="1" t="s">
        <v>88</v>
      </c>
      <c r="O2546" s="1" t="s">
        <v>22</v>
      </c>
    </row>
    <row r="2547" spans="1:15" x14ac:dyDescent="0.3">
      <c r="A2547" s="1" t="s">
        <v>6181</v>
      </c>
      <c r="B2547" s="2">
        <v>45665</v>
      </c>
      <c r="C2547" s="1" t="s">
        <v>6670</v>
      </c>
      <c r="D2547" s="1" t="s">
        <v>210</v>
      </c>
      <c r="E2547">
        <v>2025</v>
      </c>
      <c r="F2547" s="1" t="s">
        <v>1422</v>
      </c>
      <c r="G2547" s="1" t="s">
        <v>1423</v>
      </c>
      <c r="H2547" s="1" t="s">
        <v>5728</v>
      </c>
      <c r="I2547" s="1" t="s">
        <v>5729</v>
      </c>
      <c r="J2547" s="1" t="s">
        <v>70</v>
      </c>
      <c r="K2547" s="3">
        <v>43.58</v>
      </c>
      <c r="L2547">
        <v>3</v>
      </c>
      <c r="M2547" s="3">
        <v>130.74</v>
      </c>
      <c r="N2547" s="1" t="s">
        <v>6669</v>
      </c>
      <c r="O2547" s="1" t="s">
        <v>80</v>
      </c>
    </row>
    <row r="2548" spans="1:15" x14ac:dyDescent="0.3">
      <c r="A2548" s="1" t="s">
        <v>6182</v>
      </c>
      <c r="B2548" s="2">
        <v>45415</v>
      </c>
      <c r="C2548" s="1" t="s">
        <v>6668</v>
      </c>
      <c r="D2548" s="1" t="s">
        <v>46</v>
      </c>
      <c r="E2548">
        <v>2024</v>
      </c>
      <c r="F2548" s="1" t="s">
        <v>1680</v>
      </c>
      <c r="G2548" s="1" t="s">
        <v>1681</v>
      </c>
      <c r="H2548" s="1" t="s">
        <v>673</v>
      </c>
      <c r="I2548" s="1" t="s">
        <v>6183</v>
      </c>
      <c r="J2548" s="1" t="s">
        <v>20</v>
      </c>
      <c r="K2548" s="3">
        <v>43.2</v>
      </c>
      <c r="L2548">
        <v>2</v>
      </c>
      <c r="M2548" s="3">
        <v>86.4</v>
      </c>
      <c r="N2548" s="1" t="s">
        <v>21</v>
      </c>
      <c r="O2548" s="1" t="s">
        <v>37</v>
      </c>
    </row>
    <row r="2549" spans="1:15" x14ac:dyDescent="0.3">
      <c r="A2549" s="1" t="s">
        <v>6184</v>
      </c>
      <c r="B2549" s="2">
        <v>45592</v>
      </c>
      <c r="C2549" s="1" t="s">
        <v>6666</v>
      </c>
      <c r="D2549" s="1" t="s">
        <v>133</v>
      </c>
      <c r="E2549">
        <v>2024</v>
      </c>
      <c r="F2549" s="1" t="s">
        <v>2196</v>
      </c>
      <c r="G2549" s="1" t="s">
        <v>5625</v>
      </c>
      <c r="H2549" s="1" t="s">
        <v>796</v>
      </c>
      <c r="I2549" s="1" t="s">
        <v>797</v>
      </c>
      <c r="J2549" s="1" t="s">
        <v>70</v>
      </c>
      <c r="K2549" s="3">
        <v>21.34</v>
      </c>
      <c r="L2549">
        <v>5</v>
      </c>
      <c r="M2549" s="3">
        <v>106.7</v>
      </c>
      <c r="N2549" s="1" t="s">
        <v>29</v>
      </c>
      <c r="O2549" s="1" t="s">
        <v>52</v>
      </c>
    </row>
    <row r="2550" spans="1:15" x14ac:dyDescent="0.3">
      <c r="A2550" s="1" t="s">
        <v>6185</v>
      </c>
      <c r="B2550" s="2">
        <v>45847</v>
      </c>
      <c r="C2550" s="1" t="s">
        <v>6670</v>
      </c>
      <c r="D2550" s="1" t="s">
        <v>32</v>
      </c>
      <c r="E2550">
        <v>2025</v>
      </c>
      <c r="F2550" s="1" t="s">
        <v>3442</v>
      </c>
      <c r="G2550" s="1" t="s">
        <v>3443</v>
      </c>
      <c r="H2550" s="1" t="s">
        <v>2202</v>
      </c>
      <c r="I2550" s="1" t="s">
        <v>2203</v>
      </c>
      <c r="J2550" s="1" t="s">
        <v>51</v>
      </c>
      <c r="K2550" s="3">
        <v>18.2</v>
      </c>
      <c r="L2550">
        <v>1</v>
      </c>
      <c r="M2550" s="3">
        <v>18.2</v>
      </c>
      <c r="N2550" s="1" t="s">
        <v>21</v>
      </c>
      <c r="O2550" s="1" t="s">
        <v>80</v>
      </c>
    </row>
    <row r="2551" spans="1:15" x14ac:dyDescent="0.3">
      <c r="A2551" s="1" t="s">
        <v>6186</v>
      </c>
      <c r="B2551" s="2">
        <v>45504</v>
      </c>
      <c r="C2551" s="1" t="s">
        <v>6670</v>
      </c>
      <c r="D2551" s="1" t="s">
        <v>32</v>
      </c>
      <c r="E2551">
        <v>2024</v>
      </c>
      <c r="F2551" s="1" t="s">
        <v>4042</v>
      </c>
      <c r="G2551" s="1" t="s">
        <v>4043</v>
      </c>
      <c r="H2551" s="1" t="s">
        <v>3747</v>
      </c>
      <c r="I2551" s="1" t="s">
        <v>3748</v>
      </c>
      <c r="J2551" s="1" t="s">
        <v>20</v>
      </c>
      <c r="K2551" s="3">
        <v>49.26</v>
      </c>
      <c r="L2551">
        <v>5</v>
      </c>
      <c r="M2551" s="3">
        <v>246.3</v>
      </c>
      <c r="N2551" s="1" t="s">
        <v>6669</v>
      </c>
      <c r="O2551" s="1" t="s">
        <v>37</v>
      </c>
    </row>
    <row r="2552" spans="1:15" x14ac:dyDescent="0.3">
      <c r="A2552" s="1" t="s">
        <v>6187</v>
      </c>
      <c r="B2552" s="2">
        <v>45614</v>
      </c>
      <c r="C2552" s="1" t="s">
        <v>6667</v>
      </c>
      <c r="D2552" s="1" t="s">
        <v>54</v>
      </c>
      <c r="E2552">
        <v>2024</v>
      </c>
      <c r="F2552" s="1" t="s">
        <v>930</v>
      </c>
      <c r="G2552" s="1" t="s">
        <v>1676</v>
      </c>
      <c r="H2552" s="1" t="s">
        <v>1436</v>
      </c>
      <c r="I2552" s="1" t="s">
        <v>1437</v>
      </c>
      <c r="J2552" s="1" t="s">
        <v>20</v>
      </c>
      <c r="K2552" s="3">
        <v>23.11</v>
      </c>
      <c r="L2552">
        <v>4</v>
      </c>
      <c r="M2552" s="3">
        <v>92.44</v>
      </c>
      <c r="N2552" s="1" t="s">
        <v>6669</v>
      </c>
      <c r="O2552" s="1" t="s">
        <v>44</v>
      </c>
    </row>
    <row r="2553" spans="1:15" x14ac:dyDescent="0.3">
      <c r="A2553" s="1" t="s">
        <v>6188</v>
      </c>
      <c r="B2553" s="2">
        <v>45596</v>
      </c>
      <c r="C2553" s="1" t="s">
        <v>6672</v>
      </c>
      <c r="D2553" s="1" t="s">
        <v>133</v>
      </c>
      <c r="E2553">
        <v>2024</v>
      </c>
      <c r="F2553" s="1" t="s">
        <v>1746</v>
      </c>
      <c r="G2553" s="1" t="s">
        <v>5051</v>
      </c>
      <c r="H2553" s="1" t="s">
        <v>720</v>
      </c>
      <c r="I2553" s="1" t="s">
        <v>721</v>
      </c>
      <c r="J2553" s="1" t="s">
        <v>87</v>
      </c>
      <c r="K2553" s="3">
        <v>14.3</v>
      </c>
      <c r="L2553">
        <v>3</v>
      </c>
      <c r="M2553" s="3">
        <v>42.9</v>
      </c>
      <c r="N2553" s="1" t="s">
        <v>29</v>
      </c>
      <c r="O2553" s="1" t="s">
        <v>44</v>
      </c>
    </row>
    <row r="2554" spans="1:15" x14ac:dyDescent="0.3">
      <c r="A2554" s="1" t="s">
        <v>6189</v>
      </c>
      <c r="B2554" s="2">
        <v>45607</v>
      </c>
      <c r="C2554" s="1" t="s">
        <v>6667</v>
      </c>
      <c r="D2554" s="1" t="s">
        <v>54</v>
      </c>
      <c r="E2554">
        <v>2024</v>
      </c>
      <c r="F2554" s="1" t="s">
        <v>4929</v>
      </c>
      <c r="G2554" s="1" t="s">
        <v>4930</v>
      </c>
      <c r="H2554" s="1" t="s">
        <v>1194</v>
      </c>
      <c r="I2554" s="1" t="s">
        <v>5526</v>
      </c>
      <c r="J2554" s="1" t="s">
        <v>20</v>
      </c>
      <c r="K2554" s="3">
        <v>48.81</v>
      </c>
      <c r="L2554">
        <v>2</v>
      </c>
      <c r="M2554" s="3">
        <v>97.62</v>
      </c>
      <c r="N2554" s="1" t="s">
        <v>29</v>
      </c>
      <c r="O2554" s="1" t="s">
        <v>193</v>
      </c>
    </row>
    <row r="2555" spans="1:15" x14ac:dyDescent="0.3">
      <c r="A2555" s="1" t="s">
        <v>6190</v>
      </c>
      <c r="B2555" s="2">
        <v>44997</v>
      </c>
      <c r="C2555" s="1" t="s">
        <v>6666</v>
      </c>
      <c r="D2555" s="1" t="s">
        <v>15</v>
      </c>
      <c r="E2555">
        <v>2023</v>
      </c>
      <c r="F2555" s="1" t="s">
        <v>83</v>
      </c>
      <c r="G2555" s="1" t="s">
        <v>84</v>
      </c>
      <c r="H2555" s="1" t="s">
        <v>93</v>
      </c>
      <c r="I2555" s="1" t="s">
        <v>315</v>
      </c>
      <c r="J2555" s="1" t="s">
        <v>20</v>
      </c>
      <c r="K2555" s="3">
        <v>10.94</v>
      </c>
      <c r="L2555">
        <v>2</v>
      </c>
      <c r="M2555" s="3">
        <v>21.88</v>
      </c>
      <c r="N2555" s="1" t="s">
        <v>21</v>
      </c>
      <c r="O2555" s="1" t="s">
        <v>37</v>
      </c>
    </row>
    <row r="2556" spans="1:15" x14ac:dyDescent="0.3">
      <c r="A2556" s="1" t="s">
        <v>6191</v>
      </c>
      <c r="B2556" s="2">
        <v>45555</v>
      </c>
      <c r="C2556" s="1" t="s">
        <v>6668</v>
      </c>
      <c r="D2556" s="1" t="s">
        <v>60</v>
      </c>
      <c r="E2556">
        <v>2024</v>
      </c>
      <c r="F2556" s="1" t="s">
        <v>2372</v>
      </c>
      <c r="G2556" s="1" t="s">
        <v>2373</v>
      </c>
      <c r="H2556" s="1" t="s">
        <v>3878</v>
      </c>
      <c r="I2556" s="1" t="s">
        <v>3879</v>
      </c>
      <c r="J2556" s="1" t="s">
        <v>20</v>
      </c>
      <c r="K2556" s="3">
        <v>15.34</v>
      </c>
      <c r="L2556">
        <v>3</v>
      </c>
      <c r="M2556" s="3">
        <v>46.02</v>
      </c>
      <c r="N2556" s="1" t="s">
        <v>6669</v>
      </c>
      <c r="O2556" s="1" t="s">
        <v>22</v>
      </c>
    </row>
    <row r="2557" spans="1:15" x14ac:dyDescent="0.3">
      <c r="A2557" s="1" t="s">
        <v>6192</v>
      </c>
      <c r="B2557" s="2">
        <v>45396</v>
      </c>
      <c r="C2557" s="1" t="s">
        <v>6666</v>
      </c>
      <c r="D2557" s="1" t="s">
        <v>82</v>
      </c>
      <c r="E2557">
        <v>2024</v>
      </c>
      <c r="F2557" s="1" t="s">
        <v>91</v>
      </c>
      <c r="G2557" s="1" t="s">
        <v>562</v>
      </c>
      <c r="H2557" s="1" t="s">
        <v>1301</v>
      </c>
      <c r="I2557" s="1" t="s">
        <v>3883</v>
      </c>
      <c r="J2557" s="1" t="s">
        <v>70</v>
      </c>
      <c r="K2557" s="3">
        <v>9.99</v>
      </c>
      <c r="L2557">
        <v>2</v>
      </c>
      <c r="M2557" s="3">
        <v>19.98</v>
      </c>
      <c r="N2557" s="1" t="s">
        <v>21</v>
      </c>
      <c r="O2557" s="1" t="s">
        <v>193</v>
      </c>
    </row>
    <row r="2558" spans="1:15" x14ac:dyDescent="0.3">
      <c r="A2558" s="1" t="s">
        <v>6193</v>
      </c>
      <c r="B2558" s="2">
        <v>45201</v>
      </c>
      <c r="C2558" s="1" t="s">
        <v>6667</v>
      </c>
      <c r="D2558" s="1" t="s">
        <v>133</v>
      </c>
      <c r="E2558">
        <v>2023</v>
      </c>
      <c r="F2558" s="1" t="s">
        <v>1203</v>
      </c>
      <c r="G2558" s="1" t="s">
        <v>3651</v>
      </c>
      <c r="H2558" s="1" t="s">
        <v>673</v>
      </c>
      <c r="I2558" s="1" t="s">
        <v>674</v>
      </c>
      <c r="J2558" s="1" t="s">
        <v>70</v>
      </c>
      <c r="K2558" s="3">
        <v>7.08</v>
      </c>
      <c r="L2558">
        <v>1</v>
      </c>
      <c r="M2558" s="3">
        <v>7.08</v>
      </c>
      <c r="N2558" s="1" t="s">
        <v>29</v>
      </c>
      <c r="O2558" s="1" t="s">
        <v>193</v>
      </c>
    </row>
    <row r="2559" spans="1:15" x14ac:dyDescent="0.3">
      <c r="A2559" s="1" t="s">
        <v>6194</v>
      </c>
      <c r="B2559" s="2">
        <v>44980</v>
      </c>
      <c r="C2559" s="1" t="s">
        <v>6672</v>
      </c>
      <c r="D2559" s="1" t="s">
        <v>39</v>
      </c>
      <c r="E2559">
        <v>2023</v>
      </c>
      <c r="F2559" s="1" t="s">
        <v>732</v>
      </c>
      <c r="G2559" s="1" t="s">
        <v>733</v>
      </c>
      <c r="H2559" s="1" t="s">
        <v>747</v>
      </c>
      <c r="I2559" s="1" t="s">
        <v>748</v>
      </c>
      <c r="J2559" s="1" t="s">
        <v>87</v>
      </c>
      <c r="K2559" s="3">
        <v>14.76</v>
      </c>
      <c r="L2559">
        <v>5</v>
      </c>
      <c r="M2559" s="3">
        <v>73.8</v>
      </c>
      <c r="N2559" s="1" t="s">
        <v>6669</v>
      </c>
      <c r="O2559" s="1" t="s">
        <v>44</v>
      </c>
    </row>
    <row r="2560" spans="1:15" x14ac:dyDescent="0.3">
      <c r="A2560" s="1" t="s">
        <v>6195</v>
      </c>
      <c r="B2560" s="2">
        <v>45845</v>
      </c>
      <c r="C2560" s="1" t="s">
        <v>6667</v>
      </c>
      <c r="D2560" s="1" t="s">
        <v>32</v>
      </c>
      <c r="E2560">
        <v>2025</v>
      </c>
      <c r="F2560" s="1" t="s">
        <v>958</v>
      </c>
      <c r="G2560" s="1" t="s">
        <v>5618</v>
      </c>
      <c r="H2560" s="1" t="s">
        <v>4266</v>
      </c>
      <c r="I2560" s="1" t="s">
        <v>6196</v>
      </c>
      <c r="J2560" s="1" t="s">
        <v>70</v>
      </c>
      <c r="K2560" s="3">
        <v>38.67</v>
      </c>
      <c r="L2560">
        <v>3</v>
      </c>
      <c r="M2560" s="3">
        <v>116.01</v>
      </c>
      <c r="N2560" s="1" t="s">
        <v>29</v>
      </c>
      <c r="O2560" s="1" t="s">
        <v>80</v>
      </c>
    </row>
    <row r="2561" spans="1:15" x14ac:dyDescent="0.3">
      <c r="A2561" s="1" t="s">
        <v>6197</v>
      </c>
      <c r="B2561" s="2">
        <v>45786</v>
      </c>
      <c r="C2561" s="1" t="s">
        <v>6668</v>
      </c>
      <c r="D2561" s="1" t="s">
        <v>46</v>
      </c>
      <c r="E2561">
        <v>2025</v>
      </c>
      <c r="F2561" s="1" t="s">
        <v>6198</v>
      </c>
      <c r="G2561" s="1" t="s">
        <v>6199</v>
      </c>
      <c r="H2561" s="1" t="s">
        <v>3145</v>
      </c>
      <c r="I2561" s="1" t="s">
        <v>3146</v>
      </c>
      <c r="J2561" s="1" t="s">
        <v>20</v>
      </c>
      <c r="K2561" s="3">
        <v>7.02</v>
      </c>
      <c r="L2561">
        <v>5</v>
      </c>
      <c r="M2561" s="3">
        <v>35.1</v>
      </c>
      <c r="N2561" s="1" t="s">
        <v>21</v>
      </c>
      <c r="O2561" s="1" t="s">
        <v>95</v>
      </c>
    </row>
    <row r="2562" spans="1:15" x14ac:dyDescent="0.3">
      <c r="A2562" s="1" t="s">
        <v>6200</v>
      </c>
      <c r="B2562" s="2">
        <v>45068</v>
      </c>
      <c r="C2562" s="1" t="s">
        <v>6667</v>
      </c>
      <c r="D2562" s="1" t="s">
        <v>46</v>
      </c>
      <c r="E2562">
        <v>2023</v>
      </c>
      <c r="F2562" s="1" t="s">
        <v>6201</v>
      </c>
      <c r="G2562" s="1" t="s">
        <v>6202</v>
      </c>
      <c r="H2562" s="1" t="s">
        <v>6203</v>
      </c>
      <c r="I2562" s="1" t="s">
        <v>6204</v>
      </c>
      <c r="J2562" s="1" t="s">
        <v>87</v>
      </c>
      <c r="K2562" s="3">
        <v>22.72</v>
      </c>
      <c r="L2562">
        <v>5</v>
      </c>
      <c r="M2562" s="3">
        <v>113.6</v>
      </c>
      <c r="N2562" s="1" t="s">
        <v>29</v>
      </c>
      <c r="O2562" s="1" t="s">
        <v>37</v>
      </c>
    </row>
    <row r="2563" spans="1:15" x14ac:dyDescent="0.3">
      <c r="A2563" s="1" t="s">
        <v>6205</v>
      </c>
      <c r="B2563" s="2">
        <v>45595</v>
      </c>
      <c r="C2563" s="1" t="s">
        <v>6670</v>
      </c>
      <c r="D2563" s="1" t="s">
        <v>133</v>
      </c>
      <c r="E2563">
        <v>2024</v>
      </c>
      <c r="F2563" s="1" t="s">
        <v>2644</v>
      </c>
      <c r="G2563" s="1" t="s">
        <v>3169</v>
      </c>
      <c r="H2563" s="1" t="s">
        <v>3778</v>
      </c>
      <c r="I2563" s="1" t="s">
        <v>3779</v>
      </c>
      <c r="J2563" s="1" t="s">
        <v>70</v>
      </c>
      <c r="K2563" s="3">
        <v>9.42</v>
      </c>
      <c r="L2563">
        <v>5</v>
      </c>
      <c r="M2563" s="3">
        <v>47.1</v>
      </c>
      <c r="N2563" s="1" t="s">
        <v>6669</v>
      </c>
      <c r="O2563" s="1" t="s">
        <v>95</v>
      </c>
    </row>
    <row r="2564" spans="1:15" x14ac:dyDescent="0.3">
      <c r="A2564" s="1" t="s">
        <v>6206</v>
      </c>
      <c r="B2564" s="2">
        <v>45019</v>
      </c>
      <c r="C2564" s="1" t="s">
        <v>6667</v>
      </c>
      <c r="D2564" s="1" t="s">
        <v>82</v>
      </c>
      <c r="E2564">
        <v>2023</v>
      </c>
      <c r="F2564" s="1" t="s">
        <v>2206</v>
      </c>
      <c r="G2564" s="1" t="s">
        <v>4966</v>
      </c>
      <c r="H2564" s="1" t="s">
        <v>2174</v>
      </c>
      <c r="I2564" s="1" t="s">
        <v>3520</v>
      </c>
      <c r="J2564" s="1" t="s">
        <v>51</v>
      </c>
      <c r="K2564" s="3">
        <v>35.69</v>
      </c>
      <c r="L2564">
        <v>5</v>
      </c>
      <c r="M2564" s="3">
        <v>178.45</v>
      </c>
      <c r="N2564" s="1" t="s">
        <v>88</v>
      </c>
      <c r="O2564" s="1" t="s">
        <v>30</v>
      </c>
    </row>
    <row r="2565" spans="1:15" x14ac:dyDescent="0.3">
      <c r="A2565" s="1" t="s">
        <v>6207</v>
      </c>
      <c r="B2565" s="2">
        <v>45130</v>
      </c>
      <c r="C2565" s="1" t="s">
        <v>6666</v>
      </c>
      <c r="D2565" s="1" t="s">
        <v>32</v>
      </c>
      <c r="E2565">
        <v>2023</v>
      </c>
      <c r="F2565" s="1" t="s">
        <v>1508</v>
      </c>
      <c r="G2565" s="1" t="s">
        <v>3078</v>
      </c>
      <c r="H2565" s="1" t="s">
        <v>4636</v>
      </c>
      <c r="I2565" s="1" t="s">
        <v>4637</v>
      </c>
      <c r="J2565" s="1" t="s">
        <v>87</v>
      </c>
      <c r="K2565" s="3">
        <v>10.25</v>
      </c>
      <c r="L2565">
        <v>5</v>
      </c>
      <c r="M2565" s="3">
        <v>51.25</v>
      </c>
      <c r="N2565" s="1" t="s">
        <v>21</v>
      </c>
      <c r="O2565" s="1" t="s">
        <v>30</v>
      </c>
    </row>
    <row r="2566" spans="1:15" x14ac:dyDescent="0.3">
      <c r="A2566" s="1" t="s">
        <v>6208</v>
      </c>
      <c r="B2566" s="2">
        <v>45480</v>
      </c>
      <c r="C2566" s="1" t="s">
        <v>6666</v>
      </c>
      <c r="D2566" s="1" t="s">
        <v>32</v>
      </c>
      <c r="E2566">
        <v>2024</v>
      </c>
      <c r="F2566" s="1" t="s">
        <v>5172</v>
      </c>
      <c r="G2566" s="1" t="s">
        <v>5173</v>
      </c>
      <c r="H2566" s="1" t="s">
        <v>878</v>
      </c>
      <c r="I2566" s="1" t="s">
        <v>6209</v>
      </c>
      <c r="J2566" s="1" t="s">
        <v>87</v>
      </c>
      <c r="K2566" s="3">
        <v>48.93</v>
      </c>
      <c r="L2566">
        <v>2</v>
      </c>
      <c r="M2566" s="3">
        <v>97.86</v>
      </c>
      <c r="N2566" s="1" t="s">
        <v>21</v>
      </c>
      <c r="O2566" s="1" t="s">
        <v>95</v>
      </c>
    </row>
    <row r="2567" spans="1:15" x14ac:dyDescent="0.3">
      <c r="A2567" s="1" t="s">
        <v>6210</v>
      </c>
      <c r="B2567" s="2">
        <v>45641</v>
      </c>
      <c r="C2567" s="1" t="s">
        <v>6666</v>
      </c>
      <c r="D2567" s="1" t="s">
        <v>107</v>
      </c>
      <c r="E2567">
        <v>2024</v>
      </c>
      <c r="F2567" s="1" t="s">
        <v>1326</v>
      </c>
      <c r="G2567" s="1" t="s">
        <v>6211</v>
      </c>
      <c r="H2567" s="1" t="s">
        <v>277</v>
      </c>
      <c r="I2567" s="1" t="s">
        <v>6212</v>
      </c>
      <c r="J2567" s="1" t="s">
        <v>51</v>
      </c>
      <c r="K2567" s="3">
        <v>38.9</v>
      </c>
      <c r="L2567">
        <v>4</v>
      </c>
      <c r="M2567" s="3">
        <v>155.6</v>
      </c>
      <c r="N2567" s="1" t="s">
        <v>88</v>
      </c>
      <c r="O2567" s="1" t="s">
        <v>37</v>
      </c>
    </row>
    <row r="2568" spans="1:15" x14ac:dyDescent="0.3">
      <c r="A2568" s="1" t="s">
        <v>6213</v>
      </c>
      <c r="B2568" s="2">
        <v>45461</v>
      </c>
      <c r="C2568" s="1" t="s">
        <v>6671</v>
      </c>
      <c r="D2568" s="1" t="s">
        <v>24</v>
      </c>
      <c r="E2568">
        <v>2024</v>
      </c>
      <c r="F2568" s="1" t="s">
        <v>3915</v>
      </c>
      <c r="G2568" s="1" t="s">
        <v>5203</v>
      </c>
      <c r="H2568" s="1" t="s">
        <v>1606</v>
      </c>
      <c r="I2568" s="1" t="s">
        <v>6214</v>
      </c>
      <c r="J2568" s="1" t="s">
        <v>70</v>
      </c>
      <c r="K2568" s="3">
        <v>19.22</v>
      </c>
      <c r="L2568">
        <v>4</v>
      </c>
      <c r="M2568" s="3">
        <v>76.88</v>
      </c>
      <c r="N2568" s="1" t="s">
        <v>29</v>
      </c>
      <c r="O2568" s="1" t="s">
        <v>44</v>
      </c>
    </row>
    <row r="2569" spans="1:15" x14ac:dyDescent="0.3">
      <c r="A2569" s="1" t="s">
        <v>6215</v>
      </c>
      <c r="B2569" s="2">
        <v>44960</v>
      </c>
      <c r="C2569" s="1" t="s">
        <v>6668</v>
      </c>
      <c r="D2569" s="1" t="s">
        <v>39</v>
      </c>
      <c r="E2569">
        <v>2023</v>
      </c>
      <c r="F2569" s="1" t="s">
        <v>6216</v>
      </c>
      <c r="G2569" s="1" t="s">
        <v>6217</v>
      </c>
      <c r="H2569" s="1" t="s">
        <v>4709</v>
      </c>
      <c r="I2569" s="1" t="s">
        <v>6218</v>
      </c>
      <c r="J2569" s="1" t="s">
        <v>87</v>
      </c>
      <c r="K2569" s="3">
        <v>39.33</v>
      </c>
      <c r="L2569">
        <v>1</v>
      </c>
      <c r="M2569" s="3">
        <v>39.33</v>
      </c>
      <c r="N2569" s="1" t="s">
        <v>6669</v>
      </c>
      <c r="O2569" s="1" t="s">
        <v>44</v>
      </c>
    </row>
    <row r="2570" spans="1:15" x14ac:dyDescent="0.3">
      <c r="A2570" s="1" t="s">
        <v>6219</v>
      </c>
      <c r="B2570" s="2">
        <v>45017</v>
      </c>
      <c r="C2570" s="1" t="s">
        <v>6673</v>
      </c>
      <c r="D2570" s="1" t="s">
        <v>82</v>
      </c>
      <c r="E2570">
        <v>2023</v>
      </c>
      <c r="F2570" s="1" t="s">
        <v>829</v>
      </c>
      <c r="G2570" s="1" t="s">
        <v>1869</v>
      </c>
      <c r="H2570" s="1" t="s">
        <v>2872</v>
      </c>
      <c r="I2570" s="1" t="s">
        <v>4550</v>
      </c>
      <c r="J2570" s="1" t="s">
        <v>70</v>
      </c>
      <c r="K2570" s="3">
        <v>40.56</v>
      </c>
      <c r="L2570">
        <v>1</v>
      </c>
      <c r="M2570" s="3">
        <v>40.56</v>
      </c>
      <c r="N2570" s="1" t="s">
        <v>6669</v>
      </c>
      <c r="O2570" s="1" t="s">
        <v>22</v>
      </c>
    </row>
    <row r="2571" spans="1:15" x14ac:dyDescent="0.3">
      <c r="A2571" s="1" t="s">
        <v>6220</v>
      </c>
      <c r="B2571" s="2">
        <v>45814</v>
      </c>
      <c r="C2571" s="1" t="s">
        <v>6668</v>
      </c>
      <c r="D2571" s="1" t="s">
        <v>24</v>
      </c>
      <c r="E2571">
        <v>2025</v>
      </c>
      <c r="F2571" s="1" t="s">
        <v>1500</v>
      </c>
      <c r="G2571" s="1" t="s">
        <v>1501</v>
      </c>
      <c r="H2571" s="1" t="s">
        <v>1513</v>
      </c>
      <c r="I2571" s="1" t="s">
        <v>1514</v>
      </c>
      <c r="J2571" s="1" t="s">
        <v>70</v>
      </c>
      <c r="K2571" s="3">
        <v>29.49</v>
      </c>
      <c r="L2571">
        <v>4</v>
      </c>
      <c r="M2571" s="3">
        <v>117.96</v>
      </c>
      <c r="N2571" s="1" t="s">
        <v>21</v>
      </c>
      <c r="O2571" s="1" t="s">
        <v>95</v>
      </c>
    </row>
    <row r="2572" spans="1:15" x14ac:dyDescent="0.3">
      <c r="A2572" s="1" t="s">
        <v>6221</v>
      </c>
      <c r="B2572" s="2">
        <v>45110</v>
      </c>
      <c r="C2572" s="1" t="s">
        <v>6667</v>
      </c>
      <c r="D2572" s="1" t="s">
        <v>32</v>
      </c>
      <c r="E2572">
        <v>2023</v>
      </c>
      <c r="F2572" s="1" t="s">
        <v>6222</v>
      </c>
      <c r="G2572" s="1" t="s">
        <v>6223</v>
      </c>
      <c r="H2572" s="1" t="s">
        <v>5477</v>
      </c>
      <c r="I2572" s="1" t="s">
        <v>6224</v>
      </c>
      <c r="J2572" s="1" t="s">
        <v>70</v>
      </c>
      <c r="K2572" s="3">
        <v>6.64</v>
      </c>
      <c r="L2572">
        <v>5</v>
      </c>
      <c r="M2572" s="3">
        <v>33.200000000000003</v>
      </c>
      <c r="N2572" s="1" t="s">
        <v>6669</v>
      </c>
      <c r="O2572" s="1" t="s">
        <v>30</v>
      </c>
    </row>
    <row r="2573" spans="1:15" x14ac:dyDescent="0.3">
      <c r="A2573" s="1" t="s">
        <v>6225</v>
      </c>
      <c r="B2573" s="2">
        <v>45542</v>
      </c>
      <c r="C2573" s="1" t="s">
        <v>6673</v>
      </c>
      <c r="D2573" s="1" t="s">
        <v>60</v>
      </c>
      <c r="E2573">
        <v>2024</v>
      </c>
      <c r="F2573" s="1" t="s">
        <v>4042</v>
      </c>
      <c r="G2573" s="1" t="s">
        <v>4043</v>
      </c>
      <c r="H2573" s="1" t="s">
        <v>752</v>
      </c>
      <c r="I2573" s="1" t="s">
        <v>1838</v>
      </c>
      <c r="J2573" s="1" t="s">
        <v>70</v>
      </c>
      <c r="K2573" s="3">
        <v>22.87</v>
      </c>
      <c r="L2573">
        <v>3</v>
      </c>
      <c r="M2573" s="3">
        <v>68.61</v>
      </c>
      <c r="N2573" s="1" t="s">
        <v>6669</v>
      </c>
      <c r="O2573" s="1" t="s">
        <v>95</v>
      </c>
    </row>
    <row r="2574" spans="1:15" x14ac:dyDescent="0.3">
      <c r="A2574" s="1" t="s">
        <v>6226</v>
      </c>
      <c r="B2574" s="2">
        <v>45524</v>
      </c>
      <c r="C2574" s="1" t="s">
        <v>6671</v>
      </c>
      <c r="D2574" s="1" t="s">
        <v>90</v>
      </c>
      <c r="E2574">
        <v>2024</v>
      </c>
      <c r="F2574" s="1" t="s">
        <v>1439</v>
      </c>
      <c r="G2574" s="1" t="s">
        <v>4035</v>
      </c>
      <c r="H2574" s="1" t="s">
        <v>1538</v>
      </c>
      <c r="I2574" s="1" t="s">
        <v>2461</v>
      </c>
      <c r="J2574" s="1" t="s">
        <v>70</v>
      </c>
      <c r="K2574" s="3">
        <v>45.37</v>
      </c>
      <c r="L2574">
        <v>5</v>
      </c>
      <c r="M2574" s="3">
        <v>226.85</v>
      </c>
      <c r="N2574" s="1" t="s">
        <v>21</v>
      </c>
      <c r="O2574" s="1" t="s">
        <v>193</v>
      </c>
    </row>
    <row r="2575" spans="1:15" x14ac:dyDescent="0.3">
      <c r="A2575" s="1" t="s">
        <v>6227</v>
      </c>
      <c r="B2575" s="2">
        <v>45526</v>
      </c>
      <c r="C2575" s="1" t="s">
        <v>6672</v>
      </c>
      <c r="D2575" s="1" t="s">
        <v>90</v>
      </c>
      <c r="E2575">
        <v>2024</v>
      </c>
      <c r="F2575" s="1" t="s">
        <v>1019</v>
      </c>
      <c r="G2575" s="1" t="s">
        <v>1020</v>
      </c>
      <c r="H2575" s="1" t="s">
        <v>1661</v>
      </c>
      <c r="I2575" s="1" t="s">
        <v>2060</v>
      </c>
      <c r="J2575" s="1" t="s">
        <v>51</v>
      </c>
      <c r="K2575" s="3">
        <v>41.26</v>
      </c>
      <c r="L2575">
        <v>1</v>
      </c>
      <c r="M2575" s="3">
        <v>41.26</v>
      </c>
      <c r="N2575" s="1" t="s">
        <v>21</v>
      </c>
      <c r="O2575" s="1" t="s">
        <v>193</v>
      </c>
    </row>
    <row r="2576" spans="1:15" x14ac:dyDescent="0.3">
      <c r="A2576" s="1" t="s">
        <v>6228</v>
      </c>
      <c r="B2576" s="2">
        <v>45201</v>
      </c>
      <c r="C2576" s="1" t="s">
        <v>6667</v>
      </c>
      <c r="D2576" s="1" t="s">
        <v>133</v>
      </c>
      <c r="E2576">
        <v>2023</v>
      </c>
      <c r="F2576" s="1" t="s">
        <v>2458</v>
      </c>
      <c r="G2576" s="1" t="s">
        <v>2459</v>
      </c>
      <c r="H2576" s="1" t="s">
        <v>1462</v>
      </c>
      <c r="I2576" s="1" t="s">
        <v>1728</v>
      </c>
      <c r="J2576" s="1" t="s">
        <v>20</v>
      </c>
      <c r="K2576" s="3">
        <v>32.979999999999997</v>
      </c>
      <c r="L2576">
        <v>4</v>
      </c>
      <c r="M2576" s="3">
        <v>131.91999999999999</v>
      </c>
      <c r="N2576" s="1" t="s">
        <v>88</v>
      </c>
      <c r="O2576" s="1" t="s">
        <v>44</v>
      </c>
    </row>
    <row r="2577" spans="1:15" x14ac:dyDescent="0.3">
      <c r="A2577" s="1" t="s">
        <v>6229</v>
      </c>
      <c r="B2577" s="2">
        <v>45741</v>
      </c>
      <c r="C2577" s="1" t="s">
        <v>6671</v>
      </c>
      <c r="D2577" s="1" t="s">
        <v>15</v>
      </c>
      <c r="E2577">
        <v>2025</v>
      </c>
      <c r="F2577" s="1" t="s">
        <v>1804</v>
      </c>
      <c r="G2577" s="1" t="s">
        <v>1805</v>
      </c>
      <c r="H2577" s="1" t="s">
        <v>2110</v>
      </c>
      <c r="I2577" s="1" t="s">
        <v>5097</v>
      </c>
      <c r="J2577" s="1" t="s">
        <v>70</v>
      </c>
      <c r="K2577" s="3">
        <v>5.98</v>
      </c>
      <c r="L2577">
        <v>1</v>
      </c>
      <c r="M2577" s="3">
        <v>5.98</v>
      </c>
      <c r="N2577" s="1" t="s">
        <v>29</v>
      </c>
      <c r="O2577" s="1" t="s">
        <v>22</v>
      </c>
    </row>
    <row r="2578" spans="1:15" x14ac:dyDescent="0.3">
      <c r="A2578" s="1" t="s">
        <v>6230</v>
      </c>
      <c r="B2578" s="2">
        <v>45476</v>
      </c>
      <c r="C2578" s="1" t="s">
        <v>6670</v>
      </c>
      <c r="D2578" s="1" t="s">
        <v>32</v>
      </c>
      <c r="E2578">
        <v>2024</v>
      </c>
      <c r="F2578" s="1" t="s">
        <v>912</v>
      </c>
      <c r="G2578" s="1" t="s">
        <v>5199</v>
      </c>
      <c r="H2578" s="1" t="s">
        <v>2125</v>
      </c>
      <c r="I2578" s="1" t="s">
        <v>4264</v>
      </c>
      <c r="J2578" s="1" t="s">
        <v>20</v>
      </c>
      <c r="K2578" s="3">
        <v>7.44</v>
      </c>
      <c r="L2578">
        <v>3</v>
      </c>
      <c r="M2578" s="3">
        <v>22.32</v>
      </c>
      <c r="N2578" s="1" t="s">
        <v>21</v>
      </c>
      <c r="O2578" s="1" t="s">
        <v>37</v>
      </c>
    </row>
    <row r="2579" spans="1:15" x14ac:dyDescent="0.3">
      <c r="A2579" s="1" t="s">
        <v>6231</v>
      </c>
      <c r="B2579" s="2">
        <v>44991</v>
      </c>
      <c r="C2579" s="1" t="s">
        <v>6667</v>
      </c>
      <c r="D2579" s="1" t="s">
        <v>15</v>
      </c>
      <c r="E2579">
        <v>2023</v>
      </c>
      <c r="F2579" s="1" t="s">
        <v>1133</v>
      </c>
      <c r="G2579" s="1" t="s">
        <v>2002</v>
      </c>
      <c r="H2579" s="1" t="s">
        <v>389</v>
      </c>
      <c r="I2579" s="1" t="s">
        <v>390</v>
      </c>
      <c r="J2579" s="1" t="s">
        <v>20</v>
      </c>
      <c r="K2579" s="3">
        <v>39.29</v>
      </c>
      <c r="L2579">
        <v>2</v>
      </c>
      <c r="M2579" s="3">
        <v>78.58</v>
      </c>
      <c r="N2579" s="1" t="s">
        <v>6669</v>
      </c>
      <c r="O2579" s="1" t="s">
        <v>80</v>
      </c>
    </row>
    <row r="2580" spans="1:15" x14ac:dyDescent="0.3">
      <c r="A2580" s="1" t="s">
        <v>6232</v>
      </c>
      <c r="B2580" s="2">
        <v>45524</v>
      </c>
      <c r="C2580" s="1" t="s">
        <v>6671</v>
      </c>
      <c r="D2580" s="1" t="s">
        <v>90</v>
      </c>
      <c r="E2580">
        <v>2024</v>
      </c>
      <c r="F2580" s="1" t="s">
        <v>285</v>
      </c>
      <c r="G2580" s="1" t="s">
        <v>1922</v>
      </c>
      <c r="H2580" s="1" t="s">
        <v>650</v>
      </c>
      <c r="I2580" s="1" t="s">
        <v>6233</v>
      </c>
      <c r="J2580" s="1" t="s">
        <v>87</v>
      </c>
      <c r="K2580" s="3">
        <v>20.11</v>
      </c>
      <c r="L2580">
        <v>2</v>
      </c>
      <c r="M2580" s="3">
        <v>40.22</v>
      </c>
      <c r="N2580" s="1" t="s">
        <v>21</v>
      </c>
      <c r="O2580" s="1" t="s">
        <v>193</v>
      </c>
    </row>
    <row r="2581" spans="1:15" x14ac:dyDescent="0.3">
      <c r="A2581" s="1" t="s">
        <v>6234</v>
      </c>
      <c r="B2581" s="2">
        <v>45430</v>
      </c>
      <c r="C2581" s="1" t="s">
        <v>6673</v>
      </c>
      <c r="D2581" s="1" t="s">
        <v>46</v>
      </c>
      <c r="E2581">
        <v>2024</v>
      </c>
      <c r="F2581" s="1" t="s">
        <v>912</v>
      </c>
      <c r="G2581" s="1" t="s">
        <v>5199</v>
      </c>
      <c r="H2581" s="1" t="s">
        <v>1673</v>
      </c>
      <c r="I2581" s="1" t="s">
        <v>1674</v>
      </c>
      <c r="J2581" s="1" t="s">
        <v>70</v>
      </c>
      <c r="K2581" s="3">
        <v>48.89</v>
      </c>
      <c r="L2581">
        <v>2</v>
      </c>
      <c r="M2581" s="3">
        <v>97.78</v>
      </c>
      <c r="N2581" s="1" t="s">
        <v>88</v>
      </c>
      <c r="O2581" s="1" t="s">
        <v>22</v>
      </c>
    </row>
    <row r="2582" spans="1:15" x14ac:dyDescent="0.3">
      <c r="A2582" s="1" t="s">
        <v>6235</v>
      </c>
      <c r="B2582" s="2">
        <v>45558</v>
      </c>
      <c r="C2582" s="1" t="s">
        <v>6667</v>
      </c>
      <c r="D2582" s="1" t="s">
        <v>60</v>
      </c>
      <c r="E2582">
        <v>2024</v>
      </c>
      <c r="F2582" s="1" t="s">
        <v>205</v>
      </c>
      <c r="G2582" s="1" t="s">
        <v>6236</v>
      </c>
      <c r="H2582" s="1" t="s">
        <v>4590</v>
      </c>
      <c r="I2582" s="1" t="s">
        <v>4591</v>
      </c>
      <c r="J2582" s="1" t="s">
        <v>20</v>
      </c>
      <c r="K2582" s="3">
        <v>30.21</v>
      </c>
      <c r="L2582">
        <v>5</v>
      </c>
      <c r="M2582" s="3">
        <v>151.05000000000001</v>
      </c>
      <c r="N2582" s="1" t="s">
        <v>21</v>
      </c>
      <c r="O2582" s="1" t="s">
        <v>52</v>
      </c>
    </row>
    <row r="2583" spans="1:15" x14ac:dyDescent="0.3">
      <c r="A2583" s="1" t="s">
        <v>6237</v>
      </c>
      <c r="B2583" s="2">
        <v>44995</v>
      </c>
      <c r="C2583" s="1" t="s">
        <v>6668</v>
      </c>
      <c r="D2583" s="1" t="s">
        <v>15</v>
      </c>
      <c r="E2583">
        <v>2023</v>
      </c>
      <c r="F2583" s="1" t="s">
        <v>443</v>
      </c>
      <c r="G2583" s="1" t="s">
        <v>444</v>
      </c>
      <c r="H2583" s="1" t="s">
        <v>785</v>
      </c>
      <c r="I2583" s="1" t="s">
        <v>786</v>
      </c>
      <c r="J2583" s="1" t="s">
        <v>20</v>
      </c>
      <c r="K2583" s="3">
        <v>34.47</v>
      </c>
      <c r="L2583">
        <v>1</v>
      </c>
      <c r="M2583" s="3">
        <v>34.47</v>
      </c>
      <c r="N2583" s="1" t="s">
        <v>6669</v>
      </c>
      <c r="O2583" s="1" t="s">
        <v>44</v>
      </c>
    </row>
    <row r="2584" spans="1:15" x14ac:dyDescent="0.3">
      <c r="A2584" s="1" t="s">
        <v>6238</v>
      </c>
      <c r="B2584" s="2">
        <v>44933</v>
      </c>
      <c r="C2584" s="1" t="s">
        <v>6673</v>
      </c>
      <c r="D2584" s="1" t="s">
        <v>210</v>
      </c>
      <c r="E2584">
        <v>2023</v>
      </c>
      <c r="F2584" s="1" t="s">
        <v>2149</v>
      </c>
      <c r="G2584" s="1" t="s">
        <v>2150</v>
      </c>
      <c r="H2584" s="1" t="s">
        <v>2815</v>
      </c>
      <c r="I2584" s="1" t="s">
        <v>2816</v>
      </c>
      <c r="J2584" s="1" t="s">
        <v>87</v>
      </c>
      <c r="K2584" s="3">
        <v>22.88</v>
      </c>
      <c r="L2584">
        <v>1</v>
      </c>
      <c r="M2584" s="3">
        <v>22.88</v>
      </c>
      <c r="N2584" s="1" t="s">
        <v>21</v>
      </c>
      <c r="O2584" s="1" t="s">
        <v>22</v>
      </c>
    </row>
    <row r="2585" spans="1:15" x14ac:dyDescent="0.3">
      <c r="A2585" s="1" t="s">
        <v>6239</v>
      </c>
      <c r="B2585" s="2">
        <v>45093</v>
      </c>
      <c r="C2585" s="1" t="s">
        <v>6668</v>
      </c>
      <c r="D2585" s="1" t="s">
        <v>24</v>
      </c>
      <c r="E2585">
        <v>2023</v>
      </c>
      <c r="F2585" s="1" t="s">
        <v>2761</v>
      </c>
      <c r="G2585" s="1" t="s">
        <v>2803</v>
      </c>
      <c r="H2585" s="1" t="s">
        <v>1707</v>
      </c>
      <c r="I2585" s="1" t="s">
        <v>1708</v>
      </c>
      <c r="J2585" s="1" t="s">
        <v>51</v>
      </c>
      <c r="K2585" s="3">
        <v>31.06</v>
      </c>
      <c r="L2585">
        <v>2</v>
      </c>
      <c r="M2585" s="3">
        <v>62.12</v>
      </c>
      <c r="N2585" s="1" t="s">
        <v>21</v>
      </c>
      <c r="O2585" s="1" t="s">
        <v>30</v>
      </c>
    </row>
    <row r="2586" spans="1:15" x14ac:dyDescent="0.3">
      <c r="A2586" s="1" t="s">
        <v>6240</v>
      </c>
      <c r="B2586" s="2">
        <v>45656</v>
      </c>
      <c r="C2586" s="1" t="s">
        <v>6667</v>
      </c>
      <c r="D2586" s="1" t="s">
        <v>107</v>
      </c>
      <c r="E2586">
        <v>2024</v>
      </c>
      <c r="F2586" s="1" t="s">
        <v>868</v>
      </c>
      <c r="G2586" s="1" t="s">
        <v>4683</v>
      </c>
      <c r="H2586" s="1" t="s">
        <v>1021</v>
      </c>
      <c r="I2586" s="1" t="s">
        <v>3154</v>
      </c>
      <c r="J2586" s="1" t="s">
        <v>20</v>
      </c>
      <c r="K2586" s="3">
        <v>14.33</v>
      </c>
      <c r="L2586">
        <v>1</v>
      </c>
      <c r="M2586" s="3">
        <v>14.33</v>
      </c>
      <c r="N2586" s="1" t="s">
        <v>21</v>
      </c>
      <c r="O2586" s="1" t="s">
        <v>22</v>
      </c>
    </row>
    <row r="2587" spans="1:15" x14ac:dyDescent="0.3">
      <c r="A2587" s="1" t="s">
        <v>6241</v>
      </c>
      <c r="B2587" s="2">
        <v>44826</v>
      </c>
      <c r="C2587" s="1" t="s">
        <v>6672</v>
      </c>
      <c r="D2587" s="1" t="s">
        <v>60</v>
      </c>
      <c r="E2587">
        <v>2022</v>
      </c>
      <c r="F2587" s="1" t="s">
        <v>1326</v>
      </c>
      <c r="G2587" s="1" t="s">
        <v>6211</v>
      </c>
      <c r="H2587" s="1" t="s">
        <v>478</v>
      </c>
      <c r="I2587" s="1" t="s">
        <v>479</v>
      </c>
      <c r="J2587" s="1" t="s">
        <v>51</v>
      </c>
      <c r="K2587" s="3">
        <v>28.36</v>
      </c>
      <c r="L2587">
        <v>5</v>
      </c>
      <c r="M2587" s="3">
        <v>141.80000000000001</v>
      </c>
      <c r="N2587" s="1" t="s">
        <v>29</v>
      </c>
      <c r="O2587" s="1" t="s">
        <v>37</v>
      </c>
    </row>
    <row r="2588" spans="1:15" x14ac:dyDescent="0.3">
      <c r="A2588" s="1" t="s">
        <v>6242</v>
      </c>
      <c r="B2588" s="2">
        <v>45256</v>
      </c>
      <c r="C2588" s="1" t="s">
        <v>6666</v>
      </c>
      <c r="D2588" s="1" t="s">
        <v>54</v>
      </c>
      <c r="E2588">
        <v>2023</v>
      </c>
      <c r="F2588" s="1" t="s">
        <v>732</v>
      </c>
      <c r="G2588" s="1" t="s">
        <v>733</v>
      </c>
      <c r="H2588" s="1" t="s">
        <v>223</v>
      </c>
      <c r="I2588" s="1" t="s">
        <v>224</v>
      </c>
      <c r="J2588" s="1" t="s">
        <v>70</v>
      </c>
      <c r="K2588" s="3">
        <v>34.24</v>
      </c>
      <c r="L2588">
        <v>3</v>
      </c>
      <c r="M2588" s="3">
        <v>102.72</v>
      </c>
      <c r="N2588" s="1" t="s">
        <v>29</v>
      </c>
      <c r="O2588" s="1" t="s">
        <v>44</v>
      </c>
    </row>
    <row r="2589" spans="1:15" x14ac:dyDescent="0.3">
      <c r="A2589" s="1" t="s">
        <v>6243</v>
      </c>
      <c r="B2589" s="2">
        <v>45505</v>
      </c>
      <c r="C2589" s="1" t="s">
        <v>6672</v>
      </c>
      <c r="D2589" s="1" t="s">
        <v>90</v>
      </c>
      <c r="E2589">
        <v>2024</v>
      </c>
      <c r="F2589" s="1" t="s">
        <v>3490</v>
      </c>
      <c r="G2589" s="1" t="s">
        <v>3491</v>
      </c>
      <c r="H2589" s="1" t="s">
        <v>3850</v>
      </c>
      <c r="I2589" s="1" t="s">
        <v>3851</v>
      </c>
      <c r="J2589" s="1" t="s">
        <v>20</v>
      </c>
      <c r="K2589" s="3">
        <v>36.07</v>
      </c>
      <c r="L2589">
        <v>2</v>
      </c>
      <c r="M2589" s="3">
        <v>72.14</v>
      </c>
      <c r="N2589" s="1" t="s">
        <v>21</v>
      </c>
      <c r="O2589" s="1" t="s">
        <v>44</v>
      </c>
    </row>
    <row r="2590" spans="1:15" x14ac:dyDescent="0.3">
      <c r="A2590" s="1" t="s">
        <v>6244</v>
      </c>
      <c r="B2590" s="2">
        <v>45046</v>
      </c>
      <c r="C2590" s="1" t="s">
        <v>6666</v>
      </c>
      <c r="D2590" s="1" t="s">
        <v>82</v>
      </c>
      <c r="E2590">
        <v>2023</v>
      </c>
      <c r="F2590" s="1" t="s">
        <v>1564</v>
      </c>
      <c r="G2590" s="1" t="s">
        <v>2865</v>
      </c>
      <c r="H2590" s="1" t="s">
        <v>1948</v>
      </c>
      <c r="I2590" s="1" t="s">
        <v>2119</v>
      </c>
      <c r="J2590" s="1" t="s">
        <v>87</v>
      </c>
      <c r="K2590" s="3">
        <v>32.130000000000003</v>
      </c>
      <c r="L2590">
        <v>4</v>
      </c>
      <c r="M2590" s="3">
        <v>128.52000000000001</v>
      </c>
      <c r="N2590" s="1" t="s">
        <v>6669</v>
      </c>
      <c r="O2590" s="1" t="s">
        <v>22</v>
      </c>
    </row>
    <row r="2591" spans="1:15" x14ac:dyDescent="0.3">
      <c r="A2591" s="1" t="s">
        <v>6245</v>
      </c>
      <c r="B2591" s="2">
        <v>45326</v>
      </c>
      <c r="C2591" s="1" t="s">
        <v>6666</v>
      </c>
      <c r="D2591" s="1" t="s">
        <v>39</v>
      </c>
      <c r="E2591">
        <v>2024</v>
      </c>
      <c r="F2591" s="1" t="s">
        <v>1264</v>
      </c>
      <c r="G2591" s="1" t="s">
        <v>1333</v>
      </c>
      <c r="H2591" s="1" t="s">
        <v>4376</v>
      </c>
      <c r="I2591" s="1" t="s">
        <v>4377</v>
      </c>
      <c r="J2591" s="1" t="s">
        <v>20</v>
      </c>
      <c r="K2591" s="3">
        <v>26.55</v>
      </c>
      <c r="L2591">
        <v>4</v>
      </c>
      <c r="M2591" s="3">
        <v>106.2</v>
      </c>
      <c r="N2591" s="1" t="s">
        <v>21</v>
      </c>
      <c r="O2591" s="1" t="s">
        <v>44</v>
      </c>
    </row>
    <row r="2592" spans="1:15" x14ac:dyDescent="0.3">
      <c r="A2592" s="1" t="s">
        <v>6246</v>
      </c>
      <c r="B2592" s="2">
        <v>45063</v>
      </c>
      <c r="C2592" s="1" t="s">
        <v>6670</v>
      </c>
      <c r="D2592" s="1" t="s">
        <v>46</v>
      </c>
      <c r="E2592">
        <v>2023</v>
      </c>
      <c r="F2592" s="1" t="s">
        <v>5662</v>
      </c>
      <c r="G2592" s="1" t="s">
        <v>5663</v>
      </c>
      <c r="H2592" s="1" t="s">
        <v>2590</v>
      </c>
      <c r="I2592" s="1" t="s">
        <v>4291</v>
      </c>
      <c r="J2592" s="1" t="s">
        <v>70</v>
      </c>
      <c r="K2592" s="3">
        <v>47.71</v>
      </c>
      <c r="L2592">
        <v>2</v>
      </c>
      <c r="M2592" s="3">
        <v>95.42</v>
      </c>
      <c r="N2592" s="1" t="s">
        <v>29</v>
      </c>
      <c r="O2592" s="1" t="s">
        <v>22</v>
      </c>
    </row>
    <row r="2593" spans="1:15" x14ac:dyDescent="0.3">
      <c r="A2593" s="1" t="s">
        <v>6247</v>
      </c>
      <c r="B2593" s="2">
        <v>45282</v>
      </c>
      <c r="C2593" s="1" t="s">
        <v>6668</v>
      </c>
      <c r="D2593" s="1" t="s">
        <v>107</v>
      </c>
      <c r="E2593">
        <v>2023</v>
      </c>
      <c r="F2593" s="1" t="s">
        <v>4622</v>
      </c>
      <c r="G2593" s="1" t="s">
        <v>4623</v>
      </c>
      <c r="H2593" s="1" t="s">
        <v>6248</v>
      </c>
      <c r="I2593" s="1" t="s">
        <v>6249</v>
      </c>
      <c r="J2593" s="1" t="s">
        <v>20</v>
      </c>
      <c r="K2593" s="3">
        <v>5.87</v>
      </c>
      <c r="L2593">
        <v>3</v>
      </c>
      <c r="M2593" s="3">
        <v>17.61</v>
      </c>
      <c r="N2593" s="1" t="s">
        <v>88</v>
      </c>
      <c r="O2593" s="1" t="s">
        <v>52</v>
      </c>
    </row>
    <row r="2594" spans="1:15" x14ac:dyDescent="0.3">
      <c r="A2594" s="1" t="s">
        <v>6250</v>
      </c>
      <c r="B2594" s="2">
        <v>45853</v>
      </c>
      <c r="C2594" s="1" t="s">
        <v>6671</v>
      </c>
      <c r="D2594" s="1" t="s">
        <v>32</v>
      </c>
      <c r="E2594">
        <v>2025</v>
      </c>
      <c r="F2594" s="1" t="s">
        <v>939</v>
      </c>
      <c r="G2594" s="1" t="s">
        <v>4703</v>
      </c>
      <c r="H2594" s="1" t="s">
        <v>3645</v>
      </c>
      <c r="I2594" s="1" t="s">
        <v>3646</v>
      </c>
      <c r="J2594" s="1" t="s">
        <v>20</v>
      </c>
      <c r="K2594" s="3">
        <v>16.27</v>
      </c>
      <c r="L2594">
        <v>1</v>
      </c>
      <c r="M2594" s="3">
        <v>16.27</v>
      </c>
      <c r="N2594" s="1" t="s">
        <v>6669</v>
      </c>
      <c r="O2594" s="1" t="s">
        <v>80</v>
      </c>
    </row>
    <row r="2595" spans="1:15" x14ac:dyDescent="0.3">
      <c r="A2595" s="1" t="s">
        <v>6251</v>
      </c>
      <c r="B2595" s="2">
        <v>44808</v>
      </c>
      <c r="C2595" s="1" t="s">
        <v>6666</v>
      </c>
      <c r="D2595" s="1" t="s">
        <v>60</v>
      </c>
      <c r="E2595">
        <v>2022</v>
      </c>
      <c r="F2595" s="1" t="s">
        <v>912</v>
      </c>
      <c r="G2595" s="1" t="s">
        <v>4451</v>
      </c>
      <c r="H2595" s="1" t="s">
        <v>1012</v>
      </c>
      <c r="I2595" s="1" t="s">
        <v>1013</v>
      </c>
      <c r="J2595" s="1" t="s">
        <v>20</v>
      </c>
      <c r="K2595" s="3">
        <v>44.62</v>
      </c>
      <c r="L2595">
        <v>5</v>
      </c>
      <c r="M2595" s="3">
        <v>223.1</v>
      </c>
      <c r="N2595" s="1" t="s">
        <v>6669</v>
      </c>
      <c r="O2595" s="1" t="s">
        <v>37</v>
      </c>
    </row>
    <row r="2596" spans="1:15" x14ac:dyDescent="0.3">
      <c r="A2596" s="1" t="s">
        <v>6252</v>
      </c>
      <c r="B2596" s="2">
        <v>45421</v>
      </c>
      <c r="C2596" s="1" t="s">
        <v>6672</v>
      </c>
      <c r="D2596" s="1" t="s">
        <v>46</v>
      </c>
      <c r="E2596">
        <v>2024</v>
      </c>
      <c r="F2596" s="1" t="s">
        <v>6253</v>
      </c>
      <c r="G2596" s="1" t="s">
        <v>6254</v>
      </c>
      <c r="H2596" s="1" t="s">
        <v>1378</v>
      </c>
      <c r="I2596" s="1" t="s">
        <v>4372</v>
      </c>
      <c r="J2596" s="1" t="s">
        <v>20</v>
      </c>
      <c r="K2596" s="3">
        <v>33.26</v>
      </c>
      <c r="L2596">
        <v>3</v>
      </c>
      <c r="M2596" s="3">
        <v>99.78</v>
      </c>
      <c r="N2596" s="1" t="s">
        <v>21</v>
      </c>
      <c r="O2596" s="1" t="s">
        <v>52</v>
      </c>
    </row>
    <row r="2597" spans="1:15" x14ac:dyDescent="0.3">
      <c r="A2597" s="1" t="s">
        <v>6255</v>
      </c>
      <c r="B2597" s="2">
        <v>45285</v>
      </c>
      <c r="C2597" s="1" t="s">
        <v>6667</v>
      </c>
      <c r="D2597" s="1" t="s">
        <v>107</v>
      </c>
      <c r="E2597">
        <v>2023</v>
      </c>
      <c r="F2597" s="1" t="s">
        <v>6256</v>
      </c>
      <c r="G2597" s="1" t="s">
        <v>6257</v>
      </c>
      <c r="H2597" s="1" t="s">
        <v>1978</v>
      </c>
      <c r="I2597" s="1" t="s">
        <v>1979</v>
      </c>
      <c r="J2597" s="1" t="s">
        <v>51</v>
      </c>
      <c r="K2597" s="3">
        <v>14.37</v>
      </c>
      <c r="L2597">
        <v>4</v>
      </c>
      <c r="M2597" s="3">
        <v>57.48</v>
      </c>
      <c r="N2597" s="1" t="s">
        <v>6669</v>
      </c>
      <c r="O2597" s="1" t="s">
        <v>193</v>
      </c>
    </row>
    <row r="2598" spans="1:15" x14ac:dyDescent="0.3">
      <c r="A2598" s="1" t="s">
        <v>6258</v>
      </c>
      <c r="B2598" s="2">
        <v>45373</v>
      </c>
      <c r="C2598" s="1" t="s">
        <v>6668</v>
      </c>
      <c r="D2598" s="1" t="s">
        <v>15</v>
      </c>
      <c r="E2598">
        <v>2024</v>
      </c>
      <c r="F2598" s="1" t="s">
        <v>4416</v>
      </c>
      <c r="G2598" s="1" t="s">
        <v>6259</v>
      </c>
      <c r="H2598" s="1" t="s">
        <v>540</v>
      </c>
      <c r="I2598" s="1" t="s">
        <v>2857</v>
      </c>
      <c r="J2598" s="1" t="s">
        <v>20</v>
      </c>
      <c r="K2598" s="3">
        <v>42.61</v>
      </c>
      <c r="L2598">
        <v>5</v>
      </c>
      <c r="M2598" s="3">
        <v>213.05</v>
      </c>
      <c r="N2598" s="1" t="s">
        <v>29</v>
      </c>
      <c r="O2598" s="1" t="s">
        <v>37</v>
      </c>
    </row>
    <row r="2599" spans="1:15" x14ac:dyDescent="0.3">
      <c r="A2599" s="1" t="s">
        <v>6260</v>
      </c>
      <c r="B2599" s="2">
        <v>45581</v>
      </c>
      <c r="C2599" s="1" t="s">
        <v>6670</v>
      </c>
      <c r="D2599" s="1" t="s">
        <v>133</v>
      </c>
      <c r="E2599">
        <v>2024</v>
      </c>
      <c r="F2599" s="1" t="s">
        <v>2688</v>
      </c>
      <c r="G2599" s="1" t="s">
        <v>2689</v>
      </c>
      <c r="H2599" s="1" t="s">
        <v>1130</v>
      </c>
      <c r="I2599" s="1" t="s">
        <v>6261</v>
      </c>
      <c r="J2599" s="1" t="s">
        <v>20</v>
      </c>
      <c r="K2599" s="3">
        <v>10.6</v>
      </c>
      <c r="L2599">
        <v>3</v>
      </c>
      <c r="M2599" s="3">
        <v>31.8</v>
      </c>
      <c r="N2599" s="1" t="s">
        <v>29</v>
      </c>
      <c r="O2599" s="1" t="s">
        <v>22</v>
      </c>
    </row>
    <row r="2600" spans="1:15" x14ac:dyDescent="0.3">
      <c r="A2600" s="1" t="s">
        <v>6262</v>
      </c>
      <c r="B2600" s="2">
        <v>44973</v>
      </c>
      <c r="C2600" s="1" t="s">
        <v>6672</v>
      </c>
      <c r="D2600" s="1" t="s">
        <v>39</v>
      </c>
      <c r="E2600">
        <v>2023</v>
      </c>
      <c r="F2600" s="1" t="s">
        <v>5754</v>
      </c>
      <c r="G2600" s="1" t="s">
        <v>5755</v>
      </c>
      <c r="H2600" s="1" t="s">
        <v>1428</v>
      </c>
      <c r="I2600" s="1" t="s">
        <v>6263</v>
      </c>
      <c r="J2600" s="1" t="s">
        <v>20</v>
      </c>
      <c r="K2600" s="3">
        <v>37.130000000000003</v>
      </c>
      <c r="L2600">
        <v>4</v>
      </c>
      <c r="M2600" s="3">
        <v>148.52000000000001</v>
      </c>
      <c r="N2600" s="1" t="s">
        <v>6669</v>
      </c>
      <c r="O2600" s="1" t="s">
        <v>22</v>
      </c>
    </row>
    <row r="2601" spans="1:15" x14ac:dyDescent="0.3">
      <c r="A2601" s="1" t="s">
        <v>6264</v>
      </c>
      <c r="B2601" s="2">
        <v>45005</v>
      </c>
      <c r="C2601" s="1" t="s">
        <v>6667</v>
      </c>
      <c r="D2601" s="1" t="s">
        <v>15</v>
      </c>
      <c r="E2601">
        <v>2023</v>
      </c>
      <c r="F2601" s="1" t="s">
        <v>205</v>
      </c>
      <c r="G2601" s="1" t="s">
        <v>206</v>
      </c>
      <c r="H2601" s="1" t="s">
        <v>1357</v>
      </c>
      <c r="I2601" s="1" t="s">
        <v>1358</v>
      </c>
      <c r="J2601" s="1" t="s">
        <v>70</v>
      </c>
      <c r="K2601" s="3">
        <v>19.34</v>
      </c>
      <c r="L2601">
        <v>5</v>
      </c>
      <c r="M2601" s="3">
        <v>96.7</v>
      </c>
      <c r="N2601" s="1" t="s">
        <v>29</v>
      </c>
      <c r="O2601" s="1" t="s">
        <v>37</v>
      </c>
    </row>
    <row r="2602" spans="1:15" x14ac:dyDescent="0.3">
      <c r="A2602" s="1" t="s">
        <v>6265</v>
      </c>
      <c r="B2602" s="2">
        <v>44992</v>
      </c>
      <c r="C2602" s="1" t="s">
        <v>6671</v>
      </c>
      <c r="D2602" s="1" t="s">
        <v>15</v>
      </c>
      <c r="E2602">
        <v>2023</v>
      </c>
      <c r="F2602" s="1" t="s">
        <v>368</v>
      </c>
      <c r="G2602" s="1" t="s">
        <v>369</v>
      </c>
      <c r="H2602" s="1" t="s">
        <v>6203</v>
      </c>
      <c r="I2602" s="1" t="s">
        <v>6204</v>
      </c>
      <c r="J2602" s="1" t="s">
        <v>20</v>
      </c>
      <c r="K2602" s="3">
        <v>18.440000000000001</v>
      </c>
      <c r="L2602">
        <v>3</v>
      </c>
      <c r="M2602" s="3">
        <v>55.32</v>
      </c>
      <c r="N2602" s="1" t="s">
        <v>21</v>
      </c>
      <c r="O2602" s="1" t="s">
        <v>37</v>
      </c>
    </row>
    <row r="2603" spans="1:15" x14ac:dyDescent="0.3">
      <c r="A2603" s="1" t="s">
        <v>6266</v>
      </c>
      <c r="B2603" s="2">
        <v>45049</v>
      </c>
      <c r="C2603" s="1" t="s">
        <v>6670</v>
      </c>
      <c r="D2603" s="1" t="s">
        <v>46</v>
      </c>
      <c r="E2603">
        <v>2023</v>
      </c>
      <c r="F2603" s="1" t="s">
        <v>3553</v>
      </c>
      <c r="G2603" s="1" t="s">
        <v>3554</v>
      </c>
      <c r="H2603" s="1" t="s">
        <v>3952</v>
      </c>
      <c r="I2603" s="1" t="s">
        <v>3953</v>
      </c>
      <c r="J2603" s="1" t="s">
        <v>20</v>
      </c>
      <c r="K2603" s="3">
        <v>42.48</v>
      </c>
      <c r="L2603">
        <v>4</v>
      </c>
      <c r="M2603" s="3">
        <v>169.92</v>
      </c>
      <c r="N2603" s="1" t="s">
        <v>6669</v>
      </c>
      <c r="O2603" s="1" t="s">
        <v>37</v>
      </c>
    </row>
    <row r="2604" spans="1:15" x14ac:dyDescent="0.3">
      <c r="A2604" s="1" t="s">
        <v>6267</v>
      </c>
      <c r="B2604" s="2">
        <v>45391</v>
      </c>
      <c r="C2604" s="1" t="s">
        <v>6671</v>
      </c>
      <c r="D2604" s="1" t="s">
        <v>82</v>
      </c>
      <c r="E2604">
        <v>2024</v>
      </c>
      <c r="F2604" s="1" t="s">
        <v>728</v>
      </c>
      <c r="G2604" s="1" t="s">
        <v>1989</v>
      </c>
      <c r="H2604" s="1" t="s">
        <v>1782</v>
      </c>
      <c r="I2604" s="1" t="s">
        <v>5744</v>
      </c>
      <c r="J2604" s="1" t="s">
        <v>20</v>
      </c>
      <c r="K2604" s="3">
        <v>18.21</v>
      </c>
      <c r="L2604">
        <v>2</v>
      </c>
      <c r="M2604" s="3">
        <v>36.42</v>
      </c>
      <c r="N2604" s="1" t="s">
        <v>6669</v>
      </c>
      <c r="O2604" s="1" t="s">
        <v>80</v>
      </c>
    </row>
    <row r="2605" spans="1:15" x14ac:dyDescent="0.3">
      <c r="A2605" s="1" t="s">
        <v>6268</v>
      </c>
      <c r="B2605" s="2">
        <v>45021</v>
      </c>
      <c r="C2605" s="1" t="s">
        <v>6670</v>
      </c>
      <c r="D2605" s="1" t="s">
        <v>82</v>
      </c>
      <c r="E2605">
        <v>2023</v>
      </c>
      <c r="F2605" s="1" t="s">
        <v>1083</v>
      </c>
      <c r="G2605" s="1" t="s">
        <v>3966</v>
      </c>
      <c r="H2605" s="1" t="s">
        <v>588</v>
      </c>
      <c r="I2605" s="1" t="s">
        <v>3466</v>
      </c>
      <c r="J2605" s="1" t="s">
        <v>20</v>
      </c>
      <c r="K2605" s="3">
        <v>7.26</v>
      </c>
      <c r="L2605">
        <v>1</v>
      </c>
      <c r="M2605" s="3">
        <v>7.26</v>
      </c>
      <c r="N2605" s="1" t="s">
        <v>6669</v>
      </c>
      <c r="O2605" s="1" t="s">
        <v>193</v>
      </c>
    </row>
    <row r="2606" spans="1:15" x14ac:dyDescent="0.3">
      <c r="A2606" s="1" t="s">
        <v>6269</v>
      </c>
      <c r="B2606" s="2">
        <v>45319</v>
      </c>
      <c r="C2606" s="1" t="s">
        <v>6666</v>
      </c>
      <c r="D2606" s="1" t="s">
        <v>210</v>
      </c>
      <c r="E2606">
        <v>2024</v>
      </c>
      <c r="F2606" s="1" t="s">
        <v>578</v>
      </c>
      <c r="G2606" s="1" t="s">
        <v>579</v>
      </c>
      <c r="H2606" s="1" t="s">
        <v>2810</v>
      </c>
      <c r="I2606" s="1" t="s">
        <v>2811</v>
      </c>
      <c r="J2606" s="1" t="s">
        <v>70</v>
      </c>
      <c r="K2606" s="3">
        <v>17.670000000000002</v>
      </c>
      <c r="L2606">
        <v>5</v>
      </c>
      <c r="M2606" s="3">
        <v>88.35</v>
      </c>
      <c r="N2606" s="1" t="s">
        <v>88</v>
      </c>
      <c r="O2606" s="1" t="s">
        <v>30</v>
      </c>
    </row>
    <row r="2607" spans="1:15" x14ac:dyDescent="0.3">
      <c r="A2607" s="1" t="s">
        <v>6270</v>
      </c>
      <c r="B2607" s="2">
        <v>45117</v>
      </c>
      <c r="C2607" s="1" t="s">
        <v>6667</v>
      </c>
      <c r="D2607" s="1" t="s">
        <v>32</v>
      </c>
      <c r="E2607">
        <v>2023</v>
      </c>
      <c r="F2607" s="1" t="s">
        <v>799</v>
      </c>
      <c r="G2607" s="1" t="s">
        <v>6271</v>
      </c>
      <c r="H2607" s="1" t="s">
        <v>6272</v>
      </c>
      <c r="I2607" s="1" t="s">
        <v>6273</v>
      </c>
      <c r="J2607" s="1" t="s">
        <v>87</v>
      </c>
      <c r="K2607" s="3">
        <v>19.29</v>
      </c>
      <c r="L2607">
        <v>5</v>
      </c>
      <c r="M2607" s="3">
        <v>96.45</v>
      </c>
      <c r="N2607" s="1" t="s">
        <v>29</v>
      </c>
      <c r="O2607" s="1" t="s">
        <v>193</v>
      </c>
    </row>
    <row r="2608" spans="1:15" x14ac:dyDescent="0.3">
      <c r="A2608" s="1" t="s">
        <v>6274</v>
      </c>
      <c r="B2608" s="2">
        <v>45479</v>
      </c>
      <c r="C2608" s="1" t="s">
        <v>6673</v>
      </c>
      <c r="D2608" s="1" t="s">
        <v>32</v>
      </c>
      <c r="E2608">
        <v>2024</v>
      </c>
      <c r="F2608" s="1" t="s">
        <v>1993</v>
      </c>
      <c r="G2608" s="1" t="s">
        <v>1994</v>
      </c>
      <c r="H2608" s="1" t="s">
        <v>473</v>
      </c>
      <c r="I2608" s="1" t="s">
        <v>474</v>
      </c>
      <c r="J2608" s="1" t="s">
        <v>51</v>
      </c>
      <c r="K2608" s="3">
        <v>32.619999999999997</v>
      </c>
      <c r="L2608">
        <v>2</v>
      </c>
      <c r="M2608" s="3">
        <v>65.239999999999995</v>
      </c>
      <c r="N2608" s="1" t="s">
        <v>21</v>
      </c>
      <c r="O2608" s="1" t="s">
        <v>30</v>
      </c>
    </row>
    <row r="2609" spans="1:15" x14ac:dyDescent="0.3">
      <c r="A2609" s="1" t="s">
        <v>6275</v>
      </c>
      <c r="B2609" s="2">
        <v>45575</v>
      </c>
      <c r="C2609" s="1" t="s">
        <v>6672</v>
      </c>
      <c r="D2609" s="1" t="s">
        <v>133</v>
      </c>
      <c r="E2609">
        <v>2024</v>
      </c>
      <c r="F2609" s="1" t="s">
        <v>2277</v>
      </c>
      <c r="G2609" s="1" t="s">
        <v>5039</v>
      </c>
      <c r="H2609" s="1" t="s">
        <v>3346</v>
      </c>
      <c r="I2609" s="1" t="s">
        <v>6276</v>
      </c>
      <c r="J2609" s="1" t="s">
        <v>87</v>
      </c>
      <c r="K2609" s="3">
        <v>41.65</v>
      </c>
      <c r="L2609">
        <v>4</v>
      </c>
      <c r="M2609" s="3">
        <v>166.6</v>
      </c>
      <c r="N2609" s="1" t="s">
        <v>21</v>
      </c>
      <c r="O2609" s="1" t="s">
        <v>22</v>
      </c>
    </row>
    <row r="2610" spans="1:15" x14ac:dyDescent="0.3">
      <c r="A2610" s="1" t="s">
        <v>6277</v>
      </c>
      <c r="B2610" s="2">
        <v>45362</v>
      </c>
      <c r="C2610" s="1" t="s">
        <v>6667</v>
      </c>
      <c r="D2610" s="1" t="s">
        <v>15</v>
      </c>
      <c r="E2610">
        <v>2024</v>
      </c>
      <c r="F2610" s="1" t="s">
        <v>3459</v>
      </c>
      <c r="G2610" s="1" t="s">
        <v>3460</v>
      </c>
      <c r="H2610" s="1" t="s">
        <v>3505</v>
      </c>
      <c r="I2610" s="1" t="s">
        <v>3506</v>
      </c>
      <c r="J2610" s="1" t="s">
        <v>70</v>
      </c>
      <c r="K2610" s="3">
        <v>29.32</v>
      </c>
      <c r="L2610">
        <v>1</v>
      </c>
      <c r="M2610" s="3">
        <v>29.32</v>
      </c>
      <c r="N2610" s="1" t="s">
        <v>6669</v>
      </c>
      <c r="O2610" s="1" t="s">
        <v>193</v>
      </c>
    </row>
    <row r="2611" spans="1:15" x14ac:dyDescent="0.3">
      <c r="A2611" s="1" t="s">
        <v>6278</v>
      </c>
      <c r="B2611" s="2">
        <v>45889</v>
      </c>
      <c r="C2611" s="1" t="s">
        <v>6670</v>
      </c>
      <c r="D2611" s="1" t="s">
        <v>90</v>
      </c>
      <c r="E2611">
        <v>2025</v>
      </c>
      <c r="F2611" s="1" t="s">
        <v>6279</v>
      </c>
      <c r="G2611" s="1" t="s">
        <v>6280</v>
      </c>
      <c r="H2611" s="1" t="s">
        <v>891</v>
      </c>
      <c r="I2611" s="1" t="s">
        <v>892</v>
      </c>
      <c r="J2611" s="1" t="s">
        <v>20</v>
      </c>
      <c r="K2611" s="3">
        <v>9.0299999999999994</v>
      </c>
      <c r="L2611">
        <v>5</v>
      </c>
      <c r="M2611" s="3">
        <v>45.15</v>
      </c>
      <c r="N2611" s="1" t="s">
        <v>21</v>
      </c>
      <c r="O2611" s="1" t="s">
        <v>37</v>
      </c>
    </row>
    <row r="2612" spans="1:15" x14ac:dyDescent="0.3">
      <c r="A2612" s="1" t="s">
        <v>6281</v>
      </c>
      <c r="B2612" s="2">
        <v>45699</v>
      </c>
      <c r="C2612" s="1" t="s">
        <v>6671</v>
      </c>
      <c r="D2612" s="1" t="s">
        <v>39</v>
      </c>
      <c r="E2612">
        <v>2025</v>
      </c>
      <c r="F2612" s="1" t="s">
        <v>5330</v>
      </c>
      <c r="G2612" s="1" t="s">
        <v>5331</v>
      </c>
      <c r="H2612" s="1" t="s">
        <v>1365</v>
      </c>
      <c r="I2612" s="1" t="s">
        <v>2264</v>
      </c>
      <c r="J2612" s="1" t="s">
        <v>20</v>
      </c>
      <c r="K2612" s="3">
        <v>55.57</v>
      </c>
      <c r="L2612">
        <v>1</v>
      </c>
      <c r="M2612" s="3">
        <v>55.57</v>
      </c>
      <c r="N2612" s="1" t="s">
        <v>29</v>
      </c>
      <c r="O2612" s="1" t="s">
        <v>22</v>
      </c>
    </row>
    <row r="2613" spans="1:15" x14ac:dyDescent="0.3">
      <c r="A2613" s="1" t="s">
        <v>6282</v>
      </c>
      <c r="B2613" s="2">
        <v>45108</v>
      </c>
      <c r="C2613" s="1" t="s">
        <v>6673</v>
      </c>
      <c r="D2613" s="1" t="s">
        <v>32</v>
      </c>
      <c r="E2613">
        <v>2023</v>
      </c>
      <c r="F2613" s="1" t="s">
        <v>2838</v>
      </c>
      <c r="G2613" s="1" t="s">
        <v>2839</v>
      </c>
      <c r="H2613" s="1" t="s">
        <v>2517</v>
      </c>
      <c r="I2613" s="1" t="s">
        <v>2867</v>
      </c>
      <c r="J2613" s="1" t="s">
        <v>70</v>
      </c>
      <c r="K2613" s="3">
        <v>33.32</v>
      </c>
      <c r="L2613">
        <v>1</v>
      </c>
      <c r="M2613" s="3">
        <v>33.32</v>
      </c>
      <c r="N2613" s="1" t="s">
        <v>88</v>
      </c>
      <c r="O2613" s="1" t="s">
        <v>193</v>
      </c>
    </row>
    <row r="2614" spans="1:15" x14ac:dyDescent="0.3">
      <c r="A2614" s="1" t="s">
        <v>6283</v>
      </c>
      <c r="B2614" s="2">
        <v>45688</v>
      </c>
      <c r="C2614" s="1" t="s">
        <v>6668</v>
      </c>
      <c r="D2614" s="1" t="s">
        <v>210</v>
      </c>
      <c r="E2614">
        <v>2025</v>
      </c>
      <c r="F2614" s="1" t="s">
        <v>308</v>
      </c>
      <c r="G2614" s="1" t="s">
        <v>309</v>
      </c>
      <c r="H2614" s="1" t="s">
        <v>4103</v>
      </c>
      <c r="I2614" s="1" t="s">
        <v>4104</v>
      </c>
      <c r="J2614" s="1" t="s">
        <v>20</v>
      </c>
      <c r="K2614" s="3">
        <v>42.42</v>
      </c>
      <c r="L2614">
        <v>2</v>
      </c>
      <c r="M2614" s="3">
        <v>84.84</v>
      </c>
      <c r="N2614" s="1" t="s">
        <v>21</v>
      </c>
      <c r="O2614" s="1" t="s">
        <v>193</v>
      </c>
    </row>
    <row r="2615" spans="1:15" x14ac:dyDescent="0.3">
      <c r="A2615" s="1" t="s">
        <v>6284</v>
      </c>
      <c r="B2615" s="2">
        <v>44868</v>
      </c>
      <c r="C2615" s="1" t="s">
        <v>6672</v>
      </c>
      <c r="D2615" s="1" t="s">
        <v>54</v>
      </c>
      <c r="E2615">
        <v>2022</v>
      </c>
      <c r="F2615" s="1" t="s">
        <v>1180</v>
      </c>
      <c r="G2615" s="1" t="s">
        <v>1181</v>
      </c>
      <c r="H2615" s="1" t="s">
        <v>1990</v>
      </c>
      <c r="I2615" s="1" t="s">
        <v>1991</v>
      </c>
      <c r="J2615" s="1" t="s">
        <v>87</v>
      </c>
      <c r="K2615" s="3">
        <v>5.14</v>
      </c>
      <c r="L2615">
        <v>1</v>
      </c>
      <c r="M2615" s="3">
        <v>5.14</v>
      </c>
      <c r="N2615" s="1" t="s">
        <v>6669</v>
      </c>
      <c r="O2615" s="1" t="s">
        <v>95</v>
      </c>
    </row>
    <row r="2616" spans="1:15" x14ac:dyDescent="0.3">
      <c r="A2616" s="1" t="s">
        <v>6285</v>
      </c>
      <c r="B2616" s="2">
        <v>45782</v>
      </c>
      <c r="C2616" s="1" t="s">
        <v>6667</v>
      </c>
      <c r="D2616" s="1" t="s">
        <v>46</v>
      </c>
      <c r="E2616">
        <v>2025</v>
      </c>
      <c r="F2616" s="1" t="s">
        <v>2006</v>
      </c>
      <c r="G2616" s="1" t="s">
        <v>2007</v>
      </c>
      <c r="H2616" s="1" t="s">
        <v>841</v>
      </c>
      <c r="I2616" s="1" t="s">
        <v>1097</v>
      </c>
      <c r="J2616" s="1" t="s">
        <v>20</v>
      </c>
      <c r="K2616" s="3">
        <v>34.53</v>
      </c>
      <c r="L2616">
        <v>2</v>
      </c>
      <c r="M2616" s="3">
        <v>69.06</v>
      </c>
      <c r="N2616" s="1" t="s">
        <v>21</v>
      </c>
      <c r="O2616" s="1" t="s">
        <v>44</v>
      </c>
    </row>
    <row r="2617" spans="1:15" x14ac:dyDescent="0.3">
      <c r="A2617" s="1" t="s">
        <v>6286</v>
      </c>
      <c r="B2617" s="2">
        <v>45012</v>
      </c>
      <c r="C2617" s="1" t="s">
        <v>6667</v>
      </c>
      <c r="D2617" s="1" t="s">
        <v>15</v>
      </c>
      <c r="E2617">
        <v>2023</v>
      </c>
      <c r="F2617" s="1" t="s">
        <v>912</v>
      </c>
      <c r="G2617" s="1" t="s">
        <v>4451</v>
      </c>
      <c r="H2617" s="1" t="s">
        <v>1394</v>
      </c>
      <c r="I2617" s="1" t="s">
        <v>1395</v>
      </c>
      <c r="J2617" s="1" t="s">
        <v>51</v>
      </c>
      <c r="K2617" s="3">
        <v>10.17</v>
      </c>
      <c r="L2617">
        <v>1</v>
      </c>
      <c r="M2617" s="3">
        <v>10.17</v>
      </c>
      <c r="N2617" s="1" t="s">
        <v>29</v>
      </c>
      <c r="O2617" s="1" t="s">
        <v>37</v>
      </c>
    </row>
    <row r="2618" spans="1:15" x14ac:dyDescent="0.3">
      <c r="A2618" s="1" t="s">
        <v>6287</v>
      </c>
      <c r="B2618" s="2">
        <v>45157</v>
      </c>
      <c r="C2618" s="1" t="s">
        <v>6673</v>
      </c>
      <c r="D2618" s="1" t="s">
        <v>90</v>
      </c>
      <c r="E2618">
        <v>2023</v>
      </c>
      <c r="F2618" s="1" t="s">
        <v>2295</v>
      </c>
      <c r="G2618" s="1" t="s">
        <v>2296</v>
      </c>
      <c r="H2618" s="1" t="s">
        <v>4914</v>
      </c>
      <c r="I2618" s="1" t="s">
        <v>4915</v>
      </c>
      <c r="J2618" s="1" t="s">
        <v>20</v>
      </c>
      <c r="K2618" s="3">
        <v>23.5</v>
      </c>
      <c r="L2618">
        <v>4</v>
      </c>
      <c r="M2618" s="3">
        <v>94</v>
      </c>
      <c r="N2618" s="1" t="s">
        <v>21</v>
      </c>
      <c r="O2618" s="1" t="s">
        <v>22</v>
      </c>
    </row>
    <row r="2619" spans="1:15" x14ac:dyDescent="0.3">
      <c r="A2619" s="1" t="s">
        <v>6288</v>
      </c>
      <c r="B2619" s="2">
        <v>44986</v>
      </c>
      <c r="C2619" s="1" t="s">
        <v>6670</v>
      </c>
      <c r="D2619" s="1" t="s">
        <v>15</v>
      </c>
      <c r="E2619">
        <v>2023</v>
      </c>
      <c r="F2619" s="1" t="s">
        <v>463</v>
      </c>
      <c r="G2619" s="1" t="s">
        <v>5494</v>
      </c>
      <c r="H2619" s="1" t="s">
        <v>2913</v>
      </c>
      <c r="I2619" s="1" t="s">
        <v>4831</v>
      </c>
      <c r="J2619" s="1" t="s">
        <v>51</v>
      </c>
      <c r="K2619" s="3">
        <v>16.84</v>
      </c>
      <c r="L2619">
        <v>4</v>
      </c>
      <c r="M2619" s="3">
        <v>67.36</v>
      </c>
      <c r="N2619" s="1" t="s">
        <v>88</v>
      </c>
      <c r="O2619" s="1" t="s">
        <v>22</v>
      </c>
    </row>
    <row r="2620" spans="1:15" x14ac:dyDescent="0.3">
      <c r="A2620" s="1" t="s">
        <v>6289</v>
      </c>
      <c r="B2620" s="2">
        <v>45785</v>
      </c>
      <c r="C2620" s="1" t="s">
        <v>6672</v>
      </c>
      <c r="D2620" s="1" t="s">
        <v>46</v>
      </c>
      <c r="E2620">
        <v>2025</v>
      </c>
      <c r="F2620" s="1" t="s">
        <v>285</v>
      </c>
      <c r="G2620" s="1" t="s">
        <v>286</v>
      </c>
      <c r="H2620" s="1" t="s">
        <v>1606</v>
      </c>
      <c r="I2620" s="1" t="s">
        <v>6214</v>
      </c>
      <c r="J2620" s="1" t="s">
        <v>20</v>
      </c>
      <c r="K2620" s="3">
        <v>16.75</v>
      </c>
      <c r="L2620">
        <v>5</v>
      </c>
      <c r="M2620" s="3">
        <v>83.75</v>
      </c>
      <c r="N2620" s="1" t="s">
        <v>21</v>
      </c>
      <c r="O2620" s="1" t="s">
        <v>22</v>
      </c>
    </row>
    <row r="2621" spans="1:15" x14ac:dyDescent="0.3">
      <c r="A2621" s="1" t="s">
        <v>6290</v>
      </c>
      <c r="B2621" s="2">
        <v>45628</v>
      </c>
      <c r="C2621" s="1" t="s">
        <v>6667</v>
      </c>
      <c r="D2621" s="1" t="s">
        <v>107</v>
      </c>
      <c r="E2621">
        <v>2024</v>
      </c>
      <c r="F2621" s="1" t="s">
        <v>4362</v>
      </c>
      <c r="G2621" s="1" t="s">
        <v>4363</v>
      </c>
      <c r="H2621" s="1" t="s">
        <v>3380</v>
      </c>
      <c r="I2621" s="1" t="s">
        <v>6291</v>
      </c>
      <c r="J2621" s="1" t="s">
        <v>87</v>
      </c>
      <c r="K2621" s="3">
        <v>27.82</v>
      </c>
      <c r="L2621">
        <v>2</v>
      </c>
      <c r="M2621" s="3">
        <v>55.64</v>
      </c>
      <c r="N2621" s="1" t="s">
        <v>6669</v>
      </c>
      <c r="O2621" s="1" t="s">
        <v>37</v>
      </c>
    </row>
    <row r="2622" spans="1:15" x14ac:dyDescent="0.3">
      <c r="A2622" s="1" t="s">
        <v>6292</v>
      </c>
      <c r="B2622" s="2">
        <v>45448</v>
      </c>
      <c r="C2622" s="1" t="s">
        <v>6670</v>
      </c>
      <c r="D2622" s="1" t="s">
        <v>24</v>
      </c>
      <c r="E2622">
        <v>2024</v>
      </c>
      <c r="F2622" s="1" t="s">
        <v>6198</v>
      </c>
      <c r="G2622" s="1" t="s">
        <v>6199</v>
      </c>
      <c r="H2622" s="1" t="s">
        <v>5205</v>
      </c>
      <c r="I2622" s="1" t="s">
        <v>5206</v>
      </c>
      <c r="J2622" s="1" t="s">
        <v>87</v>
      </c>
      <c r="K2622" s="3">
        <v>9.4600000000000009</v>
      </c>
      <c r="L2622">
        <v>3</v>
      </c>
      <c r="M2622" s="3">
        <v>28.38</v>
      </c>
      <c r="N2622" s="1" t="s">
        <v>88</v>
      </c>
      <c r="O2622" s="1" t="s">
        <v>44</v>
      </c>
    </row>
    <row r="2623" spans="1:15" x14ac:dyDescent="0.3">
      <c r="A2623" s="1" t="s">
        <v>6293</v>
      </c>
      <c r="B2623" s="2">
        <v>45247</v>
      </c>
      <c r="C2623" s="1" t="s">
        <v>6668</v>
      </c>
      <c r="D2623" s="1" t="s">
        <v>54</v>
      </c>
      <c r="E2623">
        <v>2023</v>
      </c>
      <c r="F2623" s="1" t="s">
        <v>4042</v>
      </c>
      <c r="G2623" s="1" t="s">
        <v>4043</v>
      </c>
      <c r="H2623" s="1" t="s">
        <v>2493</v>
      </c>
      <c r="I2623" s="1" t="s">
        <v>5492</v>
      </c>
      <c r="J2623" s="1" t="s">
        <v>87</v>
      </c>
      <c r="K2623" s="3">
        <v>23.71</v>
      </c>
      <c r="L2623">
        <v>1</v>
      </c>
      <c r="M2623" s="3">
        <v>23.71</v>
      </c>
      <c r="N2623" s="1" t="s">
        <v>6669</v>
      </c>
      <c r="O2623" s="1" t="s">
        <v>30</v>
      </c>
    </row>
    <row r="2624" spans="1:15" x14ac:dyDescent="0.3">
      <c r="A2624" s="1" t="s">
        <v>6294</v>
      </c>
      <c r="B2624" s="2">
        <v>44999</v>
      </c>
      <c r="C2624" s="1" t="s">
        <v>6671</v>
      </c>
      <c r="D2624" s="1" t="s">
        <v>15</v>
      </c>
      <c r="E2624">
        <v>2023</v>
      </c>
      <c r="F2624" s="1" t="s">
        <v>666</v>
      </c>
      <c r="G2624" s="1" t="s">
        <v>3335</v>
      </c>
      <c r="H2624" s="1" t="s">
        <v>2249</v>
      </c>
      <c r="I2624" s="1" t="s">
        <v>2250</v>
      </c>
      <c r="J2624" s="1" t="s">
        <v>70</v>
      </c>
      <c r="K2624" s="3">
        <v>39.97</v>
      </c>
      <c r="L2624">
        <v>2</v>
      </c>
      <c r="M2624" s="3">
        <v>79.94</v>
      </c>
      <c r="N2624" s="1" t="s">
        <v>29</v>
      </c>
      <c r="O2624" s="1" t="s">
        <v>30</v>
      </c>
    </row>
    <row r="2625" spans="1:15" x14ac:dyDescent="0.3">
      <c r="A2625" s="1" t="s">
        <v>6295</v>
      </c>
      <c r="B2625" s="2">
        <v>45637</v>
      </c>
      <c r="C2625" s="1" t="s">
        <v>6670</v>
      </c>
      <c r="D2625" s="1" t="s">
        <v>107</v>
      </c>
      <c r="E2625">
        <v>2024</v>
      </c>
      <c r="F2625" s="1" t="s">
        <v>1275</v>
      </c>
      <c r="G2625" s="1" t="s">
        <v>1276</v>
      </c>
      <c r="H2625" s="1" t="s">
        <v>6022</v>
      </c>
      <c r="I2625" s="1" t="s">
        <v>6023</v>
      </c>
      <c r="J2625" s="1" t="s">
        <v>51</v>
      </c>
      <c r="K2625" s="3">
        <v>32.75</v>
      </c>
      <c r="L2625">
        <v>5</v>
      </c>
      <c r="M2625" s="3">
        <v>163.75</v>
      </c>
      <c r="N2625" s="1" t="s">
        <v>21</v>
      </c>
      <c r="O2625" s="1" t="s">
        <v>193</v>
      </c>
    </row>
    <row r="2626" spans="1:15" x14ac:dyDescent="0.3">
      <c r="A2626" s="1" t="s">
        <v>6296</v>
      </c>
      <c r="B2626" s="2">
        <v>45615</v>
      </c>
      <c r="C2626" s="1" t="s">
        <v>6671</v>
      </c>
      <c r="D2626" s="1" t="s">
        <v>54</v>
      </c>
      <c r="E2626">
        <v>2024</v>
      </c>
      <c r="F2626" s="1" t="s">
        <v>1804</v>
      </c>
      <c r="G2626" s="1" t="s">
        <v>1805</v>
      </c>
      <c r="H2626" s="1" t="s">
        <v>2234</v>
      </c>
      <c r="I2626" s="1" t="s">
        <v>2235</v>
      </c>
      <c r="J2626" s="1" t="s">
        <v>70</v>
      </c>
      <c r="K2626" s="3">
        <v>11.87</v>
      </c>
      <c r="L2626">
        <v>3</v>
      </c>
      <c r="M2626" s="3">
        <v>35.61</v>
      </c>
      <c r="N2626" s="1" t="s">
        <v>21</v>
      </c>
      <c r="O2626" s="1" t="s">
        <v>80</v>
      </c>
    </row>
    <row r="2627" spans="1:15" x14ac:dyDescent="0.3">
      <c r="A2627" s="1" t="s">
        <v>6297</v>
      </c>
      <c r="B2627" s="2">
        <v>45006</v>
      </c>
      <c r="C2627" s="1" t="s">
        <v>6671</v>
      </c>
      <c r="D2627" s="1" t="s">
        <v>15</v>
      </c>
      <c r="E2627">
        <v>2023</v>
      </c>
      <c r="F2627" s="1" t="s">
        <v>2113</v>
      </c>
      <c r="G2627" s="1" t="s">
        <v>4395</v>
      </c>
      <c r="H2627" s="1" t="s">
        <v>2189</v>
      </c>
      <c r="I2627" s="1" t="s">
        <v>6298</v>
      </c>
      <c r="J2627" s="1" t="s">
        <v>20</v>
      </c>
      <c r="K2627" s="3">
        <v>31.73</v>
      </c>
      <c r="L2627">
        <v>1</v>
      </c>
      <c r="M2627" s="3">
        <v>31.73</v>
      </c>
      <c r="N2627" s="1" t="s">
        <v>21</v>
      </c>
      <c r="O2627" s="1" t="s">
        <v>52</v>
      </c>
    </row>
    <row r="2628" spans="1:15" x14ac:dyDescent="0.3">
      <c r="A2628" s="1" t="s">
        <v>6299</v>
      </c>
      <c r="B2628" s="2">
        <v>45690</v>
      </c>
      <c r="C2628" s="1" t="s">
        <v>6666</v>
      </c>
      <c r="D2628" s="1" t="s">
        <v>39</v>
      </c>
      <c r="E2628">
        <v>2025</v>
      </c>
      <c r="F2628" s="1" t="s">
        <v>5033</v>
      </c>
      <c r="G2628" s="1" t="s">
        <v>5034</v>
      </c>
      <c r="H2628" s="1" t="s">
        <v>125</v>
      </c>
      <c r="I2628" s="1" t="s">
        <v>3858</v>
      </c>
      <c r="J2628" s="1" t="s">
        <v>20</v>
      </c>
      <c r="K2628" s="3">
        <v>44.57</v>
      </c>
      <c r="L2628">
        <v>2</v>
      </c>
      <c r="M2628" s="3">
        <v>89.14</v>
      </c>
      <c r="N2628" s="1" t="s">
        <v>21</v>
      </c>
      <c r="O2628" s="1" t="s">
        <v>37</v>
      </c>
    </row>
    <row r="2629" spans="1:15" x14ac:dyDescent="0.3">
      <c r="A2629" s="1" t="s">
        <v>6300</v>
      </c>
      <c r="B2629" s="2">
        <v>45745</v>
      </c>
      <c r="C2629" s="1" t="s">
        <v>6673</v>
      </c>
      <c r="D2629" s="1" t="s">
        <v>15</v>
      </c>
      <c r="E2629">
        <v>2025</v>
      </c>
      <c r="F2629" s="1" t="s">
        <v>55</v>
      </c>
      <c r="G2629" s="1" t="s">
        <v>746</v>
      </c>
      <c r="H2629" s="1" t="s">
        <v>2208</v>
      </c>
      <c r="I2629" s="1" t="s">
        <v>2209</v>
      </c>
      <c r="J2629" s="1" t="s">
        <v>51</v>
      </c>
      <c r="K2629" s="3">
        <v>26.41</v>
      </c>
      <c r="L2629">
        <v>5</v>
      </c>
      <c r="M2629" s="3">
        <v>132.05000000000001</v>
      </c>
      <c r="N2629" s="1" t="s">
        <v>29</v>
      </c>
      <c r="O2629" s="1" t="s">
        <v>193</v>
      </c>
    </row>
    <row r="2630" spans="1:15" x14ac:dyDescent="0.3">
      <c r="A2630" s="1" t="s">
        <v>6301</v>
      </c>
      <c r="B2630" s="2">
        <v>45375</v>
      </c>
      <c r="C2630" s="1" t="s">
        <v>6666</v>
      </c>
      <c r="D2630" s="1" t="s">
        <v>15</v>
      </c>
      <c r="E2630">
        <v>2024</v>
      </c>
      <c r="F2630" s="1" t="s">
        <v>6302</v>
      </c>
      <c r="G2630" s="1" t="s">
        <v>6303</v>
      </c>
      <c r="H2630" s="1" t="s">
        <v>2877</v>
      </c>
      <c r="I2630" s="1" t="s">
        <v>3872</v>
      </c>
      <c r="J2630" s="1" t="s">
        <v>87</v>
      </c>
      <c r="K2630" s="3">
        <v>26.12</v>
      </c>
      <c r="L2630">
        <v>5</v>
      </c>
      <c r="M2630" s="3">
        <v>130.6</v>
      </c>
      <c r="N2630" s="1" t="s">
        <v>29</v>
      </c>
      <c r="O2630" s="1" t="s">
        <v>193</v>
      </c>
    </row>
    <row r="2631" spans="1:15" x14ac:dyDescent="0.3">
      <c r="A2631" s="1" t="s">
        <v>6304</v>
      </c>
      <c r="B2631" s="2">
        <v>45474</v>
      </c>
      <c r="C2631" s="1" t="s">
        <v>6667</v>
      </c>
      <c r="D2631" s="1" t="s">
        <v>32</v>
      </c>
      <c r="E2631">
        <v>2024</v>
      </c>
      <c r="F2631" s="1" t="s">
        <v>1596</v>
      </c>
      <c r="G2631" s="1" t="s">
        <v>1597</v>
      </c>
      <c r="H2631" s="1" t="s">
        <v>426</v>
      </c>
      <c r="I2631" s="1" t="s">
        <v>5134</v>
      </c>
      <c r="J2631" s="1" t="s">
        <v>87</v>
      </c>
      <c r="K2631" s="3">
        <v>10.71</v>
      </c>
      <c r="L2631">
        <v>2</v>
      </c>
      <c r="M2631" s="3">
        <v>21.42</v>
      </c>
      <c r="N2631" s="1" t="s">
        <v>21</v>
      </c>
      <c r="O2631" s="1" t="s">
        <v>44</v>
      </c>
    </row>
    <row r="2632" spans="1:15" x14ac:dyDescent="0.3">
      <c r="A2632" s="1" t="s">
        <v>6305</v>
      </c>
      <c r="B2632" s="2">
        <v>44806</v>
      </c>
      <c r="C2632" s="1" t="s">
        <v>6668</v>
      </c>
      <c r="D2632" s="1" t="s">
        <v>60</v>
      </c>
      <c r="E2632">
        <v>2022</v>
      </c>
      <c r="F2632" s="1" t="s">
        <v>529</v>
      </c>
      <c r="G2632" s="1" t="s">
        <v>935</v>
      </c>
      <c r="H2632" s="1" t="s">
        <v>1350</v>
      </c>
      <c r="I2632" s="1" t="s">
        <v>1351</v>
      </c>
      <c r="J2632" s="1" t="s">
        <v>20</v>
      </c>
      <c r="K2632" s="3">
        <v>28.65</v>
      </c>
      <c r="L2632">
        <v>5</v>
      </c>
      <c r="M2632" s="3">
        <v>143.25</v>
      </c>
      <c r="N2632" s="1" t="s">
        <v>6669</v>
      </c>
      <c r="O2632" s="1" t="s">
        <v>95</v>
      </c>
    </row>
    <row r="2633" spans="1:15" x14ac:dyDescent="0.3">
      <c r="A2633" s="1" t="s">
        <v>6306</v>
      </c>
      <c r="B2633" s="2">
        <v>45646</v>
      </c>
      <c r="C2633" s="1" t="s">
        <v>6668</v>
      </c>
      <c r="D2633" s="1" t="s">
        <v>107</v>
      </c>
      <c r="E2633">
        <v>2024</v>
      </c>
      <c r="F2633" s="1" t="s">
        <v>3429</v>
      </c>
      <c r="G2633" s="1" t="s">
        <v>3430</v>
      </c>
      <c r="H2633" s="1" t="s">
        <v>360</v>
      </c>
      <c r="I2633" s="1" t="s">
        <v>361</v>
      </c>
      <c r="J2633" s="1" t="s">
        <v>70</v>
      </c>
      <c r="K2633" s="3">
        <v>23.82</v>
      </c>
      <c r="L2633">
        <v>2</v>
      </c>
      <c r="M2633" s="3">
        <v>47.64</v>
      </c>
      <c r="N2633" s="1" t="s">
        <v>21</v>
      </c>
      <c r="O2633" s="1" t="s">
        <v>37</v>
      </c>
    </row>
    <row r="2634" spans="1:15" x14ac:dyDescent="0.3">
      <c r="A2634" s="1" t="s">
        <v>6307</v>
      </c>
      <c r="B2634" s="2">
        <v>45169</v>
      </c>
      <c r="C2634" s="1" t="s">
        <v>6672</v>
      </c>
      <c r="D2634" s="1" t="s">
        <v>90</v>
      </c>
      <c r="E2634">
        <v>2023</v>
      </c>
      <c r="F2634" s="1" t="s">
        <v>1225</v>
      </c>
      <c r="G2634" s="1" t="s">
        <v>5654</v>
      </c>
      <c r="H2634" s="1" t="s">
        <v>1948</v>
      </c>
      <c r="I2634" s="1" t="s">
        <v>3292</v>
      </c>
      <c r="J2634" s="1" t="s">
        <v>51</v>
      </c>
      <c r="K2634" s="3">
        <v>17.399999999999999</v>
      </c>
      <c r="L2634">
        <v>2</v>
      </c>
      <c r="M2634" s="3">
        <v>34.799999999999997</v>
      </c>
      <c r="N2634" s="1" t="s">
        <v>21</v>
      </c>
      <c r="O2634" s="1" t="s">
        <v>37</v>
      </c>
    </row>
    <row r="2635" spans="1:15" x14ac:dyDescent="0.3">
      <c r="A2635" s="1" t="s">
        <v>6308</v>
      </c>
      <c r="B2635" s="2">
        <v>45260</v>
      </c>
      <c r="C2635" s="1" t="s">
        <v>6672</v>
      </c>
      <c r="D2635" s="1" t="s">
        <v>54</v>
      </c>
      <c r="E2635">
        <v>2023</v>
      </c>
      <c r="F2635" s="1" t="s">
        <v>1777</v>
      </c>
      <c r="G2635" s="1" t="s">
        <v>1778</v>
      </c>
      <c r="H2635" s="1" t="s">
        <v>6309</v>
      </c>
      <c r="I2635" s="1" t="s">
        <v>6310</v>
      </c>
      <c r="J2635" s="1" t="s">
        <v>87</v>
      </c>
      <c r="K2635" s="3">
        <v>20.2</v>
      </c>
      <c r="L2635">
        <v>1</v>
      </c>
      <c r="M2635" s="3">
        <v>20.2</v>
      </c>
      <c r="N2635" s="1" t="s">
        <v>29</v>
      </c>
      <c r="O2635" s="1" t="s">
        <v>30</v>
      </c>
    </row>
    <row r="2636" spans="1:15" x14ac:dyDescent="0.3">
      <c r="A2636" s="1" t="s">
        <v>6311</v>
      </c>
      <c r="B2636" s="2">
        <v>44911</v>
      </c>
      <c r="C2636" s="1" t="s">
        <v>6668</v>
      </c>
      <c r="D2636" s="1" t="s">
        <v>107</v>
      </c>
      <c r="E2636">
        <v>2022</v>
      </c>
      <c r="F2636" s="1" t="s">
        <v>2884</v>
      </c>
      <c r="G2636" s="1" t="s">
        <v>2885</v>
      </c>
      <c r="H2636" s="1" t="s">
        <v>4914</v>
      </c>
      <c r="I2636" s="1" t="s">
        <v>4915</v>
      </c>
      <c r="J2636" s="1" t="s">
        <v>20</v>
      </c>
      <c r="K2636" s="3">
        <v>19.670000000000002</v>
      </c>
      <c r="L2636">
        <v>1</v>
      </c>
      <c r="M2636" s="3">
        <v>19.670000000000002</v>
      </c>
      <c r="N2636" s="1" t="s">
        <v>21</v>
      </c>
      <c r="O2636" s="1" t="s">
        <v>80</v>
      </c>
    </row>
    <row r="2637" spans="1:15" x14ac:dyDescent="0.3">
      <c r="A2637" s="1" t="s">
        <v>6312</v>
      </c>
      <c r="B2637" s="2">
        <v>45389</v>
      </c>
      <c r="C2637" s="1" t="s">
        <v>6666</v>
      </c>
      <c r="D2637" s="1" t="s">
        <v>82</v>
      </c>
      <c r="E2637">
        <v>2024</v>
      </c>
      <c r="F2637" s="1" t="s">
        <v>102</v>
      </c>
      <c r="G2637" s="1" t="s">
        <v>4319</v>
      </c>
      <c r="H2637" s="1" t="s">
        <v>923</v>
      </c>
      <c r="I2637" s="1" t="s">
        <v>4344</v>
      </c>
      <c r="J2637" s="1" t="s">
        <v>70</v>
      </c>
      <c r="K2637" s="3">
        <v>44.15</v>
      </c>
      <c r="L2637">
        <v>1</v>
      </c>
      <c r="M2637" s="3">
        <v>44.15</v>
      </c>
      <c r="N2637" s="1" t="s">
        <v>21</v>
      </c>
      <c r="O2637" s="1" t="s">
        <v>44</v>
      </c>
    </row>
    <row r="2638" spans="1:15" x14ac:dyDescent="0.3">
      <c r="A2638" s="1" t="s">
        <v>6313</v>
      </c>
      <c r="B2638" s="2">
        <v>45880</v>
      </c>
      <c r="C2638" s="1" t="s">
        <v>6667</v>
      </c>
      <c r="D2638" s="1" t="s">
        <v>90</v>
      </c>
      <c r="E2638">
        <v>2025</v>
      </c>
      <c r="F2638" s="1" t="s">
        <v>802</v>
      </c>
      <c r="G2638" s="1" t="s">
        <v>803</v>
      </c>
      <c r="H2638" s="1" t="s">
        <v>673</v>
      </c>
      <c r="I2638" s="1" t="s">
        <v>4458</v>
      </c>
      <c r="J2638" s="1" t="s">
        <v>70</v>
      </c>
      <c r="K2638" s="3">
        <v>18.37</v>
      </c>
      <c r="L2638">
        <v>1</v>
      </c>
      <c r="M2638" s="3">
        <v>18.37</v>
      </c>
      <c r="N2638" s="1" t="s">
        <v>6669</v>
      </c>
      <c r="O2638" s="1" t="s">
        <v>95</v>
      </c>
    </row>
    <row r="2639" spans="1:15" x14ac:dyDescent="0.3">
      <c r="A2639" s="1" t="s">
        <v>6314</v>
      </c>
      <c r="B2639" s="2">
        <v>45415</v>
      </c>
      <c r="C2639" s="1" t="s">
        <v>6668</v>
      </c>
      <c r="D2639" s="1" t="s">
        <v>46</v>
      </c>
      <c r="E2639">
        <v>2024</v>
      </c>
      <c r="F2639" s="1" t="s">
        <v>1043</v>
      </c>
      <c r="G2639" s="1" t="s">
        <v>1612</v>
      </c>
      <c r="H2639" s="1" t="s">
        <v>1986</v>
      </c>
      <c r="I2639" s="1" t="s">
        <v>6315</v>
      </c>
      <c r="J2639" s="1" t="s">
        <v>70</v>
      </c>
      <c r="K2639" s="3">
        <v>23.8</v>
      </c>
      <c r="L2639">
        <v>1</v>
      </c>
      <c r="M2639" s="3">
        <v>23.8</v>
      </c>
      <c r="N2639" s="1" t="s">
        <v>6669</v>
      </c>
      <c r="O2639" s="1" t="s">
        <v>44</v>
      </c>
    </row>
    <row r="2640" spans="1:15" x14ac:dyDescent="0.3">
      <c r="A2640" s="1" t="s">
        <v>6316</v>
      </c>
      <c r="B2640" s="2">
        <v>44870</v>
      </c>
      <c r="C2640" s="1" t="s">
        <v>6673</v>
      </c>
      <c r="D2640" s="1" t="s">
        <v>54</v>
      </c>
      <c r="E2640">
        <v>2022</v>
      </c>
      <c r="F2640" s="1" t="s">
        <v>3262</v>
      </c>
      <c r="G2640" s="1" t="s">
        <v>4171</v>
      </c>
      <c r="H2640" s="1" t="s">
        <v>1755</v>
      </c>
      <c r="I2640" s="1" t="s">
        <v>3940</v>
      </c>
      <c r="J2640" s="1" t="s">
        <v>51</v>
      </c>
      <c r="K2640" s="3">
        <v>22.22</v>
      </c>
      <c r="L2640">
        <v>3</v>
      </c>
      <c r="M2640" s="3">
        <v>66.66</v>
      </c>
      <c r="N2640" s="1" t="s">
        <v>29</v>
      </c>
      <c r="O2640" s="1" t="s">
        <v>44</v>
      </c>
    </row>
    <row r="2641" spans="1:15" x14ac:dyDescent="0.3">
      <c r="A2641" s="1" t="s">
        <v>6317</v>
      </c>
      <c r="B2641" s="2">
        <v>45384</v>
      </c>
      <c r="C2641" s="1" t="s">
        <v>6671</v>
      </c>
      <c r="D2641" s="1" t="s">
        <v>82</v>
      </c>
      <c r="E2641">
        <v>2024</v>
      </c>
      <c r="F2641" s="1" t="s">
        <v>3442</v>
      </c>
      <c r="G2641" s="1" t="s">
        <v>4073</v>
      </c>
      <c r="H2641" s="1" t="s">
        <v>3380</v>
      </c>
      <c r="I2641" s="1" t="s">
        <v>6291</v>
      </c>
      <c r="J2641" s="1" t="s">
        <v>51</v>
      </c>
      <c r="K2641" s="3">
        <v>23.43</v>
      </c>
      <c r="L2641">
        <v>3</v>
      </c>
      <c r="M2641" s="3">
        <v>70.290000000000006</v>
      </c>
      <c r="N2641" s="1" t="s">
        <v>29</v>
      </c>
      <c r="O2641" s="1" t="s">
        <v>30</v>
      </c>
    </row>
    <row r="2642" spans="1:15" x14ac:dyDescent="0.3">
      <c r="A2642" s="1" t="s">
        <v>6318</v>
      </c>
      <c r="B2642" s="2">
        <v>45849</v>
      </c>
      <c r="C2642" s="1" t="s">
        <v>6668</v>
      </c>
      <c r="D2642" s="1" t="s">
        <v>32</v>
      </c>
      <c r="E2642">
        <v>2025</v>
      </c>
      <c r="F2642" s="1" t="s">
        <v>1439</v>
      </c>
      <c r="G2642" s="1" t="s">
        <v>4035</v>
      </c>
      <c r="H2642" s="1" t="s">
        <v>633</v>
      </c>
      <c r="I2642" s="1" t="s">
        <v>634</v>
      </c>
      <c r="J2642" s="1" t="s">
        <v>20</v>
      </c>
      <c r="K2642" s="3">
        <v>10.62</v>
      </c>
      <c r="L2642">
        <v>4</v>
      </c>
      <c r="M2642" s="3">
        <v>42.48</v>
      </c>
      <c r="N2642" s="1" t="s">
        <v>6669</v>
      </c>
      <c r="O2642" s="1" t="s">
        <v>193</v>
      </c>
    </row>
    <row r="2643" spans="1:15" x14ac:dyDescent="0.3">
      <c r="A2643" s="1" t="s">
        <v>6319</v>
      </c>
      <c r="B2643" s="2">
        <v>45602</v>
      </c>
      <c r="C2643" s="1" t="s">
        <v>6670</v>
      </c>
      <c r="D2643" s="1" t="s">
        <v>54</v>
      </c>
      <c r="E2643">
        <v>2024</v>
      </c>
      <c r="F2643" s="1" t="s">
        <v>1413</v>
      </c>
      <c r="G2643" s="1" t="s">
        <v>1414</v>
      </c>
      <c r="H2643" s="1" t="s">
        <v>2182</v>
      </c>
      <c r="I2643" s="1" t="s">
        <v>2911</v>
      </c>
      <c r="J2643" s="1" t="s">
        <v>20</v>
      </c>
      <c r="K2643" s="3">
        <v>38.96</v>
      </c>
      <c r="L2643">
        <v>1</v>
      </c>
      <c r="M2643" s="3">
        <v>38.96</v>
      </c>
      <c r="N2643" s="1" t="s">
        <v>6669</v>
      </c>
      <c r="O2643" s="1" t="s">
        <v>22</v>
      </c>
    </row>
    <row r="2644" spans="1:15" x14ac:dyDescent="0.3">
      <c r="A2644" s="1" t="s">
        <v>6320</v>
      </c>
      <c r="B2644" s="2">
        <v>45613</v>
      </c>
      <c r="C2644" s="1" t="s">
        <v>6666</v>
      </c>
      <c r="D2644" s="1" t="s">
        <v>54</v>
      </c>
      <c r="E2644">
        <v>2024</v>
      </c>
      <c r="F2644" s="1" t="s">
        <v>814</v>
      </c>
      <c r="G2644" s="1" t="s">
        <v>815</v>
      </c>
      <c r="H2644" s="1" t="s">
        <v>3149</v>
      </c>
      <c r="I2644" s="1" t="s">
        <v>3454</v>
      </c>
      <c r="J2644" s="1" t="s">
        <v>87</v>
      </c>
      <c r="K2644" s="3">
        <v>31.88</v>
      </c>
      <c r="L2644">
        <v>1</v>
      </c>
      <c r="M2644" s="3">
        <v>31.88</v>
      </c>
      <c r="N2644" s="1" t="s">
        <v>29</v>
      </c>
      <c r="O2644" s="1" t="s">
        <v>22</v>
      </c>
    </row>
    <row r="2645" spans="1:15" x14ac:dyDescent="0.3">
      <c r="A2645" s="1" t="s">
        <v>6321</v>
      </c>
      <c r="B2645" s="2">
        <v>45128</v>
      </c>
      <c r="C2645" s="1" t="s">
        <v>6668</v>
      </c>
      <c r="D2645" s="1" t="s">
        <v>32</v>
      </c>
      <c r="E2645">
        <v>2023</v>
      </c>
      <c r="F2645" s="1" t="s">
        <v>1569</v>
      </c>
      <c r="G2645" s="1" t="s">
        <v>1698</v>
      </c>
      <c r="H2645" s="1" t="s">
        <v>1661</v>
      </c>
      <c r="I2645" s="1" t="s">
        <v>2255</v>
      </c>
      <c r="J2645" s="1" t="s">
        <v>87</v>
      </c>
      <c r="K2645" s="3">
        <v>43.89</v>
      </c>
      <c r="L2645">
        <v>1</v>
      </c>
      <c r="M2645" s="3">
        <v>43.89</v>
      </c>
      <c r="N2645" s="1" t="s">
        <v>88</v>
      </c>
      <c r="O2645" s="1" t="s">
        <v>30</v>
      </c>
    </row>
    <row r="2646" spans="1:15" x14ac:dyDescent="0.3">
      <c r="A2646" s="1" t="s">
        <v>6322</v>
      </c>
      <c r="B2646" s="2">
        <v>45582</v>
      </c>
      <c r="C2646" s="1" t="s">
        <v>6672</v>
      </c>
      <c r="D2646" s="1" t="s">
        <v>133</v>
      </c>
      <c r="E2646">
        <v>2024</v>
      </c>
      <c r="F2646" s="1" t="s">
        <v>4416</v>
      </c>
      <c r="G2646" s="1" t="s">
        <v>6259</v>
      </c>
      <c r="H2646" s="1" t="s">
        <v>3952</v>
      </c>
      <c r="I2646" s="1" t="s">
        <v>3953</v>
      </c>
      <c r="J2646" s="1" t="s">
        <v>20</v>
      </c>
      <c r="K2646" s="3">
        <v>36.020000000000003</v>
      </c>
      <c r="L2646">
        <v>2</v>
      </c>
      <c r="M2646" s="3">
        <v>72.040000000000006</v>
      </c>
      <c r="N2646" s="1" t="s">
        <v>21</v>
      </c>
      <c r="O2646" s="1" t="s">
        <v>37</v>
      </c>
    </row>
    <row r="2647" spans="1:15" x14ac:dyDescent="0.3">
      <c r="A2647" s="1" t="s">
        <v>6323</v>
      </c>
      <c r="B2647" s="2">
        <v>44982</v>
      </c>
      <c r="C2647" s="1" t="s">
        <v>6673</v>
      </c>
      <c r="D2647" s="1" t="s">
        <v>39</v>
      </c>
      <c r="E2647">
        <v>2023</v>
      </c>
      <c r="F2647" s="1" t="s">
        <v>3523</v>
      </c>
      <c r="G2647" s="1" t="s">
        <v>5004</v>
      </c>
      <c r="H2647" s="1" t="s">
        <v>156</v>
      </c>
      <c r="I2647" s="1" t="s">
        <v>157</v>
      </c>
      <c r="J2647" s="1" t="s">
        <v>20</v>
      </c>
      <c r="K2647" s="3">
        <v>24.56</v>
      </c>
      <c r="L2647">
        <v>3</v>
      </c>
      <c r="M2647" s="3">
        <v>73.680000000000007</v>
      </c>
      <c r="N2647" s="1" t="s">
        <v>6669</v>
      </c>
      <c r="O2647" s="1" t="s">
        <v>37</v>
      </c>
    </row>
    <row r="2648" spans="1:15" x14ac:dyDescent="0.3">
      <c r="A2648" s="1" t="s">
        <v>6324</v>
      </c>
      <c r="B2648" s="2">
        <v>45635</v>
      </c>
      <c r="C2648" s="1" t="s">
        <v>6667</v>
      </c>
      <c r="D2648" s="1" t="s">
        <v>107</v>
      </c>
      <c r="E2648">
        <v>2024</v>
      </c>
      <c r="F2648" s="1" t="s">
        <v>2661</v>
      </c>
      <c r="G2648" s="1" t="s">
        <v>2662</v>
      </c>
      <c r="H2648" s="1" t="s">
        <v>545</v>
      </c>
      <c r="I2648" s="1" t="s">
        <v>546</v>
      </c>
      <c r="J2648" s="1" t="s">
        <v>87</v>
      </c>
      <c r="K2648" s="3">
        <v>9.83</v>
      </c>
      <c r="L2648">
        <v>1</v>
      </c>
      <c r="M2648" s="3">
        <v>9.83</v>
      </c>
      <c r="N2648" s="1" t="s">
        <v>21</v>
      </c>
      <c r="O2648" s="1" t="s">
        <v>22</v>
      </c>
    </row>
    <row r="2649" spans="1:15" x14ac:dyDescent="0.3">
      <c r="A2649" s="1" t="s">
        <v>6325</v>
      </c>
      <c r="B2649" s="2">
        <v>45363</v>
      </c>
      <c r="C2649" s="1" t="s">
        <v>6671</v>
      </c>
      <c r="D2649" s="1" t="s">
        <v>15</v>
      </c>
      <c r="E2649">
        <v>2024</v>
      </c>
      <c r="F2649" s="1" t="s">
        <v>6117</v>
      </c>
      <c r="G2649" s="1" t="s">
        <v>6118</v>
      </c>
      <c r="H2649" s="1" t="s">
        <v>608</v>
      </c>
      <c r="I2649" s="1" t="s">
        <v>1174</v>
      </c>
      <c r="J2649" s="1" t="s">
        <v>70</v>
      </c>
      <c r="K2649" s="3">
        <v>55.9</v>
      </c>
      <c r="L2649">
        <v>4</v>
      </c>
      <c r="M2649" s="3">
        <v>223.6</v>
      </c>
      <c r="N2649" s="1" t="s">
        <v>29</v>
      </c>
      <c r="O2649" s="1" t="s">
        <v>30</v>
      </c>
    </row>
    <row r="2650" spans="1:15" x14ac:dyDescent="0.3">
      <c r="A2650" s="1" t="s">
        <v>6326</v>
      </c>
      <c r="B2650" s="2">
        <v>44972</v>
      </c>
      <c r="C2650" s="1" t="s">
        <v>6670</v>
      </c>
      <c r="D2650" s="1" t="s">
        <v>39</v>
      </c>
      <c r="E2650">
        <v>2023</v>
      </c>
      <c r="F2650" s="1" t="s">
        <v>2028</v>
      </c>
      <c r="G2650" s="1" t="s">
        <v>180</v>
      </c>
      <c r="H2650" s="1" t="s">
        <v>1497</v>
      </c>
      <c r="I2650" s="1" t="s">
        <v>2341</v>
      </c>
      <c r="J2650" s="1" t="s">
        <v>51</v>
      </c>
      <c r="K2650" s="3">
        <v>43.11</v>
      </c>
      <c r="L2650">
        <v>2</v>
      </c>
      <c r="M2650" s="3">
        <v>86.22</v>
      </c>
      <c r="N2650" s="1" t="s">
        <v>6669</v>
      </c>
      <c r="O2650" s="1" t="s">
        <v>95</v>
      </c>
    </row>
    <row r="2651" spans="1:15" x14ac:dyDescent="0.3">
      <c r="A2651" s="1" t="s">
        <v>6327</v>
      </c>
      <c r="B2651" s="2">
        <v>45467</v>
      </c>
      <c r="C2651" s="1" t="s">
        <v>6667</v>
      </c>
      <c r="D2651" s="1" t="s">
        <v>24</v>
      </c>
      <c r="E2651">
        <v>2024</v>
      </c>
      <c r="F2651" s="1" t="s">
        <v>1095</v>
      </c>
      <c r="G2651" s="1" t="s">
        <v>1151</v>
      </c>
      <c r="H2651" s="1" t="s">
        <v>5911</v>
      </c>
      <c r="I2651" s="1" t="s">
        <v>5912</v>
      </c>
      <c r="J2651" s="1" t="s">
        <v>20</v>
      </c>
      <c r="K2651" s="3">
        <v>32.01</v>
      </c>
      <c r="L2651">
        <v>4</v>
      </c>
      <c r="M2651" s="3">
        <v>128.04</v>
      </c>
      <c r="N2651" s="1" t="s">
        <v>29</v>
      </c>
      <c r="O2651" s="1" t="s">
        <v>37</v>
      </c>
    </row>
    <row r="2652" spans="1:15" x14ac:dyDescent="0.3">
      <c r="A2652" s="1" t="s">
        <v>6328</v>
      </c>
      <c r="B2652" s="2">
        <v>45023</v>
      </c>
      <c r="C2652" s="1" t="s">
        <v>6668</v>
      </c>
      <c r="D2652" s="1" t="s">
        <v>82</v>
      </c>
      <c r="E2652">
        <v>2023</v>
      </c>
      <c r="F2652" s="1" t="s">
        <v>396</v>
      </c>
      <c r="G2652" s="1" t="s">
        <v>6329</v>
      </c>
      <c r="H2652" s="1" t="s">
        <v>1590</v>
      </c>
      <c r="I2652" s="1" t="s">
        <v>1591</v>
      </c>
      <c r="J2652" s="1" t="s">
        <v>87</v>
      </c>
      <c r="K2652" s="3">
        <v>22.11</v>
      </c>
      <c r="L2652">
        <v>1</v>
      </c>
      <c r="M2652" s="3">
        <v>22.11</v>
      </c>
      <c r="N2652" s="1" t="s">
        <v>29</v>
      </c>
      <c r="O2652" s="1" t="s">
        <v>30</v>
      </c>
    </row>
    <row r="2653" spans="1:15" x14ac:dyDescent="0.3">
      <c r="A2653" s="1" t="s">
        <v>6330</v>
      </c>
      <c r="B2653" s="2">
        <v>44985</v>
      </c>
      <c r="C2653" s="1" t="s">
        <v>6671</v>
      </c>
      <c r="D2653" s="1" t="s">
        <v>39</v>
      </c>
      <c r="E2653">
        <v>2023</v>
      </c>
      <c r="F2653" s="1" t="s">
        <v>3216</v>
      </c>
      <c r="G2653" s="1" t="s">
        <v>6331</v>
      </c>
      <c r="H2653" s="1" t="s">
        <v>821</v>
      </c>
      <c r="I2653" s="1" t="s">
        <v>822</v>
      </c>
      <c r="J2653" s="1" t="s">
        <v>51</v>
      </c>
      <c r="K2653" s="3">
        <v>10.08</v>
      </c>
      <c r="L2653">
        <v>1</v>
      </c>
      <c r="M2653" s="3">
        <v>10.08</v>
      </c>
      <c r="N2653" s="1" t="s">
        <v>88</v>
      </c>
      <c r="O2653" s="1" t="s">
        <v>193</v>
      </c>
    </row>
    <row r="2654" spans="1:15" x14ac:dyDescent="0.3">
      <c r="A2654" s="1" t="s">
        <v>6332</v>
      </c>
      <c r="B2654" s="2">
        <v>45530</v>
      </c>
      <c r="C2654" s="1" t="s">
        <v>6667</v>
      </c>
      <c r="D2654" s="1" t="s">
        <v>90</v>
      </c>
      <c r="E2654">
        <v>2024</v>
      </c>
      <c r="F2654" s="1" t="s">
        <v>1503</v>
      </c>
      <c r="G2654" s="1" t="s">
        <v>1875</v>
      </c>
      <c r="H2654" s="1" t="s">
        <v>1282</v>
      </c>
      <c r="I2654" s="1" t="s">
        <v>2601</v>
      </c>
      <c r="J2654" s="1" t="s">
        <v>20</v>
      </c>
      <c r="K2654" s="3">
        <v>22.5</v>
      </c>
      <c r="L2654">
        <v>1</v>
      </c>
      <c r="M2654" s="3">
        <v>22.5</v>
      </c>
      <c r="N2654" s="1" t="s">
        <v>21</v>
      </c>
      <c r="O2654" s="1" t="s">
        <v>44</v>
      </c>
    </row>
    <row r="2655" spans="1:15" x14ac:dyDescent="0.3">
      <c r="A2655" s="1" t="s">
        <v>6333</v>
      </c>
      <c r="B2655" s="2">
        <v>45220</v>
      </c>
      <c r="C2655" s="1" t="s">
        <v>6673</v>
      </c>
      <c r="D2655" s="1" t="s">
        <v>133</v>
      </c>
      <c r="E2655">
        <v>2023</v>
      </c>
      <c r="F2655" s="1" t="s">
        <v>2593</v>
      </c>
      <c r="G2655" s="1" t="s">
        <v>2594</v>
      </c>
      <c r="H2655" s="1" t="s">
        <v>734</v>
      </c>
      <c r="I2655" s="1" t="s">
        <v>735</v>
      </c>
      <c r="J2655" s="1" t="s">
        <v>70</v>
      </c>
      <c r="K2655" s="3">
        <v>7.76</v>
      </c>
      <c r="L2655">
        <v>5</v>
      </c>
      <c r="M2655" s="3">
        <v>38.799999999999997</v>
      </c>
      <c r="N2655" s="1" t="s">
        <v>21</v>
      </c>
      <c r="O2655" s="1" t="s">
        <v>22</v>
      </c>
    </row>
    <row r="2656" spans="1:15" x14ac:dyDescent="0.3">
      <c r="A2656" s="1" t="s">
        <v>6334</v>
      </c>
      <c r="B2656" s="2">
        <v>45124</v>
      </c>
      <c r="C2656" s="1" t="s">
        <v>6667</v>
      </c>
      <c r="D2656" s="1" t="s">
        <v>32</v>
      </c>
      <c r="E2656">
        <v>2023</v>
      </c>
      <c r="F2656" s="1" t="s">
        <v>3463</v>
      </c>
      <c r="G2656" s="1" t="s">
        <v>3464</v>
      </c>
      <c r="H2656" s="1" t="s">
        <v>3829</v>
      </c>
      <c r="I2656" s="1" t="s">
        <v>3830</v>
      </c>
      <c r="J2656" s="1" t="s">
        <v>87</v>
      </c>
      <c r="K2656" s="3">
        <v>17.5</v>
      </c>
      <c r="L2656">
        <v>1</v>
      </c>
      <c r="M2656" s="3">
        <v>17.5</v>
      </c>
      <c r="N2656" s="1" t="s">
        <v>6669</v>
      </c>
      <c r="O2656" s="1" t="s">
        <v>37</v>
      </c>
    </row>
    <row r="2657" spans="1:15" x14ac:dyDescent="0.3">
      <c r="A2657" s="1" t="s">
        <v>6335</v>
      </c>
      <c r="B2657" s="2">
        <v>45121</v>
      </c>
      <c r="C2657" s="1" t="s">
        <v>6668</v>
      </c>
      <c r="D2657" s="1" t="s">
        <v>32</v>
      </c>
      <c r="E2657">
        <v>2023</v>
      </c>
      <c r="F2657" s="1" t="s">
        <v>1208</v>
      </c>
      <c r="G2657" s="1" t="s">
        <v>1209</v>
      </c>
      <c r="H2657" s="1" t="s">
        <v>1899</v>
      </c>
      <c r="I2657" s="1" t="s">
        <v>2000</v>
      </c>
      <c r="J2657" s="1" t="s">
        <v>51</v>
      </c>
      <c r="K2657" s="3">
        <v>35.1</v>
      </c>
      <c r="L2657">
        <v>1</v>
      </c>
      <c r="M2657" s="3">
        <v>35.1</v>
      </c>
      <c r="N2657" s="1" t="s">
        <v>88</v>
      </c>
      <c r="O2657" s="1" t="s">
        <v>193</v>
      </c>
    </row>
    <row r="2658" spans="1:15" x14ac:dyDescent="0.3">
      <c r="A2658" s="1" t="s">
        <v>6336</v>
      </c>
      <c r="B2658" s="2">
        <v>44936</v>
      </c>
      <c r="C2658" s="1" t="s">
        <v>6671</v>
      </c>
      <c r="D2658" s="1" t="s">
        <v>210</v>
      </c>
      <c r="E2658">
        <v>2023</v>
      </c>
      <c r="F2658" s="1" t="s">
        <v>285</v>
      </c>
      <c r="G2658" s="1" t="s">
        <v>286</v>
      </c>
      <c r="H2658" s="1" t="s">
        <v>4376</v>
      </c>
      <c r="I2658" s="1" t="s">
        <v>4377</v>
      </c>
      <c r="J2658" s="1" t="s">
        <v>20</v>
      </c>
      <c r="K2658" s="3">
        <v>34.15</v>
      </c>
      <c r="L2658">
        <v>1</v>
      </c>
      <c r="M2658" s="3">
        <v>34.15</v>
      </c>
      <c r="N2658" s="1" t="s">
        <v>21</v>
      </c>
      <c r="O2658" s="1" t="s">
        <v>193</v>
      </c>
    </row>
    <row r="2659" spans="1:15" x14ac:dyDescent="0.3">
      <c r="A2659" s="1" t="s">
        <v>6337</v>
      </c>
      <c r="B2659" s="2">
        <v>45378</v>
      </c>
      <c r="C2659" s="1" t="s">
        <v>6670</v>
      </c>
      <c r="D2659" s="1" t="s">
        <v>15</v>
      </c>
      <c r="E2659">
        <v>2024</v>
      </c>
      <c r="F2659" s="1" t="s">
        <v>481</v>
      </c>
      <c r="G2659" s="1" t="s">
        <v>926</v>
      </c>
      <c r="H2659" s="1" t="s">
        <v>2969</v>
      </c>
      <c r="I2659" s="1" t="s">
        <v>2970</v>
      </c>
      <c r="J2659" s="1" t="s">
        <v>51</v>
      </c>
      <c r="K2659" s="3">
        <v>34.07</v>
      </c>
      <c r="L2659">
        <v>4</v>
      </c>
      <c r="M2659" s="3">
        <v>136.28</v>
      </c>
      <c r="N2659" s="1" t="s">
        <v>29</v>
      </c>
      <c r="O2659" s="1" t="s">
        <v>37</v>
      </c>
    </row>
    <row r="2660" spans="1:15" x14ac:dyDescent="0.3">
      <c r="A2660" s="1" t="s">
        <v>6338</v>
      </c>
      <c r="B2660" s="2">
        <v>44802</v>
      </c>
      <c r="C2660" s="1" t="s">
        <v>6667</v>
      </c>
      <c r="D2660" s="1" t="s">
        <v>90</v>
      </c>
      <c r="E2660">
        <v>2022</v>
      </c>
      <c r="F2660" s="1" t="s">
        <v>3804</v>
      </c>
      <c r="G2660" s="1" t="s">
        <v>2109</v>
      </c>
      <c r="H2660" s="1" t="s">
        <v>1541</v>
      </c>
      <c r="I2660" s="1" t="s">
        <v>1542</v>
      </c>
      <c r="J2660" s="1" t="s">
        <v>70</v>
      </c>
      <c r="K2660" s="3">
        <v>32.58</v>
      </c>
      <c r="L2660">
        <v>5</v>
      </c>
      <c r="M2660" s="3">
        <v>162.9</v>
      </c>
      <c r="N2660" s="1" t="s">
        <v>21</v>
      </c>
      <c r="O2660" s="1" t="s">
        <v>37</v>
      </c>
    </row>
    <row r="2661" spans="1:15" x14ac:dyDescent="0.3">
      <c r="A2661" s="1" t="s">
        <v>6339</v>
      </c>
      <c r="B2661" s="2">
        <v>45027</v>
      </c>
      <c r="C2661" s="1" t="s">
        <v>6671</v>
      </c>
      <c r="D2661" s="1" t="s">
        <v>82</v>
      </c>
      <c r="E2661">
        <v>2023</v>
      </c>
      <c r="F2661" s="1" t="s">
        <v>3958</v>
      </c>
      <c r="G2661" s="1" t="s">
        <v>4976</v>
      </c>
      <c r="H2661" s="1" t="s">
        <v>1454</v>
      </c>
      <c r="I2661" s="1" t="s">
        <v>1455</v>
      </c>
      <c r="J2661" s="1" t="s">
        <v>51</v>
      </c>
      <c r="K2661" s="3">
        <v>32.950000000000003</v>
      </c>
      <c r="L2661">
        <v>1</v>
      </c>
      <c r="M2661" s="3">
        <v>32.950000000000003</v>
      </c>
      <c r="N2661" s="1" t="s">
        <v>6669</v>
      </c>
      <c r="O2661" s="1" t="s">
        <v>37</v>
      </c>
    </row>
    <row r="2662" spans="1:15" x14ac:dyDescent="0.3">
      <c r="A2662" s="1" t="s">
        <v>6340</v>
      </c>
      <c r="B2662" s="2">
        <v>45623</v>
      </c>
      <c r="C2662" s="1" t="s">
        <v>6670</v>
      </c>
      <c r="D2662" s="1" t="s">
        <v>54</v>
      </c>
      <c r="E2662">
        <v>2024</v>
      </c>
      <c r="F2662" s="1" t="s">
        <v>25</v>
      </c>
      <c r="G2662" s="1" t="s">
        <v>6011</v>
      </c>
      <c r="H2662" s="1" t="s">
        <v>2130</v>
      </c>
      <c r="I2662" s="1" t="s">
        <v>2725</v>
      </c>
      <c r="J2662" s="1" t="s">
        <v>51</v>
      </c>
      <c r="K2662" s="3">
        <v>17.27</v>
      </c>
      <c r="L2662">
        <v>1</v>
      </c>
      <c r="M2662" s="3">
        <v>17.27</v>
      </c>
      <c r="N2662" s="1" t="s">
        <v>88</v>
      </c>
      <c r="O2662" s="1" t="s">
        <v>193</v>
      </c>
    </row>
    <row r="2663" spans="1:15" x14ac:dyDescent="0.3">
      <c r="A2663" s="1" t="s">
        <v>6341</v>
      </c>
      <c r="B2663" s="2">
        <v>45138</v>
      </c>
      <c r="C2663" s="1" t="s">
        <v>6667</v>
      </c>
      <c r="D2663" s="1" t="s">
        <v>32</v>
      </c>
      <c r="E2663">
        <v>2023</v>
      </c>
      <c r="F2663" s="1" t="s">
        <v>6342</v>
      </c>
      <c r="G2663" s="1" t="s">
        <v>6343</v>
      </c>
      <c r="H2663" s="1" t="s">
        <v>2424</v>
      </c>
      <c r="I2663" s="1" t="s">
        <v>5040</v>
      </c>
      <c r="J2663" s="1" t="s">
        <v>87</v>
      </c>
      <c r="K2663" s="3">
        <v>16.260000000000002</v>
      </c>
      <c r="L2663">
        <v>1</v>
      </c>
      <c r="M2663" s="3">
        <v>16.260000000000002</v>
      </c>
      <c r="N2663" s="1" t="s">
        <v>21</v>
      </c>
      <c r="O2663" s="1" t="s">
        <v>193</v>
      </c>
    </row>
    <row r="2664" spans="1:15" x14ac:dyDescent="0.3">
      <c r="A2664" s="1" t="s">
        <v>6344</v>
      </c>
      <c r="B2664" s="2">
        <v>45742</v>
      </c>
      <c r="C2664" s="1" t="s">
        <v>6670</v>
      </c>
      <c r="D2664" s="1" t="s">
        <v>15</v>
      </c>
      <c r="E2664">
        <v>2025</v>
      </c>
      <c r="F2664" s="1" t="s">
        <v>1742</v>
      </c>
      <c r="G2664" s="1" t="s">
        <v>2452</v>
      </c>
      <c r="H2664" s="1" t="s">
        <v>1428</v>
      </c>
      <c r="I2664" s="1" t="s">
        <v>1429</v>
      </c>
      <c r="J2664" s="1" t="s">
        <v>20</v>
      </c>
      <c r="K2664" s="3">
        <v>35.93</v>
      </c>
      <c r="L2664">
        <v>2</v>
      </c>
      <c r="M2664" s="3">
        <v>71.86</v>
      </c>
      <c r="N2664" s="1" t="s">
        <v>6669</v>
      </c>
      <c r="O2664" s="1" t="s">
        <v>193</v>
      </c>
    </row>
    <row r="2665" spans="1:15" x14ac:dyDescent="0.3">
      <c r="A2665" s="1" t="s">
        <v>6345</v>
      </c>
      <c r="B2665" s="2">
        <v>45669</v>
      </c>
      <c r="C2665" s="1" t="s">
        <v>6666</v>
      </c>
      <c r="D2665" s="1" t="s">
        <v>210</v>
      </c>
      <c r="E2665">
        <v>2025</v>
      </c>
      <c r="F2665" s="1" t="s">
        <v>3804</v>
      </c>
      <c r="G2665" s="1" t="s">
        <v>2109</v>
      </c>
      <c r="H2665" s="1" t="s">
        <v>816</v>
      </c>
      <c r="I2665" s="1" t="s">
        <v>817</v>
      </c>
      <c r="J2665" s="1" t="s">
        <v>87</v>
      </c>
      <c r="K2665" s="3">
        <v>43.01</v>
      </c>
      <c r="L2665">
        <v>5</v>
      </c>
      <c r="M2665" s="3">
        <v>215.05</v>
      </c>
      <c r="N2665" s="1" t="s">
        <v>29</v>
      </c>
      <c r="O2665" s="1" t="s">
        <v>37</v>
      </c>
    </row>
    <row r="2666" spans="1:15" x14ac:dyDescent="0.3">
      <c r="A2666" s="1" t="s">
        <v>6346</v>
      </c>
      <c r="B2666" s="2">
        <v>45356</v>
      </c>
      <c r="C2666" s="1" t="s">
        <v>6671</v>
      </c>
      <c r="D2666" s="1" t="s">
        <v>15</v>
      </c>
      <c r="E2666">
        <v>2024</v>
      </c>
      <c r="F2666" s="1" t="s">
        <v>6347</v>
      </c>
      <c r="G2666" s="1" t="s">
        <v>6348</v>
      </c>
      <c r="H2666" s="1" t="s">
        <v>1361</v>
      </c>
      <c r="I2666" s="1" t="s">
        <v>3328</v>
      </c>
      <c r="J2666" s="1" t="s">
        <v>70</v>
      </c>
      <c r="K2666" s="3">
        <v>45.49</v>
      </c>
      <c r="L2666">
        <v>1</v>
      </c>
      <c r="M2666" s="3">
        <v>45.49</v>
      </c>
      <c r="N2666" s="1" t="s">
        <v>21</v>
      </c>
      <c r="O2666" s="1" t="s">
        <v>37</v>
      </c>
    </row>
    <row r="2667" spans="1:15" x14ac:dyDescent="0.3">
      <c r="A2667" s="1" t="s">
        <v>6349</v>
      </c>
      <c r="B2667" s="2">
        <v>45055</v>
      </c>
      <c r="C2667" s="1" t="s">
        <v>6671</v>
      </c>
      <c r="D2667" s="1" t="s">
        <v>46</v>
      </c>
      <c r="E2667">
        <v>2023</v>
      </c>
      <c r="F2667" s="1" t="s">
        <v>1280</v>
      </c>
      <c r="G2667" s="1" t="s">
        <v>1281</v>
      </c>
      <c r="H2667" s="1" t="s">
        <v>416</v>
      </c>
      <c r="I2667" s="1" t="s">
        <v>3820</v>
      </c>
      <c r="J2667" s="1" t="s">
        <v>70</v>
      </c>
      <c r="K2667" s="3">
        <v>31.41</v>
      </c>
      <c r="L2667">
        <v>4</v>
      </c>
      <c r="M2667" s="3">
        <v>125.64</v>
      </c>
      <c r="N2667" s="1" t="s">
        <v>6669</v>
      </c>
      <c r="O2667" s="1" t="s">
        <v>37</v>
      </c>
    </row>
    <row r="2668" spans="1:15" x14ac:dyDescent="0.3">
      <c r="A2668" s="1" t="s">
        <v>6350</v>
      </c>
      <c r="B2668" s="2">
        <v>45601</v>
      </c>
      <c r="C2668" s="1" t="s">
        <v>6671</v>
      </c>
      <c r="D2668" s="1" t="s">
        <v>54</v>
      </c>
      <c r="E2668">
        <v>2024</v>
      </c>
      <c r="F2668" s="1" t="s">
        <v>3987</v>
      </c>
      <c r="G2668" s="1" t="s">
        <v>4803</v>
      </c>
      <c r="H2668" s="1" t="s">
        <v>4269</v>
      </c>
      <c r="I2668" s="1" t="s">
        <v>6351</v>
      </c>
      <c r="J2668" s="1" t="s">
        <v>20</v>
      </c>
      <c r="K2668" s="3">
        <v>46.23</v>
      </c>
      <c r="L2668">
        <v>1</v>
      </c>
      <c r="M2668" s="3">
        <v>46.23</v>
      </c>
      <c r="N2668" s="1" t="s">
        <v>29</v>
      </c>
      <c r="O2668" s="1" t="s">
        <v>193</v>
      </c>
    </row>
    <row r="2669" spans="1:15" x14ac:dyDescent="0.3">
      <c r="A2669" s="1" t="s">
        <v>6352</v>
      </c>
      <c r="B2669" s="2">
        <v>45854</v>
      </c>
      <c r="C2669" s="1" t="s">
        <v>6670</v>
      </c>
      <c r="D2669" s="1" t="s">
        <v>32</v>
      </c>
      <c r="E2669">
        <v>2025</v>
      </c>
      <c r="F2669" s="1" t="s">
        <v>6216</v>
      </c>
      <c r="G2669" s="1" t="s">
        <v>6217</v>
      </c>
      <c r="H2669" s="1" t="s">
        <v>2166</v>
      </c>
      <c r="I2669" s="1" t="s">
        <v>2167</v>
      </c>
      <c r="J2669" s="1" t="s">
        <v>70</v>
      </c>
      <c r="K2669" s="3">
        <v>37.590000000000003</v>
      </c>
      <c r="L2669">
        <v>1</v>
      </c>
      <c r="M2669" s="3">
        <v>37.590000000000003</v>
      </c>
      <c r="N2669" s="1" t="s">
        <v>6669</v>
      </c>
      <c r="O2669" s="1" t="s">
        <v>37</v>
      </c>
    </row>
    <row r="2670" spans="1:15" x14ac:dyDescent="0.3">
      <c r="A2670" s="1" t="s">
        <v>6353</v>
      </c>
      <c r="B2670" s="2">
        <v>45025</v>
      </c>
      <c r="C2670" s="1" t="s">
        <v>6666</v>
      </c>
      <c r="D2670" s="1" t="s">
        <v>82</v>
      </c>
      <c r="E2670">
        <v>2023</v>
      </c>
      <c r="F2670" s="1" t="s">
        <v>1215</v>
      </c>
      <c r="G2670" s="1" t="s">
        <v>1977</v>
      </c>
      <c r="H2670" s="1" t="s">
        <v>5480</v>
      </c>
      <c r="I2670" s="1" t="s">
        <v>5481</v>
      </c>
      <c r="J2670" s="1" t="s">
        <v>70</v>
      </c>
      <c r="K2670" s="3">
        <v>39.86</v>
      </c>
      <c r="L2670">
        <v>4</v>
      </c>
      <c r="M2670" s="3">
        <v>159.44</v>
      </c>
      <c r="N2670" s="1" t="s">
        <v>29</v>
      </c>
      <c r="O2670" s="1" t="s">
        <v>37</v>
      </c>
    </row>
    <row r="2671" spans="1:15" x14ac:dyDescent="0.3">
      <c r="A2671" s="1" t="s">
        <v>6354</v>
      </c>
      <c r="B2671" s="2">
        <v>45394</v>
      </c>
      <c r="C2671" s="1" t="s">
        <v>6668</v>
      </c>
      <c r="D2671" s="1" t="s">
        <v>82</v>
      </c>
      <c r="E2671">
        <v>2024</v>
      </c>
      <c r="F2671" s="1" t="s">
        <v>2761</v>
      </c>
      <c r="G2671" s="1" t="s">
        <v>2803</v>
      </c>
      <c r="H2671" s="1" t="s">
        <v>608</v>
      </c>
      <c r="I2671" s="1" t="s">
        <v>1174</v>
      </c>
      <c r="J2671" s="1" t="s">
        <v>51</v>
      </c>
      <c r="K2671" s="3">
        <v>49.06</v>
      </c>
      <c r="L2671">
        <v>4</v>
      </c>
      <c r="M2671" s="3">
        <v>196.24</v>
      </c>
      <c r="N2671" s="1" t="s">
        <v>88</v>
      </c>
      <c r="O2671" s="1" t="s">
        <v>44</v>
      </c>
    </row>
    <row r="2672" spans="1:15" x14ac:dyDescent="0.3">
      <c r="A2672" s="1" t="s">
        <v>6355</v>
      </c>
      <c r="B2672" s="2">
        <v>45771</v>
      </c>
      <c r="C2672" s="1" t="s">
        <v>6672</v>
      </c>
      <c r="D2672" s="1" t="s">
        <v>82</v>
      </c>
      <c r="E2672">
        <v>2025</v>
      </c>
      <c r="F2672" s="1" t="s">
        <v>4301</v>
      </c>
      <c r="G2672" s="1" t="s">
        <v>5465</v>
      </c>
      <c r="H2672" s="1" t="s">
        <v>650</v>
      </c>
      <c r="I2672" s="1" t="s">
        <v>6356</v>
      </c>
      <c r="J2672" s="1" t="s">
        <v>20</v>
      </c>
      <c r="K2672" s="3">
        <v>9.77</v>
      </c>
      <c r="L2672">
        <v>2</v>
      </c>
      <c r="M2672" s="3">
        <v>19.54</v>
      </c>
      <c r="N2672" s="1" t="s">
        <v>6669</v>
      </c>
      <c r="O2672" s="1" t="s">
        <v>22</v>
      </c>
    </row>
    <row r="2673" spans="1:15" x14ac:dyDescent="0.3">
      <c r="A2673" s="1" t="s">
        <v>6357</v>
      </c>
      <c r="B2673" s="2">
        <v>45050</v>
      </c>
      <c r="C2673" s="1" t="s">
        <v>6672</v>
      </c>
      <c r="D2673" s="1" t="s">
        <v>46</v>
      </c>
      <c r="E2673">
        <v>2023</v>
      </c>
      <c r="F2673" s="1" t="s">
        <v>2113</v>
      </c>
      <c r="G2673" s="1" t="s">
        <v>2114</v>
      </c>
      <c r="H2673" s="1" t="s">
        <v>2872</v>
      </c>
      <c r="I2673" s="1" t="s">
        <v>2873</v>
      </c>
      <c r="J2673" s="1" t="s">
        <v>20</v>
      </c>
      <c r="K2673" s="3">
        <v>24.65</v>
      </c>
      <c r="L2673">
        <v>2</v>
      </c>
      <c r="M2673" s="3">
        <v>49.3</v>
      </c>
      <c r="N2673" s="1" t="s">
        <v>21</v>
      </c>
      <c r="O2673" s="1" t="s">
        <v>22</v>
      </c>
    </row>
    <row r="2674" spans="1:15" x14ac:dyDescent="0.3">
      <c r="A2674" s="1" t="s">
        <v>6358</v>
      </c>
      <c r="B2674" s="2">
        <v>45282</v>
      </c>
      <c r="C2674" s="1" t="s">
        <v>6668</v>
      </c>
      <c r="D2674" s="1" t="s">
        <v>107</v>
      </c>
      <c r="E2674">
        <v>2023</v>
      </c>
      <c r="F2674" s="1" t="s">
        <v>2644</v>
      </c>
      <c r="G2674" s="1" t="s">
        <v>3169</v>
      </c>
      <c r="H2674" s="1" t="s">
        <v>1301</v>
      </c>
      <c r="I2674" s="1" t="s">
        <v>1458</v>
      </c>
      <c r="J2674" s="1" t="s">
        <v>70</v>
      </c>
      <c r="K2674" s="3">
        <v>22.29</v>
      </c>
      <c r="L2674">
        <v>1</v>
      </c>
      <c r="M2674" s="3">
        <v>22.29</v>
      </c>
      <c r="N2674" s="1" t="s">
        <v>29</v>
      </c>
      <c r="O2674" s="1" t="s">
        <v>193</v>
      </c>
    </row>
    <row r="2675" spans="1:15" x14ac:dyDescent="0.3">
      <c r="A2675" s="1" t="s">
        <v>6359</v>
      </c>
      <c r="B2675" s="2">
        <v>44944</v>
      </c>
      <c r="C2675" s="1" t="s">
        <v>6670</v>
      </c>
      <c r="D2675" s="1" t="s">
        <v>210</v>
      </c>
      <c r="E2675">
        <v>2023</v>
      </c>
      <c r="F2675" s="1" t="s">
        <v>25</v>
      </c>
      <c r="G2675" s="1" t="s">
        <v>26</v>
      </c>
      <c r="H2675" s="1" t="s">
        <v>4774</v>
      </c>
      <c r="I2675" s="1" t="s">
        <v>6026</v>
      </c>
      <c r="J2675" s="1" t="s">
        <v>87</v>
      </c>
      <c r="K2675" s="3">
        <v>19.43</v>
      </c>
      <c r="L2675">
        <v>3</v>
      </c>
      <c r="M2675" s="3">
        <v>58.29</v>
      </c>
      <c r="N2675" s="1" t="s">
        <v>6669</v>
      </c>
      <c r="O2675" s="1" t="s">
        <v>22</v>
      </c>
    </row>
    <row r="2676" spans="1:15" x14ac:dyDescent="0.3">
      <c r="A2676" s="1" t="s">
        <v>6360</v>
      </c>
      <c r="B2676" s="2">
        <v>45876</v>
      </c>
      <c r="C2676" s="1" t="s">
        <v>6672</v>
      </c>
      <c r="D2676" s="1" t="s">
        <v>90</v>
      </c>
      <c r="E2676">
        <v>2025</v>
      </c>
      <c r="F2676" s="1" t="s">
        <v>2051</v>
      </c>
      <c r="G2676" s="1" t="s">
        <v>5222</v>
      </c>
      <c r="H2676" s="1" t="s">
        <v>3253</v>
      </c>
      <c r="I2676" s="1" t="s">
        <v>3254</v>
      </c>
      <c r="J2676" s="1" t="s">
        <v>51</v>
      </c>
      <c r="K2676" s="3">
        <v>20.89</v>
      </c>
      <c r="L2676">
        <v>3</v>
      </c>
      <c r="M2676" s="3">
        <v>62.67</v>
      </c>
      <c r="N2676" s="1" t="s">
        <v>6669</v>
      </c>
      <c r="O2676" s="1" t="s">
        <v>44</v>
      </c>
    </row>
    <row r="2677" spans="1:15" x14ac:dyDescent="0.3">
      <c r="A2677" s="1" t="s">
        <v>6361</v>
      </c>
      <c r="B2677" s="2">
        <v>45200</v>
      </c>
      <c r="C2677" s="1" t="s">
        <v>6666</v>
      </c>
      <c r="D2677" s="1" t="s">
        <v>133</v>
      </c>
      <c r="E2677">
        <v>2023</v>
      </c>
      <c r="F2677" s="1" t="s">
        <v>179</v>
      </c>
      <c r="G2677" s="1" t="s">
        <v>4827</v>
      </c>
      <c r="H2677" s="1" t="s">
        <v>1859</v>
      </c>
      <c r="I2677" s="1" t="s">
        <v>4569</v>
      </c>
      <c r="J2677" s="1" t="s">
        <v>20</v>
      </c>
      <c r="K2677" s="3">
        <v>34.64</v>
      </c>
      <c r="L2677">
        <v>1</v>
      </c>
      <c r="M2677" s="3">
        <v>34.64</v>
      </c>
      <c r="N2677" s="1" t="s">
        <v>6669</v>
      </c>
      <c r="O2677" s="1" t="s">
        <v>80</v>
      </c>
    </row>
    <row r="2678" spans="1:15" x14ac:dyDescent="0.3">
      <c r="A2678" s="1" t="s">
        <v>6362</v>
      </c>
      <c r="B2678" s="2">
        <v>45179</v>
      </c>
      <c r="C2678" s="1" t="s">
        <v>6666</v>
      </c>
      <c r="D2678" s="1" t="s">
        <v>60</v>
      </c>
      <c r="E2678">
        <v>2023</v>
      </c>
      <c r="F2678" s="1" t="s">
        <v>255</v>
      </c>
      <c r="G2678" s="1" t="s">
        <v>4006</v>
      </c>
      <c r="H2678" s="1" t="s">
        <v>1806</v>
      </c>
      <c r="I2678" s="1" t="s">
        <v>4672</v>
      </c>
      <c r="J2678" s="1" t="s">
        <v>87</v>
      </c>
      <c r="K2678" s="3">
        <v>18.38</v>
      </c>
      <c r="L2678">
        <v>3</v>
      </c>
      <c r="M2678" s="3">
        <v>55.14</v>
      </c>
      <c r="N2678" s="1" t="s">
        <v>29</v>
      </c>
      <c r="O2678" s="1" t="s">
        <v>37</v>
      </c>
    </row>
    <row r="2679" spans="1:15" x14ac:dyDescent="0.3">
      <c r="A2679" s="1" t="s">
        <v>6363</v>
      </c>
      <c r="B2679" s="2">
        <v>45035</v>
      </c>
      <c r="C2679" s="1" t="s">
        <v>6670</v>
      </c>
      <c r="D2679" s="1" t="s">
        <v>82</v>
      </c>
      <c r="E2679">
        <v>2023</v>
      </c>
      <c r="F2679" s="1" t="s">
        <v>616</v>
      </c>
      <c r="G2679" s="1" t="s">
        <v>3545</v>
      </c>
      <c r="H2679" s="1" t="s">
        <v>580</v>
      </c>
      <c r="I2679" s="1" t="s">
        <v>4243</v>
      </c>
      <c r="J2679" s="1" t="s">
        <v>51</v>
      </c>
      <c r="K2679" s="3">
        <v>6.41</v>
      </c>
      <c r="L2679">
        <v>4</v>
      </c>
      <c r="M2679" s="3">
        <v>25.64</v>
      </c>
      <c r="N2679" s="1" t="s">
        <v>21</v>
      </c>
      <c r="O2679" s="1" t="s">
        <v>37</v>
      </c>
    </row>
    <row r="2680" spans="1:15" x14ac:dyDescent="0.3">
      <c r="A2680" s="1" t="s">
        <v>6364</v>
      </c>
      <c r="B2680" s="2">
        <v>45655</v>
      </c>
      <c r="C2680" s="1" t="s">
        <v>6666</v>
      </c>
      <c r="D2680" s="1" t="s">
        <v>107</v>
      </c>
      <c r="E2680">
        <v>2024</v>
      </c>
      <c r="F2680" s="1" t="s">
        <v>2206</v>
      </c>
      <c r="G2680" s="1" t="s">
        <v>2207</v>
      </c>
      <c r="H2680" s="1" t="s">
        <v>68</v>
      </c>
      <c r="I2680" s="1" t="s">
        <v>3635</v>
      </c>
      <c r="J2680" s="1" t="s">
        <v>70</v>
      </c>
      <c r="K2680" s="3">
        <v>21</v>
      </c>
      <c r="L2680">
        <v>2</v>
      </c>
      <c r="M2680" s="3">
        <v>42</v>
      </c>
      <c r="N2680" s="1" t="s">
        <v>29</v>
      </c>
      <c r="O2680" s="1" t="s">
        <v>22</v>
      </c>
    </row>
    <row r="2681" spans="1:15" x14ac:dyDescent="0.3">
      <c r="A2681" s="1" t="s">
        <v>6365</v>
      </c>
      <c r="B2681" s="2">
        <v>44873</v>
      </c>
      <c r="C2681" s="1" t="s">
        <v>6671</v>
      </c>
      <c r="D2681" s="1" t="s">
        <v>54</v>
      </c>
      <c r="E2681">
        <v>2022</v>
      </c>
      <c r="F2681" s="1" t="s">
        <v>3027</v>
      </c>
      <c r="G2681" s="1" t="s">
        <v>3028</v>
      </c>
      <c r="H2681" s="1" t="s">
        <v>593</v>
      </c>
      <c r="I2681" s="1" t="s">
        <v>1269</v>
      </c>
      <c r="J2681" s="1" t="s">
        <v>70</v>
      </c>
      <c r="K2681" s="3">
        <v>36.39</v>
      </c>
      <c r="L2681">
        <v>4</v>
      </c>
      <c r="M2681" s="3">
        <v>145.56</v>
      </c>
      <c r="N2681" s="1" t="s">
        <v>6669</v>
      </c>
      <c r="O2681" s="1" t="s">
        <v>22</v>
      </c>
    </row>
    <row r="2682" spans="1:15" x14ac:dyDescent="0.3">
      <c r="A2682" s="1" t="s">
        <v>6366</v>
      </c>
      <c r="B2682" s="2">
        <v>45759</v>
      </c>
      <c r="C2682" s="1" t="s">
        <v>6673</v>
      </c>
      <c r="D2682" s="1" t="s">
        <v>82</v>
      </c>
      <c r="E2682">
        <v>2025</v>
      </c>
      <c r="F2682" s="1" t="s">
        <v>824</v>
      </c>
      <c r="G2682" s="1" t="s">
        <v>6367</v>
      </c>
      <c r="H2682" s="1" t="s">
        <v>5874</v>
      </c>
      <c r="I2682" s="1" t="s">
        <v>5875</v>
      </c>
      <c r="J2682" s="1" t="s">
        <v>70</v>
      </c>
      <c r="K2682" s="3">
        <v>14.25</v>
      </c>
      <c r="L2682">
        <v>2</v>
      </c>
      <c r="M2682" s="3">
        <v>28.5</v>
      </c>
      <c r="N2682" s="1" t="s">
        <v>6669</v>
      </c>
      <c r="O2682" s="1" t="s">
        <v>95</v>
      </c>
    </row>
    <row r="2683" spans="1:15" x14ac:dyDescent="0.3">
      <c r="A2683" s="1" t="s">
        <v>6368</v>
      </c>
      <c r="B2683" s="2">
        <v>45236</v>
      </c>
      <c r="C2683" s="1" t="s">
        <v>6667</v>
      </c>
      <c r="D2683" s="1" t="s">
        <v>54</v>
      </c>
      <c r="E2683">
        <v>2023</v>
      </c>
      <c r="F2683" s="1" t="s">
        <v>1106</v>
      </c>
      <c r="G2683" s="1" t="s">
        <v>5580</v>
      </c>
      <c r="H2683" s="1" t="s">
        <v>3834</v>
      </c>
      <c r="I2683" s="1" t="s">
        <v>3835</v>
      </c>
      <c r="J2683" s="1" t="s">
        <v>20</v>
      </c>
      <c r="K2683" s="3">
        <v>47.96</v>
      </c>
      <c r="L2683">
        <v>2</v>
      </c>
      <c r="M2683" s="3">
        <v>95.92</v>
      </c>
      <c r="N2683" s="1" t="s">
        <v>21</v>
      </c>
      <c r="O2683" s="1" t="s">
        <v>80</v>
      </c>
    </row>
    <row r="2684" spans="1:15" x14ac:dyDescent="0.3">
      <c r="A2684" s="1" t="s">
        <v>6369</v>
      </c>
      <c r="B2684" s="2">
        <v>45145</v>
      </c>
      <c r="C2684" s="1" t="s">
        <v>6667</v>
      </c>
      <c r="D2684" s="1" t="s">
        <v>90</v>
      </c>
      <c r="E2684">
        <v>2023</v>
      </c>
      <c r="F2684" s="1" t="s">
        <v>3177</v>
      </c>
      <c r="G2684" s="1" t="s">
        <v>3178</v>
      </c>
      <c r="H2684" s="1" t="s">
        <v>2249</v>
      </c>
      <c r="I2684" s="1" t="s">
        <v>4614</v>
      </c>
      <c r="J2684" s="1" t="s">
        <v>70</v>
      </c>
      <c r="K2684" s="3">
        <v>21.41</v>
      </c>
      <c r="L2684">
        <v>3</v>
      </c>
      <c r="M2684" s="3">
        <v>64.23</v>
      </c>
      <c r="N2684" s="1" t="s">
        <v>21</v>
      </c>
      <c r="O2684" s="1" t="s">
        <v>44</v>
      </c>
    </row>
    <row r="2685" spans="1:15" x14ac:dyDescent="0.3">
      <c r="A2685" s="1" t="s">
        <v>6370</v>
      </c>
      <c r="B2685" s="2">
        <v>45486</v>
      </c>
      <c r="C2685" s="1" t="s">
        <v>6673</v>
      </c>
      <c r="D2685" s="1" t="s">
        <v>32</v>
      </c>
      <c r="E2685">
        <v>2024</v>
      </c>
      <c r="F2685" s="1" t="s">
        <v>1560</v>
      </c>
      <c r="G2685" s="1" t="s">
        <v>1561</v>
      </c>
      <c r="H2685" s="1" t="s">
        <v>272</v>
      </c>
      <c r="I2685" s="1" t="s">
        <v>273</v>
      </c>
      <c r="J2685" s="1" t="s">
        <v>51</v>
      </c>
      <c r="K2685" s="3">
        <v>49.22</v>
      </c>
      <c r="L2685">
        <v>3</v>
      </c>
      <c r="M2685" s="3">
        <v>147.66</v>
      </c>
      <c r="N2685" s="1" t="s">
        <v>21</v>
      </c>
      <c r="O2685" s="1" t="s">
        <v>44</v>
      </c>
    </row>
    <row r="2686" spans="1:15" x14ac:dyDescent="0.3">
      <c r="A2686" s="1" t="s">
        <v>6371</v>
      </c>
      <c r="B2686" s="2">
        <v>45148</v>
      </c>
      <c r="C2686" s="1" t="s">
        <v>6672</v>
      </c>
      <c r="D2686" s="1" t="s">
        <v>90</v>
      </c>
      <c r="E2686">
        <v>2023</v>
      </c>
      <c r="F2686" s="1" t="s">
        <v>912</v>
      </c>
      <c r="G2686" s="1" t="s">
        <v>4451</v>
      </c>
      <c r="H2686" s="1" t="s">
        <v>585</v>
      </c>
      <c r="I2686" s="1" t="s">
        <v>586</v>
      </c>
      <c r="J2686" s="1" t="s">
        <v>70</v>
      </c>
      <c r="K2686" s="3">
        <v>5.28</v>
      </c>
      <c r="L2686">
        <v>5</v>
      </c>
      <c r="M2686" s="3">
        <v>26.4</v>
      </c>
      <c r="N2686" s="1" t="s">
        <v>21</v>
      </c>
      <c r="O2686" s="1" t="s">
        <v>37</v>
      </c>
    </row>
    <row r="2687" spans="1:15" x14ac:dyDescent="0.3">
      <c r="A2687" s="1" t="s">
        <v>6372</v>
      </c>
      <c r="B2687" s="2">
        <v>45720</v>
      </c>
      <c r="C2687" s="1" t="s">
        <v>6671</v>
      </c>
      <c r="D2687" s="1" t="s">
        <v>15</v>
      </c>
      <c r="E2687">
        <v>2025</v>
      </c>
      <c r="F2687" s="1" t="s">
        <v>3395</v>
      </c>
      <c r="G2687" s="1" t="s">
        <v>3396</v>
      </c>
      <c r="H2687" s="1" t="s">
        <v>6373</v>
      </c>
      <c r="I2687" s="1" t="s">
        <v>6374</v>
      </c>
      <c r="J2687" s="1" t="s">
        <v>70</v>
      </c>
      <c r="K2687" s="3">
        <v>26.04</v>
      </c>
      <c r="L2687">
        <v>4</v>
      </c>
      <c r="M2687" s="3">
        <v>104.16</v>
      </c>
      <c r="N2687" s="1" t="s">
        <v>21</v>
      </c>
      <c r="O2687" s="1" t="s">
        <v>37</v>
      </c>
    </row>
    <row r="2688" spans="1:15" x14ac:dyDescent="0.3">
      <c r="A2688" s="1" t="s">
        <v>6375</v>
      </c>
      <c r="B2688" s="2">
        <v>45834</v>
      </c>
      <c r="C2688" s="1" t="s">
        <v>6672</v>
      </c>
      <c r="D2688" s="1" t="s">
        <v>24</v>
      </c>
      <c r="E2688">
        <v>2025</v>
      </c>
      <c r="F2688" s="1" t="s">
        <v>270</v>
      </c>
      <c r="G2688" s="1" t="s">
        <v>1268</v>
      </c>
      <c r="H2688" s="1" t="s">
        <v>1974</v>
      </c>
      <c r="I2688" s="1" t="s">
        <v>6121</v>
      </c>
      <c r="J2688" s="1" t="s">
        <v>70</v>
      </c>
      <c r="K2688" s="3">
        <v>9.58</v>
      </c>
      <c r="L2688">
        <v>3</v>
      </c>
      <c r="M2688" s="3">
        <v>28.74</v>
      </c>
      <c r="N2688" s="1" t="s">
        <v>21</v>
      </c>
      <c r="O2688" s="1" t="s">
        <v>22</v>
      </c>
    </row>
    <row r="2689" spans="1:15" x14ac:dyDescent="0.3">
      <c r="A2689" s="1" t="s">
        <v>6376</v>
      </c>
      <c r="B2689" s="2">
        <v>45371</v>
      </c>
      <c r="C2689" s="1" t="s">
        <v>6670</v>
      </c>
      <c r="D2689" s="1" t="s">
        <v>15</v>
      </c>
      <c r="E2689">
        <v>2024</v>
      </c>
      <c r="F2689" s="1" t="s">
        <v>1688</v>
      </c>
      <c r="G2689" s="1" t="s">
        <v>1689</v>
      </c>
      <c r="H2689" s="1" t="s">
        <v>2779</v>
      </c>
      <c r="I2689" s="1" t="s">
        <v>3401</v>
      </c>
      <c r="J2689" s="1" t="s">
        <v>20</v>
      </c>
      <c r="K2689" s="3">
        <v>42.93</v>
      </c>
      <c r="L2689">
        <v>2</v>
      </c>
      <c r="M2689" s="3">
        <v>85.86</v>
      </c>
      <c r="N2689" s="1" t="s">
        <v>21</v>
      </c>
      <c r="O2689" s="1" t="s">
        <v>52</v>
      </c>
    </row>
    <row r="2690" spans="1:15" x14ac:dyDescent="0.3">
      <c r="A2690" s="1" t="s">
        <v>6377</v>
      </c>
      <c r="B2690" s="2">
        <v>45597</v>
      </c>
      <c r="C2690" s="1" t="s">
        <v>6668</v>
      </c>
      <c r="D2690" s="1" t="s">
        <v>54</v>
      </c>
      <c r="E2690">
        <v>2024</v>
      </c>
      <c r="F2690" s="1" t="s">
        <v>476</v>
      </c>
      <c r="G2690" s="1" t="s">
        <v>1768</v>
      </c>
      <c r="H2690" s="1" t="s">
        <v>3250</v>
      </c>
      <c r="I2690" s="1" t="s">
        <v>3251</v>
      </c>
      <c r="J2690" s="1" t="s">
        <v>70</v>
      </c>
      <c r="K2690" s="3">
        <v>21.53</v>
      </c>
      <c r="L2690">
        <v>1</v>
      </c>
      <c r="M2690" s="3">
        <v>21.53</v>
      </c>
      <c r="N2690" s="1" t="s">
        <v>21</v>
      </c>
      <c r="O2690" s="1" t="s">
        <v>37</v>
      </c>
    </row>
    <row r="2691" spans="1:15" x14ac:dyDescent="0.3">
      <c r="A2691" s="1" t="s">
        <v>6378</v>
      </c>
      <c r="B2691" s="2">
        <v>45270</v>
      </c>
      <c r="C2691" s="1" t="s">
        <v>6666</v>
      </c>
      <c r="D2691" s="1" t="s">
        <v>107</v>
      </c>
      <c r="E2691">
        <v>2023</v>
      </c>
      <c r="F2691" s="1" t="s">
        <v>322</v>
      </c>
      <c r="G2691" s="1" t="s">
        <v>323</v>
      </c>
      <c r="H2691" s="1" t="s">
        <v>5939</v>
      </c>
      <c r="I2691" s="1" t="s">
        <v>6379</v>
      </c>
      <c r="J2691" s="1" t="s">
        <v>51</v>
      </c>
      <c r="K2691" s="3">
        <v>32.869999999999997</v>
      </c>
      <c r="L2691">
        <v>1</v>
      </c>
      <c r="M2691" s="3">
        <v>32.869999999999997</v>
      </c>
      <c r="N2691" s="1" t="s">
        <v>29</v>
      </c>
      <c r="O2691" s="1" t="s">
        <v>30</v>
      </c>
    </row>
    <row r="2692" spans="1:15" x14ac:dyDescent="0.3">
      <c r="A2692" s="1" t="s">
        <v>6380</v>
      </c>
      <c r="B2692" s="2">
        <v>45617</v>
      </c>
      <c r="C2692" s="1" t="s">
        <v>6672</v>
      </c>
      <c r="D2692" s="1" t="s">
        <v>54</v>
      </c>
      <c r="E2692">
        <v>2024</v>
      </c>
      <c r="F2692" s="1" t="s">
        <v>2406</v>
      </c>
      <c r="G2692" s="1" t="s">
        <v>2407</v>
      </c>
      <c r="H2692" s="1" t="s">
        <v>2234</v>
      </c>
      <c r="I2692" s="1" t="s">
        <v>2235</v>
      </c>
      <c r="J2692" s="1" t="s">
        <v>70</v>
      </c>
      <c r="K2692" s="3">
        <v>9.65</v>
      </c>
      <c r="L2692">
        <v>2</v>
      </c>
      <c r="M2692" s="3">
        <v>19.3</v>
      </c>
      <c r="N2692" s="1" t="s">
        <v>6669</v>
      </c>
      <c r="O2692" s="1" t="s">
        <v>37</v>
      </c>
    </row>
    <row r="2693" spans="1:15" x14ac:dyDescent="0.3">
      <c r="A2693" s="1" t="s">
        <v>6381</v>
      </c>
      <c r="B2693" s="2">
        <v>45155</v>
      </c>
      <c r="C2693" s="1" t="s">
        <v>6672</v>
      </c>
      <c r="D2693" s="1" t="s">
        <v>90</v>
      </c>
      <c r="E2693">
        <v>2023</v>
      </c>
      <c r="F2693" s="1" t="s">
        <v>322</v>
      </c>
      <c r="G2693" s="1" t="s">
        <v>323</v>
      </c>
      <c r="H2693" s="1" t="s">
        <v>1378</v>
      </c>
      <c r="I2693" s="1" t="s">
        <v>4372</v>
      </c>
      <c r="J2693" s="1" t="s">
        <v>70</v>
      </c>
      <c r="K2693" s="3">
        <v>36.71</v>
      </c>
      <c r="L2693">
        <v>3</v>
      </c>
      <c r="M2693" s="3">
        <v>110.13</v>
      </c>
      <c r="N2693" s="1" t="s">
        <v>29</v>
      </c>
      <c r="O2693" s="1" t="s">
        <v>95</v>
      </c>
    </row>
    <row r="2694" spans="1:15" x14ac:dyDescent="0.3">
      <c r="A2694" s="1" t="s">
        <v>6382</v>
      </c>
      <c r="B2694" s="2">
        <v>45087</v>
      </c>
      <c r="C2694" s="1" t="s">
        <v>6673</v>
      </c>
      <c r="D2694" s="1" t="s">
        <v>24</v>
      </c>
      <c r="E2694">
        <v>2023</v>
      </c>
      <c r="F2694" s="1" t="s">
        <v>2136</v>
      </c>
      <c r="G2694" s="1" t="s">
        <v>2137</v>
      </c>
      <c r="H2694" s="1" t="s">
        <v>1919</v>
      </c>
      <c r="I2694" s="1" t="s">
        <v>1920</v>
      </c>
      <c r="J2694" s="1" t="s">
        <v>20</v>
      </c>
      <c r="K2694" s="3">
        <v>28.11</v>
      </c>
      <c r="L2694">
        <v>5</v>
      </c>
      <c r="M2694" s="3">
        <v>140.55000000000001</v>
      </c>
      <c r="N2694" s="1" t="s">
        <v>6669</v>
      </c>
      <c r="O2694" s="1" t="s">
        <v>37</v>
      </c>
    </row>
    <row r="2695" spans="1:15" x14ac:dyDescent="0.3">
      <c r="A2695" s="1" t="s">
        <v>6383</v>
      </c>
      <c r="B2695" s="2">
        <v>45397</v>
      </c>
      <c r="C2695" s="1" t="s">
        <v>6667</v>
      </c>
      <c r="D2695" s="1" t="s">
        <v>82</v>
      </c>
      <c r="E2695">
        <v>2024</v>
      </c>
      <c r="F2695" s="1" t="s">
        <v>737</v>
      </c>
      <c r="G2695" s="1" t="s">
        <v>738</v>
      </c>
      <c r="H2695" s="1" t="s">
        <v>2290</v>
      </c>
      <c r="I2695" s="1" t="s">
        <v>4985</v>
      </c>
      <c r="J2695" s="1" t="s">
        <v>70</v>
      </c>
      <c r="K2695" s="3">
        <v>45.86</v>
      </c>
      <c r="L2695">
        <v>2</v>
      </c>
      <c r="M2695" s="3">
        <v>91.72</v>
      </c>
      <c r="N2695" s="1" t="s">
        <v>21</v>
      </c>
      <c r="O2695" s="1" t="s">
        <v>37</v>
      </c>
    </row>
    <row r="2696" spans="1:15" x14ac:dyDescent="0.3">
      <c r="A2696" s="1" t="s">
        <v>6384</v>
      </c>
      <c r="B2696" s="2">
        <v>45833</v>
      </c>
      <c r="C2696" s="1" t="s">
        <v>6670</v>
      </c>
      <c r="D2696" s="1" t="s">
        <v>24</v>
      </c>
      <c r="E2696">
        <v>2025</v>
      </c>
      <c r="F2696" s="1" t="s">
        <v>3429</v>
      </c>
      <c r="G2696" s="1" t="s">
        <v>3430</v>
      </c>
      <c r="H2696" s="1" t="s">
        <v>262</v>
      </c>
      <c r="I2696" s="1" t="s">
        <v>263</v>
      </c>
      <c r="J2696" s="1" t="s">
        <v>87</v>
      </c>
      <c r="K2696" s="3">
        <v>48.88</v>
      </c>
      <c r="L2696">
        <v>2</v>
      </c>
      <c r="M2696" s="3">
        <v>97.76</v>
      </c>
      <c r="N2696" s="1" t="s">
        <v>21</v>
      </c>
      <c r="O2696" s="1" t="s">
        <v>22</v>
      </c>
    </row>
    <row r="2697" spans="1:15" x14ac:dyDescent="0.3">
      <c r="A2697" s="1" t="s">
        <v>6385</v>
      </c>
      <c r="B2697" s="2">
        <v>44952</v>
      </c>
      <c r="C2697" s="1" t="s">
        <v>6672</v>
      </c>
      <c r="D2697" s="1" t="s">
        <v>210</v>
      </c>
      <c r="E2697">
        <v>2023</v>
      </c>
      <c r="F2697" s="1" t="s">
        <v>1465</v>
      </c>
      <c r="G2697" s="1" t="s">
        <v>4352</v>
      </c>
      <c r="H2697" s="1" t="s">
        <v>3620</v>
      </c>
      <c r="I2697" s="1" t="s">
        <v>3621</v>
      </c>
      <c r="J2697" s="1" t="s">
        <v>51</v>
      </c>
      <c r="K2697" s="3">
        <v>10.199999999999999</v>
      </c>
      <c r="L2697">
        <v>3</v>
      </c>
      <c r="M2697" s="3">
        <v>30.6</v>
      </c>
      <c r="N2697" s="1" t="s">
        <v>6669</v>
      </c>
      <c r="O2697" s="1" t="s">
        <v>22</v>
      </c>
    </row>
    <row r="2698" spans="1:15" x14ac:dyDescent="0.3">
      <c r="A2698" s="1" t="s">
        <v>6386</v>
      </c>
      <c r="B2698" s="2">
        <v>45198</v>
      </c>
      <c r="C2698" s="1" t="s">
        <v>6668</v>
      </c>
      <c r="D2698" s="1" t="s">
        <v>60</v>
      </c>
      <c r="E2698">
        <v>2023</v>
      </c>
      <c r="F2698" s="1" t="s">
        <v>134</v>
      </c>
      <c r="G2698" s="1" t="s">
        <v>5398</v>
      </c>
      <c r="H2698" s="1" t="s">
        <v>6387</v>
      </c>
      <c r="I2698" s="1" t="s">
        <v>6388</v>
      </c>
      <c r="J2698" s="1" t="s">
        <v>70</v>
      </c>
      <c r="K2698" s="3">
        <v>48.36</v>
      </c>
      <c r="L2698">
        <v>4</v>
      </c>
      <c r="M2698" s="3">
        <v>193.44</v>
      </c>
      <c r="N2698" s="1" t="s">
        <v>21</v>
      </c>
      <c r="O2698" s="1" t="s">
        <v>22</v>
      </c>
    </row>
    <row r="2699" spans="1:15" x14ac:dyDescent="0.3">
      <c r="A2699" s="1" t="s">
        <v>6389</v>
      </c>
      <c r="B2699" s="2">
        <v>44948</v>
      </c>
      <c r="C2699" s="1" t="s">
        <v>6666</v>
      </c>
      <c r="D2699" s="1" t="s">
        <v>210</v>
      </c>
      <c r="E2699">
        <v>2023</v>
      </c>
      <c r="F2699" s="1" t="s">
        <v>3682</v>
      </c>
      <c r="G2699" s="1" t="s">
        <v>6390</v>
      </c>
      <c r="H2699" s="1" t="s">
        <v>1194</v>
      </c>
      <c r="I2699" s="1" t="s">
        <v>2704</v>
      </c>
      <c r="J2699" s="1" t="s">
        <v>70</v>
      </c>
      <c r="K2699" s="3">
        <v>45.37</v>
      </c>
      <c r="L2699">
        <v>4</v>
      </c>
      <c r="M2699" s="3">
        <v>181.48</v>
      </c>
      <c r="N2699" s="1" t="s">
        <v>88</v>
      </c>
      <c r="O2699" s="1" t="s">
        <v>30</v>
      </c>
    </row>
    <row r="2700" spans="1:15" x14ac:dyDescent="0.3">
      <c r="A2700" s="1" t="s">
        <v>6391</v>
      </c>
      <c r="B2700" s="2">
        <v>45169</v>
      </c>
      <c r="C2700" s="1" t="s">
        <v>6672</v>
      </c>
      <c r="D2700" s="1" t="s">
        <v>90</v>
      </c>
      <c r="E2700">
        <v>2023</v>
      </c>
      <c r="F2700" s="1" t="s">
        <v>2149</v>
      </c>
      <c r="G2700" s="1" t="s">
        <v>2916</v>
      </c>
      <c r="H2700" s="1" t="s">
        <v>6203</v>
      </c>
      <c r="I2700" s="1" t="s">
        <v>6204</v>
      </c>
      <c r="J2700" s="1" t="s">
        <v>70</v>
      </c>
      <c r="K2700" s="3">
        <v>25.3</v>
      </c>
      <c r="L2700">
        <v>1</v>
      </c>
      <c r="M2700" s="3">
        <v>25.3</v>
      </c>
      <c r="N2700" s="1" t="s">
        <v>6669</v>
      </c>
      <c r="O2700" s="1" t="s">
        <v>44</v>
      </c>
    </row>
    <row r="2701" spans="1:15" x14ac:dyDescent="0.3">
      <c r="A2701" s="1" t="s">
        <v>6392</v>
      </c>
      <c r="B2701" s="2">
        <v>45622</v>
      </c>
      <c r="C2701" s="1" t="s">
        <v>6671</v>
      </c>
      <c r="D2701" s="1" t="s">
        <v>54</v>
      </c>
      <c r="E2701">
        <v>2024</v>
      </c>
      <c r="F2701" s="1" t="s">
        <v>521</v>
      </c>
      <c r="G2701" s="1" t="s">
        <v>522</v>
      </c>
      <c r="H2701" s="1" t="s">
        <v>5102</v>
      </c>
      <c r="I2701" s="1" t="s">
        <v>5103</v>
      </c>
      <c r="J2701" s="1" t="s">
        <v>70</v>
      </c>
      <c r="K2701" s="3">
        <v>18.12</v>
      </c>
      <c r="L2701">
        <v>2</v>
      </c>
      <c r="M2701" s="3">
        <v>36.24</v>
      </c>
      <c r="N2701" s="1" t="s">
        <v>88</v>
      </c>
      <c r="O2701" s="1" t="s">
        <v>30</v>
      </c>
    </row>
    <row r="2702" spans="1:15" x14ac:dyDescent="0.3">
      <c r="A2702" s="1" t="s">
        <v>6393</v>
      </c>
      <c r="B2702" s="2">
        <v>45009</v>
      </c>
      <c r="C2702" s="1" t="s">
        <v>6668</v>
      </c>
      <c r="D2702" s="1" t="s">
        <v>15</v>
      </c>
      <c r="E2702">
        <v>2023</v>
      </c>
      <c r="F2702" s="1" t="s">
        <v>6347</v>
      </c>
      <c r="G2702" s="1" t="s">
        <v>6348</v>
      </c>
      <c r="H2702" s="1" t="s">
        <v>2900</v>
      </c>
      <c r="I2702" s="1" t="s">
        <v>5361</v>
      </c>
      <c r="J2702" s="1" t="s">
        <v>87</v>
      </c>
      <c r="K2702" s="3">
        <v>19.09</v>
      </c>
      <c r="L2702">
        <v>3</v>
      </c>
      <c r="M2702" s="3">
        <v>57.27</v>
      </c>
      <c r="N2702" s="1" t="s">
        <v>21</v>
      </c>
      <c r="O2702" s="1" t="s">
        <v>37</v>
      </c>
    </row>
    <row r="2703" spans="1:15" x14ac:dyDescent="0.3">
      <c r="A2703" s="1" t="s">
        <v>6394</v>
      </c>
      <c r="B2703" s="2">
        <v>44966</v>
      </c>
      <c r="C2703" s="1" t="s">
        <v>6672</v>
      </c>
      <c r="D2703" s="1" t="s">
        <v>39</v>
      </c>
      <c r="E2703">
        <v>2023</v>
      </c>
      <c r="F2703" s="1" t="s">
        <v>1092</v>
      </c>
      <c r="G2703" s="1" t="s">
        <v>1093</v>
      </c>
      <c r="H2703" s="1" t="s">
        <v>370</v>
      </c>
      <c r="I2703" s="1" t="s">
        <v>380</v>
      </c>
      <c r="J2703" s="1" t="s">
        <v>20</v>
      </c>
      <c r="K2703" s="3">
        <v>31.32</v>
      </c>
      <c r="L2703">
        <v>4</v>
      </c>
      <c r="M2703" s="3">
        <v>125.28</v>
      </c>
      <c r="N2703" s="1" t="s">
        <v>29</v>
      </c>
      <c r="O2703" s="1" t="s">
        <v>22</v>
      </c>
    </row>
    <row r="2704" spans="1:15" x14ac:dyDescent="0.3">
      <c r="A2704" s="1" t="s">
        <v>6395</v>
      </c>
      <c r="B2704" s="2">
        <v>45205</v>
      </c>
      <c r="C2704" s="1" t="s">
        <v>6668</v>
      </c>
      <c r="D2704" s="1" t="s">
        <v>133</v>
      </c>
      <c r="E2704">
        <v>2023</v>
      </c>
      <c r="F2704" s="1" t="s">
        <v>1313</v>
      </c>
      <c r="G2704" s="1" t="s">
        <v>341</v>
      </c>
      <c r="H2704" s="1" t="s">
        <v>1651</v>
      </c>
      <c r="I2704" s="1" t="s">
        <v>1652</v>
      </c>
      <c r="J2704" s="1" t="s">
        <v>20</v>
      </c>
      <c r="K2704" s="3">
        <v>55.53</v>
      </c>
      <c r="L2704">
        <v>4</v>
      </c>
      <c r="M2704" s="3">
        <v>222.12</v>
      </c>
      <c r="N2704" s="1" t="s">
        <v>21</v>
      </c>
      <c r="O2704" s="1" t="s">
        <v>193</v>
      </c>
    </row>
    <row r="2705" spans="1:15" x14ac:dyDescent="0.3">
      <c r="A2705" s="1" t="s">
        <v>6396</v>
      </c>
      <c r="B2705" s="2">
        <v>45698</v>
      </c>
      <c r="C2705" s="1" t="s">
        <v>6667</v>
      </c>
      <c r="D2705" s="1" t="s">
        <v>39</v>
      </c>
      <c r="E2705">
        <v>2025</v>
      </c>
      <c r="F2705" s="1" t="s">
        <v>2588</v>
      </c>
      <c r="G2705" s="1" t="s">
        <v>2589</v>
      </c>
      <c r="H2705" s="1" t="s">
        <v>1024</v>
      </c>
      <c r="I2705" s="1" t="s">
        <v>5346</v>
      </c>
      <c r="J2705" s="1" t="s">
        <v>70</v>
      </c>
      <c r="K2705" s="3">
        <v>45.1</v>
      </c>
      <c r="L2705">
        <v>4</v>
      </c>
      <c r="M2705" s="3">
        <v>180.4</v>
      </c>
      <c r="N2705" s="1" t="s">
        <v>6669</v>
      </c>
      <c r="O2705" s="1" t="s">
        <v>95</v>
      </c>
    </row>
    <row r="2706" spans="1:15" x14ac:dyDescent="0.3">
      <c r="A2706" s="1" t="s">
        <v>6397</v>
      </c>
      <c r="B2706" s="2">
        <v>45839</v>
      </c>
      <c r="C2706" s="1" t="s">
        <v>6671</v>
      </c>
      <c r="D2706" s="1" t="s">
        <v>32</v>
      </c>
      <c r="E2706">
        <v>2025</v>
      </c>
      <c r="F2706" s="1" t="s">
        <v>1095</v>
      </c>
      <c r="G2706" s="1" t="s">
        <v>4652</v>
      </c>
      <c r="H2706" s="1" t="s">
        <v>2701</v>
      </c>
      <c r="I2706" s="1" t="s">
        <v>2702</v>
      </c>
      <c r="J2706" s="1" t="s">
        <v>51</v>
      </c>
      <c r="K2706" s="3">
        <v>33.799999999999997</v>
      </c>
      <c r="L2706">
        <v>4</v>
      </c>
      <c r="M2706" s="3">
        <v>135.19999999999999</v>
      </c>
      <c r="N2706" s="1" t="s">
        <v>6669</v>
      </c>
      <c r="O2706" s="1" t="s">
        <v>44</v>
      </c>
    </row>
    <row r="2707" spans="1:15" x14ac:dyDescent="0.3">
      <c r="A2707" s="1" t="s">
        <v>6398</v>
      </c>
      <c r="B2707" s="2">
        <v>44990</v>
      </c>
      <c r="C2707" s="1" t="s">
        <v>6666</v>
      </c>
      <c r="D2707" s="1" t="s">
        <v>15</v>
      </c>
      <c r="E2707">
        <v>2023</v>
      </c>
      <c r="F2707" s="1" t="s">
        <v>898</v>
      </c>
      <c r="G2707" s="1" t="s">
        <v>2903</v>
      </c>
      <c r="H2707" s="1" t="s">
        <v>4851</v>
      </c>
      <c r="I2707" s="1" t="s">
        <v>4852</v>
      </c>
      <c r="J2707" s="1" t="s">
        <v>70</v>
      </c>
      <c r="K2707" s="3">
        <v>33.69</v>
      </c>
      <c r="L2707">
        <v>2</v>
      </c>
      <c r="M2707" s="3">
        <v>67.38</v>
      </c>
      <c r="N2707" s="1" t="s">
        <v>21</v>
      </c>
      <c r="O2707" s="1" t="s">
        <v>95</v>
      </c>
    </row>
    <row r="2708" spans="1:15" x14ac:dyDescent="0.3">
      <c r="A2708" s="1" t="s">
        <v>6399</v>
      </c>
      <c r="B2708" s="2">
        <v>44856</v>
      </c>
      <c r="C2708" s="1" t="s">
        <v>6673</v>
      </c>
      <c r="D2708" s="1" t="s">
        <v>133</v>
      </c>
      <c r="E2708">
        <v>2022</v>
      </c>
      <c r="F2708" s="1" t="s">
        <v>3832</v>
      </c>
      <c r="G2708" s="1" t="s">
        <v>3833</v>
      </c>
      <c r="H2708" s="1" t="s">
        <v>712</v>
      </c>
      <c r="I2708" s="1" t="s">
        <v>713</v>
      </c>
      <c r="J2708" s="1" t="s">
        <v>70</v>
      </c>
      <c r="K2708" s="3">
        <v>52.64</v>
      </c>
      <c r="L2708">
        <v>3</v>
      </c>
      <c r="M2708" s="3">
        <v>157.91999999999999</v>
      </c>
      <c r="N2708" s="1" t="s">
        <v>21</v>
      </c>
      <c r="O2708" s="1" t="s">
        <v>37</v>
      </c>
    </row>
    <row r="2709" spans="1:15" x14ac:dyDescent="0.3">
      <c r="A2709" s="1" t="s">
        <v>6400</v>
      </c>
      <c r="B2709" s="2">
        <v>45489</v>
      </c>
      <c r="C2709" s="1" t="s">
        <v>6671</v>
      </c>
      <c r="D2709" s="1" t="s">
        <v>32</v>
      </c>
      <c r="E2709">
        <v>2024</v>
      </c>
      <c r="F2709" s="1" t="s">
        <v>3088</v>
      </c>
      <c r="G2709" s="1" t="s">
        <v>3089</v>
      </c>
      <c r="H2709" s="1" t="s">
        <v>1782</v>
      </c>
      <c r="I2709" s="1" t="s">
        <v>5744</v>
      </c>
      <c r="J2709" s="1" t="s">
        <v>51</v>
      </c>
      <c r="K2709" s="3">
        <v>18.61</v>
      </c>
      <c r="L2709">
        <v>5</v>
      </c>
      <c r="M2709" s="3">
        <v>93.05</v>
      </c>
      <c r="N2709" s="1" t="s">
        <v>6669</v>
      </c>
      <c r="O2709" s="1" t="s">
        <v>52</v>
      </c>
    </row>
    <row r="2710" spans="1:15" x14ac:dyDescent="0.3">
      <c r="A2710" s="1" t="s">
        <v>6401</v>
      </c>
      <c r="B2710" s="2">
        <v>45071</v>
      </c>
      <c r="C2710" s="1" t="s">
        <v>6672</v>
      </c>
      <c r="D2710" s="1" t="s">
        <v>46</v>
      </c>
      <c r="E2710">
        <v>2023</v>
      </c>
      <c r="F2710" s="1" t="s">
        <v>3027</v>
      </c>
      <c r="G2710" s="1" t="s">
        <v>6402</v>
      </c>
      <c r="H2710" s="1" t="s">
        <v>282</v>
      </c>
      <c r="I2710" s="1" t="s">
        <v>283</v>
      </c>
      <c r="J2710" s="1" t="s">
        <v>70</v>
      </c>
      <c r="K2710" s="3">
        <v>25.63</v>
      </c>
      <c r="L2710">
        <v>5</v>
      </c>
      <c r="M2710" s="3">
        <v>128.15</v>
      </c>
      <c r="N2710" s="1" t="s">
        <v>21</v>
      </c>
      <c r="O2710" s="1" t="s">
        <v>22</v>
      </c>
    </row>
    <row r="2711" spans="1:15" x14ac:dyDescent="0.3">
      <c r="A2711" s="1" t="s">
        <v>6403</v>
      </c>
      <c r="B2711" s="2">
        <v>45449</v>
      </c>
      <c r="C2711" s="1" t="s">
        <v>6672</v>
      </c>
      <c r="D2711" s="1" t="s">
        <v>24</v>
      </c>
      <c r="E2711">
        <v>2024</v>
      </c>
      <c r="F2711" s="1" t="s">
        <v>40</v>
      </c>
      <c r="G2711" s="1" t="s">
        <v>3828</v>
      </c>
      <c r="H2711" s="1" t="s">
        <v>1646</v>
      </c>
      <c r="I2711" s="1" t="s">
        <v>1647</v>
      </c>
      <c r="J2711" s="1" t="s">
        <v>87</v>
      </c>
      <c r="K2711" s="3">
        <v>32.799999999999997</v>
      </c>
      <c r="L2711">
        <v>5</v>
      </c>
      <c r="M2711" s="3">
        <v>164</v>
      </c>
      <c r="N2711" s="1" t="s">
        <v>6669</v>
      </c>
      <c r="O2711" s="1" t="s">
        <v>30</v>
      </c>
    </row>
    <row r="2712" spans="1:15" x14ac:dyDescent="0.3">
      <c r="A2712" s="1" t="s">
        <v>6404</v>
      </c>
      <c r="B2712" s="2">
        <v>45197</v>
      </c>
      <c r="C2712" s="1" t="s">
        <v>6672</v>
      </c>
      <c r="D2712" s="1" t="s">
        <v>60</v>
      </c>
      <c r="E2712">
        <v>2023</v>
      </c>
      <c r="F2712" s="1" t="s">
        <v>640</v>
      </c>
      <c r="G2712" s="1" t="s">
        <v>641</v>
      </c>
      <c r="H2712" s="1" t="s">
        <v>3663</v>
      </c>
      <c r="I2712" s="1" t="s">
        <v>3664</v>
      </c>
      <c r="J2712" s="1" t="s">
        <v>70</v>
      </c>
      <c r="K2712" s="3">
        <v>18.489999999999998</v>
      </c>
      <c r="L2712">
        <v>2</v>
      </c>
      <c r="M2712" s="3">
        <v>36.979999999999997</v>
      </c>
      <c r="N2712" s="1" t="s">
        <v>21</v>
      </c>
      <c r="O2712" s="1" t="s">
        <v>37</v>
      </c>
    </row>
    <row r="2713" spans="1:15" x14ac:dyDescent="0.3">
      <c r="A2713" s="1" t="s">
        <v>6405</v>
      </c>
      <c r="B2713" s="2">
        <v>44991</v>
      </c>
      <c r="C2713" s="1" t="s">
        <v>6667</v>
      </c>
      <c r="D2713" s="1" t="s">
        <v>15</v>
      </c>
      <c r="E2713">
        <v>2023</v>
      </c>
      <c r="F2713" s="1" t="s">
        <v>295</v>
      </c>
      <c r="G2713" s="1" t="s">
        <v>4245</v>
      </c>
      <c r="H2713" s="1" t="s">
        <v>5317</v>
      </c>
      <c r="I2713" s="1" t="s">
        <v>5318</v>
      </c>
      <c r="J2713" s="1" t="s">
        <v>20</v>
      </c>
      <c r="K2713" s="3">
        <v>16.61</v>
      </c>
      <c r="L2713">
        <v>5</v>
      </c>
      <c r="M2713" s="3">
        <v>83.05</v>
      </c>
      <c r="N2713" s="1" t="s">
        <v>29</v>
      </c>
      <c r="O2713" s="1" t="s">
        <v>22</v>
      </c>
    </row>
    <row r="2714" spans="1:15" x14ac:dyDescent="0.3">
      <c r="A2714" s="1" t="s">
        <v>6406</v>
      </c>
      <c r="B2714" s="2">
        <v>45358</v>
      </c>
      <c r="C2714" s="1" t="s">
        <v>6672</v>
      </c>
      <c r="D2714" s="1" t="s">
        <v>15</v>
      </c>
      <c r="E2714">
        <v>2024</v>
      </c>
      <c r="F2714" s="1" t="s">
        <v>1066</v>
      </c>
      <c r="G2714" s="1" t="s">
        <v>5587</v>
      </c>
      <c r="H2714" s="1" t="s">
        <v>228</v>
      </c>
      <c r="I2714" s="1" t="s">
        <v>3510</v>
      </c>
      <c r="J2714" s="1" t="s">
        <v>70</v>
      </c>
      <c r="K2714" s="3">
        <v>34.880000000000003</v>
      </c>
      <c r="L2714">
        <v>5</v>
      </c>
      <c r="M2714" s="3">
        <v>174.4</v>
      </c>
      <c r="N2714" s="1" t="s">
        <v>21</v>
      </c>
      <c r="O2714" s="1" t="s">
        <v>95</v>
      </c>
    </row>
    <row r="2715" spans="1:15" x14ac:dyDescent="0.3">
      <c r="A2715" s="1" t="s">
        <v>6407</v>
      </c>
      <c r="B2715" s="2">
        <v>45237</v>
      </c>
      <c r="C2715" s="1" t="s">
        <v>6671</v>
      </c>
      <c r="D2715" s="1" t="s">
        <v>54</v>
      </c>
      <c r="E2715">
        <v>2023</v>
      </c>
      <c r="F2715" s="1" t="s">
        <v>2833</v>
      </c>
      <c r="G2715" s="1" t="s">
        <v>2834</v>
      </c>
      <c r="H2715" s="1" t="s">
        <v>1673</v>
      </c>
      <c r="I2715" s="1" t="s">
        <v>1674</v>
      </c>
      <c r="J2715" s="1" t="s">
        <v>51</v>
      </c>
      <c r="K2715" s="3">
        <v>44.24</v>
      </c>
      <c r="L2715">
        <v>3</v>
      </c>
      <c r="M2715" s="3">
        <v>132.72</v>
      </c>
      <c r="N2715" s="1" t="s">
        <v>6669</v>
      </c>
      <c r="O2715" s="1" t="s">
        <v>22</v>
      </c>
    </row>
    <row r="2716" spans="1:15" x14ac:dyDescent="0.3">
      <c r="A2716" s="1" t="s">
        <v>6408</v>
      </c>
      <c r="B2716" s="2">
        <v>45464</v>
      </c>
      <c r="C2716" s="1" t="s">
        <v>6668</v>
      </c>
      <c r="D2716" s="1" t="s">
        <v>24</v>
      </c>
      <c r="E2716">
        <v>2024</v>
      </c>
      <c r="F2716" s="1" t="s">
        <v>1742</v>
      </c>
      <c r="G2716" s="1" t="s">
        <v>2452</v>
      </c>
      <c r="H2716" s="1" t="s">
        <v>1365</v>
      </c>
      <c r="I2716" s="1" t="s">
        <v>2264</v>
      </c>
      <c r="J2716" s="1" t="s">
        <v>87</v>
      </c>
      <c r="K2716" s="3">
        <v>48.94</v>
      </c>
      <c r="L2716">
        <v>2</v>
      </c>
      <c r="M2716" s="3">
        <v>97.88</v>
      </c>
      <c r="N2716" s="1" t="s">
        <v>21</v>
      </c>
      <c r="O2716" s="1" t="s">
        <v>22</v>
      </c>
    </row>
    <row r="2717" spans="1:15" x14ac:dyDescent="0.3">
      <c r="A2717" s="1" t="s">
        <v>6409</v>
      </c>
      <c r="B2717" s="2">
        <v>45572</v>
      </c>
      <c r="C2717" s="1" t="s">
        <v>6667</v>
      </c>
      <c r="D2717" s="1" t="s">
        <v>133</v>
      </c>
      <c r="E2717">
        <v>2024</v>
      </c>
      <c r="F2717" s="1" t="s">
        <v>1942</v>
      </c>
      <c r="G2717" s="1" t="s">
        <v>2728</v>
      </c>
      <c r="H2717" s="1" t="s">
        <v>3280</v>
      </c>
      <c r="I2717" s="1" t="s">
        <v>3281</v>
      </c>
      <c r="J2717" s="1" t="s">
        <v>87</v>
      </c>
      <c r="K2717" s="3">
        <v>38.08</v>
      </c>
      <c r="L2717">
        <v>5</v>
      </c>
      <c r="M2717" s="3">
        <v>190.4</v>
      </c>
      <c r="N2717" s="1" t="s">
        <v>88</v>
      </c>
      <c r="O2717" s="1" t="s">
        <v>30</v>
      </c>
    </row>
    <row r="2718" spans="1:15" x14ac:dyDescent="0.3">
      <c r="A2718" s="1" t="s">
        <v>6410</v>
      </c>
      <c r="B2718" s="2">
        <v>44823</v>
      </c>
      <c r="C2718" s="1" t="s">
        <v>6667</v>
      </c>
      <c r="D2718" s="1" t="s">
        <v>60</v>
      </c>
      <c r="E2718">
        <v>2022</v>
      </c>
      <c r="F2718" s="1" t="s">
        <v>4670</v>
      </c>
      <c r="G2718" s="1" t="s">
        <v>4671</v>
      </c>
      <c r="H2718" s="1" t="s">
        <v>213</v>
      </c>
      <c r="I2718" s="1" t="s">
        <v>1774</v>
      </c>
      <c r="J2718" s="1" t="s">
        <v>20</v>
      </c>
      <c r="K2718" s="3">
        <v>28.94</v>
      </c>
      <c r="L2718">
        <v>3</v>
      </c>
      <c r="M2718" s="3">
        <v>86.82</v>
      </c>
      <c r="N2718" s="1" t="s">
        <v>21</v>
      </c>
      <c r="O2718" s="1" t="s">
        <v>30</v>
      </c>
    </row>
    <row r="2719" spans="1:15" x14ac:dyDescent="0.3">
      <c r="A2719" s="1" t="s">
        <v>6411</v>
      </c>
      <c r="B2719" s="2">
        <v>45027</v>
      </c>
      <c r="C2719" s="1" t="s">
        <v>6671</v>
      </c>
      <c r="D2719" s="1" t="s">
        <v>82</v>
      </c>
      <c r="E2719">
        <v>2023</v>
      </c>
      <c r="F2719" s="1" t="s">
        <v>1422</v>
      </c>
      <c r="G2719" s="1" t="s">
        <v>2466</v>
      </c>
      <c r="H2719" s="1" t="s">
        <v>5205</v>
      </c>
      <c r="I2719" s="1" t="s">
        <v>5206</v>
      </c>
      <c r="J2719" s="1" t="s">
        <v>20</v>
      </c>
      <c r="K2719" s="3">
        <v>10.35</v>
      </c>
      <c r="L2719">
        <v>3</v>
      </c>
      <c r="M2719" s="3">
        <v>31.05</v>
      </c>
      <c r="N2719" s="1" t="s">
        <v>29</v>
      </c>
      <c r="O2719" s="1" t="s">
        <v>44</v>
      </c>
    </row>
    <row r="2720" spans="1:15" x14ac:dyDescent="0.3">
      <c r="A2720" s="1" t="s">
        <v>6412</v>
      </c>
      <c r="B2720" s="2">
        <v>45580</v>
      </c>
      <c r="C2720" s="1" t="s">
        <v>6671</v>
      </c>
      <c r="D2720" s="1" t="s">
        <v>133</v>
      </c>
      <c r="E2720">
        <v>2024</v>
      </c>
      <c r="F2720" s="1" t="s">
        <v>930</v>
      </c>
      <c r="G2720" s="1" t="s">
        <v>1676</v>
      </c>
      <c r="H2720" s="1" t="s">
        <v>176</v>
      </c>
      <c r="I2720" s="1" t="s">
        <v>4206</v>
      </c>
      <c r="J2720" s="1" t="s">
        <v>87</v>
      </c>
      <c r="K2720" s="3">
        <v>24.12</v>
      </c>
      <c r="L2720">
        <v>2</v>
      </c>
      <c r="M2720" s="3">
        <v>48.24</v>
      </c>
      <c r="N2720" s="1" t="s">
        <v>21</v>
      </c>
      <c r="O2720" s="1" t="s">
        <v>95</v>
      </c>
    </row>
    <row r="2721" spans="1:15" x14ac:dyDescent="0.3">
      <c r="A2721" s="1" t="s">
        <v>6413</v>
      </c>
      <c r="B2721" s="2">
        <v>45298</v>
      </c>
      <c r="C2721" s="1" t="s">
        <v>6666</v>
      </c>
      <c r="D2721" s="1" t="s">
        <v>210</v>
      </c>
      <c r="E2721">
        <v>2024</v>
      </c>
      <c r="F2721" s="1" t="s">
        <v>2327</v>
      </c>
      <c r="G2721" s="1" t="s">
        <v>2328</v>
      </c>
      <c r="H2721" s="1" t="s">
        <v>6414</v>
      </c>
      <c r="I2721" s="1" t="s">
        <v>6415</v>
      </c>
      <c r="J2721" s="1" t="s">
        <v>70</v>
      </c>
      <c r="K2721" s="3">
        <v>25.84</v>
      </c>
      <c r="L2721">
        <v>5</v>
      </c>
      <c r="M2721" s="3">
        <v>129.19999999999999</v>
      </c>
      <c r="N2721" s="1" t="s">
        <v>88</v>
      </c>
      <c r="O2721" s="1" t="s">
        <v>30</v>
      </c>
    </row>
    <row r="2722" spans="1:15" x14ac:dyDescent="0.3">
      <c r="A2722" s="1" t="s">
        <v>6416</v>
      </c>
      <c r="B2722" s="2">
        <v>45600</v>
      </c>
      <c r="C2722" s="1" t="s">
        <v>6667</v>
      </c>
      <c r="D2722" s="1" t="s">
        <v>54</v>
      </c>
      <c r="E2722">
        <v>2024</v>
      </c>
      <c r="F2722" s="1" t="s">
        <v>285</v>
      </c>
      <c r="G2722" s="1" t="s">
        <v>286</v>
      </c>
      <c r="H2722" s="1" t="s">
        <v>4956</v>
      </c>
      <c r="I2722" s="1" t="s">
        <v>4957</v>
      </c>
      <c r="J2722" s="1" t="s">
        <v>51</v>
      </c>
      <c r="K2722" s="3">
        <v>20.52</v>
      </c>
      <c r="L2722">
        <v>5</v>
      </c>
      <c r="M2722" s="3">
        <v>102.6</v>
      </c>
      <c r="N2722" s="1" t="s">
        <v>29</v>
      </c>
      <c r="O2722" s="1" t="s">
        <v>22</v>
      </c>
    </row>
    <row r="2723" spans="1:15" x14ac:dyDescent="0.3">
      <c r="A2723" s="1" t="s">
        <v>6417</v>
      </c>
      <c r="B2723" s="2">
        <v>45176</v>
      </c>
      <c r="C2723" s="1" t="s">
        <v>6672</v>
      </c>
      <c r="D2723" s="1" t="s">
        <v>60</v>
      </c>
      <c r="E2723">
        <v>2023</v>
      </c>
      <c r="F2723" s="1" t="s">
        <v>1569</v>
      </c>
      <c r="G2723" s="1" t="s">
        <v>1698</v>
      </c>
      <c r="H2723" s="1" t="s">
        <v>3425</v>
      </c>
      <c r="I2723" s="1" t="s">
        <v>3426</v>
      </c>
      <c r="J2723" s="1" t="s">
        <v>20</v>
      </c>
      <c r="K2723" s="3">
        <v>14.87</v>
      </c>
      <c r="L2723">
        <v>1</v>
      </c>
      <c r="M2723" s="3">
        <v>14.87</v>
      </c>
      <c r="N2723" s="1" t="s">
        <v>21</v>
      </c>
      <c r="O2723" s="1" t="s">
        <v>95</v>
      </c>
    </row>
    <row r="2724" spans="1:15" x14ac:dyDescent="0.3">
      <c r="A2724" s="1" t="s">
        <v>6418</v>
      </c>
      <c r="B2724" s="2">
        <v>45156</v>
      </c>
      <c r="C2724" s="1" t="s">
        <v>6668</v>
      </c>
      <c r="D2724" s="1" t="s">
        <v>90</v>
      </c>
      <c r="E2724">
        <v>2023</v>
      </c>
      <c r="F2724" s="1" t="s">
        <v>419</v>
      </c>
      <c r="G2724" s="1" t="s">
        <v>420</v>
      </c>
      <c r="H2724" s="1" t="s">
        <v>2290</v>
      </c>
      <c r="I2724" s="1" t="s">
        <v>4985</v>
      </c>
      <c r="J2724" s="1" t="s">
        <v>70</v>
      </c>
      <c r="K2724" s="3">
        <v>35.770000000000003</v>
      </c>
      <c r="L2724">
        <v>4</v>
      </c>
      <c r="M2724" s="3">
        <v>143.08000000000001</v>
      </c>
      <c r="N2724" s="1" t="s">
        <v>21</v>
      </c>
      <c r="O2724" s="1" t="s">
        <v>95</v>
      </c>
    </row>
    <row r="2725" spans="1:15" x14ac:dyDescent="0.3">
      <c r="A2725" s="1" t="s">
        <v>6419</v>
      </c>
      <c r="B2725" s="2">
        <v>45678</v>
      </c>
      <c r="C2725" s="1" t="s">
        <v>6671</v>
      </c>
      <c r="D2725" s="1" t="s">
        <v>210</v>
      </c>
      <c r="E2725">
        <v>2025</v>
      </c>
      <c r="F2725" s="1" t="s">
        <v>6347</v>
      </c>
      <c r="G2725" s="1" t="s">
        <v>6348</v>
      </c>
      <c r="H2725" s="1" t="s">
        <v>3299</v>
      </c>
      <c r="I2725" s="1" t="s">
        <v>3300</v>
      </c>
      <c r="J2725" s="1" t="s">
        <v>70</v>
      </c>
      <c r="K2725" s="3">
        <v>17.82</v>
      </c>
      <c r="L2725">
        <v>4</v>
      </c>
      <c r="M2725" s="3">
        <v>71.28</v>
      </c>
      <c r="N2725" s="1" t="s">
        <v>29</v>
      </c>
      <c r="O2725" s="1" t="s">
        <v>95</v>
      </c>
    </row>
    <row r="2726" spans="1:15" x14ac:dyDescent="0.3">
      <c r="A2726" s="1" t="s">
        <v>6420</v>
      </c>
      <c r="B2726" s="2">
        <v>45465</v>
      </c>
      <c r="C2726" s="1" t="s">
        <v>6673</v>
      </c>
      <c r="D2726" s="1" t="s">
        <v>24</v>
      </c>
      <c r="E2726">
        <v>2024</v>
      </c>
      <c r="F2726" s="1" t="s">
        <v>992</v>
      </c>
      <c r="G2726" s="1" t="s">
        <v>2569</v>
      </c>
      <c r="H2726" s="1" t="s">
        <v>2234</v>
      </c>
      <c r="I2726" s="1" t="s">
        <v>4353</v>
      </c>
      <c r="J2726" s="1" t="s">
        <v>51</v>
      </c>
      <c r="K2726" s="3">
        <v>8.02</v>
      </c>
      <c r="L2726">
        <v>4</v>
      </c>
      <c r="M2726" s="3">
        <v>32.08</v>
      </c>
      <c r="N2726" s="1" t="s">
        <v>6669</v>
      </c>
      <c r="O2726" s="1" t="s">
        <v>44</v>
      </c>
    </row>
    <row r="2727" spans="1:15" x14ac:dyDescent="0.3">
      <c r="A2727" s="1" t="s">
        <v>6421</v>
      </c>
      <c r="B2727" s="2">
        <v>45260</v>
      </c>
      <c r="C2727" s="1" t="s">
        <v>6672</v>
      </c>
      <c r="D2727" s="1" t="s">
        <v>54</v>
      </c>
      <c r="E2727">
        <v>2023</v>
      </c>
      <c r="F2727" s="1" t="s">
        <v>3475</v>
      </c>
      <c r="G2727" s="1" t="s">
        <v>5277</v>
      </c>
      <c r="H2727" s="1" t="s">
        <v>668</v>
      </c>
      <c r="I2727" s="1" t="s">
        <v>2801</v>
      </c>
      <c r="J2727" s="1" t="s">
        <v>70</v>
      </c>
      <c r="K2727" s="3">
        <v>44.03</v>
      </c>
      <c r="L2727">
        <v>2</v>
      </c>
      <c r="M2727" s="3">
        <v>88.06</v>
      </c>
      <c r="N2727" s="1" t="s">
        <v>21</v>
      </c>
      <c r="O2727" s="1" t="s">
        <v>37</v>
      </c>
    </row>
    <row r="2728" spans="1:15" x14ac:dyDescent="0.3">
      <c r="A2728" s="1" t="s">
        <v>6422</v>
      </c>
      <c r="B2728" s="2">
        <v>45710</v>
      </c>
      <c r="C2728" s="1" t="s">
        <v>6673</v>
      </c>
      <c r="D2728" s="1" t="s">
        <v>39</v>
      </c>
      <c r="E2728">
        <v>2025</v>
      </c>
      <c r="F2728" s="1" t="s">
        <v>154</v>
      </c>
      <c r="G2728" s="1" t="s">
        <v>155</v>
      </c>
      <c r="H2728" s="1" t="s">
        <v>994</v>
      </c>
      <c r="I2728" s="1" t="s">
        <v>2949</v>
      </c>
      <c r="J2728" s="1" t="s">
        <v>20</v>
      </c>
      <c r="K2728" s="3">
        <v>28.95</v>
      </c>
      <c r="L2728">
        <v>1</v>
      </c>
      <c r="M2728" s="3">
        <v>28.95</v>
      </c>
      <c r="N2728" s="1" t="s">
        <v>21</v>
      </c>
      <c r="O2728" s="1" t="s">
        <v>37</v>
      </c>
    </row>
    <row r="2729" spans="1:15" x14ac:dyDescent="0.3">
      <c r="A2729" s="1" t="s">
        <v>6423</v>
      </c>
      <c r="B2729" s="2">
        <v>45419</v>
      </c>
      <c r="C2729" s="1" t="s">
        <v>6671</v>
      </c>
      <c r="D2729" s="1" t="s">
        <v>46</v>
      </c>
      <c r="E2729">
        <v>2024</v>
      </c>
      <c r="F2729" s="1" t="s">
        <v>583</v>
      </c>
      <c r="G2729" s="1" t="s">
        <v>3372</v>
      </c>
      <c r="H2729" s="1" t="s">
        <v>5833</v>
      </c>
      <c r="I2729" s="1" t="s">
        <v>5834</v>
      </c>
      <c r="J2729" s="1" t="s">
        <v>87</v>
      </c>
      <c r="K2729" s="3">
        <v>31.13</v>
      </c>
      <c r="L2729">
        <v>3</v>
      </c>
      <c r="M2729" s="3">
        <v>93.39</v>
      </c>
      <c r="N2729" s="1" t="s">
        <v>6669</v>
      </c>
      <c r="O2729" s="1" t="s">
        <v>193</v>
      </c>
    </row>
    <row r="2730" spans="1:15" x14ac:dyDescent="0.3">
      <c r="A2730" s="1" t="s">
        <v>6424</v>
      </c>
      <c r="B2730" s="2">
        <v>44805</v>
      </c>
      <c r="C2730" s="1" t="s">
        <v>6672</v>
      </c>
      <c r="D2730" s="1" t="s">
        <v>60</v>
      </c>
      <c r="E2730">
        <v>2022</v>
      </c>
      <c r="F2730" s="1" t="s">
        <v>3471</v>
      </c>
      <c r="G2730" s="1" t="s">
        <v>3472</v>
      </c>
      <c r="H2730" s="1" t="s">
        <v>3258</v>
      </c>
      <c r="I2730" s="1" t="s">
        <v>3259</v>
      </c>
      <c r="J2730" s="1" t="s">
        <v>70</v>
      </c>
      <c r="K2730" s="3">
        <v>40.78</v>
      </c>
      <c r="L2730">
        <v>5</v>
      </c>
      <c r="M2730" s="3">
        <v>203.9</v>
      </c>
      <c r="N2730" s="1" t="s">
        <v>21</v>
      </c>
      <c r="O2730" s="1" t="s">
        <v>80</v>
      </c>
    </row>
    <row r="2731" spans="1:15" x14ac:dyDescent="0.3">
      <c r="A2731" s="1" t="s">
        <v>6425</v>
      </c>
      <c r="B2731" s="2">
        <v>45315</v>
      </c>
      <c r="C2731" s="1" t="s">
        <v>6670</v>
      </c>
      <c r="D2731" s="1" t="s">
        <v>210</v>
      </c>
      <c r="E2731">
        <v>2024</v>
      </c>
      <c r="F2731" s="1" t="s">
        <v>1241</v>
      </c>
      <c r="G2731" s="1" t="s">
        <v>6068</v>
      </c>
      <c r="H2731" s="1" t="s">
        <v>1673</v>
      </c>
      <c r="I2731" s="1" t="s">
        <v>5595</v>
      </c>
      <c r="J2731" s="1" t="s">
        <v>70</v>
      </c>
      <c r="K2731" s="3">
        <v>32.840000000000003</v>
      </c>
      <c r="L2731">
        <v>5</v>
      </c>
      <c r="M2731" s="3">
        <v>164.2</v>
      </c>
      <c r="N2731" s="1" t="s">
        <v>88</v>
      </c>
      <c r="O2731" s="1" t="s">
        <v>37</v>
      </c>
    </row>
    <row r="2732" spans="1:15" x14ac:dyDescent="0.3">
      <c r="A2732" s="1" t="s">
        <v>6426</v>
      </c>
      <c r="B2732" s="2">
        <v>44980</v>
      </c>
      <c r="C2732" s="1" t="s">
        <v>6672</v>
      </c>
      <c r="D2732" s="1" t="s">
        <v>39</v>
      </c>
      <c r="E2732">
        <v>2023</v>
      </c>
      <c r="F2732" s="1" t="s">
        <v>195</v>
      </c>
      <c r="G2732" s="1" t="s">
        <v>3790</v>
      </c>
      <c r="H2732" s="1" t="s">
        <v>2415</v>
      </c>
      <c r="I2732" s="1" t="s">
        <v>2416</v>
      </c>
      <c r="J2732" s="1" t="s">
        <v>70</v>
      </c>
      <c r="K2732" s="3">
        <v>40.229999999999997</v>
      </c>
      <c r="L2732">
        <v>2</v>
      </c>
      <c r="M2732" s="3">
        <v>80.459999999999994</v>
      </c>
      <c r="N2732" s="1" t="s">
        <v>21</v>
      </c>
      <c r="O2732" s="1" t="s">
        <v>37</v>
      </c>
    </row>
    <row r="2733" spans="1:15" x14ac:dyDescent="0.3">
      <c r="A2733" s="1" t="s">
        <v>6427</v>
      </c>
      <c r="B2733" s="2">
        <v>44941</v>
      </c>
      <c r="C2733" s="1" t="s">
        <v>6666</v>
      </c>
      <c r="D2733" s="1" t="s">
        <v>210</v>
      </c>
      <c r="E2733">
        <v>2023</v>
      </c>
      <c r="F2733" s="1" t="s">
        <v>2688</v>
      </c>
      <c r="G2733" s="1" t="s">
        <v>6428</v>
      </c>
      <c r="H2733" s="1" t="s">
        <v>2166</v>
      </c>
      <c r="I2733" s="1" t="s">
        <v>2167</v>
      </c>
      <c r="J2733" s="1" t="s">
        <v>87</v>
      </c>
      <c r="K2733" s="3">
        <v>36.46</v>
      </c>
      <c r="L2733">
        <v>2</v>
      </c>
      <c r="M2733" s="3">
        <v>72.92</v>
      </c>
      <c r="N2733" s="1" t="s">
        <v>88</v>
      </c>
      <c r="O2733" s="1" t="s">
        <v>37</v>
      </c>
    </row>
    <row r="2734" spans="1:15" x14ac:dyDescent="0.3">
      <c r="A2734" s="1" t="s">
        <v>6429</v>
      </c>
      <c r="B2734" s="2">
        <v>45309</v>
      </c>
      <c r="C2734" s="1" t="s">
        <v>6672</v>
      </c>
      <c r="D2734" s="1" t="s">
        <v>210</v>
      </c>
      <c r="E2734">
        <v>2024</v>
      </c>
      <c r="F2734" s="1" t="s">
        <v>4813</v>
      </c>
      <c r="G2734" s="1" t="s">
        <v>4814</v>
      </c>
      <c r="H2734" s="1" t="s">
        <v>4276</v>
      </c>
      <c r="I2734" s="1" t="s">
        <v>6430</v>
      </c>
      <c r="J2734" s="1" t="s">
        <v>70</v>
      </c>
      <c r="K2734" s="3">
        <v>20.96</v>
      </c>
      <c r="L2734">
        <v>2</v>
      </c>
      <c r="M2734" s="3">
        <v>41.92</v>
      </c>
      <c r="N2734" s="1" t="s">
        <v>21</v>
      </c>
      <c r="O2734" s="1" t="s">
        <v>80</v>
      </c>
    </row>
    <row r="2735" spans="1:15" x14ac:dyDescent="0.3">
      <c r="A2735" s="1" t="s">
        <v>6431</v>
      </c>
      <c r="B2735" s="2">
        <v>45736</v>
      </c>
      <c r="C2735" s="1" t="s">
        <v>6672</v>
      </c>
      <c r="D2735" s="1" t="s">
        <v>15</v>
      </c>
      <c r="E2735">
        <v>2025</v>
      </c>
      <c r="F2735" s="1" t="s">
        <v>4052</v>
      </c>
      <c r="G2735" s="1" t="s">
        <v>4053</v>
      </c>
      <c r="H2735" s="1" t="s">
        <v>4553</v>
      </c>
      <c r="I2735" s="1" t="s">
        <v>4554</v>
      </c>
      <c r="J2735" s="1" t="s">
        <v>70</v>
      </c>
      <c r="K2735" s="3">
        <v>11.47</v>
      </c>
      <c r="L2735">
        <v>5</v>
      </c>
      <c r="M2735" s="3">
        <v>57.35</v>
      </c>
      <c r="N2735" s="1" t="s">
        <v>6669</v>
      </c>
      <c r="O2735" s="1" t="s">
        <v>80</v>
      </c>
    </row>
    <row r="2736" spans="1:15" x14ac:dyDescent="0.3">
      <c r="A2736" s="1" t="s">
        <v>6432</v>
      </c>
      <c r="B2736" s="2">
        <v>45836</v>
      </c>
      <c r="C2736" s="1" t="s">
        <v>6673</v>
      </c>
      <c r="D2736" s="1" t="s">
        <v>24</v>
      </c>
      <c r="E2736">
        <v>2025</v>
      </c>
      <c r="F2736" s="1" t="s">
        <v>195</v>
      </c>
      <c r="G2736" s="1" t="s">
        <v>196</v>
      </c>
      <c r="H2736" s="1" t="s">
        <v>2252</v>
      </c>
      <c r="I2736" s="1" t="s">
        <v>2253</v>
      </c>
      <c r="J2736" s="1" t="s">
        <v>51</v>
      </c>
      <c r="K2736" s="3">
        <v>24.14</v>
      </c>
      <c r="L2736">
        <v>3</v>
      </c>
      <c r="M2736" s="3">
        <v>72.42</v>
      </c>
      <c r="N2736" s="1" t="s">
        <v>6669</v>
      </c>
      <c r="O2736" s="1" t="s">
        <v>193</v>
      </c>
    </row>
    <row r="2737" spans="1:15" x14ac:dyDescent="0.3">
      <c r="A2737" s="1" t="s">
        <v>6433</v>
      </c>
      <c r="B2737" s="2">
        <v>45207</v>
      </c>
      <c r="C2737" s="1" t="s">
        <v>6666</v>
      </c>
      <c r="D2737" s="1" t="s">
        <v>133</v>
      </c>
      <c r="E2737">
        <v>2023</v>
      </c>
      <c r="F2737" s="1" t="s">
        <v>543</v>
      </c>
      <c r="G2737" s="1" t="s">
        <v>544</v>
      </c>
      <c r="H2737" s="1" t="s">
        <v>3557</v>
      </c>
      <c r="I2737" s="1" t="s">
        <v>3558</v>
      </c>
      <c r="J2737" s="1" t="s">
        <v>87</v>
      </c>
      <c r="K2737" s="3">
        <v>21.59</v>
      </c>
      <c r="L2737">
        <v>5</v>
      </c>
      <c r="M2737" s="3">
        <v>107.95</v>
      </c>
      <c r="N2737" s="1" t="s">
        <v>6669</v>
      </c>
      <c r="O2737" s="1" t="s">
        <v>95</v>
      </c>
    </row>
    <row r="2738" spans="1:15" x14ac:dyDescent="0.3">
      <c r="A2738" s="1" t="s">
        <v>6434</v>
      </c>
      <c r="B2738" s="2">
        <v>45311</v>
      </c>
      <c r="C2738" s="1" t="s">
        <v>6673</v>
      </c>
      <c r="D2738" s="1" t="s">
        <v>210</v>
      </c>
      <c r="E2738">
        <v>2024</v>
      </c>
      <c r="F2738" s="1" t="s">
        <v>1830</v>
      </c>
      <c r="G2738" s="1" t="s">
        <v>1831</v>
      </c>
      <c r="H2738" s="1" t="s">
        <v>3355</v>
      </c>
      <c r="I2738" s="1" t="s">
        <v>3356</v>
      </c>
      <c r="J2738" s="1" t="s">
        <v>70</v>
      </c>
      <c r="K2738" s="3">
        <v>38.090000000000003</v>
      </c>
      <c r="L2738">
        <v>5</v>
      </c>
      <c r="M2738" s="3">
        <v>190.45</v>
      </c>
      <c r="N2738" s="1" t="s">
        <v>21</v>
      </c>
      <c r="O2738" s="1" t="s">
        <v>30</v>
      </c>
    </row>
    <row r="2739" spans="1:15" x14ac:dyDescent="0.3">
      <c r="A2739" s="1" t="s">
        <v>6435</v>
      </c>
      <c r="B2739" s="2">
        <v>44960</v>
      </c>
      <c r="C2739" s="1" t="s">
        <v>6668</v>
      </c>
      <c r="D2739" s="1" t="s">
        <v>39</v>
      </c>
      <c r="E2739">
        <v>2023</v>
      </c>
      <c r="F2739" s="1" t="s">
        <v>2477</v>
      </c>
      <c r="G2739" s="1" t="s">
        <v>3036</v>
      </c>
      <c r="H2739" s="1" t="s">
        <v>2517</v>
      </c>
      <c r="I2739" s="1" t="s">
        <v>2518</v>
      </c>
      <c r="J2739" s="1" t="s">
        <v>20</v>
      </c>
      <c r="K2739" s="3">
        <v>49.7</v>
      </c>
      <c r="L2739">
        <v>2</v>
      </c>
      <c r="M2739" s="3">
        <v>99.4</v>
      </c>
      <c r="N2739" s="1" t="s">
        <v>29</v>
      </c>
      <c r="O2739" s="1" t="s">
        <v>37</v>
      </c>
    </row>
    <row r="2740" spans="1:15" x14ac:dyDescent="0.3">
      <c r="A2740" s="1" t="s">
        <v>6436</v>
      </c>
      <c r="B2740" s="2">
        <v>45055</v>
      </c>
      <c r="C2740" s="1" t="s">
        <v>6671</v>
      </c>
      <c r="D2740" s="1" t="s">
        <v>46</v>
      </c>
      <c r="E2740">
        <v>2023</v>
      </c>
      <c r="F2740" s="1" t="s">
        <v>2644</v>
      </c>
      <c r="G2740" s="1" t="s">
        <v>2645</v>
      </c>
      <c r="H2740" s="1" t="s">
        <v>2115</v>
      </c>
      <c r="I2740" s="1" t="s">
        <v>2257</v>
      </c>
      <c r="J2740" s="1" t="s">
        <v>51</v>
      </c>
      <c r="K2740" s="3">
        <v>45.93</v>
      </c>
      <c r="L2740">
        <v>4</v>
      </c>
      <c r="M2740" s="3">
        <v>183.72</v>
      </c>
      <c r="N2740" s="1" t="s">
        <v>21</v>
      </c>
      <c r="O2740" s="1" t="s">
        <v>22</v>
      </c>
    </row>
    <row r="2741" spans="1:15" x14ac:dyDescent="0.3">
      <c r="A2741" s="1" t="s">
        <v>6437</v>
      </c>
      <c r="B2741" s="2">
        <v>45368</v>
      </c>
      <c r="C2741" s="1" t="s">
        <v>6666</v>
      </c>
      <c r="D2741" s="1" t="s">
        <v>15</v>
      </c>
      <c r="E2741">
        <v>2024</v>
      </c>
      <c r="F2741" s="1" t="s">
        <v>1846</v>
      </c>
      <c r="G2741" s="1" t="s">
        <v>2031</v>
      </c>
      <c r="H2741" s="1" t="s">
        <v>1012</v>
      </c>
      <c r="I2741" s="1" t="s">
        <v>2322</v>
      </c>
      <c r="J2741" s="1" t="s">
        <v>20</v>
      </c>
      <c r="K2741" s="3">
        <v>12.96</v>
      </c>
      <c r="L2741">
        <v>1</v>
      </c>
      <c r="M2741" s="3">
        <v>12.96</v>
      </c>
      <c r="N2741" s="1" t="s">
        <v>6669</v>
      </c>
      <c r="O2741" s="1" t="s">
        <v>37</v>
      </c>
    </row>
    <row r="2742" spans="1:15" x14ac:dyDescent="0.3">
      <c r="A2742" s="1" t="s">
        <v>6438</v>
      </c>
      <c r="B2742" s="2">
        <v>44863</v>
      </c>
      <c r="C2742" s="1" t="s">
        <v>6673</v>
      </c>
      <c r="D2742" s="1" t="s">
        <v>133</v>
      </c>
      <c r="E2742">
        <v>2022</v>
      </c>
      <c r="F2742" s="1" t="s">
        <v>2906</v>
      </c>
      <c r="G2742" s="1" t="s">
        <v>4844</v>
      </c>
      <c r="H2742" s="1" t="s">
        <v>785</v>
      </c>
      <c r="I2742" s="1" t="s">
        <v>2665</v>
      </c>
      <c r="J2742" s="1" t="s">
        <v>51</v>
      </c>
      <c r="K2742" s="3">
        <v>36.03</v>
      </c>
      <c r="L2742">
        <v>1</v>
      </c>
      <c r="M2742" s="3">
        <v>36.03</v>
      </c>
      <c r="N2742" s="1" t="s">
        <v>29</v>
      </c>
      <c r="O2742" s="1" t="s">
        <v>193</v>
      </c>
    </row>
    <row r="2743" spans="1:15" x14ac:dyDescent="0.3">
      <c r="A2743" s="1" t="s">
        <v>6439</v>
      </c>
      <c r="B2743" s="2">
        <v>45041</v>
      </c>
      <c r="C2743" s="1" t="s">
        <v>6671</v>
      </c>
      <c r="D2743" s="1" t="s">
        <v>82</v>
      </c>
      <c r="E2743">
        <v>2023</v>
      </c>
      <c r="F2743" s="1" t="s">
        <v>169</v>
      </c>
      <c r="G2743" s="1" t="s">
        <v>170</v>
      </c>
      <c r="H2743" s="1" t="s">
        <v>4220</v>
      </c>
      <c r="I2743" s="1" t="s">
        <v>4221</v>
      </c>
      <c r="J2743" s="1" t="s">
        <v>87</v>
      </c>
      <c r="K2743" s="3">
        <v>17</v>
      </c>
      <c r="L2743">
        <v>3</v>
      </c>
      <c r="M2743" s="3">
        <v>51</v>
      </c>
      <c r="N2743" s="1" t="s">
        <v>6669</v>
      </c>
      <c r="O2743" s="1" t="s">
        <v>37</v>
      </c>
    </row>
    <row r="2744" spans="1:15" x14ac:dyDescent="0.3">
      <c r="A2744" s="1" t="s">
        <v>6440</v>
      </c>
      <c r="B2744" s="2">
        <v>45498</v>
      </c>
      <c r="C2744" s="1" t="s">
        <v>6672</v>
      </c>
      <c r="D2744" s="1" t="s">
        <v>32</v>
      </c>
      <c r="E2744">
        <v>2024</v>
      </c>
      <c r="F2744" s="1" t="s">
        <v>1180</v>
      </c>
      <c r="G2744" s="1" t="s">
        <v>1181</v>
      </c>
      <c r="H2744" s="1" t="s">
        <v>3878</v>
      </c>
      <c r="I2744" s="1" t="s">
        <v>3879</v>
      </c>
      <c r="J2744" s="1" t="s">
        <v>87</v>
      </c>
      <c r="K2744" s="3">
        <v>13.91</v>
      </c>
      <c r="L2744">
        <v>4</v>
      </c>
      <c r="M2744" s="3">
        <v>55.64</v>
      </c>
      <c r="N2744" s="1" t="s">
        <v>21</v>
      </c>
      <c r="O2744" s="1" t="s">
        <v>22</v>
      </c>
    </row>
    <row r="2745" spans="1:15" x14ac:dyDescent="0.3">
      <c r="A2745" s="1" t="s">
        <v>6441</v>
      </c>
      <c r="B2745" s="2">
        <v>45532</v>
      </c>
      <c r="C2745" s="1" t="s">
        <v>6670</v>
      </c>
      <c r="D2745" s="1" t="s">
        <v>90</v>
      </c>
      <c r="E2745">
        <v>2024</v>
      </c>
      <c r="F2745" s="1" t="s">
        <v>1511</v>
      </c>
      <c r="G2745" s="1" t="s">
        <v>6442</v>
      </c>
      <c r="H2745" s="1" t="s">
        <v>63</v>
      </c>
      <c r="I2745" s="1" t="s">
        <v>2475</v>
      </c>
      <c r="J2745" s="1" t="s">
        <v>87</v>
      </c>
      <c r="K2745" s="3">
        <v>6.09</v>
      </c>
      <c r="L2745">
        <v>3</v>
      </c>
      <c r="M2745" s="3">
        <v>18.27</v>
      </c>
      <c r="N2745" s="1" t="s">
        <v>88</v>
      </c>
      <c r="O2745" s="1" t="s">
        <v>22</v>
      </c>
    </row>
    <row r="2746" spans="1:15" x14ac:dyDescent="0.3">
      <c r="A2746" s="1" t="s">
        <v>6443</v>
      </c>
      <c r="B2746" s="2">
        <v>44863</v>
      </c>
      <c r="C2746" s="1" t="s">
        <v>6673</v>
      </c>
      <c r="D2746" s="1" t="s">
        <v>133</v>
      </c>
      <c r="E2746">
        <v>2022</v>
      </c>
      <c r="F2746" s="1" t="s">
        <v>1215</v>
      </c>
      <c r="G2746" s="1" t="s">
        <v>1216</v>
      </c>
      <c r="H2746" s="1" t="s">
        <v>2497</v>
      </c>
      <c r="I2746" s="1" t="s">
        <v>2769</v>
      </c>
      <c r="J2746" s="1" t="s">
        <v>70</v>
      </c>
      <c r="K2746" s="3">
        <v>37.92</v>
      </c>
      <c r="L2746">
        <v>4</v>
      </c>
      <c r="M2746" s="3">
        <v>151.68</v>
      </c>
      <c r="N2746" s="1" t="s">
        <v>21</v>
      </c>
      <c r="O2746" s="1" t="s">
        <v>80</v>
      </c>
    </row>
    <row r="2747" spans="1:15" x14ac:dyDescent="0.3">
      <c r="A2747" s="1" t="s">
        <v>6444</v>
      </c>
      <c r="B2747" s="2">
        <v>45594</v>
      </c>
      <c r="C2747" s="1" t="s">
        <v>6671</v>
      </c>
      <c r="D2747" s="1" t="s">
        <v>133</v>
      </c>
      <c r="E2747">
        <v>2024</v>
      </c>
      <c r="F2747" s="1" t="s">
        <v>3942</v>
      </c>
      <c r="G2747" s="1" t="s">
        <v>3943</v>
      </c>
      <c r="H2747" s="1" t="s">
        <v>1590</v>
      </c>
      <c r="I2747" s="1" t="s">
        <v>6445</v>
      </c>
      <c r="J2747" s="1" t="s">
        <v>20</v>
      </c>
      <c r="K2747" s="3">
        <v>10.29</v>
      </c>
      <c r="L2747">
        <v>1</v>
      </c>
      <c r="M2747" s="3">
        <v>10.29</v>
      </c>
      <c r="N2747" s="1" t="s">
        <v>88</v>
      </c>
      <c r="O2747" s="1" t="s">
        <v>30</v>
      </c>
    </row>
    <row r="2748" spans="1:15" x14ac:dyDescent="0.3">
      <c r="A2748" s="1" t="s">
        <v>6446</v>
      </c>
      <c r="B2748" s="2">
        <v>44809</v>
      </c>
      <c r="C2748" s="1" t="s">
        <v>6667</v>
      </c>
      <c r="D2748" s="1" t="s">
        <v>60</v>
      </c>
      <c r="E2748">
        <v>2022</v>
      </c>
      <c r="F2748" s="1" t="s">
        <v>658</v>
      </c>
      <c r="G2748" s="1" t="s">
        <v>3619</v>
      </c>
      <c r="H2748" s="1" t="s">
        <v>2252</v>
      </c>
      <c r="I2748" s="1" t="s">
        <v>2253</v>
      </c>
      <c r="J2748" s="1" t="s">
        <v>70</v>
      </c>
      <c r="K2748" s="3">
        <v>24.47</v>
      </c>
      <c r="L2748">
        <v>2</v>
      </c>
      <c r="M2748" s="3">
        <v>48.94</v>
      </c>
      <c r="N2748" s="1" t="s">
        <v>6669</v>
      </c>
      <c r="O2748" s="1" t="s">
        <v>95</v>
      </c>
    </row>
    <row r="2749" spans="1:15" x14ac:dyDescent="0.3">
      <c r="A2749" s="1" t="s">
        <v>6447</v>
      </c>
      <c r="B2749" s="2">
        <v>45582</v>
      </c>
      <c r="C2749" s="1" t="s">
        <v>6672</v>
      </c>
      <c r="D2749" s="1" t="s">
        <v>133</v>
      </c>
      <c r="E2749">
        <v>2024</v>
      </c>
      <c r="F2749" s="1" t="s">
        <v>2838</v>
      </c>
      <c r="G2749" s="1" t="s">
        <v>6448</v>
      </c>
      <c r="H2749" s="1" t="s">
        <v>2309</v>
      </c>
      <c r="I2749" s="1" t="s">
        <v>6449</v>
      </c>
      <c r="J2749" s="1" t="s">
        <v>87</v>
      </c>
      <c r="K2749" s="3">
        <v>9.43</v>
      </c>
      <c r="L2749">
        <v>1</v>
      </c>
      <c r="M2749" s="3">
        <v>9.43</v>
      </c>
      <c r="N2749" s="1" t="s">
        <v>21</v>
      </c>
      <c r="O2749" s="1" t="s">
        <v>52</v>
      </c>
    </row>
    <row r="2750" spans="1:15" x14ac:dyDescent="0.3">
      <c r="A2750" s="1" t="s">
        <v>6450</v>
      </c>
      <c r="B2750" s="2">
        <v>45694</v>
      </c>
      <c r="C2750" s="1" t="s">
        <v>6672</v>
      </c>
      <c r="D2750" s="1" t="s">
        <v>39</v>
      </c>
      <c r="E2750">
        <v>2025</v>
      </c>
      <c r="F2750" s="1" t="s">
        <v>448</v>
      </c>
      <c r="G2750" s="1" t="s">
        <v>449</v>
      </c>
      <c r="H2750" s="1" t="s">
        <v>1287</v>
      </c>
      <c r="I2750" s="1" t="s">
        <v>1288</v>
      </c>
      <c r="J2750" s="1" t="s">
        <v>20</v>
      </c>
      <c r="K2750" s="3">
        <v>11.86</v>
      </c>
      <c r="L2750">
        <v>3</v>
      </c>
      <c r="M2750" s="3">
        <v>35.58</v>
      </c>
      <c r="N2750" s="1" t="s">
        <v>21</v>
      </c>
      <c r="O2750" s="1" t="s">
        <v>37</v>
      </c>
    </row>
    <row r="2751" spans="1:15" x14ac:dyDescent="0.3">
      <c r="A2751" s="1" t="s">
        <v>6451</v>
      </c>
      <c r="B2751" s="2">
        <v>45554</v>
      </c>
      <c r="C2751" s="1" t="s">
        <v>6672</v>
      </c>
      <c r="D2751" s="1" t="s">
        <v>60</v>
      </c>
      <c r="E2751">
        <v>2024</v>
      </c>
      <c r="F2751" s="1" t="s">
        <v>4013</v>
      </c>
      <c r="G2751" s="1" t="s">
        <v>4014</v>
      </c>
      <c r="H2751" s="1" t="s">
        <v>900</v>
      </c>
      <c r="I2751" s="1" t="s">
        <v>5804</v>
      </c>
      <c r="J2751" s="1" t="s">
        <v>87</v>
      </c>
      <c r="K2751" s="3">
        <v>12.29</v>
      </c>
      <c r="L2751">
        <v>4</v>
      </c>
      <c r="M2751" s="3">
        <v>49.16</v>
      </c>
      <c r="N2751" s="1" t="s">
        <v>21</v>
      </c>
      <c r="O2751" s="1" t="s">
        <v>37</v>
      </c>
    </row>
    <row r="2752" spans="1:15" x14ac:dyDescent="0.3">
      <c r="A2752" s="1" t="s">
        <v>6452</v>
      </c>
      <c r="B2752" s="2">
        <v>45857</v>
      </c>
      <c r="C2752" s="1" t="s">
        <v>6673</v>
      </c>
      <c r="D2752" s="1" t="s">
        <v>32</v>
      </c>
      <c r="E2752">
        <v>2025</v>
      </c>
      <c r="F2752" s="1" t="s">
        <v>5375</v>
      </c>
      <c r="G2752" s="1" t="s">
        <v>5376</v>
      </c>
      <c r="H2752" s="1" t="s">
        <v>1337</v>
      </c>
      <c r="I2752" s="1" t="s">
        <v>6013</v>
      </c>
      <c r="J2752" s="1" t="s">
        <v>20</v>
      </c>
      <c r="K2752" s="3">
        <v>20.72</v>
      </c>
      <c r="L2752">
        <v>4</v>
      </c>
      <c r="M2752" s="3">
        <v>82.88</v>
      </c>
      <c r="N2752" s="1" t="s">
        <v>6669</v>
      </c>
      <c r="O2752" s="1" t="s">
        <v>37</v>
      </c>
    </row>
    <row r="2753" spans="1:15" x14ac:dyDescent="0.3">
      <c r="A2753" s="1" t="s">
        <v>6453</v>
      </c>
      <c r="B2753" s="2">
        <v>45855</v>
      </c>
      <c r="C2753" s="1" t="s">
        <v>6672</v>
      </c>
      <c r="D2753" s="1" t="s">
        <v>32</v>
      </c>
      <c r="E2753">
        <v>2025</v>
      </c>
      <c r="F2753" s="1" t="s">
        <v>2259</v>
      </c>
      <c r="G2753" s="1" t="s">
        <v>2260</v>
      </c>
      <c r="H2753" s="1" t="s">
        <v>5102</v>
      </c>
      <c r="I2753" s="1" t="s">
        <v>5103</v>
      </c>
      <c r="J2753" s="1" t="s">
        <v>20</v>
      </c>
      <c r="K2753" s="3">
        <v>16.48</v>
      </c>
      <c r="L2753">
        <v>4</v>
      </c>
      <c r="M2753" s="3">
        <v>65.92</v>
      </c>
      <c r="N2753" s="1" t="s">
        <v>6669</v>
      </c>
      <c r="O2753" s="1" t="s">
        <v>80</v>
      </c>
    </row>
    <row r="2754" spans="1:15" x14ac:dyDescent="0.3">
      <c r="A2754" s="1" t="s">
        <v>6454</v>
      </c>
      <c r="B2754" s="2">
        <v>45225</v>
      </c>
      <c r="C2754" s="1" t="s">
        <v>6672</v>
      </c>
      <c r="D2754" s="1" t="s">
        <v>133</v>
      </c>
      <c r="E2754">
        <v>2023</v>
      </c>
      <c r="F2754" s="1" t="s">
        <v>2838</v>
      </c>
      <c r="G2754" s="1" t="s">
        <v>3069</v>
      </c>
      <c r="H2754" s="1" t="s">
        <v>1365</v>
      </c>
      <c r="I2754" s="1" t="s">
        <v>6455</v>
      </c>
      <c r="J2754" s="1" t="s">
        <v>87</v>
      </c>
      <c r="K2754" s="3">
        <v>10.78</v>
      </c>
      <c r="L2754">
        <v>5</v>
      </c>
      <c r="M2754" s="3">
        <v>53.9</v>
      </c>
      <c r="N2754" s="1" t="s">
        <v>29</v>
      </c>
      <c r="O2754" s="1" t="s">
        <v>52</v>
      </c>
    </row>
    <row r="2755" spans="1:15" x14ac:dyDescent="0.3">
      <c r="A2755" s="1" t="s">
        <v>6456</v>
      </c>
      <c r="B2755" s="2">
        <v>45304</v>
      </c>
      <c r="C2755" s="1" t="s">
        <v>6673</v>
      </c>
      <c r="D2755" s="1" t="s">
        <v>210</v>
      </c>
      <c r="E2755">
        <v>2024</v>
      </c>
      <c r="F2755" s="1" t="s">
        <v>6457</v>
      </c>
      <c r="G2755" s="1" t="s">
        <v>6458</v>
      </c>
      <c r="H2755" s="1" t="s">
        <v>6459</v>
      </c>
      <c r="I2755" s="1" t="s">
        <v>6460</v>
      </c>
      <c r="J2755" s="1" t="s">
        <v>87</v>
      </c>
      <c r="K2755" s="3">
        <v>23.34</v>
      </c>
      <c r="L2755">
        <v>5</v>
      </c>
      <c r="M2755" s="3">
        <v>116.7</v>
      </c>
      <c r="N2755" s="1" t="s">
        <v>21</v>
      </c>
      <c r="O2755" s="1" t="s">
        <v>52</v>
      </c>
    </row>
    <row r="2756" spans="1:15" x14ac:dyDescent="0.3">
      <c r="A2756" s="1" t="s">
        <v>6461</v>
      </c>
      <c r="B2756" s="2">
        <v>45211</v>
      </c>
      <c r="C2756" s="1" t="s">
        <v>6672</v>
      </c>
      <c r="D2756" s="1" t="s">
        <v>133</v>
      </c>
      <c r="E2756">
        <v>2023</v>
      </c>
      <c r="F2756" s="1" t="s">
        <v>1917</v>
      </c>
      <c r="G2756" s="1" t="s">
        <v>6462</v>
      </c>
      <c r="H2756" s="1" t="s">
        <v>445</v>
      </c>
      <c r="I2756" s="1" t="s">
        <v>6039</v>
      </c>
      <c r="J2756" s="1" t="s">
        <v>51</v>
      </c>
      <c r="K2756" s="3">
        <v>6.73</v>
      </c>
      <c r="L2756">
        <v>1</v>
      </c>
      <c r="M2756" s="3">
        <v>6.73</v>
      </c>
      <c r="N2756" s="1" t="s">
        <v>29</v>
      </c>
      <c r="O2756" s="1" t="s">
        <v>44</v>
      </c>
    </row>
    <row r="2757" spans="1:15" x14ac:dyDescent="0.3">
      <c r="A2757" s="1" t="s">
        <v>6463</v>
      </c>
      <c r="B2757" s="2">
        <v>44971</v>
      </c>
      <c r="C2757" s="1" t="s">
        <v>6671</v>
      </c>
      <c r="D2757" s="1" t="s">
        <v>39</v>
      </c>
      <c r="E2757">
        <v>2023</v>
      </c>
      <c r="F2757" s="1" t="s">
        <v>1188</v>
      </c>
      <c r="G2757" s="1" t="s">
        <v>1189</v>
      </c>
      <c r="H2757" s="1" t="s">
        <v>2595</v>
      </c>
      <c r="I2757" s="1" t="s">
        <v>2596</v>
      </c>
      <c r="J2757" s="1" t="s">
        <v>20</v>
      </c>
      <c r="K2757" s="3">
        <v>16.05</v>
      </c>
      <c r="L2757">
        <v>2</v>
      </c>
      <c r="M2757" s="3">
        <v>32.1</v>
      </c>
      <c r="N2757" s="1" t="s">
        <v>6669</v>
      </c>
      <c r="O2757" s="1" t="s">
        <v>95</v>
      </c>
    </row>
    <row r="2758" spans="1:15" x14ac:dyDescent="0.3">
      <c r="A2758" s="1" t="s">
        <v>6464</v>
      </c>
      <c r="B2758" s="2">
        <v>45804</v>
      </c>
      <c r="C2758" s="1" t="s">
        <v>6671</v>
      </c>
      <c r="D2758" s="1" t="s">
        <v>46</v>
      </c>
      <c r="E2758">
        <v>2025</v>
      </c>
      <c r="F2758" s="1" t="s">
        <v>2277</v>
      </c>
      <c r="G2758" s="1" t="s">
        <v>5039</v>
      </c>
      <c r="H2758" s="1" t="s">
        <v>3377</v>
      </c>
      <c r="I2758" s="1" t="s">
        <v>3378</v>
      </c>
      <c r="J2758" s="1" t="s">
        <v>20</v>
      </c>
      <c r="K2758" s="3">
        <v>34.36</v>
      </c>
      <c r="L2758">
        <v>2</v>
      </c>
      <c r="M2758" s="3">
        <v>68.72</v>
      </c>
      <c r="N2758" s="1" t="s">
        <v>21</v>
      </c>
      <c r="O2758" s="1" t="s">
        <v>22</v>
      </c>
    </row>
    <row r="2759" spans="1:15" x14ac:dyDescent="0.3">
      <c r="A2759" s="1" t="s">
        <v>6465</v>
      </c>
      <c r="B2759" s="2">
        <v>45381</v>
      </c>
      <c r="C2759" s="1" t="s">
        <v>6673</v>
      </c>
      <c r="D2759" s="1" t="s">
        <v>15</v>
      </c>
      <c r="E2759">
        <v>2024</v>
      </c>
      <c r="F2759" s="1" t="s">
        <v>285</v>
      </c>
      <c r="G2759" s="1" t="s">
        <v>1922</v>
      </c>
      <c r="H2759" s="1" t="s">
        <v>508</v>
      </c>
      <c r="I2759" s="1" t="s">
        <v>509</v>
      </c>
      <c r="J2759" s="1" t="s">
        <v>70</v>
      </c>
      <c r="K2759" s="3">
        <v>22.84</v>
      </c>
      <c r="L2759">
        <v>4</v>
      </c>
      <c r="M2759" s="3">
        <v>91.36</v>
      </c>
      <c r="N2759" s="1" t="s">
        <v>21</v>
      </c>
      <c r="O2759" s="1" t="s">
        <v>37</v>
      </c>
    </row>
    <row r="2760" spans="1:15" x14ac:dyDescent="0.3">
      <c r="A2760" s="1" t="s">
        <v>6466</v>
      </c>
      <c r="B2760" s="2">
        <v>45479</v>
      </c>
      <c r="C2760" s="1" t="s">
        <v>6673</v>
      </c>
      <c r="D2760" s="1" t="s">
        <v>32</v>
      </c>
      <c r="E2760">
        <v>2024</v>
      </c>
      <c r="F2760" s="1" t="s">
        <v>2542</v>
      </c>
      <c r="G2760" s="1" t="s">
        <v>2543</v>
      </c>
      <c r="H2760" s="1" t="s">
        <v>2707</v>
      </c>
      <c r="I2760" s="1" t="s">
        <v>2708</v>
      </c>
      <c r="J2760" s="1" t="s">
        <v>51</v>
      </c>
      <c r="K2760" s="3">
        <v>52.31</v>
      </c>
      <c r="L2760">
        <v>1</v>
      </c>
      <c r="M2760" s="3">
        <v>52.31</v>
      </c>
      <c r="N2760" s="1" t="s">
        <v>6669</v>
      </c>
      <c r="O2760" s="1" t="s">
        <v>37</v>
      </c>
    </row>
    <row r="2761" spans="1:15" x14ac:dyDescent="0.3">
      <c r="A2761" s="1" t="s">
        <v>6467</v>
      </c>
      <c r="B2761" s="2">
        <v>45182</v>
      </c>
      <c r="C2761" s="1" t="s">
        <v>6670</v>
      </c>
      <c r="D2761" s="1" t="s">
        <v>60</v>
      </c>
      <c r="E2761">
        <v>2023</v>
      </c>
      <c r="F2761" s="1" t="s">
        <v>1705</v>
      </c>
      <c r="G2761" s="1" t="s">
        <v>1706</v>
      </c>
      <c r="H2761" s="1" t="s">
        <v>450</v>
      </c>
      <c r="I2761" s="1" t="s">
        <v>1447</v>
      </c>
      <c r="J2761" s="1" t="s">
        <v>87</v>
      </c>
      <c r="K2761" s="3">
        <v>47.27</v>
      </c>
      <c r="L2761">
        <v>3</v>
      </c>
      <c r="M2761" s="3">
        <v>141.81</v>
      </c>
      <c r="N2761" s="1" t="s">
        <v>6669</v>
      </c>
      <c r="O2761" s="1" t="s">
        <v>22</v>
      </c>
    </row>
    <row r="2762" spans="1:15" x14ac:dyDescent="0.3">
      <c r="A2762" s="1" t="s">
        <v>6468</v>
      </c>
      <c r="B2762" s="2">
        <v>45574</v>
      </c>
      <c r="C2762" s="1" t="s">
        <v>6670</v>
      </c>
      <c r="D2762" s="1" t="s">
        <v>133</v>
      </c>
      <c r="E2762">
        <v>2024</v>
      </c>
      <c r="F2762" s="1" t="s">
        <v>2089</v>
      </c>
      <c r="G2762" s="1" t="s">
        <v>2090</v>
      </c>
      <c r="H2762" s="1" t="s">
        <v>540</v>
      </c>
      <c r="I2762" s="1" t="s">
        <v>2857</v>
      </c>
      <c r="J2762" s="1" t="s">
        <v>70</v>
      </c>
      <c r="K2762" s="3">
        <v>48.21</v>
      </c>
      <c r="L2762">
        <v>3</v>
      </c>
      <c r="M2762" s="3">
        <v>144.63</v>
      </c>
      <c r="N2762" s="1" t="s">
        <v>21</v>
      </c>
      <c r="O2762" s="1" t="s">
        <v>44</v>
      </c>
    </row>
    <row r="2763" spans="1:15" x14ac:dyDescent="0.3">
      <c r="A2763" s="1" t="s">
        <v>6469</v>
      </c>
      <c r="B2763" s="2">
        <v>45509</v>
      </c>
      <c r="C2763" s="1" t="s">
        <v>6667</v>
      </c>
      <c r="D2763" s="1" t="s">
        <v>90</v>
      </c>
      <c r="E2763">
        <v>2024</v>
      </c>
      <c r="F2763" s="1" t="s">
        <v>1588</v>
      </c>
      <c r="G2763" s="1" t="s">
        <v>4732</v>
      </c>
      <c r="H2763" s="1" t="s">
        <v>1707</v>
      </c>
      <c r="I2763" s="1" t="s">
        <v>1708</v>
      </c>
      <c r="J2763" s="1" t="s">
        <v>20</v>
      </c>
      <c r="K2763" s="3">
        <v>30.83</v>
      </c>
      <c r="L2763">
        <v>5</v>
      </c>
      <c r="M2763" s="3">
        <v>154.15</v>
      </c>
      <c r="N2763" s="1" t="s">
        <v>88</v>
      </c>
      <c r="O2763" s="1" t="s">
        <v>30</v>
      </c>
    </row>
    <row r="2764" spans="1:15" x14ac:dyDescent="0.3">
      <c r="A2764" s="1" t="s">
        <v>6470</v>
      </c>
      <c r="B2764" s="2">
        <v>45020</v>
      </c>
      <c r="C2764" s="1" t="s">
        <v>6671</v>
      </c>
      <c r="D2764" s="1" t="s">
        <v>82</v>
      </c>
      <c r="E2764">
        <v>2023</v>
      </c>
      <c r="F2764" s="1" t="s">
        <v>3072</v>
      </c>
      <c r="G2764" s="1" t="s">
        <v>6471</v>
      </c>
      <c r="H2764" s="1" t="s">
        <v>3267</v>
      </c>
      <c r="I2764" s="1" t="s">
        <v>3268</v>
      </c>
      <c r="J2764" s="1" t="s">
        <v>20</v>
      </c>
      <c r="K2764" s="3">
        <v>15.78</v>
      </c>
      <c r="L2764">
        <v>1</v>
      </c>
      <c r="M2764" s="3">
        <v>15.78</v>
      </c>
      <c r="N2764" s="1" t="s">
        <v>88</v>
      </c>
      <c r="O2764" s="1" t="s">
        <v>22</v>
      </c>
    </row>
    <row r="2765" spans="1:15" x14ac:dyDescent="0.3">
      <c r="A2765" s="1" t="s">
        <v>6472</v>
      </c>
      <c r="B2765" s="2">
        <v>45045</v>
      </c>
      <c r="C2765" s="1" t="s">
        <v>6673</v>
      </c>
      <c r="D2765" s="1" t="s">
        <v>82</v>
      </c>
      <c r="E2765">
        <v>2023</v>
      </c>
      <c r="F2765" s="1" t="s">
        <v>2399</v>
      </c>
      <c r="G2765" s="1" t="s">
        <v>2724</v>
      </c>
      <c r="H2765" s="1" t="s">
        <v>1812</v>
      </c>
      <c r="I2765" s="1" t="s">
        <v>1813</v>
      </c>
      <c r="J2765" s="1" t="s">
        <v>87</v>
      </c>
      <c r="K2765" s="3">
        <v>46.38</v>
      </c>
      <c r="L2765">
        <v>1</v>
      </c>
      <c r="M2765" s="3">
        <v>46.38</v>
      </c>
      <c r="N2765" s="1" t="s">
        <v>88</v>
      </c>
      <c r="O2765" s="1" t="s">
        <v>52</v>
      </c>
    </row>
    <row r="2766" spans="1:15" x14ac:dyDescent="0.3">
      <c r="A2766" s="1" t="s">
        <v>6473</v>
      </c>
      <c r="B2766" s="2">
        <v>44947</v>
      </c>
      <c r="C2766" s="1" t="s">
        <v>6673</v>
      </c>
      <c r="D2766" s="1" t="s">
        <v>210</v>
      </c>
      <c r="E2766">
        <v>2023</v>
      </c>
      <c r="F2766" s="1" t="s">
        <v>3885</v>
      </c>
      <c r="G2766" s="1" t="s">
        <v>4758</v>
      </c>
      <c r="H2766" s="1" t="s">
        <v>5896</v>
      </c>
      <c r="I2766" s="1" t="s">
        <v>5897</v>
      </c>
      <c r="J2766" s="1" t="s">
        <v>87</v>
      </c>
      <c r="K2766" s="3">
        <v>38.299999999999997</v>
      </c>
      <c r="L2766">
        <v>2</v>
      </c>
      <c r="M2766" s="3">
        <v>76.599999999999994</v>
      </c>
      <c r="N2766" s="1" t="s">
        <v>6669</v>
      </c>
      <c r="O2766" s="1" t="s">
        <v>95</v>
      </c>
    </row>
    <row r="2767" spans="1:15" x14ac:dyDescent="0.3">
      <c r="A2767" s="1" t="s">
        <v>6474</v>
      </c>
      <c r="B2767" s="2">
        <v>45301</v>
      </c>
      <c r="C2767" s="1" t="s">
        <v>6670</v>
      </c>
      <c r="D2767" s="1" t="s">
        <v>210</v>
      </c>
      <c r="E2767">
        <v>2024</v>
      </c>
      <c r="F2767" s="1" t="s">
        <v>396</v>
      </c>
      <c r="G2767" s="1" t="s">
        <v>397</v>
      </c>
      <c r="H2767" s="1" t="s">
        <v>478</v>
      </c>
      <c r="I2767" s="1" t="s">
        <v>3704</v>
      </c>
      <c r="J2767" s="1" t="s">
        <v>70</v>
      </c>
      <c r="K2767" s="3">
        <v>13.58</v>
      </c>
      <c r="L2767">
        <v>2</v>
      </c>
      <c r="M2767" s="3">
        <v>27.16</v>
      </c>
      <c r="N2767" s="1" t="s">
        <v>29</v>
      </c>
      <c r="O2767" s="1" t="s">
        <v>193</v>
      </c>
    </row>
    <row r="2768" spans="1:15" x14ac:dyDescent="0.3">
      <c r="A2768" s="1" t="s">
        <v>6475</v>
      </c>
      <c r="B2768" s="2">
        <v>45156</v>
      </c>
      <c r="C2768" s="1" t="s">
        <v>6668</v>
      </c>
      <c r="D2768" s="1" t="s">
        <v>90</v>
      </c>
      <c r="E2768">
        <v>2023</v>
      </c>
      <c r="F2768" s="1" t="s">
        <v>616</v>
      </c>
      <c r="G2768" s="1" t="s">
        <v>3996</v>
      </c>
      <c r="H2768" s="1" t="s">
        <v>141</v>
      </c>
      <c r="I2768" s="1" t="s">
        <v>142</v>
      </c>
      <c r="J2768" s="1" t="s">
        <v>20</v>
      </c>
      <c r="K2768" s="3">
        <v>38.57</v>
      </c>
      <c r="L2768">
        <v>3</v>
      </c>
      <c r="M2768" s="3">
        <v>115.71</v>
      </c>
      <c r="N2768" s="1" t="s">
        <v>21</v>
      </c>
      <c r="O2768" s="1" t="s">
        <v>37</v>
      </c>
    </row>
    <row r="2769" spans="1:15" x14ac:dyDescent="0.3">
      <c r="A2769" s="1" t="s">
        <v>6476</v>
      </c>
      <c r="B2769" s="2">
        <v>45364</v>
      </c>
      <c r="C2769" s="1" t="s">
        <v>6670</v>
      </c>
      <c r="D2769" s="1" t="s">
        <v>15</v>
      </c>
      <c r="E2769">
        <v>2024</v>
      </c>
      <c r="F2769" s="1" t="s">
        <v>184</v>
      </c>
      <c r="G2769" s="1" t="s">
        <v>185</v>
      </c>
      <c r="H2769" s="1" t="s">
        <v>4636</v>
      </c>
      <c r="I2769" s="1" t="s">
        <v>4637</v>
      </c>
      <c r="J2769" s="1" t="s">
        <v>20</v>
      </c>
      <c r="K2769" s="3">
        <v>8.9</v>
      </c>
      <c r="L2769">
        <v>3</v>
      </c>
      <c r="M2769" s="3">
        <v>26.7</v>
      </c>
      <c r="N2769" s="1" t="s">
        <v>21</v>
      </c>
      <c r="O2769" s="1" t="s">
        <v>44</v>
      </c>
    </row>
    <row r="2770" spans="1:15" x14ac:dyDescent="0.3">
      <c r="A2770" s="1" t="s">
        <v>6477</v>
      </c>
      <c r="B2770" s="2">
        <v>45543</v>
      </c>
      <c r="C2770" s="1" t="s">
        <v>6666</v>
      </c>
      <c r="D2770" s="1" t="s">
        <v>60</v>
      </c>
      <c r="E2770">
        <v>2024</v>
      </c>
      <c r="F2770" s="1" t="s">
        <v>1203</v>
      </c>
      <c r="G2770" s="1" t="s">
        <v>1204</v>
      </c>
      <c r="H2770" s="1" t="s">
        <v>1158</v>
      </c>
      <c r="I2770" s="1" t="s">
        <v>3448</v>
      </c>
      <c r="J2770" s="1" t="s">
        <v>70</v>
      </c>
      <c r="K2770" s="3">
        <v>20.83</v>
      </c>
      <c r="L2770">
        <v>2</v>
      </c>
      <c r="M2770" s="3">
        <v>41.66</v>
      </c>
      <c r="N2770" s="1" t="s">
        <v>6669</v>
      </c>
      <c r="O2770" s="1" t="s">
        <v>37</v>
      </c>
    </row>
    <row r="2771" spans="1:15" x14ac:dyDescent="0.3">
      <c r="A2771" s="1" t="s">
        <v>6478</v>
      </c>
      <c r="B2771" s="2">
        <v>44951</v>
      </c>
      <c r="C2771" s="1" t="s">
        <v>6670</v>
      </c>
      <c r="D2771" s="1" t="s">
        <v>210</v>
      </c>
      <c r="E2771">
        <v>2023</v>
      </c>
      <c r="F2771" s="1" t="s">
        <v>3350</v>
      </c>
      <c r="G2771" s="1" t="s">
        <v>6479</v>
      </c>
      <c r="H2771" s="1" t="s">
        <v>2319</v>
      </c>
      <c r="I2771" s="1" t="s">
        <v>2332</v>
      </c>
      <c r="J2771" s="1" t="s">
        <v>70</v>
      </c>
      <c r="K2771" s="3">
        <v>38.25</v>
      </c>
      <c r="L2771">
        <v>1</v>
      </c>
      <c r="M2771" s="3">
        <v>38.25</v>
      </c>
      <c r="N2771" s="1" t="s">
        <v>29</v>
      </c>
      <c r="O2771" s="1" t="s">
        <v>30</v>
      </c>
    </row>
    <row r="2772" spans="1:15" x14ac:dyDescent="0.3">
      <c r="A2772" s="1" t="s">
        <v>6480</v>
      </c>
      <c r="B2772" s="2">
        <v>44896</v>
      </c>
      <c r="C2772" s="1" t="s">
        <v>6672</v>
      </c>
      <c r="D2772" s="1" t="s">
        <v>107</v>
      </c>
      <c r="E2772">
        <v>2022</v>
      </c>
      <c r="F2772" s="1" t="s">
        <v>1413</v>
      </c>
      <c r="G2772" s="1" t="s">
        <v>5463</v>
      </c>
      <c r="H2772" s="1" t="s">
        <v>3733</v>
      </c>
      <c r="I2772" s="1" t="s">
        <v>3734</v>
      </c>
      <c r="J2772" s="1" t="s">
        <v>20</v>
      </c>
      <c r="K2772" s="3">
        <v>16.37</v>
      </c>
      <c r="L2772">
        <v>2</v>
      </c>
      <c r="M2772" s="3">
        <v>32.74</v>
      </c>
      <c r="N2772" s="1" t="s">
        <v>6669</v>
      </c>
      <c r="O2772" s="1" t="s">
        <v>44</v>
      </c>
    </row>
    <row r="2773" spans="1:15" x14ac:dyDescent="0.3">
      <c r="A2773" s="1" t="s">
        <v>6481</v>
      </c>
      <c r="B2773" s="2">
        <v>45335</v>
      </c>
      <c r="C2773" s="1" t="s">
        <v>6671</v>
      </c>
      <c r="D2773" s="1" t="s">
        <v>39</v>
      </c>
      <c r="E2773">
        <v>2024</v>
      </c>
      <c r="F2773" s="1" t="s">
        <v>3490</v>
      </c>
      <c r="G2773" s="1" t="s">
        <v>3491</v>
      </c>
      <c r="H2773" s="1" t="s">
        <v>445</v>
      </c>
      <c r="I2773" s="1" t="s">
        <v>446</v>
      </c>
      <c r="J2773" s="1" t="s">
        <v>70</v>
      </c>
      <c r="K2773" s="3">
        <v>35.92</v>
      </c>
      <c r="L2773">
        <v>1</v>
      </c>
      <c r="M2773" s="3">
        <v>35.92</v>
      </c>
      <c r="N2773" s="1" t="s">
        <v>21</v>
      </c>
      <c r="O2773" s="1" t="s">
        <v>22</v>
      </c>
    </row>
    <row r="2774" spans="1:15" x14ac:dyDescent="0.3">
      <c r="A2774" s="1" t="s">
        <v>6482</v>
      </c>
      <c r="B2774" s="2">
        <v>45139</v>
      </c>
      <c r="C2774" s="1" t="s">
        <v>6671</v>
      </c>
      <c r="D2774" s="1" t="s">
        <v>90</v>
      </c>
      <c r="E2774">
        <v>2023</v>
      </c>
      <c r="F2774" s="1" t="s">
        <v>6198</v>
      </c>
      <c r="G2774" s="1" t="s">
        <v>6199</v>
      </c>
      <c r="H2774" s="1" t="s">
        <v>4474</v>
      </c>
      <c r="I2774" s="1" t="s">
        <v>4475</v>
      </c>
      <c r="J2774" s="1" t="s">
        <v>20</v>
      </c>
      <c r="K2774" s="3">
        <v>19.100000000000001</v>
      </c>
      <c r="L2774">
        <v>2</v>
      </c>
      <c r="M2774" s="3">
        <v>38.200000000000003</v>
      </c>
      <c r="N2774" s="1" t="s">
        <v>21</v>
      </c>
      <c r="O2774" s="1" t="s">
        <v>44</v>
      </c>
    </row>
    <row r="2775" spans="1:15" x14ac:dyDescent="0.3">
      <c r="A2775" s="1" t="s">
        <v>6483</v>
      </c>
      <c r="B2775" s="2">
        <v>45350</v>
      </c>
      <c r="C2775" s="1" t="s">
        <v>6670</v>
      </c>
      <c r="D2775" s="1" t="s">
        <v>39</v>
      </c>
      <c r="E2775">
        <v>2024</v>
      </c>
      <c r="F2775" s="1" t="s">
        <v>2281</v>
      </c>
      <c r="G2775" s="1" t="s">
        <v>2282</v>
      </c>
      <c r="H2775" s="1" t="s">
        <v>6459</v>
      </c>
      <c r="I2775" s="1" t="s">
        <v>6484</v>
      </c>
      <c r="J2775" s="1" t="s">
        <v>70</v>
      </c>
      <c r="K2775" s="3">
        <v>29.11</v>
      </c>
      <c r="L2775">
        <v>4</v>
      </c>
      <c r="M2775" s="3">
        <v>116.44</v>
      </c>
      <c r="N2775" s="1" t="s">
        <v>29</v>
      </c>
      <c r="O2775" s="1" t="s">
        <v>44</v>
      </c>
    </row>
    <row r="2776" spans="1:15" x14ac:dyDescent="0.3">
      <c r="A2776" s="1" t="s">
        <v>6485</v>
      </c>
      <c r="B2776" s="2">
        <v>45303</v>
      </c>
      <c r="C2776" s="1" t="s">
        <v>6668</v>
      </c>
      <c r="D2776" s="1" t="s">
        <v>210</v>
      </c>
      <c r="E2776">
        <v>2024</v>
      </c>
      <c r="F2776" s="1" t="s">
        <v>2884</v>
      </c>
      <c r="G2776" s="1" t="s">
        <v>3870</v>
      </c>
      <c r="H2776" s="1" t="s">
        <v>3687</v>
      </c>
      <c r="I2776" s="1" t="s">
        <v>5543</v>
      </c>
      <c r="J2776" s="1" t="s">
        <v>51</v>
      </c>
      <c r="K2776" s="3">
        <v>18.649999999999999</v>
      </c>
      <c r="L2776">
        <v>5</v>
      </c>
      <c r="M2776" s="3">
        <v>93.25</v>
      </c>
      <c r="N2776" s="1" t="s">
        <v>21</v>
      </c>
      <c r="O2776" s="1" t="s">
        <v>22</v>
      </c>
    </row>
    <row r="2777" spans="1:15" x14ac:dyDescent="0.3">
      <c r="A2777" s="1" t="s">
        <v>6486</v>
      </c>
      <c r="B2777" s="2">
        <v>45506</v>
      </c>
      <c r="C2777" s="1" t="s">
        <v>6668</v>
      </c>
      <c r="D2777" s="1" t="s">
        <v>90</v>
      </c>
      <c r="E2777">
        <v>2024</v>
      </c>
      <c r="F2777" s="1" t="s">
        <v>1917</v>
      </c>
      <c r="G2777" s="1" t="s">
        <v>6462</v>
      </c>
      <c r="H2777" s="1" t="s">
        <v>588</v>
      </c>
      <c r="I2777" s="1" t="s">
        <v>1744</v>
      </c>
      <c r="J2777" s="1" t="s">
        <v>20</v>
      </c>
      <c r="K2777" s="3">
        <v>43.32</v>
      </c>
      <c r="L2777">
        <v>1</v>
      </c>
      <c r="M2777" s="3">
        <v>43.32</v>
      </c>
      <c r="N2777" s="1" t="s">
        <v>21</v>
      </c>
      <c r="O2777" s="1" t="s">
        <v>44</v>
      </c>
    </row>
    <row r="2778" spans="1:15" x14ac:dyDescent="0.3">
      <c r="A2778" s="1" t="s">
        <v>6487</v>
      </c>
      <c r="B2778" s="2">
        <v>45158</v>
      </c>
      <c r="C2778" s="1" t="s">
        <v>6666</v>
      </c>
      <c r="D2778" s="1" t="s">
        <v>90</v>
      </c>
      <c r="E2778">
        <v>2023</v>
      </c>
      <c r="F2778" s="1" t="s">
        <v>463</v>
      </c>
      <c r="G2778" s="1" t="s">
        <v>5354</v>
      </c>
      <c r="H2778" s="1" t="s">
        <v>478</v>
      </c>
      <c r="I2778" s="1" t="s">
        <v>3704</v>
      </c>
      <c r="J2778" s="1" t="s">
        <v>20</v>
      </c>
      <c r="K2778" s="3">
        <v>12.84</v>
      </c>
      <c r="L2778">
        <v>3</v>
      </c>
      <c r="M2778" s="3">
        <v>38.520000000000003</v>
      </c>
      <c r="N2778" s="1" t="s">
        <v>29</v>
      </c>
      <c r="O2778" s="1" t="s">
        <v>193</v>
      </c>
    </row>
    <row r="2779" spans="1:15" x14ac:dyDescent="0.3">
      <c r="A2779" s="1" t="s">
        <v>6488</v>
      </c>
      <c r="B2779" s="2">
        <v>45351</v>
      </c>
      <c r="C2779" s="1" t="s">
        <v>6672</v>
      </c>
      <c r="D2779" s="1" t="s">
        <v>39</v>
      </c>
      <c r="E2779">
        <v>2024</v>
      </c>
      <c r="F2779" s="1" t="s">
        <v>1215</v>
      </c>
      <c r="G2779" s="1" t="s">
        <v>1977</v>
      </c>
      <c r="H2779" s="1" t="s">
        <v>3299</v>
      </c>
      <c r="I2779" s="1" t="s">
        <v>3300</v>
      </c>
      <c r="J2779" s="1" t="s">
        <v>51</v>
      </c>
      <c r="K2779" s="3">
        <v>14.75</v>
      </c>
      <c r="L2779">
        <v>2</v>
      </c>
      <c r="M2779" s="3">
        <v>29.5</v>
      </c>
      <c r="N2779" s="1" t="s">
        <v>21</v>
      </c>
      <c r="O2779" s="1" t="s">
        <v>30</v>
      </c>
    </row>
    <row r="2780" spans="1:15" x14ac:dyDescent="0.3">
      <c r="A2780" s="1" t="s">
        <v>6489</v>
      </c>
      <c r="B2780" s="2">
        <v>45697</v>
      </c>
      <c r="C2780" s="1" t="s">
        <v>6666</v>
      </c>
      <c r="D2780" s="1" t="s">
        <v>39</v>
      </c>
      <c r="E2780">
        <v>2025</v>
      </c>
      <c r="F2780" s="1" t="s">
        <v>2875</v>
      </c>
      <c r="G2780" s="1" t="s">
        <v>4791</v>
      </c>
      <c r="H2780" s="1" t="s">
        <v>767</v>
      </c>
      <c r="I2780" s="1" t="s">
        <v>1017</v>
      </c>
      <c r="J2780" s="1" t="s">
        <v>87</v>
      </c>
      <c r="K2780" s="3">
        <v>30.52</v>
      </c>
      <c r="L2780">
        <v>1</v>
      </c>
      <c r="M2780" s="3">
        <v>30.52</v>
      </c>
      <c r="N2780" s="1" t="s">
        <v>21</v>
      </c>
      <c r="O2780" s="1" t="s">
        <v>95</v>
      </c>
    </row>
    <row r="2781" spans="1:15" x14ac:dyDescent="0.3">
      <c r="A2781" s="1" t="s">
        <v>6490</v>
      </c>
      <c r="B2781" s="2">
        <v>45257</v>
      </c>
      <c r="C2781" s="1" t="s">
        <v>6667</v>
      </c>
      <c r="D2781" s="1" t="s">
        <v>54</v>
      </c>
      <c r="E2781">
        <v>2023</v>
      </c>
      <c r="F2781" s="1" t="s">
        <v>611</v>
      </c>
      <c r="G2781" s="1" t="s">
        <v>6491</v>
      </c>
      <c r="H2781" s="1" t="s">
        <v>6492</v>
      </c>
      <c r="I2781" s="1" t="s">
        <v>6493</v>
      </c>
      <c r="J2781" s="1" t="s">
        <v>51</v>
      </c>
      <c r="K2781" s="3">
        <v>8.32</v>
      </c>
      <c r="L2781">
        <v>3</v>
      </c>
      <c r="M2781" s="3">
        <v>24.96</v>
      </c>
      <c r="N2781" s="1" t="s">
        <v>21</v>
      </c>
      <c r="O2781" s="1" t="s">
        <v>52</v>
      </c>
    </row>
    <row r="2782" spans="1:15" x14ac:dyDescent="0.3">
      <c r="A2782" s="1" t="s">
        <v>6494</v>
      </c>
      <c r="B2782" s="2">
        <v>45198</v>
      </c>
      <c r="C2782" s="1" t="s">
        <v>6668</v>
      </c>
      <c r="D2782" s="1" t="s">
        <v>60</v>
      </c>
      <c r="E2782">
        <v>2023</v>
      </c>
      <c r="F2782" s="1" t="s">
        <v>3632</v>
      </c>
      <c r="G2782" s="1" t="s">
        <v>5682</v>
      </c>
      <c r="H2782" s="1" t="s">
        <v>5215</v>
      </c>
      <c r="I2782" s="1" t="s">
        <v>5216</v>
      </c>
      <c r="J2782" s="1" t="s">
        <v>70</v>
      </c>
      <c r="K2782" s="3">
        <v>29.05</v>
      </c>
      <c r="L2782">
        <v>2</v>
      </c>
      <c r="M2782" s="3">
        <v>58.1</v>
      </c>
      <c r="N2782" s="1" t="s">
        <v>21</v>
      </c>
      <c r="O2782" s="1" t="s">
        <v>44</v>
      </c>
    </row>
    <row r="2783" spans="1:15" x14ac:dyDescent="0.3">
      <c r="A2783" s="1" t="s">
        <v>6495</v>
      </c>
      <c r="B2783" s="2">
        <v>44979</v>
      </c>
      <c r="C2783" s="1" t="s">
        <v>6670</v>
      </c>
      <c r="D2783" s="1" t="s">
        <v>39</v>
      </c>
      <c r="E2783">
        <v>2023</v>
      </c>
      <c r="F2783" s="1" t="s">
        <v>1555</v>
      </c>
      <c r="G2783" s="1" t="s">
        <v>6021</v>
      </c>
      <c r="H2783" s="1" t="s">
        <v>2535</v>
      </c>
      <c r="I2783" s="1" t="s">
        <v>2536</v>
      </c>
      <c r="J2783" s="1" t="s">
        <v>20</v>
      </c>
      <c r="K2783" s="3">
        <v>20.77</v>
      </c>
      <c r="L2783">
        <v>3</v>
      </c>
      <c r="M2783" s="3">
        <v>62.31</v>
      </c>
      <c r="N2783" s="1" t="s">
        <v>21</v>
      </c>
      <c r="O2783" s="1" t="s">
        <v>52</v>
      </c>
    </row>
    <row r="2784" spans="1:15" x14ac:dyDescent="0.3">
      <c r="A2784" s="1" t="s">
        <v>6496</v>
      </c>
      <c r="B2784" s="2">
        <v>44885</v>
      </c>
      <c r="C2784" s="1" t="s">
        <v>6666</v>
      </c>
      <c r="D2784" s="1" t="s">
        <v>54</v>
      </c>
      <c r="E2784">
        <v>2022</v>
      </c>
      <c r="F2784" s="1" t="s">
        <v>1043</v>
      </c>
      <c r="G2784" s="1" t="s">
        <v>2348</v>
      </c>
      <c r="H2784" s="1" t="s">
        <v>4355</v>
      </c>
      <c r="I2784" s="1" t="s">
        <v>4356</v>
      </c>
      <c r="J2784" s="1" t="s">
        <v>70</v>
      </c>
      <c r="K2784" s="3">
        <v>28.33</v>
      </c>
      <c r="L2784">
        <v>5</v>
      </c>
      <c r="M2784" s="3">
        <v>141.65</v>
      </c>
      <c r="N2784" s="1" t="s">
        <v>21</v>
      </c>
      <c r="O2784" s="1" t="s">
        <v>30</v>
      </c>
    </row>
    <row r="2785" spans="1:15" x14ac:dyDescent="0.3">
      <c r="A2785" s="1" t="s">
        <v>6497</v>
      </c>
      <c r="B2785" s="2">
        <v>45464</v>
      </c>
      <c r="C2785" s="1" t="s">
        <v>6668</v>
      </c>
      <c r="D2785" s="1" t="s">
        <v>24</v>
      </c>
      <c r="E2785">
        <v>2024</v>
      </c>
      <c r="F2785" s="1" t="s">
        <v>5741</v>
      </c>
      <c r="G2785" s="1" t="s">
        <v>5742</v>
      </c>
      <c r="H2785" s="1" t="s">
        <v>2678</v>
      </c>
      <c r="I2785" s="1" t="s">
        <v>2679</v>
      </c>
      <c r="J2785" s="1" t="s">
        <v>70</v>
      </c>
      <c r="K2785" s="3">
        <v>46.8</v>
      </c>
      <c r="L2785">
        <v>4</v>
      </c>
      <c r="M2785" s="3">
        <v>187.2</v>
      </c>
      <c r="N2785" s="1" t="s">
        <v>21</v>
      </c>
      <c r="O2785" s="1" t="s">
        <v>95</v>
      </c>
    </row>
    <row r="2786" spans="1:15" x14ac:dyDescent="0.3">
      <c r="A2786" s="1" t="s">
        <v>6498</v>
      </c>
      <c r="B2786" s="2">
        <v>45426</v>
      </c>
      <c r="C2786" s="1" t="s">
        <v>6671</v>
      </c>
      <c r="D2786" s="1" t="s">
        <v>46</v>
      </c>
      <c r="E2786">
        <v>2024</v>
      </c>
      <c r="F2786" s="1" t="s">
        <v>401</v>
      </c>
      <c r="G2786" s="1" t="s">
        <v>2118</v>
      </c>
      <c r="H2786" s="1" t="s">
        <v>2120</v>
      </c>
      <c r="I2786" s="1" t="s">
        <v>4729</v>
      </c>
      <c r="J2786" s="1" t="s">
        <v>51</v>
      </c>
      <c r="K2786" s="3">
        <v>40.880000000000003</v>
      </c>
      <c r="L2786">
        <v>5</v>
      </c>
      <c r="M2786" s="3">
        <v>204.4</v>
      </c>
      <c r="N2786" s="1" t="s">
        <v>29</v>
      </c>
      <c r="O2786" s="1" t="s">
        <v>37</v>
      </c>
    </row>
    <row r="2787" spans="1:15" x14ac:dyDescent="0.3">
      <c r="A2787" s="1" t="s">
        <v>6499</v>
      </c>
      <c r="B2787" s="2">
        <v>45509</v>
      </c>
      <c r="C2787" s="1" t="s">
        <v>6667</v>
      </c>
      <c r="D2787" s="1" t="s">
        <v>90</v>
      </c>
      <c r="E2787">
        <v>2024</v>
      </c>
      <c r="F2787" s="1" t="s">
        <v>2671</v>
      </c>
      <c r="G2787" s="1" t="s">
        <v>6500</v>
      </c>
      <c r="H2787" s="1" t="s">
        <v>806</v>
      </c>
      <c r="I2787" s="1" t="s">
        <v>3717</v>
      </c>
      <c r="J2787" s="1" t="s">
        <v>51</v>
      </c>
      <c r="K2787" s="3">
        <v>7.7</v>
      </c>
      <c r="L2787">
        <v>3</v>
      </c>
      <c r="M2787" s="3">
        <v>23.1</v>
      </c>
      <c r="N2787" s="1" t="s">
        <v>6669</v>
      </c>
      <c r="O2787" s="1" t="s">
        <v>37</v>
      </c>
    </row>
    <row r="2788" spans="1:15" x14ac:dyDescent="0.3">
      <c r="A2788" s="1" t="s">
        <v>6501</v>
      </c>
      <c r="B2788" s="2">
        <v>45347</v>
      </c>
      <c r="C2788" s="1" t="s">
        <v>6666</v>
      </c>
      <c r="D2788" s="1" t="s">
        <v>39</v>
      </c>
      <c r="E2788">
        <v>2024</v>
      </c>
      <c r="F2788" s="1" t="s">
        <v>728</v>
      </c>
      <c r="G2788" s="1" t="s">
        <v>729</v>
      </c>
      <c r="H2788" s="1" t="s">
        <v>375</v>
      </c>
      <c r="I2788" s="1" t="s">
        <v>376</v>
      </c>
      <c r="J2788" s="1" t="s">
        <v>20</v>
      </c>
      <c r="K2788" s="3">
        <v>14.56</v>
      </c>
      <c r="L2788">
        <v>5</v>
      </c>
      <c r="M2788" s="3">
        <v>72.8</v>
      </c>
      <c r="N2788" s="1" t="s">
        <v>21</v>
      </c>
      <c r="O2788" s="1" t="s">
        <v>22</v>
      </c>
    </row>
    <row r="2789" spans="1:15" x14ac:dyDescent="0.3">
      <c r="A2789" s="1" t="s">
        <v>6502</v>
      </c>
      <c r="B2789" s="2">
        <v>45530</v>
      </c>
      <c r="C2789" s="1" t="s">
        <v>6667</v>
      </c>
      <c r="D2789" s="1" t="s">
        <v>90</v>
      </c>
      <c r="E2789">
        <v>2024</v>
      </c>
      <c r="F2789" s="1" t="s">
        <v>2406</v>
      </c>
      <c r="G2789" s="1" t="s">
        <v>2700</v>
      </c>
      <c r="H2789" s="1" t="s">
        <v>3755</v>
      </c>
      <c r="I2789" s="1" t="s">
        <v>3756</v>
      </c>
      <c r="J2789" s="1" t="s">
        <v>87</v>
      </c>
      <c r="K2789" s="3">
        <v>13.37</v>
      </c>
      <c r="L2789">
        <v>1</v>
      </c>
      <c r="M2789" s="3">
        <v>13.37</v>
      </c>
      <c r="N2789" s="1" t="s">
        <v>21</v>
      </c>
      <c r="O2789" s="1" t="s">
        <v>37</v>
      </c>
    </row>
    <row r="2790" spans="1:15" x14ac:dyDescent="0.3">
      <c r="A2790" s="1" t="s">
        <v>6503</v>
      </c>
      <c r="B2790" s="2">
        <v>45094</v>
      </c>
      <c r="C2790" s="1" t="s">
        <v>6673</v>
      </c>
      <c r="D2790" s="1" t="s">
        <v>24</v>
      </c>
      <c r="E2790">
        <v>2023</v>
      </c>
      <c r="F2790" s="1" t="s">
        <v>3475</v>
      </c>
      <c r="G2790" s="1" t="s">
        <v>5277</v>
      </c>
      <c r="H2790" s="1" t="s">
        <v>660</v>
      </c>
      <c r="I2790" s="1" t="s">
        <v>6504</v>
      </c>
      <c r="J2790" s="1" t="s">
        <v>87</v>
      </c>
      <c r="K2790" s="3">
        <v>11.11</v>
      </c>
      <c r="L2790">
        <v>3</v>
      </c>
      <c r="M2790" s="3">
        <v>33.33</v>
      </c>
      <c r="N2790" s="1" t="s">
        <v>88</v>
      </c>
      <c r="O2790" s="1" t="s">
        <v>30</v>
      </c>
    </row>
    <row r="2791" spans="1:15" x14ac:dyDescent="0.3">
      <c r="A2791" s="1" t="s">
        <v>6505</v>
      </c>
      <c r="B2791" s="2">
        <v>44947</v>
      </c>
      <c r="C2791" s="1" t="s">
        <v>6673</v>
      </c>
      <c r="D2791" s="1" t="s">
        <v>210</v>
      </c>
      <c r="E2791">
        <v>2023</v>
      </c>
      <c r="F2791" s="1" t="s">
        <v>378</v>
      </c>
      <c r="G2791" s="1" t="s">
        <v>4712</v>
      </c>
      <c r="H2791" s="1" t="s">
        <v>5854</v>
      </c>
      <c r="I2791" s="1" t="s">
        <v>5855</v>
      </c>
      <c r="J2791" s="1" t="s">
        <v>70</v>
      </c>
      <c r="K2791" s="3">
        <v>7.05</v>
      </c>
      <c r="L2791">
        <v>2</v>
      </c>
      <c r="M2791" s="3">
        <v>14.1</v>
      </c>
      <c r="N2791" s="1" t="s">
        <v>88</v>
      </c>
      <c r="O2791" s="1" t="s">
        <v>52</v>
      </c>
    </row>
    <row r="2792" spans="1:15" x14ac:dyDescent="0.3">
      <c r="A2792" s="1" t="s">
        <v>6506</v>
      </c>
      <c r="B2792" s="2">
        <v>45647</v>
      </c>
      <c r="C2792" s="1" t="s">
        <v>6673</v>
      </c>
      <c r="D2792" s="1" t="s">
        <v>107</v>
      </c>
      <c r="E2792">
        <v>2024</v>
      </c>
      <c r="F2792" s="1" t="s">
        <v>308</v>
      </c>
      <c r="G2792" s="1" t="s">
        <v>6507</v>
      </c>
      <c r="H2792" s="1" t="s">
        <v>1518</v>
      </c>
      <c r="I2792" s="1" t="s">
        <v>1519</v>
      </c>
      <c r="J2792" s="1" t="s">
        <v>87</v>
      </c>
      <c r="K2792" s="3">
        <v>28.91</v>
      </c>
      <c r="L2792">
        <v>3</v>
      </c>
      <c r="M2792" s="3">
        <v>86.73</v>
      </c>
      <c r="N2792" s="1" t="s">
        <v>88</v>
      </c>
      <c r="O2792" s="1" t="s">
        <v>22</v>
      </c>
    </row>
    <row r="2793" spans="1:15" x14ac:dyDescent="0.3">
      <c r="A2793" s="1" t="s">
        <v>6508</v>
      </c>
      <c r="B2793" s="2">
        <v>44997</v>
      </c>
      <c r="C2793" s="1" t="s">
        <v>6666</v>
      </c>
      <c r="D2793" s="1" t="s">
        <v>15</v>
      </c>
      <c r="E2793">
        <v>2023</v>
      </c>
      <c r="F2793" s="1" t="s">
        <v>2227</v>
      </c>
      <c r="G2793" s="1" t="s">
        <v>2228</v>
      </c>
      <c r="H2793" s="1" t="s">
        <v>1580</v>
      </c>
      <c r="I2793" s="1" t="s">
        <v>1581</v>
      </c>
      <c r="J2793" s="1" t="s">
        <v>70</v>
      </c>
      <c r="K2793" s="3">
        <v>39.39</v>
      </c>
      <c r="L2793">
        <v>4</v>
      </c>
      <c r="M2793" s="3">
        <v>157.56</v>
      </c>
      <c r="N2793" s="1" t="s">
        <v>6669</v>
      </c>
      <c r="O2793" s="1" t="s">
        <v>52</v>
      </c>
    </row>
    <row r="2794" spans="1:15" x14ac:dyDescent="0.3">
      <c r="A2794" s="1" t="s">
        <v>6509</v>
      </c>
      <c r="B2794" s="2">
        <v>45180</v>
      </c>
      <c r="C2794" s="1" t="s">
        <v>6667</v>
      </c>
      <c r="D2794" s="1" t="s">
        <v>60</v>
      </c>
      <c r="E2794">
        <v>2023</v>
      </c>
      <c r="F2794" s="1" t="s">
        <v>3446</v>
      </c>
      <c r="G2794" s="1" t="s">
        <v>3447</v>
      </c>
      <c r="H2794" s="1" t="s">
        <v>3116</v>
      </c>
      <c r="I2794" s="1" t="s">
        <v>3117</v>
      </c>
      <c r="J2794" s="1" t="s">
        <v>87</v>
      </c>
      <c r="K2794" s="3">
        <v>24.46</v>
      </c>
      <c r="L2794">
        <v>2</v>
      </c>
      <c r="M2794" s="3">
        <v>48.92</v>
      </c>
      <c r="N2794" s="1" t="s">
        <v>6669</v>
      </c>
      <c r="O2794" s="1" t="s">
        <v>30</v>
      </c>
    </row>
    <row r="2795" spans="1:15" x14ac:dyDescent="0.3">
      <c r="A2795" s="1" t="s">
        <v>6510</v>
      </c>
      <c r="B2795" s="2">
        <v>44861</v>
      </c>
      <c r="C2795" s="1" t="s">
        <v>6672</v>
      </c>
      <c r="D2795" s="1" t="s">
        <v>133</v>
      </c>
      <c r="E2795">
        <v>2022</v>
      </c>
      <c r="F2795" s="1" t="s">
        <v>245</v>
      </c>
      <c r="G2795" s="1" t="s">
        <v>246</v>
      </c>
      <c r="H2795" s="1" t="s">
        <v>93</v>
      </c>
      <c r="I2795" s="1" t="s">
        <v>3844</v>
      </c>
      <c r="J2795" s="1" t="s">
        <v>87</v>
      </c>
      <c r="K2795" s="3">
        <v>39.119999999999997</v>
      </c>
      <c r="L2795">
        <v>3</v>
      </c>
      <c r="M2795" s="3">
        <v>117.36</v>
      </c>
      <c r="N2795" s="1" t="s">
        <v>21</v>
      </c>
      <c r="O2795" s="1" t="s">
        <v>22</v>
      </c>
    </row>
    <row r="2796" spans="1:15" x14ac:dyDescent="0.3">
      <c r="A2796" s="1" t="s">
        <v>6511</v>
      </c>
      <c r="B2796" s="2">
        <v>45408</v>
      </c>
      <c r="C2796" s="1" t="s">
        <v>6668</v>
      </c>
      <c r="D2796" s="1" t="s">
        <v>82</v>
      </c>
      <c r="E2796">
        <v>2024</v>
      </c>
      <c r="F2796" s="1" t="s">
        <v>3605</v>
      </c>
      <c r="G2796" s="1" t="s">
        <v>3606</v>
      </c>
      <c r="H2796" s="1" t="s">
        <v>3253</v>
      </c>
      <c r="I2796" s="1" t="s">
        <v>3254</v>
      </c>
      <c r="J2796" s="1" t="s">
        <v>20</v>
      </c>
      <c r="K2796" s="3">
        <v>22.54</v>
      </c>
      <c r="L2796">
        <v>5</v>
      </c>
      <c r="M2796" s="3">
        <v>112.7</v>
      </c>
      <c r="N2796" s="1" t="s">
        <v>29</v>
      </c>
      <c r="O2796" s="1" t="s">
        <v>37</v>
      </c>
    </row>
    <row r="2797" spans="1:15" x14ac:dyDescent="0.3">
      <c r="A2797" s="1" t="s">
        <v>6512</v>
      </c>
      <c r="B2797" s="2">
        <v>45402</v>
      </c>
      <c r="C2797" s="1" t="s">
        <v>6673</v>
      </c>
      <c r="D2797" s="1" t="s">
        <v>82</v>
      </c>
      <c r="E2797">
        <v>2024</v>
      </c>
      <c r="F2797" s="1" t="s">
        <v>1482</v>
      </c>
      <c r="G2797" s="1" t="s">
        <v>1483</v>
      </c>
      <c r="H2797" s="1" t="s">
        <v>1806</v>
      </c>
      <c r="I2797" s="1" t="s">
        <v>4672</v>
      </c>
      <c r="J2797" s="1" t="s">
        <v>20</v>
      </c>
      <c r="K2797" s="3">
        <v>17.02</v>
      </c>
      <c r="L2797">
        <v>5</v>
      </c>
      <c r="M2797" s="3">
        <v>85.1</v>
      </c>
      <c r="N2797" s="1" t="s">
        <v>21</v>
      </c>
      <c r="O2797" s="1" t="s">
        <v>30</v>
      </c>
    </row>
    <row r="2798" spans="1:15" x14ac:dyDescent="0.3">
      <c r="A2798" s="1" t="s">
        <v>6513</v>
      </c>
      <c r="B2798" s="2">
        <v>45091</v>
      </c>
      <c r="C2798" s="1" t="s">
        <v>6670</v>
      </c>
      <c r="D2798" s="1" t="s">
        <v>24</v>
      </c>
      <c r="E2798">
        <v>2023</v>
      </c>
      <c r="F2798" s="1" t="s">
        <v>898</v>
      </c>
      <c r="G2798" s="1" t="s">
        <v>5508</v>
      </c>
      <c r="H2798" s="1" t="s">
        <v>2174</v>
      </c>
      <c r="I2798" s="1" t="s">
        <v>2573</v>
      </c>
      <c r="J2798" s="1" t="s">
        <v>87</v>
      </c>
      <c r="K2798" s="3">
        <v>28.88</v>
      </c>
      <c r="L2798">
        <v>5</v>
      </c>
      <c r="M2798" s="3">
        <v>144.4</v>
      </c>
      <c r="N2798" s="1" t="s">
        <v>6669</v>
      </c>
      <c r="O2798" s="1" t="s">
        <v>22</v>
      </c>
    </row>
    <row r="2799" spans="1:15" x14ac:dyDescent="0.3">
      <c r="A2799" s="1" t="s">
        <v>6514</v>
      </c>
      <c r="B2799" s="2">
        <v>45269</v>
      </c>
      <c r="C2799" s="1" t="s">
        <v>6673</v>
      </c>
      <c r="D2799" s="1" t="s">
        <v>107</v>
      </c>
      <c r="E2799">
        <v>2023</v>
      </c>
      <c r="F2799" s="1" t="s">
        <v>1035</v>
      </c>
      <c r="G2799" s="1" t="s">
        <v>5130</v>
      </c>
      <c r="H2799" s="1" t="s">
        <v>2093</v>
      </c>
      <c r="I2799" s="1" t="s">
        <v>4881</v>
      </c>
      <c r="J2799" s="1" t="s">
        <v>20</v>
      </c>
      <c r="K2799" s="3">
        <v>10.44</v>
      </c>
      <c r="L2799">
        <v>3</v>
      </c>
      <c r="M2799" s="3">
        <v>31.32</v>
      </c>
      <c r="N2799" s="1" t="s">
        <v>29</v>
      </c>
      <c r="O2799" s="1" t="s">
        <v>22</v>
      </c>
    </row>
    <row r="2800" spans="1:15" x14ac:dyDescent="0.3">
      <c r="A2800" s="1" t="s">
        <v>6515</v>
      </c>
      <c r="B2800" s="2">
        <v>45808</v>
      </c>
      <c r="C2800" s="1" t="s">
        <v>6673</v>
      </c>
      <c r="D2800" s="1" t="s">
        <v>46</v>
      </c>
      <c r="E2800">
        <v>2025</v>
      </c>
      <c r="F2800" s="1" t="s">
        <v>438</v>
      </c>
      <c r="G2800" s="1" t="s">
        <v>439</v>
      </c>
      <c r="H2800" s="1" t="s">
        <v>2792</v>
      </c>
      <c r="I2800" s="1" t="s">
        <v>2793</v>
      </c>
      <c r="J2800" s="1" t="s">
        <v>20</v>
      </c>
      <c r="K2800" s="3">
        <v>19.71</v>
      </c>
      <c r="L2800">
        <v>5</v>
      </c>
      <c r="M2800" s="3">
        <v>98.55</v>
      </c>
      <c r="N2800" s="1" t="s">
        <v>21</v>
      </c>
      <c r="O2800" s="1" t="s">
        <v>30</v>
      </c>
    </row>
    <row r="2801" spans="1:15" x14ac:dyDescent="0.3">
      <c r="A2801" s="1" t="s">
        <v>6516</v>
      </c>
      <c r="B2801" s="2">
        <v>44995</v>
      </c>
      <c r="C2801" s="1" t="s">
        <v>6668</v>
      </c>
      <c r="D2801" s="1" t="s">
        <v>15</v>
      </c>
      <c r="E2801">
        <v>2023</v>
      </c>
      <c r="F2801" s="1" t="s">
        <v>2932</v>
      </c>
      <c r="G2801" s="1" t="s">
        <v>2200</v>
      </c>
      <c r="H2801" s="1" t="s">
        <v>645</v>
      </c>
      <c r="I2801" s="1" t="s">
        <v>646</v>
      </c>
      <c r="J2801" s="1" t="s">
        <v>87</v>
      </c>
      <c r="K2801" s="3">
        <v>39.57</v>
      </c>
      <c r="L2801">
        <v>4</v>
      </c>
      <c r="M2801" s="3">
        <v>158.28</v>
      </c>
      <c r="N2801" s="1" t="s">
        <v>6669</v>
      </c>
      <c r="O2801" s="1" t="s">
        <v>193</v>
      </c>
    </row>
    <row r="2802" spans="1:15" x14ac:dyDescent="0.3">
      <c r="A2802" s="1" t="s">
        <v>6517</v>
      </c>
      <c r="B2802" s="2">
        <v>45122</v>
      </c>
      <c r="C2802" s="1" t="s">
        <v>6673</v>
      </c>
      <c r="D2802" s="1" t="s">
        <v>32</v>
      </c>
      <c r="E2802">
        <v>2023</v>
      </c>
      <c r="F2802" s="1" t="s">
        <v>1275</v>
      </c>
      <c r="G2802" s="1" t="s">
        <v>6154</v>
      </c>
      <c r="H2802" s="1" t="s">
        <v>4266</v>
      </c>
      <c r="I2802" s="1" t="s">
        <v>6196</v>
      </c>
      <c r="J2802" s="1" t="s">
        <v>87</v>
      </c>
      <c r="K2802" s="3">
        <v>40.049999999999997</v>
      </c>
      <c r="L2802">
        <v>4</v>
      </c>
      <c r="M2802" s="3">
        <v>160.19999999999999</v>
      </c>
      <c r="N2802" s="1" t="s">
        <v>29</v>
      </c>
      <c r="O2802" s="1" t="s">
        <v>44</v>
      </c>
    </row>
    <row r="2803" spans="1:15" x14ac:dyDescent="0.3">
      <c r="A2803" s="1" t="s">
        <v>6518</v>
      </c>
      <c r="B2803" s="2">
        <v>44933</v>
      </c>
      <c r="C2803" s="1" t="s">
        <v>6673</v>
      </c>
      <c r="D2803" s="1" t="s">
        <v>210</v>
      </c>
      <c r="E2803">
        <v>2023</v>
      </c>
      <c r="F2803" s="1" t="s">
        <v>6519</v>
      </c>
      <c r="G2803" s="1" t="s">
        <v>6520</v>
      </c>
      <c r="H2803" s="1" t="s">
        <v>3798</v>
      </c>
      <c r="I2803" s="1" t="s">
        <v>6521</v>
      </c>
      <c r="J2803" s="1" t="s">
        <v>20</v>
      </c>
      <c r="K2803" s="3">
        <v>12.67</v>
      </c>
      <c r="L2803">
        <v>1</v>
      </c>
      <c r="M2803" s="3">
        <v>12.67</v>
      </c>
      <c r="N2803" s="1" t="s">
        <v>29</v>
      </c>
      <c r="O2803" s="1" t="s">
        <v>30</v>
      </c>
    </row>
    <row r="2804" spans="1:15" x14ac:dyDescent="0.3">
      <c r="A2804" s="1" t="s">
        <v>6522</v>
      </c>
      <c r="B2804" s="2">
        <v>45811</v>
      </c>
      <c r="C2804" s="1" t="s">
        <v>6671</v>
      </c>
      <c r="D2804" s="1" t="s">
        <v>24</v>
      </c>
      <c r="E2804">
        <v>2025</v>
      </c>
      <c r="F2804" s="1" t="s">
        <v>205</v>
      </c>
      <c r="G2804" s="1" t="s">
        <v>3497</v>
      </c>
      <c r="H2804" s="1" t="s">
        <v>93</v>
      </c>
      <c r="I2804" s="1" t="s">
        <v>315</v>
      </c>
      <c r="J2804" s="1" t="s">
        <v>70</v>
      </c>
      <c r="K2804" s="3">
        <v>12.3</v>
      </c>
      <c r="L2804">
        <v>1</v>
      </c>
      <c r="M2804" s="3">
        <v>12.3</v>
      </c>
      <c r="N2804" s="1" t="s">
        <v>21</v>
      </c>
      <c r="O2804" s="1" t="s">
        <v>95</v>
      </c>
    </row>
    <row r="2805" spans="1:15" x14ac:dyDescent="0.3">
      <c r="A2805" s="1" t="s">
        <v>6523</v>
      </c>
      <c r="B2805" s="2">
        <v>44931</v>
      </c>
      <c r="C2805" s="1" t="s">
        <v>6672</v>
      </c>
      <c r="D2805" s="1" t="s">
        <v>210</v>
      </c>
      <c r="E2805">
        <v>2023</v>
      </c>
      <c r="F2805" s="1" t="s">
        <v>2919</v>
      </c>
      <c r="G2805" s="1" t="s">
        <v>3745</v>
      </c>
      <c r="H2805" s="1" t="s">
        <v>1566</v>
      </c>
      <c r="I2805" s="1" t="s">
        <v>1567</v>
      </c>
      <c r="J2805" s="1" t="s">
        <v>20</v>
      </c>
      <c r="K2805" s="3">
        <v>10.33</v>
      </c>
      <c r="L2805">
        <v>1</v>
      </c>
      <c r="M2805" s="3">
        <v>10.33</v>
      </c>
      <c r="N2805" s="1" t="s">
        <v>21</v>
      </c>
      <c r="O2805" s="1" t="s">
        <v>37</v>
      </c>
    </row>
    <row r="2806" spans="1:15" x14ac:dyDescent="0.3">
      <c r="A2806" s="1" t="s">
        <v>6524</v>
      </c>
      <c r="B2806" s="2">
        <v>45334</v>
      </c>
      <c r="C2806" s="1" t="s">
        <v>6667</v>
      </c>
      <c r="D2806" s="1" t="s">
        <v>39</v>
      </c>
      <c r="E2806">
        <v>2024</v>
      </c>
      <c r="F2806" s="1" t="s">
        <v>2406</v>
      </c>
      <c r="G2806" s="1" t="s">
        <v>3182</v>
      </c>
      <c r="H2806" s="1" t="s">
        <v>247</v>
      </c>
      <c r="I2806" s="1" t="s">
        <v>483</v>
      </c>
      <c r="J2806" s="1" t="s">
        <v>70</v>
      </c>
      <c r="K2806" s="3">
        <v>7.81</v>
      </c>
      <c r="L2806">
        <v>4</v>
      </c>
      <c r="M2806" s="3">
        <v>31.24</v>
      </c>
      <c r="N2806" s="1" t="s">
        <v>6669</v>
      </c>
      <c r="O2806" s="1" t="s">
        <v>193</v>
      </c>
    </row>
    <row r="2807" spans="1:15" x14ac:dyDescent="0.3">
      <c r="A2807" s="1" t="s">
        <v>6525</v>
      </c>
      <c r="B2807" s="2">
        <v>45059</v>
      </c>
      <c r="C2807" s="1" t="s">
        <v>6673</v>
      </c>
      <c r="D2807" s="1" t="s">
        <v>46</v>
      </c>
      <c r="E2807">
        <v>2023</v>
      </c>
      <c r="F2807" s="1" t="s">
        <v>2136</v>
      </c>
      <c r="G2807" s="1" t="s">
        <v>2137</v>
      </c>
      <c r="H2807" s="1" t="s">
        <v>310</v>
      </c>
      <c r="I2807" s="1" t="s">
        <v>744</v>
      </c>
      <c r="J2807" s="1" t="s">
        <v>70</v>
      </c>
      <c r="K2807" s="3">
        <v>26.13</v>
      </c>
      <c r="L2807">
        <v>5</v>
      </c>
      <c r="M2807" s="3">
        <v>130.65</v>
      </c>
      <c r="N2807" s="1" t="s">
        <v>29</v>
      </c>
      <c r="O2807" s="1" t="s">
        <v>44</v>
      </c>
    </row>
    <row r="2808" spans="1:15" x14ac:dyDescent="0.3">
      <c r="A2808" s="1" t="s">
        <v>6526</v>
      </c>
      <c r="B2808" s="2">
        <v>44994</v>
      </c>
      <c r="C2808" s="1" t="s">
        <v>6672</v>
      </c>
      <c r="D2808" s="1" t="s">
        <v>15</v>
      </c>
      <c r="E2808">
        <v>2023</v>
      </c>
      <c r="F2808" s="1" t="s">
        <v>1846</v>
      </c>
      <c r="G2808" s="1" t="s">
        <v>1847</v>
      </c>
      <c r="H2808" s="1" t="s">
        <v>2037</v>
      </c>
      <c r="I2808" s="1" t="s">
        <v>2038</v>
      </c>
      <c r="J2808" s="1" t="s">
        <v>87</v>
      </c>
      <c r="K2808" s="3">
        <v>37.11</v>
      </c>
      <c r="L2808">
        <v>1</v>
      </c>
      <c r="M2808" s="3">
        <v>37.11</v>
      </c>
      <c r="N2808" s="1" t="s">
        <v>6669</v>
      </c>
      <c r="O2808" s="1" t="s">
        <v>44</v>
      </c>
    </row>
    <row r="2809" spans="1:15" x14ac:dyDescent="0.3">
      <c r="A2809" s="1" t="s">
        <v>6527</v>
      </c>
      <c r="B2809" s="2">
        <v>44946</v>
      </c>
      <c r="C2809" s="1" t="s">
        <v>6668</v>
      </c>
      <c r="D2809" s="1" t="s">
        <v>210</v>
      </c>
      <c r="E2809">
        <v>2023</v>
      </c>
      <c r="F2809" s="1" t="s">
        <v>419</v>
      </c>
      <c r="G2809" s="1" t="s">
        <v>2512</v>
      </c>
      <c r="H2809" s="1" t="s">
        <v>2650</v>
      </c>
      <c r="I2809" s="1" t="s">
        <v>2651</v>
      </c>
      <c r="J2809" s="1" t="s">
        <v>70</v>
      </c>
      <c r="K2809" s="3">
        <v>13.43</v>
      </c>
      <c r="L2809">
        <v>5</v>
      </c>
      <c r="M2809" s="3">
        <v>67.150000000000006</v>
      </c>
      <c r="N2809" s="1" t="s">
        <v>21</v>
      </c>
      <c r="O2809" s="1" t="s">
        <v>193</v>
      </c>
    </row>
    <row r="2810" spans="1:15" x14ac:dyDescent="0.3">
      <c r="A2810" s="1" t="s">
        <v>6528</v>
      </c>
      <c r="B2810" s="2">
        <v>45370</v>
      </c>
      <c r="C2810" s="1" t="s">
        <v>6671</v>
      </c>
      <c r="D2810" s="1" t="s">
        <v>15</v>
      </c>
      <c r="E2810">
        <v>2024</v>
      </c>
      <c r="F2810" s="1" t="s">
        <v>3987</v>
      </c>
      <c r="G2810" s="1" t="s">
        <v>4803</v>
      </c>
      <c r="H2810" s="1" t="s">
        <v>2161</v>
      </c>
      <c r="I2810" s="1" t="s">
        <v>2162</v>
      </c>
      <c r="J2810" s="1" t="s">
        <v>70</v>
      </c>
      <c r="K2810" s="3">
        <v>28.29</v>
      </c>
      <c r="L2810">
        <v>2</v>
      </c>
      <c r="M2810" s="3">
        <v>56.58</v>
      </c>
      <c r="N2810" s="1" t="s">
        <v>21</v>
      </c>
      <c r="O2810" s="1" t="s">
        <v>193</v>
      </c>
    </row>
    <row r="2811" spans="1:15" x14ac:dyDescent="0.3">
      <c r="A2811" s="1" t="s">
        <v>6529</v>
      </c>
      <c r="B2811" s="2">
        <v>45712</v>
      </c>
      <c r="C2811" s="1" t="s">
        <v>6667</v>
      </c>
      <c r="D2811" s="1" t="s">
        <v>39</v>
      </c>
      <c r="E2811">
        <v>2025</v>
      </c>
      <c r="F2811" s="1" t="s">
        <v>2180</v>
      </c>
      <c r="G2811" s="1" t="s">
        <v>5839</v>
      </c>
      <c r="H2811" s="1" t="s">
        <v>1024</v>
      </c>
      <c r="I2811" s="1" t="s">
        <v>1904</v>
      </c>
      <c r="J2811" s="1" t="s">
        <v>87</v>
      </c>
      <c r="K2811" s="3">
        <v>28.26</v>
      </c>
      <c r="L2811">
        <v>3</v>
      </c>
      <c r="M2811" s="3">
        <v>84.78</v>
      </c>
      <c r="N2811" s="1" t="s">
        <v>21</v>
      </c>
      <c r="O2811" s="1" t="s">
        <v>22</v>
      </c>
    </row>
    <row r="2812" spans="1:15" x14ac:dyDescent="0.3">
      <c r="A2812" s="1" t="s">
        <v>6530</v>
      </c>
      <c r="B2812" s="2">
        <v>45049</v>
      </c>
      <c r="C2812" s="1" t="s">
        <v>6670</v>
      </c>
      <c r="D2812" s="1" t="s">
        <v>46</v>
      </c>
      <c r="E2812">
        <v>2023</v>
      </c>
      <c r="F2812" s="1" t="s">
        <v>755</v>
      </c>
      <c r="G2812" s="1" t="s">
        <v>756</v>
      </c>
      <c r="H2812" s="1" t="s">
        <v>228</v>
      </c>
      <c r="I2812" s="1" t="s">
        <v>229</v>
      </c>
      <c r="J2812" s="1" t="s">
        <v>70</v>
      </c>
      <c r="K2812" s="3">
        <v>19.89</v>
      </c>
      <c r="L2812">
        <v>2</v>
      </c>
      <c r="M2812" s="3">
        <v>39.78</v>
      </c>
      <c r="N2812" s="1" t="s">
        <v>88</v>
      </c>
      <c r="O2812" s="1" t="s">
        <v>22</v>
      </c>
    </row>
    <row r="2813" spans="1:15" x14ac:dyDescent="0.3">
      <c r="A2813" s="1" t="s">
        <v>6531</v>
      </c>
      <c r="B2813" s="2">
        <v>45403</v>
      </c>
      <c r="C2813" s="1" t="s">
        <v>6666</v>
      </c>
      <c r="D2813" s="1" t="s">
        <v>82</v>
      </c>
      <c r="E2813">
        <v>2024</v>
      </c>
      <c r="F2813" s="1" t="s">
        <v>6532</v>
      </c>
      <c r="G2813" s="1" t="s">
        <v>6533</v>
      </c>
      <c r="H2813" s="1" t="s">
        <v>836</v>
      </c>
      <c r="I2813" s="1" t="s">
        <v>6534</v>
      </c>
      <c r="J2813" s="1" t="s">
        <v>70</v>
      </c>
      <c r="K2813" s="3">
        <v>48.86</v>
      </c>
      <c r="L2813">
        <v>4</v>
      </c>
      <c r="M2813" s="3">
        <v>195.44</v>
      </c>
      <c r="N2813" s="1" t="s">
        <v>88</v>
      </c>
      <c r="O2813" s="1" t="s">
        <v>22</v>
      </c>
    </row>
    <row r="2814" spans="1:15" x14ac:dyDescent="0.3">
      <c r="A2814" s="1" t="s">
        <v>6535</v>
      </c>
      <c r="B2814" s="2">
        <v>45853</v>
      </c>
      <c r="C2814" s="1" t="s">
        <v>6671</v>
      </c>
      <c r="D2814" s="1" t="s">
        <v>32</v>
      </c>
      <c r="E2814">
        <v>2025</v>
      </c>
      <c r="F2814" s="1" t="s">
        <v>1511</v>
      </c>
      <c r="G2814" s="1" t="s">
        <v>1512</v>
      </c>
      <c r="H2814" s="1" t="s">
        <v>282</v>
      </c>
      <c r="I2814" s="1" t="s">
        <v>1577</v>
      </c>
      <c r="J2814" s="1" t="s">
        <v>20</v>
      </c>
      <c r="K2814" s="3">
        <v>28.54</v>
      </c>
      <c r="L2814">
        <v>5</v>
      </c>
      <c r="M2814" s="3">
        <v>142.69999999999999</v>
      </c>
      <c r="N2814" s="1" t="s">
        <v>21</v>
      </c>
      <c r="O2814" s="1" t="s">
        <v>22</v>
      </c>
    </row>
    <row r="2815" spans="1:15" x14ac:dyDescent="0.3">
      <c r="A2815" s="1" t="s">
        <v>6536</v>
      </c>
      <c r="B2815" s="2">
        <v>45057</v>
      </c>
      <c r="C2815" s="1" t="s">
        <v>6672</v>
      </c>
      <c r="D2815" s="1" t="s">
        <v>46</v>
      </c>
      <c r="E2815">
        <v>2023</v>
      </c>
      <c r="F2815" s="1" t="s">
        <v>2932</v>
      </c>
      <c r="G2815" s="1" t="s">
        <v>3406</v>
      </c>
      <c r="H2815" s="1" t="s">
        <v>4166</v>
      </c>
      <c r="I2815" s="1" t="s">
        <v>5567</v>
      </c>
      <c r="J2815" s="1" t="s">
        <v>70</v>
      </c>
      <c r="K2815" s="3">
        <v>18.55</v>
      </c>
      <c r="L2815">
        <v>2</v>
      </c>
      <c r="M2815" s="3">
        <v>37.1</v>
      </c>
      <c r="N2815" s="1" t="s">
        <v>6669</v>
      </c>
      <c r="O2815" s="1" t="s">
        <v>37</v>
      </c>
    </row>
    <row r="2816" spans="1:15" x14ac:dyDescent="0.3">
      <c r="A2816" s="1" t="s">
        <v>6537</v>
      </c>
      <c r="B2816" s="2">
        <v>45535</v>
      </c>
      <c r="C2816" s="1" t="s">
        <v>6673</v>
      </c>
      <c r="D2816" s="1" t="s">
        <v>90</v>
      </c>
      <c r="E2816">
        <v>2024</v>
      </c>
      <c r="F2816" s="1" t="s">
        <v>1917</v>
      </c>
      <c r="G2816" s="1" t="s">
        <v>1918</v>
      </c>
      <c r="H2816" s="1" t="s">
        <v>1530</v>
      </c>
      <c r="I2816" s="1" t="s">
        <v>4424</v>
      </c>
      <c r="J2816" s="1" t="s">
        <v>51</v>
      </c>
      <c r="K2816" s="3">
        <v>52.93</v>
      </c>
      <c r="L2816">
        <v>2</v>
      </c>
      <c r="M2816" s="3">
        <v>105.86</v>
      </c>
      <c r="N2816" s="1" t="s">
        <v>21</v>
      </c>
      <c r="O2816" s="1" t="s">
        <v>30</v>
      </c>
    </row>
    <row r="2817" spans="1:15" x14ac:dyDescent="0.3">
      <c r="A2817" s="1" t="s">
        <v>6538</v>
      </c>
      <c r="B2817" s="2">
        <v>45307</v>
      </c>
      <c r="C2817" s="1" t="s">
        <v>6671</v>
      </c>
      <c r="D2817" s="1" t="s">
        <v>210</v>
      </c>
      <c r="E2817">
        <v>2024</v>
      </c>
      <c r="F2817" s="1" t="s">
        <v>4622</v>
      </c>
      <c r="G2817" s="1" t="s">
        <v>5887</v>
      </c>
      <c r="H2817" s="1" t="s">
        <v>1251</v>
      </c>
      <c r="I2817" s="1" t="s">
        <v>3658</v>
      </c>
      <c r="J2817" s="1" t="s">
        <v>20</v>
      </c>
      <c r="K2817" s="3">
        <v>15.23</v>
      </c>
      <c r="L2817">
        <v>2</v>
      </c>
      <c r="M2817" s="3">
        <v>30.46</v>
      </c>
      <c r="N2817" s="1" t="s">
        <v>21</v>
      </c>
      <c r="O2817" s="1" t="s">
        <v>37</v>
      </c>
    </row>
    <row r="2818" spans="1:15" x14ac:dyDescent="0.3">
      <c r="A2818" s="1" t="s">
        <v>6539</v>
      </c>
      <c r="B2818" s="2">
        <v>45509</v>
      </c>
      <c r="C2818" s="1" t="s">
        <v>6667</v>
      </c>
      <c r="D2818" s="1" t="s">
        <v>90</v>
      </c>
      <c r="E2818">
        <v>2024</v>
      </c>
      <c r="F2818" s="1" t="s">
        <v>3033</v>
      </c>
      <c r="G2818" s="1" t="s">
        <v>3391</v>
      </c>
      <c r="H2818" s="1" t="s">
        <v>3332</v>
      </c>
      <c r="I2818" s="1" t="s">
        <v>3333</v>
      </c>
      <c r="J2818" s="1" t="s">
        <v>20</v>
      </c>
      <c r="K2818" s="3">
        <v>26.55</v>
      </c>
      <c r="L2818">
        <v>1</v>
      </c>
      <c r="M2818" s="3">
        <v>26.55</v>
      </c>
      <c r="N2818" s="1" t="s">
        <v>21</v>
      </c>
      <c r="O2818" s="1" t="s">
        <v>37</v>
      </c>
    </row>
    <row r="2819" spans="1:15" x14ac:dyDescent="0.3">
      <c r="A2819" s="1" t="s">
        <v>6540</v>
      </c>
      <c r="B2819" s="2">
        <v>45574</v>
      </c>
      <c r="C2819" s="1" t="s">
        <v>6670</v>
      </c>
      <c r="D2819" s="1" t="s">
        <v>133</v>
      </c>
      <c r="E2819">
        <v>2024</v>
      </c>
      <c r="F2819" s="1" t="s">
        <v>1971</v>
      </c>
      <c r="G2819" s="1" t="s">
        <v>1972</v>
      </c>
      <c r="H2819" s="1" t="s">
        <v>6541</v>
      </c>
      <c r="I2819" s="1" t="s">
        <v>6542</v>
      </c>
      <c r="J2819" s="1" t="s">
        <v>51</v>
      </c>
      <c r="K2819" s="3">
        <v>26.14</v>
      </c>
      <c r="L2819">
        <v>4</v>
      </c>
      <c r="M2819" s="3">
        <v>104.56</v>
      </c>
      <c r="N2819" s="1" t="s">
        <v>88</v>
      </c>
      <c r="O2819" s="1" t="s">
        <v>37</v>
      </c>
    </row>
    <row r="2820" spans="1:15" x14ac:dyDescent="0.3">
      <c r="A2820" s="1" t="s">
        <v>6543</v>
      </c>
      <c r="B2820" s="2">
        <v>45043</v>
      </c>
      <c r="C2820" s="1" t="s">
        <v>6672</v>
      </c>
      <c r="D2820" s="1" t="s">
        <v>82</v>
      </c>
      <c r="E2820">
        <v>2023</v>
      </c>
      <c r="F2820" s="1" t="s">
        <v>5033</v>
      </c>
      <c r="G2820" s="1" t="s">
        <v>5034</v>
      </c>
      <c r="H2820" s="1" t="s">
        <v>3762</v>
      </c>
      <c r="I2820" s="1" t="s">
        <v>3763</v>
      </c>
      <c r="J2820" s="1" t="s">
        <v>70</v>
      </c>
      <c r="K2820" s="3">
        <v>45.95</v>
      </c>
      <c r="L2820">
        <v>5</v>
      </c>
      <c r="M2820" s="3">
        <v>229.75</v>
      </c>
      <c r="N2820" s="1" t="s">
        <v>29</v>
      </c>
      <c r="O2820" s="1" t="s">
        <v>22</v>
      </c>
    </row>
    <row r="2821" spans="1:15" x14ac:dyDescent="0.3">
      <c r="A2821" s="1" t="s">
        <v>6544</v>
      </c>
      <c r="B2821" s="2">
        <v>45271</v>
      </c>
      <c r="C2821" s="1" t="s">
        <v>6667</v>
      </c>
      <c r="D2821" s="1" t="s">
        <v>107</v>
      </c>
      <c r="E2821">
        <v>2023</v>
      </c>
      <c r="F2821" s="1" t="s">
        <v>476</v>
      </c>
      <c r="G2821" s="1" t="s">
        <v>5256</v>
      </c>
      <c r="H2821" s="1" t="s">
        <v>5223</v>
      </c>
      <c r="I2821" s="1" t="s">
        <v>5224</v>
      </c>
      <c r="J2821" s="1" t="s">
        <v>70</v>
      </c>
      <c r="K2821" s="3">
        <v>27.11</v>
      </c>
      <c r="L2821">
        <v>3</v>
      </c>
      <c r="M2821" s="3">
        <v>81.33</v>
      </c>
      <c r="N2821" s="1" t="s">
        <v>6669</v>
      </c>
      <c r="O2821" s="1" t="s">
        <v>44</v>
      </c>
    </row>
    <row r="2822" spans="1:15" x14ac:dyDescent="0.3">
      <c r="A2822" s="1" t="s">
        <v>6545</v>
      </c>
      <c r="B2822" s="2">
        <v>45434</v>
      </c>
      <c r="C2822" s="1" t="s">
        <v>6670</v>
      </c>
      <c r="D2822" s="1" t="s">
        <v>46</v>
      </c>
      <c r="E2822">
        <v>2024</v>
      </c>
      <c r="F2822" s="1" t="s">
        <v>3881</v>
      </c>
      <c r="G2822" s="1" t="s">
        <v>3882</v>
      </c>
      <c r="H2822" s="1" t="s">
        <v>1080</v>
      </c>
      <c r="I2822" s="1" t="s">
        <v>2343</v>
      </c>
      <c r="J2822" s="1" t="s">
        <v>70</v>
      </c>
      <c r="K2822" s="3">
        <v>45.49</v>
      </c>
      <c r="L2822">
        <v>4</v>
      </c>
      <c r="M2822" s="3">
        <v>181.96</v>
      </c>
      <c r="N2822" s="1" t="s">
        <v>6669</v>
      </c>
      <c r="O2822" s="1" t="s">
        <v>30</v>
      </c>
    </row>
    <row r="2823" spans="1:15" x14ac:dyDescent="0.3">
      <c r="A2823" s="1" t="s">
        <v>6546</v>
      </c>
      <c r="B2823" s="2">
        <v>45867</v>
      </c>
      <c r="C2823" s="1" t="s">
        <v>6671</v>
      </c>
      <c r="D2823" s="1" t="s">
        <v>32</v>
      </c>
      <c r="E2823">
        <v>2025</v>
      </c>
      <c r="F2823" s="1" t="s">
        <v>1002</v>
      </c>
      <c r="G2823" s="1" t="s">
        <v>1003</v>
      </c>
      <c r="H2823" s="1" t="s">
        <v>1021</v>
      </c>
      <c r="I2823" s="1" t="s">
        <v>3154</v>
      </c>
      <c r="J2823" s="1" t="s">
        <v>70</v>
      </c>
      <c r="K2823" s="3">
        <v>14.41</v>
      </c>
      <c r="L2823">
        <v>3</v>
      </c>
      <c r="M2823" s="3">
        <v>43.23</v>
      </c>
      <c r="N2823" s="1" t="s">
        <v>21</v>
      </c>
      <c r="O2823" s="1" t="s">
        <v>44</v>
      </c>
    </row>
    <row r="2824" spans="1:15" x14ac:dyDescent="0.3">
      <c r="A2824" s="1" t="s">
        <v>6547</v>
      </c>
      <c r="B2824" s="2">
        <v>45187</v>
      </c>
      <c r="C2824" s="1" t="s">
        <v>6667</v>
      </c>
      <c r="D2824" s="1" t="s">
        <v>60</v>
      </c>
      <c r="E2824">
        <v>2023</v>
      </c>
      <c r="F2824" s="1" t="s">
        <v>326</v>
      </c>
      <c r="G2824" s="1" t="s">
        <v>1851</v>
      </c>
      <c r="H2824" s="1" t="s">
        <v>623</v>
      </c>
      <c r="I2824" s="1" t="s">
        <v>2232</v>
      </c>
      <c r="J2824" s="1" t="s">
        <v>70</v>
      </c>
      <c r="K2824" s="3">
        <v>13.03</v>
      </c>
      <c r="L2824">
        <v>5</v>
      </c>
      <c r="M2824" s="3">
        <v>65.150000000000006</v>
      </c>
      <c r="N2824" s="1" t="s">
        <v>29</v>
      </c>
      <c r="O2824" s="1" t="s">
        <v>37</v>
      </c>
    </row>
    <row r="2825" spans="1:15" x14ac:dyDescent="0.3">
      <c r="A2825" s="1" t="s">
        <v>6548</v>
      </c>
      <c r="B2825" s="2">
        <v>45306</v>
      </c>
      <c r="C2825" s="1" t="s">
        <v>6667</v>
      </c>
      <c r="D2825" s="1" t="s">
        <v>210</v>
      </c>
      <c r="E2825">
        <v>2024</v>
      </c>
      <c r="F2825" s="1" t="s">
        <v>2828</v>
      </c>
      <c r="G2825" s="1" t="s">
        <v>6147</v>
      </c>
      <c r="H2825" s="1" t="s">
        <v>3505</v>
      </c>
      <c r="I2825" s="1" t="s">
        <v>3862</v>
      </c>
      <c r="J2825" s="1" t="s">
        <v>20</v>
      </c>
      <c r="K2825" s="3">
        <v>6.21</v>
      </c>
      <c r="L2825">
        <v>2</v>
      </c>
      <c r="M2825" s="3">
        <v>12.42</v>
      </c>
      <c r="N2825" s="1" t="s">
        <v>6669</v>
      </c>
      <c r="O2825" s="1" t="s">
        <v>22</v>
      </c>
    </row>
    <row r="2826" spans="1:15" x14ac:dyDescent="0.3">
      <c r="A2826" s="1" t="s">
        <v>6549</v>
      </c>
      <c r="B2826" s="2">
        <v>45614</v>
      </c>
      <c r="C2826" s="1" t="s">
        <v>6667</v>
      </c>
      <c r="D2826" s="1" t="s">
        <v>54</v>
      </c>
      <c r="E2826">
        <v>2024</v>
      </c>
      <c r="F2826" s="1" t="s">
        <v>616</v>
      </c>
      <c r="G2826" s="1" t="s">
        <v>617</v>
      </c>
      <c r="H2826" s="1" t="s">
        <v>389</v>
      </c>
      <c r="I2826" s="1" t="s">
        <v>390</v>
      </c>
      <c r="J2826" s="1" t="s">
        <v>70</v>
      </c>
      <c r="K2826" s="3">
        <v>37.61</v>
      </c>
      <c r="L2826">
        <v>2</v>
      </c>
      <c r="M2826" s="3">
        <v>75.22</v>
      </c>
      <c r="N2826" s="1" t="s">
        <v>21</v>
      </c>
      <c r="O2826" s="1" t="s">
        <v>193</v>
      </c>
    </row>
    <row r="2827" spans="1:15" x14ac:dyDescent="0.3">
      <c r="A2827" s="1" t="s">
        <v>6550</v>
      </c>
      <c r="B2827" s="2">
        <v>45020</v>
      </c>
      <c r="C2827" s="1" t="s">
        <v>6671</v>
      </c>
      <c r="D2827" s="1" t="s">
        <v>82</v>
      </c>
      <c r="E2827">
        <v>2023</v>
      </c>
      <c r="F2827" s="1" t="s">
        <v>1192</v>
      </c>
      <c r="G2827" s="1" t="s">
        <v>1193</v>
      </c>
      <c r="H2827" s="1" t="s">
        <v>4355</v>
      </c>
      <c r="I2827" s="1" t="s">
        <v>4356</v>
      </c>
      <c r="J2827" s="1" t="s">
        <v>20</v>
      </c>
      <c r="K2827" s="3">
        <v>29.78</v>
      </c>
      <c r="L2827">
        <v>3</v>
      </c>
      <c r="M2827" s="3">
        <v>89.34</v>
      </c>
      <c r="N2827" s="1" t="s">
        <v>6669</v>
      </c>
      <c r="O2827" s="1" t="s">
        <v>22</v>
      </c>
    </row>
    <row r="2828" spans="1:15" x14ac:dyDescent="0.3">
      <c r="A2828" s="1" t="s">
        <v>6551</v>
      </c>
      <c r="B2828" s="2">
        <v>45490</v>
      </c>
      <c r="C2828" s="1" t="s">
        <v>6670</v>
      </c>
      <c r="D2828" s="1" t="s">
        <v>32</v>
      </c>
      <c r="E2828">
        <v>2024</v>
      </c>
      <c r="F2828" s="1" t="s">
        <v>742</v>
      </c>
      <c r="G2828" s="1" t="s">
        <v>743</v>
      </c>
      <c r="H2828" s="1" t="s">
        <v>2627</v>
      </c>
      <c r="I2828" s="1" t="s">
        <v>2628</v>
      </c>
      <c r="J2828" s="1" t="s">
        <v>70</v>
      </c>
      <c r="K2828" s="3">
        <v>28.73</v>
      </c>
      <c r="L2828">
        <v>2</v>
      </c>
      <c r="M2828" s="3">
        <v>57.46</v>
      </c>
      <c r="N2828" s="1" t="s">
        <v>88</v>
      </c>
      <c r="O2828" s="1" t="s">
        <v>193</v>
      </c>
    </row>
    <row r="2829" spans="1:15" x14ac:dyDescent="0.3">
      <c r="A2829" s="1" t="s">
        <v>6552</v>
      </c>
      <c r="B2829" s="2">
        <v>44814</v>
      </c>
      <c r="C2829" s="1" t="s">
        <v>6673</v>
      </c>
      <c r="D2829" s="1" t="s">
        <v>60</v>
      </c>
      <c r="E2829">
        <v>2022</v>
      </c>
      <c r="F2829" s="1" t="s">
        <v>1203</v>
      </c>
      <c r="G2829" s="1" t="s">
        <v>3651</v>
      </c>
      <c r="H2829" s="1" t="s">
        <v>197</v>
      </c>
      <c r="I2829" s="1" t="s">
        <v>198</v>
      </c>
      <c r="J2829" s="1" t="s">
        <v>20</v>
      </c>
      <c r="K2829" s="3">
        <v>7.67</v>
      </c>
      <c r="L2829">
        <v>1</v>
      </c>
      <c r="M2829" s="3">
        <v>7.67</v>
      </c>
      <c r="N2829" s="1" t="s">
        <v>6669</v>
      </c>
      <c r="O2829" s="1" t="s">
        <v>95</v>
      </c>
    </row>
    <row r="2830" spans="1:15" x14ac:dyDescent="0.3">
      <c r="A2830" s="1" t="s">
        <v>6553</v>
      </c>
      <c r="B2830" s="2">
        <v>45267</v>
      </c>
      <c r="C2830" s="1" t="s">
        <v>6672</v>
      </c>
      <c r="D2830" s="1" t="s">
        <v>107</v>
      </c>
      <c r="E2830">
        <v>2023</v>
      </c>
      <c r="F2830" s="1" t="s">
        <v>1388</v>
      </c>
      <c r="G2830" s="1" t="s">
        <v>1389</v>
      </c>
      <c r="H2830" s="1" t="s">
        <v>5606</v>
      </c>
      <c r="I2830" s="1" t="s">
        <v>5607</v>
      </c>
      <c r="J2830" s="1" t="s">
        <v>70</v>
      </c>
      <c r="K2830" s="3">
        <v>44.06</v>
      </c>
      <c r="L2830">
        <v>1</v>
      </c>
      <c r="M2830" s="3">
        <v>44.06</v>
      </c>
      <c r="N2830" s="1" t="s">
        <v>6669</v>
      </c>
      <c r="O2830" s="1" t="s">
        <v>95</v>
      </c>
    </row>
    <row r="2831" spans="1:15" x14ac:dyDescent="0.3">
      <c r="A2831" s="1" t="s">
        <v>6554</v>
      </c>
      <c r="B2831" s="2">
        <v>45084</v>
      </c>
      <c r="C2831" s="1" t="s">
        <v>6670</v>
      </c>
      <c r="D2831" s="1" t="s">
        <v>24</v>
      </c>
      <c r="E2831">
        <v>2023</v>
      </c>
      <c r="F2831" s="1" t="s">
        <v>5383</v>
      </c>
      <c r="G2831" s="1" t="s">
        <v>5384</v>
      </c>
      <c r="H2831" s="1" t="s">
        <v>540</v>
      </c>
      <c r="I2831" s="1" t="s">
        <v>541</v>
      </c>
      <c r="J2831" s="1" t="s">
        <v>20</v>
      </c>
      <c r="K2831" s="3">
        <v>29.22</v>
      </c>
      <c r="L2831">
        <v>4</v>
      </c>
      <c r="M2831" s="3">
        <v>116.88</v>
      </c>
      <c r="N2831" s="1" t="s">
        <v>21</v>
      </c>
      <c r="O2831" s="1" t="s">
        <v>37</v>
      </c>
    </row>
    <row r="2832" spans="1:15" x14ac:dyDescent="0.3">
      <c r="A2832" s="1" t="s">
        <v>6555</v>
      </c>
      <c r="B2832" s="2">
        <v>44968</v>
      </c>
      <c r="C2832" s="1" t="s">
        <v>6673</v>
      </c>
      <c r="D2832" s="1" t="s">
        <v>39</v>
      </c>
      <c r="E2832">
        <v>2023</v>
      </c>
      <c r="F2832" s="1" t="s">
        <v>930</v>
      </c>
      <c r="G2832" s="1" t="s">
        <v>931</v>
      </c>
      <c r="H2832" s="1" t="s">
        <v>663</v>
      </c>
      <c r="I2832" s="1" t="s">
        <v>2315</v>
      </c>
      <c r="J2832" s="1" t="s">
        <v>70</v>
      </c>
      <c r="K2832" s="3">
        <v>9.2799999999999994</v>
      </c>
      <c r="L2832">
        <v>5</v>
      </c>
      <c r="M2832" s="3">
        <v>46.4</v>
      </c>
      <c r="N2832" s="1" t="s">
        <v>21</v>
      </c>
      <c r="O2832" s="1" t="s">
        <v>80</v>
      </c>
    </row>
    <row r="2833" spans="1:15" x14ac:dyDescent="0.3">
      <c r="A2833" s="1" t="s">
        <v>6556</v>
      </c>
      <c r="B2833" s="2">
        <v>44943</v>
      </c>
      <c r="C2833" s="1" t="s">
        <v>6671</v>
      </c>
      <c r="D2833" s="1" t="s">
        <v>210</v>
      </c>
      <c r="E2833">
        <v>2023</v>
      </c>
      <c r="F2833" s="1" t="s">
        <v>5089</v>
      </c>
      <c r="G2833" s="1" t="s">
        <v>5660</v>
      </c>
      <c r="H2833" s="1" t="s">
        <v>2359</v>
      </c>
      <c r="I2833" s="1" t="s">
        <v>2408</v>
      </c>
      <c r="J2833" s="1" t="s">
        <v>51</v>
      </c>
      <c r="K2833" s="3">
        <v>19.690000000000001</v>
      </c>
      <c r="L2833">
        <v>2</v>
      </c>
      <c r="M2833" s="3">
        <v>39.380000000000003</v>
      </c>
      <c r="N2833" s="1" t="s">
        <v>6669</v>
      </c>
      <c r="O2833" s="1" t="s">
        <v>37</v>
      </c>
    </row>
    <row r="2834" spans="1:15" x14ac:dyDescent="0.3">
      <c r="A2834" s="1" t="s">
        <v>6557</v>
      </c>
      <c r="B2834" s="2">
        <v>44896</v>
      </c>
      <c r="C2834" s="1" t="s">
        <v>6672</v>
      </c>
      <c r="D2834" s="1" t="s">
        <v>107</v>
      </c>
      <c r="E2834">
        <v>2022</v>
      </c>
      <c r="F2834" s="1" t="s">
        <v>552</v>
      </c>
      <c r="G2834" s="1" t="s">
        <v>5360</v>
      </c>
      <c r="H2834" s="1" t="s">
        <v>1301</v>
      </c>
      <c r="I2834" s="1" t="s">
        <v>1458</v>
      </c>
      <c r="J2834" s="1" t="s">
        <v>20</v>
      </c>
      <c r="K2834" s="3">
        <v>21.62</v>
      </c>
      <c r="L2834">
        <v>5</v>
      </c>
      <c r="M2834" s="3">
        <v>108.1</v>
      </c>
      <c r="N2834" s="1" t="s">
        <v>6669</v>
      </c>
      <c r="O2834" s="1" t="s">
        <v>95</v>
      </c>
    </row>
    <row r="2835" spans="1:15" x14ac:dyDescent="0.3">
      <c r="A2835" s="1" t="s">
        <v>6558</v>
      </c>
      <c r="B2835" s="2">
        <v>45880</v>
      </c>
      <c r="C2835" s="1" t="s">
        <v>6667</v>
      </c>
      <c r="D2835" s="1" t="s">
        <v>90</v>
      </c>
      <c r="E2835">
        <v>2025</v>
      </c>
      <c r="F2835" s="1" t="s">
        <v>1040</v>
      </c>
      <c r="G2835" s="1" t="s">
        <v>3571</v>
      </c>
      <c r="H2835" s="1" t="s">
        <v>2133</v>
      </c>
      <c r="I2835" s="1" t="s">
        <v>2134</v>
      </c>
      <c r="J2835" s="1" t="s">
        <v>87</v>
      </c>
      <c r="K2835" s="3">
        <v>36.31</v>
      </c>
      <c r="L2835">
        <v>1</v>
      </c>
      <c r="M2835" s="3">
        <v>36.31</v>
      </c>
      <c r="N2835" s="1" t="s">
        <v>21</v>
      </c>
      <c r="O2835" s="1" t="s">
        <v>80</v>
      </c>
    </row>
    <row r="2836" spans="1:15" x14ac:dyDescent="0.3">
      <c r="A2836" s="1" t="s">
        <v>6559</v>
      </c>
      <c r="B2836" s="2">
        <v>45237</v>
      </c>
      <c r="C2836" s="1" t="s">
        <v>6671</v>
      </c>
      <c r="D2836" s="1" t="s">
        <v>54</v>
      </c>
      <c r="E2836">
        <v>2023</v>
      </c>
      <c r="F2836" s="1" t="s">
        <v>2644</v>
      </c>
      <c r="G2836" s="1" t="s">
        <v>2645</v>
      </c>
      <c r="H2836" s="1" t="s">
        <v>2290</v>
      </c>
      <c r="I2836" s="1" t="s">
        <v>4985</v>
      </c>
      <c r="J2836" s="1" t="s">
        <v>20</v>
      </c>
      <c r="K2836" s="3">
        <v>43.78</v>
      </c>
      <c r="L2836">
        <v>3</v>
      </c>
      <c r="M2836" s="3">
        <v>131.34</v>
      </c>
      <c r="N2836" s="1" t="s">
        <v>88</v>
      </c>
      <c r="O2836" s="1" t="s">
        <v>193</v>
      </c>
    </row>
    <row r="2837" spans="1:15" x14ac:dyDescent="0.3">
      <c r="A2837" s="1" t="s">
        <v>6560</v>
      </c>
      <c r="B2837" s="2">
        <v>45624</v>
      </c>
      <c r="C2837" s="1" t="s">
        <v>6672</v>
      </c>
      <c r="D2837" s="1" t="s">
        <v>54</v>
      </c>
      <c r="E2837">
        <v>2024</v>
      </c>
      <c r="F2837" s="1" t="s">
        <v>216</v>
      </c>
      <c r="G2837" s="1" t="s">
        <v>3201</v>
      </c>
      <c r="H2837" s="1" t="s">
        <v>430</v>
      </c>
      <c r="I2837" s="1" t="s">
        <v>431</v>
      </c>
      <c r="J2837" s="1" t="s">
        <v>20</v>
      </c>
      <c r="K2837" s="3">
        <v>33.29</v>
      </c>
      <c r="L2837">
        <v>3</v>
      </c>
      <c r="M2837" s="3">
        <v>99.87</v>
      </c>
      <c r="N2837" s="1" t="s">
        <v>6669</v>
      </c>
      <c r="O2837" s="1" t="s">
        <v>30</v>
      </c>
    </row>
    <row r="2838" spans="1:15" x14ac:dyDescent="0.3">
      <c r="A2838" s="1" t="s">
        <v>6561</v>
      </c>
      <c r="B2838" s="2">
        <v>44827</v>
      </c>
      <c r="C2838" s="1" t="s">
        <v>6668</v>
      </c>
      <c r="D2838" s="1" t="s">
        <v>60</v>
      </c>
      <c r="E2838">
        <v>2022</v>
      </c>
      <c r="F2838" s="1" t="s">
        <v>235</v>
      </c>
      <c r="G2838" s="1" t="s">
        <v>877</v>
      </c>
      <c r="H2838" s="1" t="s">
        <v>3565</v>
      </c>
      <c r="I2838" s="1" t="s">
        <v>3566</v>
      </c>
      <c r="J2838" s="1" t="s">
        <v>70</v>
      </c>
      <c r="K2838" s="3">
        <v>25.81</v>
      </c>
      <c r="L2838">
        <v>4</v>
      </c>
      <c r="M2838" s="3">
        <v>103.24</v>
      </c>
      <c r="N2838" s="1" t="s">
        <v>6669</v>
      </c>
      <c r="O2838" s="1" t="s">
        <v>37</v>
      </c>
    </row>
    <row r="2839" spans="1:15" x14ac:dyDescent="0.3">
      <c r="A2839" s="1" t="s">
        <v>6562</v>
      </c>
      <c r="B2839" s="2">
        <v>44838</v>
      </c>
      <c r="C2839" s="1" t="s">
        <v>6671</v>
      </c>
      <c r="D2839" s="1" t="s">
        <v>133</v>
      </c>
      <c r="E2839">
        <v>2022</v>
      </c>
      <c r="F2839" s="1" t="s">
        <v>2149</v>
      </c>
      <c r="G2839" s="1" t="s">
        <v>2444</v>
      </c>
      <c r="H2839" s="1" t="s">
        <v>1530</v>
      </c>
      <c r="I2839" s="1" t="s">
        <v>3608</v>
      </c>
      <c r="J2839" s="1" t="s">
        <v>70</v>
      </c>
      <c r="K2839" s="3">
        <v>37.6</v>
      </c>
      <c r="L2839">
        <v>3</v>
      </c>
      <c r="M2839" s="3">
        <v>112.8</v>
      </c>
      <c r="N2839" s="1" t="s">
        <v>21</v>
      </c>
      <c r="O2839" s="1" t="s">
        <v>30</v>
      </c>
    </row>
    <row r="2840" spans="1:15" x14ac:dyDescent="0.3">
      <c r="A2840" s="1" t="s">
        <v>6563</v>
      </c>
      <c r="B2840" s="2">
        <v>45455</v>
      </c>
      <c r="C2840" s="1" t="s">
        <v>6670</v>
      </c>
      <c r="D2840" s="1" t="s">
        <v>24</v>
      </c>
      <c r="E2840">
        <v>2024</v>
      </c>
      <c r="F2840" s="1" t="s">
        <v>4032</v>
      </c>
      <c r="G2840" s="1" t="s">
        <v>4033</v>
      </c>
      <c r="H2840" s="1" t="s">
        <v>747</v>
      </c>
      <c r="I2840" s="1" t="s">
        <v>748</v>
      </c>
      <c r="J2840" s="1" t="s">
        <v>70</v>
      </c>
      <c r="K2840" s="3">
        <v>12.53</v>
      </c>
      <c r="L2840">
        <v>2</v>
      </c>
      <c r="M2840" s="3">
        <v>25.06</v>
      </c>
      <c r="N2840" s="1" t="s">
        <v>29</v>
      </c>
      <c r="O2840" s="1" t="s">
        <v>193</v>
      </c>
    </row>
    <row r="2841" spans="1:15" x14ac:dyDescent="0.3">
      <c r="A2841" s="1" t="s">
        <v>6564</v>
      </c>
      <c r="B2841" s="2">
        <v>45543</v>
      </c>
      <c r="C2841" s="1" t="s">
        <v>6666</v>
      </c>
      <c r="D2841" s="1" t="s">
        <v>60</v>
      </c>
      <c r="E2841">
        <v>2024</v>
      </c>
      <c r="F2841" s="1" t="s">
        <v>179</v>
      </c>
      <c r="G2841" s="1" t="s">
        <v>180</v>
      </c>
      <c r="H2841" s="1" t="s">
        <v>2246</v>
      </c>
      <c r="I2841" s="1" t="s">
        <v>5791</v>
      </c>
      <c r="J2841" s="1" t="s">
        <v>70</v>
      </c>
      <c r="K2841" s="3">
        <v>16.440000000000001</v>
      </c>
      <c r="L2841">
        <v>2</v>
      </c>
      <c r="M2841" s="3">
        <v>32.880000000000003</v>
      </c>
      <c r="N2841" s="1" t="s">
        <v>29</v>
      </c>
      <c r="O2841" s="1" t="s">
        <v>37</v>
      </c>
    </row>
    <row r="2842" spans="1:15" x14ac:dyDescent="0.3">
      <c r="A2842" s="1" t="s">
        <v>6565</v>
      </c>
      <c r="B2842" s="2">
        <v>44934</v>
      </c>
      <c r="C2842" s="1" t="s">
        <v>6666</v>
      </c>
      <c r="D2842" s="1" t="s">
        <v>210</v>
      </c>
      <c r="E2842">
        <v>2023</v>
      </c>
      <c r="F2842" s="1" t="s">
        <v>1897</v>
      </c>
      <c r="G2842" s="1" t="s">
        <v>1898</v>
      </c>
      <c r="H2842" s="1" t="s">
        <v>1130</v>
      </c>
      <c r="I2842" s="1" t="s">
        <v>5128</v>
      </c>
      <c r="J2842" s="1" t="s">
        <v>51</v>
      </c>
      <c r="K2842" s="3">
        <v>23.35</v>
      </c>
      <c r="L2842">
        <v>4</v>
      </c>
      <c r="M2842" s="3">
        <v>93.4</v>
      </c>
      <c r="N2842" s="1" t="s">
        <v>21</v>
      </c>
      <c r="O2842" s="1" t="s">
        <v>193</v>
      </c>
    </row>
    <row r="2843" spans="1:15" x14ac:dyDescent="0.3">
      <c r="A2843" s="1" t="s">
        <v>6566</v>
      </c>
      <c r="B2843" s="2">
        <v>45302</v>
      </c>
      <c r="C2843" s="1" t="s">
        <v>6672</v>
      </c>
      <c r="D2843" s="1" t="s">
        <v>210</v>
      </c>
      <c r="E2843">
        <v>2024</v>
      </c>
      <c r="F2843" s="1" t="s">
        <v>438</v>
      </c>
      <c r="G2843" s="1" t="s">
        <v>1790</v>
      </c>
      <c r="H2843" s="1" t="s">
        <v>252</v>
      </c>
      <c r="I2843" s="1" t="s">
        <v>253</v>
      </c>
      <c r="J2843" s="1" t="s">
        <v>70</v>
      </c>
      <c r="K2843" s="3">
        <v>31.18</v>
      </c>
      <c r="L2843">
        <v>5</v>
      </c>
      <c r="M2843" s="3">
        <v>155.9</v>
      </c>
      <c r="N2843" s="1" t="s">
        <v>6669</v>
      </c>
      <c r="O2843" s="1" t="s">
        <v>44</v>
      </c>
    </row>
    <row r="2844" spans="1:15" x14ac:dyDescent="0.3">
      <c r="A2844" s="1" t="s">
        <v>6567</v>
      </c>
      <c r="B2844" s="2">
        <v>45699</v>
      </c>
      <c r="C2844" s="1" t="s">
        <v>6671</v>
      </c>
      <c r="D2844" s="1" t="s">
        <v>39</v>
      </c>
      <c r="E2844">
        <v>2025</v>
      </c>
      <c r="F2844" s="1" t="s">
        <v>1176</v>
      </c>
      <c r="G2844" s="1" t="s">
        <v>1177</v>
      </c>
      <c r="H2844" s="1" t="s">
        <v>4233</v>
      </c>
      <c r="I2844" s="1" t="s">
        <v>4234</v>
      </c>
      <c r="J2844" s="1" t="s">
        <v>70</v>
      </c>
      <c r="K2844" s="3">
        <v>22.44</v>
      </c>
      <c r="L2844">
        <v>3</v>
      </c>
      <c r="M2844" s="3">
        <v>67.319999999999993</v>
      </c>
      <c r="N2844" s="1" t="s">
        <v>21</v>
      </c>
      <c r="O2844" s="1" t="s">
        <v>37</v>
      </c>
    </row>
    <row r="2845" spans="1:15" x14ac:dyDescent="0.3">
      <c r="A2845" s="1" t="s">
        <v>6568</v>
      </c>
      <c r="B2845" s="2">
        <v>45626</v>
      </c>
      <c r="C2845" s="1" t="s">
        <v>6673</v>
      </c>
      <c r="D2845" s="1" t="s">
        <v>54</v>
      </c>
      <c r="E2845">
        <v>2024</v>
      </c>
      <c r="F2845" s="1" t="s">
        <v>2089</v>
      </c>
      <c r="G2845" s="1" t="s">
        <v>2649</v>
      </c>
      <c r="H2845" s="1" t="s">
        <v>6387</v>
      </c>
      <c r="I2845" s="1" t="s">
        <v>6388</v>
      </c>
      <c r="J2845" s="1" t="s">
        <v>20</v>
      </c>
      <c r="K2845" s="3">
        <v>56.66</v>
      </c>
      <c r="L2845">
        <v>1</v>
      </c>
      <c r="M2845" s="3">
        <v>56.66</v>
      </c>
      <c r="N2845" s="1" t="s">
        <v>21</v>
      </c>
      <c r="O2845" s="1" t="s">
        <v>95</v>
      </c>
    </row>
    <row r="2846" spans="1:15" x14ac:dyDescent="0.3">
      <c r="A2846" s="1" t="s">
        <v>6569</v>
      </c>
      <c r="B2846" s="2">
        <v>45540</v>
      </c>
      <c r="C2846" s="1" t="s">
        <v>6672</v>
      </c>
      <c r="D2846" s="1" t="s">
        <v>60</v>
      </c>
      <c r="E2846">
        <v>2024</v>
      </c>
      <c r="F2846" s="1" t="s">
        <v>802</v>
      </c>
      <c r="G2846" s="1" t="s">
        <v>803</v>
      </c>
      <c r="H2846" s="1" t="s">
        <v>6570</v>
      </c>
      <c r="I2846" s="1" t="s">
        <v>6571</v>
      </c>
      <c r="J2846" s="1" t="s">
        <v>20</v>
      </c>
      <c r="K2846" s="3">
        <v>12.43</v>
      </c>
      <c r="L2846">
        <v>4</v>
      </c>
      <c r="M2846" s="3">
        <v>49.72</v>
      </c>
      <c r="N2846" s="1" t="s">
        <v>6669</v>
      </c>
      <c r="O2846" s="1" t="s">
        <v>44</v>
      </c>
    </row>
    <row r="2847" spans="1:15" x14ac:dyDescent="0.3">
      <c r="A2847" s="1" t="s">
        <v>6572</v>
      </c>
      <c r="B2847" s="2">
        <v>45059</v>
      </c>
      <c r="C2847" s="1" t="s">
        <v>6673</v>
      </c>
      <c r="D2847" s="1" t="s">
        <v>46</v>
      </c>
      <c r="E2847">
        <v>2023</v>
      </c>
      <c r="F2847" s="1" t="s">
        <v>686</v>
      </c>
      <c r="G2847" s="1" t="s">
        <v>1696</v>
      </c>
      <c r="H2847" s="1" t="s">
        <v>1479</v>
      </c>
      <c r="I2847" s="1" t="s">
        <v>5947</v>
      </c>
      <c r="J2847" s="1" t="s">
        <v>87</v>
      </c>
      <c r="K2847" s="3">
        <v>12.65</v>
      </c>
      <c r="L2847">
        <v>5</v>
      </c>
      <c r="M2847" s="3">
        <v>63.25</v>
      </c>
      <c r="N2847" s="1" t="s">
        <v>21</v>
      </c>
      <c r="O2847" s="1" t="s">
        <v>80</v>
      </c>
    </row>
    <row r="2848" spans="1:15" x14ac:dyDescent="0.3">
      <c r="A2848" s="1" t="s">
        <v>6573</v>
      </c>
      <c r="B2848" s="2">
        <v>45392</v>
      </c>
      <c r="C2848" s="1" t="s">
        <v>6670</v>
      </c>
      <c r="D2848" s="1" t="s">
        <v>82</v>
      </c>
      <c r="E2848">
        <v>2024</v>
      </c>
      <c r="F2848" s="1" t="s">
        <v>1511</v>
      </c>
      <c r="G2848" s="1" t="s">
        <v>1512</v>
      </c>
      <c r="H2848" s="1" t="s">
        <v>292</v>
      </c>
      <c r="I2848" s="1" t="s">
        <v>293</v>
      </c>
      <c r="J2848" s="1" t="s">
        <v>20</v>
      </c>
      <c r="K2848" s="3">
        <v>11.49</v>
      </c>
      <c r="L2848">
        <v>1</v>
      </c>
      <c r="M2848" s="3">
        <v>11.49</v>
      </c>
      <c r="N2848" s="1" t="s">
        <v>29</v>
      </c>
      <c r="O2848" s="1" t="s">
        <v>37</v>
      </c>
    </row>
    <row r="2849" spans="1:15" x14ac:dyDescent="0.3">
      <c r="A2849" s="1" t="s">
        <v>6574</v>
      </c>
      <c r="B2849" s="2">
        <v>45189</v>
      </c>
      <c r="C2849" s="1" t="s">
        <v>6670</v>
      </c>
      <c r="D2849" s="1" t="s">
        <v>60</v>
      </c>
      <c r="E2849">
        <v>2023</v>
      </c>
      <c r="F2849" s="1" t="s">
        <v>611</v>
      </c>
      <c r="G2849" s="1" t="s">
        <v>6575</v>
      </c>
      <c r="H2849" s="1" t="s">
        <v>3638</v>
      </c>
      <c r="I2849" s="1" t="s">
        <v>6576</v>
      </c>
      <c r="J2849" s="1" t="s">
        <v>70</v>
      </c>
      <c r="K2849" s="3">
        <v>33.81</v>
      </c>
      <c r="L2849">
        <v>1</v>
      </c>
      <c r="M2849" s="3">
        <v>33.81</v>
      </c>
      <c r="N2849" s="1" t="s">
        <v>6669</v>
      </c>
      <c r="O2849" s="1" t="s">
        <v>22</v>
      </c>
    </row>
    <row r="2850" spans="1:15" x14ac:dyDescent="0.3">
      <c r="A2850" s="1" t="s">
        <v>6577</v>
      </c>
      <c r="B2850" s="2">
        <v>45882</v>
      </c>
      <c r="C2850" s="1" t="s">
        <v>6670</v>
      </c>
      <c r="D2850" s="1" t="s">
        <v>90</v>
      </c>
      <c r="E2850">
        <v>2025</v>
      </c>
      <c r="F2850" s="1" t="s">
        <v>765</v>
      </c>
      <c r="G2850" s="1" t="s">
        <v>5258</v>
      </c>
      <c r="H2850" s="1" t="s">
        <v>2690</v>
      </c>
      <c r="I2850" s="1" t="s">
        <v>2691</v>
      </c>
      <c r="J2850" s="1" t="s">
        <v>70</v>
      </c>
      <c r="K2850" s="3">
        <v>37.68</v>
      </c>
      <c r="L2850">
        <v>1</v>
      </c>
      <c r="M2850" s="3">
        <v>37.68</v>
      </c>
      <c r="N2850" s="1" t="s">
        <v>21</v>
      </c>
      <c r="O2850" s="1" t="s">
        <v>37</v>
      </c>
    </row>
    <row r="2851" spans="1:15" x14ac:dyDescent="0.3">
      <c r="A2851" s="1" t="s">
        <v>6578</v>
      </c>
      <c r="B2851" s="2">
        <v>45079</v>
      </c>
      <c r="C2851" s="1" t="s">
        <v>6668</v>
      </c>
      <c r="D2851" s="1" t="s">
        <v>24</v>
      </c>
      <c r="E2851">
        <v>2023</v>
      </c>
      <c r="F2851" s="1" t="s">
        <v>1751</v>
      </c>
      <c r="G2851" s="1" t="s">
        <v>1752</v>
      </c>
      <c r="H2851" s="1" t="s">
        <v>5735</v>
      </c>
      <c r="I2851" s="1" t="s">
        <v>5846</v>
      </c>
      <c r="J2851" s="1" t="s">
        <v>20</v>
      </c>
      <c r="K2851" s="3">
        <v>32.18</v>
      </c>
      <c r="L2851">
        <v>4</v>
      </c>
      <c r="M2851" s="3">
        <v>128.72</v>
      </c>
      <c r="N2851" s="1" t="s">
        <v>21</v>
      </c>
      <c r="O2851" s="1" t="s">
        <v>193</v>
      </c>
    </row>
    <row r="2852" spans="1:15" x14ac:dyDescent="0.3">
      <c r="A2852" s="1" t="s">
        <v>6579</v>
      </c>
      <c r="B2852" s="2">
        <v>45193</v>
      </c>
      <c r="C2852" s="1" t="s">
        <v>6666</v>
      </c>
      <c r="D2852" s="1" t="s">
        <v>60</v>
      </c>
      <c r="E2852">
        <v>2023</v>
      </c>
      <c r="F2852" s="1" t="s">
        <v>2017</v>
      </c>
      <c r="G2852" s="1" t="s">
        <v>4654</v>
      </c>
      <c r="H2852" s="1" t="s">
        <v>1140</v>
      </c>
      <c r="I2852" s="1" t="s">
        <v>3193</v>
      </c>
      <c r="J2852" s="1" t="s">
        <v>51</v>
      </c>
      <c r="K2852" s="3">
        <v>46.44</v>
      </c>
      <c r="L2852">
        <v>3</v>
      </c>
      <c r="M2852" s="3">
        <v>139.32</v>
      </c>
      <c r="N2852" s="1" t="s">
        <v>29</v>
      </c>
      <c r="O2852" s="1" t="s">
        <v>52</v>
      </c>
    </row>
    <row r="2853" spans="1:15" x14ac:dyDescent="0.3">
      <c r="A2853" s="1" t="s">
        <v>6580</v>
      </c>
      <c r="B2853" s="2">
        <v>45481</v>
      </c>
      <c r="C2853" s="1" t="s">
        <v>6667</v>
      </c>
      <c r="D2853" s="1" t="s">
        <v>32</v>
      </c>
      <c r="E2853">
        <v>2024</v>
      </c>
      <c r="F2853" s="1" t="s">
        <v>671</v>
      </c>
      <c r="G2853" s="1" t="s">
        <v>672</v>
      </c>
      <c r="H2853" s="1" t="s">
        <v>5603</v>
      </c>
      <c r="I2853" s="1" t="s">
        <v>5604</v>
      </c>
      <c r="J2853" s="1" t="s">
        <v>70</v>
      </c>
      <c r="K2853" s="3">
        <v>19.89</v>
      </c>
      <c r="L2853">
        <v>5</v>
      </c>
      <c r="M2853" s="3">
        <v>99.45</v>
      </c>
      <c r="N2853" s="1" t="s">
        <v>21</v>
      </c>
      <c r="O2853" s="1" t="s">
        <v>193</v>
      </c>
    </row>
    <row r="2854" spans="1:15" x14ac:dyDescent="0.3">
      <c r="A2854" s="1" t="s">
        <v>6581</v>
      </c>
      <c r="B2854" s="2">
        <v>45243</v>
      </c>
      <c r="C2854" s="1" t="s">
        <v>6667</v>
      </c>
      <c r="D2854" s="1" t="s">
        <v>54</v>
      </c>
      <c r="E2854">
        <v>2023</v>
      </c>
      <c r="F2854" s="1" t="s">
        <v>2266</v>
      </c>
      <c r="G2854" s="1" t="s">
        <v>2267</v>
      </c>
      <c r="H2854" s="1" t="s">
        <v>2844</v>
      </c>
      <c r="I2854" s="1" t="s">
        <v>2845</v>
      </c>
      <c r="J2854" s="1" t="s">
        <v>51</v>
      </c>
      <c r="K2854" s="3">
        <v>40.380000000000003</v>
      </c>
      <c r="L2854">
        <v>5</v>
      </c>
      <c r="M2854" s="3">
        <v>201.9</v>
      </c>
      <c r="N2854" s="1" t="s">
        <v>21</v>
      </c>
      <c r="O2854" s="1" t="s">
        <v>22</v>
      </c>
    </row>
    <row r="2855" spans="1:15" x14ac:dyDescent="0.3">
      <c r="A2855" s="1" t="s">
        <v>6582</v>
      </c>
      <c r="B2855" s="2">
        <v>45730</v>
      </c>
      <c r="C2855" s="1" t="s">
        <v>6668</v>
      </c>
      <c r="D2855" s="1" t="s">
        <v>15</v>
      </c>
      <c r="E2855">
        <v>2025</v>
      </c>
      <c r="F2855" s="1" t="s">
        <v>1932</v>
      </c>
      <c r="G2855" s="1" t="s">
        <v>2263</v>
      </c>
      <c r="H2855" s="1" t="s">
        <v>613</v>
      </c>
      <c r="I2855" s="1" t="s">
        <v>614</v>
      </c>
      <c r="J2855" s="1" t="s">
        <v>87</v>
      </c>
      <c r="K2855" s="3">
        <v>29.19</v>
      </c>
      <c r="L2855">
        <v>4</v>
      </c>
      <c r="M2855" s="3">
        <v>116.76</v>
      </c>
      <c r="N2855" s="1" t="s">
        <v>6669</v>
      </c>
      <c r="O2855" s="1" t="s">
        <v>22</v>
      </c>
    </row>
    <row r="2856" spans="1:15" x14ac:dyDescent="0.3">
      <c r="A2856" s="1" t="s">
        <v>6583</v>
      </c>
      <c r="B2856" s="2">
        <v>44933</v>
      </c>
      <c r="C2856" s="1" t="s">
        <v>6673</v>
      </c>
      <c r="D2856" s="1" t="s">
        <v>210</v>
      </c>
      <c r="E2856">
        <v>2023</v>
      </c>
      <c r="F2856" s="1" t="s">
        <v>1040</v>
      </c>
      <c r="G2856" s="1" t="s">
        <v>3143</v>
      </c>
      <c r="H2856" s="1" t="s">
        <v>104</v>
      </c>
      <c r="I2856" s="1" t="s">
        <v>6584</v>
      </c>
      <c r="J2856" s="1" t="s">
        <v>87</v>
      </c>
      <c r="K2856" s="3">
        <v>34.19</v>
      </c>
      <c r="L2856">
        <v>5</v>
      </c>
      <c r="M2856" s="3">
        <v>170.95</v>
      </c>
      <c r="N2856" s="1" t="s">
        <v>21</v>
      </c>
      <c r="O2856" s="1" t="s">
        <v>44</v>
      </c>
    </row>
    <row r="2857" spans="1:15" x14ac:dyDescent="0.3">
      <c r="A2857" s="1" t="s">
        <v>6585</v>
      </c>
      <c r="B2857" s="2">
        <v>45535</v>
      </c>
      <c r="C2857" s="1" t="s">
        <v>6673</v>
      </c>
      <c r="D2857" s="1" t="s">
        <v>90</v>
      </c>
      <c r="E2857">
        <v>2024</v>
      </c>
      <c r="F2857" s="1" t="s">
        <v>4929</v>
      </c>
      <c r="G2857" s="1" t="s">
        <v>4930</v>
      </c>
      <c r="H2857" s="1" t="s">
        <v>342</v>
      </c>
      <c r="I2857" s="1" t="s">
        <v>4878</v>
      </c>
      <c r="J2857" s="1" t="s">
        <v>20</v>
      </c>
      <c r="K2857" s="3">
        <v>42.94</v>
      </c>
      <c r="L2857">
        <v>3</v>
      </c>
      <c r="M2857" s="3">
        <v>128.82</v>
      </c>
      <c r="N2857" s="1" t="s">
        <v>6669</v>
      </c>
      <c r="O2857" s="1" t="s">
        <v>193</v>
      </c>
    </row>
    <row r="2858" spans="1:15" x14ac:dyDescent="0.3">
      <c r="A2858" s="1" t="s">
        <v>6586</v>
      </c>
      <c r="B2858" s="2">
        <v>44836</v>
      </c>
      <c r="C2858" s="1" t="s">
        <v>6666</v>
      </c>
      <c r="D2858" s="1" t="s">
        <v>133</v>
      </c>
      <c r="E2858">
        <v>2022</v>
      </c>
      <c r="F2858" s="1" t="s">
        <v>1691</v>
      </c>
      <c r="G2858" s="1" t="s">
        <v>1692</v>
      </c>
      <c r="H2858" s="1" t="s">
        <v>1497</v>
      </c>
      <c r="I2858" s="1" t="s">
        <v>1498</v>
      </c>
      <c r="J2858" s="1" t="s">
        <v>20</v>
      </c>
      <c r="K2858" s="3">
        <v>46.12</v>
      </c>
      <c r="L2858">
        <v>5</v>
      </c>
      <c r="M2858" s="3">
        <v>230.6</v>
      </c>
      <c r="N2858" s="1" t="s">
        <v>6669</v>
      </c>
      <c r="O2858" s="1" t="s">
        <v>37</v>
      </c>
    </row>
    <row r="2859" spans="1:15" x14ac:dyDescent="0.3">
      <c r="A2859" s="1" t="s">
        <v>6587</v>
      </c>
      <c r="B2859" s="2">
        <v>45394</v>
      </c>
      <c r="C2859" s="1" t="s">
        <v>6668</v>
      </c>
      <c r="D2859" s="1" t="s">
        <v>82</v>
      </c>
      <c r="E2859">
        <v>2024</v>
      </c>
      <c r="F2859" s="1" t="s">
        <v>1993</v>
      </c>
      <c r="G2859" s="1" t="s">
        <v>4779</v>
      </c>
      <c r="H2859" s="1" t="s">
        <v>2319</v>
      </c>
      <c r="I2859" s="1" t="s">
        <v>2320</v>
      </c>
      <c r="J2859" s="1" t="s">
        <v>70</v>
      </c>
      <c r="K2859" s="3">
        <v>28.64</v>
      </c>
      <c r="L2859">
        <v>1</v>
      </c>
      <c r="M2859" s="3">
        <v>28.64</v>
      </c>
      <c r="N2859" s="1" t="s">
        <v>21</v>
      </c>
      <c r="O2859" s="1" t="s">
        <v>95</v>
      </c>
    </row>
    <row r="2860" spans="1:15" x14ac:dyDescent="0.3">
      <c r="A2860" s="1" t="s">
        <v>6588</v>
      </c>
      <c r="B2860" s="2">
        <v>45404</v>
      </c>
      <c r="C2860" s="1" t="s">
        <v>6667</v>
      </c>
      <c r="D2860" s="1" t="s">
        <v>82</v>
      </c>
      <c r="E2860">
        <v>2024</v>
      </c>
      <c r="F2860" s="1" t="s">
        <v>3605</v>
      </c>
      <c r="G2860" s="1" t="s">
        <v>3606</v>
      </c>
      <c r="H2860" s="1" t="s">
        <v>1024</v>
      </c>
      <c r="I2860" s="1" t="s">
        <v>1025</v>
      </c>
      <c r="J2860" s="1" t="s">
        <v>20</v>
      </c>
      <c r="K2860" s="3">
        <v>27.85</v>
      </c>
      <c r="L2860">
        <v>4</v>
      </c>
      <c r="M2860" s="3">
        <v>111.4</v>
      </c>
      <c r="N2860" s="1" t="s">
        <v>29</v>
      </c>
      <c r="O2860" s="1" t="s">
        <v>30</v>
      </c>
    </row>
    <row r="2861" spans="1:15" x14ac:dyDescent="0.3">
      <c r="A2861" s="1" t="s">
        <v>6589</v>
      </c>
      <c r="B2861" s="2">
        <v>45102</v>
      </c>
      <c r="C2861" s="1" t="s">
        <v>6666</v>
      </c>
      <c r="D2861" s="1" t="s">
        <v>24</v>
      </c>
      <c r="E2861">
        <v>2023</v>
      </c>
      <c r="F2861" s="1" t="s">
        <v>6590</v>
      </c>
      <c r="G2861" s="1" t="s">
        <v>6591</v>
      </c>
      <c r="H2861" s="1" t="s">
        <v>2438</v>
      </c>
      <c r="I2861" s="1" t="s">
        <v>2439</v>
      </c>
      <c r="J2861" s="1" t="s">
        <v>20</v>
      </c>
      <c r="K2861" s="3">
        <v>10.34</v>
      </c>
      <c r="L2861">
        <v>3</v>
      </c>
      <c r="M2861" s="3">
        <v>31.02</v>
      </c>
      <c r="N2861" s="1" t="s">
        <v>88</v>
      </c>
      <c r="O2861" s="1" t="s">
        <v>22</v>
      </c>
    </row>
    <row r="2862" spans="1:15" x14ac:dyDescent="0.3">
      <c r="A2862" s="1" t="s">
        <v>6592</v>
      </c>
      <c r="B2862" s="2">
        <v>45805</v>
      </c>
      <c r="C2862" s="1" t="s">
        <v>6670</v>
      </c>
      <c r="D2862" s="1" t="s">
        <v>46</v>
      </c>
      <c r="E2862">
        <v>2025</v>
      </c>
      <c r="F2862" s="1" t="s">
        <v>1388</v>
      </c>
      <c r="G2862" s="1" t="s">
        <v>1389</v>
      </c>
      <c r="H2862" s="1" t="s">
        <v>4036</v>
      </c>
      <c r="I2862" s="1" t="s">
        <v>4037</v>
      </c>
      <c r="J2862" s="1" t="s">
        <v>87</v>
      </c>
      <c r="K2862" s="3">
        <v>16.809999999999999</v>
      </c>
      <c r="L2862">
        <v>1</v>
      </c>
      <c r="M2862" s="3">
        <v>16.809999999999999</v>
      </c>
      <c r="N2862" s="1" t="s">
        <v>6669</v>
      </c>
      <c r="O2862" s="1" t="s">
        <v>37</v>
      </c>
    </row>
    <row r="2863" spans="1:15" x14ac:dyDescent="0.3">
      <c r="A2863" s="1" t="s">
        <v>6593</v>
      </c>
      <c r="B2863" s="2">
        <v>45241</v>
      </c>
      <c r="C2863" s="1" t="s">
        <v>6673</v>
      </c>
      <c r="D2863" s="1" t="s">
        <v>54</v>
      </c>
      <c r="E2863">
        <v>2023</v>
      </c>
      <c r="F2863" s="1" t="s">
        <v>967</v>
      </c>
      <c r="G2863" s="1" t="s">
        <v>968</v>
      </c>
      <c r="H2863" s="1" t="s">
        <v>1021</v>
      </c>
      <c r="I2863" s="1" t="s">
        <v>3154</v>
      </c>
      <c r="J2863" s="1" t="s">
        <v>70</v>
      </c>
      <c r="K2863" s="3">
        <v>15.99</v>
      </c>
      <c r="L2863">
        <v>3</v>
      </c>
      <c r="M2863" s="3">
        <v>47.97</v>
      </c>
      <c r="N2863" s="1" t="s">
        <v>6669</v>
      </c>
      <c r="O2863" s="1" t="s">
        <v>37</v>
      </c>
    </row>
    <row r="2864" spans="1:15" x14ac:dyDescent="0.3">
      <c r="A2864" s="1" t="s">
        <v>6594</v>
      </c>
      <c r="B2864" s="2">
        <v>45056</v>
      </c>
      <c r="C2864" s="1" t="s">
        <v>6670</v>
      </c>
      <c r="D2864" s="1" t="s">
        <v>46</v>
      </c>
      <c r="E2864">
        <v>2023</v>
      </c>
      <c r="F2864" s="1" t="s">
        <v>4933</v>
      </c>
      <c r="G2864" s="1" t="s">
        <v>4934</v>
      </c>
      <c r="H2864" s="1" t="s">
        <v>1513</v>
      </c>
      <c r="I2864" s="1" t="s">
        <v>4733</v>
      </c>
      <c r="J2864" s="1" t="s">
        <v>87</v>
      </c>
      <c r="K2864" s="3">
        <v>6.22</v>
      </c>
      <c r="L2864">
        <v>5</v>
      </c>
      <c r="M2864" s="3">
        <v>31.1</v>
      </c>
      <c r="N2864" s="1" t="s">
        <v>6669</v>
      </c>
      <c r="O2864" s="1" t="s">
        <v>44</v>
      </c>
    </row>
    <row r="2865" spans="1:15" x14ac:dyDescent="0.3">
      <c r="A2865" s="1" t="s">
        <v>6595</v>
      </c>
      <c r="B2865" s="2">
        <v>45166</v>
      </c>
      <c r="C2865" s="1" t="s">
        <v>6667</v>
      </c>
      <c r="D2865" s="1" t="s">
        <v>90</v>
      </c>
      <c r="E2865">
        <v>2023</v>
      </c>
      <c r="F2865" s="1" t="s">
        <v>1249</v>
      </c>
      <c r="G2865" s="1" t="s">
        <v>1710</v>
      </c>
      <c r="H2865" s="1" t="s">
        <v>4276</v>
      </c>
      <c r="I2865" s="1" t="s">
        <v>6430</v>
      </c>
      <c r="J2865" s="1" t="s">
        <v>20</v>
      </c>
      <c r="K2865" s="3">
        <v>22.46</v>
      </c>
      <c r="L2865">
        <v>3</v>
      </c>
      <c r="M2865" s="3">
        <v>67.38</v>
      </c>
      <c r="N2865" s="1" t="s">
        <v>88</v>
      </c>
      <c r="O2865" s="1" t="s">
        <v>37</v>
      </c>
    </row>
    <row r="2866" spans="1:15" x14ac:dyDescent="0.3">
      <c r="A2866" s="1" t="s">
        <v>6596</v>
      </c>
      <c r="B2866" s="2">
        <v>45359</v>
      </c>
      <c r="C2866" s="1" t="s">
        <v>6668</v>
      </c>
      <c r="D2866" s="1" t="s">
        <v>15</v>
      </c>
      <c r="E2866">
        <v>2024</v>
      </c>
      <c r="F2866" s="1" t="s">
        <v>164</v>
      </c>
      <c r="G2866" s="1" t="s">
        <v>165</v>
      </c>
      <c r="H2866" s="1" t="s">
        <v>6597</v>
      </c>
      <c r="I2866" s="1" t="s">
        <v>6598</v>
      </c>
      <c r="J2866" s="1" t="s">
        <v>20</v>
      </c>
      <c r="K2866" s="3">
        <v>41.27</v>
      </c>
      <c r="L2866">
        <v>2</v>
      </c>
      <c r="M2866" s="3">
        <v>82.54</v>
      </c>
      <c r="N2866" s="1" t="s">
        <v>29</v>
      </c>
      <c r="O2866" s="1" t="s">
        <v>193</v>
      </c>
    </row>
    <row r="2867" spans="1:15" x14ac:dyDescent="0.3">
      <c r="A2867" s="1" t="s">
        <v>6599</v>
      </c>
      <c r="B2867" s="2">
        <v>45733</v>
      </c>
      <c r="C2867" s="1" t="s">
        <v>6667</v>
      </c>
      <c r="D2867" s="1" t="s">
        <v>15</v>
      </c>
      <c r="E2867">
        <v>2025</v>
      </c>
      <c r="F2867" s="1" t="s">
        <v>2906</v>
      </c>
      <c r="G2867" s="1" t="s">
        <v>4844</v>
      </c>
      <c r="H2867" s="1" t="s">
        <v>2627</v>
      </c>
      <c r="I2867" s="1" t="s">
        <v>2628</v>
      </c>
      <c r="J2867" s="1" t="s">
        <v>20</v>
      </c>
      <c r="K2867" s="3">
        <v>23.53</v>
      </c>
      <c r="L2867">
        <v>4</v>
      </c>
      <c r="M2867" s="3">
        <v>94.12</v>
      </c>
      <c r="N2867" s="1" t="s">
        <v>6669</v>
      </c>
      <c r="O2867" s="1" t="s">
        <v>80</v>
      </c>
    </row>
    <row r="2868" spans="1:15" x14ac:dyDescent="0.3">
      <c r="A2868" s="1" t="s">
        <v>6600</v>
      </c>
      <c r="B2868" s="2">
        <v>45619</v>
      </c>
      <c r="C2868" s="1" t="s">
        <v>6673</v>
      </c>
      <c r="D2868" s="1" t="s">
        <v>54</v>
      </c>
      <c r="E2868">
        <v>2024</v>
      </c>
      <c r="F2868" s="1" t="s">
        <v>2140</v>
      </c>
      <c r="G2868" s="1" t="s">
        <v>6601</v>
      </c>
      <c r="H2868" s="1" t="s">
        <v>6140</v>
      </c>
      <c r="I2868" s="1" t="s">
        <v>6141</v>
      </c>
      <c r="J2868" s="1" t="s">
        <v>20</v>
      </c>
      <c r="K2868" s="3">
        <v>7.9</v>
      </c>
      <c r="L2868">
        <v>1</v>
      </c>
      <c r="M2868" s="3">
        <v>7.9</v>
      </c>
      <c r="N2868" s="1" t="s">
        <v>21</v>
      </c>
      <c r="O2868" s="1" t="s">
        <v>44</v>
      </c>
    </row>
    <row r="2869" spans="1:15" x14ac:dyDescent="0.3">
      <c r="A2869" s="1" t="s">
        <v>6602</v>
      </c>
      <c r="B2869" s="2">
        <v>45152</v>
      </c>
      <c r="C2869" s="1" t="s">
        <v>6667</v>
      </c>
      <c r="D2869" s="1" t="s">
        <v>90</v>
      </c>
      <c r="E2869">
        <v>2023</v>
      </c>
      <c r="F2869" s="1" t="s">
        <v>2855</v>
      </c>
      <c r="G2869" s="1" t="s">
        <v>2856</v>
      </c>
      <c r="H2869" s="1" t="s">
        <v>984</v>
      </c>
      <c r="I2869" s="1" t="s">
        <v>1711</v>
      </c>
      <c r="J2869" s="1" t="s">
        <v>70</v>
      </c>
      <c r="K2869" s="3">
        <v>22.24</v>
      </c>
      <c r="L2869">
        <v>2</v>
      </c>
      <c r="M2869" s="3">
        <v>44.48</v>
      </c>
      <c r="N2869" s="1" t="s">
        <v>29</v>
      </c>
      <c r="O2869" s="1" t="s">
        <v>37</v>
      </c>
    </row>
    <row r="2870" spans="1:15" x14ac:dyDescent="0.3">
      <c r="A2870" s="1" t="s">
        <v>6603</v>
      </c>
      <c r="B2870" s="2">
        <v>45071</v>
      </c>
      <c r="C2870" s="1" t="s">
        <v>6672</v>
      </c>
      <c r="D2870" s="1" t="s">
        <v>46</v>
      </c>
      <c r="E2870">
        <v>2023</v>
      </c>
      <c r="F2870" s="1" t="s">
        <v>658</v>
      </c>
      <c r="G2870" s="1" t="s">
        <v>3619</v>
      </c>
      <c r="H2870" s="1" t="s">
        <v>5148</v>
      </c>
      <c r="I2870" s="1" t="s">
        <v>5149</v>
      </c>
      <c r="J2870" s="1" t="s">
        <v>51</v>
      </c>
      <c r="K2870" s="3">
        <v>8.75</v>
      </c>
      <c r="L2870">
        <v>1</v>
      </c>
      <c r="M2870" s="3">
        <v>8.75</v>
      </c>
      <c r="N2870" s="1" t="s">
        <v>29</v>
      </c>
      <c r="O2870" s="1" t="s">
        <v>37</v>
      </c>
    </row>
    <row r="2871" spans="1:15" x14ac:dyDescent="0.3">
      <c r="A2871" s="1" t="s">
        <v>6604</v>
      </c>
      <c r="B2871" s="2">
        <v>45518</v>
      </c>
      <c r="C2871" s="1" t="s">
        <v>6670</v>
      </c>
      <c r="D2871" s="1" t="s">
        <v>90</v>
      </c>
      <c r="E2871">
        <v>2024</v>
      </c>
      <c r="F2871" s="1" t="s">
        <v>1459</v>
      </c>
      <c r="G2871" s="1" t="s">
        <v>1460</v>
      </c>
      <c r="H2871" s="1" t="s">
        <v>3762</v>
      </c>
      <c r="I2871" s="1" t="s">
        <v>3763</v>
      </c>
      <c r="J2871" s="1" t="s">
        <v>20</v>
      </c>
      <c r="K2871" s="3">
        <v>50.25</v>
      </c>
      <c r="L2871">
        <v>3</v>
      </c>
      <c r="M2871" s="3">
        <v>150.75</v>
      </c>
      <c r="N2871" s="1" t="s">
        <v>29</v>
      </c>
      <c r="O2871" s="1" t="s">
        <v>22</v>
      </c>
    </row>
    <row r="2872" spans="1:15" x14ac:dyDescent="0.3">
      <c r="A2872" s="1" t="s">
        <v>6605</v>
      </c>
      <c r="B2872" s="2">
        <v>45534</v>
      </c>
      <c r="C2872" s="1" t="s">
        <v>6668</v>
      </c>
      <c r="D2872" s="1" t="s">
        <v>90</v>
      </c>
      <c r="E2872">
        <v>2024</v>
      </c>
      <c r="F2872" s="1" t="s">
        <v>2169</v>
      </c>
      <c r="G2872" s="1" t="s">
        <v>5922</v>
      </c>
      <c r="H2872" s="1" t="s">
        <v>2174</v>
      </c>
      <c r="I2872" s="1" t="s">
        <v>3048</v>
      </c>
      <c r="J2872" s="1" t="s">
        <v>70</v>
      </c>
      <c r="K2872" s="3">
        <v>19.22</v>
      </c>
      <c r="L2872">
        <v>2</v>
      </c>
      <c r="M2872" s="3">
        <v>38.44</v>
      </c>
      <c r="N2872" s="1" t="s">
        <v>6669</v>
      </c>
      <c r="O2872" s="1" t="s">
        <v>37</v>
      </c>
    </row>
    <row r="2873" spans="1:15" x14ac:dyDescent="0.3">
      <c r="A2873" s="1" t="s">
        <v>6606</v>
      </c>
      <c r="B2873" s="2">
        <v>45390</v>
      </c>
      <c r="C2873" s="1" t="s">
        <v>6667</v>
      </c>
      <c r="D2873" s="1" t="s">
        <v>82</v>
      </c>
      <c r="E2873">
        <v>2024</v>
      </c>
      <c r="F2873" s="1" t="s">
        <v>1495</v>
      </c>
      <c r="G2873" s="1" t="s">
        <v>1496</v>
      </c>
      <c r="H2873" s="1" t="s">
        <v>2779</v>
      </c>
      <c r="I2873" s="1" t="s">
        <v>3514</v>
      </c>
      <c r="J2873" s="1" t="s">
        <v>20</v>
      </c>
      <c r="K2873" s="3">
        <v>16.91</v>
      </c>
      <c r="L2873">
        <v>4</v>
      </c>
      <c r="M2873" s="3">
        <v>67.64</v>
      </c>
      <c r="N2873" s="1" t="s">
        <v>21</v>
      </c>
      <c r="O2873" s="1" t="s">
        <v>44</v>
      </c>
    </row>
    <row r="2874" spans="1:15" x14ac:dyDescent="0.3">
      <c r="A2874" s="1" t="s">
        <v>6607</v>
      </c>
      <c r="B2874" s="2">
        <v>45201</v>
      </c>
      <c r="C2874" s="1" t="s">
        <v>6667</v>
      </c>
      <c r="D2874" s="1" t="s">
        <v>133</v>
      </c>
      <c r="E2874">
        <v>2023</v>
      </c>
      <c r="F2874" s="1" t="s">
        <v>2967</v>
      </c>
      <c r="G2874" s="1" t="s">
        <v>2968</v>
      </c>
      <c r="H2874" s="1" t="s">
        <v>2356</v>
      </c>
      <c r="I2874" s="1" t="s">
        <v>3010</v>
      </c>
      <c r="J2874" s="1" t="s">
        <v>70</v>
      </c>
      <c r="K2874" s="3">
        <v>25.23</v>
      </c>
      <c r="L2874">
        <v>2</v>
      </c>
      <c r="M2874" s="3">
        <v>50.46</v>
      </c>
      <c r="N2874" s="1" t="s">
        <v>21</v>
      </c>
      <c r="O2874" s="1" t="s">
        <v>22</v>
      </c>
    </row>
    <row r="2875" spans="1:15" x14ac:dyDescent="0.3">
      <c r="A2875" s="1" t="s">
        <v>6608</v>
      </c>
      <c r="B2875" s="2">
        <v>45179</v>
      </c>
      <c r="C2875" s="1" t="s">
        <v>6666</v>
      </c>
      <c r="D2875" s="1" t="s">
        <v>60</v>
      </c>
      <c r="E2875">
        <v>2023</v>
      </c>
      <c r="F2875" s="1" t="s">
        <v>765</v>
      </c>
      <c r="G2875" s="1" t="s">
        <v>5258</v>
      </c>
      <c r="H2875" s="1" t="s">
        <v>1497</v>
      </c>
      <c r="I2875" s="1" t="s">
        <v>1498</v>
      </c>
      <c r="J2875" s="1" t="s">
        <v>87</v>
      </c>
      <c r="K2875" s="3">
        <v>34.4</v>
      </c>
      <c r="L2875">
        <v>1</v>
      </c>
      <c r="M2875" s="3">
        <v>34.4</v>
      </c>
      <c r="N2875" s="1" t="s">
        <v>6669</v>
      </c>
      <c r="O2875" s="1" t="s">
        <v>30</v>
      </c>
    </row>
    <row r="2876" spans="1:15" x14ac:dyDescent="0.3">
      <c r="A2876" s="1" t="s">
        <v>6609</v>
      </c>
      <c r="B2876" s="2">
        <v>45454</v>
      </c>
      <c r="C2876" s="1" t="s">
        <v>6671</v>
      </c>
      <c r="D2876" s="1" t="s">
        <v>24</v>
      </c>
      <c r="E2876">
        <v>2024</v>
      </c>
      <c r="F2876" s="1" t="s">
        <v>2637</v>
      </c>
      <c r="G2876" s="1" t="s">
        <v>2638</v>
      </c>
      <c r="H2876" s="1" t="s">
        <v>683</v>
      </c>
      <c r="I2876" s="1" t="s">
        <v>684</v>
      </c>
      <c r="J2876" s="1" t="s">
        <v>51</v>
      </c>
      <c r="K2876" s="3">
        <v>22.64</v>
      </c>
      <c r="L2876">
        <v>5</v>
      </c>
      <c r="M2876" s="3">
        <v>113.2</v>
      </c>
      <c r="N2876" s="1" t="s">
        <v>21</v>
      </c>
      <c r="O2876" s="1" t="s">
        <v>52</v>
      </c>
    </row>
    <row r="2877" spans="1:15" x14ac:dyDescent="0.3">
      <c r="A2877" s="1" t="s">
        <v>6610</v>
      </c>
      <c r="B2877" s="2">
        <v>45630</v>
      </c>
      <c r="C2877" s="1" t="s">
        <v>6670</v>
      </c>
      <c r="D2877" s="1" t="s">
        <v>107</v>
      </c>
      <c r="E2877">
        <v>2024</v>
      </c>
      <c r="F2877" s="1" t="s">
        <v>3409</v>
      </c>
      <c r="G2877" s="1" t="s">
        <v>3410</v>
      </c>
      <c r="H2877" s="1" t="s">
        <v>3221</v>
      </c>
      <c r="I2877" s="1" t="s">
        <v>5550</v>
      </c>
      <c r="J2877" s="1" t="s">
        <v>51</v>
      </c>
      <c r="K2877" s="3">
        <v>17.41</v>
      </c>
      <c r="L2877">
        <v>4</v>
      </c>
      <c r="M2877" s="3">
        <v>69.64</v>
      </c>
      <c r="N2877" s="1" t="s">
        <v>21</v>
      </c>
      <c r="O2877" s="1" t="s">
        <v>22</v>
      </c>
    </row>
    <row r="2878" spans="1:15" x14ac:dyDescent="0.3">
      <c r="A2878" s="1" t="s">
        <v>6611</v>
      </c>
      <c r="B2878" s="2">
        <v>45222</v>
      </c>
      <c r="C2878" s="1" t="s">
        <v>6667</v>
      </c>
      <c r="D2878" s="1" t="s">
        <v>133</v>
      </c>
      <c r="E2878">
        <v>2023</v>
      </c>
      <c r="F2878" s="1" t="s">
        <v>5601</v>
      </c>
      <c r="G2878" s="1" t="s">
        <v>5602</v>
      </c>
      <c r="H2878" s="1" t="s">
        <v>4998</v>
      </c>
      <c r="I2878" s="1" t="s">
        <v>4999</v>
      </c>
      <c r="J2878" s="1" t="s">
        <v>51</v>
      </c>
      <c r="K2878" s="3">
        <v>24.63</v>
      </c>
      <c r="L2878">
        <v>2</v>
      </c>
      <c r="M2878" s="3">
        <v>49.26</v>
      </c>
      <c r="N2878" s="1" t="s">
        <v>6669</v>
      </c>
      <c r="O2878" s="1" t="s">
        <v>44</v>
      </c>
    </row>
    <row r="2879" spans="1:15" x14ac:dyDescent="0.3">
      <c r="A2879" s="1" t="s">
        <v>6612</v>
      </c>
      <c r="B2879" s="2">
        <v>45089</v>
      </c>
      <c r="C2879" s="1" t="s">
        <v>6667</v>
      </c>
      <c r="D2879" s="1" t="s">
        <v>24</v>
      </c>
      <c r="E2879">
        <v>2023</v>
      </c>
      <c r="F2879" s="1" t="s">
        <v>414</v>
      </c>
      <c r="G2879" s="1" t="s">
        <v>1824</v>
      </c>
      <c r="H2879" s="1" t="s">
        <v>99</v>
      </c>
      <c r="I2879" s="1" t="s">
        <v>100</v>
      </c>
      <c r="J2879" s="1" t="s">
        <v>20</v>
      </c>
      <c r="K2879" s="3">
        <v>25.1</v>
      </c>
      <c r="L2879">
        <v>3</v>
      </c>
      <c r="M2879" s="3">
        <v>75.3</v>
      </c>
      <c r="N2879" s="1" t="s">
        <v>6669</v>
      </c>
      <c r="O2879" s="1" t="s">
        <v>95</v>
      </c>
    </row>
    <row r="2880" spans="1:15" x14ac:dyDescent="0.3">
      <c r="A2880" s="1" t="s">
        <v>6613</v>
      </c>
      <c r="B2880" s="2">
        <v>45848</v>
      </c>
      <c r="C2880" s="1" t="s">
        <v>6672</v>
      </c>
      <c r="D2880" s="1" t="s">
        <v>32</v>
      </c>
      <c r="E2880">
        <v>2025</v>
      </c>
      <c r="F2880" s="1" t="s">
        <v>5537</v>
      </c>
      <c r="G2880" s="1" t="s">
        <v>5538</v>
      </c>
      <c r="H2880" s="1" t="s">
        <v>593</v>
      </c>
      <c r="I2880" s="1" t="s">
        <v>2923</v>
      </c>
      <c r="J2880" s="1" t="s">
        <v>70</v>
      </c>
      <c r="K2880" s="3">
        <v>44.39</v>
      </c>
      <c r="L2880">
        <v>2</v>
      </c>
      <c r="M2880" s="3">
        <v>88.78</v>
      </c>
      <c r="N2880" s="1" t="s">
        <v>21</v>
      </c>
      <c r="O2880" s="1" t="s">
        <v>37</v>
      </c>
    </row>
    <row r="2881" spans="1:15" x14ac:dyDescent="0.3">
      <c r="A2881" s="1" t="s">
        <v>6614</v>
      </c>
      <c r="B2881" s="2">
        <v>45034</v>
      </c>
      <c r="C2881" s="1" t="s">
        <v>6671</v>
      </c>
      <c r="D2881" s="1" t="s">
        <v>82</v>
      </c>
      <c r="E2881">
        <v>2023</v>
      </c>
      <c r="F2881" s="1" t="s">
        <v>3698</v>
      </c>
      <c r="G2881" s="1" t="s">
        <v>3699</v>
      </c>
      <c r="H2881" s="1" t="s">
        <v>4655</v>
      </c>
      <c r="I2881" s="1" t="s">
        <v>4656</v>
      </c>
      <c r="J2881" s="1" t="s">
        <v>87</v>
      </c>
      <c r="K2881" s="3">
        <v>32.21</v>
      </c>
      <c r="L2881">
        <v>5</v>
      </c>
      <c r="M2881" s="3">
        <v>161.05000000000001</v>
      </c>
      <c r="N2881" s="1" t="s">
        <v>29</v>
      </c>
      <c r="O2881" s="1" t="s">
        <v>95</v>
      </c>
    </row>
    <row r="2882" spans="1:15" x14ac:dyDescent="0.3">
      <c r="A2882" s="1" t="s">
        <v>6615</v>
      </c>
      <c r="B2882" s="2">
        <v>45019</v>
      </c>
      <c r="C2882" s="1" t="s">
        <v>6667</v>
      </c>
      <c r="D2882" s="1" t="s">
        <v>82</v>
      </c>
      <c r="E2882">
        <v>2023</v>
      </c>
      <c r="F2882" s="1" t="s">
        <v>611</v>
      </c>
      <c r="G2882" s="1" t="s">
        <v>612</v>
      </c>
      <c r="H2882" s="1" t="s">
        <v>3565</v>
      </c>
      <c r="I2882" s="1" t="s">
        <v>3566</v>
      </c>
      <c r="J2882" s="1" t="s">
        <v>87</v>
      </c>
      <c r="K2882" s="3">
        <v>29.25</v>
      </c>
      <c r="L2882">
        <v>4</v>
      </c>
      <c r="M2882" s="3">
        <v>117</v>
      </c>
      <c r="N2882" s="1" t="s">
        <v>29</v>
      </c>
      <c r="O2882" s="1" t="s">
        <v>52</v>
      </c>
    </row>
    <row r="2883" spans="1:15" x14ac:dyDescent="0.3">
      <c r="A2883" s="1" t="s">
        <v>6616</v>
      </c>
      <c r="B2883" s="2">
        <v>45379</v>
      </c>
      <c r="C2883" s="1" t="s">
        <v>6672</v>
      </c>
      <c r="D2883" s="1" t="s">
        <v>15</v>
      </c>
      <c r="E2883">
        <v>2024</v>
      </c>
      <c r="F2883" s="1" t="s">
        <v>2549</v>
      </c>
      <c r="G2883" s="1" t="s">
        <v>2550</v>
      </c>
      <c r="H2883" s="1" t="s">
        <v>4253</v>
      </c>
      <c r="I2883" s="1" t="s">
        <v>4254</v>
      </c>
      <c r="J2883" s="1" t="s">
        <v>70</v>
      </c>
      <c r="K2883" s="3">
        <v>11.44</v>
      </c>
      <c r="L2883">
        <v>3</v>
      </c>
      <c r="M2883" s="3">
        <v>34.32</v>
      </c>
      <c r="N2883" s="1" t="s">
        <v>21</v>
      </c>
      <c r="O2883" s="1" t="s">
        <v>193</v>
      </c>
    </row>
    <row r="2884" spans="1:15" x14ac:dyDescent="0.3">
      <c r="A2884" s="1" t="s">
        <v>6617</v>
      </c>
      <c r="B2884" s="2">
        <v>45847</v>
      </c>
      <c r="C2884" s="1" t="s">
        <v>6670</v>
      </c>
      <c r="D2884" s="1" t="s">
        <v>32</v>
      </c>
      <c r="E2884">
        <v>2025</v>
      </c>
      <c r="F2884" s="1" t="s">
        <v>118</v>
      </c>
      <c r="G2884" s="1" t="s">
        <v>4770</v>
      </c>
      <c r="H2884" s="1" t="s">
        <v>1505</v>
      </c>
      <c r="I2884" s="1" t="s">
        <v>1506</v>
      </c>
      <c r="J2884" s="1" t="s">
        <v>20</v>
      </c>
      <c r="K2884" s="3">
        <v>12.79</v>
      </c>
      <c r="L2884">
        <v>3</v>
      </c>
      <c r="M2884" s="3">
        <v>38.369999999999997</v>
      </c>
      <c r="N2884" s="1" t="s">
        <v>21</v>
      </c>
      <c r="O2884" s="1" t="s">
        <v>193</v>
      </c>
    </row>
    <row r="2885" spans="1:15" x14ac:dyDescent="0.3">
      <c r="A2885" s="1" t="s">
        <v>6618</v>
      </c>
      <c r="B2885" s="2">
        <v>45436</v>
      </c>
      <c r="C2885" s="1" t="s">
        <v>6668</v>
      </c>
      <c r="D2885" s="1" t="s">
        <v>46</v>
      </c>
      <c r="E2885">
        <v>2024</v>
      </c>
      <c r="F2885" s="1" t="s">
        <v>6619</v>
      </c>
      <c r="G2885" s="1" t="s">
        <v>6620</v>
      </c>
      <c r="H2885" s="1" t="s">
        <v>932</v>
      </c>
      <c r="I2885" s="1" t="s">
        <v>933</v>
      </c>
      <c r="J2885" s="1" t="s">
        <v>51</v>
      </c>
      <c r="K2885" s="3">
        <v>18.47</v>
      </c>
      <c r="L2885">
        <v>4</v>
      </c>
      <c r="M2885" s="3">
        <v>73.88</v>
      </c>
      <c r="N2885" s="1" t="s">
        <v>29</v>
      </c>
      <c r="O2885" s="1" t="s">
        <v>44</v>
      </c>
    </row>
    <row r="2886" spans="1:15" x14ac:dyDescent="0.3">
      <c r="A2886" s="1" t="s">
        <v>6621</v>
      </c>
      <c r="B2886" s="2">
        <v>45038</v>
      </c>
      <c r="C2886" s="1" t="s">
        <v>6673</v>
      </c>
      <c r="D2886" s="1" t="s">
        <v>82</v>
      </c>
      <c r="E2886">
        <v>2023</v>
      </c>
      <c r="F2886" s="1" t="s">
        <v>3094</v>
      </c>
      <c r="G2886" s="1" t="s">
        <v>3095</v>
      </c>
      <c r="H2886" s="1" t="s">
        <v>3380</v>
      </c>
      <c r="I2886" s="1" t="s">
        <v>6291</v>
      </c>
      <c r="J2886" s="1" t="s">
        <v>70</v>
      </c>
      <c r="K2886" s="3">
        <v>19.28</v>
      </c>
      <c r="L2886">
        <v>5</v>
      </c>
      <c r="M2886" s="3">
        <v>96.4</v>
      </c>
      <c r="N2886" s="1" t="s">
        <v>6669</v>
      </c>
      <c r="O2886" s="1" t="s">
        <v>37</v>
      </c>
    </row>
    <row r="2887" spans="1:15" x14ac:dyDescent="0.3">
      <c r="A2887" s="1" t="s">
        <v>6622</v>
      </c>
      <c r="B2887" s="2">
        <v>44881</v>
      </c>
      <c r="C2887" s="1" t="s">
        <v>6670</v>
      </c>
      <c r="D2887" s="1" t="s">
        <v>54</v>
      </c>
      <c r="E2887">
        <v>2022</v>
      </c>
      <c r="F2887" s="1" t="s">
        <v>1680</v>
      </c>
      <c r="G2887" s="1" t="s">
        <v>1681</v>
      </c>
      <c r="H2887" s="1" t="s">
        <v>1068</v>
      </c>
      <c r="I2887" s="1" t="s">
        <v>1069</v>
      </c>
      <c r="J2887" s="1" t="s">
        <v>51</v>
      </c>
      <c r="K2887" s="3">
        <v>25.85</v>
      </c>
      <c r="L2887">
        <v>5</v>
      </c>
      <c r="M2887" s="3">
        <v>129.25</v>
      </c>
      <c r="N2887" s="1" t="s">
        <v>6669</v>
      </c>
      <c r="O2887" s="1" t="s">
        <v>37</v>
      </c>
    </row>
    <row r="2888" spans="1:15" x14ac:dyDescent="0.3">
      <c r="A2888" s="1" t="s">
        <v>6623</v>
      </c>
      <c r="B2888" s="2">
        <v>45470</v>
      </c>
      <c r="C2888" s="1" t="s">
        <v>6672</v>
      </c>
      <c r="D2888" s="1" t="s">
        <v>24</v>
      </c>
      <c r="E2888">
        <v>2024</v>
      </c>
      <c r="F2888" s="1" t="s">
        <v>134</v>
      </c>
      <c r="G2888" s="1" t="s">
        <v>135</v>
      </c>
      <c r="H2888" s="1" t="s">
        <v>6624</v>
      </c>
      <c r="I2888" s="1" t="s">
        <v>6625</v>
      </c>
      <c r="J2888" s="1" t="s">
        <v>70</v>
      </c>
      <c r="K2888" s="3">
        <v>23.59</v>
      </c>
      <c r="L2888">
        <v>2</v>
      </c>
      <c r="M2888" s="3">
        <v>47.18</v>
      </c>
      <c r="N2888" s="1" t="s">
        <v>29</v>
      </c>
      <c r="O2888" s="1" t="s">
        <v>193</v>
      </c>
    </row>
    <row r="2889" spans="1:15" x14ac:dyDescent="0.3">
      <c r="A2889" s="1" t="s">
        <v>6626</v>
      </c>
      <c r="B2889" s="2">
        <v>45264</v>
      </c>
      <c r="C2889" s="1" t="s">
        <v>6667</v>
      </c>
      <c r="D2889" s="1" t="s">
        <v>107</v>
      </c>
      <c r="E2889">
        <v>2023</v>
      </c>
      <c r="F2889" s="1" t="s">
        <v>2644</v>
      </c>
      <c r="G2889" s="1" t="s">
        <v>3169</v>
      </c>
      <c r="H2889" s="1" t="s">
        <v>1685</v>
      </c>
      <c r="I2889" s="1" t="s">
        <v>5468</v>
      </c>
      <c r="J2889" s="1" t="s">
        <v>87</v>
      </c>
      <c r="K2889" s="3">
        <v>9.5</v>
      </c>
      <c r="L2889">
        <v>2</v>
      </c>
      <c r="M2889" s="3">
        <v>19</v>
      </c>
      <c r="N2889" s="1" t="s">
        <v>21</v>
      </c>
      <c r="O2889" s="1" t="s">
        <v>37</v>
      </c>
    </row>
    <row r="2890" spans="1:15" x14ac:dyDescent="0.3">
      <c r="A2890" s="1" t="s">
        <v>6627</v>
      </c>
      <c r="B2890" s="2">
        <v>45273</v>
      </c>
      <c r="C2890" s="1" t="s">
        <v>6670</v>
      </c>
      <c r="D2890" s="1" t="s">
        <v>107</v>
      </c>
      <c r="E2890">
        <v>2023</v>
      </c>
      <c r="F2890" s="1" t="s">
        <v>3463</v>
      </c>
      <c r="G2890" s="1" t="s">
        <v>3464</v>
      </c>
      <c r="H2890" s="1" t="s">
        <v>2539</v>
      </c>
      <c r="I2890" s="1" t="s">
        <v>4017</v>
      </c>
      <c r="J2890" s="1" t="s">
        <v>51</v>
      </c>
      <c r="K2890" s="3">
        <v>39.69</v>
      </c>
      <c r="L2890">
        <v>2</v>
      </c>
      <c r="M2890" s="3">
        <v>79.38</v>
      </c>
      <c r="N2890" s="1" t="s">
        <v>6669</v>
      </c>
      <c r="O2890" s="1" t="s">
        <v>193</v>
      </c>
    </row>
    <row r="2891" spans="1:15" x14ac:dyDescent="0.3">
      <c r="A2891" s="1" t="s">
        <v>6628</v>
      </c>
      <c r="B2891" s="2">
        <v>45231</v>
      </c>
      <c r="C2891" s="1" t="s">
        <v>6670</v>
      </c>
      <c r="D2891" s="1" t="s">
        <v>54</v>
      </c>
      <c r="E2891">
        <v>2023</v>
      </c>
      <c r="F2891" s="1" t="s">
        <v>3216</v>
      </c>
      <c r="G2891" s="1" t="s">
        <v>5393</v>
      </c>
      <c r="H2891" s="1" t="s">
        <v>1165</v>
      </c>
      <c r="I2891" s="1" t="s">
        <v>6629</v>
      </c>
      <c r="J2891" s="1" t="s">
        <v>70</v>
      </c>
      <c r="K2891" s="3">
        <v>30.08</v>
      </c>
      <c r="L2891">
        <v>3</v>
      </c>
      <c r="M2891" s="3">
        <v>90.24</v>
      </c>
      <c r="N2891" s="1" t="s">
        <v>21</v>
      </c>
      <c r="O2891" s="1" t="s">
        <v>30</v>
      </c>
    </row>
    <row r="2892" spans="1:15" x14ac:dyDescent="0.3">
      <c r="A2892" s="1" t="s">
        <v>6630</v>
      </c>
      <c r="B2892" s="2">
        <v>45048</v>
      </c>
      <c r="C2892" s="1" t="s">
        <v>6671</v>
      </c>
      <c r="D2892" s="1" t="s">
        <v>46</v>
      </c>
      <c r="E2892">
        <v>2023</v>
      </c>
      <c r="F2892" s="1" t="s">
        <v>260</v>
      </c>
      <c r="G2892" s="1" t="s">
        <v>261</v>
      </c>
      <c r="H2892" s="1" t="s">
        <v>1518</v>
      </c>
      <c r="I2892" s="1" t="s">
        <v>2946</v>
      </c>
      <c r="J2892" s="1" t="s">
        <v>51</v>
      </c>
      <c r="K2892" s="3">
        <v>42.43</v>
      </c>
      <c r="L2892">
        <v>2</v>
      </c>
      <c r="M2892" s="3">
        <v>84.86</v>
      </c>
      <c r="N2892" s="1" t="s">
        <v>6669</v>
      </c>
      <c r="O2892" s="1" t="s">
        <v>95</v>
      </c>
    </row>
    <row r="2893" spans="1:15" x14ac:dyDescent="0.3">
      <c r="A2893" s="1" t="s">
        <v>6631</v>
      </c>
      <c r="B2893" s="2">
        <v>45699</v>
      </c>
      <c r="C2893" s="1" t="s">
        <v>6671</v>
      </c>
      <c r="D2893" s="1" t="s">
        <v>39</v>
      </c>
      <c r="E2893">
        <v>2025</v>
      </c>
      <c r="F2893" s="1" t="s">
        <v>578</v>
      </c>
      <c r="G2893" s="1" t="s">
        <v>579</v>
      </c>
      <c r="H2893" s="1" t="s">
        <v>3360</v>
      </c>
      <c r="I2893" s="1" t="s">
        <v>4438</v>
      </c>
      <c r="J2893" s="1" t="s">
        <v>70</v>
      </c>
      <c r="K2893" s="3">
        <v>40.07</v>
      </c>
      <c r="L2893">
        <v>4</v>
      </c>
      <c r="M2893" s="3">
        <v>160.28</v>
      </c>
      <c r="N2893" s="1" t="s">
        <v>21</v>
      </c>
      <c r="O2893" s="1" t="s">
        <v>80</v>
      </c>
    </row>
    <row r="2894" spans="1:15" x14ac:dyDescent="0.3">
      <c r="A2894" s="1" t="s">
        <v>6632</v>
      </c>
      <c r="B2894" s="2">
        <v>45707</v>
      </c>
      <c r="C2894" s="1" t="s">
        <v>6670</v>
      </c>
      <c r="D2894" s="1" t="s">
        <v>39</v>
      </c>
      <c r="E2894">
        <v>2025</v>
      </c>
      <c r="F2894" s="1" t="s">
        <v>2671</v>
      </c>
      <c r="G2894" s="1" t="s">
        <v>2672</v>
      </c>
      <c r="H2894" s="1" t="s">
        <v>3829</v>
      </c>
      <c r="I2894" s="1" t="s">
        <v>3830</v>
      </c>
      <c r="J2894" s="1" t="s">
        <v>70</v>
      </c>
      <c r="K2894" s="3">
        <v>16.75</v>
      </c>
      <c r="L2894">
        <v>1</v>
      </c>
      <c r="M2894" s="3">
        <v>16.75</v>
      </c>
      <c r="N2894" s="1" t="s">
        <v>6669</v>
      </c>
      <c r="O2894" s="1" t="s">
        <v>95</v>
      </c>
    </row>
    <row r="2895" spans="1:15" x14ac:dyDescent="0.3">
      <c r="A2895" s="1" t="s">
        <v>6633</v>
      </c>
      <c r="B2895" s="2">
        <v>45471</v>
      </c>
      <c r="C2895" s="1" t="s">
        <v>6668</v>
      </c>
      <c r="D2895" s="1" t="s">
        <v>24</v>
      </c>
      <c r="E2895">
        <v>2024</v>
      </c>
      <c r="F2895" s="1" t="s">
        <v>3248</v>
      </c>
      <c r="G2895" s="1" t="s">
        <v>3249</v>
      </c>
      <c r="H2895" s="1" t="s">
        <v>2627</v>
      </c>
      <c r="I2895" s="1" t="s">
        <v>2628</v>
      </c>
      <c r="J2895" s="1" t="s">
        <v>70</v>
      </c>
      <c r="K2895" s="3">
        <v>26.82</v>
      </c>
      <c r="L2895">
        <v>5</v>
      </c>
      <c r="M2895" s="3">
        <v>134.1</v>
      </c>
      <c r="N2895" s="1" t="s">
        <v>21</v>
      </c>
      <c r="O2895" s="1" t="s">
        <v>193</v>
      </c>
    </row>
    <row r="2896" spans="1:15" x14ac:dyDescent="0.3">
      <c r="A2896" s="1" t="s">
        <v>6634</v>
      </c>
      <c r="B2896" s="2">
        <v>45511</v>
      </c>
      <c r="C2896" s="1" t="s">
        <v>6670</v>
      </c>
      <c r="D2896" s="1" t="s">
        <v>90</v>
      </c>
      <c r="E2896">
        <v>2024</v>
      </c>
      <c r="F2896" s="1" t="s">
        <v>3022</v>
      </c>
      <c r="G2896" s="1" t="s">
        <v>6635</v>
      </c>
      <c r="H2896" s="1" t="s">
        <v>191</v>
      </c>
      <c r="I2896" s="1" t="s">
        <v>4296</v>
      </c>
      <c r="J2896" s="1" t="s">
        <v>70</v>
      </c>
      <c r="K2896" s="3">
        <v>17.29</v>
      </c>
      <c r="L2896">
        <v>2</v>
      </c>
      <c r="M2896" s="3">
        <v>34.58</v>
      </c>
      <c r="N2896" s="1" t="s">
        <v>88</v>
      </c>
      <c r="O2896" s="1" t="s">
        <v>52</v>
      </c>
    </row>
    <row r="2897" spans="1:15" x14ac:dyDescent="0.3">
      <c r="A2897" s="1" t="s">
        <v>6636</v>
      </c>
      <c r="B2897" s="2">
        <v>45197</v>
      </c>
      <c r="C2897" s="1" t="s">
        <v>6672</v>
      </c>
      <c r="D2897" s="1" t="s">
        <v>60</v>
      </c>
      <c r="E2897">
        <v>2023</v>
      </c>
      <c r="F2897" s="1" t="s">
        <v>728</v>
      </c>
      <c r="G2897" s="1" t="s">
        <v>729</v>
      </c>
      <c r="H2897" s="1" t="s">
        <v>93</v>
      </c>
      <c r="I2897" s="1" t="s">
        <v>315</v>
      </c>
      <c r="J2897" s="1" t="s">
        <v>87</v>
      </c>
      <c r="K2897" s="3">
        <v>11.35</v>
      </c>
      <c r="L2897">
        <v>3</v>
      </c>
      <c r="M2897" s="3">
        <v>34.049999999999997</v>
      </c>
      <c r="N2897" s="1" t="s">
        <v>29</v>
      </c>
      <c r="O2897" s="1" t="s">
        <v>44</v>
      </c>
    </row>
    <row r="2898" spans="1:15" x14ac:dyDescent="0.3">
      <c r="A2898" s="1" t="s">
        <v>6637</v>
      </c>
      <c r="B2898" s="2">
        <v>45047</v>
      </c>
      <c r="C2898" s="1" t="s">
        <v>6667</v>
      </c>
      <c r="D2898" s="1" t="s">
        <v>46</v>
      </c>
      <c r="E2898">
        <v>2023</v>
      </c>
      <c r="F2898" s="1" t="s">
        <v>2515</v>
      </c>
      <c r="G2898" s="1" t="s">
        <v>2516</v>
      </c>
      <c r="H2898" s="1" t="s">
        <v>896</v>
      </c>
      <c r="I2898" s="1" t="s">
        <v>897</v>
      </c>
      <c r="J2898" s="1" t="s">
        <v>87</v>
      </c>
      <c r="K2898" s="3">
        <v>14.44</v>
      </c>
      <c r="L2898">
        <v>3</v>
      </c>
      <c r="M2898" s="3">
        <v>43.32</v>
      </c>
      <c r="N2898" s="1" t="s">
        <v>29</v>
      </c>
      <c r="O2898" s="1" t="s">
        <v>37</v>
      </c>
    </row>
    <row r="2899" spans="1:15" x14ac:dyDescent="0.3">
      <c r="A2899" s="1" t="s">
        <v>6638</v>
      </c>
      <c r="B2899" s="2">
        <v>45505</v>
      </c>
      <c r="C2899" s="1" t="s">
        <v>6672</v>
      </c>
      <c r="D2899" s="1" t="s">
        <v>90</v>
      </c>
      <c r="E2899">
        <v>2024</v>
      </c>
      <c r="F2899" s="1" t="s">
        <v>3480</v>
      </c>
      <c r="G2899" s="1" t="s">
        <v>3481</v>
      </c>
      <c r="H2899" s="1" t="s">
        <v>1748</v>
      </c>
      <c r="I2899" s="1" t="s">
        <v>1749</v>
      </c>
      <c r="J2899" s="1" t="s">
        <v>20</v>
      </c>
      <c r="K2899" s="3">
        <v>54.34</v>
      </c>
      <c r="L2899">
        <v>4</v>
      </c>
      <c r="M2899" s="3">
        <v>217.36</v>
      </c>
      <c r="N2899" s="1" t="s">
        <v>29</v>
      </c>
      <c r="O2899" s="1" t="s">
        <v>80</v>
      </c>
    </row>
    <row r="2900" spans="1:15" x14ac:dyDescent="0.3">
      <c r="A2900" s="1" t="s">
        <v>6639</v>
      </c>
      <c r="B2900" s="2">
        <v>45585</v>
      </c>
      <c r="C2900" s="1" t="s">
        <v>6666</v>
      </c>
      <c r="D2900" s="1" t="s">
        <v>133</v>
      </c>
      <c r="E2900">
        <v>2024</v>
      </c>
      <c r="F2900" s="1" t="s">
        <v>1040</v>
      </c>
      <c r="G2900" s="1" t="s">
        <v>1041</v>
      </c>
      <c r="H2900" s="1" t="s">
        <v>4074</v>
      </c>
      <c r="I2900" s="1" t="s">
        <v>4075</v>
      </c>
      <c r="J2900" s="1" t="s">
        <v>20</v>
      </c>
      <c r="K2900" s="3">
        <v>12.52</v>
      </c>
      <c r="L2900">
        <v>4</v>
      </c>
      <c r="M2900" s="3">
        <v>50.08</v>
      </c>
      <c r="N2900" s="1" t="s">
        <v>6669</v>
      </c>
      <c r="O2900" s="1" t="s">
        <v>22</v>
      </c>
    </row>
    <row r="2901" spans="1:15" x14ac:dyDescent="0.3">
      <c r="A2901" s="1" t="s">
        <v>6640</v>
      </c>
      <c r="B2901" s="2">
        <v>45421</v>
      </c>
      <c r="C2901" s="1" t="s">
        <v>6672</v>
      </c>
      <c r="D2901" s="1" t="s">
        <v>46</v>
      </c>
      <c r="E2901">
        <v>2024</v>
      </c>
      <c r="F2901" s="1" t="s">
        <v>4433</v>
      </c>
      <c r="G2901" s="1" t="s">
        <v>5769</v>
      </c>
      <c r="H2901" s="1" t="s">
        <v>811</v>
      </c>
      <c r="I2901" s="1" t="s">
        <v>812</v>
      </c>
      <c r="J2901" s="1" t="s">
        <v>20</v>
      </c>
      <c r="K2901" s="3">
        <v>6.8</v>
      </c>
      <c r="L2901">
        <v>5</v>
      </c>
      <c r="M2901" s="3">
        <v>34</v>
      </c>
      <c r="N2901" s="1" t="s">
        <v>88</v>
      </c>
      <c r="O2901" s="1" t="s">
        <v>37</v>
      </c>
    </row>
    <row r="2902" spans="1:15" x14ac:dyDescent="0.3">
      <c r="A2902" s="1" t="s">
        <v>6641</v>
      </c>
      <c r="B2902" s="2">
        <v>45258</v>
      </c>
      <c r="C2902" s="1" t="s">
        <v>6671</v>
      </c>
      <c r="D2902" s="1" t="s">
        <v>54</v>
      </c>
      <c r="E2902">
        <v>2023</v>
      </c>
      <c r="F2902" s="1" t="s">
        <v>1015</v>
      </c>
      <c r="G2902" s="1" t="s">
        <v>6642</v>
      </c>
      <c r="H2902" s="1" t="s">
        <v>3525</v>
      </c>
      <c r="I2902" s="1" t="s">
        <v>3526</v>
      </c>
      <c r="J2902" s="1" t="s">
        <v>20</v>
      </c>
      <c r="K2902" s="3">
        <v>23.9</v>
      </c>
      <c r="L2902">
        <v>5</v>
      </c>
      <c r="M2902" s="3">
        <v>119.5</v>
      </c>
      <c r="N2902" s="1" t="s">
        <v>29</v>
      </c>
      <c r="O2902" s="1" t="s">
        <v>193</v>
      </c>
    </row>
    <row r="2903" spans="1:15" x14ac:dyDescent="0.3">
      <c r="A2903" s="1" t="s">
        <v>6643</v>
      </c>
      <c r="B2903" s="2">
        <v>44955</v>
      </c>
      <c r="C2903" s="1" t="s">
        <v>6666</v>
      </c>
      <c r="D2903" s="1" t="s">
        <v>210</v>
      </c>
      <c r="E2903">
        <v>2023</v>
      </c>
      <c r="F2903" s="1" t="s">
        <v>1299</v>
      </c>
      <c r="G2903" s="1" t="s">
        <v>1300</v>
      </c>
      <c r="H2903" s="1" t="s">
        <v>3912</v>
      </c>
      <c r="I2903" s="1" t="s">
        <v>5949</v>
      </c>
      <c r="J2903" s="1" t="s">
        <v>70</v>
      </c>
      <c r="K2903" s="3">
        <v>19.25</v>
      </c>
      <c r="L2903">
        <v>3</v>
      </c>
      <c r="M2903" s="3">
        <v>57.75</v>
      </c>
      <c r="N2903" s="1" t="s">
        <v>21</v>
      </c>
      <c r="O2903" s="1" t="s">
        <v>22</v>
      </c>
    </row>
    <row r="2904" spans="1:15" x14ac:dyDescent="0.3">
      <c r="A2904" s="1" t="s">
        <v>6644</v>
      </c>
      <c r="B2904" s="2">
        <v>45485</v>
      </c>
      <c r="C2904" s="1" t="s">
        <v>6668</v>
      </c>
      <c r="D2904" s="1" t="s">
        <v>32</v>
      </c>
      <c r="E2904">
        <v>2024</v>
      </c>
      <c r="F2904" s="1" t="s">
        <v>3706</v>
      </c>
      <c r="G2904" s="1" t="s">
        <v>3707</v>
      </c>
      <c r="H2904" s="1" t="s">
        <v>878</v>
      </c>
      <c r="I2904" s="1" t="s">
        <v>6209</v>
      </c>
      <c r="J2904" s="1" t="s">
        <v>87</v>
      </c>
      <c r="K2904" s="3">
        <v>41.91</v>
      </c>
      <c r="L2904">
        <v>2</v>
      </c>
      <c r="M2904" s="3">
        <v>83.82</v>
      </c>
      <c r="N2904" s="1" t="s">
        <v>6669</v>
      </c>
      <c r="O2904" s="1" t="s">
        <v>52</v>
      </c>
    </row>
    <row r="2905" spans="1:15" x14ac:dyDescent="0.3">
      <c r="A2905" s="1" t="s">
        <v>6645</v>
      </c>
      <c r="B2905" s="2">
        <v>44936</v>
      </c>
      <c r="C2905" s="1" t="s">
        <v>6671</v>
      </c>
      <c r="D2905" s="1" t="s">
        <v>210</v>
      </c>
      <c r="E2905">
        <v>2023</v>
      </c>
      <c r="F2905" s="1" t="s">
        <v>824</v>
      </c>
      <c r="G2905" s="1" t="s">
        <v>6367</v>
      </c>
      <c r="H2905" s="1" t="s">
        <v>4010</v>
      </c>
      <c r="I2905" s="1" t="s">
        <v>4011</v>
      </c>
      <c r="J2905" s="1" t="s">
        <v>20</v>
      </c>
      <c r="K2905" s="3">
        <v>20.52</v>
      </c>
      <c r="L2905">
        <v>2</v>
      </c>
      <c r="M2905" s="3">
        <v>41.04</v>
      </c>
      <c r="N2905" s="1" t="s">
        <v>6669</v>
      </c>
      <c r="O2905" s="1" t="s">
        <v>193</v>
      </c>
    </row>
    <row r="2906" spans="1:15" x14ac:dyDescent="0.3">
      <c r="A2906" s="1" t="s">
        <v>6646</v>
      </c>
      <c r="B2906" s="2">
        <v>44830</v>
      </c>
      <c r="C2906" s="1" t="s">
        <v>6667</v>
      </c>
      <c r="D2906" s="1" t="s">
        <v>60</v>
      </c>
      <c r="E2906">
        <v>2022</v>
      </c>
      <c r="F2906" s="1" t="s">
        <v>814</v>
      </c>
      <c r="G2906" s="1" t="s">
        <v>815</v>
      </c>
      <c r="H2906" s="1" t="s">
        <v>1075</v>
      </c>
      <c r="I2906" s="1" t="s">
        <v>5793</v>
      </c>
      <c r="J2906" s="1" t="s">
        <v>70</v>
      </c>
      <c r="K2906" s="3">
        <v>39.35</v>
      </c>
      <c r="L2906">
        <v>2</v>
      </c>
      <c r="M2906" s="3">
        <v>78.7</v>
      </c>
      <c r="N2906" s="1" t="s">
        <v>21</v>
      </c>
      <c r="O2906" s="1" t="s">
        <v>44</v>
      </c>
    </row>
    <row r="2907" spans="1:15" x14ac:dyDescent="0.3">
      <c r="A2907" s="1" t="s">
        <v>6647</v>
      </c>
      <c r="B2907" s="2">
        <v>45271</v>
      </c>
      <c r="C2907" s="1" t="s">
        <v>6667</v>
      </c>
      <c r="D2907" s="1" t="s">
        <v>107</v>
      </c>
      <c r="E2907">
        <v>2023</v>
      </c>
      <c r="F2907" s="1" t="s">
        <v>4062</v>
      </c>
      <c r="G2907" s="1" t="s">
        <v>4063</v>
      </c>
      <c r="H2907" s="1" t="s">
        <v>816</v>
      </c>
      <c r="I2907" s="1" t="s">
        <v>817</v>
      </c>
      <c r="J2907" s="1" t="s">
        <v>20</v>
      </c>
      <c r="K2907" s="3">
        <v>38.770000000000003</v>
      </c>
      <c r="L2907">
        <v>5</v>
      </c>
      <c r="M2907" s="3">
        <v>193.85</v>
      </c>
      <c r="N2907" s="1" t="s">
        <v>6669</v>
      </c>
      <c r="O2907" s="1" t="s">
        <v>44</v>
      </c>
    </row>
    <row r="2908" spans="1:15" x14ac:dyDescent="0.3">
      <c r="A2908" s="1" t="s">
        <v>6648</v>
      </c>
      <c r="B2908" s="2">
        <v>45509</v>
      </c>
      <c r="C2908" s="1" t="s">
        <v>6667</v>
      </c>
      <c r="D2908" s="1" t="s">
        <v>90</v>
      </c>
      <c r="E2908">
        <v>2024</v>
      </c>
      <c r="F2908" s="1" t="s">
        <v>912</v>
      </c>
      <c r="G2908" s="1" t="s">
        <v>3537</v>
      </c>
      <c r="H2908" s="1" t="s">
        <v>941</v>
      </c>
      <c r="I2908" s="1" t="s">
        <v>942</v>
      </c>
      <c r="J2908" s="1" t="s">
        <v>20</v>
      </c>
      <c r="K2908" s="3">
        <v>18.89</v>
      </c>
      <c r="L2908">
        <v>1</v>
      </c>
      <c r="M2908" s="3">
        <v>18.89</v>
      </c>
      <c r="N2908" s="1" t="s">
        <v>6669</v>
      </c>
      <c r="O2908" s="1" t="s">
        <v>37</v>
      </c>
    </row>
    <row r="2909" spans="1:15" x14ac:dyDescent="0.3">
      <c r="A2909" s="1" t="s">
        <v>6649</v>
      </c>
      <c r="B2909" s="2">
        <v>44961</v>
      </c>
      <c r="C2909" s="1" t="s">
        <v>6673</v>
      </c>
      <c r="D2909" s="1" t="s">
        <v>39</v>
      </c>
      <c r="E2909">
        <v>2023</v>
      </c>
      <c r="F2909" s="1" t="s">
        <v>144</v>
      </c>
      <c r="G2909" s="1" t="s">
        <v>145</v>
      </c>
      <c r="H2909" s="1" t="s">
        <v>1859</v>
      </c>
      <c r="I2909" s="1" t="s">
        <v>4569</v>
      </c>
      <c r="J2909" s="1" t="s">
        <v>70</v>
      </c>
      <c r="K2909" s="3">
        <v>43.4</v>
      </c>
      <c r="L2909">
        <v>2</v>
      </c>
      <c r="M2909" s="3">
        <v>86.8</v>
      </c>
      <c r="N2909" s="1" t="s">
        <v>6669</v>
      </c>
      <c r="O2909" s="1" t="s">
        <v>95</v>
      </c>
    </row>
    <row r="2910" spans="1:15" x14ac:dyDescent="0.3">
      <c r="A2910" s="1" t="s">
        <v>6650</v>
      </c>
      <c r="B2910" s="2">
        <v>45172</v>
      </c>
      <c r="C2910" s="1" t="s">
        <v>6666</v>
      </c>
      <c r="D2910" s="1" t="s">
        <v>60</v>
      </c>
      <c r="E2910">
        <v>2023</v>
      </c>
      <c r="F2910" s="1" t="s">
        <v>1549</v>
      </c>
      <c r="G2910" s="1" t="s">
        <v>5946</v>
      </c>
      <c r="H2910" s="1" t="s">
        <v>2535</v>
      </c>
      <c r="I2910" s="1" t="s">
        <v>4784</v>
      </c>
      <c r="J2910" s="1" t="s">
        <v>20</v>
      </c>
      <c r="K2910" s="3">
        <v>25.89</v>
      </c>
      <c r="L2910">
        <v>3</v>
      </c>
      <c r="M2910" s="3">
        <v>77.67</v>
      </c>
      <c r="N2910" s="1" t="s">
        <v>6669</v>
      </c>
      <c r="O2910" s="1" t="s">
        <v>22</v>
      </c>
    </row>
    <row r="2911" spans="1:15" x14ac:dyDescent="0.3">
      <c r="A2911" s="1" t="s">
        <v>6651</v>
      </c>
      <c r="B2911" s="2">
        <v>45206</v>
      </c>
      <c r="C2911" s="1" t="s">
        <v>6673</v>
      </c>
      <c r="D2911" s="1" t="s">
        <v>133</v>
      </c>
      <c r="E2911">
        <v>2023</v>
      </c>
      <c r="F2911" s="1" t="s">
        <v>538</v>
      </c>
      <c r="G2911" s="1" t="s">
        <v>539</v>
      </c>
      <c r="H2911" s="1" t="s">
        <v>6373</v>
      </c>
      <c r="I2911" s="1" t="s">
        <v>6374</v>
      </c>
      <c r="J2911" s="1" t="s">
        <v>20</v>
      </c>
      <c r="K2911" s="3">
        <v>30.66</v>
      </c>
      <c r="L2911">
        <v>3</v>
      </c>
      <c r="M2911" s="3">
        <v>91.98</v>
      </c>
      <c r="N2911" s="1" t="s">
        <v>29</v>
      </c>
      <c r="O2911" s="1" t="s">
        <v>37</v>
      </c>
    </row>
    <row r="2912" spans="1:15" x14ac:dyDescent="0.3">
      <c r="A2912" s="1" t="s">
        <v>6652</v>
      </c>
      <c r="B2912" s="2">
        <v>45066</v>
      </c>
      <c r="C2912" s="1" t="s">
        <v>6673</v>
      </c>
      <c r="D2912" s="1" t="s">
        <v>46</v>
      </c>
      <c r="E2912">
        <v>2023</v>
      </c>
      <c r="F2912" s="1" t="s">
        <v>6117</v>
      </c>
      <c r="G2912" s="1" t="s">
        <v>6118</v>
      </c>
      <c r="H2912" s="1" t="s">
        <v>421</v>
      </c>
      <c r="I2912" s="1" t="s">
        <v>3742</v>
      </c>
      <c r="J2912" s="1" t="s">
        <v>51</v>
      </c>
      <c r="K2912" s="3">
        <v>8.93</v>
      </c>
      <c r="L2912">
        <v>2</v>
      </c>
      <c r="M2912" s="3">
        <v>17.86</v>
      </c>
      <c r="N2912" s="1" t="s">
        <v>6669</v>
      </c>
      <c r="O2912" s="1" t="s">
        <v>22</v>
      </c>
    </row>
    <row r="2913" spans="1:15" x14ac:dyDescent="0.3">
      <c r="A2913" s="1" t="s">
        <v>6653</v>
      </c>
      <c r="B2913" s="2">
        <v>45480</v>
      </c>
      <c r="C2913" s="1" t="s">
        <v>6666</v>
      </c>
      <c r="D2913" s="1" t="s">
        <v>32</v>
      </c>
      <c r="E2913">
        <v>2024</v>
      </c>
      <c r="F2913" s="1" t="s">
        <v>463</v>
      </c>
      <c r="G2913" s="1" t="s">
        <v>3228</v>
      </c>
      <c r="H2913" s="1" t="s">
        <v>1373</v>
      </c>
      <c r="I2913" s="1" t="s">
        <v>1374</v>
      </c>
      <c r="J2913" s="1" t="s">
        <v>70</v>
      </c>
      <c r="K2913" s="3">
        <v>37.75</v>
      </c>
      <c r="L2913">
        <v>4</v>
      </c>
      <c r="M2913" s="3">
        <v>151</v>
      </c>
      <c r="N2913" s="1" t="s">
        <v>21</v>
      </c>
      <c r="O2913" s="1" t="s">
        <v>80</v>
      </c>
    </row>
    <row r="2914" spans="1:15" x14ac:dyDescent="0.3">
      <c r="A2914" s="1" t="s">
        <v>6654</v>
      </c>
      <c r="B2914" s="2">
        <v>45197</v>
      </c>
      <c r="C2914" s="1" t="s">
        <v>6672</v>
      </c>
      <c r="D2914" s="1" t="s">
        <v>60</v>
      </c>
      <c r="E2914">
        <v>2023</v>
      </c>
      <c r="F2914" s="1" t="s">
        <v>3018</v>
      </c>
      <c r="G2914" s="1" t="s">
        <v>5582</v>
      </c>
      <c r="H2914" s="1" t="s">
        <v>1337</v>
      </c>
      <c r="I2914" s="1" t="s">
        <v>6013</v>
      </c>
      <c r="J2914" s="1" t="s">
        <v>20</v>
      </c>
      <c r="K2914" s="3">
        <v>22.81</v>
      </c>
      <c r="L2914">
        <v>5</v>
      </c>
      <c r="M2914" s="3">
        <v>114.05</v>
      </c>
      <c r="N2914" s="1" t="s">
        <v>29</v>
      </c>
      <c r="O2914" s="1" t="s">
        <v>37</v>
      </c>
    </row>
    <row r="2915" spans="1:15" x14ac:dyDescent="0.3">
      <c r="A2915" s="1" t="s">
        <v>6655</v>
      </c>
      <c r="B2915" s="2">
        <v>44985</v>
      </c>
      <c r="C2915" s="1" t="s">
        <v>6671</v>
      </c>
      <c r="D2915" s="1" t="s">
        <v>39</v>
      </c>
      <c r="E2915">
        <v>2023</v>
      </c>
      <c r="F2915" s="1" t="s">
        <v>2477</v>
      </c>
      <c r="G2915" s="1" t="s">
        <v>2478</v>
      </c>
      <c r="H2915" s="1" t="s">
        <v>2566</v>
      </c>
      <c r="I2915" s="1" t="s">
        <v>2567</v>
      </c>
      <c r="J2915" s="1" t="s">
        <v>70</v>
      </c>
      <c r="K2915" s="3">
        <v>7.4</v>
      </c>
      <c r="L2915">
        <v>3</v>
      </c>
      <c r="M2915" s="3">
        <v>22.2</v>
      </c>
      <c r="N2915" s="1" t="s">
        <v>21</v>
      </c>
      <c r="O2915" s="1" t="s">
        <v>44</v>
      </c>
    </row>
    <row r="2916" spans="1:15" x14ac:dyDescent="0.3">
      <c r="A2916" s="1" t="s">
        <v>6656</v>
      </c>
      <c r="B2916" s="2">
        <v>44989</v>
      </c>
      <c r="C2916" s="1" t="s">
        <v>6673</v>
      </c>
      <c r="D2916" s="1" t="s">
        <v>15</v>
      </c>
      <c r="E2916">
        <v>2023</v>
      </c>
      <c r="F2916" s="1" t="s">
        <v>834</v>
      </c>
      <c r="G2916" s="1" t="s">
        <v>835</v>
      </c>
      <c r="H2916" s="1" t="s">
        <v>6657</v>
      </c>
      <c r="I2916" s="1" t="s">
        <v>6658</v>
      </c>
      <c r="J2916" s="1" t="s">
        <v>70</v>
      </c>
      <c r="K2916" s="3">
        <v>22.88</v>
      </c>
      <c r="L2916">
        <v>3</v>
      </c>
      <c r="M2916" s="3">
        <v>68.64</v>
      </c>
      <c r="N2916" s="1" t="s">
        <v>29</v>
      </c>
      <c r="O2916" s="1" t="s">
        <v>52</v>
      </c>
    </row>
    <row r="2917" spans="1:15" x14ac:dyDescent="0.3">
      <c r="A2917" s="1" t="s">
        <v>6659</v>
      </c>
      <c r="B2917" s="2">
        <v>45888</v>
      </c>
      <c r="C2917" s="1" t="s">
        <v>6671</v>
      </c>
      <c r="D2917" s="1" t="s">
        <v>90</v>
      </c>
      <c r="E2917">
        <v>2025</v>
      </c>
      <c r="F2917" s="1" t="s">
        <v>1477</v>
      </c>
      <c r="G2917" s="1" t="s">
        <v>1478</v>
      </c>
      <c r="H2917" s="1" t="s">
        <v>3666</v>
      </c>
      <c r="I2917" s="1" t="s">
        <v>3667</v>
      </c>
      <c r="J2917" s="1" t="s">
        <v>20</v>
      </c>
      <c r="K2917" s="3">
        <v>48.16</v>
      </c>
      <c r="L2917">
        <v>4</v>
      </c>
      <c r="M2917" s="3">
        <v>192.64</v>
      </c>
      <c r="N2917" s="1" t="s">
        <v>21</v>
      </c>
      <c r="O2917" s="1" t="s">
        <v>80</v>
      </c>
    </row>
    <row r="2918" spans="1:15" x14ac:dyDescent="0.3">
      <c r="A2918" s="1" t="s">
        <v>6660</v>
      </c>
      <c r="B2918" s="2">
        <v>45324</v>
      </c>
      <c r="C2918" s="1" t="s">
        <v>6668</v>
      </c>
      <c r="D2918" s="1" t="s">
        <v>39</v>
      </c>
      <c r="E2918">
        <v>2024</v>
      </c>
      <c r="F2918" s="1" t="s">
        <v>2637</v>
      </c>
      <c r="G2918" s="1" t="s">
        <v>3002</v>
      </c>
      <c r="H2918" s="1" t="s">
        <v>1024</v>
      </c>
      <c r="I2918" s="1" t="s">
        <v>5346</v>
      </c>
      <c r="J2918" s="1" t="s">
        <v>87</v>
      </c>
      <c r="K2918" s="3">
        <v>50.25</v>
      </c>
      <c r="L2918">
        <v>5</v>
      </c>
      <c r="M2918" s="3">
        <v>251.25</v>
      </c>
      <c r="N2918" s="1" t="s">
        <v>29</v>
      </c>
      <c r="O2918" s="1" t="s">
        <v>95</v>
      </c>
    </row>
    <row r="2919" spans="1:15" x14ac:dyDescent="0.3">
      <c r="A2919" s="1" t="s">
        <v>6661</v>
      </c>
      <c r="B2919" s="2">
        <v>45607</v>
      </c>
      <c r="C2919" s="1" t="s">
        <v>6667</v>
      </c>
      <c r="D2919" s="1" t="s">
        <v>54</v>
      </c>
      <c r="E2919">
        <v>2024</v>
      </c>
      <c r="F2919" s="1" t="s">
        <v>1555</v>
      </c>
      <c r="G2919" s="1" t="s">
        <v>6021</v>
      </c>
      <c r="H2919" s="1" t="s">
        <v>6597</v>
      </c>
      <c r="I2919" s="1" t="s">
        <v>6598</v>
      </c>
      <c r="J2919" s="1" t="s">
        <v>20</v>
      </c>
      <c r="K2919" s="3">
        <v>36.43</v>
      </c>
      <c r="L2919">
        <v>5</v>
      </c>
      <c r="M2919" s="3">
        <v>182.15</v>
      </c>
      <c r="N2919" s="1" t="s">
        <v>21</v>
      </c>
      <c r="O2919" s="1" t="s">
        <v>22</v>
      </c>
    </row>
    <row r="2920" spans="1:15" x14ac:dyDescent="0.3">
      <c r="A2920" s="1" t="s">
        <v>6662</v>
      </c>
      <c r="B2920" s="2">
        <v>45191</v>
      </c>
      <c r="C2920" s="1" t="s">
        <v>6668</v>
      </c>
      <c r="D2920" s="1" t="s">
        <v>60</v>
      </c>
      <c r="E2920">
        <v>2023</v>
      </c>
      <c r="F2920" s="1" t="s">
        <v>1225</v>
      </c>
      <c r="G2920" s="1" t="s">
        <v>5654</v>
      </c>
      <c r="H2920" s="1" t="s">
        <v>2382</v>
      </c>
      <c r="I2920" s="1" t="s">
        <v>2383</v>
      </c>
      <c r="J2920" s="1" t="s">
        <v>51</v>
      </c>
      <c r="K2920" s="3">
        <v>41.74</v>
      </c>
      <c r="L2920">
        <v>1</v>
      </c>
      <c r="M2920" s="3">
        <v>41.74</v>
      </c>
      <c r="N2920" s="1" t="s">
        <v>88</v>
      </c>
      <c r="O2920" s="1" t="s">
        <v>193</v>
      </c>
    </row>
    <row r="2921" spans="1:15" x14ac:dyDescent="0.3">
      <c r="A2921" s="1" t="s">
        <v>6663</v>
      </c>
      <c r="B2921" s="2">
        <v>44892</v>
      </c>
      <c r="C2921" s="1" t="s">
        <v>6666</v>
      </c>
      <c r="D2921" s="1" t="s">
        <v>54</v>
      </c>
      <c r="E2921">
        <v>2022</v>
      </c>
      <c r="F2921" s="1" t="s">
        <v>2967</v>
      </c>
      <c r="G2921" s="1" t="s">
        <v>2968</v>
      </c>
      <c r="H2921" s="1" t="s">
        <v>3565</v>
      </c>
      <c r="I2921" s="1" t="s">
        <v>3566</v>
      </c>
      <c r="J2921" s="1" t="s">
        <v>87</v>
      </c>
      <c r="K2921" s="3">
        <v>25.27</v>
      </c>
      <c r="L2921">
        <v>2</v>
      </c>
      <c r="M2921" s="3">
        <v>50.54</v>
      </c>
      <c r="N2921" s="1" t="s">
        <v>21</v>
      </c>
      <c r="O2921" s="1" t="s">
        <v>37</v>
      </c>
    </row>
    <row r="2922" spans="1:15" x14ac:dyDescent="0.3">
      <c r="A2922" s="1" t="s">
        <v>6664</v>
      </c>
      <c r="B2922" s="2">
        <v>45243</v>
      </c>
      <c r="C2922" s="1" t="s">
        <v>6667</v>
      </c>
      <c r="D2922" s="1" t="s">
        <v>54</v>
      </c>
      <c r="E2922">
        <v>2023</v>
      </c>
      <c r="F2922" s="1" t="s">
        <v>2136</v>
      </c>
      <c r="G2922" s="1" t="s">
        <v>2137</v>
      </c>
      <c r="H2922" s="1" t="s">
        <v>5223</v>
      </c>
      <c r="I2922" s="1" t="s">
        <v>5224</v>
      </c>
      <c r="J2922" s="1" t="s">
        <v>70</v>
      </c>
      <c r="K2922" s="3">
        <v>27.27</v>
      </c>
      <c r="L2922">
        <v>2</v>
      </c>
      <c r="M2922" s="3">
        <v>54.54</v>
      </c>
      <c r="N2922" s="1" t="s">
        <v>29</v>
      </c>
      <c r="O2922" s="1" t="s">
        <v>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710A7-AF99-4BDD-816B-E7189FFDF310}">
  <dimension ref="B2:G11"/>
  <sheetViews>
    <sheetView workbookViewId="0">
      <selection activeCell="P18" sqref="P18"/>
    </sheetView>
  </sheetViews>
  <sheetFormatPr defaultRowHeight="14.4" x14ac:dyDescent="0.3"/>
  <cols>
    <col min="2" max="2" width="11.44140625" customWidth="1"/>
    <col min="3" max="3" width="12.5546875" customWidth="1"/>
    <col min="4" max="4" width="12.88671875" customWidth="1"/>
    <col min="6" max="6" width="12.44140625" bestFit="1" customWidth="1"/>
    <col min="7" max="7" width="16.33203125" bestFit="1" customWidth="1"/>
    <col min="8" max="8" width="10" bestFit="1" customWidth="1"/>
  </cols>
  <sheetData>
    <row r="2" spans="2:7" ht="15" thickBot="1" x14ac:dyDescent="0.35"/>
    <row r="3" spans="2:7" x14ac:dyDescent="0.3">
      <c r="B3" s="66" t="s">
        <v>6696</v>
      </c>
      <c r="C3" s="67" t="s">
        <v>6674</v>
      </c>
      <c r="D3" s="68" t="s">
        <v>6675</v>
      </c>
      <c r="F3" s="15" t="s">
        <v>6679</v>
      </c>
      <c r="G3" t="s">
        <v>6681</v>
      </c>
    </row>
    <row r="4" spans="2:7" x14ac:dyDescent="0.3">
      <c r="B4" s="64" t="s">
        <v>6666</v>
      </c>
      <c r="C4" s="4">
        <f>COUNTIF(orders[OrderDay],B4)</f>
        <v>394</v>
      </c>
      <c r="D4" s="51">
        <f>SUMIF(orders[OrderDay],B4,orders[TotalSales])</f>
        <v>33795.449999999997</v>
      </c>
      <c r="F4" s="16" t="s">
        <v>6666</v>
      </c>
      <c r="G4" s="17">
        <v>7959.17</v>
      </c>
    </row>
    <row r="5" spans="2:7" x14ac:dyDescent="0.3">
      <c r="B5" s="64" t="s">
        <v>6667</v>
      </c>
      <c r="C5" s="4">
        <f>COUNTIF(orders[OrderDay],B5)</f>
        <v>455</v>
      </c>
      <c r="D5" s="51">
        <f>SUMIF(orders[OrderDay],B5,orders[TotalSales])</f>
        <v>37274.420000000042</v>
      </c>
      <c r="F5" s="16" t="s">
        <v>6667</v>
      </c>
      <c r="G5" s="17">
        <v>7220.6699999999992</v>
      </c>
    </row>
    <row r="6" spans="2:7" x14ac:dyDescent="0.3">
      <c r="B6" s="64" t="s">
        <v>6671</v>
      </c>
      <c r="C6" s="4">
        <f>COUNTIF(orders[OrderDay],B6)</f>
        <v>384</v>
      </c>
      <c r="D6" s="51">
        <f>SUMIF(orders[OrderDay],B6,orders[TotalSales])</f>
        <v>32036.230000000007</v>
      </c>
      <c r="F6" s="16" t="s">
        <v>6671</v>
      </c>
      <c r="G6" s="17">
        <v>6564.6799999999985</v>
      </c>
    </row>
    <row r="7" spans="2:7" x14ac:dyDescent="0.3">
      <c r="B7" s="64" t="s">
        <v>6670</v>
      </c>
      <c r="C7" s="4">
        <f>COUNTIF(orders[OrderDay],B7)</f>
        <v>423</v>
      </c>
      <c r="D7" s="51">
        <f>SUMIF(orders[OrderDay],B7,orders[TotalSales])</f>
        <v>36105.300000000003</v>
      </c>
      <c r="F7" s="16" t="s">
        <v>6670</v>
      </c>
      <c r="G7" s="17">
        <v>7790.6400000000012</v>
      </c>
    </row>
    <row r="8" spans="2:7" x14ac:dyDescent="0.3">
      <c r="B8" s="64" t="s">
        <v>6672</v>
      </c>
      <c r="C8" s="4">
        <f>COUNTIF(orders[OrderDay],B8)</f>
        <v>423</v>
      </c>
      <c r="D8" s="51">
        <f>SUMIF(orders[OrderDay],B8,orders[TotalSales])</f>
        <v>33847.159999999996</v>
      </c>
      <c r="F8" s="16" t="s">
        <v>6672</v>
      </c>
      <c r="G8" s="17">
        <v>7105.2999999999975</v>
      </c>
    </row>
    <row r="9" spans="2:7" x14ac:dyDescent="0.3">
      <c r="B9" s="64" t="s">
        <v>6668</v>
      </c>
      <c r="C9" s="4">
        <f>COUNTIF(orders[OrderDay],B9)</f>
        <v>402</v>
      </c>
      <c r="D9" s="51">
        <f>SUMIF(orders[OrderDay],B9,orders[TotalSales])</f>
        <v>33805.98000000001</v>
      </c>
      <c r="F9" s="16" t="s">
        <v>6668</v>
      </c>
      <c r="G9" s="17">
        <v>5468.5000000000009</v>
      </c>
    </row>
    <row r="10" spans="2:7" ht="15" thickBot="1" x14ac:dyDescent="0.35">
      <c r="B10" s="65" t="s">
        <v>6673</v>
      </c>
      <c r="C10" s="8">
        <f>COUNTIF(orders[OrderDay],B10)</f>
        <v>440</v>
      </c>
      <c r="D10" s="10">
        <f>SUMIF(orders[OrderDay],B10,orders[TotalSales])</f>
        <v>33950.670000000027</v>
      </c>
      <c r="F10" s="16" t="s">
        <v>6673</v>
      </c>
      <c r="G10" s="17">
        <v>5616.3900000000031</v>
      </c>
    </row>
    <row r="11" spans="2:7" x14ac:dyDescent="0.3">
      <c r="F11" s="16" t="s">
        <v>6680</v>
      </c>
      <c r="G11" s="17">
        <v>47725.349999999991</v>
      </c>
    </row>
  </sheetData>
  <sortState xmlns:xlrd2="http://schemas.microsoft.com/office/spreadsheetml/2017/richdata2" ref="B4:B10">
    <sortCondition ref="B4:B10" customList="Sunday,Monday,Tuesday,Wednesday,Thursday,Friday,Saturday"/>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21DF-D9FE-400E-A70A-042BBF93E49F}">
  <dimension ref="A1"/>
  <sheetViews>
    <sheetView showGridLines="0" showRowColHeaders="0" tabSelected="1" topLeftCell="A10" zoomScaleNormal="100" workbookViewId="0">
      <selection activeCell="V30" sqref="V30"/>
    </sheetView>
  </sheetViews>
  <sheetFormatPr defaultRowHeight="14.4" x14ac:dyDescent="0.3"/>
  <sheetData/>
  <sheetProtection sheet="1" objects="1" scenarios="1"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4D3B9-02F4-46BC-88FD-72F6F963BC6C}">
  <dimension ref="B2:L32"/>
  <sheetViews>
    <sheetView zoomScaleNormal="100" workbookViewId="0">
      <selection activeCell="D10" sqref="D10"/>
    </sheetView>
  </sheetViews>
  <sheetFormatPr defaultRowHeight="14.4" x14ac:dyDescent="0.3"/>
  <cols>
    <col min="2" max="2" width="16.33203125" bestFit="1" customWidth="1"/>
    <col min="3" max="3" width="11.88671875" bestFit="1" customWidth="1"/>
    <col min="4" max="4" width="14.77734375" bestFit="1" customWidth="1"/>
    <col min="5" max="5" width="18" bestFit="1" customWidth="1"/>
    <col min="6" max="6" width="16.33203125" bestFit="1" customWidth="1"/>
    <col min="7" max="7" width="11.88671875" bestFit="1" customWidth="1"/>
    <col min="8" max="8" width="12.44140625" bestFit="1" customWidth="1"/>
    <col min="9" max="9" width="16.33203125" bestFit="1" customWidth="1"/>
    <col min="12" max="12" width="18.33203125" customWidth="1"/>
  </cols>
  <sheetData>
    <row r="2" spans="2:12" x14ac:dyDescent="0.3">
      <c r="B2" s="76" t="s">
        <v>6697</v>
      </c>
      <c r="C2" s="76"/>
      <c r="E2" s="76" t="s">
        <v>6698</v>
      </c>
      <c r="F2" s="76"/>
      <c r="H2" s="76" t="s">
        <v>6703</v>
      </c>
      <c r="I2" s="76"/>
    </row>
    <row r="3" spans="2:12" x14ac:dyDescent="0.3">
      <c r="B3" s="15" t="s">
        <v>6679</v>
      </c>
      <c r="C3" t="s">
        <v>6681</v>
      </c>
      <c r="E3" s="15" t="s">
        <v>6679</v>
      </c>
      <c r="F3" t="s">
        <v>6681</v>
      </c>
      <c r="H3" s="15" t="s">
        <v>6679</v>
      </c>
      <c r="I3" t="s">
        <v>6681</v>
      </c>
    </row>
    <row r="4" spans="2:12" x14ac:dyDescent="0.3">
      <c r="B4" s="16" t="s">
        <v>637</v>
      </c>
      <c r="C4" s="17">
        <v>689.22</v>
      </c>
      <c r="E4" s="16">
        <v>2022</v>
      </c>
      <c r="F4" s="17">
        <v>6540.7200000000039</v>
      </c>
      <c r="H4" s="16" t="s">
        <v>20</v>
      </c>
      <c r="I4" s="17">
        <v>78543.839999999967</v>
      </c>
    </row>
    <row r="5" spans="2:12" x14ac:dyDescent="0.3">
      <c r="B5" s="16" t="s">
        <v>2267</v>
      </c>
      <c r="C5" s="17">
        <v>706.81000000000006</v>
      </c>
      <c r="E5" s="16">
        <v>2023</v>
      </c>
      <c r="F5" s="17">
        <v>32455.249999999982</v>
      </c>
      <c r="H5" s="16" t="s">
        <v>70</v>
      </c>
      <c r="I5" s="17">
        <v>77529.409999999916</v>
      </c>
    </row>
    <row r="6" spans="2:12" x14ac:dyDescent="0.3">
      <c r="B6" s="16" t="s">
        <v>2803</v>
      </c>
      <c r="C6" s="17">
        <v>742.73</v>
      </c>
      <c r="E6" s="16">
        <v>2024</v>
      </c>
      <c r="F6" s="17">
        <v>31419.230000000021</v>
      </c>
      <c r="H6" s="16" t="s">
        <v>51</v>
      </c>
      <c r="I6" s="17">
        <v>42666.189999999995</v>
      </c>
    </row>
    <row r="7" spans="2:12" x14ac:dyDescent="0.3">
      <c r="B7" s="16" t="s">
        <v>261</v>
      </c>
      <c r="C7" s="17">
        <v>802.58999999999992</v>
      </c>
      <c r="E7" s="16">
        <v>2025</v>
      </c>
      <c r="F7" s="17">
        <v>10790.359999999999</v>
      </c>
      <c r="H7" s="16" t="s">
        <v>87</v>
      </c>
      <c r="I7" s="17">
        <v>42075.769999999982</v>
      </c>
    </row>
    <row r="8" spans="2:12" x14ac:dyDescent="0.3">
      <c r="B8" s="16" t="s">
        <v>341</v>
      </c>
      <c r="C8" s="17">
        <v>1099.69</v>
      </c>
      <c r="E8" s="16" t="s">
        <v>6680</v>
      </c>
      <c r="F8" s="17">
        <v>81205.560000000012</v>
      </c>
      <c r="H8" s="16" t="s">
        <v>6680</v>
      </c>
      <c r="I8" s="17">
        <v>240815.20999999985</v>
      </c>
    </row>
    <row r="9" spans="2:12" x14ac:dyDescent="0.3">
      <c r="B9" s="16" t="s">
        <v>6680</v>
      </c>
      <c r="C9" s="17">
        <v>4041.04</v>
      </c>
    </row>
    <row r="10" spans="2:12" ht="15" thickBot="1" x14ac:dyDescent="0.35">
      <c r="E10" s="76" t="s">
        <v>6701</v>
      </c>
      <c r="F10" s="76"/>
      <c r="H10" s="76" t="s">
        <v>6700</v>
      </c>
      <c r="I10" s="76"/>
    </row>
    <row r="11" spans="2:12" x14ac:dyDescent="0.3">
      <c r="E11" s="15" t="s">
        <v>6679</v>
      </c>
      <c r="F11" t="s">
        <v>6681</v>
      </c>
      <c r="H11" s="15" t="s">
        <v>6679</v>
      </c>
      <c r="I11" t="s">
        <v>6681</v>
      </c>
      <c r="K11" s="74" t="s">
        <v>6699</v>
      </c>
      <c r="L11" s="75" t="s">
        <v>6681</v>
      </c>
    </row>
    <row r="12" spans="2:12" x14ac:dyDescent="0.3">
      <c r="B12" t="s">
        <v>6681</v>
      </c>
      <c r="C12" t="s">
        <v>6674</v>
      </c>
      <c r="E12" s="16" t="s">
        <v>2335</v>
      </c>
      <c r="F12" s="17">
        <v>773.51</v>
      </c>
      <c r="H12" s="16" t="s">
        <v>52</v>
      </c>
      <c r="I12" s="17">
        <v>15190.720000000001</v>
      </c>
      <c r="K12" s="70" t="str" cm="1">
        <f t="array" ref="K12:L19">H12:I19</f>
        <v>Canada</v>
      </c>
      <c r="L12" s="71">
        <v>15190.720000000001</v>
      </c>
    </row>
    <row r="13" spans="2:12" x14ac:dyDescent="0.3">
      <c r="B13" s="69">
        <v>240815.20999999976</v>
      </c>
      <c r="C13" s="1">
        <v>2921</v>
      </c>
      <c r="E13" s="16" t="s">
        <v>817</v>
      </c>
      <c r="F13" s="17">
        <v>780.98</v>
      </c>
      <c r="H13" s="16" t="s">
        <v>30</v>
      </c>
      <c r="I13" s="17">
        <v>29731.26000000002</v>
      </c>
      <c r="K13" s="70" t="str">
        <v>France</v>
      </c>
      <c r="L13" s="71">
        <v>29731.26000000002</v>
      </c>
    </row>
    <row r="14" spans="2:12" x14ac:dyDescent="0.3">
      <c r="E14" s="16" t="s">
        <v>3667</v>
      </c>
      <c r="F14" s="17">
        <v>791.8599999999999</v>
      </c>
      <c r="H14" s="16" t="s">
        <v>44</v>
      </c>
      <c r="I14" s="17">
        <v>32358.319999999989</v>
      </c>
      <c r="K14" s="70" t="str">
        <v>Germany</v>
      </c>
      <c r="L14" s="71">
        <v>32358.319999999989</v>
      </c>
    </row>
    <row r="15" spans="2:12" x14ac:dyDescent="0.3">
      <c r="E15" s="16" t="s">
        <v>224</v>
      </c>
      <c r="F15" s="17">
        <v>824.71</v>
      </c>
      <c r="H15" s="16" t="s">
        <v>80</v>
      </c>
      <c r="I15" s="17">
        <v>15497.159999999991</v>
      </c>
      <c r="K15" s="70" t="str">
        <v>Italy</v>
      </c>
      <c r="L15" s="71">
        <v>15497.159999999991</v>
      </c>
    </row>
    <row r="16" spans="2:12" x14ac:dyDescent="0.3">
      <c r="B16" s="24">
        <f>GETPIVOTDATA("Total Sales ($USD)",$B$12)</f>
        <v>240815.20999999976</v>
      </c>
      <c r="C16">
        <f>GETPIVOTDATA("Orders Count",$B$12)</f>
        <v>2921</v>
      </c>
      <c r="E16" s="16" t="s">
        <v>116</v>
      </c>
      <c r="F16" s="17">
        <v>833.8599999999999</v>
      </c>
      <c r="H16" s="16" t="s">
        <v>193</v>
      </c>
      <c r="I16" s="17">
        <v>28151.139999999996</v>
      </c>
      <c r="K16" s="70" t="str">
        <v>Lebanon</v>
      </c>
      <c r="L16" s="71">
        <v>28151.139999999996</v>
      </c>
    </row>
    <row r="17" spans="2:12" x14ac:dyDescent="0.3">
      <c r="E17" s="16" t="s">
        <v>837</v>
      </c>
      <c r="F17" s="17">
        <v>896.82</v>
      </c>
      <c r="H17" s="16" t="s">
        <v>95</v>
      </c>
      <c r="I17" s="17">
        <v>14262.550000000003</v>
      </c>
      <c r="K17" s="70" t="str">
        <v>Spain</v>
      </c>
      <c r="L17" s="71">
        <v>14262.550000000003</v>
      </c>
    </row>
    <row r="18" spans="2:12" x14ac:dyDescent="0.3">
      <c r="B18" s="76" t="s">
        <v>6702</v>
      </c>
      <c r="C18" s="76"/>
      <c r="E18" s="16" t="s">
        <v>2218</v>
      </c>
      <c r="F18" s="17">
        <v>899.51</v>
      </c>
      <c r="H18" s="16" t="s">
        <v>22</v>
      </c>
      <c r="I18" s="17">
        <v>47725.35000000002</v>
      </c>
      <c r="K18" s="70" t="str">
        <v>UK</v>
      </c>
      <c r="L18" s="71">
        <v>47725.35000000002</v>
      </c>
    </row>
    <row r="19" spans="2:12" ht="15" thickBot="1" x14ac:dyDescent="0.35">
      <c r="B19" s="15" t="s">
        <v>6679</v>
      </c>
      <c r="C19" t="s">
        <v>6681</v>
      </c>
      <c r="E19" s="16" t="s">
        <v>1116</v>
      </c>
      <c r="F19" s="17">
        <v>921.64</v>
      </c>
      <c r="H19" s="16" t="s">
        <v>37</v>
      </c>
      <c r="I19" s="17">
        <v>57898.709999999912</v>
      </c>
      <c r="K19" s="72" t="str">
        <v>USA</v>
      </c>
      <c r="L19" s="73">
        <v>57898.709999999912</v>
      </c>
    </row>
    <row r="20" spans="2:12" x14ac:dyDescent="0.3">
      <c r="B20" s="16" t="s">
        <v>210</v>
      </c>
      <c r="C20" s="17">
        <v>19982.990000000002</v>
      </c>
      <c r="E20" s="16" t="s">
        <v>2461</v>
      </c>
      <c r="F20" s="17">
        <v>938.91000000000008</v>
      </c>
      <c r="H20" s="16" t="s">
        <v>6680</v>
      </c>
      <c r="I20" s="17">
        <v>240815.20999999996</v>
      </c>
    </row>
    <row r="21" spans="2:12" x14ac:dyDescent="0.3">
      <c r="B21" s="16" t="s">
        <v>39</v>
      </c>
      <c r="C21" s="17">
        <v>20282.940000000013</v>
      </c>
      <c r="E21" s="16" t="s">
        <v>2350</v>
      </c>
      <c r="F21" s="17">
        <v>1066.47</v>
      </c>
    </row>
    <row r="22" spans="2:12" x14ac:dyDescent="0.3">
      <c r="B22" s="16" t="s">
        <v>15</v>
      </c>
      <c r="C22" s="17">
        <v>21788.699999999993</v>
      </c>
      <c r="E22" s="16" t="s">
        <v>6680</v>
      </c>
      <c r="F22" s="17">
        <v>8728.2699999999986</v>
      </c>
    </row>
    <row r="23" spans="2:12" x14ac:dyDescent="0.3">
      <c r="B23" s="16" t="s">
        <v>82</v>
      </c>
      <c r="C23" s="17">
        <v>18186.999999999996</v>
      </c>
    </row>
    <row r="24" spans="2:12" x14ac:dyDescent="0.3">
      <c r="B24" s="16" t="s">
        <v>46</v>
      </c>
      <c r="C24" s="17">
        <v>19607.009999999995</v>
      </c>
    </row>
    <row r="25" spans="2:12" x14ac:dyDescent="0.3">
      <c r="B25" s="16" t="s">
        <v>24</v>
      </c>
      <c r="C25" s="17">
        <v>20442.280000000002</v>
      </c>
    </row>
    <row r="26" spans="2:12" x14ac:dyDescent="0.3">
      <c r="B26" s="16" t="s">
        <v>32</v>
      </c>
      <c r="C26" s="17">
        <v>20111.909999999993</v>
      </c>
    </row>
    <row r="27" spans="2:12" x14ac:dyDescent="0.3">
      <c r="B27" s="16" t="s">
        <v>90</v>
      </c>
      <c r="C27" s="17">
        <v>17844.650000000005</v>
      </c>
    </row>
    <row r="28" spans="2:12" x14ac:dyDescent="0.3">
      <c r="B28" s="16" t="s">
        <v>60</v>
      </c>
      <c r="C28" s="17">
        <v>20698.490000000005</v>
      </c>
    </row>
    <row r="29" spans="2:12" x14ac:dyDescent="0.3">
      <c r="B29" s="16" t="s">
        <v>133</v>
      </c>
      <c r="C29" s="17">
        <v>22562.639999999992</v>
      </c>
    </row>
    <row r="30" spans="2:12" x14ac:dyDescent="0.3">
      <c r="B30" s="16" t="s">
        <v>54</v>
      </c>
      <c r="C30" s="17">
        <v>23510.790000000008</v>
      </c>
    </row>
    <row r="31" spans="2:12" x14ac:dyDescent="0.3">
      <c r="B31" s="16" t="s">
        <v>107</v>
      </c>
      <c r="C31" s="17">
        <v>15795.80999999999</v>
      </c>
    </row>
    <row r="32" spans="2:12" x14ac:dyDescent="0.3">
      <c r="B32" s="16" t="s">
        <v>6680</v>
      </c>
      <c r="C32" s="17">
        <v>240815.20999999996</v>
      </c>
    </row>
  </sheetData>
  <mergeCells count="6">
    <mergeCell ref="B2:C2"/>
    <mergeCell ref="E2:F2"/>
    <mergeCell ref="H10:I10"/>
    <mergeCell ref="E10:F10"/>
    <mergeCell ref="B18:C18"/>
    <mergeCell ref="H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77B07-F94D-4F10-9C8F-C7AB1BF35A8F}">
  <dimension ref="B2:S8"/>
  <sheetViews>
    <sheetView zoomScale="85" zoomScaleNormal="85" workbookViewId="0">
      <selection activeCell="H30" sqref="H30"/>
    </sheetView>
  </sheetViews>
  <sheetFormatPr defaultRowHeight="14.4" x14ac:dyDescent="0.3"/>
  <cols>
    <col min="2" max="2" width="10.88671875" customWidth="1"/>
    <col min="3" max="3" width="11.6640625" bestFit="1" customWidth="1"/>
    <col min="4" max="4" width="12.21875" bestFit="1" customWidth="1"/>
    <col min="5" max="5" width="8.6640625" bestFit="1" customWidth="1"/>
    <col min="6" max="6" width="11.6640625" bestFit="1" customWidth="1"/>
    <col min="7" max="7" width="8.6640625" bestFit="1" customWidth="1"/>
    <col min="8" max="8" width="10.21875" bestFit="1" customWidth="1"/>
    <col min="9" max="9" width="23.33203125" customWidth="1"/>
    <col min="10" max="11" width="12.44140625" bestFit="1" customWidth="1"/>
    <col min="12" max="12" width="10" bestFit="1" customWidth="1"/>
    <col min="13" max="13" width="8.77734375" bestFit="1" customWidth="1"/>
    <col min="14" max="14" width="8.88671875" bestFit="1" customWidth="1"/>
    <col min="15" max="15" width="9.21875" bestFit="1" customWidth="1"/>
    <col min="16" max="16" width="21.109375" customWidth="1"/>
    <col min="18" max="18" width="11.109375" customWidth="1"/>
    <col min="19" max="19" width="9.5546875" customWidth="1"/>
  </cols>
  <sheetData>
    <row r="2" spans="2:19" ht="15" thickBot="1" x14ac:dyDescent="0.35"/>
    <row r="3" spans="2:19" x14ac:dyDescent="0.3">
      <c r="B3" s="19" t="s">
        <v>8</v>
      </c>
      <c r="C3" s="27" t="s">
        <v>6674</v>
      </c>
      <c r="D3" s="27" t="s">
        <v>6675</v>
      </c>
      <c r="E3" s="27" t="s">
        <v>6677</v>
      </c>
      <c r="F3" s="27" t="s">
        <v>6678</v>
      </c>
      <c r="G3" s="27" t="s">
        <v>6685</v>
      </c>
      <c r="H3" s="27" t="s">
        <v>6686</v>
      </c>
      <c r="I3" s="28" t="s">
        <v>6688</v>
      </c>
      <c r="K3" s="15" t="s">
        <v>6679</v>
      </c>
      <c r="L3" t="s">
        <v>6675</v>
      </c>
      <c r="M3" t="s">
        <v>6677</v>
      </c>
      <c r="N3" t="s">
        <v>6685</v>
      </c>
      <c r="O3" t="s">
        <v>6686</v>
      </c>
      <c r="P3" t="s">
        <v>6688</v>
      </c>
      <c r="R3" s="25" t="s">
        <v>6686</v>
      </c>
      <c r="S3" s="25" t="s">
        <v>6685</v>
      </c>
    </row>
    <row r="4" spans="2:19" x14ac:dyDescent="0.3">
      <c r="B4" s="13" t="str" cm="1">
        <f t="array" ref="B4:B7">_xlfn.UNIQUE(orders[Category])</f>
        <v>Fiction</v>
      </c>
      <c r="C4" s="4">
        <f>COUNTIF(orders[Category],B4)</f>
        <v>970</v>
      </c>
      <c r="D4" s="5">
        <f>SUMIF(orders[Category],B4,orders[TotalSales])</f>
        <v>78543.839999999967</v>
      </c>
      <c r="E4" s="6">
        <f>AVERAGEIF(orders[Category],B4,orders[TotalSales])</f>
        <v>80.973030927835012</v>
      </c>
      <c r="F4" s="6" cm="1">
        <f t="array" ref="F4">MEDIAN(IF( orders[Category]=B4,orders[TotalSales]))</f>
        <v>68.180000000000007</v>
      </c>
      <c r="G4" s="6">
        <f>_xlfn.MINIFS(orders[TotalSales],orders[Category],B4)</f>
        <v>5.23</v>
      </c>
      <c r="H4" s="6">
        <f>_xlfn.MAXIFS(orders[TotalSales],orders[Category],B4)</f>
        <v>267.60000000000002</v>
      </c>
      <c r="I4" s="42">
        <f>(D4/$D$8) * 100</f>
        <v>32.615813594166255</v>
      </c>
      <c r="K4" s="16" t="s">
        <v>87</v>
      </c>
      <c r="L4" s="17">
        <v>42075.769999999982</v>
      </c>
      <c r="M4" s="18">
        <v>80.604923371647473</v>
      </c>
      <c r="N4" s="18">
        <v>5.14</v>
      </c>
      <c r="O4" s="18">
        <v>279.5</v>
      </c>
      <c r="P4" s="41">
        <v>0.17472222788585481</v>
      </c>
      <c r="R4" t="str">
        <f>_xlfn.XLOOKUP(MAX(orders[TotalSales]),orders[TotalSales],orders[Category])</f>
        <v>Non-Fiction</v>
      </c>
      <c r="S4" t="str">
        <f>_xlfn.XLOOKUP(MIN(orders[TotalSales]),orders[TotalSales],orders[PaymentMethod])</f>
        <v>Paypal</v>
      </c>
    </row>
    <row r="5" spans="2:19" x14ac:dyDescent="0.3">
      <c r="B5" s="13" t="str">
        <v>Educational</v>
      </c>
      <c r="C5" s="4">
        <f>COUNTIF(orders[Category],B5)</f>
        <v>506</v>
      </c>
      <c r="D5" s="5">
        <f>SUMIF(orders[Category],B5,orders[TotalSales])</f>
        <v>42666.189999999995</v>
      </c>
      <c r="E5" s="6">
        <f>AVERAGEIF(orders[Category],B5,orders[TotalSales])</f>
        <v>84.320533596837933</v>
      </c>
      <c r="F5" s="6" cm="1">
        <f t="array" ref="F5">MEDIAN(IF( orders[Category]=B5,orders[TotalSales]))</f>
        <v>68.180000000000007</v>
      </c>
      <c r="G5" s="6">
        <f>_xlfn.MINIFS(orders[TotalSales],orders[Category],B5)</f>
        <v>5.56</v>
      </c>
      <c r="H5" s="6">
        <f>_xlfn.MAXIFS(orders[TotalSales],orders[Category],B5)</f>
        <v>273.89999999999998</v>
      </c>
      <c r="I5" s="42">
        <f t="shared" ref="I5:I7" si="0">(D5/$D$8) * 100</f>
        <v>17.71739833210702</v>
      </c>
      <c r="K5" s="16" t="s">
        <v>51</v>
      </c>
      <c r="L5" s="17">
        <v>42666.189999999995</v>
      </c>
      <c r="M5" s="18">
        <v>84.320533596837933</v>
      </c>
      <c r="N5" s="18">
        <v>5.56</v>
      </c>
      <c r="O5" s="18">
        <v>273.89999999999998</v>
      </c>
      <c r="P5" s="41">
        <v>0.17717398332107012</v>
      </c>
    </row>
    <row r="6" spans="2:19" x14ac:dyDescent="0.3">
      <c r="B6" s="13" t="str">
        <v>Non-Fiction</v>
      </c>
      <c r="C6" s="4">
        <f>COUNTIF(orders[Category],B6)</f>
        <v>923</v>
      </c>
      <c r="D6" s="5">
        <f>SUMIF(orders[Category],B6,orders[TotalSales])</f>
        <v>77529.409999999916</v>
      </c>
      <c r="E6" s="6">
        <f>AVERAGEIF(orders[Category],B6,orders[TotalSales])</f>
        <v>83.997193932827642</v>
      </c>
      <c r="F6" s="6" cm="1">
        <f t="array" ref="F6">MEDIAN(IF( orders[Category]=B6,orders[TotalSales]))</f>
        <v>68.680000000000007</v>
      </c>
      <c r="G6" s="6">
        <f>_xlfn.MINIFS(orders[TotalSales],orders[Category],B6)</f>
        <v>5.66</v>
      </c>
      <c r="H6" s="6">
        <f>_xlfn.MAXIFS(orders[TotalSales],orders[Category],B6)</f>
        <v>284.95</v>
      </c>
      <c r="I6" s="42">
        <f t="shared" si="0"/>
        <v>32.194565285141231</v>
      </c>
      <c r="K6" s="16" t="s">
        <v>20</v>
      </c>
      <c r="L6" s="17">
        <v>78543.839999999967</v>
      </c>
      <c r="M6" s="18">
        <v>80.973030927835012</v>
      </c>
      <c r="N6" s="18">
        <v>5.23</v>
      </c>
      <c r="O6" s="18">
        <v>267.60000000000002</v>
      </c>
      <c r="P6" s="41">
        <v>0.32615813594166237</v>
      </c>
    </row>
    <row r="7" spans="2:19" ht="15" thickBot="1" x14ac:dyDescent="0.35">
      <c r="B7" s="31" t="str">
        <v>Comics</v>
      </c>
      <c r="C7" s="32">
        <f>COUNTIF(orders[Category],B7)</f>
        <v>522</v>
      </c>
      <c r="D7" s="33">
        <f>SUMIF(orders[Category],B7,orders[TotalSales])</f>
        <v>42075.769999999982</v>
      </c>
      <c r="E7" s="34">
        <f>AVERAGEIF(orders[Category],B7,orders[TotalSales])</f>
        <v>80.604923371647473</v>
      </c>
      <c r="F7" s="34" cm="1">
        <f t="array" ref="F7">MEDIAN(IF( orders[Category]=B7,orders[TotalSales]))</f>
        <v>69.704999999999998</v>
      </c>
      <c r="G7" s="34">
        <f>_xlfn.MINIFS(orders[TotalSales],orders[Category],B7)</f>
        <v>5.14</v>
      </c>
      <c r="H7" s="34">
        <f>_xlfn.MAXIFS(orders[TotalSales],orders[Category],B7)</f>
        <v>279.5</v>
      </c>
      <c r="I7" s="43">
        <f t="shared" si="0"/>
        <v>17.472222788585491</v>
      </c>
      <c r="K7" s="16" t="s">
        <v>70</v>
      </c>
      <c r="L7" s="17">
        <v>77529.409999999916</v>
      </c>
      <c r="M7" s="18">
        <v>83.997193932827642</v>
      </c>
      <c r="N7" s="18">
        <v>5.66</v>
      </c>
      <c r="O7" s="18">
        <v>284.95</v>
      </c>
      <c r="P7" s="41">
        <v>0.32194565285141219</v>
      </c>
    </row>
    <row r="8" spans="2:19" ht="15" thickBot="1" x14ac:dyDescent="0.35">
      <c r="B8" s="36" t="s">
        <v>6687</v>
      </c>
      <c r="C8" s="37">
        <f>SUM(C4:C7)</f>
        <v>2921</v>
      </c>
      <c r="D8" s="38">
        <f t="shared" ref="D8:I8" si="1">SUM(D4:D7)</f>
        <v>240815.20999999988</v>
      </c>
      <c r="E8" s="39">
        <f t="shared" si="1"/>
        <v>329.89568182914809</v>
      </c>
      <c r="F8" s="39">
        <f t="shared" si="1"/>
        <v>274.745</v>
      </c>
      <c r="G8" s="39">
        <f t="shared" si="1"/>
        <v>21.59</v>
      </c>
      <c r="H8" s="39">
        <f t="shared" si="1"/>
        <v>1105.95</v>
      </c>
      <c r="I8" s="45">
        <f t="shared" si="1"/>
        <v>100</v>
      </c>
      <c r="K8" s="16" t="s">
        <v>6680</v>
      </c>
      <c r="L8" s="17">
        <v>240815.21</v>
      </c>
      <c r="M8" s="18">
        <v>82.44272851763094</v>
      </c>
      <c r="N8" s="18">
        <v>5.14</v>
      </c>
      <c r="O8" s="18">
        <v>284.95</v>
      </c>
      <c r="P8" s="4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C7F0-54C5-4FD4-A3D5-312A6C3DB8CE}">
  <dimension ref="B4:I18"/>
  <sheetViews>
    <sheetView zoomScale="85" zoomScaleNormal="85" workbookViewId="0">
      <selection activeCell="H1" sqref="H1:I1048576"/>
    </sheetView>
  </sheetViews>
  <sheetFormatPr defaultRowHeight="14.4" x14ac:dyDescent="0.3"/>
  <cols>
    <col min="2" max="2" width="12.33203125" customWidth="1"/>
    <col min="3" max="3" width="14.21875" customWidth="1"/>
    <col min="4" max="4" width="16.21875" customWidth="1"/>
    <col min="5" max="5" width="12" customWidth="1"/>
    <col min="6" max="6" width="12.6640625" customWidth="1"/>
    <col min="8" max="8" width="13" bestFit="1" customWidth="1"/>
    <col min="9" max="9" width="16.88671875" bestFit="1" customWidth="1"/>
    <col min="10" max="10" width="15.77734375" customWidth="1"/>
    <col min="11" max="12" width="10" bestFit="1" customWidth="1"/>
  </cols>
  <sheetData>
    <row r="4" spans="2:9" ht="15" thickBot="1" x14ac:dyDescent="0.35"/>
    <row r="5" spans="2:9" x14ac:dyDescent="0.3">
      <c r="B5" s="19" t="s">
        <v>6682</v>
      </c>
      <c r="C5" s="11" t="s">
        <v>6674</v>
      </c>
      <c r="D5" s="11" t="s">
        <v>6675</v>
      </c>
      <c r="E5" s="11" t="s">
        <v>6677</v>
      </c>
      <c r="F5" s="12" t="s">
        <v>6678</v>
      </c>
      <c r="H5" s="15" t="s">
        <v>6679</v>
      </c>
      <c r="I5" t="s">
        <v>6681</v>
      </c>
    </row>
    <row r="6" spans="2:9" x14ac:dyDescent="0.3">
      <c r="B6" s="13" t="s">
        <v>210</v>
      </c>
      <c r="C6" s="4">
        <f>COUNTIF(orders[OrderMonth],monthly_sales!B6)</f>
        <v>242</v>
      </c>
      <c r="D6" s="5">
        <f>SUMIF(orders[OrderMonth],B6,orders[TotalSales])</f>
        <v>19982.990000000002</v>
      </c>
      <c r="E6" s="6">
        <f>AVERAGEIF(orders[OrderMonth],B6,orders[TotalSales])</f>
        <v>82.574338842975209</v>
      </c>
      <c r="F6" s="7" cm="1">
        <f t="array" ref="F6">MEDIAN(IF(orders[OrderMonth]=B6,orders[TotalSales]))</f>
        <v>72.210000000000008</v>
      </c>
      <c r="H6" s="16" t="s">
        <v>210</v>
      </c>
      <c r="I6" s="17">
        <v>19982.990000000002</v>
      </c>
    </row>
    <row r="7" spans="2:9" x14ac:dyDescent="0.3">
      <c r="B7" s="13" t="s">
        <v>39</v>
      </c>
      <c r="C7" s="4">
        <f>COUNTIF(orders[OrderMonth],monthly_sales!B7)</f>
        <v>232</v>
      </c>
      <c r="D7" s="5">
        <f>SUMIF(orders[OrderMonth],B7,orders[TotalSales])</f>
        <v>20282.940000000013</v>
      </c>
      <c r="E7" s="6">
        <f>AVERAGEIF(orders[OrderMonth],B7,orders[TotalSales])</f>
        <v>87.426465517241439</v>
      </c>
      <c r="F7" s="7" cm="1">
        <f t="array" ref="F7">MEDIAN(IF(orders[OrderMonth]=B7,orders[TotalSales]))</f>
        <v>74.564999999999998</v>
      </c>
      <c r="H7" s="16" t="s">
        <v>39</v>
      </c>
      <c r="I7" s="17">
        <v>20282.940000000013</v>
      </c>
    </row>
    <row r="8" spans="2:9" x14ac:dyDescent="0.3">
      <c r="B8" s="13" t="s">
        <v>15</v>
      </c>
      <c r="C8" s="4">
        <f>COUNTIF(orders[OrderMonth],monthly_sales!B8)</f>
        <v>236</v>
      </c>
      <c r="D8" s="5">
        <f>SUMIF(orders[OrderMonth],B8,orders[TotalSales])</f>
        <v>21788.699999999993</v>
      </c>
      <c r="E8" s="6">
        <f>AVERAGEIF(orders[OrderMonth],B8,orders[TotalSales])</f>
        <v>92.324999999999974</v>
      </c>
      <c r="F8" s="7" cm="1">
        <f t="array" ref="F8">MEDIAN(IF(orders[OrderMonth]=B8,orders[TotalSales]))</f>
        <v>82.1</v>
      </c>
      <c r="H8" s="16" t="s">
        <v>15</v>
      </c>
      <c r="I8" s="17">
        <v>21788.699999999993</v>
      </c>
    </row>
    <row r="9" spans="2:9" x14ac:dyDescent="0.3">
      <c r="B9" s="13" t="s">
        <v>82</v>
      </c>
      <c r="C9" s="4">
        <f>COUNTIF(orders[OrderMonth],monthly_sales!B9)</f>
        <v>211</v>
      </c>
      <c r="D9" s="5">
        <f>SUMIF(orders[OrderMonth],B9,orders[TotalSales])</f>
        <v>18186.999999999996</v>
      </c>
      <c r="E9" s="6">
        <f>AVERAGEIF(orders[OrderMonth],B9,orders[TotalSales])</f>
        <v>86.194312796208507</v>
      </c>
      <c r="F9" s="7" cm="1">
        <f t="array" ref="F9">MEDIAN(IF(orders[OrderMonth]=B9,orders[TotalSales]))</f>
        <v>70.02</v>
      </c>
      <c r="H9" s="16" t="s">
        <v>82</v>
      </c>
      <c r="I9" s="17">
        <v>18186.999999999996</v>
      </c>
    </row>
    <row r="10" spans="2:9" x14ac:dyDescent="0.3">
      <c r="B10" s="13" t="s">
        <v>46</v>
      </c>
      <c r="C10" s="4">
        <f>COUNTIF(orders[OrderMonth],monthly_sales!B10)</f>
        <v>244</v>
      </c>
      <c r="D10" s="5">
        <f>SUMIF(orders[OrderMonth],B10,orders[TotalSales])</f>
        <v>19607.009999999995</v>
      </c>
      <c r="E10" s="6">
        <f>AVERAGEIF(orders[OrderMonth],B10,orders[TotalSales])</f>
        <v>80.35659836065571</v>
      </c>
      <c r="F10" s="7" cm="1">
        <f t="array" ref="F10">MEDIAN(IF(orders[OrderMonth]=B10,orders[TotalSales]))</f>
        <v>68.89</v>
      </c>
      <c r="H10" s="16" t="s">
        <v>46</v>
      </c>
      <c r="I10" s="17">
        <v>19607.009999999995</v>
      </c>
    </row>
    <row r="11" spans="2:9" x14ac:dyDescent="0.3">
      <c r="B11" s="13" t="s">
        <v>24</v>
      </c>
      <c r="C11" s="4">
        <f>COUNTIF(orders[OrderMonth],monthly_sales!B11)</f>
        <v>236</v>
      </c>
      <c r="D11" s="5">
        <f>SUMIF(orders[OrderMonth],B11,orders[TotalSales])</f>
        <v>20442.280000000002</v>
      </c>
      <c r="E11" s="6">
        <f>AVERAGEIF(orders[OrderMonth],B11,orders[TotalSales])</f>
        <v>86.619830508474593</v>
      </c>
      <c r="F11" s="7" cm="1">
        <f t="array" ref="F11">MEDIAN(IF(orders[OrderMonth]=B11,orders[TotalSales]))</f>
        <v>76.75</v>
      </c>
      <c r="H11" s="16" t="s">
        <v>24</v>
      </c>
      <c r="I11" s="17">
        <v>20442.280000000002</v>
      </c>
    </row>
    <row r="12" spans="2:9" x14ac:dyDescent="0.3">
      <c r="B12" s="13" t="s">
        <v>32</v>
      </c>
      <c r="C12" s="4">
        <f>COUNTIF(orders[OrderMonth],monthly_sales!B12)</f>
        <v>256</v>
      </c>
      <c r="D12" s="5">
        <f>SUMIF(orders[OrderMonth],B12,orders[TotalSales])</f>
        <v>20111.909999999993</v>
      </c>
      <c r="E12" s="6">
        <f>AVERAGEIF(orders[OrderMonth],B12,orders[TotalSales])</f>
        <v>78.562148437499971</v>
      </c>
      <c r="F12" s="7" cm="1">
        <f t="array" ref="F12">MEDIAN(IF(orders[OrderMonth]=B12,orders[TotalSales]))</f>
        <v>62.555</v>
      </c>
      <c r="H12" s="16" t="s">
        <v>32</v>
      </c>
      <c r="I12" s="17">
        <v>20111.909999999993</v>
      </c>
    </row>
    <row r="13" spans="2:9" x14ac:dyDescent="0.3">
      <c r="B13" s="13" t="s">
        <v>90</v>
      </c>
      <c r="C13" s="4">
        <f>COUNTIF(orders[OrderMonth],monthly_sales!B13)</f>
        <v>246</v>
      </c>
      <c r="D13" s="5">
        <f>SUMIF(orders[OrderMonth],B13,orders[TotalSales])</f>
        <v>17844.650000000005</v>
      </c>
      <c r="E13" s="6">
        <f>AVERAGEIF(orders[OrderMonth],B13,orders[TotalSales])</f>
        <v>72.539227642276444</v>
      </c>
      <c r="F13" s="7" cm="1">
        <f t="array" ref="F13">MEDIAN(IF(orders[OrderMonth]=B13,orders[TotalSales]))</f>
        <v>56.59</v>
      </c>
      <c r="H13" s="16" t="s">
        <v>90</v>
      </c>
      <c r="I13" s="17">
        <v>17844.650000000005</v>
      </c>
    </row>
    <row r="14" spans="2:9" x14ac:dyDescent="0.3">
      <c r="B14" s="13" t="s">
        <v>60</v>
      </c>
      <c r="C14" s="4">
        <f>COUNTIF(orders[OrderMonth],monthly_sales!B14)</f>
        <v>257</v>
      </c>
      <c r="D14" s="5">
        <f>SUMIF(orders[OrderMonth],B14,orders[TotalSales])</f>
        <v>20698.490000000005</v>
      </c>
      <c r="E14" s="6">
        <f>AVERAGEIF(orders[OrderMonth],B14,orders[TotalSales])</f>
        <v>80.538871595330761</v>
      </c>
      <c r="F14" s="7" cm="1">
        <f t="array" ref="F14">MEDIAN(IF(orders[OrderMonth]=B14,orders[TotalSales]))</f>
        <v>68.61</v>
      </c>
      <c r="H14" s="16" t="s">
        <v>60</v>
      </c>
      <c r="I14" s="17">
        <v>20698.490000000005</v>
      </c>
    </row>
    <row r="15" spans="2:9" x14ac:dyDescent="0.3">
      <c r="B15" s="13" t="s">
        <v>133</v>
      </c>
      <c r="C15" s="4">
        <f>COUNTIF(orders[OrderMonth],monthly_sales!B15)</f>
        <v>281</v>
      </c>
      <c r="D15" s="5">
        <f>SUMIF(orders[OrderMonth],B15,orders[TotalSales])</f>
        <v>22562.639999999992</v>
      </c>
      <c r="E15" s="6">
        <f>AVERAGEIF(orders[OrderMonth],B15,orders[TotalSales])</f>
        <v>80.294092526690363</v>
      </c>
      <c r="F15" s="7" cm="1">
        <f t="array" ref="F15">MEDIAN(IF(orders[OrderMonth]=B15,orders[TotalSales]))</f>
        <v>63.32</v>
      </c>
      <c r="H15" s="16" t="s">
        <v>133</v>
      </c>
      <c r="I15" s="17">
        <v>22562.639999999992</v>
      </c>
    </row>
    <row r="16" spans="2:9" x14ac:dyDescent="0.3">
      <c r="B16" s="13" t="s">
        <v>54</v>
      </c>
      <c r="C16" s="4">
        <f>COUNTIF(orders[OrderMonth],monthly_sales!B16)</f>
        <v>270</v>
      </c>
      <c r="D16" s="5">
        <f>SUMIF(orders[OrderMonth],B16,orders[TotalSales])</f>
        <v>23510.790000000008</v>
      </c>
      <c r="E16" s="6">
        <f>AVERAGEIF(orders[OrderMonth],B16,orders[TotalSales])</f>
        <v>87.077000000000027</v>
      </c>
      <c r="F16" s="7" cm="1">
        <f t="array" ref="F16">MEDIAN(IF(orders[OrderMonth]=B16,orders[TotalSales]))</f>
        <v>75.585000000000008</v>
      </c>
      <c r="H16" s="16" t="s">
        <v>54</v>
      </c>
      <c r="I16" s="17">
        <v>23510.790000000008</v>
      </c>
    </row>
    <row r="17" spans="2:9" ht="15" thickBot="1" x14ac:dyDescent="0.35">
      <c r="B17" s="31" t="s">
        <v>107</v>
      </c>
      <c r="C17" s="32">
        <f>COUNTIF(orders[OrderMonth],monthly_sales!B17)</f>
        <v>210</v>
      </c>
      <c r="D17" s="33">
        <f>SUMIF(orders[OrderMonth],B17,orders[TotalSales])</f>
        <v>15795.80999999999</v>
      </c>
      <c r="E17" s="34">
        <f>AVERAGEIF(orders[OrderMonth],B17,orders[TotalSales])</f>
        <v>75.218142857142809</v>
      </c>
      <c r="F17" s="35" cm="1">
        <f t="array" ref="F17">MEDIAN(IF(orders[OrderMonth]=B17,orders[TotalSales]))</f>
        <v>56.984999999999999</v>
      </c>
      <c r="H17" s="16" t="s">
        <v>107</v>
      </c>
      <c r="I17" s="17">
        <v>15795.80999999999</v>
      </c>
    </row>
    <row r="18" spans="2:9" ht="15" thickBot="1" x14ac:dyDescent="0.35">
      <c r="B18" s="36" t="s">
        <v>6676</v>
      </c>
      <c r="C18" s="37">
        <f>SUM(C6:C17)</f>
        <v>2921</v>
      </c>
      <c r="D18" s="38">
        <f>SUM(D6:D17)</f>
        <v>240815.20999999996</v>
      </c>
      <c r="E18" s="38">
        <f>SUM(E6:E17)</f>
        <v>989.72602908449585</v>
      </c>
      <c r="F18" s="40">
        <f>SUM(F6:F17)</f>
        <v>828.18000000000006</v>
      </c>
      <c r="H18" s="16" t="s">
        <v>6680</v>
      </c>
      <c r="I18" s="17">
        <v>240815.20999999996</v>
      </c>
    </row>
  </sheetData>
  <sortState xmlns:xlrd2="http://schemas.microsoft.com/office/spreadsheetml/2017/richdata2" ref="B6:B17">
    <sortCondition ref="B6:B17" customList="January,February,March,April,May,June,July,August,September,October,November,December"/>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308E4-E9E0-486A-BAC8-8BB26F5968CF}">
  <dimension ref="B1:M15"/>
  <sheetViews>
    <sheetView zoomScale="85" zoomScaleNormal="85" workbookViewId="0">
      <selection activeCell="F28" sqref="F28"/>
    </sheetView>
  </sheetViews>
  <sheetFormatPr defaultRowHeight="14.4" x14ac:dyDescent="0.3"/>
  <cols>
    <col min="2" max="2" width="13.109375" customWidth="1"/>
    <col min="3" max="3" width="11.6640625" bestFit="1" customWidth="1"/>
    <col min="4" max="4" width="11.21875" bestFit="1" customWidth="1"/>
    <col min="5" max="5" width="10.44140625" customWidth="1"/>
    <col min="6" max="6" width="13" customWidth="1"/>
    <col min="7" max="7" width="12.33203125" customWidth="1"/>
    <col min="10" max="10" width="12.44140625" bestFit="1" customWidth="1"/>
    <col min="11" max="11" width="11.88671875" bestFit="1" customWidth="1"/>
    <col min="12" max="12" width="10" bestFit="1" customWidth="1"/>
    <col min="13" max="14" width="8.77734375" bestFit="1" customWidth="1"/>
  </cols>
  <sheetData>
    <row r="1" spans="2:13" ht="15" thickBot="1" x14ac:dyDescent="0.35"/>
    <row r="2" spans="2:13" x14ac:dyDescent="0.3">
      <c r="B2" s="22" t="s">
        <v>4644</v>
      </c>
      <c r="C2" s="11" t="s">
        <v>6674</v>
      </c>
      <c r="D2" s="11" t="s">
        <v>6675</v>
      </c>
      <c r="E2" s="11" t="s">
        <v>6677</v>
      </c>
      <c r="F2" s="11" t="s">
        <v>6678</v>
      </c>
      <c r="G2" s="12" t="s">
        <v>6695</v>
      </c>
      <c r="J2" s="15" t="s">
        <v>6679</v>
      </c>
      <c r="K2" t="s">
        <v>6674</v>
      </c>
      <c r="L2" t="s">
        <v>6675</v>
      </c>
      <c r="M2" t="s">
        <v>6677</v>
      </c>
    </row>
    <row r="3" spans="2:13" x14ac:dyDescent="0.3">
      <c r="B3" s="13" cm="1">
        <f t="array" ref="B3:B6">_xlfn._xlws.SORT(_xlfn.UNIQUE(orders[OrderYear]))</f>
        <v>2022</v>
      </c>
      <c r="C3" s="4">
        <f>COUNTIF(orders[OrderYear],B3)</f>
        <v>229</v>
      </c>
      <c r="D3" s="5">
        <f>SUMIF(orders[OrderYear],B3,orders[TotalSales])</f>
        <v>19043.510000000002</v>
      </c>
      <c r="E3" s="20">
        <f>AVERAGEIF(orders[OrderYear],B3,orders[TotalSales])</f>
        <v>83.159432314410495</v>
      </c>
      <c r="F3" s="6" cm="1">
        <f t="array" ref="F3">MEDIAN(IF(orders[OrderYear]=B3,orders[TotalSales]))</f>
        <v>61.64</v>
      </c>
      <c r="G3" s="52" t="str">
        <f>INDEX(_xlfn.ANCHORARRAY($B$12),MATCH(MAX($C$12:$C$15),$C$12:$C$15,0))</f>
        <v>Non-Fiction</v>
      </c>
      <c r="J3" s="16">
        <v>2022</v>
      </c>
      <c r="K3" s="1">
        <v>229</v>
      </c>
      <c r="L3" s="17">
        <v>19043.510000000002</v>
      </c>
      <c r="M3" s="18">
        <v>83.159432314410495</v>
      </c>
    </row>
    <row r="4" spans="2:13" x14ac:dyDescent="0.3">
      <c r="B4" s="13">
        <v>2023</v>
      </c>
      <c r="C4" s="4">
        <f>COUNTIF(orders[OrderYear],B4)</f>
        <v>1186</v>
      </c>
      <c r="D4" s="5">
        <f>SUMIF(orders[OrderYear],B4,orders[TotalSales])</f>
        <v>95481.19999999991</v>
      </c>
      <c r="E4" s="20">
        <f>AVERAGEIF(orders[OrderYear],B4,orders[TotalSales])</f>
        <v>80.506913996627247</v>
      </c>
      <c r="F4" s="6" cm="1">
        <f t="array" ref="F4">MEDIAN(IF(orders[OrderYear]=B4,orders[TotalSales]))</f>
        <v>68.28</v>
      </c>
      <c r="G4" s="52" t="str">
        <f>INDEX(_xlfn.ANCHORARRAY($B$12),MATCH(MAX($D$12:$D$15),$D$12:$D$15,0))</f>
        <v>Non-Fiction</v>
      </c>
      <c r="J4" s="16">
        <v>2023</v>
      </c>
      <c r="K4" s="1">
        <v>1186</v>
      </c>
      <c r="L4" s="17">
        <v>95481.19999999991</v>
      </c>
      <c r="M4" s="18">
        <v>80.506913996627247</v>
      </c>
    </row>
    <row r="5" spans="2:13" x14ac:dyDescent="0.3">
      <c r="B5" s="13">
        <v>2024</v>
      </c>
      <c r="C5" s="4">
        <f>COUNTIF(orders[OrderYear],B5)</f>
        <v>1136</v>
      </c>
      <c r="D5" s="5">
        <f>SUMIF(orders[OrderYear],B5,orders[TotalSales])</f>
        <v>93758.330000000118</v>
      </c>
      <c r="E5" s="20">
        <f>AVERAGEIF(orders[OrderYear],B5,orders[TotalSales])</f>
        <v>82.533741197183204</v>
      </c>
      <c r="F5" s="6" cm="1">
        <f t="array" ref="F5">MEDIAN(IF(orders[OrderYear]=B5,orders[TotalSales]))</f>
        <v>68.28</v>
      </c>
      <c r="G5" s="52" t="str">
        <f>INDEX(_xlfn.ANCHORARRAY($B$12),MATCH(MAX($E$12:$E$15),$E$12:$E$15,0))</f>
        <v>Fiction</v>
      </c>
      <c r="J5" s="16">
        <v>2024</v>
      </c>
      <c r="K5" s="1">
        <v>1136</v>
      </c>
      <c r="L5" s="17">
        <v>93758.330000000118</v>
      </c>
      <c r="M5" s="18">
        <v>82.533741197183204</v>
      </c>
    </row>
    <row r="6" spans="2:13" ht="15" thickBot="1" x14ac:dyDescent="0.35">
      <c r="B6" s="14">
        <v>2025</v>
      </c>
      <c r="C6" s="8">
        <f>COUNTIF(orders[OrderYear],B6)</f>
        <v>370</v>
      </c>
      <c r="D6" s="9">
        <f>SUMIF(orders[OrderYear],B6,orders[TotalSales])</f>
        <v>32532.17</v>
      </c>
      <c r="E6" s="21">
        <f>AVERAGEIF(orders[OrderYear],B6,orders[TotalSales])</f>
        <v>87.924783783783781</v>
      </c>
      <c r="F6" s="30" cm="1">
        <f t="array" ref="F6">MEDIAN(IF(orders[OrderYear]=B6,orders[TotalSales]))</f>
        <v>76.289999999999992</v>
      </c>
      <c r="G6" s="29" t="str">
        <f>INDEX(_xlfn.ANCHORARRAY($B$12),MATCH(MAX($F$12:$F$15),$F$12:$F$15,0))</f>
        <v>Fiction</v>
      </c>
      <c r="J6" s="16">
        <v>2025</v>
      </c>
      <c r="K6" s="1">
        <v>370</v>
      </c>
      <c r="L6" s="17">
        <v>32532.17</v>
      </c>
      <c r="M6" s="18">
        <v>87.924783783783781</v>
      </c>
    </row>
    <row r="7" spans="2:13" x14ac:dyDescent="0.3">
      <c r="J7" s="16" t="s">
        <v>6680</v>
      </c>
      <c r="K7" s="1">
        <v>2921</v>
      </c>
      <c r="L7" s="17">
        <v>240815.21000000002</v>
      </c>
      <c r="M7" s="18">
        <v>82.442728517630954</v>
      </c>
    </row>
    <row r="11" spans="2:13" x14ac:dyDescent="0.3">
      <c r="C11" cm="1">
        <f t="array" ref="C11:F11">TRANSPOSE(_xlfn.ANCHORARRAY(B3))</f>
        <v>2022</v>
      </c>
      <c r="D11">
        <v>2023</v>
      </c>
      <c r="E11">
        <v>2024</v>
      </c>
      <c r="F11">
        <v>2025</v>
      </c>
    </row>
    <row r="12" spans="2:13" x14ac:dyDescent="0.3">
      <c r="B12" t="str" cm="1">
        <f t="array" ref="B12:B15">_xlfn.UNIQUE(orders[Category])</f>
        <v>Fiction</v>
      </c>
      <c r="C12" s="24">
        <f>SUMIFS(orders[TotalSales],orders[OrderYear],C$11,orders[Category],$B12)</f>
        <v>6635.38</v>
      </c>
      <c r="D12" s="24">
        <f>SUMIFS(orders[TotalSales],orders[OrderYear],D$11,orders[Category],$B12)</f>
        <v>29766.450000000008</v>
      </c>
      <c r="E12" s="24">
        <f>SUMIFS(orders[TotalSales],orders[OrderYear],E$11,orders[Category],$B12)</f>
        <v>30003.069999999982</v>
      </c>
      <c r="F12" s="24">
        <f>SUMIFS(orders[TotalSales],orders[OrderYear],F$11,orders[Category],$B12)</f>
        <v>12138.939999999999</v>
      </c>
    </row>
    <row r="13" spans="2:13" x14ac:dyDescent="0.3">
      <c r="B13" t="str">
        <v>Educational</v>
      </c>
      <c r="C13" s="24">
        <f>SUMIFS(orders[TotalSales],orders[OrderYear],C$11,orders[Category],$B13)</f>
        <v>3001.1200000000008</v>
      </c>
      <c r="D13" s="24">
        <f>SUMIFS(orders[TotalSales],orders[OrderYear],D$11,orders[Category],$B13)</f>
        <v>17871.390000000014</v>
      </c>
      <c r="E13" s="24">
        <f>SUMIFS(orders[TotalSales],orders[OrderYear],E$11,orders[Category],$B13)</f>
        <v>17229.319999999996</v>
      </c>
      <c r="F13" s="24">
        <f>SUMIFS(orders[TotalSales],orders[OrderYear],F$11,orders[Category],$B13)</f>
        <v>4564.3599999999988</v>
      </c>
    </row>
    <row r="14" spans="2:13" x14ac:dyDescent="0.3">
      <c r="B14" t="str">
        <v>Non-Fiction</v>
      </c>
      <c r="C14" s="24">
        <f>SUMIFS(orders[TotalSales],orders[OrderYear],C$11,orders[Category],$B14)</f>
        <v>7258.8999999999987</v>
      </c>
      <c r="D14" s="24">
        <f>SUMIFS(orders[TotalSales],orders[OrderYear],D$11,orders[Category],$B14)</f>
        <v>30173.500000000033</v>
      </c>
      <c r="E14" s="24">
        <f>SUMIFS(orders[TotalSales],orders[OrderYear],E$11,orders[Category],$B14)</f>
        <v>28199.130000000005</v>
      </c>
      <c r="F14" s="24">
        <f>SUMIFS(orders[TotalSales],orders[OrderYear],F$11,orders[Category],$B14)</f>
        <v>11897.88</v>
      </c>
    </row>
    <row r="15" spans="2:13" x14ac:dyDescent="0.3">
      <c r="B15" t="str">
        <v>Comics</v>
      </c>
      <c r="C15" s="24">
        <f>SUMIFS(orders[TotalSales],orders[OrderYear],C$11,orders[Category],$B15)</f>
        <v>2148.1099999999997</v>
      </c>
      <c r="D15" s="24">
        <f>SUMIFS(orders[TotalSales],orders[OrderYear],D$11,orders[Category],$B15)</f>
        <v>17669.859999999993</v>
      </c>
      <c r="E15" s="24">
        <f>SUMIFS(orders[TotalSales],orders[OrderYear],E$11,orders[Category],$B15)</f>
        <v>18326.809999999998</v>
      </c>
      <c r="F15" s="24">
        <f>SUMIFS(orders[TotalSales],orders[OrderYear],F$11,orders[Category],$B15)</f>
        <v>3930.9900000000007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9562D-4C80-4EA6-AFD2-58B57D2BD5A1}">
  <dimension ref="B1:T1177"/>
  <sheetViews>
    <sheetView zoomScale="85" zoomScaleNormal="85" workbookViewId="0">
      <selection activeCell="N24" sqref="N23:N24"/>
    </sheetView>
  </sheetViews>
  <sheetFormatPr defaultRowHeight="14.4" x14ac:dyDescent="0.3"/>
  <cols>
    <col min="2" max="2" width="18" bestFit="1" customWidth="1"/>
    <col min="3" max="3" width="10" bestFit="1" customWidth="1"/>
    <col min="4" max="4" width="11.88671875" bestFit="1" customWidth="1"/>
    <col min="5" max="5" width="15.33203125" customWidth="1"/>
    <col min="6" max="6" width="13.21875" hidden="1" customWidth="1"/>
    <col min="7" max="7" width="10.6640625" hidden="1" customWidth="1"/>
    <col min="8" max="8" width="10.109375" hidden="1" customWidth="1"/>
    <col min="9" max="9" width="20.44140625" style="24" customWidth="1"/>
    <col min="14" max="14" width="22.44140625" bestFit="1" customWidth="1"/>
    <col min="15" max="15" width="11.33203125" customWidth="1"/>
    <col min="18" max="18" width="12.5546875" customWidth="1"/>
    <col min="19" max="19" width="10.5546875" customWidth="1"/>
    <col min="20" max="20" width="12.33203125" customWidth="1"/>
  </cols>
  <sheetData>
    <row r="1" spans="2:20" x14ac:dyDescent="0.3">
      <c r="B1" s="77" t="s">
        <v>6683</v>
      </c>
      <c r="C1" s="77"/>
      <c r="D1" s="77"/>
    </row>
    <row r="2" spans="2:20" ht="15" thickBot="1" x14ac:dyDescent="0.35">
      <c r="B2" s="15" t="s">
        <v>6679</v>
      </c>
      <c r="C2" t="s">
        <v>6675</v>
      </c>
      <c r="D2" t="s">
        <v>6674</v>
      </c>
      <c r="F2" t="str" cm="1">
        <f t="array" ref="F2:F1177">_xlfn._xlws.SORT(_xlfn.UNIQUE(orders[BookTitle]))</f>
        <v>A music per deal</v>
      </c>
      <c r="G2" s="24">
        <f>SUMIF(orders[BookTitle],F2,orders[TotalSales])</f>
        <v>82</v>
      </c>
      <c r="H2">
        <f>COUNTIF(orders[BookTitle],F2)</f>
        <v>2</v>
      </c>
      <c r="N2" s="77" t="s">
        <v>6684</v>
      </c>
      <c r="O2" s="77"/>
    </row>
    <row r="3" spans="2:20" ht="15" thickBot="1" x14ac:dyDescent="0.35">
      <c r="B3" s="16" t="s">
        <v>2335</v>
      </c>
      <c r="C3" s="17">
        <v>773.51</v>
      </c>
      <c r="D3" s="1">
        <v>4</v>
      </c>
      <c r="F3" t="str">
        <v>Ability rise</v>
      </c>
      <c r="G3" s="24">
        <f>SUMIF(orders[BookTitle],F3,orders[TotalSales])</f>
        <v>299.8</v>
      </c>
      <c r="H3">
        <f>COUNTIF(orders[BookTitle],F3)</f>
        <v>3</v>
      </c>
      <c r="I3" s="25" t="str" cm="1">
        <f t="array" ref="I3:K12">_xlfn.TAKE(_xlfn._xlws.SORT(F2:H1177,2,-1),10)</f>
        <v>Table huge</v>
      </c>
      <c r="J3" s="24">
        <v>1066.47</v>
      </c>
      <c r="K3">
        <v>6</v>
      </c>
      <c r="N3" s="15" t="s">
        <v>6679</v>
      </c>
      <c r="O3" t="s">
        <v>6675</v>
      </c>
      <c r="Q3" s="78" t="s">
        <v>4493</v>
      </c>
      <c r="R3" s="79"/>
      <c r="S3" s="79"/>
      <c r="T3" s="80"/>
    </row>
    <row r="4" spans="2:20" ht="15.6" thickTop="1" thickBot="1" x14ac:dyDescent="0.35">
      <c r="B4" s="16" t="s">
        <v>817</v>
      </c>
      <c r="C4" s="17">
        <v>780.98</v>
      </c>
      <c r="D4" s="1">
        <v>6</v>
      </c>
      <c r="F4" t="str">
        <v>About nature social above</v>
      </c>
      <c r="G4" s="24">
        <f>SUMIF(orders[BookTitle],F4,orders[TotalSales])</f>
        <v>92.850000000000009</v>
      </c>
      <c r="H4">
        <f>COUNTIF(orders[BookTitle],F4)</f>
        <v>4</v>
      </c>
      <c r="I4" s="25" t="str">
        <v>Police include dream</v>
      </c>
      <c r="J4" s="24">
        <v>938.91000000000008</v>
      </c>
      <c r="K4">
        <v>5</v>
      </c>
      <c r="N4" s="16">
        <v>2022</v>
      </c>
      <c r="O4" s="17">
        <v>428.44</v>
      </c>
      <c r="Q4" s="46" t="s">
        <v>6689</v>
      </c>
      <c r="R4" s="47" t="s">
        <v>6690</v>
      </c>
      <c r="S4" s="47" t="s">
        <v>6675</v>
      </c>
      <c r="T4" s="47" t="s">
        <v>6674</v>
      </c>
    </row>
    <row r="5" spans="2:20" ht="15.6" thickTop="1" thickBot="1" x14ac:dyDescent="0.35">
      <c r="B5" s="16" t="s">
        <v>3667</v>
      </c>
      <c r="C5" s="17">
        <v>791.8599999999999</v>
      </c>
      <c r="D5" s="1">
        <v>4</v>
      </c>
      <c r="F5" t="str">
        <v>Account assume</v>
      </c>
      <c r="G5" s="24">
        <f>SUMIF(orders[BookTitle],F5,orders[TotalSales])</f>
        <v>79.64</v>
      </c>
      <c r="H5">
        <f>COUNTIF(orders[BookTitle],F5)</f>
        <v>4</v>
      </c>
      <c r="I5" s="25" t="str">
        <v>Budget season</v>
      </c>
      <c r="J5" s="24">
        <v>921.64</v>
      </c>
      <c r="K5">
        <v>5</v>
      </c>
      <c r="N5" s="23" t="s">
        <v>2350</v>
      </c>
      <c r="O5" s="17">
        <v>428.44</v>
      </c>
      <c r="Q5" s="48">
        <f>_xlfn.MAXIFS(orders[TotalSales],orders[BookTitle],Q3)</f>
        <v>202.9</v>
      </c>
      <c r="R5" s="48">
        <f>_xlfn.MINIFS(orders[TotalSales],orders[BookTitle],Q3)</f>
        <v>69.42</v>
      </c>
      <c r="S5" s="49">
        <f>SUMIF(orders[BookTitle],Q3,orders[TotalSales])</f>
        <v>475.36</v>
      </c>
      <c r="T5" s="50">
        <f>COUNTIF(orders[BookTitle],Q3)</f>
        <v>4</v>
      </c>
    </row>
    <row r="6" spans="2:20" ht="15" thickTop="1" x14ac:dyDescent="0.3">
      <c r="B6" s="16" t="s">
        <v>224</v>
      </c>
      <c r="C6" s="17">
        <v>824.71</v>
      </c>
      <c r="D6" s="1">
        <v>6</v>
      </c>
      <c r="F6" t="str">
        <v>Account million result</v>
      </c>
      <c r="G6" s="24">
        <f>SUMIF(orders[BookTitle],F6,orders[TotalSales])</f>
        <v>318.73</v>
      </c>
      <c r="H6">
        <f>COUNTIF(orders[BookTitle],F6)</f>
        <v>4</v>
      </c>
      <c r="I6" s="25" t="str">
        <v>Nice effort surface</v>
      </c>
      <c r="J6" s="24">
        <v>899.51</v>
      </c>
      <c r="K6">
        <v>6</v>
      </c>
      <c r="N6" s="16">
        <v>2023</v>
      </c>
      <c r="O6" s="17">
        <v>580.44000000000005</v>
      </c>
      <c r="Q6" s="26"/>
    </row>
    <row r="7" spans="2:20" x14ac:dyDescent="0.3">
      <c r="B7" s="16" t="s">
        <v>116</v>
      </c>
      <c r="C7" s="17">
        <v>833.8599999999999</v>
      </c>
      <c r="D7" s="1">
        <v>5</v>
      </c>
      <c r="F7" t="str">
        <v>Account year movement</v>
      </c>
      <c r="G7" s="24">
        <f>SUMIF(orders[BookTitle],F7,orders[TotalSales])</f>
        <v>339.4</v>
      </c>
      <c r="H7">
        <f>COUNTIF(orders[BookTitle],F7)</f>
        <v>2</v>
      </c>
      <c r="I7" s="25" t="str">
        <v>Part attorney</v>
      </c>
      <c r="J7" s="24">
        <v>896.82</v>
      </c>
      <c r="K7">
        <v>5</v>
      </c>
      <c r="N7" s="23" t="s">
        <v>1116</v>
      </c>
      <c r="O7" s="17">
        <v>580.44000000000005</v>
      </c>
      <c r="Q7" s="26"/>
    </row>
    <row r="8" spans="2:20" x14ac:dyDescent="0.3">
      <c r="B8" s="16" t="s">
        <v>837</v>
      </c>
      <c r="C8" s="17">
        <v>896.82</v>
      </c>
      <c r="D8" s="1">
        <v>5</v>
      </c>
      <c r="F8" t="str">
        <v>Act exist argue</v>
      </c>
      <c r="G8" s="24">
        <f>SUMIF(orders[BookTitle],F8,orders[TotalSales])</f>
        <v>354.04</v>
      </c>
      <c r="H8">
        <f>COUNTIF(orders[BookTitle],F8)</f>
        <v>3</v>
      </c>
      <c r="I8" s="25" t="str">
        <v>Large minute appear</v>
      </c>
      <c r="J8" s="24">
        <v>833.8599999999999</v>
      </c>
      <c r="K8">
        <v>5</v>
      </c>
      <c r="N8" s="16">
        <v>2024</v>
      </c>
      <c r="O8" s="17">
        <v>651.68000000000006</v>
      </c>
    </row>
    <row r="9" spans="2:20" x14ac:dyDescent="0.3">
      <c r="B9" s="16" t="s">
        <v>2218</v>
      </c>
      <c r="C9" s="17">
        <v>899.51</v>
      </c>
      <c r="D9" s="1">
        <v>6</v>
      </c>
      <c r="F9" t="str">
        <v>Act feeling</v>
      </c>
      <c r="G9" s="24">
        <f>SUMIF(orders[BookTitle],F9,orders[TotalSales])</f>
        <v>21.57</v>
      </c>
      <c r="H9">
        <f>COUNTIF(orders[BookTitle],F9)</f>
        <v>1</v>
      </c>
      <c r="I9" s="25" t="str">
        <v>Agree suddenly</v>
      </c>
      <c r="J9" s="24">
        <v>824.71</v>
      </c>
      <c r="K9">
        <v>6</v>
      </c>
      <c r="N9" s="23" t="s">
        <v>1174</v>
      </c>
      <c r="O9" s="17">
        <v>651.68000000000006</v>
      </c>
    </row>
    <row r="10" spans="2:20" x14ac:dyDescent="0.3">
      <c r="B10" s="16" t="s">
        <v>1116</v>
      </c>
      <c r="C10" s="17">
        <v>921.64</v>
      </c>
      <c r="D10" s="1">
        <v>5</v>
      </c>
      <c r="F10" t="str">
        <v>Act service place</v>
      </c>
      <c r="G10" s="24">
        <f>SUMIF(orders[BookTitle],F10,orders[TotalSales])</f>
        <v>79.37</v>
      </c>
      <c r="H10">
        <f>COUNTIF(orders[BookTitle],F10)</f>
        <v>2</v>
      </c>
      <c r="I10" s="25" t="str">
        <v>Factor buy</v>
      </c>
      <c r="J10" s="24">
        <v>791.8599999999999</v>
      </c>
      <c r="K10">
        <v>4</v>
      </c>
      <c r="N10" s="16">
        <v>2025</v>
      </c>
      <c r="O10" s="17">
        <v>515.95000000000005</v>
      </c>
    </row>
    <row r="11" spans="2:20" x14ac:dyDescent="0.3">
      <c r="B11" s="16" t="s">
        <v>2461</v>
      </c>
      <c r="C11" s="17">
        <v>938.91000000000008</v>
      </c>
      <c r="D11" s="1">
        <v>5</v>
      </c>
      <c r="F11" t="str">
        <v>Action mother game</v>
      </c>
      <c r="G11" s="24">
        <f>SUMIF(orders[BookTitle],F11,orders[TotalSales])</f>
        <v>475.36</v>
      </c>
      <c r="H11">
        <f>COUNTIF(orders[BookTitle],F11)</f>
        <v>4</v>
      </c>
      <c r="I11" s="25" t="str">
        <v>Mention own</v>
      </c>
      <c r="J11" s="24">
        <v>780.98</v>
      </c>
      <c r="K11">
        <v>6</v>
      </c>
      <c r="N11" s="23" t="s">
        <v>1447</v>
      </c>
      <c r="O11" s="17">
        <v>515.95000000000005</v>
      </c>
    </row>
    <row r="12" spans="2:20" x14ac:dyDescent="0.3">
      <c r="B12" s="16" t="s">
        <v>2350</v>
      </c>
      <c r="C12" s="17">
        <v>1066.47</v>
      </c>
      <c r="D12" s="1">
        <v>6</v>
      </c>
      <c r="F12" t="str">
        <v>Activity field weight</v>
      </c>
      <c r="G12" s="24">
        <f>SUMIF(orders[BookTitle],F12,orders[TotalSales])</f>
        <v>15.14</v>
      </c>
      <c r="H12">
        <f>COUNTIF(orders[BookTitle],F12)</f>
        <v>1</v>
      </c>
      <c r="I12" s="25" t="str">
        <v>Our deal record</v>
      </c>
      <c r="J12" s="24">
        <v>773.51</v>
      </c>
      <c r="K12">
        <v>4</v>
      </c>
      <c r="N12" s="16" t="s">
        <v>6680</v>
      </c>
      <c r="O12" s="17">
        <v>2176.5100000000002</v>
      </c>
    </row>
    <row r="13" spans="2:20" x14ac:dyDescent="0.3">
      <c r="B13" s="16" t="s">
        <v>6680</v>
      </c>
      <c r="C13" s="17">
        <v>8728.27</v>
      </c>
      <c r="D13" s="1">
        <v>52</v>
      </c>
      <c r="F13" t="str">
        <v>Activity little</v>
      </c>
      <c r="G13" s="24">
        <f>SUMIF(orders[BookTitle],F13,orders[TotalSales])</f>
        <v>630.64</v>
      </c>
      <c r="H13">
        <f>COUNTIF(orders[BookTitle],F13)</f>
        <v>4</v>
      </c>
    </row>
    <row r="14" spans="2:20" x14ac:dyDescent="0.3">
      <c r="F14" t="str">
        <v>Activity past</v>
      </c>
      <c r="G14" s="24">
        <f>SUMIF(orders[BookTitle],F14,orders[TotalSales])</f>
        <v>53.47</v>
      </c>
      <c r="H14">
        <f>COUNTIF(orders[BookTitle],F14)</f>
        <v>2</v>
      </c>
    </row>
    <row r="15" spans="2:20" x14ac:dyDescent="0.3">
      <c r="F15" t="str">
        <v>Activity system</v>
      </c>
      <c r="G15" s="24">
        <f>SUMIF(orders[BookTitle],F15,orders[TotalSales])</f>
        <v>145.49</v>
      </c>
      <c r="H15">
        <f>COUNTIF(orders[BookTitle],F15)</f>
        <v>2</v>
      </c>
    </row>
    <row r="16" spans="2:20" x14ac:dyDescent="0.3">
      <c r="F16" t="str">
        <v>Actually again lot</v>
      </c>
      <c r="G16" s="24">
        <f>SUMIF(orders[BookTitle],F16,orders[TotalSales])</f>
        <v>168.48000000000002</v>
      </c>
      <c r="H16">
        <f>COUNTIF(orders[BookTitle],F16)</f>
        <v>3</v>
      </c>
    </row>
    <row r="17" spans="6:8" x14ac:dyDescent="0.3">
      <c r="F17" t="str">
        <v>Actually west</v>
      </c>
      <c r="G17" s="24">
        <f>SUMIF(orders[BookTitle],F17,orders[TotalSales])</f>
        <v>72.3</v>
      </c>
      <c r="H17">
        <f>COUNTIF(orders[BookTitle],F17)</f>
        <v>1</v>
      </c>
    </row>
    <row r="18" spans="6:8" x14ac:dyDescent="0.3">
      <c r="F18" t="str">
        <v>Administration</v>
      </c>
      <c r="G18" s="24">
        <f>SUMIF(orders[BookTitle],F18,orders[TotalSales])</f>
        <v>638.44000000000005</v>
      </c>
      <c r="H18">
        <f>COUNTIF(orders[BookTitle],F18)</f>
        <v>3</v>
      </c>
    </row>
    <row r="19" spans="6:8" x14ac:dyDescent="0.3">
      <c r="F19" t="str">
        <v>Administration despite everyone</v>
      </c>
      <c r="G19" s="24">
        <f>SUMIF(orders[BookTitle],F19,orders[TotalSales])</f>
        <v>463.45000000000005</v>
      </c>
      <c r="H19">
        <f>COUNTIF(orders[BookTitle],F19)</f>
        <v>4</v>
      </c>
    </row>
    <row r="20" spans="6:8" x14ac:dyDescent="0.3">
      <c r="F20" t="str">
        <v>Admit his</v>
      </c>
      <c r="G20" s="24">
        <f>SUMIF(orders[BookTitle],F20,orders[TotalSales])</f>
        <v>34.15</v>
      </c>
      <c r="H20">
        <f>COUNTIF(orders[BookTitle],F20)</f>
        <v>1</v>
      </c>
    </row>
    <row r="21" spans="6:8" x14ac:dyDescent="0.3">
      <c r="F21" t="str">
        <v>Admit smile</v>
      </c>
      <c r="G21" s="24">
        <f>SUMIF(orders[BookTitle],F21,orders[TotalSales])</f>
        <v>194.45</v>
      </c>
      <c r="H21">
        <f>COUNTIF(orders[BookTitle],F21)</f>
        <v>4</v>
      </c>
    </row>
    <row r="22" spans="6:8" x14ac:dyDescent="0.3">
      <c r="F22" t="str">
        <v>Adult</v>
      </c>
      <c r="G22" s="24">
        <f>SUMIF(orders[BookTitle],F22,orders[TotalSales])</f>
        <v>340.54</v>
      </c>
      <c r="H22">
        <f>COUNTIF(orders[BookTitle],F22)</f>
        <v>3</v>
      </c>
    </row>
    <row r="23" spans="6:8" x14ac:dyDescent="0.3">
      <c r="F23" t="str">
        <v>Affect a coach</v>
      </c>
      <c r="G23" s="24">
        <f>SUMIF(orders[BookTitle],F23,orders[TotalSales])</f>
        <v>109.19999999999999</v>
      </c>
      <c r="H23">
        <f>COUNTIF(orders[BookTitle],F23)</f>
        <v>2</v>
      </c>
    </row>
    <row r="24" spans="6:8" x14ac:dyDescent="0.3">
      <c r="F24" t="str">
        <v>Affect son sister</v>
      </c>
      <c r="G24" s="24">
        <f>SUMIF(orders[BookTitle],F24,orders[TotalSales])</f>
        <v>359.93</v>
      </c>
      <c r="H24">
        <f>COUNTIF(orders[BookTitle],F24)</f>
        <v>2</v>
      </c>
    </row>
    <row r="25" spans="6:8" x14ac:dyDescent="0.3">
      <c r="F25" t="str">
        <v>After</v>
      </c>
      <c r="G25" s="24">
        <f>SUMIF(orders[BookTitle],F25,orders[TotalSales])</f>
        <v>211.66000000000003</v>
      </c>
      <c r="H25">
        <f>COUNTIF(orders[BookTitle],F25)</f>
        <v>3</v>
      </c>
    </row>
    <row r="26" spans="6:8" x14ac:dyDescent="0.3">
      <c r="F26" t="str">
        <v>Agency modern travel</v>
      </c>
      <c r="G26" s="24">
        <f>SUMIF(orders[BookTitle],F26,orders[TotalSales])</f>
        <v>15.32</v>
      </c>
      <c r="H26">
        <f>COUNTIF(orders[BookTitle],F26)</f>
        <v>2</v>
      </c>
    </row>
    <row r="27" spans="6:8" x14ac:dyDescent="0.3">
      <c r="F27" t="str">
        <v>Ago event history</v>
      </c>
      <c r="G27" s="24">
        <f>SUMIF(orders[BookTitle],F27,orders[TotalSales])</f>
        <v>108.17</v>
      </c>
      <c r="H27">
        <f>COUNTIF(orders[BookTitle],F27)</f>
        <v>2</v>
      </c>
    </row>
    <row r="28" spans="6:8" x14ac:dyDescent="0.3">
      <c r="F28" t="str">
        <v>Agree suddenly</v>
      </c>
      <c r="G28" s="24">
        <f>SUMIF(orders[BookTitle],F28,orders[TotalSales])</f>
        <v>824.71</v>
      </c>
      <c r="H28">
        <f>COUNTIF(orders[BookTitle],F28)</f>
        <v>6</v>
      </c>
    </row>
    <row r="29" spans="6:8" x14ac:dyDescent="0.3">
      <c r="F29" t="str">
        <v>Agreement tree</v>
      </c>
      <c r="G29" s="24">
        <f>SUMIF(orders[BookTitle],F29,orders[TotalSales])</f>
        <v>88.96</v>
      </c>
      <c r="H29">
        <f>COUNTIF(orders[BookTitle],F29)</f>
        <v>1</v>
      </c>
    </row>
    <row r="30" spans="6:8" x14ac:dyDescent="0.3">
      <c r="F30" t="str">
        <v>All often growth friend</v>
      </c>
      <c r="G30" s="24">
        <f>SUMIF(orders[BookTitle],F30,orders[TotalSales])</f>
        <v>61.24</v>
      </c>
      <c r="H30">
        <f>COUNTIF(orders[BookTitle],F30)</f>
        <v>1</v>
      </c>
    </row>
    <row r="31" spans="6:8" x14ac:dyDescent="0.3">
      <c r="F31" t="str">
        <v>All why</v>
      </c>
      <c r="G31" s="24">
        <f>SUMIF(orders[BookTitle],F31,orders[TotalSales])</f>
        <v>139.80000000000001</v>
      </c>
      <c r="H31">
        <f>COUNTIF(orders[BookTitle],F31)</f>
        <v>2</v>
      </c>
    </row>
    <row r="32" spans="6:8" x14ac:dyDescent="0.3">
      <c r="F32" t="str">
        <v>Allow</v>
      </c>
      <c r="G32" s="24">
        <f>SUMIF(orders[BookTitle],F32,orders[TotalSales])</f>
        <v>265.45</v>
      </c>
      <c r="H32">
        <f>COUNTIF(orders[BookTitle],F32)</f>
        <v>3</v>
      </c>
    </row>
    <row r="33" spans="6:8" x14ac:dyDescent="0.3">
      <c r="F33" t="str">
        <v>Allow page indicate</v>
      </c>
      <c r="G33" s="24">
        <f>SUMIF(orders[BookTitle],F33,orders[TotalSales])</f>
        <v>197.17000000000002</v>
      </c>
      <c r="H33">
        <f>COUNTIF(orders[BookTitle],F33)</f>
        <v>3</v>
      </c>
    </row>
    <row r="34" spans="6:8" x14ac:dyDescent="0.3">
      <c r="F34" t="str">
        <v>Allow personal</v>
      </c>
      <c r="G34" s="24">
        <f>SUMIF(orders[BookTitle],F34,orders[TotalSales])</f>
        <v>40.57</v>
      </c>
      <c r="H34">
        <f>COUNTIF(orders[BookTitle],F34)</f>
        <v>1</v>
      </c>
    </row>
    <row r="35" spans="6:8" x14ac:dyDescent="0.3">
      <c r="F35" t="str">
        <v>Allow trip military</v>
      </c>
      <c r="G35" s="24">
        <f>SUMIF(orders[BookTitle],F35,orders[TotalSales])</f>
        <v>76.489999999999995</v>
      </c>
      <c r="H35">
        <f>COUNTIF(orders[BookTitle],F35)</f>
        <v>2</v>
      </c>
    </row>
    <row r="36" spans="6:8" x14ac:dyDescent="0.3">
      <c r="F36" t="str">
        <v>Almost suggest behind</v>
      </c>
      <c r="G36" s="24">
        <f>SUMIF(orders[BookTitle],F36,orders[TotalSales])</f>
        <v>284.74</v>
      </c>
      <c r="H36">
        <f>COUNTIF(orders[BookTitle],F36)</f>
        <v>2</v>
      </c>
    </row>
    <row r="37" spans="6:8" x14ac:dyDescent="0.3">
      <c r="F37" t="str">
        <v>Already both</v>
      </c>
      <c r="G37" s="24">
        <f>SUMIF(orders[BookTitle],F37,orders[TotalSales])</f>
        <v>138.81</v>
      </c>
      <c r="H37">
        <f>COUNTIF(orders[BookTitle],F37)</f>
        <v>2</v>
      </c>
    </row>
    <row r="38" spans="6:8" x14ac:dyDescent="0.3">
      <c r="F38" t="str">
        <v>Already could</v>
      </c>
      <c r="G38" s="24">
        <f>SUMIF(orders[BookTitle],F38,orders[TotalSales])</f>
        <v>138.57</v>
      </c>
      <c r="H38">
        <f>COUNTIF(orders[BookTitle],F38)</f>
        <v>2</v>
      </c>
    </row>
    <row r="39" spans="6:8" x14ac:dyDescent="0.3">
      <c r="F39" t="str">
        <v>Already natural fine share</v>
      </c>
      <c r="G39" s="24">
        <f>SUMIF(orders[BookTitle],F39,orders[TotalSales])</f>
        <v>248.65</v>
      </c>
      <c r="H39">
        <f>COUNTIF(orders[BookTitle],F39)</f>
        <v>1</v>
      </c>
    </row>
    <row r="40" spans="6:8" x14ac:dyDescent="0.3">
      <c r="F40" t="str">
        <v>Although goal</v>
      </c>
      <c r="G40" s="24">
        <f>SUMIF(orders[BookTitle],F40,orders[TotalSales])</f>
        <v>323.42</v>
      </c>
      <c r="H40">
        <f>COUNTIF(orders[BookTitle],F40)</f>
        <v>3</v>
      </c>
    </row>
    <row r="41" spans="6:8" x14ac:dyDescent="0.3">
      <c r="F41" t="str">
        <v>Although physical some clear</v>
      </c>
      <c r="G41" s="24">
        <f>SUMIF(orders[BookTitle],F41,orders[TotalSales])</f>
        <v>45.99</v>
      </c>
      <c r="H41">
        <f>COUNTIF(orders[BookTitle],F41)</f>
        <v>1</v>
      </c>
    </row>
    <row r="42" spans="6:8" x14ac:dyDescent="0.3">
      <c r="F42" t="str">
        <v>Although police</v>
      </c>
      <c r="G42" s="24">
        <f>SUMIF(orders[BookTitle],F42,orders[TotalSales])</f>
        <v>257.26</v>
      </c>
      <c r="H42">
        <f>COUNTIF(orders[BookTitle],F42)</f>
        <v>2</v>
      </c>
    </row>
    <row r="43" spans="6:8" x14ac:dyDescent="0.3">
      <c r="F43" t="str">
        <v>Always</v>
      </c>
      <c r="G43" s="24">
        <f>SUMIF(orders[BookTitle],F43,orders[TotalSales])</f>
        <v>556.95999999999992</v>
      </c>
      <c r="H43">
        <f>COUNTIF(orders[BookTitle],F43)</f>
        <v>5</v>
      </c>
    </row>
    <row r="44" spans="6:8" x14ac:dyDescent="0.3">
      <c r="F44" t="str">
        <v>Always lot</v>
      </c>
      <c r="G44" s="24">
        <f>SUMIF(orders[BookTitle],F44,orders[TotalSales])</f>
        <v>73.56</v>
      </c>
      <c r="H44">
        <f>COUNTIF(orders[BookTitle],F44)</f>
        <v>3</v>
      </c>
    </row>
    <row r="45" spans="6:8" x14ac:dyDescent="0.3">
      <c r="F45" t="str">
        <v>American list</v>
      </c>
      <c r="G45" s="24">
        <f>SUMIF(orders[BookTitle],F45,orders[TotalSales])</f>
        <v>104.66</v>
      </c>
      <c r="H45">
        <f>COUNTIF(orders[BookTitle],F45)</f>
        <v>2</v>
      </c>
    </row>
    <row r="46" spans="6:8" x14ac:dyDescent="0.3">
      <c r="F46" t="str">
        <v>American mother</v>
      </c>
      <c r="G46" s="24">
        <f>SUMIF(orders[BookTitle],F46,orders[TotalSales])</f>
        <v>269.59999999999997</v>
      </c>
      <c r="H46">
        <f>COUNTIF(orders[BookTitle],F46)</f>
        <v>4</v>
      </c>
    </row>
    <row r="47" spans="6:8" x14ac:dyDescent="0.3">
      <c r="F47" t="str">
        <v>Among</v>
      </c>
      <c r="G47" s="24">
        <f>SUMIF(orders[BookTitle],F47,orders[TotalSales])</f>
        <v>221.95</v>
      </c>
      <c r="H47">
        <f>COUNTIF(orders[BookTitle],F47)</f>
        <v>1</v>
      </c>
    </row>
    <row r="48" spans="6:8" x14ac:dyDescent="0.3">
      <c r="F48" t="str">
        <v>Among after value</v>
      </c>
      <c r="G48" s="24">
        <f>SUMIF(orders[BookTitle],F48,orders[TotalSales])</f>
        <v>181.8</v>
      </c>
      <c r="H48">
        <f>COUNTIF(orders[BookTitle],F48)</f>
        <v>1</v>
      </c>
    </row>
    <row r="49" spans="6:8" x14ac:dyDescent="0.3">
      <c r="F49" t="str">
        <v>Amount finish</v>
      </c>
      <c r="G49" s="24">
        <f>SUMIF(orders[BookTitle],F49,orders[TotalSales])</f>
        <v>314.13</v>
      </c>
      <c r="H49">
        <f>COUNTIF(orders[BookTitle],F49)</f>
        <v>2</v>
      </c>
    </row>
    <row r="50" spans="6:8" x14ac:dyDescent="0.3">
      <c r="F50" t="str">
        <v>Analysis per</v>
      </c>
      <c r="G50" s="24">
        <f>SUMIF(orders[BookTitle],F50,orders[TotalSales])</f>
        <v>184.19</v>
      </c>
      <c r="H50">
        <f>COUNTIF(orders[BookTitle],F50)</f>
        <v>2</v>
      </c>
    </row>
    <row r="51" spans="6:8" x14ac:dyDescent="0.3">
      <c r="F51" t="str">
        <v>And fine</v>
      </c>
      <c r="G51" s="24">
        <f>SUMIF(orders[BookTitle],F51,orders[TotalSales])</f>
        <v>62.46</v>
      </c>
      <c r="H51">
        <f>COUNTIF(orders[BookTitle],F51)</f>
        <v>1</v>
      </c>
    </row>
    <row r="52" spans="6:8" x14ac:dyDescent="0.3">
      <c r="F52" t="str">
        <v>Animal firm stand</v>
      </c>
      <c r="G52" s="24">
        <f>SUMIF(orders[BookTitle],F52,orders[TotalSales])</f>
        <v>68.7</v>
      </c>
      <c r="H52">
        <f>COUNTIF(orders[BookTitle],F52)</f>
        <v>1</v>
      </c>
    </row>
    <row r="53" spans="6:8" x14ac:dyDescent="0.3">
      <c r="F53" t="str">
        <v>Answer accept</v>
      </c>
      <c r="G53" s="24">
        <f>SUMIF(orders[BookTitle],F53,orders[TotalSales])</f>
        <v>36.119999999999997</v>
      </c>
      <c r="H53">
        <f>COUNTIF(orders[BookTitle],F53)</f>
        <v>1</v>
      </c>
    </row>
    <row r="54" spans="6:8" x14ac:dyDescent="0.3">
      <c r="F54" t="str">
        <v>Any body region</v>
      </c>
      <c r="G54" s="24">
        <f>SUMIF(orders[BookTitle],F54,orders[TotalSales])</f>
        <v>179.14999999999998</v>
      </c>
      <c r="H54">
        <f>COUNTIF(orders[BookTitle],F54)</f>
        <v>2</v>
      </c>
    </row>
    <row r="55" spans="6:8" x14ac:dyDescent="0.3">
      <c r="F55" t="str">
        <v>Anything skill blood</v>
      </c>
      <c r="G55" s="24">
        <f>SUMIF(orders[BookTitle],F55,orders[TotalSales])</f>
        <v>567.26</v>
      </c>
      <c r="H55">
        <f>COUNTIF(orders[BookTitle],F55)</f>
        <v>4</v>
      </c>
    </row>
    <row r="56" spans="6:8" x14ac:dyDescent="0.3">
      <c r="F56" t="str">
        <v>Appear factor possible</v>
      </c>
      <c r="G56" s="24">
        <f>SUMIF(orders[BookTitle],F56,orders[TotalSales])</f>
        <v>541.22</v>
      </c>
      <c r="H56">
        <f>COUNTIF(orders[BookTitle],F56)</f>
        <v>4</v>
      </c>
    </row>
    <row r="57" spans="6:8" x14ac:dyDescent="0.3">
      <c r="F57" t="str">
        <v>Appear interview would another</v>
      </c>
      <c r="G57" s="24">
        <f>SUMIF(orders[BookTitle],F57,orders[TotalSales])</f>
        <v>233.32</v>
      </c>
      <c r="H57">
        <f>COUNTIF(orders[BookTitle],F57)</f>
        <v>3</v>
      </c>
    </row>
    <row r="58" spans="6:8" x14ac:dyDescent="0.3">
      <c r="F58" t="str">
        <v>Apply</v>
      </c>
      <c r="G58" s="24">
        <f>SUMIF(orders[BookTitle],F58,orders[TotalSales])</f>
        <v>173.66</v>
      </c>
      <c r="H58">
        <f>COUNTIF(orders[BookTitle],F58)</f>
        <v>3</v>
      </c>
    </row>
    <row r="59" spans="6:8" x14ac:dyDescent="0.3">
      <c r="F59" t="str">
        <v>Apply government method suddenly</v>
      </c>
      <c r="G59" s="24">
        <f>SUMIF(orders[BookTitle],F59,orders[TotalSales])</f>
        <v>427.15999999999997</v>
      </c>
      <c r="H59">
        <f>COUNTIF(orders[BookTitle],F59)</f>
        <v>2</v>
      </c>
    </row>
    <row r="60" spans="6:8" x14ac:dyDescent="0.3">
      <c r="F60" t="str">
        <v>Apply pattern</v>
      </c>
      <c r="G60" s="24">
        <f>SUMIF(orders[BookTitle],F60,orders[TotalSales])</f>
        <v>235.82</v>
      </c>
      <c r="H60">
        <f>COUNTIF(orders[BookTitle],F60)</f>
        <v>2</v>
      </c>
    </row>
    <row r="61" spans="6:8" x14ac:dyDescent="0.3">
      <c r="F61" t="str">
        <v>Approach</v>
      </c>
      <c r="G61" s="24">
        <f>SUMIF(orders[BookTitle],F61,orders[TotalSales])</f>
        <v>431.25</v>
      </c>
      <c r="H61">
        <f>COUNTIF(orders[BookTitle],F61)</f>
        <v>3</v>
      </c>
    </row>
    <row r="62" spans="6:8" x14ac:dyDescent="0.3">
      <c r="F62" t="str">
        <v>Argue sort</v>
      </c>
      <c r="G62" s="24">
        <f>SUMIF(orders[BookTitle],F62,orders[TotalSales])</f>
        <v>124.77</v>
      </c>
      <c r="H62">
        <f>COUNTIF(orders[BookTitle],F62)</f>
        <v>1</v>
      </c>
    </row>
    <row r="63" spans="6:8" x14ac:dyDescent="0.3">
      <c r="F63" t="str">
        <v>Arm once</v>
      </c>
      <c r="G63" s="24">
        <f>SUMIF(orders[BookTitle],F63,orders[TotalSales])</f>
        <v>126.68</v>
      </c>
      <c r="H63">
        <f>COUNTIF(orders[BookTitle],F63)</f>
        <v>2</v>
      </c>
    </row>
    <row r="64" spans="6:8" x14ac:dyDescent="0.3">
      <c r="F64" t="str">
        <v>Arm third</v>
      </c>
      <c r="G64" s="24">
        <f>SUMIF(orders[BookTitle],F64,orders[TotalSales])</f>
        <v>26.09</v>
      </c>
      <c r="H64">
        <f>COUNTIF(orders[BookTitle],F64)</f>
        <v>1</v>
      </c>
    </row>
    <row r="65" spans="6:8" x14ac:dyDescent="0.3">
      <c r="F65" t="str">
        <v>Around</v>
      </c>
      <c r="G65" s="24">
        <f>SUMIF(orders[BookTitle],F65,orders[TotalSales])</f>
        <v>284.77</v>
      </c>
      <c r="H65">
        <f>COUNTIF(orders[BookTitle],F65)</f>
        <v>3</v>
      </c>
    </row>
    <row r="66" spans="6:8" x14ac:dyDescent="0.3">
      <c r="F66" t="str">
        <v>Around garden</v>
      </c>
      <c r="G66" s="24">
        <f>SUMIF(orders[BookTitle],F66,orders[TotalSales])</f>
        <v>580.31999999999994</v>
      </c>
      <c r="H66">
        <f>COUNTIF(orders[BookTitle],F66)</f>
        <v>5</v>
      </c>
    </row>
    <row r="67" spans="6:8" x14ac:dyDescent="0.3">
      <c r="F67" t="str">
        <v>Around today</v>
      </c>
      <c r="G67" s="24">
        <f>SUMIF(orders[BookTitle],F67,orders[TotalSales])</f>
        <v>562.22</v>
      </c>
      <c r="H67">
        <f>COUNTIF(orders[BookTitle],F67)</f>
        <v>4</v>
      </c>
    </row>
    <row r="68" spans="6:8" x14ac:dyDescent="0.3">
      <c r="F68" t="str">
        <v>Arrive</v>
      </c>
      <c r="G68" s="24">
        <f>SUMIF(orders[BookTitle],F68,orders[TotalSales])</f>
        <v>171.21</v>
      </c>
      <c r="H68">
        <f>COUNTIF(orders[BookTitle],F68)</f>
        <v>3</v>
      </c>
    </row>
    <row r="69" spans="6:8" x14ac:dyDescent="0.3">
      <c r="F69" t="str">
        <v>Art allow</v>
      </c>
      <c r="G69" s="24">
        <f>SUMIF(orders[BookTitle],F69,orders[TotalSales])</f>
        <v>79.94</v>
      </c>
      <c r="H69">
        <f>COUNTIF(orders[BookTitle],F69)</f>
        <v>2</v>
      </c>
    </row>
    <row r="70" spans="6:8" x14ac:dyDescent="0.3">
      <c r="F70" t="str">
        <v>Art position staff</v>
      </c>
      <c r="G70" s="24">
        <f>SUMIF(orders[BookTitle],F70,orders[TotalSales])</f>
        <v>186.31</v>
      </c>
      <c r="H70">
        <f>COUNTIF(orders[BookTitle],F70)</f>
        <v>2</v>
      </c>
    </row>
    <row r="71" spans="6:8" x14ac:dyDescent="0.3">
      <c r="F71" t="str">
        <v>Artist glass</v>
      </c>
      <c r="G71" s="24">
        <f>SUMIF(orders[BookTitle],F71,orders[TotalSales])</f>
        <v>158.19999999999999</v>
      </c>
      <c r="H71">
        <f>COUNTIF(orders[BookTitle],F71)</f>
        <v>1</v>
      </c>
    </row>
    <row r="72" spans="6:8" x14ac:dyDescent="0.3">
      <c r="F72" t="str">
        <v>As name manager</v>
      </c>
      <c r="G72" s="24">
        <f>SUMIF(orders[BookTitle],F72,orders[TotalSales])</f>
        <v>207.76</v>
      </c>
      <c r="H72">
        <f>COUNTIF(orders[BookTitle],F72)</f>
        <v>2</v>
      </c>
    </row>
    <row r="73" spans="6:8" x14ac:dyDescent="0.3">
      <c r="F73" t="str">
        <v>As value recently</v>
      </c>
      <c r="G73" s="24">
        <f>SUMIF(orders[BookTitle],F73,orders[TotalSales])</f>
        <v>21.75</v>
      </c>
      <c r="H73">
        <f>COUNTIF(orders[BookTitle],F73)</f>
        <v>1</v>
      </c>
    </row>
    <row r="74" spans="6:8" x14ac:dyDescent="0.3">
      <c r="F74" t="str">
        <v>Ask house produce</v>
      </c>
      <c r="G74" s="24">
        <f>SUMIF(orders[BookTitle],F74,orders[TotalSales])</f>
        <v>154.76999999999998</v>
      </c>
      <c r="H74">
        <f>COUNTIF(orders[BookTitle],F74)</f>
        <v>3</v>
      </c>
    </row>
    <row r="75" spans="6:8" x14ac:dyDescent="0.3">
      <c r="F75" t="str">
        <v>Assume</v>
      </c>
      <c r="G75" s="24">
        <f>SUMIF(orders[BookTitle],F75,orders[TotalSales])</f>
        <v>333.35</v>
      </c>
      <c r="H75">
        <f>COUNTIF(orders[BookTitle],F75)</f>
        <v>2</v>
      </c>
    </row>
    <row r="76" spans="6:8" x14ac:dyDescent="0.3">
      <c r="F76" t="str">
        <v>At must your</v>
      </c>
      <c r="G76" s="24">
        <f>SUMIF(orders[BookTitle],F76,orders[TotalSales])</f>
        <v>43.12</v>
      </c>
      <c r="H76">
        <f>COUNTIF(orders[BookTitle],F76)</f>
        <v>1</v>
      </c>
    </row>
    <row r="77" spans="6:8" x14ac:dyDescent="0.3">
      <c r="F77" t="str">
        <v>At two early company</v>
      </c>
      <c r="G77" s="24">
        <f>SUMIF(orders[BookTitle],F77,orders[TotalSales])</f>
        <v>259.14</v>
      </c>
      <c r="H77">
        <f>COUNTIF(orders[BookTitle],F77)</f>
        <v>4</v>
      </c>
    </row>
    <row r="78" spans="6:8" x14ac:dyDescent="0.3">
      <c r="F78" t="str">
        <v>Attention teacher</v>
      </c>
      <c r="G78" s="24">
        <f>SUMIF(orders[BookTitle],F78,orders[TotalSales])</f>
        <v>17.61</v>
      </c>
      <c r="H78">
        <f>COUNTIF(orders[BookTitle],F78)</f>
        <v>1</v>
      </c>
    </row>
    <row r="79" spans="6:8" x14ac:dyDescent="0.3">
      <c r="F79" t="str">
        <v>Attorney</v>
      </c>
      <c r="G79" s="24">
        <f>SUMIF(orders[BookTitle],F79,orders[TotalSales])</f>
        <v>61.68</v>
      </c>
      <c r="H79">
        <f>COUNTIF(orders[BookTitle],F79)</f>
        <v>1</v>
      </c>
    </row>
    <row r="80" spans="6:8" x14ac:dyDescent="0.3">
      <c r="F80" t="str">
        <v>Audience into think</v>
      </c>
      <c r="G80" s="24">
        <f>SUMIF(orders[BookTitle],F80,orders[TotalSales])</f>
        <v>447.75</v>
      </c>
      <c r="H80">
        <f>COUNTIF(orders[BookTitle],F80)</f>
        <v>3</v>
      </c>
    </row>
    <row r="81" spans="6:8" x14ac:dyDescent="0.3">
      <c r="F81" t="str">
        <v>Audience million strategy</v>
      </c>
      <c r="G81" s="24">
        <f>SUMIF(orders[BookTitle],F81,orders[TotalSales])</f>
        <v>323.90999999999997</v>
      </c>
      <c r="H81">
        <f>COUNTIF(orders[BookTitle],F81)</f>
        <v>4</v>
      </c>
    </row>
    <row r="82" spans="6:8" x14ac:dyDescent="0.3">
      <c r="F82" t="str">
        <v>Audience new although</v>
      </c>
      <c r="G82" s="24">
        <f>SUMIF(orders[BookTitle],F82,orders[TotalSales])</f>
        <v>23.65</v>
      </c>
      <c r="H82">
        <f>COUNTIF(orders[BookTitle],F82)</f>
        <v>1</v>
      </c>
    </row>
    <row r="83" spans="6:8" x14ac:dyDescent="0.3">
      <c r="F83" t="str">
        <v>Author</v>
      </c>
      <c r="G83" s="24">
        <f>SUMIF(orders[BookTitle],F83,orders[TotalSales])</f>
        <v>69.78</v>
      </c>
      <c r="H83">
        <f>COUNTIF(orders[BookTitle],F83)</f>
        <v>2</v>
      </c>
    </row>
    <row r="84" spans="6:8" x14ac:dyDescent="0.3">
      <c r="F84" t="str">
        <v>Authority music writer</v>
      </c>
      <c r="G84" s="24">
        <f>SUMIF(orders[BookTitle],F84,orders[TotalSales])</f>
        <v>192.56</v>
      </c>
      <c r="H84">
        <f>COUNTIF(orders[BookTitle],F84)</f>
        <v>3</v>
      </c>
    </row>
    <row r="85" spans="6:8" x14ac:dyDescent="0.3">
      <c r="F85" t="str">
        <v>Authority open</v>
      </c>
      <c r="G85" s="24">
        <f>SUMIF(orders[BookTitle],F85,orders[TotalSales])</f>
        <v>80.48</v>
      </c>
      <c r="H85">
        <f>COUNTIF(orders[BookTitle],F85)</f>
        <v>1</v>
      </c>
    </row>
    <row r="86" spans="6:8" x14ac:dyDescent="0.3">
      <c r="F86" t="str">
        <v>Avoid financial career</v>
      </c>
      <c r="G86" s="24">
        <f>SUMIF(orders[BookTitle],F86,orders[TotalSales])</f>
        <v>345.32</v>
      </c>
      <c r="H86">
        <f>COUNTIF(orders[BookTitle],F86)</f>
        <v>5</v>
      </c>
    </row>
    <row r="87" spans="6:8" x14ac:dyDescent="0.3">
      <c r="F87" t="str">
        <v>Avoid pay</v>
      </c>
      <c r="G87" s="24">
        <f>SUMIF(orders[BookTitle],F87,orders[TotalSales])</f>
        <v>445.46000000000004</v>
      </c>
      <c r="H87">
        <f>COUNTIF(orders[BookTitle],F87)</f>
        <v>3</v>
      </c>
    </row>
    <row r="88" spans="6:8" x14ac:dyDescent="0.3">
      <c r="F88" t="str">
        <v>Away social</v>
      </c>
      <c r="G88" s="24">
        <f>SUMIF(orders[BookTitle],F88,orders[TotalSales])</f>
        <v>130.19999999999999</v>
      </c>
      <c r="H88">
        <f>COUNTIF(orders[BookTitle],F88)</f>
        <v>1</v>
      </c>
    </row>
    <row r="89" spans="6:8" x14ac:dyDescent="0.3">
      <c r="F89" t="str">
        <v>Away specific</v>
      </c>
      <c r="G89" s="24">
        <f>SUMIF(orders[BookTitle],F89,orders[TotalSales])</f>
        <v>78.89</v>
      </c>
      <c r="H89">
        <f>COUNTIF(orders[BookTitle],F89)</f>
        <v>3</v>
      </c>
    </row>
    <row r="90" spans="6:8" x14ac:dyDescent="0.3">
      <c r="F90" t="str">
        <v>Baby</v>
      </c>
      <c r="G90" s="24">
        <f>SUMIF(orders[BookTitle],F90,orders[TotalSales])</f>
        <v>277.02999999999997</v>
      </c>
      <c r="H90">
        <f>COUNTIF(orders[BookTitle],F90)</f>
        <v>2</v>
      </c>
    </row>
    <row r="91" spans="6:8" x14ac:dyDescent="0.3">
      <c r="F91" t="str">
        <v>Baby realize</v>
      </c>
      <c r="G91" s="24">
        <f>SUMIF(orders[BookTitle],F91,orders[TotalSales])</f>
        <v>437.09</v>
      </c>
      <c r="H91">
        <f>COUNTIF(orders[BookTitle],F91)</f>
        <v>4</v>
      </c>
    </row>
    <row r="92" spans="6:8" x14ac:dyDescent="0.3">
      <c r="F92" t="str">
        <v>Back present</v>
      </c>
      <c r="G92" s="24">
        <f>SUMIF(orders[BookTitle],F92,orders[TotalSales])</f>
        <v>193.32999999999998</v>
      </c>
      <c r="H92">
        <f>COUNTIF(orders[BookTitle],F92)</f>
        <v>4</v>
      </c>
    </row>
    <row r="93" spans="6:8" x14ac:dyDescent="0.3">
      <c r="F93" t="str">
        <v>Back professor because own</v>
      </c>
      <c r="G93" s="24">
        <f>SUMIF(orders[BookTitle],F93,orders[TotalSales])</f>
        <v>104.56</v>
      </c>
      <c r="H93">
        <f>COUNTIF(orders[BookTitle],F93)</f>
        <v>1</v>
      </c>
    </row>
    <row r="94" spans="6:8" x14ac:dyDescent="0.3">
      <c r="F94" t="str">
        <v>Back wonder follow</v>
      </c>
      <c r="G94" s="24">
        <f>SUMIF(orders[BookTitle],F94,orders[TotalSales])</f>
        <v>288.79000000000002</v>
      </c>
      <c r="H94">
        <f>COUNTIF(orders[BookTitle],F94)</f>
        <v>2</v>
      </c>
    </row>
    <row r="95" spans="6:8" x14ac:dyDescent="0.3">
      <c r="F95" t="str">
        <v>Bad knowledge already</v>
      </c>
      <c r="G95" s="24">
        <f>SUMIF(orders[BookTitle],F95,orders[TotalSales])</f>
        <v>40.270000000000003</v>
      </c>
      <c r="H95">
        <f>COUNTIF(orders[BookTitle],F95)</f>
        <v>2</v>
      </c>
    </row>
    <row r="96" spans="6:8" x14ac:dyDescent="0.3">
      <c r="F96" t="str">
        <v>Bank able</v>
      </c>
      <c r="G96" s="24">
        <f>SUMIF(orders[BookTitle],F96,orders[TotalSales])</f>
        <v>194.22</v>
      </c>
      <c r="H96">
        <f>COUNTIF(orders[BookTitle],F96)</f>
        <v>3</v>
      </c>
    </row>
    <row r="97" spans="6:8" x14ac:dyDescent="0.3">
      <c r="F97" t="str">
        <v>Base Mrs various</v>
      </c>
      <c r="G97" s="24">
        <f>SUMIF(orders[BookTitle],F97,orders[TotalSales])</f>
        <v>20.2</v>
      </c>
      <c r="H97">
        <f>COUNTIF(orders[BookTitle],F97)</f>
        <v>1</v>
      </c>
    </row>
    <row r="98" spans="6:8" x14ac:dyDescent="0.3">
      <c r="F98" t="str">
        <v>Be</v>
      </c>
      <c r="G98" s="24">
        <f>SUMIF(orders[BookTitle],F98,orders[TotalSales])</f>
        <v>134.55000000000001</v>
      </c>
      <c r="H98">
        <f>COUNTIF(orders[BookTitle],F98)</f>
        <v>4</v>
      </c>
    </row>
    <row r="99" spans="6:8" x14ac:dyDescent="0.3">
      <c r="F99" t="str">
        <v>Be entire phone actually</v>
      </c>
      <c r="G99" s="24">
        <f>SUMIF(orders[BookTitle],F99,orders[TotalSales])</f>
        <v>180.19</v>
      </c>
      <c r="H99">
        <f>COUNTIF(orders[BookTitle],F99)</f>
        <v>4</v>
      </c>
    </row>
    <row r="100" spans="6:8" x14ac:dyDescent="0.3">
      <c r="F100" t="str">
        <v>Be task manager</v>
      </c>
      <c r="G100" s="24">
        <f>SUMIF(orders[BookTitle],F100,orders[TotalSales])</f>
        <v>79.349999999999994</v>
      </c>
      <c r="H100">
        <f>COUNTIF(orders[BookTitle],F100)</f>
        <v>1</v>
      </c>
    </row>
    <row r="101" spans="6:8" x14ac:dyDescent="0.3">
      <c r="F101" t="str">
        <v>Beat maintain</v>
      </c>
      <c r="G101" s="24">
        <f>SUMIF(orders[BookTitle],F101,orders[TotalSales])</f>
        <v>229.75</v>
      </c>
      <c r="H101">
        <f>COUNTIF(orders[BookTitle],F101)</f>
        <v>3</v>
      </c>
    </row>
    <row r="102" spans="6:8" x14ac:dyDescent="0.3">
      <c r="F102" t="str">
        <v>Become medical</v>
      </c>
      <c r="G102" s="24">
        <f>SUMIF(orders[BookTitle],F102,orders[TotalSales])</f>
        <v>135.46</v>
      </c>
      <c r="H102">
        <f>COUNTIF(orders[BookTitle],F102)</f>
        <v>2</v>
      </c>
    </row>
    <row r="103" spans="6:8" x14ac:dyDescent="0.3">
      <c r="F103" t="str">
        <v>Become option marriage</v>
      </c>
      <c r="G103" s="24">
        <f>SUMIF(orders[BookTitle],F103,orders[TotalSales])</f>
        <v>700.65</v>
      </c>
      <c r="H103">
        <f>COUNTIF(orders[BookTitle],F103)</f>
        <v>5</v>
      </c>
    </row>
    <row r="104" spans="6:8" x14ac:dyDescent="0.3">
      <c r="F104" t="str">
        <v>Become them new</v>
      </c>
      <c r="G104" s="24">
        <f>SUMIF(orders[BookTitle],F104,orders[TotalSales])</f>
        <v>116.44</v>
      </c>
      <c r="H104">
        <f>COUNTIF(orders[BookTitle],F104)</f>
        <v>1</v>
      </c>
    </row>
    <row r="105" spans="6:8" x14ac:dyDescent="0.3">
      <c r="F105" t="str">
        <v>Become wide onto</v>
      </c>
      <c r="G105" s="24">
        <f>SUMIF(orders[BookTitle],F105,orders[TotalSales])</f>
        <v>217.79999999999998</v>
      </c>
      <c r="H105">
        <f>COUNTIF(orders[BookTitle],F105)</f>
        <v>2</v>
      </c>
    </row>
    <row r="106" spans="6:8" x14ac:dyDescent="0.3">
      <c r="F106" t="str">
        <v>Before station</v>
      </c>
      <c r="G106" s="24">
        <f>SUMIF(orders[BookTitle],F106,orders[TotalSales])</f>
        <v>206.81</v>
      </c>
      <c r="H106">
        <f>COUNTIF(orders[BookTitle],F106)</f>
        <v>3</v>
      </c>
    </row>
    <row r="107" spans="6:8" x14ac:dyDescent="0.3">
      <c r="F107" t="str">
        <v>Begin that wind</v>
      </c>
      <c r="G107" s="24">
        <f>SUMIF(orders[BookTitle],F107,orders[TotalSales])</f>
        <v>143.07</v>
      </c>
      <c r="H107">
        <f>COUNTIF(orders[BookTitle],F107)</f>
        <v>2</v>
      </c>
    </row>
    <row r="108" spans="6:8" x14ac:dyDescent="0.3">
      <c r="F108" t="str">
        <v>Behavior</v>
      </c>
      <c r="G108" s="24">
        <f>SUMIF(orders[BookTitle],F108,orders[TotalSales])</f>
        <v>179.48</v>
      </c>
      <c r="H108">
        <f>COUNTIF(orders[BookTitle],F108)</f>
        <v>1</v>
      </c>
    </row>
    <row r="109" spans="6:8" x14ac:dyDescent="0.3">
      <c r="F109" t="str">
        <v>Behavior available</v>
      </c>
      <c r="G109" s="24">
        <f>SUMIF(orders[BookTitle],F109,orders[TotalSales])</f>
        <v>181.7</v>
      </c>
      <c r="H109">
        <f>COUNTIF(orders[BookTitle],F109)</f>
        <v>2</v>
      </c>
    </row>
    <row r="110" spans="6:8" x14ac:dyDescent="0.3">
      <c r="F110" t="str">
        <v>Behind staff</v>
      </c>
      <c r="G110" s="24">
        <f>SUMIF(orders[BookTitle],F110,orders[TotalSales])</f>
        <v>290.56</v>
      </c>
      <c r="H110">
        <f>COUNTIF(orders[BookTitle],F110)</f>
        <v>3</v>
      </c>
    </row>
    <row r="111" spans="6:8" x14ac:dyDescent="0.3">
      <c r="F111" t="str">
        <v>Benefit modern</v>
      </c>
      <c r="G111" s="24">
        <f>SUMIF(orders[BookTitle],F111,orders[TotalSales])</f>
        <v>195.76</v>
      </c>
      <c r="H111">
        <f>COUNTIF(orders[BookTitle],F111)</f>
        <v>3</v>
      </c>
    </row>
    <row r="112" spans="6:8" x14ac:dyDescent="0.3">
      <c r="F112" t="str">
        <v>Benefit tax</v>
      </c>
      <c r="G112" s="24">
        <f>SUMIF(orders[BookTitle],F112,orders[TotalSales])</f>
        <v>384.55</v>
      </c>
      <c r="H112">
        <f>COUNTIF(orders[BookTitle],F112)</f>
        <v>4</v>
      </c>
    </row>
    <row r="113" spans="6:8" x14ac:dyDescent="0.3">
      <c r="F113" t="str">
        <v>Best but</v>
      </c>
      <c r="G113" s="24">
        <f>SUMIF(orders[BookTitle],F113,orders[TotalSales])</f>
        <v>46.23</v>
      </c>
      <c r="H113">
        <f>COUNTIF(orders[BookTitle],F113)</f>
        <v>1</v>
      </c>
    </row>
    <row r="114" spans="6:8" x14ac:dyDescent="0.3">
      <c r="F114" t="str">
        <v>Best weight yeah</v>
      </c>
      <c r="G114" s="24">
        <f>SUMIF(orders[BookTitle],F114,orders[TotalSales])</f>
        <v>643.69000000000005</v>
      </c>
      <c r="H114">
        <f>COUNTIF(orders[BookTitle],F114)</f>
        <v>5</v>
      </c>
    </row>
    <row r="115" spans="6:8" x14ac:dyDescent="0.3">
      <c r="F115" t="str">
        <v>Better</v>
      </c>
      <c r="G115" s="24">
        <f>SUMIF(orders[BookTitle],F115,orders[TotalSales])</f>
        <v>191.07</v>
      </c>
      <c r="H115">
        <f>COUNTIF(orders[BookTitle],F115)</f>
        <v>4</v>
      </c>
    </row>
    <row r="116" spans="6:8" x14ac:dyDescent="0.3">
      <c r="F116" t="str">
        <v>Better company</v>
      </c>
      <c r="G116" s="24">
        <f>SUMIF(orders[BookTitle],F116,orders[TotalSales])</f>
        <v>262</v>
      </c>
      <c r="H116">
        <f>COUNTIF(orders[BookTitle],F116)</f>
        <v>4</v>
      </c>
    </row>
    <row r="117" spans="6:8" x14ac:dyDescent="0.3">
      <c r="F117" t="str">
        <v>Beyond but</v>
      </c>
      <c r="G117" s="24">
        <f>SUMIF(orders[BookTitle],F117,orders[TotalSales])</f>
        <v>312.7</v>
      </c>
      <c r="H117">
        <f>COUNTIF(orders[BookTitle],F117)</f>
        <v>3</v>
      </c>
    </row>
    <row r="118" spans="6:8" x14ac:dyDescent="0.3">
      <c r="F118" t="str">
        <v>Beyond each teacher</v>
      </c>
      <c r="G118" s="24">
        <f>SUMIF(orders[BookTitle],F118,orders[TotalSales])</f>
        <v>479.3</v>
      </c>
      <c r="H118">
        <f>COUNTIF(orders[BookTitle],F118)</f>
        <v>6</v>
      </c>
    </row>
    <row r="119" spans="6:8" x14ac:dyDescent="0.3">
      <c r="F119" t="str">
        <v>Beyond may official</v>
      </c>
      <c r="G119" s="24">
        <f>SUMIF(orders[BookTitle],F119,orders[TotalSales])</f>
        <v>105.51</v>
      </c>
      <c r="H119">
        <f>COUNTIF(orders[BookTitle],F119)</f>
        <v>1</v>
      </c>
    </row>
    <row r="120" spans="6:8" x14ac:dyDescent="0.3">
      <c r="F120" t="str">
        <v>Big strong above</v>
      </c>
      <c r="G120" s="24">
        <f>SUMIF(orders[BookTitle],F120,orders[TotalSales])</f>
        <v>479.25</v>
      </c>
      <c r="H120">
        <f>COUNTIF(orders[BookTitle],F120)</f>
        <v>3</v>
      </c>
    </row>
    <row r="121" spans="6:8" x14ac:dyDescent="0.3">
      <c r="F121" t="str">
        <v>Bill fly</v>
      </c>
      <c r="G121" s="24">
        <f>SUMIF(orders[BookTitle],F121,orders[TotalSales])</f>
        <v>122.28999999999999</v>
      </c>
      <c r="H121">
        <f>COUNTIF(orders[BookTitle],F121)</f>
        <v>3</v>
      </c>
    </row>
    <row r="122" spans="6:8" x14ac:dyDescent="0.3">
      <c r="F122" t="str">
        <v>Billion similar</v>
      </c>
      <c r="G122" s="24">
        <f>SUMIF(orders[BookTitle],F122,orders[TotalSales])</f>
        <v>54.03</v>
      </c>
      <c r="H122">
        <f>COUNTIF(orders[BookTitle],F122)</f>
        <v>1</v>
      </c>
    </row>
    <row r="123" spans="6:8" x14ac:dyDescent="0.3">
      <c r="F123" t="str">
        <v>Bit bed</v>
      </c>
      <c r="G123" s="24">
        <f>SUMIF(orders[BookTitle],F123,orders[TotalSales])</f>
        <v>309.70999999999998</v>
      </c>
      <c r="H123">
        <f>COUNTIF(orders[BookTitle],F123)</f>
        <v>3</v>
      </c>
    </row>
    <row r="124" spans="6:8" x14ac:dyDescent="0.3">
      <c r="F124" t="str">
        <v>Black commercial</v>
      </c>
      <c r="G124" s="24">
        <f>SUMIF(orders[BookTitle],F124,orders[TotalSales])</f>
        <v>15.66</v>
      </c>
      <c r="H124">
        <f>COUNTIF(orders[BookTitle],F124)</f>
        <v>1</v>
      </c>
    </row>
    <row r="125" spans="6:8" x14ac:dyDescent="0.3">
      <c r="F125" t="str">
        <v>Black tree</v>
      </c>
      <c r="G125" s="24">
        <f>SUMIF(orders[BookTitle],F125,orders[TotalSales])</f>
        <v>258.51</v>
      </c>
      <c r="H125">
        <f>COUNTIF(orders[BookTitle],F125)</f>
        <v>2</v>
      </c>
    </row>
    <row r="126" spans="6:8" x14ac:dyDescent="0.3">
      <c r="F126" t="str">
        <v>Board player</v>
      </c>
      <c r="G126" s="24">
        <f>SUMIF(orders[BookTitle],F126,orders[TotalSales])</f>
        <v>152.49</v>
      </c>
      <c r="H126">
        <f>COUNTIF(orders[BookTitle],F126)</f>
        <v>2</v>
      </c>
    </row>
    <row r="127" spans="6:8" x14ac:dyDescent="0.3">
      <c r="F127" t="str">
        <v>Both agency shoulder</v>
      </c>
      <c r="G127" s="24">
        <f>SUMIF(orders[BookTitle],F127,orders[TotalSales])</f>
        <v>310.87</v>
      </c>
      <c r="H127">
        <f>COUNTIF(orders[BookTitle],F127)</f>
        <v>2</v>
      </c>
    </row>
    <row r="128" spans="6:8" x14ac:dyDescent="0.3">
      <c r="F128" t="str">
        <v>Box foreign deal whom</v>
      </c>
      <c r="G128" s="24">
        <f>SUMIF(orders[BookTitle],F128,orders[TotalSales])</f>
        <v>111.82999999999998</v>
      </c>
      <c r="H128">
        <f>COUNTIF(orders[BookTitle],F128)</f>
        <v>4</v>
      </c>
    </row>
    <row r="129" spans="6:8" x14ac:dyDescent="0.3">
      <c r="F129" t="str">
        <v>Bring cut</v>
      </c>
      <c r="G129" s="24">
        <f>SUMIF(orders[BookTitle],F129,orders[TotalSales])</f>
        <v>23.08</v>
      </c>
      <c r="H129">
        <f>COUNTIF(orders[BookTitle],F129)</f>
        <v>1</v>
      </c>
    </row>
    <row r="130" spans="6:8" x14ac:dyDescent="0.3">
      <c r="F130" t="str">
        <v>Bring picture</v>
      </c>
      <c r="G130" s="24">
        <f>SUMIF(orders[BookTitle],F130,orders[TotalSales])</f>
        <v>176.08</v>
      </c>
      <c r="H130">
        <f>COUNTIF(orders[BookTitle],F130)</f>
        <v>1</v>
      </c>
    </row>
    <row r="131" spans="6:8" x14ac:dyDescent="0.3">
      <c r="F131" t="str">
        <v>Bring stuff adult</v>
      </c>
      <c r="G131" s="24">
        <f>SUMIF(orders[BookTitle],F131,orders[TotalSales])</f>
        <v>120</v>
      </c>
      <c r="H131">
        <f>COUNTIF(orders[BookTitle],F131)</f>
        <v>1</v>
      </c>
    </row>
    <row r="132" spans="6:8" x14ac:dyDescent="0.3">
      <c r="F132" t="str">
        <v>Brother old</v>
      </c>
      <c r="G132" s="24">
        <f>SUMIF(orders[BookTitle],F132,orders[TotalSales])</f>
        <v>231.9</v>
      </c>
      <c r="H132">
        <f>COUNTIF(orders[BookTitle],F132)</f>
        <v>2</v>
      </c>
    </row>
    <row r="133" spans="6:8" x14ac:dyDescent="0.3">
      <c r="F133" t="str">
        <v>Budget</v>
      </c>
      <c r="G133" s="24">
        <f>SUMIF(orders[BookTitle],F133,orders[TotalSales])</f>
        <v>253.39999999999998</v>
      </c>
      <c r="H133">
        <f>COUNTIF(orders[BookTitle],F133)</f>
        <v>4</v>
      </c>
    </row>
    <row r="134" spans="6:8" x14ac:dyDescent="0.3">
      <c r="F134" t="str">
        <v>Budget season</v>
      </c>
      <c r="G134" s="24">
        <f>SUMIF(orders[BookTitle],F134,orders[TotalSales])</f>
        <v>921.64</v>
      </c>
      <c r="H134">
        <f>COUNTIF(orders[BookTitle],F134)</f>
        <v>5</v>
      </c>
    </row>
    <row r="135" spans="6:8" x14ac:dyDescent="0.3">
      <c r="F135" t="str">
        <v>Building pay</v>
      </c>
      <c r="G135" s="24">
        <f>SUMIF(orders[BookTitle],F135,orders[TotalSales])</f>
        <v>375.08000000000004</v>
      </c>
      <c r="H135">
        <f>COUNTIF(orders[BookTitle],F135)</f>
        <v>2</v>
      </c>
    </row>
    <row r="136" spans="6:8" x14ac:dyDescent="0.3">
      <c r="F136" t="str">
        <v>Business new public</v>
      </c>
      <c r="G136" s="24">
        <f>SUMIF(orders[BookTitle],F136,orders[TotalSales])</f>
        <v>142.30000000000001</v>
      </c>
      <c r="H136">
        <f>COUNTIF(orders[BookTitle],F136)</f>
        <v>1</v>
      </c>
    </row>
    <row r="137" spans="6:8" x14ac:dyDescent="0.3">
      <c r="F137" t="str">
        <v>Business success</v>
      </c>
      <c r="G137" s="24">
        <f>SUMIF(orders[BookTitle],F137,orders[TotalSales])</f>
        <v>307.2</v>
      </c>
      <c r="H137">
        <f>COUNTIF(orders[BookTitle],F137)</f>
        <v>5</v>
      </c>
    </row>
    <row r="138" spans="6:8" x14ac:dyDescent="0.3">
      <c r="F138" t="str">
        <v>Call artist through</v>
      </c>
      <c r="G138" s="24">
        <f>SUMIF(orders[BookTitle],F138,orders[TotalSales])</f>
        <v>536.65</v>
      </c>
      <c r="H138">
        <f>COUNTIF(orders[BookTitle],F138)</f>
        <v>5</v>
      </c>
    </row>
    <row r="139" spans="6:8" x14ac:dyDescent="0.3">
      <c r="F139" t="str">
        <v>Call religious score strong</v>
      </c>
      <c r="G139" s="24">
        <f>SUMIF(orders[BookTitle],F139,orders[TotalSales])</f>
        <v>144.88000000000002</v>
      </c>
      <c r="H139">
        <f>COUNTIF(orders[BookTitle],F139)</f>
        <v>3</v>
      </c>
    </row>
    <row r="140" spans="6:8" x14ac:dyDescent="0.3">
      <c r="F140" t="str">
        <v>Camera despite</v>
      </c>
      <c r="G140" s="24">
        <f>SUMIF(orders[BookTitle],F140,orders[TotalSales])</f>
        <v>223.95999999999998</v>
      </c>
      <c r="H140">
        <f>COUNTIF(orders[BookTitle],F140)</f>
        <v>3</v>
      </c>
    </row>
    <row r="141" spans="6:8" x14ac:dyDescent="0.3">
      <c r="F141" t="str">
        <v>Campaign</v>
      </c>
      <c r="G141" s="24">
        <f>SUMIF(orders[BookTitle],F141,orders[TotalSales])</f>
        <v>45.76</v>
      </c>
      <c r="H141">
        <f>COUNTIF(orders[BookTitle],F141)</f>
        <v>1</v>
      </c>
    </row>
    <row r="142" spans="6:8" x14ac:dyDescent="0.3">
      <c r="F142" t="str">
        <v>Campaign take mention</v>
      </c>
      <c r="G142" s="24">
        <f>SUMIF(orders[BookTitle],F142,orders[TotalSales])</f>
        <v>158.91</v>
      </c>
      <c r="H142">
        <f>COUNTIF(orders[BookTitle],F142)</f>
        <v>4</v>
      </c>
    </row>
    <row r="143" spans="6:8" x14ac:dyDescent="0.3">
      <c r="F143" t="str">
        <v>Can</v>
      </c>
      <c r="G143" s="24">
        <f>SUMIF(orders[BookTitle],F143,orders[TotalSales])</f>
        <v>109.36</v>
      </c>
      <c r="H143">
        <f>COUNTIF(orders[BookTitle],F143)</f>
        <v>1</v>
      </c>
    </row>
    <row r="144" spans="6:8" x14ac:dyDescent="0.3">
      <c r="F144" t="str">
        <v>Can section</v>
      </c>
      <c r="G144" s="24">
        <f>SUMIF(orders[BookTitle],F144,orders[TotalSales])</f>
        <v>297.36</v>
      </c>
      <c r="H144">
        <f>COUNTIF(orders[BookTitle],F144)</f>
        <v>2</v>
      </c>
    </row>
    <row r="145" spans="6:8" x14ac:dyDescent="0.3">
      <c r="F145" t="str">
        <v>Candidate pressure</v>
      </c>
      <c r="G145" s="24">
        <f>SUMIF(orders[BookTitle],F145,orders[TotalSales])</f>
        <v>158.68</v>
      </c>
      <c r="H145">
        <f>COUNTIF(orders[BookTitle],F145)</f>
        <v>1</v>
      </c>
    </row>
    <row r="146" spans="6:8" x14ac:dyDescent="0.3">
      <c r="F146" t="str">
        <v>Capital art</v>
      </c>
      <c r="G146" s="24">
        <f>SUMIF(orders[BookTitle],F146,orders[TotalSales])</f>
        <v>49.46</v>
      </c>
      <c r="H146">
        <f>COUNTIF(orders[BookTitle],F146)</f>
        <v>2</v>
      </c>
    </row>
    <row r="147" spans="6:8" x14ac:dyDescent="0.3">
      <c r="F147" t="str">
        <v>Capital soldier situation</v>
      </c>
      <c r="G147" s="24">
        <f>SUMIF(orders[BookTitle],F147,orders[TotalSales])</f>
        <v>285.14999999999998</v>
      </c>
      <c r="H147">
        <f>COUNTIF(orders[BookTitle],F147)</f>
        <v>2</v>
      </c>
    </row>
    <row r="148" spans="6:8" x14ac:dyDescent="0.3">
      <c r="F148" t="str">
        <v>Car rock billion</v>
      </c>
      <c r="G148" s="24">
        <f>SUMIF(orders[BookTitle],F148,orders[TotalSales])</f>
        <v>258.12</v>
      </c>
      <c r="H148">
        <f>COUNTIF(orders[BookTitle],F148)</f>
        <v>6</v>
      </c>
    </row>
    <row r="149" spans="6:8" x14ac:dyDescent="0.3">
      <c r="F149" t="str">
        <v>Car they</v>
      </c>
      <c r="G149" s="24">
        <f>SUMIF(orders[BookTitle],F149,orders[TotalSales])</f>
        <v>211.14</v>
      </c>
      <c r="H149">
        <f>COUNTIF(orders[BookTitle],F149)</f>
        <v>2</v>
      </c>
    </row>
    <row r="150" spans="6:8" x14ac:dyDescent="0.3">
      <c r="F150" t="str">
        <v>Card</v>
      </c>
      <c r="G150" s="24">
        <f>SUMIF(orders[BookTitle],F150,orders[TotalSales])</f>
        <v>148.84</v>
      </c>
      <c r="H150">
        <f>COUNTIF(orders[BookTitle],F150)</f>
        <v>3</v>
      </c>
    </row>
    <row r="151" spans="6:8" x14ac:dyDescent="0.3">
      <c r="F151" t="str">
        <v>Card throughout across</v>
      </c>
      <c r="G151" s="24">
        <f>SUMIF(orders[BookTitle],F151,orders[TotalSales])</f>
        <v>216.13</v>
      </c>
      <c r="H151">
        <f>COUNTIF(orders[BookTitle],F151)</f>
        <v>2</v>
      </c>
    </row>
    <row r="152" spans="6:8" x14ac:dyDescent="0.3">
      <c r="F152" t="str">
        <v>Care edge</v>
      </c>
      <c r="G152" s="24">
        <f>SUMIF(orders[BookTitle],F152,orders[TotalSales])</f>
        <v>45.02</v>
      </c>
      <c r="H152">
        <f>COUNTIF(orders[BookTitle],F152)</f>
        <v>1</v>
      </c>
    </row>
    <row r="153" spans="6:8" x14ac:dyDescent="0.3">
      <c r="F153" t="str">
        <v>Care interest themselves</v>
      </c>
      <c r="G153" s="24">
        <f>SUMIF(orders[BookTitle],F153,orders[TotalSales])</f>
        <v>153.93</v>
      </c>
      <c r="H153">
        <f>COUNTIF(orders[BookTitle],F153)</f>
        <v>3</v>
      </c>
    </row>
    <row r="154" spans="6:8" x14ac:dyDescent="0.3">
      <c r="F154" t="str">
        <v>Care soon</v>
      </c>
      <c r="G154" s="24">
        <f>SUMIF(orders[BookTitle],F154,orders[TotalSales])</f>
        <v>229.08</v>
      </c>
      <c r="H154">
        <f>COUNTIF(orders[BookTitle],F154)</f>
        <v>2</v>
      </c>
    </row>
    <row r="155" spans="6:8" x14ac:dyDescent="0.3">
      <c r="F155" t="str">
        <v>Career his</v>
      </c>
      <c r="G155" s="24">
        <f>SUMIF(orders[BookTitle],F155,orders[TotalSales])</f>
        <v>127.86</v>
      </c>
      <c r="H155">
        <f>COUNTIF(orders[BookTitle],F155)</f>
        <v>2</v>
      </c>
    </row>
    <row r="156" spans="6:8" x14ac:dyDescent="0.3">
      <c r="F156" t="str">
        <v>Career hot</v>
      </c>
      <c r="G156" s="24">
        <f>SUMIF(orders[BookTitle],F156,orders[TotalSales])</f>
        <v>181.11</v>
      </c>
      <c r="H156">
        <f>COUNTIF(orders[BookTitle],F156)</f>
        <v>3</v>
      </c>
    </row>
    <row r="157" spans="6:8" x14ac:dyDescent="0.3">
      <c r="F157" t="str">
        <v>Career second</v>
      </c>
      <c r="G157" s="24">
        <f>SUMIF(orders[BookTitle],F157,orders[TotalSales])</f>
        <v>500.4</v>
      </c>
      <c r="H157">
        <f>COUNTIF(orders[BookTitle],F157)</f>
        <v>4</v>
      </c>
    </row>
    <row r="158" spans="6:8" x14ac:dyDescent="0.3">
      <c r="F158" t="str">
        <v>Carry movie</v>
      </c>
      <c r="G158" s="24">
        <f>SUMIF(orders[BookTitle],F158,orders[TotalSales])</f>
        <v>54.379999999999995</v>
      </c>
      <c r="H158">
        <f>COUNTIF(orders[BookTitle],F158)</f>
        <v>3</v>
      </c>
    </row>
    <row r="159" spans="6:8" x14ac:dyDescent="0.3">
      <c r="F159" t="str">
        <v>Carry part</v>
      </c>
      <c r="G159" s="24">
        <f>SUMIF(orders[BookTitle],F159,orders[TotalSales])</f>
        <v>124.22</v>
      </c>
      <c r="H159">
        <f>COUNTIF(orders[BookTitle],F159)</f>
        <v>2</v>
      </c>
    </row>
    <row r="160" spans="6:8" x14ac:dyDescent="0.3">
      <c r="F160" t="str">
        <v>Case</v>
      </c>
      <c r="G160" s="24">
        <f>SUMIF(orders[BookTitle],F160,orders[TotalSales])</f>
        <v>29.37</v>
      </c>
      <c r="H160">
        <f>COUNTIF(orders[BookTitle],F160)</f>
        <v>1</v>
      </c>
    </row>
    <row r="161" spans="6:8" x14ac:dyDescent="0.3">
      <c r="F161" t="str">
        <v>Catch practice</v>
      </c>
      <c r="G161" s="24">
        <f>SUMIF(orders[BookTitle],F161,orders[TotalSales])</f>
        <v>175.17</v>
      </c>
      <c r="H161">
        <f>COUNTIF(orders[BookTitle],F161)</f>
        <v>2</v>
      </c>
    </row>
    <row r="162" spans="6:8" x14ac:dyDescent="0.3">
      <c r="F162" t="str">
        <v>Catch work summer explain</v>
      </c>
      <c r="G162" s="24">
        <f>SUMIF(orders[BookTitle],F162,orders[TotalSales])</f>
        <v>233.01999999999998</v>
      </c>
      <c r="H162">
        <f>COUNTIF(orders[BookTitle],F162)</f>
        <v>3</v>
      </c>
    </row>
    <row r="163" spans="6:8" x14ac:dyDescent="0.3">
      <c r="F163" t="str">
        <v>Cause official</v>
      </c>
      <c r="G163" s="24">
        <f>SUMIF(orders[BookTitle],F163,orders[TotalSales])</f>
        <v>760.5</v>
      </c>
      <c r="H163">
        <f>COUNTIF(orders[BookTitle],F163)</f>
        <v>5</v>
      </c>
    </row>
    <row r="164" spans="6:8" x14ac:dyDescent="0.3">
      <c r="F164" t="str">
        <v>Center</v>
      </c>
      <c r="G164" s="24">
        <f>SUMIF(orders[BookTitle],F164,orders[TotalSales])</f>
        <v>46.9</v>
      </c>
      <c r="H164">
        <f>COUNTIF(orders[BookTitle],F164)</f>
        <v>1</v>
      </c>
    </row>
    <row r="165" spans="6:8" x14ac:dyDescent="0.3">
      <c r="F165" t="str">
        <v>Center color</v>
      </c>
      <c r="G165" s="24">
        <f>SUMIF(orders[BookTitle],F165,orders[TotalSales])</f>
        <v>132.57</v>
      </c>
      <c r="H165">
        <f>COUNTIF(orders[BookTitle],F165)</f>
        <v>1</v>
      </c>
    </row>
    <row r="166" spans="6:8" x14ac:dyDescent="0.3">
      <c r="F166" t="str">
        <v>Central professional sort</v>
      </c>
      <c r="G166" s="24">
        <f>SUMIF(orders[BookTitle],F166,orders[TotalSales])</f>
        <v>512.18000000000006</v>
      </c>
      <c r="H166">
        <f>COUNTIF(orders[BookTitle],F166)</f>
        <v>3</v>
      </c>
    </row>
    <row r="167" spans="6:8" x14ac:dyDescent="0.3">
      <c r="F167" t="str">
        <v>Central small commercial</v>
      </c>
      <c r="G167" s="24">
        <f>SUMIF(orders[BookTitle],F167,orders[TotalSales])</f>
        <v>8.8000000000000007</v>
      </c>
      <c r="H167">
        <f>COUNTIF(orders[BookTitle],F167)</f>
        <v>1</v>
      </c>
    </row>
    <row r="168" spans="6:8" x14ac:dyDescent="0.3">
      <c r="F168" t="str">
        <v>Certain option</v>
      </c>
      <c r="G168" s="24">
        <f>SUMIF(orders[BookTitle],F168,orders[TotalSales])</f>
        <v>215.88</v>
      </c>
      <c r="H168">
        <f>COUNTIF(orders[BookTitle],F168)</f>
        <v>3</v>
      </c>
    </row>
    <row r="169" spans="6:8" x14ac:dyDescent="0.3">
      <c r="F169" t="str">
        <v>Chair</v>
      </c>
      <c r="G169" s="24">
        <f>SUMIF(orders[BookTitle],F169,orders[TotalSales])</f>
        <v>111.93</v>
      </c>
      <c r="H169">
        <f>COUNTIF(orders[BookTitle],F169)</f>
        <v>2</v>
      </c>
    </row>
    <row r="170" spans="6:8" x14ac:dyDescent="0.3">
      <c r="F170" t="str">
        <v>Chair Mrs</v>
      </c>
      <c r="G170" s="24">
        <f>SUMIF(orders[BookTitle],F170,orders[TotalSales])</f>
        <v>356.88</v>
      </c>
      <c r="H170">
        <f>COUNTIF(orders[BookTitle],F170)</f>
        <v>4</v>
      </c>
    </row>
    <row r="171" spans="6:8" x14ac:dyDescent="0.3">
      <c r="F171" t="str">
        <v>Challenge federal</v>
      </c>
      <c r="G171" s="24">
        <f>SUMIF(orders[BookTitle],F171,orders[TotalSales])</f>
        <v>143.66</v>
      </c>
      <c r="H171">
        <f>COUNTIF(orders[BookTitle],F171)</f>
        <v>2</v>
      </c>
    </row>
    <row r="172" spans="6:8" x14ac:dyDescent="0.3">
      <c r="F172" t="str">
        <v>Chance Democrat college</v>
      </c>
      <c r="G172" s="24">
        <f>SUMIF(orders[BookTitle],F172,orders[TotalSales])</f>
        <v>138.44999999999999</v>
      </c>
      <c r="H172">
        <f>COUNTIF(orders[BookTitle],F172)</f>
        <v>3</v>
      </c>
    </row>
    <row r="173" spans="6:8" x14ac:dyDescent="0.3">
      <c r="F173" t="str">
        <v>Change cultural</v>
      </c>
      <c r="G173" s="24">
        <f>SUMIF(orders[BookTitle],F173,orders[TotalSales])</f>
        <v>266.43</v>
      </c>
      <c r="H173">
        <f>COUNTIF(orders[BookTitle],F173)</f>
        <v>2</v>
      </c>
    </row>
    <row r="174" spans="6:8" x14ac:dyDescent="0.3">
      <c r="F174" t="str">
        <v>Child pick artist clear</v>
      </c>
      <c r="G174" s="24">
        <f>SUMIF(orders[BookTitle],F174,orders[TotalSales])</f>
        <v>81.28</v>
      </c>
      <c r="H174">
        <f>COUNTIF(orders[BookTitle],F174)</f>
        <v>1</v>
      </c>
    </row>
    <row r="175" spans="6:8" x14ac:dyDescent="0.3">
      <c r="F175" t="str">
        <v>Choice yard list</v>
      </c>
      <c r="G175" s="24">
        <f>SUMIF(orders[BookTitle],F175,orders[TotalSales])</f>
        <v>43.92</v>
      </c>
      <c r="H175">
        <f>COUNTIF(orders[BookTitle],F175)</f>
        <v>2</v>
      </c>
    </row>
    <row r="176" spans="6:8" x14ac:dyDescent="0.3">
      <c r="F176" t="str">
        <v>Choose consider draw</v>
      </c>
      <c r="G176" s="24">
        <f>SUMIF(orders[BookTitle],F176,orders[TotalSales])</f>
        <v>55.96</v>
      </c>
      <c r="H176">
        <f>COUNTIF(orders[BookTitle],F176)</f>
        <v>1</v>
      </c>
    </row>
    <row r="177" spans="6:8" x14ac:dyDescent="0.3">
      <c r="F177" t="str">
        <v>Choose ground staff</v>
      </c>
      <c r="G177" s="24">
        <f>SUMIF(orders[BookTitle],F177,orders[TotalSales])</f>
        <v>299.57</v>
      </c>
      <c r="H177">
        <f>COUNTIF(orders[BookTitle],F177)</f>
        <v>2</v>
      </c>
    </row>
    <row r="178" spans="6:8" x14ac:dyDescent="0.3">
      <c r="F178" t="str">
        <v>Choose mission ten</v>
      </c>
      <c r="G178" s="24">
        <f>SUMIF(orders[BookTitle],F178,orders[TotalSales])</f>
        <v>149.13999999999999</v>
      </c>
      <c r="H178">
        <f>COUNTIF(orders[BookTitle],F178)</f>
        <v>2</v>
      </c>
    </row>
    <row r="179" spans="6:8" x14ac:dyDescent="0.3">
      <c r="F179" t="str">
        <v>Church discover ago</v>
      </c>
      <c r="G179" s="24">
        <f>SUMIF(orders[BookTitle],F179,orders[TotalSales])</f>
        <v>415.37</v>
      </c>
      <c r="H179">
        <f>COUNTIF(orders[BookTitle],F179)</f>
        <v>4</v>
      </c>
    </row>
    <row r="180" spans="6:8" x14ac:dyDescent="0.3">
      <c r="F180" t="str">
        <v>Church if</v>
      </c>
      <c r="G180" s="24">
        <f>SUMIF(orders[BookTitle],F180,orders[TotalSales])</f>
        <v>169.2</v>
      </c>
      <c r="H180">
        <f>COUNTIF(orders[BookTitle],F180)</f>
        <v>2</v>
      </c>
    </row>
    <row r="181" spans="6:8" x14ac:dyDescent="0.3">
      <c r="F181" t="str">
        <v>Church on</v>
      </c>
      <c r="G181" s="24">
        <f>SUMIF(orders[BookTitle],F181,orders[TotalSales])</f>
        <v>34.119999999999997</v>
      </c>
      <c r="H181">
        <f>COUNTIF(orders[BookTitle],F181)</f>
        <v>1</v>
      </c>
    </row>
    <row r="182" spans="6:8" x14ac:dyDescent="0.3">
      <c r="F182" t="str">
        <v>City if</v>
      </c>
      <c r="G182" s="24">
        <f>SUMIF(orders[BookTitle],F182,orders[TotalSales])</f>
        <v>173.74</v>
      </c>
      <c r="H182">
        <f>COUNTIF(orders[BookTitle],F182)</f>
        <v>3</v>
      </c>
    </row>
    <row r="183" spans="6:8" x14ac:dyDescent="0.3">
      <c r="F183" t="str">
        <v>Claim clear</v>
      </c>
      <c r="G183" s="24">
        <f>SUMIF(orders[BookTitle],F183,orders[TotalSales])</f>
        <v>274.94</v>
      </c>
      <c r="H183">
        <f>COUNTIF(orders[BookTitle],F183)</f>
        <v>2</v>
      </c>
    </row>
    <row r="184" spans="6:8" x14ac:dyDescent="0.3">
      <c r="F184" t="str">
        <v>Claim need speak</v>
      </c>
      <c r="G184" s="24">
        <f>SUMIF(orders[BookTitle],F184,orders[TotalSales])</f>
        <v>485.49</v>
      </c>
      <c r="H184">
        <f>COUNTIF(orders[BookTitle],F184)</f>
        <v>5</v>
      </c>
    </row>
    <row r="185" spans="6:8" x14ac:dyDescent="0.3">
      <c r="F185" t="str">
        <v>Claim particular</v>
      </c>
      <c r="G185" s="24">
        <f>SUMIF(orders[BookTitle],F185,orders[TotalSales])</f>
        <v>55.319999999999993</v>
      </c>
      <c r="H185">
        <f>COUNTIF(orders[BookTitle],F185)</f>
        <v>2</v>
      </c>
    </row>
    <row r="186" spans="6:8" x14ac:dyDescent="0.3">
      <c r="F186" t="str">
        <v>Claim run measure tax</v>
      </c>
      <c r="G186" s="24">
        <f>SUMIF(orders[BookTitle],F186,orders[TotalSales])</f>
        <v>278.88</v>
      </c>
      <c r="H186">
        <f>COUNTIF(orders[BookTitle],F186)</f>
        <v>2</v>
      </c>
    </row>
    <row r="187" spans="6:8" x14ac:dyDescent="0.3">
      <c r="F187" t="str">
        <v>Class argue</v>
      </c>
      <c r="G187" s="24">
        <f>SUMIF(orders[BookTitle],F187,orders[TotalSales])</f>
        <v>132.68</v>
      </c>
      <c r="H187">
        <f>COUNTIF(orders[BookTitle],F187)</f>
        <v>3</v>
      </c>
    </row>
    <row r="188" spans="6:8" x14ac:dyDescent="0.3">
      <c r="F188" t="str">
        <v>Clear resource follow</v>
      </c>
      <c r="G188" s="24">
        <f>SUMIF(orders[BookTitle],F188,orders[TotalSales])</f>
        <v>253.34</v>
      </c>
      <c r="H188">
        <f>COUNTIF(orders[BookTitle],F188)</f>
        <v>2</v>
      </c>
    </row>
    <row r="189" spans="6:8" x14ac:dyDescent="0.3">
      <c r="F189" t="str">
        <v>Clearly</v>
      </c>
      <c r="G189" s="24">
        <f>SUMIF(orders[BookTitle],F189,orders[TotalSales])</f>
        <v>92.52</v>
      </c>
      <c r="H189">
        <f>COUNTIF(orders[BookTitle],F189)</f>
        <v>2</v>
      </c>
    </row>
    <row r="190" spans="6:8" x14ac:dyDescent="0.3">
      <c r="F190" t="str">
        <v>Clearly day</v>
      </c>
      <c r="G190" s="24">
        <f>SUMIF(orders[BookTitle],F190,orders[TotalSales])</f>
        <v>250.49</v>
      </c>
      <c r="H190">
        <f>COUNTIF(orders[BookTitle],F190)</f>
        <v>6</v>
      </c>
    </row>
    <row r="191" spans="6:8" x14ac:dyDescent="0.3">
      <c r="F191" t="str">
        <v>Close free mention</v>
      </c>
      <c r="G191" s="24">
        <f>SUMIF(orders[BookTitle],F191,orders[TotalSales])</f>
        <v>346.02</v>
      </c>
      <c r="H191">
        <f>COUNTIF(orders[BookTitle],F191)</f>
        <v>4</v>
      </c>
    </row>
    <row r="192" spans="6:8" x14ac:dyDescent="0.3">
      <c r="F192" t="str">
        <v>Coach by</v>
      </c>
      <c r="G192" s="24">
        <f>SUMIF(orders[BookTitle],F192,orders[TotalSales])</f>
        <v>508.35999999999996</v>
      </c>
      <c r="H192">
        <f>COUNTIF(orders[BookTitle],F192)</f>
        <v>4</v>
      </c>
    </row>
    <row r="193" spans="6:8" x14ac:dyDescent="0.3">
      <c r="F193" t="str">
        <v>Coach recognize majority</v>
      </c>
      <c r="G193" s="24">
        <f>SUMIF(orders[BookTitle],F193,orders[TotalSales])</f>
        <v>169.72000000000003</v>
      </c>
      <c r="H193">
        <f>COUNTIF(orders[BookTitle],F193)</f>
        <v>2</v>
      </c>
    </row>
    <row r="194" spans="6:8" x14ac:dyDescent="0.3">
      <c r="F194" t="str">
        <v>Cold push country</v>
      </c>
      <c r="G194" s="24">
        <f>SUMIF(orders[BookTitle],F194,orders[TotalSales])</f>
        <v>359.33</v>
      </c>
      <c r="H194">
        <f>COUNTIF(orders[BookTitle],F194)</f>
        <v>5</v>
      </c>
    </row>
    <row r="195" spans="6:8" x14ac:dyDescent="0.3">
      <c r="F195" t="str">
        <v>Color</v>
      </c>
      <c r="G195" s="24">
        <f>SUMIF(orders[BookTitle],F195,orders[TotalSales])</f>
        <v>474.81</v>
      </c>
      <c r="H195">
        <f>COUNTIF(orders[BookTitle],F195)</f>
        <v>3</v>
      </c>
    </row>
    <row r="196" spans="6:8" x14ac:dyDescent="0.3">
      <c r="F196" t="str">
        <v>Commercial more</v>
      </c>
      <c r="G196" s="24">
        <f>SUMIF(orders[BookTitle],F196,orders[TotalSales])</f>
        <v>42.19</v>
      </c>
      <c r="H196">
        <f>COUNTIF(orders[BookTitle],F196)</f>
        <v>1</v>
      </c>
    </row>
    <row r="197" spans="6:8" x14ac:dyDescent="0.3">
      <c r="F197" t="str">
        <v>Commercial move finally</v>
      </c>
      <c r="G197" s="24">
        <f>SUMIF(orders[BookTitle],F197,orders[TotalSales])</f>
        <v>269.11</v>
      </c>
      <c r="H197">
        <f>COUNTIF(orders[BookTitle],F197)</f>
        <v>2</v>
      </c>
    </row>
    <row r="198" spans="6:8" x14ac:dyDescent="0.3">
      <c r="F198" t="str">
        <v>Common adult</v>
      </c>
      <c r="G198" s="24">
        <f>SUMIF(orders[BookTitle],F198,orders[TotalSales])</f>
        <v>177.25</v>
      </c>
      <c r="H198">
        <f>COUNTIF(orders[BookTitle],F198)</f>
        <v>1</v>
      </c>
    </row>
    <row r="199" spans="6:8" x14ac:dyDescent="0.3">
      <c r="F199" t="str">
        <v>Common hear simple</v>
      </c>
      <c r="G199" s="24">
        <f>SUMIF(orders[BookTitle],F199,orders[TotalSales])</f>
        <v>71.959999999999994</v>
      </c>
      <c r="H199">
        <f>COUNTIF(orders[BookTitle],F199)</f>
        <v>1</v>
      </c>
    </row>
    <row r="200" spans="6:8" x14ac:dyDescent="0.3">
      <c r="F200" t="str">
        <v>Compare community now red</v>
      </c>
      <c r="G200" s="24">
        <f>SUMIF(orders[BookTitle],F200,orders[TotalSales])</f>
        <v>49.72</v>
      </c>
      <c r="H200">
        <f>COUNTIF(orders[BookTitle],F200)</f>
        <v>1</v>
      </c>
    </row>
    <row r="201" spans="6:8" x14ac:dyDescent="0.3">
      <c r="F201" t="str">
        <v>Compare two hand</v>
      </c>
      <c r="G201" s="24">
        <f>SUMIF(orders[BookTitle],F201,orders[TotalSales])</f>
        <v>118.84</v>
      </c>
      <c r="H201">
        <f>COUNTIF(orders[BookTitle],F201)</f>
        <v>2</v>
      </c>
    </row>
    <row r="202" spans="6:8" x14ac:dyDescent="0.3">
      <c r="F202" t="str">
        <v>Computer again cup</v>
      </c>
      <c r="G202" s="24">
        <f>SUMIF(orders[BookTitle],F202,orders[TotalSales])</f>
        <v>163.30999999999997</v>
      </c>
      <c r="H202">
        <f>COUNTIF(orders[BookTitle],F202)</f>
        <v>3</v>
      </c>
    </row>
    <row r="203" spans="6:8" x14ac:dyDescent="0.3">
      <c r="F203" t="str">
        <v>Computer alone</v>
      </c>
      <c r="G203" s="24">
        <f>SUMIF(orders[BookTitle],F203,orders[TotalSales])</f>
        <v>198.09</v>
      </c>
      <c r="H203">
        <f>COUNTIF(orders[BookTitle],F203)</f>
        <v>2</v>
      </c>
    </row>
    <row r="204" spans="6:8" x14ac:dyDescent="0.3">
      <c r="F204" t="str">
        <v>Computer word</v>
      </c>
      <c r="G204" s="24">
        <f>SUMIF(orders[BookTitle],F204,orders[TotalSales])</f>
        <v>156.38999999999999</v>
      </c>
      <c r="H204">
        <f>COUNTIF(orders[BookTitle],F204)</f>
        <v>3</v>
      </c>
    </row>
    <row r="205" spans="6:8" x14ac:dyDescent="0.3">
      <c r="F205" t="str">
        <v>Concern capital</v>
      </c>
      <c r="G205" s="24">
        <f>SUMIF(orders[BookTitle],F205,orders[TotalSales])</f>
        <v>147.41</v>
      </c>
      <c r="H205">
        <f>COUNTIF(orders[BookTitle],F205)</f>
        <v>3</v>
      </c>
    </row>
    <row r="206" spans="6:8" x14ac:dyDescent="0.3">
      <c r="F206" t="str">
        <v>Congress by old nature</v>
      </c>
      <c r="G206" s="24">
        <f>SUMIF(orders[BookTitle],F206,orders[TotalSales])</f>
        <v>161.6</v>
      </c>
      <c r="H206">
        <f>COUNTIF(orders[BookTitle],F206)</f>
        <v>1</v>
      </c>
    </row>
    <row r="207" spans="6:8" x14ac:dyDescent="0.3">
      <c r="F207" t="str">
        <v>Consider box</v>
      </c>
      <c r="G207" s="24">
        <f>SUMIF(orders[BookTitle],F207,orders[TotalSales])</f>
        <v>218.19000000000003</v>
      </c>
      <c r="H207">
        <f>COUNTIF(orders[BookTitle],F207)</f>
        <v>3</v>
      </c>
    </row>
    <row r="208" spans="6:8" x14ac:dyDescent="0.3">
      <c r="F208" t="str">
        <v>Consider myself</v>
      </c>
      <c r="G208" s="24">
        <f>SUMIF(orders[BookTitle],F208,orders[TotalSales])</f>
        <v>300.76</v>
      </c>
      <c r="H208">
        <f>COUNTIF(orders[BookTitle],F208)</f>
        <v>2</v>
      </c>
    </row>
    <row r="209" spans="6:8" x14ac:dyDescent="0.3">
      <c r="F209" t="str">
        <v>Consider or</v>
      </c>
      <c r="G209" s="24">
        <f>SUMIF(orders[BookTitle],F209,orders[TotalSales])</f>
        <v>190.89999999999998</v>
      </c>
      <c r="H209">
        <f>COUNTIF(orders[BookTitle],F209)</f>
        <v>2</v>
      </c>
    </row>
    <row r="210" spans="6:8" x14ac:dyDescent="0.3">
      <c r="F210" t="str">
        <v>Contain letter reflect</v>
      </c>
      <c r="G210" s="24">
        <f>SUMIF(orders[BookTitle],F210,orders[TotalSales])</f>
        <v>129.19999999999999</v>
      </c>
      <c r="H210">
        <f>COUNTIF(orders[BookTitle],F210)</f>
        <v>1</v>
      </c>
    </row>
    <row r="211" spans="6:8" x14ac:dyDescent="0.3">
      <c r="F211" t="str">
        <v>Continue citizen whatever</v>
      </c>
      <c r="G211" s="24">
        <f>SUMIF(orders[BookTitle],F211,orders[TotalSales])</f>
        <v>396.48</v>
      </c>
      <c r="H211">
        <f>COUNTIF(orders[BookTitle],F211)</f>
        <v>2</v>
      </c>
    </row>
    <row r="212" spans="6:8" x14ac:dyDescent="0.3">
      <c r="F212" t="str">
        <v>Control cultural</v>
      </c>
      <c r="G212" s="24">
        <f>SUMIF(orders[BookTitle],F212,orders[TotalSales])</f>
        <v>172.77</v>
      </c>
      <c r="H212">
        <f>COUNTIF(orders[BookTitle],F212)</f>
        <v>2</v>
      </c>
    </row>
    <row r="213" spans="6:8" x14ac:dyDescent="0.3">
      <c r="F213" t="str">
        <v>Cost edge</v>
      </c>
      <c r="G213" s="24">
        <f>SUMIF(orders[BookTitle],F213,orders[TotalSales])</f>
        <v>246.49</v>
      </c>
      <c r="H213">
        <f>COUNTIF(orders[BookTitle],F213)</f>
        <v>3</v>
      </c>
    </row>
    <row r="214" spans="6:8" x14ac:dyDescent="0.3">
      <c r="F214" t="str">
        <v>Country country</v>
      </c>
      <c r="G214" s="24">
        <f>SUMIF(orders[BookTitle],F214,orders[TotalSales])</f>
        <v>20.48</v>
      </c>
      <c r="H214">
        <f>COUNTIF(orders[BookTitle],F214)</f>
        <v>1</v>
      </c>
    </row>
    <row r="215" spans="6:8" x14ac:dyDescent="0.3">
      <c r="F215" t="str">
        <v>Country kid environment</v>
      </c>
      <c r="G215" s="24">
        <f>SUMIF(orders[BookTitle],F215,orders[TotalSales])</f>
        <v>84.449999999999989</v>
      </c>
      <c r="H215">
        <f>COUNTIF(orders[BookTitle],F215)</f>
        <v>3</v>
      </c>
    </row>
    <row r="216" spans="6:8" x14ac:dyDescent="0.3">
      <c r="F216" t="str">
        <v>Course</v>
      </c>
      <c r="G216" s="24">
        <f>SUMIF(orders[BookTitle],F216,orders[TotalSales])</f>
        <v>123.95</v>
      </c>
      <c r="H216">
        <f>COUNTIF(orders[BookTitle],F216)</f>
        <v>2</v>
      </c>
    </row>
    <row r="217" spans="6:8" x14ac:dyDescent="0.3">
      <c r="F217" t="str">
        <v>Course plant</v>
      </c>
      <c r="G217" s="24">
        <f>SUMIF(orders[BookTitle],F217,orders[TotalSales])</f>
        <v>123.44</v>
      </c>
      <c r="H217">
        <f>COUNTIF(orders[BookTitle],F217)</f>
        <v>3</v>
      </c>
    </row>
    <row r="218" spans="6:8" x14ac:dyDescent="0.3">
      <c r="F218" t="str">
        <v>Course turn also</v>
      </c>
      <c r="G218" s="24">
        <f>SUMIF(orders[BookTitle],F218,orders[TotalSales])</f>
        <v>281.46000000000004</v>
      </c>
      <c r="H218">
        <f>COUNTIF(orders[BookTitle],F218)</f>
        <v>3</v>
      </c>
    </row>
    <row r="219" spans="6:8" x14ac:dyDescent="0.3">
      <c r="F219" t="str">
        <v>Court answer task</v>
      </c>
      <c r="G219" s="24">
        <f>SUMIF(orders[BookTitle],F219,orders[TotalSales])</f>
        <v>96.45</v>
      </c>
      <c r="H219">
        <f>COUNTIF(orders[BookTitle],F219)</f>
        <v>1</v>
      </c>
    </row>
    <row r="220" spans="6:8" x14ac:dyDescent="0.3">
      <c r="F220" t="str">
        <v>Court break hear</v>
      </c>
      <c r="G220" s="24">
        <f>SUMIF(orders[BookTitle],F220,orders[TotalSales])</f>
        <v>648.79999999999995</v>
      </c>
      <c r="H220">
        <f>COUNTIF(orders[BookTitle],F220)</f>
        <v>3</v>
      </c>
    </row>
    <row r="221" spans="6:8" x14ac:dyDescent="0.3">
      <c r="F221" t="str">
        <v>Create issue</v>
      </c>
      <c r="G221" s="24">
        <f>SUMIF(orders[BookTitle],F221,orders[TotalSales])</f>
        <v>374.26</v>
      </c>
      <c r="H221">
        <f>COUNTIF(orders[BookTitle],F221)</f>
        <v>5</v>
      </c>
    </row>
    <row r="222" spans="6:8" x14ac:dyDescent="0.3">
      <c r="F222" t="str">
        <v>Crime hospital others</v>
      </c>
      <c r="G222" s="24">
        <f>SUMIF(orders[BookTitle],F222,orders[TotalSales])</f>
        <v>47.37</v>
      </c>
      <c r="H222">
        <f>COUNTIF(orders[BookTitle],F222)</f>
        <v>1</v>
      </c>
    </row>
    <row r="223" spans="6:8" x14ac:dyDescent="0.3">
      <c r="F223" t="str">
        <v>Crime hour</v>
      </c>
      <c r="G223" s="24">
        <f>SUMIF(orders[BookTitle],F223,orders[TotalSales])</f>
        <v>280.63</v>
      </c>
      <c r="H223">
        <f>COUNTIF(orders[BookTitle],F223)</f>
        <v>2</v>
      </c>
    </row>
    <row r="224" spans="6:8" x14ac:dyDescent="0.3">
      <c r="F224" t="str">
        <v>Crime market</v>
      </c>
      <c r="G224" s="24">
        <f>SUMIF(orders[BookTitle],F224,orders[TotalSales])</f>
        <v>76.740000000000009</v>
      </c>
      <c r="H224">
        <f>COUNTIF(orders[BookTitle],F224)</f>
        <v>3</v>
      </c>
    </row>
    <row r="225" spans="6:8" x14ac:dyDescent="0.3">
      <c r="F225" t="str">
        <v>Cultural put buy</v>
      </c>
      <c r="G225" s="24">
        <f>SUMIF(orders[BookTitle],F225,orders[TotalSales])</f>
        <v>239.01</v>
      </c>
      <c r="H225">
        <f>COUNTIF(orders[BookTitle],F225)</f>
        <v>3</v>
      </c>
    </row>
    <row r="226" spans="6:8" x14ac:dyDescent="0.3">
      <c r="F226" t="str">
        <v>Culture argue</v>
      </c>
      <c r="G226" s="24">
        <f>SUMIF(orders[BookTitle],F226,orders[TotalSales])</f>
        <v>412.14</v>
      </c>
      <c r="H226">
        <f>COUNTIF(orders[BookTitle],F226)</f>
        <v>4</v>
      </c>
    </row>
    <row r="227" spans="6:8" x14ac:dyDescent="0.3">
      <c r="F227" t="str">
        <v>Cup player population</v>
      </c>
      <c r="G227" s="24">
        <f>SUMIF(orders[BookTitle],F227,orders[TotalSales])</f>
        <v>359.62</v>
      </c>
      <c r="H227">
        <f>COUNTIF(orders[BookTitle],F227)</f>
        <v>4</v>
      </c>
    </row>
    <row r="228" spans="6:8" x14ac:dyDescent="0.3">
      <c r="F228" t="str">
        <v>Cut admit</v>
      </c>
      <c r="G228" s="24">
        <f>SUMIF(orders[BookTitle],F228,orders[TotalSales])</f>
        <v>235.67000000000002</v>
      </c>
      <c r="H228">
        <f>COUNTIF(orders[BookTitle],F228)</f>
        <v>2</v>
      </c>
    </row>
    <row r="229" spans="6:8" x14ac:dyDescent="0.3">
      <c r="F229" t="str">
        <v>Dark hope</v>
      </c>
      <c r="G229" s="24">
        <f>SUMIF(orders[BookTitle],F229,orders[TotalSales])</f>
        <v>446.65</v>
      </c>
      <c r="H229">
        <f>COUNTIF(orders[BookTitle],F229)</f>
        <v>3</v>
      </c>
    </row>
    <row r="230" spans="6:8" x14ac:dyDescent="0.3">
      <c r="F230" t="str">
        <v>Data happy</v>
      </c>
      <c r="G230" s="24">
        <f>SUMIF(orders[BookTitle],F230,orders[TotalSales])</f>
        <v>33.1</v>
      </c>
      <c r="H230">
        <f>COUNTIF(orders[BookTitle],F230)</f>
        <v>2</v>
      </c>
    </row>
    <row r="231" spans="6:8" x14ac:dyDescent="0.3">
      <c r="F231" t="str">
        <v>Day relationship than buy</v>
      </c>
      <c r="G231" s="24">
        <f>SUMIF(orders[BookTitle],F231,orders[TotalSales])</f>
        <v>117.80000000000001</v>
      </c>
      <c r="H231">
        <f>COUNTIF(orders[BookTitle],F231)</f>
        <v>3</v>
      </c>
    </row>
    <row r="232" spans="6:8" x14ac:dyDescent="0.3">
      <c r="F232" t="str">
        <v>Day worry</v>
      </c>
      <c r="G232" s="24">
        <f>SUMIF(orders[BookTitle],F232,orders[TotalSales])</f>
        <v>107.25</v>
      </c>
      <c r="H232">
        <f>COUNTIF(orders[BookTitle],F232)</f>
        <v>2</v>
      </c>
    </row>
    <row r="233" spans="6:8" x14ac:dyDescent="0.3">
      <c r="F233" t="str">
        <v>Deal conference director</v>
      </c>
      <c r="G233" s="24">
        <f>SUMIF(orders[BookTitle],F233,orders[TotalSales])</f>
        <v>156.72</v>
      </c>
      <c r="H233">
        <f>COUNTIF(orders[BookTitle],F233)</f>
        <v>2</v>
      </c>
    </row>
    <row r="234" spans="6:8" x14ac:dyDescent="0.3">
      <c r="F234" t="str">
        <v>Debate deep</v>
      </c>
      <c r="G234" s="24">
        <f>SUMIF(orders[BookTitle],F234,orders[TotalSales])</f>
        <v>205.64</v>
      </c>
      <c r="H234">
        <f>COUNTIF(orders[BookTitle],F234)</f>
        <v>4</v>
      </c>
    </row>
    <row r="235" spans="6:8" x14ac:dyDescent="0.3">
      <c r="F235" t="str">
        <v>Decade section gun including</v>
      </c>
      <c r="G235" s="24">
        <f>SUMIF(orders[BookTitle],F235,orders[TotalSales])</f>
        <v>281.52000000000004</v>
      </c>
      <c r="H235">
        <f>COUNTIF(orders[BookTitle],F235)</f>
        <v>4</v>
      </c>
    </row>
    <row r="236" spans="6:8" x14ac:dyDescent="0.3">
      <c r="F236" t="str">
        <v>Decade step</v>
      </c>
      <c r="G236" s="24">
        <f>SUMIF(orders[BookTitle],F236,orders[TotalSales])</f>
        <v>136.51999999999998</v>
      </c>
      <c r="H236">
        <f>COUNTIF(orders[BookTitle],F236)</f>
        <v>3</v>
      </c>
    </row>
    <row r="237" spans="6:8" x14ac:dyDescent="0.3">
      <c r="F237" t="str">
        <v>Decide</v>
      </c>
      <c r="G237" s="24">
        <f>SUMIF(orders[BookTitle],F237,orders[TotalSales])</f>
        <v>113</v>
      </c>
      <c r="H237">
        <f>COUNTIF(orders[BookTitle],F237)</f>
        <v>1</v>
      </c>
    </row>
    <row r="238" spans="6:8" x14ac:dyDescent="0.3">
      <c r="F238" t="str">
        <v>Decide ok wish</v>
      </c>
      <c r="G238" s="24">
        <f>SUMIF(orders[BookTitle],F238,orders[TotalSales])</f>
        <v>72.48</v>
      </c>
      <c r="H238">
        <f>COUNTIF(orders[BookTitle],F238)</f>
        <v>2</v>
      </c>
    </row>
    <row r="239" spans="6:8" x14ac:dyDescent="0.3">
      <c r="F239" t="str">
        <v>Decision edge</v>
      </c>
      <c r="G239" s="24">
        <f>SUMIF(orders[BookTitle],F239,orders[TotalSales])</f>
        <v>544.17999999999995</v>
      </c>
      <c r="H239">
        <f>COUNTIF(orders[BookTitle],F239)</f>
        <v>4</v>
      </c>
    </row>
    <row r="240" spans="6:8" x14ac:dyDescent="0.3">
      <c r="F240" t="str">
        <v>Deep for rule</v>
      </c>
      <c r="G240" s="24">
        <f>SUMIF(orders[BookTitle],F240,orders[TotalSales])</f>
        <v>173.66000000000003</v>
      </c>
      <c r="H240">
        <f>COUNTIF(orders[BookTitle],F240)</f>
        <v>3</v>
      </c>
    </row>
    <row r="241" spans="6:8" x14ac:dyDescent="0.3">
      <c r="F241" t="str">
        <v>Deep lay</v>
      </c>
      <c r="G241" s="24">
        <f>SUMIF(orders[BookTitle],F241,orders[TotalSales])</f>
        <v>61.92</v>
      </c>
      <c r="H241">
        <f>COUNTIF(orders[BookTitle],F241)</f>
        <v>2</v>
      </c>
    </row>
    <row r="242" spans="6:8" x14ac:dyDescent="0.3">
      <c r="F242" t="str">
        <v>Defense enjoy newspaper</v>
      </c>
      <c r="G242" s="24">
        <f>SUMIF(orders[BookTitle],F242,orders[TotalSales])</f>
        <v>55.17</v>
      </c>
      <c r="H242">
        <f>COUNTIF(orders[BookTitle],F242)</f>
        <v>2</v>
      </c>
    </row>
    <row r="243" spans="6:8" x14ac:dyDescent="0.3">
      <c r="F243" t="str">
        <v>Defense identify</v>
      </c>
      <c r="G243" s="24">
        <f>SUMIF(orders[BookTitle],F243,orders[TotalSales])</f>
        <v>69.260000000000005</v>
      </c>
      <c r="H243">
        <f>COUNTIF(orders[BookTitle],F243)</f>
        <v>1</v>
      </c>
    </row>
    <row r="244" spans="6:8" x14ac:dyDescent="0.3">
      <c r="F244" t="str">
        <v>Defense result</v>
      </c>
      <c r="G244" s="24">
        <f>SUMIF(orders[BookTitle],F244,orders[TotalSales])</f>
        <v>8.84</v>
      </c>
      <c r="H244">
        <f>COUNTIF(orders[BookTitle],F244)</f>
        <v>1</v>
      </c>
    </row>
    <row r="245" spans="6:8" x14ac:dyDescent="0.3">
      <c r="F245" t="str">
        <v>Democrat air chair</v>
      </c>
      <c r="G245" s="24">
        <f>SUMIF(orders[BookTitle],F245,orders[TotalSales])</f>
        <v>23.8</v>
      </c>
      <c r="H245">
        <f>COUNTIF(orders[BookTitle],F245)</f>
        <v>1</v>
      </c>
    </row>
    <row r="246" spans="6:8" x14ac:dyDescent="0.3">
      <c r="F246" t="str">
        <v>Democratic</v>
      </c>
      <c r="G246" s="24">
        <f>SUMIF(orders[BookTitle],F246,orders[TotalSales])</f>
        <v>159.48000000000002</v>
      </c>
      <c r="H246">
        <f>COUNTIF(orders[BookTitle],F246)</f>
        <v>2</v>
      </c>
    </row>
    <row r="247" spans="6:8" x14ac:dyDescent="0.3">
      <c r="F247" t="str">
        <v>Democratic mother</v>
      </c>
      <c r="G247" s="24">
        <f>SUMIF(orders[BookTitle],F247,orders[TotalSales])</f>
        <v>191.2</v>
      </c>
      <c r="H247">
        <f>COUNTIF(orders[BookTitle],F247)</f>
        <v>1</v>
      </c>
    </row>
    <row r="248" spans="6:8" x14ac:dyDescent="0.3">
      <c r="F248" t="str">
        <v>Describe</v>
      </c>
      <c r="G248" s="24">
        <f>SUMIF(orders[BookTitle],F248,orders[TotalSales])</f>
        <v>138.42000000000002</v>
      </c>
      <c r="H248">
        <f>COUNTIF(orders[BookTitle],F248)</f>
        <v>2</v>
      </c>
    </row>
    <row r="249" spans="6:8" x14ac:dyDescent="0.3">
      <c r="F249" t="str">
        <v>Design while</v>
      </c>
      <c r="G249" s="24">
        <f>SUMIF(orders[BookTitle],F249,orders[TotalSales])</f>
        <v>306.65999999999997</v>
      </c>
      <c r="H249">
        <f>COUNTIF(orders[BookTitle],F249)</f>
        <v>2</v>
      </c>
    </row>
    <row r="250" spans="6:8" x14ac:dyDescent="0.3">
      <c r="F250" t="str">
        <v>Despite animal</v>
      </c>
      <c r="G250" s="24">
        <f>SUMIF(orders[BookTitle],F250,orders[TotalSales])</f>
        <v>125.01</v>
      </c>
      <c r="H250">
        <f>COUNTIF(orders[BookTitle],F250)</f>
        <v>3</v>
      </c>
    </row>
    <row r="251" spans="6:8" x14ac:dyDescent="0.3">
      <c r="F251" t="str">
        <v>Despite easy there</v>
      </c>
      <c r="G251" s="24">
        <f>SUMIF(orders[BookTitle],F251,orders[TotalSales])</f>
        <v>103.5</v>
      </c>
      <c r="H251">
        <f>COUNTIF(orders[BookTitle],F251)</f>
        <v>2</v>
      </c>
    </row>
    <row r="252" spans="6:8" x14ac:dyDescent="0.3">
      <c r="F252" t="str">
        <v>Difference back</v>
      </c>
      <c r="G252" s="24">
        <f>SUMIF(orders[BookTitle],F252,orders[TotalSales])</f>
        <v>380.6</v>
      </c>
      <c r="H252">
        <f>COUNTIF(orders[BookTitle],F252)</f>
        <v>2</v>
      </c>
    </row>
    <row r="253" spans="6:8" x14ac:dyDescent="0.3">
      <c r="F253" t="str">
        <v>Difference on</v>
      </c>
      <c r="G253" s="24">
        <f>SUMIF(orders[BookTitle],F253,orders[TotalSales])</f>
        <v>191.99</v>
      </c>
      <c r="H253">
        <f>COUNTIF(orders[BookTitle],F253)</f>
        <v>3</v>
      </c>
    </row>
    <row r="254" spans="6:8" x14ac:dyDescent="0.3">
      <c r="F254" t="str">
        <v>Different although wall</v>
      </c>
      <c r="G254" s="24">
        <f>SUMIF(orders[BookTitle],F254,orders[TotalSales])</f>
        <v>405.86</v>
      </c>
      <c r="H254">
        <f>COUNTIF(orders[BookTitle],F254)</f>
        <v>2</v>
      </c>
    </row>
    <row r="255" spans="6:8" x14ac:dyDescent="0.3">
      <c r="F255" t="str">
        <v>Different imagine down</v>
      </c>
      <c r="G255" s="24">
        <f>SUMIF(orders[BookTitle],F255,orders[TotalSales])</f>
        <v>214.78</v>
      </c>
      <c r="H255">
        <f>COUNTIF(orders[BookTitle],F255)</f>
        <v>6</v>
      </c>
    </row>
    <row r="256" spans="6:8" x14ac:dyDescent="0.3">
      <c r="F256" t="str">
        <v>Difficult doctor</v>
      </c>
      <c r="G256" s="24">
        <f>SUMIF(orders[BookTitle],F256,orders[TotalSales])</f>
        <v>68.22</v>
      </c>
      <c r="H256">
        <f>COUNTIF(orders[BookTitle],F256)</f>
        <v>2</v>
      </c>
    </row>
    <row r="257" spans="6:8" x14ac:dyDescent="0.3">
      <c r="F257" t="str">
        <v>Difficult others</v>
      </c>
      <c r="G257" s="24">
        <f>SUMIF(orders[BookTitle],F257,orders[TotalSales])</f>
        <v>344.45</v>
      </c>
      <c r="H257">
        <f>COUNTIF(orders[BookTitle],F257)</f>
        <v>3</v>
      </c>
    </row>
    <row r="258" spans="6:8" x14ac:dyDescent="0.3">
      <c r="F258" t="str">
        <v>Difficult personal film</v>
      </c>
      <c r="G258" s="24">
        <f>SUMIF(orders[BookTitle],F258,orders[TotalSales])</f>
        <v>96.5</v>
      </c>
      <c r="H258">
        <f>COUNTIF(orders[BookTitle],F258)</f>
        <v>1</v>
      </c>
    </row>
    <row r="259" spans="6:8" x14ac:dyDescent="0.3">
      <c r="F259" t="str">
        <v>Dinner side</v>
      </c>
      <c r="G259" s="24">
        <f>SUMIF(orders[BookTitle],F259,orders[TotalSales])</f>
        <v>256.04000000000002</v>
      </c>
      <c r="H259">
        <f>COUNTIF(orders[BookTitle],F259)</f>
        <v>5</v>
      </c>
    </row>
    <row r="260" spans="6:8" x14ac:dyDescent="0.3">
      <c r="F260" t="str">
        <v>Dinner usually</v>
      </c>
      <c r="G260" s="24">
        <f>SUMIF(orders[BookTitle],F260,orders[TotalSales])</f>
        <v>88.33</v>
      </c>
      <c r="H260">
        <f>COUNTIF(orders[BookTitle],F260)</f>
        <v>2</v>
      </c>
    </row>
    <row r="261" spans="6:8" x14ac:dyDescent="0.3">
      <c r="F261" t="str">
        <v>Director</v>
      </c>
      <c r="G261" s="24">
        <f>SUMIF(orders[BookTitle],F261,orders[TotalSales])</f>
        <v>112.84</v>
      </c>
      <c r="H261">
        <f>COUNTIF(orders[BookTitle],F261)</f>
        <v>3</v>
      </c>
    </row>
    <row r="262" spans="6:8" x14ac:dyDescent="0.3">
      <c r="F262" t="str">
        <v>Director position reason across</v>
      </c>
      <c r="G262" s="24">
        <f>SUMIF(orders[BookTitle],F262,orders[TotalSales])</f>
        <v>660.99</v>
      </c>
      <c r="H262">
        <f>COUNTIF(orders[BookTitle],F262)</f>
        <v>4</v>
      </c>
    </row>
    <row r="263" spans="6:8" x14ac:dyDescent="0.3">
      <c r="F263" t="str">
        <v>Discover truth about</v>
      </c>
      <c r="G263" s="24">
        <f>SUMIF(orders[BookTitle],F263,orders[TotalSales])</f>
        <v>192.46</v>
      </c>
      <c r="H263">
        <f>COUNTIF(orders[BookTitle],F263)</f>
        <v>3</v>
      </c>
    </row>
    <row r="264" spans="6:8" x14ac:dyDescent="0.3">
      <c r="F264" t="str">
        <v>Discuss bad article</v>
      </c>
      <c r="G264" s="24">
        <f>SUMIF(orders[BookTitle],F264,orders[TotalSales])</f>
        <v>470.69</v>
      </c>
      <c r="H264">
        <f>COUNTIF(orders[BookTitle],F264)</f>
        <v>3</v>
      </c>
    </row>
    <row r="265" spans="6:8" x14ac:dyDescent="0.3">
      <c r="F265" t="str">
        <v>Discussion skill</v>
      </c>
      <c r="G265" s="24">
        <f>SUMIF(orders[BookTitle],F265,orders[TotalSales])</f>
        <v>33.229999999999997</v>
      </c>
      <c r="H265">
        <f>COUNTIF(orders[BookTitle],F265)</f>
        <v>1</v>
      </c>
    </row>
    <row r="266" spans="6:8" x14ac:dyDescent="0.3">
      <c r="F266" t="str">
        <v>Do help</v>
      </c>
      <c r="G266" s="24">
        <f>SUMIF(orders[BookTitle],F266,orders[TotalSales])</f>
        <v>35.99</v>
      </c>
      <c r="H266">
        <f>COUNTIF(orders[BookTitle],F266)</f>
        <v>1</v>
      </c>
    </row>
    <row r="267" spans="6:8" x14ac:dyDescent="0.3">
      <c r="F267" t="str">
        <v>Doctor maybe campaign</v>
      </c>
      <c r="G267" s="24">
        <f>SUMIF(orders[BookTitle],F267,orders[TotalSales])</f>
        <v>245.74</v>
      </c>
      <c r="H267">
        <f>COUNTIF(orders[BookTitle],F267)</f>
        <v>3</v>
      </c>
    </row>
    <row r="268" spans="6:8" x14ac:dyDescent="0.3">
      <c r="F268" t="str">
        <v>Door my respond</v>
      </c>
      <c r="G268" s="24">
        <f>SUMIF(orders[BookTitle],F268,orders[TotalSales])</f>
        <v>97.93</v>
      </c>
      <c r="H268">
        <f>COUNTIF(orders[BookTitle],F268)</f>
        <v>2</v>
      </c>
    </row>
    <row r="269" spans="6:8" x14ac:dyDescent="0.3">
      <c r="F269" t="str">
        <v>Door receive</v>
      </c>
      <c r="G269" s="24">
        <f>SUMIF(orders[BookTitle],F269,orders[TotalSales])</f>
        <v>81.099999999999994</v>
      </c>
      <c r="H269">
        <f>COUNTIF(orders[BookTitle],F269)</f>
        <v>2</v>
      </c>
    </row>
    <row r="270" spans="6:8" x14ac:dyDescent="0.3">
      <c r="F270" t="str">
        <v>Down</v>
      </c>
      <c r="G270" s="24">
        <f>SUMIF(orders[BookTitle],F270,orders[TotalSales])</f>
        <v>198.61999999999998</v>
      </c>
      <c r="H270">
        <f>COUNTIF(orders[BookTitle],F270)</f>
        <v>3</v>
      </c>
    </row>
    <row r="271" spans="6:8" x14ac:dyDescent="0.3">
      <c r="F271" t="str">
        <v>Draw able</v>
      </c>
      <c r="G271" s="24">
        <f>SUMIF(orders[BookTitle],F271,orders[TotalSales])</f>
        <v>55.730000000000004</v>
      </c>
      <c r="H271">
        <f>COUNTIF(orders[BookTitle],F271)</f>
        <v>3</v>
      </c>
    </row>
    <row r="272" spans="6:8" x14ac:dyDescent="0.3">
      <c r="F272" t="str">
        <v>Draw public</v>
      </c>
      <c r="G272" s="24">
        <f>SUMIF(orders[BookTitle],F272,orders[TotalSales])</f>
        <v>478.72</v>
      </c>
      <c r="H272">
        <f>COUNTIF(orders[BookTitle],F272)</f>
        <v>4</v>
      </c>
    </row>
    <row r="273" spans="6:8" x14ac:dyDescent="0.3">
      <c r="F273" t="str">
        <v>Draw study</v>
      </c>
      <c r="G273" s="24">
        <f>SUMIF(orders[BookTitle],F273,orders[TotalSales])</f>
        <v>318.76</v>
      </c>
      <c r="H273">
        <f>COUNTIF(orders[BookTitle],F273)</f>
        <v>4</v>
      </c>
    </row>
    <row r="274" spans="6:8" x14ac:dyDescent="0.3">
      <c r="F274" t="str">
        <v>Dream agree</v>
      </c>
      <c r="G274" s="24">
        <f>SUMIF(orders[BookTitle],F274,orders[TotalSales])</f>
        <v>514.9</v>
      </c>
      <c r="H274">
        <f>COUNTIF(orders[BookTitle],F274)</f>
        <v>3</v>
      </c>
    </row>
    <row r="275" spans="6:8" x14ac:dyDescent="0.3">
      <c r="F275" t="str">
        <v>Drive food</v>
      </c>
      <c r="G275" s="24">
        <f>SUMIF(orders[BookTitle],F275,orders[TotalSales])</f>
        <v>86.09</v>
      </c>
      <c r="H275">
        <f>COUNTIF(orders[BookTitle],F275)</f>
        <v>2</v>
      </c>
    </row>
    <row r="276" spans="6:8" x14ac:dyDescent="0.3">
      <c r="F276" t="str">
        <v>Drive put</v>
      </c>
      <c r="G276" s="24">
        <f>SUMIF(orders[BookTitle],F276,orders[TotalSales])</f>
        <v>477.97</v>
      </c>
      <c r="H276">
        <f>COUNTIF(orders[BookTitle],F276)</f>
        <v>3</v>
      </c>
    </row>
    <row r="277" spans="6:8" x14ac:dyDescent="0.3">
      <c r="F277" t="str">
        <v>Drive recognize accept</v>
      </c>
      <c r="G277" s="24">
        <f>SUMIF(orders[BookTitle],F277,orders[TotalSales])</f>
        <v>371.40000000000003</v>
      </c>
      <c r="H277">
        <f>COUNTIF(orders[BookTitle],F277)</f>
        <v>4</v>
      </c>
    </row>
    <row r="278" spans="6:8" x14ac:dyDescent="0.3">
      <c r="F278" t="str">
        <v>Drop necessary course</v>
      </c>
      <c r="G278" s="24">
        <f>SUMIF(orders[BookTitle],F278,orders[TotalSales])</f>
        <v>419.81</v>
      </c>
      <c r="H278">
        <f>COUNTIF(orders[BookTitle],F278)</f>
        <v>3</v>
      </c>
    </row>
    <row r="279" spans="6:8" x14ac:dyDescent="0.3">
      <c r="F279" t="str">
        <v>Drug economic</v>
      </c>
      <c r="G279" s="24">
        <f>SUMIF(orders[BookTitle],F279,orders[TotalSales])</f>
        <v>64.16</v>
      </c>
      <c r="H279">
        <f>COUNTIF(orders[BookTitle],F279)</f>
        <v>1</v>
      </c>
    </row>
    <row r="280" spans="6:8" x14ac:dyDescent="0.3">
      <c r="F280" t="str">
        <v>Drug might</v>
      </c>
      <c r="G280" s="24">
        <f>SUMIF(orders[BookTitle],F280,orders[TotalSales])</f>
        <v>289.55</v>
      </c>
      <c r="H280">
        <f>COUNTIF(orders[BookTitle],F280)</f>
        <v>2</v>
      </c>
    </row>
    <row r="281" spans="6:8" x14ac:dyDescent="0.3">
      <c r="F281" t="str">
        <v>During final into</v>
      </c>
      <c r="G281" s="24">
        <f>SUMIF(orders[BookTitle],F281,orders[TotalSales])</f>
        <v>268.93</v>
      </c>
      <c r="H281">
        <f>COUNTIF(orders[BookTitle],F281)</f>
        <v>4</v>
      </c>
    </row>
    <row r="282" spans="6:8" x14ac:dyDescent="0.3">
      <c r="F282" t="str">
        <v>Each agent</v>
      </c>
      <c r="G282" s="24">
        <f>SUMIF(orders[BookTitle],F282,orders[TotalSales])</f>
        <v>120.91</v>
      </c>
      <c r="H282">
        <f>COUNTIF(orders[BookTitle],F282)</f>
        <v>3</v>
      </c>
    </row>
    <row r="283" spans="6:8" x14ac:dyDescent="0.3">
      <c r="F283" t="str">
        <v>Early garden position</v>
      </c>
      <c r="G283" s="24">
        <f>SUMIF(orders[BookTitle],F283,orders[TotalSales])</f>
        <v>30.38</v>
      </c>
      <c r="H283">
        <f>COUNTIF(orders[BookTitle],F283)</f>
        <v>1</v>
      </c>
    </row>
    <row r="284" spans="6:8" x14ac:dyDescent="0.3">
      <c r="F284" t="str">
        <v>Early prepare</v>
      </c>
      <c r="G284" s="24">
        <f>SUMIF(orders[BookTitle],F284,orders[TotalSales])</f>
        <v>176.62</v>
      </c>
      <c r="H284">
        <f>COUNTIF(orders[BookTitle],F284)</f>
        <v>3</v>
      </c>
    </row>
    <row r="285" spans="6:8" x14ac:dyDescent="0.3">
      <c r="F285" t="str">
        <v>Easy bar</v>
      </c>
      <c r="G285" s="24">
        <f>SUMIF(orders[BookTitle],F285,orders[TotalSales])</f>
        <v>517.40000000000009</v>
      </c>
      <c r="H285">
        <f>COUNTIF(orders[BookTitle],F285)</f>
        <v>5</v>
      </c>
    </row>
    <row r="286" spans="6:8" x14ac:dyDescent="0.3">
      <c r="F286" t="str">
        <v>Easy ever</v>
      </c>
      <c r="G286" s="24">
        <f>SUMIF(orders[BookTitle],F286,orders[TotalSales])</f>
        <v>32.869999999999997</v>
      </c>
      <c r="H286">
        <f>COUNTIF(orders[BookTitle],F286)</f>
        <v>1</v>
      </c>
    </row>
    <row r="287" spans="6:8" x14ac:dyDescent="0.3">
      <c r="F287" t="str">
        <v>Easy stock</v>
      </c>
      <c r="G287" s="24">
        <f>SUMIF(orders[BookTitle],F287,orders[TotalSales])</f>
        <v>283.31</v>
      </c>
      <c r="H287">
        <f>COUNTIF(orders[BookTitle],F287)</f>
        <v>3</v>
      </c>
    </row>
    <row r="288" spans="6:8" x14ac:dyDescent="0.3">
      <c r="F288" t="str">
        <v>Eat</v>
      </c>
      <c r="G288" s="24">
        <f>SUMIF(orders[BookTitle],F288,orders[TotalSales])</f>
        <v>17.760000000000002</v>
      </c>
      <c r="H288">
        <f>COUNTIF(orders[BookTitle],F288)</f>
        <v>1</v>
      </c>
    </row>
    <row r="289" spans="6:8" x14ac:dyDescent="0.3">
      <c r="F289" t="str">
        <v>Eat any</v>
      </c>
      <c r="G289" s="24">
        <f>SUMIF(orders[BookTitle],F289,orders[TotalSales])</f>
        <v>139.12</v>
      </c>
      <c r="H289">
        <f>COUNTIF(orders[BookTitle],F289)</f>
        <v>2</v>
      </c>
    </row>
    <row r="290" spans="6:8" x14ac:dyDescent="0.3">
      <c r="F290" t="str">
        <v>Eat best</v>
      </c>
      <c r="G290" s="24">
        <f>SUMIF(orders[BookTitle],F290,orders[TotalSales])</f>
        <v>140.01</v>
      </c>
      <c r="H290">
        <f>COUNTIF(orders[BookTitle],F290)</f>
        <v>2</v>
      </c>
    </row>
    <row r="291" spans="6:8" x14ac:dyDescent="0.3">
      <c r="F291" t="str">
        <v>Eat certainly way</v>
      </c>
      <c r="G291" s="24">
        <f>SUMIF(orders[BookTitle],F291,orders[TotalSales])</f>
        <v>217.59</v>
      </c>
      <c r="H291">
        <f>COUNTIF(orders[BookTitle],F291)</f>
        <v>2</v>
      </c>
    </row>
    <row r="292" spans="6:8" x14ac:dyDescent="0.3">
      <c r="F292" t="str">
        <v>Economic likely determine newspaper</v>
      </c>
      <c r="G292" s="24">
        <f>SUMIF(orders[BookTitle],F292,orders[TotalSales])</f>
        <v>60.12</v>
      </c>
      <c r="H292">
        <f>COUNTIF(orders[BookTitle],F292)</f>
        <v>1</v>
      </c>
    </row>
    <row r="293" spans="6:8" x14ac:dyDescent="0.3">
      <c r="F293" t="str">
        <v>Economic ok</v>
      </c>
      <c r="G293" s="24">
        <f>SUMIF(orders[BookTitle],F293,orders[TotalSales])</f>
        <v>16.239999999999998</v>
      </c>
      <c r="H293">
        <f>COUNTIF(orders[BookTitle],F293)</f>
        <v>1</v>
      </c>
    </row>
    <row r="294" spans="6:8" x14ac:dyDescent="0.3">
      <c r="F294" t="str">
        <v>Economic open</v>
      </c>
      <c r="G294" s="24">
        <f>SUMIF(orders[BookTitle],F294,orders[TotalSales])</f>
        <v>251.17000000000002</v>
      </c>
      <c r="H294">
        <f>COUNTIF(orders[BookTitle],F294)</f>
        <v>2</v>
      </c>
    </row>
    <row r="295" spans="6:8" x14ac:dyDescent="0.3">
      <c r="F295" t="str">
        <v>Edge fact</v>
      </c>
      <c r="G295" s="24">
        <f>SUMIF(orders[BookTitle],F295,orders[TotalSales])</f>
        <v>371.93</v>
      </c>
      <c r="H295">
        <f>COUNTIF(orders[BookTitle],F295)</f>
        <v>2</v>
      </c>
    </row>
    <row r="296" spans="6:8" x14ac:dyDescent="0.3">
      <c r="F296" t="str">
        <v>Education fear difficult</v>
      </c>
      <c r="G296" s="24">
        <f>SUMIF(orders[BookTitle],F296,orders[TotalSales])</f>
        <v>122.82</v>
      </c>
      <c r="H296">
        <f>COUNTIF(orders[BookTitle],F296)</f>
        <v>1</v>
      </c>
    </row>
    <row r="297" spans="6:8" x14ac:dyDescent="0.3">
      <c r="F297" t="str">
        <v>Effect challenge kitchen</v>
      </c>
      <c r="G297" s="24">
        <f>SUMIF(orders[BookTitle],F297,orders[TotalSales])</f>
        <v>138.65</v>
      </c>
      <c r="H297">
        <f>COUNTIF(orders[BookTitle],F297)</f>
        <v>2</v>
      </c>
    </row>
    <row r="298" spans="6:8" x14ac:dyDescent="0.3">
      <c r="F298" t="str">
        <v>Effort white any majority</v>
      </c>
      <c r="G298" s="24">
        <f>SUMIF(orders[BookTitle],F298,orders[TotalSales])</f>
        <v>231.53</v>
      </c>
      <c r="H298">
        <f>COUNTIF(orders[BookTitle],F298)</f>
        <v>2</v>
      </c>
    </row>
    <row r="299" spans="6:8" x14ac:dyDescent="0.3">
      <c r="F299" t="str">
        <v>Eight</v>
      </c>
      <c r="G299" s="24">
        <f>SUMIF(orders[BookTitle],F299,orders[TotalSales])</f>
        <v>334.89</v>
      </c>
      <c r="H299">
        <f>COUNTIF(orders[BookTitle],F299)</f>
        <v>5</v>
      </c>
    </row>
    <row r="300" spans="6:8" x14ac:dyDescent="0.3">
      <c r="F300" t="str">
        <v>Eight ability section</v>
      </c>
      <c r="G300" s="24">
        <f>SUMIF(orders[BookTitle],F300,orders[TotalSales])</f>
        <v>434.47</v>
      </c>
      <c r="H300">
        <f>COUNTIF(orders[BookTitle],F300)</f>
        <v>4</v>
      </c>
    </row>
    <row r="301" spans="6:8" x14ac:dyDescent="0.3">
      <c r="F301" t="str">
        <v>Election gun</v>
      </c>
      <c r="G301" s="24">
        <f>SUMIF(orders[BookTitle],F301,orders[TotalSales])</f>
        <v>429.2</v>
      </c>
      <c r="H301">
        <f>COUNTIF(orders[BookTitle],F301)</f>
        <v>2</v>
      </c>
    </row>
    <row r="302" spans="6:8" x14ac:dyDescent="0.3">
      <c r="F302" t="str">
        <v>Employee wonder scene</v>
      </c>
      <c r="G302" s="24">
        <f>SUMIF(orders[BookTitle],F302,orders[TotalSales])</f>
        <v>396.27</v>
      </c>
      <c r="H302">
        <f>COUNTIF(orders[BookTitle],F302)</f>
        <v>4</v>
      </c>
    </row>
    <row r="303" spans="6:8" x14ac:dyDescent="0.3">
      <c r="F303" t="str">
        <v>Employee would</v>
      </c>
      <c r="G303" s="24">
        <f>SUMIF(orders[BookTitle],F303,orders[TotalSales])</f>
        <v>133.63</v>
      </c>
      <c r="H303">
        <f>COUNTIF(orders[BookTitle],F303)</f>
        <v>4</v>
      </c>
    </row>
    <row r="304" spans="6:8" x14ac:dyDescent="0.3">
      <c r="F304" t="str">
        <v>Enjoy also</v>
      </c>
      <c r="G304" s="24">
        <f>SUMIF(orders[BookTitle],F304,orders[TotalSales])</f>
        <v>107.28</v>
      </c>
      <c r="H304">
        <f>COUNTIF(orders[BookTitle],F304)</f>
        <v>1</v>
      </c>
    </row>
    <row r="305" spans="6:8" x14ac:dyDescent="0.3">
      <c r="F305" t="str">
        <v>Enjoy couple herself cultural</v>
      </c>
      <c r="G305" s="24">
        <f>SUMIF(orders[BookTitle],F305,orders[TotalSales])</f>
        <v>213.9</v>
      </c>
      <c r="H305">
        <f>COUNTIF(orders[BookTitle],F305)</f>
        <v>1</v>
      </c>
    </row>
    <row r="306" spans="6:8" x14ac:dyDescent="0.3">
      <c r="F306" t="str">
        <v>Enter dream</v>
      </c>
      <c r="G306" s="24">
        <f>SUMIF(orders[BookTitle],F306,orders[TotalSales])</f>
        <v>210.4</v>
      </c>
      <c r="H306">
        <f>COUNTIF(orders[BookTitle],F306)</f>
        <v>2</v>
      </c>
    </row>
    <row r="307" spans="6:8" x14ac:dyDescent="0.3">
      <c r="F307" t="str">
        <v>Entire couple</v>
      </c>
      <c r="G307" s="24">
        <f>SUMIF(orders[BookTitle],F307,orders[TotalSales])</f>
        <v>88.12</v>
      </c>
      <c r="H307">
        <f>COUNTIF(orders[BookTitle],F307)</f>
        <v>3</v>
      </c>
    </row>
    <row r="308" spans="6:8" x14ac:dyDescent="0.3">
      <c r="F308" t="str">
        <v>Entire far admit</v>
      </c>
      <c r="G308" s="24">
        <f>SUMIF(orders[BookTitle],F308,orders[TotalSales])</f>
        <v>63.519999999999996</v>
      </c>
      <c r="H308">
        <f>COUNTIF(orders[BookTitle],F308)</f>
        <v>2</v>
      </c>
    </row>
    <row r="309" spans="6:8" x14ac:dyDescent="0.3">
      <c r="F309" t="str">
        <v>Entire month</v>
      </c>
      <c r="G309" s="24">
        <f>SUMIF(orders[BookTitle],F309,orders[TotalSales])</f>
        <v>145.48000000000002</v>
      </c>
      <c r="H309">
        <f>COUNTIF(orders[BookTitle],F309)</f>
        <v>2</v>
      </c>
    </row>
    <row r="310" spans="6:8" x14ac:dyDescent="0.3">
      <c r="F310" t="str">
        <v>Environment what executive</v>
      </c>
      <c r="G310" s="24">
        <f>SUMIF(orders[BookTitle],F310,orders[TotalSales])</f>
        <v>284.01</v>
      </c>
      <c r="H310">
        <f>COUNTIF(orders[BookTitle],F310)</f>
        <v>3</v>
      </c>
    </row>
    <row r="311" spans="6:8" x14ac:dyDescent="0.3">
      <c r="F311" t="str">
        <v>Environmental such tonight</v>
      </c>
      <c r="G311" s="24">
        <f>SUMIF(orders[BookTitle],F311,orders[TotalSales])</f>
        <v>31.92</v>
      </c>
      <c r="H311">
        <f>COUNTIF(orders[BookTitle],F311)</f>
        <v>1</v>
      </c>
    </row>
    <row r="312" spans="6:8" x14ac:dyDescent="0.3">
      <c r="F312" t="str">
        <v>Especially improve seek</v>
      </c>
      <c r="G312" s="24">
        <f>SUMIF(orders[BookTitle],F312,orders[TotalSales])</f>
        <v>347.32</v>
      </c>
      <c r="H312">
        <f>COUNTIF(orders[BookTitle],F312)</f>
        <v>4</v>
      </c>
    </row>
    <row r="313" spans="6:8" x14ac:dyDescent="0.3">
      <c r="F313" t="str">
        <v>Establish</v>
      </c>
      <c r="G313" s="24">
        <f>SUMIF(orders[BookTitle],F313,orders[TotalSales])</f>
        <v>586.33000000000004</v>
      </c>
      <c r="H313">
        <f>COUNTIF(orders[BookTitle],F313)</f>
        <v>4</v>
      </c>
    </row>
    <row r="314" spans="6:8" x14ac:dyDescent="0.3">
      <c r="F314" t="str">
        <v>Even specific</v>
      </c>
      <c r="G314" s="24">
        <f>SUMIF(orders[BookTitle],F314,orders[TotalSales])</f>
        <v>33.200000000000003</v>
      </c>
      <c r="H314">
        <f>COUNTIF(orders[BookTitle],F314)</f>
        <v>1</v>
      </c>
    </row>
    <row r="315" spans="6:8" x14ac:dyDescent="0.3">
      <c r="F315" t="str">
        <v>Even structure</v>
      </c>
      <c r="G315" s="24">
        <f>SUMIF(orders[BookTitle],F315,orders[TotalSales])</f>
        <v>144.38999999999999</v>
      </c>
      <c r="H315">
        <f>COUNTIF(orders[BookTitle],F315)</f>
        <v>3</v>
      </c>
    </row>
    <row r="316" spans="6:8" x14ac:dyDescent="0.3">
      <c r="F316" t="str">
        <v>Evening deal public</v>
      </c>
      <c r="G316" s="24">
        <f>SUMIF(orders[BookTitle],F316,orders[TotalSales])</f>
        <v>385.03999999999996</v>
      </c>
      <c r="H316">
        <f>COUNTIF(orders[BookTitle],F316)</f>
        <v>3</v>
      </c>
    </row>
    <row r="317" spans="6:8" x14ac:dyDescent="0.3">
      <c r="F317" t="str">
        <v>Evening detail under</v>
      </c>
      <c r="G317" s="24">
        <f>SUMIF(orders[BookTitle],F317,orders[TotalSales])</f>
        <v>183.74999999999997</v>
      </c>
      <c r="H317">
        <f>COUNTIF(orders[BookTitle],F317)</f>
        <v>3</v>
      </c>
    </row>
    <row r="318" spans="6:8" x14ac:dyDescent="0.3">
      <c r="F318" t="str">
        <v>Event spend buy</v>
      </c>
      <c r="G318" s="24">
        <f>SUMIF(orders[BookTitle],F318,orders[TotalSales])</f>
        <v>240.73000000000002</v>
      </c>
      <c r="H318">
        <f>COUNTIF(orders[BookTitle],F318)</f>
        <v>2</v>
      </c>
    </row>
    <row r="319" spans="6:8" x14ac:dyDescent="0.3">
      <c r="F319" t="str">
        <v>Ever</v>
      </c>
      <c r="G319" s="24">
        <f>SUMIF(orders[BookTitle],F319,orders[TotalSales])</f>
        <v>29.56</v>
      </c>
      <c r="H319">
        <f>COUNTIF(orders[BookTitle],F319)</f>
        <v>1</v>
      </c>
    </row>
    <row r="320" spans="6:8" x14ac:dyDescent="0.3">
      <c r="F320" t="str">
        <v>Every bill</v>
      </c>
      <c r="G320" s="24">
        <f>SUMIF(orders[BookTitle],F320,orders[TotalSales])</f>
        <v>109.34</v>
      </c>
      <c r="H320">
        <f>COUNTIF(orders[BookTitle],F320)</f>
        <v>2</v>
      </c>
    </row>
    <row r="321" spans="6:8" x14ac:dyDescent="0.3">
      <c r="F321" t="str">
        <v>Everyone window</v>
      </c>
      <c r="G321" s="24">
        <f>SUMIF(orders[BookTitle],F321,orders[TotalSales])</f>
        <v>325.20999999999998</v>
      </c>
      <c r="H321">
        <f>COUNTIF(orders[BookTitle],F321)</f>
        <v>3</v>
      </c>
    </row>
    <row r="322" spans="6:8" x14ac:dyDescent="0.3">
      <c r="F322" t="str">
        <v>Everything everyone enter</v>
      </c>
      <c r="G322" s="24">
        <f>SUMIF(orders[BookTitle],F322,orders[TotalSales])</f>
        <v>114.07</v>
      </c>
      <c r="H322">
        <f>COUNTIF(orders[BookTitle],F322)</f>
        <v>2</v>
      </c>
    </row>
    <row r="323" spans="6:8" x14ac:dyDescent="0.3">
      <c r="F323" t="str">
        <v>Exactly however choice green</v>
      </c>
      <c r="G323" s="24">
        <f>SUMIF(orders[BookTitle],F323,orders[TotalSales])</f>
        <v>225.06</v>
      </c>
      <c r="H323">
        <f>COUNTIF(orders[BookTitle],F323)</f>
        <v>3</v>
      </c>
    </row>
    <row r="324" spans="6:8" x14ac:dyDescent="0.3">
      <c r="F324" t="str">
        <v>Exactly range believe</v>
      </c>
      <c r="G324" s="24">
        <f>SUMIF(orders[BookTitle],F324,orders[TotalSales])</f>
        <v>254.13</v>
      </c>
      <c r="H324">
        <f>COUNTIF(orders[BookTitle],F324)</f>
        <v>2</v>
      </c>
    </row>
    <row r="325" spans="6:8" x14ac:dyDescent="0.3">
      <c r="F325" t="str">
        <v>Exactly Republican</v>
      </c>
      <c r="G325" s="24">
        <f>SUMIF(orders[BookTitle],F325,orders[TotalSales])</f>
        <v>89.32</v>
      </c>
      <c r="H325">
        <f>COUNTIF(orders[BookTitle],F325)</f>
        <v>1</v>
      </c>
    </row>
    <row r="326" spans="6:8" x14ac:dyDescent="0.3">
      <c r="F326" t="str">
        <v>Exactly unit visit</v>
      </c>
      <c r="G326" s="24">
        <f>SUMIF(orders[BookTitle],F326,orders[TotalSales])</f>
        <v>129.30000000000001</v>
      </c>
      <c r="H326">
        <f>COUNTIF(orders[BookTitle],F326)</f>
        <v>1</v>
      </c>
    </row>
    <row r="327" spans="6:8" x14ac:dyDescent="0.3">
      <c r="F327" t="str">
        <v>Exactly while rich</v>
      </c>
      <c r="G327" s="24">
        <f>SUMIF(orders[BookTitle],F327,orders[TotalSales])</f>
        <v>220.18</v>
      </c>
      <c r="H327">
        <f>COUNTIF(orders[BookTitle],F327)</f>
        <v>3</v>
      </c>
    </row>
    <row r="328" spans="6:8" x14ac:dyDescent="0.3">
      <c r="F328" t="str">
        <v>Example relate break</v>
      </c>
      <c r="G328" s="24">
        <f>SUMIF(orders[BookTitle],F328,orders[TotalSales])</f>
        <v>327.31</v>
      </c>
      <c r="H328">
        <f>COUNTIF(orders[BookTitle],F328)</f>
        <v>3</v>
      </c>
    </row>
    <row r="329" spans="6:8" x14ac:dyDescent="0.3">
      <c r="F329" t="str">
        <v>Expect itself involve study</v>
      </c>
      <c r="G329" s="24">
        <f>SUMIF(orders[BookTitle],F329,orders[TotalSales])</f>
        <v>182.8</v>
      </c>
      <c r="H329">
        <f>COUNTIF(orders[BookTitle],F329)</f>
        <v>4</v>
      </c>
    </row>
    <row r="330" spans="6:8" x14ac:dyDescent="0.3">
      <c r="F330" t="str">
        <v>Experience cell</v>
      </c>
      <c r="G330" s="24">
        <f>SUMIF(orders[BookTitle],F330,orders[TotalSales])</f>
        <v>93.63</v>
      </c>
      <c r="H330">
        <f>COUNTIF(orders[BookTitle],F330)</f>
        <v>1</v>
      </c>
    </row>
    <row r="331" spans="6:8" x14ac:dyDescent="0.3">
      <c r="F331" t="str">
        <v>Experience let</v>
      </c>
      <c r="G331" s="24">
        <f>SUMIF(orders[BookTitle],F331,orders[TotalSales])</f>
        <v>576.07000000000005</v>
      </c>
      <c r="H331">
        <f>COUNTIF(orders[BookTitle],F331)</f>
        <v>4</v>
      </c>
    </row>
    <row r="332" spans="6:8" x14ac:dyDescent="0.3">
      <c r="F332" t="str">
        <v>Experience suggest</v>
      </c>
      <c r="G332" s="24">
        <f>SUMIF(orders[BookTitle],F332,orders[TotalSales])</f>
        <v>759.06999999999994</v>
      </c>
      <c r="H332">
        <f>COUNTIF(orders[BookTitle],F332)</f>
        <v>4</v>
      </c>
    </row>
    <row r="333" spans="6:8" x14ac:dyDescent="0.3">
      <c r="F333" t="str">
        <v>Expert at health</v>
      </c>
      <c r="G333" s="24">
        <f>SUMIF(orders[BookTitle],F333,orders[TotalSales])</f>
        <v>21.03</v>
      </c>
      <c r="H333">
        <f>COUNTIF(orders[BookTitle],F333)</f>
        <v>1</v>
      </c>
    </row>
    <row r="334" spans="6:8" x14ac:dyDescent="0.3">
      <c r="F334" t="str">
        <v>Explain discover</v>
      </c>
      <c r="G334" s="24">
        <f>SUMIF(orders[BookTitle],F334,orders[TotalSales])</f>
        <v>180.07</v>
      </c>
      <c r="H334">
        <f>COUNTIF(orders[BookTitle],F334)</f>
        <v>2</v>
      </c>
    </row>
    <row r="335" spans="6:8" x14ac:dyDescent="0.3">
      <c r="F335" t="str">
        <v>Face happen employee</v>
      </c>
      <c r="G335" s="24">
        <f>SUMIF(orders[BookTitle],F335,orders[TotalSales])</f>
        <v>333.28</v>
      </c>
      <c r="H335">
        <f>COUNTIF(orders[BookTitle],F335)</f>
        <v>2</v>
      </c>
    </row>
    <row r="336" spans="6:8" x14ac:dyDescent="0.3">
      <c r="F336" t="str">
        <v>Factor buy</v>
      </c>
      <c r="G336" s="24">
        <f>SUMIF(orders[BookTitle],F336,orders[TotalSales])</f>
        <v>791.8599999999999</v>
      </c>
      <c r="H336">
        <f>COUNTIF(orders[BookTitle],F336)</f>
        <v>4</v>
      </c>
    </row>
    <row r="337" spans="6:8" x14ac:dyDescent="0.3">
      <c r="F337" t="str">
        <v>Far happy fight</v>
      </c>
      <c r="G337" s="24">
        <f>SUMIF(orders[BookTitle],F337,orders[TotalSales])</f>
        <v>88.32</v>
      </c>
      <c r="H337">
        <f>COUNTIF(orders[BookTitle],F337)</f>
        <v>1</v>
      </c>
    </row>
    <row r="338" spans="6:8" x14ac:dyDescent="0.3">
      <c r="F338" t="str">
        <v>Fast foot whom</v>
      </c>
      <c r="G338" s="24">
        <f>SUMIF(orders[BookTitle],F338,orders[TotalSales])</f>
        <v>235.62</v>
      </c>
      <c r="H338">
        <f>COUNTIF(orders[BookTitle],F338)</f>
        <v>4</v>
      </c>
    </row>
    <row r="339" spans="6:8" x14ac:dyDescent="0.3">
      <c r="F339" t="str">
        <v>Fast forward appear</v>
      </c>
      <c r="G339" s="24">
        <f>SUMIF(orders[BookTitle],F339,orders[TotalSales])</f>
        <v>338.41999999999996</v>
      </c>
      <c r="H339">
        <f>COUNTIF(orders[BookTitle],F339)</f>
        <v>4</v>
      </c>
    </row>
    <row r="340" spans="6:8" x14ac:dyDescent="0.3">
      <c r="F340" t="str">
        <v>Father center</v>
      </c>
      <c r="G340" s="24">
        <f>SUMIF(orders[BookTitle],F340,orders[TotalSales])</f>
        <v>187.91000000000003</v>
      </c>
      <c r="H340">
        <f>COUNTIF(orders[BookTitle],F340)</f>
        <v>5</v>
      </c>
    </row>
    <row r="341" spans="6:8" x14ac:dyDescent="0.3">
      <c r="F341" t="str">
        <v>Father if</v>
      </c>
      <c r="G341" s="24">
        <f>SUMIF(orders[BookTitle],F341,orders[TotalSales])</f>
        <v>48.88</v>
      </c>
      <c r="H341">
        <f>COUNTIF(orders[BookTitle],F341)</f>
        <v>1</v>
      </c>
    </row>
    <row r="342" spans="6:8" x14ac:dyDescent="0.3">
      <c r="F342" t="str">
        <v>Father pass debate</v>
      </c>
      <c r="G342" s="24">
        <f>SUMIF(orders[BookTitle],F342,orders[TotalSales])</f>
        <v>213.55999999999997</v>
      </c>
      <c r="H342">
        <f>COUNTIF(orders[BookTitle],F342)</f>
        <v>3</v>
      </c>
    </row>
    <row r="343" spans="6:8" x14ac:dyDescent="0.3">
      <c r="F343" t="str">
        <v>Few remain</v>
      </c>
      <c r="G343" s="24">
        <f>SUMIF(orders[BookTitle],F343,orders[TotalSales])</f>
        <v>413.01000000000005</v>
      </c>
      <c r="H343">
        <f>COUNTIF(orders[BookTitle],F343)</f>
        <v>4</v>
      </c>
    </row>
    <row r="344" spans="6:8" x14ac:dyDescent="0.3">
      <c r="F344" t="str">
        <v>Field better</v>
      </c>
      <c r="G344" s="24">
        <f>SUMIF(orders[BookTitle],F344,orders[TotalSales])</f>
        <v>480.36999999999995</v>
      </c>
      <c r="H344">
        <f>COUNTIF(orders[BookTitle],F344)</f>
        <v>4</v>
      </c>
    </row>
    <row r="345" spans="6:8" x14ac:dyDescent="0.3">
      <c r="F345" t="str">
        <v>Field growth</v>
      </c>
      <c r="G345" s="24">
        <f>SUMIF(orders[BookTitle],F345,orders[TotalSales])</f>
        <v>68.16</v>
      </c>
      <c r="H345">
        <f>COUNTIF(orders[BookTitle],F345)</f>
        <v>1</v>
      </c>
    </row>
    <row r="346" spans="6:8" x14ac:dyDescent="0.3">
      <c r="F346" t="str">
        <v>Figure as</v>
      </c>
      <c r="G346" s="24">
        <f>SUMIF(orders[BookTitle],F346,orders[TotalSales])</f>
        <v>21.28</v>
      </c>
      <c r="H346">
        <f>COUNTIF(orders[BookTitle],F346)</f>
        <v>1</v>
      </c>
    </row>
    <row r="347" spans="6:8" x14ac:dyDescent="0.3">
      <c r="F347" t="str">
        <v>Fill</v>
      </c>
      <c r="G347" s="24">
        <f>SUMIF(orders[BookTitle],F347,orders[TotalSales])</f>
        <v>124.7</v>
      </c>
      <c r="H347">
        <f>COUNTIF(orders[BookTitle],F347)</f>
        <v>1</v>
      </c>
    </row>
    <row r="348" spans="6:8" x14ac:dyDescent="0.3">
      <c r="F348" t="str">
        <v>Fill customer off</v>
      </c>
      <c r="G348" s="24">
        <f>SUMIF(orders[BookTitle],F348,orders[TotalSales])</f>
        <v>41.64</v>
      </c>
      <c r="H348">
        <f>COUNTIF(orders[BookTitle],F348)</f>
        <v>1</v>
      </c>
    </row>
    <row r="349" spans="6:8" x14ac:dyDescent="0.3">
      <c r="F349" t="str">
        <v>Final key evening</v>
      </c>
      <c r="G349" s="24">
        <f>SUMIF(orders[BookTitle],F349,orders[TotalSales])</f>
        <v>90.84</v>
      </c>
      <c r="H349">
        <f>COUNTIF(orders[BookTitle],F349)</f>
        <v>2</v>
      </c>
    </row>
    <row r="350" spans="6:8" x14ac:dyDescent="0.3">
      <c r="F350" t="str">
        <v>Final responsibility</v>
      </c>
      <c r="G350" s="24">
        <f>SUMIF(orders[BookTitle],F350,orders[TotalSales])</f>
        <v>435.8</v>
      </c>
      <c r="H350">
        <f>COUNTIF(orders[BookTitle],F350)</f>
        <v>3</v>
      </c>
    </row>
    <row r="351" spans="6:8" x14ac:dyDescent="0.3">
      <c r="F351" t="str">
        <v>Final usually former</v>
      </c>
      <c r="G351" s="24">
        <f>SUMIF(orders[BookTitle],F351,orders[TotalSales])</f>
        <v>68.759999999999991</v>
      </c>
      <c r="H351">
        <f>COUNTIF(orders[BookTitle],F351)</f>
        <v>3</v>
      </c>
    </row>
    <row r="352" spans="6:8" x14ac:dyDescent="0.3">
      <c r="F352" t="str">
        <v>Finally note work</v>
      </c>
      <c r="G352" s="24">
        <f>SUMIF(orders[BookTitle],F352,orders[TotalSales])</f>
        <v>18.3</v>
      </c>
      <c r="H352">
        <f>COUNTIF(orders[BookTitle],F352)</f>
        <v>1</v>
      </c>
    </row>
    <row r="353" spans="6:8" x14ac:dyDescent="0.3">
      <c r="F353" t="str">
        <v>Finally protect</v>
      </c>
      <c r="G353" s="24">
        <f>SUMIF(orders[BookTitle],F353,orders[TotalSales])</f>
        <v>162.24</v>
      </c>
      <c r="H353">
        <f>COUNTIF(orders[BookTitle],F353)</f>
        <v>1</v>
      </c>
    </row>
    <row r="354" spans="6:8" x14ac:dyDescent="0.3">
      <c r="F354" t="str">
        <v>Finally remember</v>
      </c>
      <c r="G354" s="24">
        <f>SUMIF(orders[BookTitle],F354,orders[TotalSales])</f>
        <v>5.91</v>
      </c>
      <c r="H354">
        <f>COUNTIF(orders[BookTitle],F354)</f>
        <v>1</v>
      </c>
    </row>
    <row r="355" spans="6:8" x14ac:dyDescent="0.3">
      <c r="F355" t="str">
        <v>Finally too enough onto</v>
      </c>
      <c r="G355" s="24">
        <f>SUMIF(orders[BookTitle],F355,orders[TotalSales])</f>
        <v>202.01999999999998</v>
      </c>
      <c r="H355">
        <f>COUNTIF(orders[BookTitle],F355)</f>
        <v>2</v>
      </c>
    </row>
    <row r="356" spans="6:8" x14ac:dyDescent="0.3">
      <c r="F356" t="str">
        <v>Financial service ten</v>
      </c>
      <c r="G356" s="24">
        <f>SUMIF(orders[BookTitle],F356,orders[TotalSales])</f>
        <v>176.62</v>
      </c>
      <c r="H356">
        <f>COUNTIF(orders[BookTitle],F356)</f>
        <v>3</v>
      </c>
    </row>
    <row r="357" spans="6:8" x14ac:dyDescent="0.3">
      <c r="F357" t="str">
        <v>Find available your prove</v>
      </c>
      <c r="G357" s="24">
        <f>SUMIF(orders[BookTitle],F357,orders[TotalSales])</f>
        <v>41.16</v>
      </c>
      <c r="H357">
        <f>COUNTIF(orders[BookTitle],F357)</f>
        <v>1</v>
      </c>
    </row>
    <row r="358" spans="6:8" x14ac:dyDescent="0.3">
      <c r="F358" t="str">
        <v>Find reveal</v>
      </c>
      <c r="G358" s="24">
        <f>SUMIF(orders[BookTitle],F358,orders[TotalSales])</f>
        <v>284.42</v>
      </c>
      <c r="H358">
        <f>COUNTIF(orders[BookTitle],F358)</f>
        <v>4</v>
      </c>
    </row>
    <row r="359" spans="6:8" x14ac:dyDescent="0.3">
      <c r="F359" t="str">
        <v>Fine move</v>
      </c>
      <c r="G359" s="24">
        <f>SUMIF(orders[BookTitle],F359,orders[TotalSales])</f>
        <v>77.959999999999994</v>
      </c>
      <c r="H359">
        <f>COUNTIF(orders[BookTitle],F359)</f>
        <v>3</v>
      </c>
    </row>
    <row r="360" spans="6:8" x14ac:dyDescent="0.3">
      <c r="F360" t="str">
        <v>Fine way probably</v>
      </c>
      <c r="G360" s="24">
        <f>SUMIF(orders[BookTitle],F360,orders[TotalSales])</f>
        <v>109.3</v>
      </c>
      <c r="H360">
        <f>COUNTIF(orders[BookTitle],F360)</f>
        <v>2</v>
      </c>
    </row>
    <row r="361" spans="6:8" x14ac:dyDescent="0.3">
      <c r="F361" t="str">
        <v>Finish recent each</v>
      </c>
      <c r="G361" s="24">
        <f>SUMIF(orders[BookTitle],F361,orders[TotalSales])</f>
        <v>211.14</v>
      </c>
      <c r="H361">
        <f>COUNTIF(orders[BookTitle],F361)</f>
        <v>3</v>
      </c>
    </row>
    <row r="362" spans="6:8" x14ac:dyDescent="0.3">
      <c r="F362" t="str">
        <v>Fire stock</v>
      </c>
      <c r="G362" s="24">
        <f>SUMIF(orders[BookTitle],F362,orders[TotalSales])</f>
        <v>68.819999999999993</v>
      </c>
      <c r="H362">
        <f>COUNTIF(orders[BookTitle],F362)</f>
        <v>1</v>
      </c>
    </row>
    <row r="363" spans="6:8" x14ac:dyDescent="0.3">
      <c r="F363" t="str">
        <v>First newspaper stock nation</v>
      </c>
      <c r="G363" s="24">
        <f>SUMIF(orders[BookTitle],F363,orders[TotalSales])</f>
        <v>78.400000000000006</v>
      </c>
      <c r="H363">
        <f>COUNTIF(orders[BookTitle],F363)</f>
        <v>1</v>
      </c>
    </row>
    <row r="364" spans="6:8" x14ac:dyDescent="0.3">
      <c r="F364" t="str">
        <v>First wind view</v>
      </c>
      <c r="G364" s="24">
        <f>SUMIF(orders[BookTitle],F364,orders[TotalSales])</f>
        <v>82.8</v>
      </c>
      <c r="H364">
        <f>COUNTIF(orders[BookTitle],F364)</f>
        <v>1</v>
      </c>
    </row>
    <row r="365" spans="6:8" x14ac:dyDescent="0.3">
      <c r="F365" t="str">
        <v>Fish question lay</v>
      </c>
      <c r="G365" s="24">
        <f>SUMIF(orders[BookTitle],F365,orders[TotalSales])</f>
        <v>148.66999999999999</v>
      </c>
      <c r="H365">
        <f>COUNTIF(orders[BookTitle],F365)</f>
        <v>4</v>
      </c>
    </row>
    <row r="366" spans="6:8" x14ac:dyDescent="0.3">
      <c r="F366" t="str">
        <v>Five PM glass</v>
      </c>
      <c r="G366" s="24">
        <f>SUMIF(orders[BookTitle],F366,orders[TotalSales])</f>
        <v>413.38</v>
      </c>
      <c r="H366">
        <f>COUNTIF(orders[BookTitle],F366)</f>
        <v>3</v>
      </c>
    </row>
    <row r="367" spans="6:8" x14ac:dyDescent="0.3">
      <c r="F367" t="str">
        <v>Fly ground measure</v>
      </c>
      <c r="G367" s="24">
        <f>SUMIF(orders[BookTitle],F367,orders[TotalSales])</f>
        <v>102.44</v>
      </c>
      <c r="H367">
        <f>COUNTIF(orders[BookTitle],F367)</f>
        <v>3</v>
      </c>
    </row>
    <row r="368" spans="6:8" x14ac:dyDescent="0.3">
      <c r="F368" t="str">
        <v>Focus politics major</v>
      </c>
      <c r="G368" s="24">
        <f>SUMIF(orders[BookTitle],F368,orders[TotalSales])</f>
        <v>369.77</v>
      </c>
      <c r="H368">
        <f>COUNTIF(orders[BookTitle],F368)</f>
        <v>3</v>
      </c>
    </row>
    <row r="369" spans="6:8" x14ac:dyDescent="0.3">
      <c r="F369" t="str">
        <v>Foot American</v>
      </c>
      <c r="G369" s="24">
        <f>SUMIF(orders[BookTitle],F369,orders[TotalSales])</f>
        <v>358.78</v>
      </c>
      <c r="H369">
        <f>COUNTIF(orders[BookTitle],F369)</f>
        <v>2</v>
      </c>
    </row>
    <row r="370" spans="6:8" x14ac:dyDescent="0.3">
      <c r="F370" t="str">
        <v>Foot blood member</v>
      </c>
      <c r="G370" s="24">
        <f>SUMIF(orders[BookTitle],F370,orders[TotalSales])</f>
        <v>172.4</v>
      </c>
      <c r="H370">
        <f>COUNTIF(orders[BookTitle],F370)</f>
        <v>2</v>
      </c>
    </row>
    <row r="371" spans="6:8" x14ac:dyDescent="0.3">
      <c r="F371" t="str">
        <v>For art modern</v>
      </c>
      <c r="G371" s="24">
        <f>SUMIF(orders[BookTitle],F371,orders[TotalSales])</f>
        <v>103.94</v>
      </c>
      <c r="H371">
        <f>COUNTIF(orders[BookTitle],F371)</f>
        <v>2</v>
      </c>
    </row>
    <row r="372" spans="6:8" x14ac:dyDescent="0.3">
      <c r="F372" t="str">
        <v>For tonight allow</v>
      </c>
      <c r="G372" s="24">
        <f>SUMIF(orders[BookTitle],F372,orders[TotalSales])</f>
        <v>241.65</v>
      </c>
      <c r="H372">
        <f>COUNTIF(orders[BookTitle],F372)</f>
        <v>2</v>
      </c>
    </row>
    <row r="373" spans="6:8" x14ac:dyDescent="0.3">
      <c r="F373" t="str">
        <v>Force may</v>
      </c>
      <c r="G373" s="24">
        <f>SUMIF(orders[BookTitle],F373,orders[TotalSales])</f>
        <v>42.52</v>
      </c>
      <c r="H373">
        <f>COUNTIF(orders[BookTitle],F373)</f>
        <v>1</v>
      </c>
    </row>
    <row r="374" spans="6:8" x14ac:dyDescent="0.3">
      <c r="F374" t="str">
        <v>Force road</v>
      </c>
      <c r="G374" s="24">
        <f>SUMIF(orders[BookTitle],F374,orders[TotalSales])</f>
        <v>28.76</v>
      </c>
      <c r="H374">
        <f>COUNTIF(orders[BookTitle],F374)</f>
        <v>1</v>
      </c>
    </row>
    <row r="375" spans="6:8" x14ac:dyDescent="0.3">
      <c r="F375" t="str">
        <v>Foreign consumer arrive</v>
      </c>
      <c r="G375" s="24">
        <f>SUMIF(orders[BookTitle],F375,orders[TotalSales])</f>
        <v>187.4</v>
      </c>
      <c r="H375">
        <f>COUNTIF(orders[BookTitle],F375)</f>
        <v>1</v>
      </c>
    </row>
    <row r="376" spans="6:8" x14ac:dyDescent="0.3">
      <c r="F376" t="str">
        <v>Forget scene</v>
      </c>
      <c r="G376" s="24">
        <f>SUMIF(orders[BookTitle],F376,orders[TotalSales])</f>
        <v>9.43</v>
      </c>
      <c r="H376">
        <f>COUNTIF(orders[BookTitle],F376)</f>
        <v>1</v>
      </c>
    </row>
    <row r="377" spans="6:8" x14ac:dyDescent="0.3">
      <c r="F377" t="str">
        <v>Forward</v>
      </c>
      <c r="G377" s="24">
        <f>SUMIF(orders[BookTitle],F377,orders[TotalSales])</f>
        <v>136.19999999999999</v>
      </c>
      <c r="H377">
        <f>COUNTIF(orders[BookTitle],F377)</f>
        <v>3</v>
      </c>
    </row>
    <row r="378" spans="6:8" x14ac:dyDescent="0.3">
      <c r="F378" t="str">
        <v>Forward city direction</v>
      </c>
      <c r="G378" s="24">
        <f>SUMIF(orders[BookTitle],F378,orders[TotalSales])</f>
        <v>499.97</v>
      </c>
      <c r="H378">
        <f>COUNTIF(orders[BookTitle],F378)</f>
        <v>3</v>
      </c>
    </row>
    <row r="379" spans="6:8" x14ac:dyDescent="0.3">
      <c r="F379" t="str">
        <v>Forward trial</v>
      </c>
      <c r="G379" s="24">
        <f>SUMIF(orders[BookTitle],F379,orders[TotalSales])</f>
        <v>193.66000000000003</v>
      </c>
      <c r="H379">
        <f>COUNTIF(orders[BookTitle],F379)</f>
        <v>4</v>
      </c>
    </row>
    <row r="380" spans="6:8" x14ac:dyDescent="0.3">
      <c r="F380" t="str">
        <v>Four leg</v>
      </c>
      <c r="G380" s="24">
        <f>SUMIF(orders[BookTitle],F380,orders[TotalSales])</f>
        <v>210.68</v>
      </c>
      <c r="H380">
        <f>COUNTIF(orders[BookTitle],F380)</f>
        <v>2</v>
      </c>
    </row>
    <row r="381" spans="6:8" x14ac:dyDescent="0.3">
      <c r="F381" t="str">
        <v>Four set</v>
      </c>
      <c r="G381" s="24">
        <f>SUMIF(orders[BookTitle],F381,orders[TotalSales])</f>
        <v>276.20999999999998</v>
      </c>
      <c r="H381">
        <f>COUNTIF(orders[BookTitle],F381)</f>
        <v>2</v>
      </c>
    </row>
    <row r="382" spans="6:8" x14ac:dyDescent="0.3">
      <c r="F382" t="str">
        <v>Free</v>
      </c>
      <c r="G382" s="24">
        <f>SUMIF(orders[BookTitle],F382,orders[TotalSales])</f>
        <v>346.59</v>
      </c>
      <c r="H382">
        <f>COUNTIF(orders[BookTitle],F382)</f>
        <v>2</v>
      </c>
    </row>
    <row r="383" spans="6:8" x14ac:dyDescent="0.3">
      <c r="F383" t="str">
        <v>Free assume position</v>
      </c>
      <c r="G383" s="24">
        <f>SUMIF(orders[BookTitle],F383,orders[TotalSales])</f>
        <v>107.65</v>
      </c>
      <c r="H383">
        <f>COUNTIF(orders[BookTitle],F383)</f>
        <v>2</v>
      </c>
    </row>
    <row r="384" spans="6:8" x14ac:dyDescent="0.3">
      <c r="F384" t="str">
        <v>Free when recently</v>
      </c>
      <c r="G384" s="24">
        <f>SUMIF(orders[BookTitle],F384,orders[TotalSales])</f>
        <v>120.3</v>
      </c>
      <c r="H384">
        <f>COUNTIF(orders[BookTitle],F384)</f>
        <v>3</v>
      </c>
    </row>
    <row r="385" spans="6:8" x14ac:dyDescent="0.3">
      <c r="F385" t="str">
        <v>Friend clearly</v>
      </c>
      <c r="G385" s="24">
        <f>SUMIF(orders[BookTitle],F385,orders[TotalSales])</f>
        <v>376.03999999999996</v>
      </c>
      <c r="H385">
        <f>COUNTIF(orders[BookTitle],F385)</f>
        <v>2</v>
      </c>
    </row>
    <row r="386" spans="6:8" x14ac:dyDescent="0.3">
      <c r="F386" t="str">
        <v>Friend pass</v>
      </c>
      <c r="G386" s="24">
        <f>SUMIF(orders[BookTitle],F386,orders[TotalSales])</f>
        <v>32.82</v>
      </c>
      <c r="H386">
        <f>COUNTIF(orders[BookTitle],F386)</f>
        <v>1</v>
      </c>
    </row>
    <row r="387" spans="6:8" x14ac:dyDescent="0.3">
      <c r="F387" t="str">
        <v>Friend reveal no</v>
      </c>
      <c r="G387" s="24">
        <f>SUMIF(orders[BookTitle],F387,orders[TotalSales])</f>
        <v>113.72999999999999</v>
      </c>
      <c r="H387">
        <f>COUNTIF(orders[BookTitle],F387)</f>
        <v>4</v>
      </c>
    </row>
    <row r="388" spans="6:8" x14ac:dyDescent="0.3">
      <c r="F388" t="str">
        <v>Friend style agent</v>
      </c>
      <c r="G388" s="24">
        <f>SUMIF(orders[BookTitle],F388,orders[TotalSales])</f>
        <v>69.459999999999994</v>
      </c>
      <c r="H388">
        <f>COUNTIF(orders[BookTitle],F388)</f>
        <v>2</v>
      </c>
    </row>
    <row r="389" spans="6:8" x14ac:dyDescent="0.3">
      <c r="F389" t="str">
        <v>From house push stuff</v>
      </c>
      <c r="G389" s="24">
        <f>SUMIF(orders[BookTitle],F389,orders[TotalSales])</f>
        <v>121.47</v>
      </c>
      <c r="H389">
        <f>COUNTIF(orders[BookTitle],F389)</f>
        <v>2</v>
      </c>
    </row>
    <row r="390" spans="6:8" x14ac:dyDescent="0.3">
      <c r="F390" t="str">
        <v>From son account little</v>
      </c>
      <c r="G390" s="24">
        <f>SUMIF(orders[BookTitle],F390,orders[TotalSales])</f>
        <v>62.730000000000004</v>
      </c>
      <c r="H390">
        <f>COUNTIF(orders[BookTitle],F390)</f>
        <v>2</v>
      </c>
    </row>
    <row r="391" spans="6:8" x14ac:dyDescent="0.3">
      <c r="F391" t="str">
        <v>Front action</v>
      </c>
      <c r="G391" s="24">
        <f>SUMIF(orders[BookTitle],F391,orders[TotalSales])</f>
        <v>174.76</v>
      </c>
      <c r="H391">
        <f>COUNTIF(orders[BookTitle],F391)</f>
        <v>2</v>
      </c>
    </row>
    <row r="392" spans="6:8" x14ac:dyDescent="0.3">
      <c r="F392" t="str">
        <v>Full after wear</v>
      </c>
      <c r="G392" s="24">
        <f>SUMIF(orders[BookTitle],F392,orders[TotalSales])</f>
        <v>280.24</v>
      </c>
      <c r="H392">
        <f>COUNTIF(orders[BookTitle],F392)</f>
        <v>3</v>
      </c>
    </row>
    <row r="393" spans="6:8" x14ac:dyDescent="0.3">
      <c r="F393" t="str">
        <v>Fund</v>
      </c>
      <c r="G393" s="24">
        <f>SUMIF(orders[BookTitle],F393,orders[TotalSales])</f>
        <v>259.76</v>
      </c>
      <c r="H393">
        <f>COUNTIF(orders[BookTitle],F393)</f>
        <v>2</v>
      </c>
    </row>
    <row r="394" spans="6:8" x14ac:dyDescent="0.3">
      <c r="F394" t="str">
        <v>Future look</v>
      </c>
      <c r="G394" s="24">
        <f>SUMIF(orders[BookTitle],F394,orders[TotalSales])</f>
        <v>118.24000000000001</v>
      </c>
      <c r="H394">
        <f>COUNTIF(orders[BookTitle],F394)</f>
        <v>3</v>
      </c>
    </row>
    <row r="395" spans="6:8" x14ac:dyDescent="0.3">
      <c r="F395" t="str">
        <v>Future treatment last</v>
      </c>
      <c r="G395" s="24">
        <f>SUMIF(orders[BookTitle],F395,orders[TotalSales])</f>
        <v>191.23</v>
      </c>
      <c r="H395">
        <f>COUNTIF(orders[BookTitle],F395)</f>
        <v>3</v>
      </c>
    </row>
    <row r="396" spans="6:8" x14ac:dyDescent="0.3">
      <c r="F396" t="str">
        <v>Game side</v>
      </c>
      <c r="G396" s="24">
        <f>SUMIF(orders[BookTitle],F396,orders[TotalSales])</f>
        <v>127.47999999999999</v>
      </c>
      <c r="H396">
        <f>COUNTIF(orders[BookTitle],F396)</f>
        <v>3</v>
      </c>
    </row>
    <row r="397" spans="6:8" x14ac:dyDescent="0.3">
      <c r="F397" t="str">
        <v>Garden company</v>
      </c>
      <c r="G397" s="24">
        <f>SUMIF(orders[BookTitle],F397,orders[TotalSales])</f>
        <v>170.2</v>
      </c>
      <c r="H397">
        <f>COUNTIF(orders[BookTitle],F397)</f>
        <v>3</v>
      </c>
    </row>
    <row r="398" spans="6:8" x14ac:dyDescent="0.3">
      <c r="F398" t="str">
        <v>Generation behind</v>
      </c>
      <c r="G398" s="24">
        <f>SUMIF(orders[BookTitle],F398,orders[TotalSales])</f>
        <v>505.13</v>
      </c>
      <c r="H398">
        <f>COUNTIF(orders[BookTitle],F398)</f>
        <v>3</v>
      </c>
    </row>
    <row r="399" spans="6:8" x14ac:dyDescent="0.3">
      <c r="F399" t="str">
        <v>Girl happy quickly</v>
      </c>
      <c r="G399" s="24">
        <f>SUMIF(orders[BookTitle],F399,orders[TotalSales])</f>
        <v>611.14</v>
      </c>
      <c r="H399">
        <f>COUNTIF(orders[BookTitle],F399)</f>
        <v>4</v>
      </c>
    </row>
    <row r="400" spans="6:8" x14ac:dyDescent="0.3">
      <c r="F400" t="str">
        <v>Girl kind</v>
      </c>
      <c r="G400" s="24">
        <f>SUMIF(orders[BookTitle],F400,orders[TotalSales])</f>
        <v>222.87</v>
      </c>
      <c r="H400">
        <f>COUNTIF(orders[BookTitle],F400)</f>
        <v>3</v>
      </c>
    </row>
    <row r="401" spans="6:8" x14ac:dyDescent="0.3">
      <c r="F401" t="str">
        <v>Girl last say</v>
      </c>
      <c r="G401" s="24">
        <f>SUMIF(orders[BookTitle],F401,orders[TotalSales])</f>
        <v>30.68</v>
      </c>
      <c r="H401">
        <f>COUNTIF(orders[BookTitle],F401)</f>
        <v>2</v>
      </c>
    </row>
    <row r="402" spans="6:8" x14ac:dyDescent="0.3">
      <c r="F402" t="str">
        <v>Girl ready</v>
      </c>
      <c r="G402" s="24">
        <f>SUMIF(orders[BookTitle],F402,orders[TotalSales])</f>
        <v>419.38</v>
      </c>
      <c r="H402">
        <f>COUNTIF(orders[BookTitle],F402)</f>
        <v>4</v>
      </c>
    </row>
    <row r="403" spans="6:8" x14ac:dyDescent="0.3">
      <c r="F403" t="str">
        <v>Glass trip though</v>
      </c>
      <c r="G403" s="24">
        <f>SUMIF(orders[BookTitle],F403,orders[TotalSales])</f>
        <v>552.4</v>
      </c>
      <c r="H403">
        <f>COUNTIF(orders[BookTitle],F403)</f>
        <v>3</v>
      </c>
    </row>
    <row r="404" spans="6:8" x14ac:dyDescent="0.3">
      <c r="F404" t="str">
        <v>Go society interest</v>
      </c>
      <c r="G404" s="24">
        <f>SUMIF(orders[BookTitle],F404,orders[TotalSales])</f>
        <v>148.18</v>
      </c>
      <c r="H404">
        <f>COUNTIF(orders[BookTitle],F404)</f>
        <v>3</v>
      </c>
    </row>
    <row r="405" spans="6:8" x14ac:dyDescent="0.3">
      <c r="F405" t="str">
        <v>Goal bit alone wife</v>
      </c>
      <c r="G405" s="24">
        <f>SUMIF(orders[BookTitle],F405,orders[TotalSales])</f>
        <v>74.760000000000005</v>
      </c>
      <c r="H405">
        <f>COUNTIF(orders[BookTitle],F405)</f>
        <v>3</v>
      </c>
    </row>
    <row r="406" spans="6:8" x14ac:dyDescent="0.3">
      <c r="F406" t="str">
        <v>Goal child development</v>
      </c>
      <c r="G406" s="24">
        <f>SUMIF(orders[BookTitle],F406,orders[TotalSales])</f>
        <v>189.25</v>
      </c>
      <c r="H406">
        <f>COUNTIF(orders[BookTitle],F406)</f>
        <v>2</v>
      </c>
    </row>
    <row r="407" spans="6:8" x14ac:dyDescent="0.3">
      <c r="F407" t="str">
        <v>Goal eat discussion</v>
      </c>
      <c r="G407" s="24">
        <f>SUMIF(orders[BookTitle],F407,orders[TotalSales])</f>
        <v>191.88</v>
      </c>
      <c r="H407">
        <f>COUNTIF(orders[BookTitle],F407)</f>
        <v>2</v>
      </c>
    </row>
    <row r="408" spans="6:8" x14ac:dyDescent="0.3">
      <c r="F408" t="str">
        <v>Goal girl culture</v>
      </c>
      <c r="G408" s="24">
        <f>SUMIF(orders[BookTitle],F408,orders[TotalSales])</f>
        <v>74.12</v>
      </c>
      <c r="H408">
        <f>COUNTIF(orders[BookTitle],F408)</f>
        <v>4</v>
      </c>
    </row>
    <row r="409" spans="6:8" x14ac:dyDescent="0.3">
      <c r="F409" t="str">
        <v>Goal thank</v>
      </c>
      <c r="G409" s="24">
        <f>SUMIF(orders[BookTitle],F409,orders[TotalSales])</f>
        <v>183.56</v>
      </c>
      <c r="H409">
        <f>COUNTIF(orders[BookTitle],F409)</f>
        <v>1</v>
      </c>
    </row>
    <row r="410" spans="6:8" x14ac:dyDescent="0.3">
      <c r="F410" t="str">
        <v>Good simply</v>
      </c>
      <c r="G410" s="24">
        <f>SUMIF(orders[BookTitle],F410,orders[TotalSales])</f>
        <v>84.06</v>
      </c>
      <c r="H410">
        <f>COUNTIF(orders[BookTitle],F410)</f>
        <v>1</v>
      </c>
    </row>
    <row r="411" spans="6:8" x14ac:dyDescent="0.3">
      <c r="F411" t="str">
        <v>Government decade citizen avoid</v>
      </c>
      <c r="G411" s="24">
        <f>SUMIF(orders[BookTitle],F411,orders[TotalSales])</f>
        <v>91.58</v>
      </c>
      <c r="H411">
        <f>COUNTIF(orders[BookTitle],F411)</f>
        <v>1</v>
      </c>
    </row>
    <row r="412" spans="6:8" x14ac:dyDescent="0.3">
      <c r="F412" t="str">
        <v>Government far</v>
      </c>
      <c r="G412" s="24">
        <f>SUMIF(orders[BookTitle],F412,orders[TotalSales])</f>
        <v>204.70999999999998</v>
      </c>
      <c r="H412">
        <f>COUNTIF(orders[BookTitle],F412)</f>
        <v>3</v>
      </c>
    </row>
    <row r="413" spans="6:8" x14ac:dyDescent="0.3">
      <c r="F413" t="str">
        <v>Great couple enjoy</v>
      </c>
      <c r="G413" s="24">
        <f>SUMIF(orders[BookTitle],F413,orders[TotalSales])</f>
        <v>20.350000000000001</v>
      </c>
      <c r="H413">
        <f>COUNTIF(orders[BookTitle],F413)</f>
        <v>2</v>
      </c>
    </row>
    <row r="414" spans="6:8" x14ac:dyDescent="0.3">
      <c r="F414" t="str">
        <v>Great firm</v>
      </c>
      <c r="G414" s="24">
        <f>SUMIF(orders[BookTitle],F414,orders[TotalSales])</f>
        <v>224.49</v>
      </c>
      <c r="H414">
        <f>COUNTIF(orders[BookTitle],F414)</f>
        <v>2</v>
      </c>
    </row>
    <row r="415" spans="6:8" x14ac:dyDescent="0.3">
      <c r="F415" t="str">
        <v>Great forward</v>
      </c>
      <c r="G415" s="24">
        <f>SUMIF(orders[BookTitle],F415,orders[TotalSales])</f>
        <v>150.94</v>
      </c>
      <c r="H415">
        <f>COUNTIF(orders[BookTitle],F415)</f>
        <v>2</v>
      </c>
    </row>
    <row r="416" spans="6:8" x14ac:dyDescent="0.3">
      <c r="F416" t="str">
        <v>Great rise</v>
      </c>
      <c r="G416" s="24">
        <f>SUMIF(orders[BookTitle],F416,orders[TotalSales])</f>
        <v>688.20999999999992</v>
      </c>
      <c r="H416">
        <f>COUNTIF(orders[BookTitle],F416)</f>
        <v>5</v>
      </c>
    </row>
    <row r="417" spans="6:8" x14ac:dyDescent="0.3">
      <c r="F417" t="str">
        <v>Green level</v>
      </c>
      <c r="G417" s="24">
        <f>SUMIF(orders[BookTitle],F417,orders[TotalSales])</f>
        <v>188.03000000000003</v>
      </c>
      <c r="H417">
        <f>COUNTIF(orders[BookTitle],F417)</f>
        <v>3</v>
      </c>
    </row>
    <row r="418" spans="6:8" x14ac:dyDescent="0.3">
      <c r="F418" t="str">
        <v>Green treat speech</v>
      </c>
      <c r="G418" s="24">
        <f>SUMIF(orders[BookTitle],F418,orders[TotalSales])</f>
        <v>395.74</v>
      </c>
      <c r="H418">
        <f>COUNTIF(orders[BookTitle],F418)</f>
        <v>4</v>
      </c>
    </row>
    <row r="419" spans="6:8" x14ac:dyDescent="0.3">
      <c r="F419" t="str">
        <v>Green while early</v>
      </c>
      <c r="G419" s="24">
        <f>SUMIF(orders[BookTitle],F419,orders[TotalSales])</f>
        <v>143.19999999999999</v>
      </c>
      <c r="H419">
        <f>COUNTIF(orders[BookTitle],F419)</f>
        <v>2</v>
      </c>
    </row>
    <row r="420" spans="6:8" x14ac:dyDescent="0.3">
      <c r="F420" t="str">
        <v>Group imagine PM</v>
      </c>
      <c r="G420" s="24">
        <f>SUMIF(orders[BookTitle],F420,orders[TotalSales])</f>
        <v>19.18</v>
      </c>
      <c r="H420">
        <f>COUNTIF(orders[BookTitle],F420)</f>
        <v>1</v>
      </c>
    </row>
    <row r="421" spans="6:8" x14ac:dyDescent="0.3">
      <c r="F421" t="str">
        <v>Grow magazine</v>
      </c>
      <c r="G421" s="24">
        <f>SUMIF(orders[BookTitle],F421,orders[TotalSales])</f>
        <v>429.72</v>
      </c>
      <c r="H421">
        <f>COUNTIF(orders[BookTitle],F421)</f>
        <v>2</v>
      </c>
    </row>
    <row r="422" spans="6:8" x14ac:dyDescent="0.3">
      <c r="F422" t="str">
        <v>Guess growth</v>
      </c>
      <c r="G422" s="24">
        <f>SUMIF(orders[BookTitle],F422,orders[TotalSales])</f>
        <v>203.36</v>
      </c>
      <c r="H422">
        <f>COUNTIF(orders[BookTitle],F422)</f>
        <v>2</v>
      </c>
    </row>
    <row r="423" spans="6:8" x14ac:dyDescent="0.3">
      <c r="F423" t="str">
        <v>Gun area</v>
      </c>
      <c r="G423" s="24">
        <f>SUMIF(orders[BookTitle],F423,orders[TotalSales])</f>
        <v>309.98</v>
      </c>
      <c r="H423">
        <f>COUNTIF(orders[BookTitle],F423)</f>
        <v>3</v>
      </c>
    </row>
    <row r="424" spans="6:8" x14ac:dyDescent="0.3">
      <c r="F424" t="str">
        <v>Gun mother paper</v>
      </c>
      <c r="G424" s="24">
        <f>SUMIF(orders[BookTitle],F424,orders[TotalSales])</f>
        <v>75.84</v>
      </c>
      <c r="H424">
        <f>COUNTIF(orders[BookTitle],F424)</f>
        <v>1</v>
      </c>
    </row>
    <row r="425" spans="6:8" x14ac:dyDescent="0.3">
      <c r="F425" t="str">
        <v>Gun watch culture identify</v>
      </c>
      <c r="G425" s="24">
        <f>SUMIF(orders[BookTitle],F425,orders[TotalSales])</f>
        <v>43.85</v>
      </c>
      <c r="H425">
        <f>COUNTIF(orders[BookTitle],F425)</f>
        <v>1</v>
      </c>
    </row>
    <row r="426" spans="6:8" x14ac:dyDescent="0.3">
      <c r="F426" t="str">
        <v>Half bad the</v>
      </c>
      <c r="G426" s="24">
        <f>SUMIF(orders[BookTitle],F426,orders[TotalSales])</f>
        <v>389.27</v>
      </c>
      <c r="H426">
        <f>COUNTIF(orders[BookTitle],F426)</f>
        <v>3</v>
      </c>
    </row>
    <row r="427" spans="6:8" x14ac:dyDescent="0.3">
      <c r="F427" t="str">
        <v>Half energy smile</v>
      </c>
      <c r="G427" s="24">
        <f>SUMIF(orders[BookTitle],F427,orders[TotalSales])</f>
        <v>64.990000000000009</v>
      </c>
      <c r="H427">
        <f>COUNTIF(orders[BookTitle],F427)</f>
        <v>3</v>
      </c>
    </row>
    <row r="428" spans="6:8" x14ac:dyDescent="0.3">
      <c r="F428" t="str">
        <v>Half three board</v>
      </c>
      <c r="G428" s="24">
        <f>SUMIF(orders[BookTitle],F428,orders[TotalSales])</f>
        <v>325.16000000000003</v>
      </c>
      <c r="H428">
        <f>COUNTIF(orders[BookTitle],F428)</f>
        <v>3</v>
      </c>
    </row>
    <row r="429" spans="6:8" x14ac:dyDescent="0.3">
      <c r="F429" t="str">
        <v>Happen network represent</v>
      </c>
      <c r="G429" s="24">
        <f>SUMIF(orders[BookTitle],F429,orders[TotalSales])</f>
        <v>100.36</v>
      </c>
      <c r="H429">
        <f>COUNTIF(orders[BookTitle],F429)</f>
        <v>1</v>
      </c>
    </row>
    <row r="430" spans="6:8" x14ac:dyDescent="0.3">
      <c r="F430" t="str">
        <v>Happy</v>
      </c>
      <c r="G430" s="24">
        <f>SUMIF(orders[BookTitle],F430,orders[TotalSales])</f>
        <v>107.6</v>
      </c>
      <c r="H430">
        <f>COUNTIF(orders[BookTitle],F430)</f>
        <v>1</v>
      </c>
    </row>
    <row r="431" spans="6:8" x14ac:dyDescent="0.3">
      <c r="F431" t="str">
        <v>Happy behavior white</v>
      </c>
      <c r="G431" s="24">
        <f>SUMIF(orders[BookTitle],F431,orders[TotalSales])</f>
        <v>128.35</v>
      </c>
      <c r="H431">
        <f>COUNTIF(orders[BookTitle],F431)</f>
        <v>2</v>
      </c>
    </row>
    <row r="432" spans="6:8" x14ac:dyDescent="0.3">
      <c r="F432" t="str">
        <v>He almost health light</v>
      </c>
      <c r="G432" s="24">
        <f>SUMIF(orders[BookTitle],F432,orders[TotalSales])</f>
        <v>123.42</v>
      </c>
      <c r="H432">
        <f>COUNTIF(orders[BookTitle],F432)</f>
        <v>3</v>
      </c>
    </row>
    <row r="433" spans="6:8" x14ac:dyDescent="0.3">
      <c r="F433" t="str">
        <v>He kid budget</v>
      </c>
      <c r="G433" s="24">
        <f>SUMIF(orders[BookTitle],F433,orders[TotalSales])</f>
        <v>94.56</v>
      </c>
      <c r="H433">
        <f>COUNTIF(orders[BookTitle],F433)</f>
        <v>4</v>
      </c>
    </row>
    <row r="434" spans="6:8" x14ac:dyDescent="0.3">
      <c r="F434" t="str">
        <v>Head total sell program</v>
      </c>
      <c r="G434" s="24">
        <f>SUMIF(orders[BookTitle],F434,orders[TotalSales])</f>
        <v>452.04999999999995</v>
      </c>
      <c r="H434">
        <f>COUNTIF(orders[BookTitle],F434)</f>
        <v>4</v>
      </c>
    </row>
    <row r="435" spans="6:8" x14ac:dyDescent="0.3">
      <c r="F435" t="str">
        <v>Health recognize</v>
      </c>
      <c r="G435" s="24">
        <f>SUMIF(orders[BookTitle],F435,orders[TotalSales])</f>
        <v>40.200000000000003</v>
      </c>
      <c r="H435">
        <f>COUNTIF(orders[BookTitle],F435)</f>
        <v>1</v>
      </c>
    </row>
    <row r="436" spans="6:8" x14ac:dyDescent="0.3">
      <c r="F436" t="str">
        <v>Health sell</v>
      </c>
      <c r="G436" s="24">
        <f>SUMIF(orders[BookTitle],F436,orders[TotalSales])</f>
        <v>206.46</v>
      </c>
      <c r="H436">
        <f>COUNTIF(orders[BookTitle],F436)</f>
        <v>2</v>
      </c>
    </row>
    <row r="437" spans="6:8" x14ac:dyDescent="0.3">
      <c r="F437" t="str">
        <v>Hear black writer</v>
      </c>
      <c r="G437" s="24">
        <f>SUMIF(orders[BookTitle],F437,orders[TotalSales])</f>
        <v>166.60000000000002</v>
      </c>
      <c r="H437">
        <f>COUNTIF(orders[BookTitle],F437)</f>
        <v>5</v>
      </c>
    </row>
    <row r="438" spans="6:8" x14ac:dyDescent="0.3">
      <c r="F438" t="str">
        <v>Hear camera</v>
      </c>
      <c r="G438" s="24">
        <f>SUMIF(orders[BookTitle],F438,orders[TotalSales])</f>
        <v>137.82</v>
      </c>
      <c r="H438">
        <f>COUNTIF(orders[BookTitle],F438)</f>
        <v>1</v>
      </c>
    </row>
    <row r="439" spans="6:8" x14ac:dyDescent="0.3">
      <c r="F439" t="str">
        <v>Hear its</v>
      </c>
      <c r="G439" s="24">
        <f>SUMIF(orders[BookTitle],F439,orders[TotalSales])</f>
        <v>302.61</v>
      </c>
      <c r="H439">
        <f>COUNTIF(orders[BookTitle],F439)</f>
        <v>2</v>
      </c>
    </row>
    <row r="440" spans="6:8" x14ac:dyDescent="0.3">
      <c r="F440" t="str">
        <v>Heart issue top</v>
      </c>
      <c r="G440" s="24">
        <f>SUMIF(orders[BookTitle],F440,orders[TotalSales])</f>
        <v>239.43</v>
      </c>
      <c r="H440">
        <f>COUNTIF(orders[BookTitle],F440)</f>
        <v>5</v>
      </c>
    </row>
    <row r="441" spans="6:8" x14ac:dyDescent="0.3">
      <c r="F441" t="str">
        <v>Heart score beautiful</v>
      </c>
      <c r="G441" s="24">
        <f>SUMIF(orders[BookTitle],F441,orders[TotalSales])</f>
        <v>184.56000000000003</v>
      </c>
      <c r="H441">
        <f>COUNTIF(orders[BookTitle],F441)</f>
        <v>4</v>
      </c>
    </row>
    <row r="442" spans="6:8" x14ac:dyDescent="0.3">
      <c r="F442" t="str">
        <v>Heavy issue</v>
      </c>
      <c r="G442" s="24">
        <f>SUMIF(orders[BookTitle],F442,orders[TotalSales])</f>
        <v>92.639999999999986</v>
      </c>
      <c r="H442">
        <f>COUNTIF(orders[BookTitle],F442)</f>
        <v>2</v>
      </c>
    </row>
    <row r="443" spans="6:8" x14ac:dyDescent="0.3">
      <c r="F443" t="str">
        <v>Help cause</v>
      </c>
      <c r="G443" s="24">
        <f>SUMIF(orders[BookTitle],F443,orders[TotalSales])</f>
        <v>349.36</v>
      </c>
      <c r="H443">
        <f>COUNTIF(orders[BookTitle],F443)</f>
        <v>3</v>
      </c>
    </row>
    <row r="444" spans="6:8" x14ac:dyDescent="0.3">
      <c r="F444" t="str">
        <v>Help executive arrive</v>
      </c>
      <c r="G444" s="24">
        <f>SUMIF(orders[BookTitle],F444,orders[TotalSales])</f>
        <v>65.75</v>
      </c>
      <c r="H444">
        <f>COUNTIF(orders[BookTitle],F444)</f>
        <v>3</v>
      </c>
    </row>
    <row r="445" spans="6:8" x14ac:dyDescent="0.3">
      <c r="F445" t="str">
        <v>Her structure</v>
      </c>
      <c r="G445" s="24">
        <f>SUMIF(orders[BookTitle],F445,orders[TotalSales])</f>
        <v>368.49</v>
      </c>
      <c r="H445">
        <f>COUNTIF(orders[BookTitle],F445)</f>
        <v>2</v>
      </c>
    </row>
    <row r="446" spans="6:8" x14ac:dyDescent="0.3">
      <c r="F446" t="str">
        <v>Here level</v>
      </c>
      <c r="G446" s="24">
        <f>SUMIF(orders[BookTitle],F446,orders[TotalSales])</f>
        <v>161.36000000000001</v>
      </c>
      <c r="H446">
        <f>COUNTIF(orders[BookTitle],F446)</f>
        <v>3</v>
      </c>
    </row>
    <row r="447" spans="6:8" x14ac:dyDescent="0.3">
      <c r="F447" t="str">
        <v>Here positive necessary</v>
      </c>
      <c r="G447" s="24">
        <f>SUMIF(orders[BookTitle],F447,orders[TotalSales])</f>
        <v>39.690000000000005</v>
      </c>
      <c r="H447">
        <f>COUNTIF(orders[BookTitle],F447)</f>
        <v>2</v>
      </c>
    </row>
    <row r="448" spans="6:8" x14ac:dyDescent="0.3">
      <c r="F448" t="str">
        <v>Herself</v>
      </c>
      <c r="G448" s="24">
        <f>SUMIF(orders[BookTitle],F448,orders[TotalSales])</f>
        <v>307.83</v>
      </c>
      <c r="H448">
        <f>COUNTIF(orders[BookTitle],F448)</f>
        <v>2</v>
      </c>
    </row>
    <row r="449" spans="6:8" x14ac:dyDescent="0.3">
      <c r="F449" t="str">
        <v>Herself wrong deal brother</v>
      </c>
      <c r="G449" s="24">
        <f>SUMIF(orders[BookTitle],F449,orders[TotalSales])</f>
        <v>199.39999999999998</v>
      </c>
      <c r="H449">
        <f>COUNTIF(orders[BookTitle],F449)</f>
        <v>4</v>
      </c>
    </row>
    <row r="450" spans="6:8" x14ac:dyDescent="0.3">
      <c r="F450" t="str">
        <v>High</v>
      </c>
      <c r="G450" s="24">
        <f>SUMIF(orders[BookTitle],F450,orders[TotalSales])</f>
        <v>38.06</v>
      </c>
      <c r="H450">
        <f>COUNTIF(orders[BookTitle],F450)</f>
        <v>1</v>
      </c>
    </row>
    <row r="451" spans="6:8" x14ac:dyDescent="0.3">
      <c r="F451" t="str">
        <v>High alone without</v>
      </c>
      <c r="G451" s="24">
        <f>SUMIF(orders[BookTitle],F451,orders[TotalSales])</f>
        <v>92.65</v>
      </c>
      <c r="H451">
        <f>COUNTIF(orders[BookTitle],F451)</f>
        <v>2</v>
      </c>
    </row>
    <row r="452" spans="6:8" x14ac:dyDescent="0.3">
      <c r="F452" t="str">
        <v>Him truth seem</v>
      </c>
      <c r="G452" s="24">
        <f>SUMIF(orders[BookTitle],F452,orders[TotalSales])</f>
        <v>43.510000000000005</v>
      </c>
      <c r="H452">
        <f>COUNTIF(orders[BookTitle],F452)</f>
        <v>2</v>
      </c>
    </row>
    <row r="453" spans="6:8" x14ac:dyDescent="0.3">
      <c r="F453" t="str">
        <v>Himself pattern environment admit</v>
      </c>
      <c r="G453" s="24">
        <f>SUMIF(orders[BookTitle],F453,orders[TotalSales])</f>
        <v>166.95</v>
      </c>
      <c r="H453">
        <f>COUNTIF(orders[BookTitle],F453)</f>
        <v>3</v>
      </c>
    </row>
    <row r="454" spans="6:8" x14ac:dyDescent="0.3">
      <c r="F454" t="str">
        <v>Himself resource fall</v>
      </c>
      <c r="G454" s="24">
        <f>SUMIF(orders[BookTitle],F454,orders[TotalSales])</f>
        <v>134.08000000000001</v>
      </c>
      <c r="H454">
        <f>COUNTIF(orders[BookTitle],F454)</f>
        <v>3</v>
      </c>
    </row>
    <row r="455" spans="6:8" x14ac:dyDescent="0.3">
      <c r="F455" t="str">
        <v>His population factor</v>
      </c>
      <c r="G455" s="24">
        <f>SUMIF(orders[BookTitle],F455,orders[TotalSales])</f>
        <v>63.319999999999993</v>
      </c>
      <c r="H455">
        <f>COUNTIF(orders[BookTitle],F455)</f>
        <v>2</v>
      </c>
    </row>
    <row r="456" spans="6:8" x14ac:dyDescent="0.3">
      <c r="F456" t="str">
        <v>History daughter movement</v>
      </c>
      <c r="G456" s="24">
        <f>SUMIF(orders[BookTitle],F456,orders[TotalSales])</f>
        <v>31.8</v>
      </c>
      <c r="H456">
        <f>COUNTIF(orders[BookTitle],F456)</f>
        <v>1</v>
      </c>
    </row>
    <row r="457" spans="6:8" x14ac:dyDescent="0.3">
      <c r="F457" t="str">
        <v>Hit store</v>
      </c>
      <c r="G457" s="24">
        <f>SUMIF(orders[BookTitle],F457,orders[TotalSales])</f>
        <v>63.55</v>
      </c>
      <c r="H457">
        <f>COUNTIF(orders[BookTitle],F457)</f>
        <v>1</v>
      </c>
    </row>
    <row r="458" spans="6:8" x14ac:dyDescent="0.3">
      <c r="F458" t="str">
        <v>Home material the</v>
      </c>
      <c r="G458" s="24">
        <f>SUMIF(orders[BookTitle],F458,orders[TotalSales])</f>
        <v>58.84</v>
      </c>
      <c r="H458">
        <f>COUNTIF(orders[BookTitle],F458)</f>
        <v>2</v>
      </c>
    </row>
    <row r="459" spans="6:8" x14ac:dyDescent="0.3">
      <c r="F459" t="str">
        <v>Home part</v>
      </c>
      <c r="G459" s="24">
        <f>SUMIF(orders[BookTitle],F459,orders[TotalSales])</f>
        <v>35.97</v>
      </c>
      <c r="H459">
        <f>COUNTIF(orders[BookTitle],F459)</f>
        <v>2</v>
      </c>
    </row>
    <row r="460" spans="6:8" x14ac:dyDescent="0.3">
      <c r="F460" t="str">
        <v>Home study</v>
      </c>
      <c r="G460" s="24">
        <f>SUMIF(orders[BookTitle],F460,orders[TotalSales])</f>
        <v>120.31999999999998</v>
      </c>
      <c r="H460">
        <f>COUNTIF(orders[BookTitle],F460)</f>
        <v>5</v>
      </c>
    </row>
    <row r="461" spans="6:8" x14ac:dyDescent="0.3">
      <c r="F461" t="str">
        <v>Hope these</v>
      </c>
      <c r="G461" s="24">
        <f>SUMIF(orders[BookTitle],F461,orders[TotalSales])</f>
        <v>214.09</v>
      </c>
      <c r="H461">
        <f>COUNTIF(orders[BookTitle],F461)</f>
        <v>2</v>
      </c>
    </row>
    <row r="462" spans="6:8" x14ac:dyDescent="0.3">
      <c r="F462" t="str">
        <v>Hospital goal present</v>
      </c>
      <c r="G462" s="24">
        <f>SUMIF(orders[BookTitle],F462,orders[TotalSales])</f>
        <v>290.90999999999997</v>
      </c>
      <c r="H462">
        <f>COUNTIF(orders[BookTitle],F462)</f>
        <v>4</v>
      </c>
    </row>
    <row r="463" spans="6:8" x14ac:dyDescent="0.3">
      <c r="F463" t="str">
        <v>Hot meet list</v>
      </c>
      <c r="G463" s="24">
        <f>SUMIF(orders[BookTitle],F463,orders[TotalSales])</f>
        <v>101.99</v>
      </c>
      <c r="H463">
        <f>COUNTIF(orders[BookTitle],F463)</f>
        <v>3</v>
      </c>
    </row>
    <row r="464" spans="6:8" x14ac:dyDescent="0.3">
      <c r="F464" t="str">
        <v>Hot tree cost</v>
      </c>
      <c r="G464" s="24">
        <f>SUMIF(orders[BookTitle],F464,orders[TotalSales])</f>
        <v>44.43</v>
      </c>
      <c r="H464">
        <f>COUNTIF(orders[BookTitle],F464)</f>
        <v>1</v>
      </c>
    </row>
    <row r="465" spans="6:8" x14ac:dyDescent="0.3">
      <c r="F465" t="str">
        <v>Hotel imagine sign</v>
      </c>
      <c r="G465" s="24">
        <f>SUMIF(orders[BookTitle],F465,orders[TotalSales])</f>
        <v>387.06</v>
      </c>
      <c r="H465">
        <f>COUNTIF(orders[BookTitle],F465)</f>
        <v>2</v>
      </c>
    </row>
    <row r="466" spans="6:8" x14ac:dyDescent="0.3">
      <c r="F466" t="str">
        <v>Hour however</v>
      </c>
      <c r="G466" s="24">
        <f>SUMIF(orders[BookTitle],F466,orders[TotalSales])</f>
        <v>170.42000000000002</v>
      </c>
      <c r="H466">
        <f>COUNTIF(orders[BookTitle],F466)</f>
        <v>4</v>
      </c>
    </row>
    <row r="467" spans="6:8" x14ac:dyDescent="0.3">
      <c r="F467" t="str">
        <v>Hour indeed</v>
      </c>
      <c r="G467" s="24">
        <f>SUMIF(orders[BookTitle],F467,orders[TotalSales])</f>
        <v>75.28</v>
      </c>
      <c r="H467">
        <f>COUNTIF(orders[BookTitle],F467)</f>
        <v>2</v>
      </c>
    </row>
    <row r="468" spans="6:8" x14ac:dyDescent="0.3">
      <c r="F468" t="str">
        <v>House attention check</v>
      </c>
      <c r="G468" s="24">
        <f>SUMIF(orders[BookTitle],F468,orders[TotalSales])</f>
        <v>621.45000000000005</v>
      </c>
      <c r="H468">
        <f>COUNTIF(orders[BookTitle],F468)</f>
        <v>5</v>
      </c>
    </row>
    <row r="469" spans="6:8" x14ac:dyDescent="0.3">
      <c r="F469" t="str">
        <v>House chair occur</v>
      </c>
      <c r="G469" s="24">
        <f>SUMIF(orders[BookTitle],F469,orders[TotalSales])</f>
        <v>76.239999999999995</v>
      </c>
      <c r="H469">
        <f>COUNTIF(orders[BookTitle],F469)</f>
        <v>1</v>
      </c>
    </row>
    <row r="470" spans="6:8" x14ac:dyDescent="0.3">
      <c r="F470" t="str">
        <v>House food</v>
      </c>
      <c r="G470" s="24">
        <f>SUMIF(orders[BookTitle],F470,orders[TotalSales])</f>
        <v>257.34000000000003</v>
      </c>
      <c r="H470">
        <f>COUNTIF(orders[BookTitle],F470)</f>
        <v>2</v>
      </c>
    </row>
    <row r="471" spans="6:8" x14ac:dyDescent="0.3">
      <c r="F471" t="str">
        <v>House political</v>
      </c>
      <c r="G471" s="24">
        <f>SUMIF(orders[BookTitle],F471,orders[TotalSales])</f>
        <v>211.28</v>
      </c>
      <c r="H471">
        <f>COUNTIF(orders[BookTitle],F471)</f>
        <v>3</v>
      </c>
    </row>
    <row r="472" spans="6:8" x14ac:dyDescent="0.3">
      <c r="F472" t="str">
        <v>House significant forget war</v>
      </c>
      <c r="G472" s="24">
        <f>SUMIF(orders[BookTitle],F472,orders[TotalSales])</f>
        <v>217.4</v>
      </c>
      <c r="H472">
        <f>COUNTIF(orders[BookTitle],F472)</f>
        <v>2</v>
      </c>
    </row>
    <row r="473" spans="6:8" x14ac:dyDescent="0.3">
      <c r="F473" t="str">
        <v>How</v>
      </c>
      <c r="G473" s="24">
        <f>SUMIF(orders[BookTitle],F473,orders[TotalSales])</f>
        <v>186.8</v>
      </c>
      <c r="H473">
        <f>COUNTIF(orders[BookTitle],F473)</f>
        <v>2</v>
      </c>
    </row>
    <row r="474" spans="6:8" x14ac:dyDescent="0.3">
      <c r="F474" t="str">
        <v>However member let</v>
      </c>
      <c r="G474" s="24">
        <f>SUMIF(orders[BookTitle],F474,orders[TotalSales])</f>
        <v>60.129999999999995</v>
      </c>
      <c r="H474">
        <f>COUNTIF(orders[BookTitle],F474)</f>
        <v>2</v>
      </c>
    </row>
    <row r="475" spans="6:8" x14ac:dyDescent="0.3">
      <c r="F475" t="str">
        <v>Hundred owner baby</v>
      </c>
      <c r="G475" s="24">
        <f>SUMIF(orders[BookTitle],F475,orders[TotalSales])</f>
        <v>416.23</v>
      </c>
      <c r="H475">
        <f>COUNTIF(orders[BookTitle],F475)</f>
        <v>5</v>
      </c>
    </row>
    <row r="476" spans="6:8" x14ac:dyDescent="0.3">
      <c r="F476" t="str">
        <v>Hundred your</v>
      </c>
      <c r="G476" s="24">
        <f>SUMIF(orders[BookTitle],F476,orders[TotalSales])</f>
        <v>44.56</v>
      </c>
      <c r="H476">
        <f>COUNTIF(orders[BookTitle],F476)</f>
        <v>1</v>
      </c>
    </row>
    <row r="477" spans="6:8" x14ac:dyDescent="0.3">
      <c r="F477" t="str">
        <v>Husband throughout pattern</v>
      </c>
      <c r="G477" s="24">
        <f>SUMIF(orders[BookTitle],F477,orders[TotalSales])</f>
        <v>310.5</v>
      </c>
      <c r="H477">
        <f>COUNTIF(orders[BookTitle],F477)</f>
        <v>2</v>
      </c>
    </row>
    <row r="478" spans="6:8" x14ac:dyDescent="0.3">
      <c r="F478" t="str">
        <v>Idea direction</v>
      </c>
      <c r="G478" s="24">
        <f>SUMIF(orders[BookTitle],F478,orders[TotalSales])</f>
        <v>258.61</v>
      </c>
      <c r="H478">
        <f>COUNTIF(orders[BookTitle],F478)</f>
        <v>3</v>
      </c>
    </row>
    <row r="479" spans="6:8" x14ac:dyDescent="0.3">
      <c r="F479" t="str">
        <v>Idea each south</v>
      </c>
      <c r="G479" s="24">
        <f>SUMIF(orders[BookTitle],F479,orders[TotalSales])</f>
        <v>182.36</v>
      </c>
      <c r="H479">
        <f>COUNTIF(orders[BookTitle],F479)</f>
        <v>1</v>
      </c>
    </row>
    <row r="480" spans="6:8" x14ac:dyDescent="0.3">
      <c r="F480" t="str">
        <v>If</v>
      </c>
      <c r="G480" s="24">
        <f>SUMIF(orders[BookTitle],F480,orders[TotalSales])</f>
        <v>57.519999999999996</v>
      </c>
      <c r="H480">
        <f>COUNTIF(orders[BookTitle],F480)</f>
        <v>2</v>
      </c>
    </row>
    <row r="481" spans="6:8" x14ac:dyDescent="0.3">
      <c r="F481" t="str">
        <v>Image Mrs</v>
      </c>
      <c r="G481" s="24">
        <f>SUMIF(orders[BookTitle],F481,orders[TotalSales])</f>
        <v>99.289999999999992</v>
      </c>
      <c r="H481">
        <f>COUNTIF(orders[BookTitle],F481)</f>
        <v>2</v>
      </c>
    </row>
    <row r="482" spans="6:8" x14ac:dyDescent="0.3">
      <c r="F482" t="str">
        <v>Image opportunity</v>
      </c>
      <c r="G482" s="24">
        <f>SUMIF(orders[BookTitle],F482,orders[TotalSales])</f>
        <v>130.97</v>
      </c>
      <c r="H482">
        <f>COUNTIF(orders[BookTitle],F482)</f>
        <v>2</v>
      </c>
    </row>
    <row r="483" spans="6:8" x14ac:dyDescent="0.3">
      <c r="F483" t="str">
        <v>Image process machine</v>
      </c>
      <c r="G483" s="24">
        <f>SUMIF(orders[BookTitle],F483,orders[TotalSales])</f>
        <v>459.46000000000004</v>
      </c>
      <c r="H483">
        <f>COUNTIF(orders[BookTitle],F483)</f>
        <v>4</v>
      </c>
    </row>
    <row r="484" spans="6:8" x14ac:dyDescent="0.3">
      <c r="F484" t="str">
        <v>Image purpose notice</v>
      </c>
      <c r="G484" s="24">
        <f>SUMIF(orders[BookTitle],F484,orders[TotalSales])</f>
        <v>237.76999999999998</v>
      </c>
      <c r="H484">
        <f>COUNTIF(orders[BookTitle],F484)</f>
        <v>3</v>
      </c>
    </row>
    <row r="485" spans="6:8" x14ac:dyDescent="0.3">
      <c r="F485" t="str">
        <v>Impact could</v>
      </c>
      <c r="G485" s="24">
        <f>SUMIF(orders[BookTitle],F485,orders[TotalSales])</f>
        <v>131.1</v>
      </c>
      <c r="H485">
        <f>COUNTIF(orders[BookTitle],F485)</f>
        <v>2</v>
      </c>
    </row>
    <row r="486" spans="6:8" x14ac:dyDescent="0.3">
      <c r="F486" t="str">
        <v>Impact else born</v>
      </c>
      <c r="G486" s="24">
        <f>SUMIF(orders[BookTitle],F486,orders[TotalSales])</f>
        <v>272.62</v>
      </c>
      <c r="H486">
        <f>COUNTIF(orders[BookTitle],F486)</f>
        <v>2</v>
      </c>
    </row>
    <row r="487" spans="6:8" x14ac:dyDescent="0.3">
      <c r="F487" t="str">
        <v>Impact family</v>
      </c>
      <c r="G487" s="24">
        <f>SUMIF(orders[BookTitle],F487,orders[TotalSales])</f>
        <v>25.7</v>
      </c>
      <c r="H487">
        <f>COUNTIF(orders[BookTitle],F487)</f>
        <v>2</v>
      </c>
    </row>
    <row r="488" spans="6:8" x14ac:dyDescent="0.3">
      <c r="F488" t="str">
        <v>Improve become price against</v>
      </c>
      <c r="G488" s="24">
        <f>SUMIF(orders[BookTitle],F488,orders[TotalSales])</f>
        <v>49.24</v>
      </c>
      <c r="H488">
        <f>COUNTIF(orders[BookTitle],F488)</f>
        <v>1</v>
      </c>
    </row>
    <row r="489" spans="6:8" x14ac:dyDescent="0.3">
      <c r="F489" t="str">
        <v>Improve eye</v>
      </c>
      <c r="G489" s="24">
        <f>SUMIF(orders[BookTitle],F489,orders[TotalSales])</f>
        <v>210.91000000000003</v>
      </c>
      <c r="H489">
        <f>COUNTIF(orders[BookTitle],F489)</f>
        <v>4</v>
      </c>
    </row>
    <row r="490" spans="6:8" x14ac:dyDescent="0.3">
      <c r="F490" t="str">
        <v>In</v>
      </c>
      <c r="G490" s="24">
        <f>SUMIF(orders[BookTitle],F490,orders[TotalSales])</f>
        <v>414</v>
      </c>
      <c r="H490">
        <f>COUNTIF(orders[BookTitle],F490)</f>
        <v>2</v>
      </c>
    </row>
    <row r="491" spans="6:8" x14ac:dyDescent="0.3">
      <c r="F491" t="str">
        <v>Include form</v>
      </c>
      <c r="G491" s="24">
        <f>SUMIF(orders[BookTitle],F491,orders[TotalSales])</f>
        <v>436.24</v>
      </c>
      <c r="H491">
        <f>COUNTIF(orders[BookTitle],F491)</f>
        <v>3</v>
      </c>
    </row>
    <row r="492" spans="6:8" x14ac:dyDescent="0.3">
      <c r="F492" t="str">
        <v>Include know</v>
      </c>
      <c r="G492" s="24">
        <f>SUMIF(orders[BookTitle],F492,orders[TotalSales])</f>
        <v>248.10000000000002</v>
      </c>
      <c r="H492">
        <f>COUNTIF(orders[BookTitle],F492)</f>
        <v>2</v>
      </c>
    </row>
    <row r="493" spans="6:8" x14ac:dyDescent="0.3">
      <c r="F493" t="str">
        <v>Including news vote</v>
      </c>
      <c r="G493" s="24">
        <f>SUMIF(orders[BookTitle],F493,orders[TotalSales])</f>
        <v>235.54000000000002</v>
      </c>
      <c r="H493">
        <f>COUNTIF(orders[BookTitle],F493)</f>
        <v>5</v>
      </c>
    </row>
    <row r="494" spans="6:8" x14ac:dyDescent="0.3">
      <c r="F494" t="str">
        <v>Increase about catch hold</v>
      </c>
      <c r="G494" s="24">
        <f>SUMIF(orders[BookTitle],F494,orders[TotalSales])</f>
        <v>571.6400000000001</v>
      </c>
      <c r="H494">
        <f>COUNTIF(orders[BookTitle],F494)</f>
        <v>4</v>
      </c>
    </row>
    <row r="495" spans="6:8" x14ac:dyDescent="0.3">
      <c r="F495" t="str">
        <v>Increase behind movie</v>
      </c>
      <c r="G495" s="24">
        <f>SUMIF(orders[BookTitle],F495,orders[TotalSales])</f>
        <v>212.4</v>
      </c>
      <c r="H495">
        <f>COUNTIF(orders[BookTitle],F495)</f>
        <v>1</v>
      </c>
    </row>
    <row r="496" spans="6:8" x14ac:dyDescent="0.3">
      <c r="F496" t="str">
        <v>Indeed fast too</v>
      </c>
      <c r="G496" s="24">
        <f>SUMIF(orders[BookTitle],F496,orders[TotalSales])</f>
        <v>69.33</v>
      </c>
      <c r="H496">
        <f>COUNTIF(orders[BookTitle],F496)</f>
        <v>2</v>
      </c>
    </row>
    <row r="497" spans="6:8" x14ac:dyDescent="0.3">
      <c r="F497" t="str">
        <v>Indeed trade main</v>
      </c>
      <c r="G497" s="24">
        <f>SUMIF(orders[BookTitle],F497,orders[TotalSales])</f>
        <v>434.27</v>
      </c>
      <c r="H497">
        <f>COUNTIF(orders[BookTitle],F497)</f>
        <v>4</v>
      </c>
    </row>
    <row r="498" spans="6:8" x14ac:dyDescent="0.3">
      <c r="F498" t="str">
        <v>Indicate rich</v>
      </c>
      <c r="G498" s="24">
        <f>SUMIF(orders[BookTitle],F498,orders[TotalSales])</f>
        <v>153.44</v>
      </c>
      <c r="H498">
        <f>COUNTIF(orders[BookTitle],F498)</f>
        <v>3</v>
      </c>
    </row>
    <row r="499" spans="6:8" x14ac:dyDescent="0.3">
      <c r="F499" t="str">
        <v>Information central</v>
      </c>
      <c r="G499" s="24">
        <f>SUMIF(orders[BookTitle],F499,orders[TotalSales])</f>
        <v>319.8</v>
      </c>
      <c r="H499">
        <f>COUNTIF(orders[BookTitle],F499)</f>
        <v>4</v>
      </c>
    </row>
    <row r="500" spans="6:8" x14ac:dyDescent="0.3">
      <c r="F500" t="str">
        <v>Information once affect</v>
      </c>
      <c r="G500" s="24">
        <f>SUMIF(orders[BookTitle],F500,orders[TotalSales])</f>
        <v>357.15000000000003</v>
      </c>
      <c r="H500">
        <f>COUNTIF(orders[BookTitle],F500)</f>
        <v>3</v>
      </c>
    </row>
    <row r="501" spans="6:8" x14ac:dyDescent="0.3">
      <c r="F501" t="str">
        <v>Inside green</v>
      </c>
      <c r="G501" s="24">
        <f>SUMIF(orders[BookTitle],F501,orders[TotalSales])</f>
        <v>210.68</v>
      </c>
      <c r="H501">
        <f>COUNTIF(orders[BookTitle],F501)</f>
        <v>3</v>
      </c>
    </row>
    <row r="502" spans="6:8" x14ac:dyDescent="0.3">
      <c r="F502" t="str">
        <v>Inside section figure</v>
      </c>
      <c r="G502" s="24">
        <f>SUMIF(orders[BookTitle],F502,orders[TotalSales])</f>
        <v>68.64</v>
      </c>
      <c r="H502">
        <f>COUNTIF(orders[BookTitle],F502)</f>
        <v>1</v>
      </c>
    </row>
    <row r="503" spans="6:8" x14ac:dyDescent="0.3">
      <c r="F503" t="str">
        <v>Instead resource</v>
      </c>
      <c r="G503" s="24">
        <f>SUMIF(orders[BookTitle],F503,orders[TotalSales])</f>
        <v>185.95</v>
      </c>
      <c r="H503">
        <f>COUNTIF(orders[BookTitle],F503)</f>
        <v>2</v>
      </c>
    </row>
    <row r="504" spans="6:8" x14ac:dyDescent="0.3">
      <c r="F504" t="str">
        <v>Instead sea</v>
      </c>
      <c r="G504" s="24">
        <f>SUMIF(orders[BookTitle],F504,orders[TotalSales])</f>
        <v>130.38999999999999</v>
      </c>
      <c r="H504">
        <f>COUNTIF(orders[BookTitle],F504)</f>
        <v>3</v>
      </c>
    </row>
    <row r="505" spans="6:8" x14ac:dyDescent="0.3">
      <c r="F505" t="str">
        <v>Institution night pull</v>
      </c>
      <c r="G505" s="24">
        <f>SUMIF(orders[BookTitle],F505,orders[TotalSales])</f>
        <v>404.13</v>
      </c>
      <c r="H505">
        <f>COUNTIF(orders[BookTitle],F505)</f>
        <v>3</v>
      </c>
    </row>
    <row r="506" spans="6:8" x14ac:dyDescent="0.3">
      <c r="F506" t="str">
        <v>Interesting either</v>
      </c>
      <c r="G506" s="24">
        <f>SUMIF(orders[BookTitle],F506,orders[TotalSales])</f>
        <v>102.27000000000001</v>
      </c>
      <c r="H506">
        <f>COUNTIF(orders[BookTitle],F506)</f>
        <v>3</v>
      </c>
    </row>
    <row r="507" spans="6:8" x14ac:dyDescent="0.3">
      <c r="F507" t="str">
        <v>International college</v>
      </c>
      <c r="G507" s="24">
        <f>SUMIF(orders[BookTitle],F507,orders[TotalSales])</f>
        <v>228.07</v>
      </c>
      <c r="H507">
        <f>COUNTIF(orders[BookTitle],F507)</f>
        <v>5</v>
      </c>
    </row>
    <row r="508" spans="6:8" x14ac:dyDescent="0.3">
      <c r="F508" t="str">
        <v>International play</v>
      </c>
      <c r="G508" s="24">
        <f>SUMIF(orders[BookTitle],F508,orders[TotalSales])</f>
        <v>446.64000000000004</v>
      </c>
      <c r="H508">
        <f>COUNTIF(orders[BookTitle],F508)</f>
        <v>3</v>
      </c>
    </row>
    <row r="509" spans="6:8" x14ac:dyDescent="0.3">
      <c r="F509" t="str">
        <v>International their</v>
      </c>
      <c r="G509" s="24">
        <f>SUMIF(orders[BookTitle],F509,orders[TotalSales])</f>
        <v>265.69</v>
      </c>
      <c r="H509">
        <f>COUNTIF(orders[BookTitle],F509)</f>
        <v>3</v>
      </c>
    </row>
    <row r="510" spans="6:8" x14ac:dyDescent="0.3">
      <c r="F510" t="str">
        <v>Interview professor per</v>
      </c>
      <c r="G510" s="24">
        <f>SUMIF(orders[BookTitle],F510,orders[TotalSales])</f>
        <v>241.29000000000002</v>
      </c>
      <c r="H510">
        <f>COUNTIF(orders[BookTitle],F510)</f>
        <v>3</v>
      </c>
    </row>
    <row r="511" spans="6:8" x14ac:dyDescent="0.3">
      <c r="F511" t="str">
        <v>Interview quickly central</v>
      </c>
      <c r="G511" s="24">
        <f>SUMIF(orders[BookTitle],F511,orders[TotalSales])</f>
        <v>70.77</v>
      </c>
      <c r="H511">
        <f>COUNTIF(orders[BookTitle],F511)</f>
        <v>1</v>
      </c>
    </row>
    <row r="512" spans="6:8" x14ac:dyDescent="0.3">
      <c r="F512" t="str">
        <v>Interview say</v>
      </c>
      <c r="G512" s="24">
        <f>SUMIF(orders[BookTitle],F512,orders[TotalSales])</f>
        <v>165.78</v>
      </c>
      <c r="H512">
        <f>COUNTIF(orders[BookTitle],F512)</f>
        <v>2</v>
      </c>
    </row>
    <row r="513" spans="6:8" x14ac:dyDescent="0.3">
      <c r="F513" t="str">
        <v>Interview sound</v>
      </c>
      <c r="G513" s="24">
        <f>SUMIF(orders[BookTitle],F513,orders[TotalSales])</f>
        <v>35.24</v>
      </c>
      <c r="H513">
        <f>COUNTIF(orders[BookTitle],F513)</f>
        <v>2</v>
      </c>
    </row>
    <row r="514" spans="6:8" x14ac:dyDescent="0.3">
      <c r="F514" t="str">
        <v>Interview worry edge</v>
      </c>
      <c r="G514" s="24">
        <f>SUMIF(orders[BookTitle],F514,orders[TotalSales])</f>
        <v>433</v>
      </c>
      <c r="H514">
        <f>COUNTIF(orders[BookTitle],F514)</f>
        <v>5</v>
      </c>
    </row>
    <row r="515" spans="6:8" x14ac:dyDescent="0.3">
      <c r="F515" t="str">
        <v>Investment figure sing</v>
      </c>
      <c r="G515" s="24">
        <f>SUMIF(orders[BookTitle],F515,orders[TotalSales])</f>
        <v>441.22</v>
      </c>
      <c r="H515">
        <f>COUNTIF(orders[BookTitle],F515)</f>
        <v>4</v>
      </c>
    </row>
    <row r="516" spans="6:8" x14ac:dyDescent="0.3">
      <c r="F516" t="str">
        <v>It sit</v>
      </c>
      <c r="G516" s="24">
        <f>SUMIF(orders[BookTitle],F516,orders[TotalSales])</f>
        <v>63.08</v>
      </c>
      <c r="H516">
        <f>COUNTIF(orders[BookTitle],F516)</f>
        <v>2</v>
      </c>
    </row>
    <row r="517" spans="6:8" x14ac:dyDescent="0.3">
      <c r="F517" t="str">
        <v>It wish</v>
      </c>
      <c r="G517" s="24">
        <f>SUMIF(orders[BookTitle],F517,orders[TotalSales])</f>
        <v>242.06</v>
      </c>
      <c r="H517">
        <f>COUNTIF(orders[BookTitle],F517)</f>
        <v>2</v>
      </c>
    </row>
    <row r="518" spans="6:8" x14ac:dyDescent="0.3">
      <c r="F518" t="str">
        <v>It worker</v>
      </c>
      <c r="G518" s="24">
        <f>SUMIF(orders[BookTitle],F518,orders[TotalSales])</f>
        <v>86.22</v>
      </c>
      <c r="H518">
        <f>COUNTIF(orders[BookTitle],F518)</f>
        <v>1</v>
      </c>
    </row>
    <row r="519" spans="6:8" x14ac:dyDescent="0.3">
      <c r="F519" t="str">
        <v>Item how</v>
      </c>
      <c r="G519" s="24">
        <f>SUMIF(orders[BookTitle],F519,orders[TotalSales])</f>
        <v>283.79999999999995</v>
      </c>
      <c r="H519">
        <f>COUNTIF(orders[BookTitle],F519)</f>
        <v>2</v>
      </c>
    </row>
    <row r="520" spans="6:8" x14ac:dyDescent="0.3">
      <c r="F520" t="str">
        <v>Item morning</v>
      </c>
      <c r="G520" s="24">
        <f>SUMIF(orders[BookTitle],F520,orders[TotalSales])</f>
        <v>224</v>
      </c>
      <c r="H520">
        <f>COUNTIF(orders[BookTitle],F520)</f>
        <v>1</v>
      </c>
    </row>
    <row r="521" spans="6:8" x14ac:dyDescent="0.3">
      <c r="F521" t="str">
        <v>Itself physical</v>
      </c>
      <c r="G521" s="24">
        <f>SUMIF(orders[BookTitle],F521,orders[TotalSales])</f>
        <v>93.67</v>
      </c>
      <c r="H521">
        <f>COUNTIF(orders[BookTitle],F521)</f>
        <v>3</v>
      </c>
    </row>
    <row r="522" spans="6:8" x14ac:dyDescent="0.3">
      <c r="F522" t="str">
        <v>Itself thought</v>
      </c>
      <c r="G522" s="24">
        <f>SUMIF(orders[BookTitle],F522,orders[TotalSales])</f>
        <v>33.81</v>
      </c>
      <c r="H522">
        <f>COUNTIF(orders[BookTitle],F522)</f>
        <v>1</v>
      </c>
    </row>
    <row r="523" spans="6:8" x14ac:dyDescent="0.3">
      <c r="F523" t="str">
        <v>Itself TV</v>
      </c>
      <c r="G523" s="24">
        <f>SUMIF(orders[BookTitle],F523,orders[TotalSales])</f>
        <v>124.12</v>
      </c>
      <c r="H523">
        <f>COUNTIF(orders[BookTitle],F523)</f>
        <v>2</v>
      </c>
    </row>
    <row r="524" spans="6:8" x14ac:dyDescent="0.3">
      <c r="F524" t="str">
        <v>Job somebody</v>
      </c>
      <c r="G524" s="24">
        <f>SUMIF(orders[BookTitle],F524,orders[TotalSales])</f>
        <v>169.26999999999998</v>
      </c>
      <c r="H524">
        <f>COUNTIF(orders[BookTitle],F524)</f>
        <v>4</v>
      </c>
    </row>
    <row r="525" spans="6:8" x14ac:dyDescent="0.3">
      <c r="F525" t="str">
        <v>Join source successful</v>
      </c>
      <c r="G525" s="24">
        <f>SUMIF(orders[BookTitle],F525,orders[TotalSales])</f>
        <v>309.33999999999997</v>
      </c>
      <c r="H525">
        <f>COUNTIF(orders[BookTitle],F525)</f>
        <v>4</v>
      </c>
    </row>
    <row r="526" spans="6:8" x14ac:dyDescent="0.3">
      <c r="F526" t="str">
        <v>Just list</v>
      </c>
      <c r="G526" s="24">
        <f>SUMIF(orders[BookTitle],F526,orders[TotalSales])</f>
        <v>403.45</v>
      </c>
      <c r="H526">
        <f>COUNTIF(orders[BookTitle],F526)</f>
        <v>5</v>
      </c>
    </row>
    <row r="527" spans="6:8" x14ac:dyDescent="0.3">
      <c r="F527" t="str">
        <v>Just machine participant account</v>
      </c>
      <c r="G527" s="24">
        <f>SUMIF(orders[BookTitle],F527,orders[TotalSales])</f>
        <v>166.6</v>
      </c>
      <c r="H527">
        <f>COUNTIF(orders[BookTitle],F527)</f>
        <v>1</v>
      </c>
    </row>
    <row r="528" spans="6:8" x14ac:dyDescent="0.3">
      <c r="F528" t="str">
        <v>Just speech whom</v>
      </c>
      <c r="G528" s="24">
        <f>SUMIF(orders[BookTitle],F528,orders[TotalSales])</f>
        <v>158.13999999999999</v>
      </c>
      <c r="H528">
        <f>COUNTIF(orders[BookTitle],F528)</f>
        <v>3</v>
      </c>
    </row>
    <row r="529" spans="6:8" x14ac:dyDescent="0.3">
      <c r="F529" t="str">
        <v>Key send make</v>
      </c>
      <c r="G529" s="24">
        <f>SUMIF(orders[BookTitle],F529,orders[TotalSales])</f>
        <v>253.24</v>
      </c>
      <c r="H529">
        <f>COUNTIF(orders[BookTitle],F529)</f>
        <v>2</v>
      </c>
    </row>
    <row r="530" spans="6:8" x14ac:dyDescent="0.3">
      <c r="F530" t="str">
        <v>Kitchen think evening environmental</v>
      </c>
      <c r="G530" s="24">
        <f>SUMIF(orders[BookTitle],F530,orders[TotalSales])</f>
        <v>67.11</v>
      </c>
      <c r="H530">
        <f>COUNTIF(orders[BookTitle],F530)</f>
        <v>1</v>
      </c>
    </row>
    <row r="531" spans="6:8" x14ac:dyDescent="0.3">
      <c r="F531" t="str">
        <v>Know democratic still</v>
      </c>
      <c r="G531" s="24">
        <f>SUMIF(orders[BookTitle],F531,orders[TotalSales])</f>
        <v>92.8</v>
      </c>
      <c r="H531">
        <f>COUNTIF(orders[BookTitle],F531)</f>
        <v>3</v>
      </c>
    </row>
    <row r="532" spans="6:8" x14ac:dyDescent="0.3">
      <c r="F532" t="str">
        <v>Know space against safe</v>
      </c>
      <c r="G532" s="24">
        <f>SUMIF(orders[BookTitle],F532,orders[TotalSales])</f>
        <v>414.72</v>
      </c>
      <c r="H532">
        <f>COUNTIF(orders[BookTitle],F532)</f>
        <v>4</v>
      </c>
    </row>
    <row r="533" spans="6:8" x14ac:dyDescent="0.3">
      <c r="F533" t="str">
        <v>Know water</v>
      </c>
      <c r="G533" s="24">
        <f>SUMIF(orders[BookTitle],F533,orders[TotalSales])</f>
        <v>206.48000000000002</v>
      </c>
      <c r="H533">
        <f>COUNTIF(orders[BookTitle],F533)</f>
        <v>6</v>
      </c>
    </row>
    <row r="534" spans="6:8" x14ac:dyDescent="0.3">
      <c r="F534" t="str">
        <v>Knowledge beyond lot</v>
      </c>
      <c r="G534" s="24">
        <f>SUMIF(orders[BookTitle],F534,orders[TotalSales])</f>
        <v>73.61</v>
      </c>
      <c r="H534">
        <f>COUNTIF(orders[BookTitle],F534)</f>
        <v>2</v>
      </c>
    </row>
    <row r="535" spans="6:8" x14ac:dyDescent="0.3">
      <c r="F535" t="str">
        <v>Knowledge establish</v>
      </c>
      <c r="G535" s="24">
        <f>SUMIF(orders[BookTitle],F535,orders[TotalSales])</f>
        <v>212.86</v>
      </c>
      <c r="H535">
        <f>COUNTIF(orders[BookTitle],F535)</f>
        <v>3</v>
      </c>
    </row>
    <row r="536" spans="6:8" x14ac:dyDescent="0.3">
      <c r="F536" t="str">
        <v>Knowledge other ground</v>
      </c>
      <c r="G536" s="24">
        <f>SUMIF(orders[BookTitle],F536,orders[TotalSales])</f>
        <v>415.28</v>
      </c>
      <c r="H536">
        <f>COUNTIF(orders[BookTitle],F536)</f>
        <v>5</v>
      </c>
    </row>
    <row r="537" spans="6:8" x14ac:dyDescent="0.3">
      <c r="F537" t="str">
        <v>Knowledge white</v>
      </c>
      <c r="G537" s="24">
        <f>SUMIF(orders[BookTitle],F537,orders[TotalSales])</f>
        <v>417.21</v>
      </c>
      <c r="H537">
        <f>COUNTIF(orders[BookTitle],F537)</f>
        <v>3</v>
      </c>
    </row>
    <row r="538" spans="6:8" x14ac:dyDescent="0.3">
      <c r="F538" t="str">
        <v>Land rate treat</v>
      </c>
      <c r="G538" s="24">
        <f>SUMIF(orders[BookTitle],F538,orders[TotalSales])</f>
        <v>16.850000000000001</v>
      </c>
      <c r="H538">
        <f>COUNTIF(orders[BookTitle],F538)</f>
        <v>3</v>
      </c>
    </row>
    <row r="539" spans="6:8" x14ac:dyDescent="0.3">
      <c r="F539" t="str">
        <v>Language</v>
      </c>
      <c r="G539" s="24">
        <f>SUMIF(orders[BookTitle],F539,orders[TotalSales])</f>
        <v>210.26999999999998</v>
      </c>
      <c r="H539">
        <f>COUNTIF(orders[BookTitle],F539)</f>
        <v>2</v>
      </c>
    </row>
    <row r="540" spans="6:8" x14ac:dyDescent="0.3">
      <c r="F540" t="str">
        <v>Language current</v>
      </c>
      <c r="G540" s="24">
        <f>SUMIF(orders[BookTitle],F540,orders[TotalSales])</f>
        <v>89.72</v>
      </c>
      <c r="H540">
        <f>COUNTIF(orders[BookTitle],F540)</f>
        <v>1</v>
      </c>
    </row>
    <row r="541" spans="6:8" x14ac:dyDescent="0.3">
      <c r="F541" t="str">
        <v>Language serve</v>
      </c>
      <c r="G541" s="24">
        <f>SUMIF(orders[BookTitle],F541,orders[TotalSales])</f>
        <v>21.52</v>
      </c>
      <c r="H541">
        <f>COUNTIF(orders[BookTitle],F541)</f>
        <v>1</v>
      </c>
    </row>
    <row r="542" spans="6:8" x14ac:dyDescent="0.3">
      <c r="F542" t="str">
        <v>Large history same</v>
      </c>
      <c r="G542" s="24">
        <f>SUMIF(orders[BookTitle],F542,orders[TotalSales])</f>
        <v>176.97</v>
      </c>
      <c r="H542">
        <f>COUNTIF(orders[BookTitle],F542)</f>
        <v>4</v>
      </c>
    </row>
    <row r="543" spans="6:8" x14ac:dyDescent="0.3">
      <c r="F543" t="str">
        <v>Large minute appear</v>
      </c>
      <c r="G543" s="24">
        <f>SUMIF(orders[BookTitle],F543,orders[TotalSales])</f>
        <v>833.8599999999999</v>
      </c>
      <c r="H543">
        <f>COUNTIF(orders[BookTitle],F543)</f>
        <v>5</v>
      </c>
    </row>
    <row r="544" spans="6:8" x14ac:dyDescent="0.3">
      <c r="F544" t="str">
        <v>Late</v>
      </c>
      <c r="G544" s="24">
        <f>SUMIF(orders[BookTitle],F544,orders[TotalSales])</f>
        <v>153.1</v>
      </c>
      <c r="H544">
        <f>COUNTIF(orders[BookTitle],F544)</f>
        <v>2</v>
      </c>
    </row>
    <row r="545" spans="6:8" x14ac:dyDescent="0.3">
      <c r="F545" t="str">
        <v>Late begin</v>
      </c>
      <c r="G545" s="24">
        <f>SUMIF(orders[BookTitle],F545,orders[TotalSales])</f>
        <v>581.04999999999995</v>
      </c>
      <c r="H545">
        <f>COUNTIF(orders[BookTitle],F545)</f>
        <v>5</v>
      </c>
    </row>
    <row r="546" spans="6:8" x14ac:dyDescent="0.3">
      <c r="F546" t="str">
        <v>Late watch read</v>
      </c>
      <c r="G546" s="24">
        <f>SUMIF(orders[BookTitle],F546,orders[TotalSales])</f>
        <v>117.73</v>
      </c>
      <c r="H546">
        <f>COUNTIF(orders[BookTitle],F546)</f>
        <v>4</v>
      </c>
    </row>
    <row r="547" spans="6:8" x14ac:dyDescent="0.3">
      <c r="F547" t="str">
        <v>Later</v>
      </c>
      <c r="G547" s="24">
        <f>SUMIF(orders[BookTitle],F547,orders[TotalSales])</f>
        <v>355.74</v>
      </c>
      <c r="H547">
        <f>COUNTIF(orders[BookTitle],F547)</f>
        <v>3</v>
      </c>
    </row>
    <row r="548" spans="6:8" x14ac:dyDescent="0.3">
      <c r="F548" t="str">
        <v>Later baby everybody</v>
      </c>
      <c r="G548" s="24">
        <f>SUMIF(orders[BookTitle],F548,orders[TotalSales])</f>
        <v>18.809999999999999</v>
      </c>
      <c r="H548">
        <f>COUNTIF(orders[BookTitle],F548)</f>
        <v>1</v>
      </c>
    </row>
    <row r="549" spans="6:8" x14ac:dyDescent="0.3">
      <c r="F549" t="str">
        <v>Later brother</v>
      </c>
      <c r="G549" s="24">
        <f>SUMIF(orders[BookTitle],F549,orders[TotalSales])</f>
        <v>46.25</v>
      </c>
      <c r="H549">
        <f>COUNTIF(orders[BookTitle],F549)</f>
        <v>2</v>
      </c>
    </row>
    <row r="550" spans="6:8" x14ac:dyDescent="0.3">
      <c r="F550" t="str">
        <v>Later light avoid</v>
      </c>
      <c r="G550" s="24">
        <f>SUMIF(orders[BookTitle],F550,orders[TotalSales])</f>
        <v>37.39</v>
      </c>
      <c r="H550">
        <f>COUNTIF(orders[BookTitle],F550)</f>
        <v>3</v>
      </c>
    </row>
    <row r="551" spans="6:8" x14ac:dyDescent="0.3">
      <c r="F551" t="str">
        <v>Laugh</v>
      </c>
      <c r="G551" s="24">
        <f>SUMIF(orders[BookTitle],F551,orders[TotalSales])</f>
        <v>92.38</v>
      </c>
      <c r="H551">
        <f>COUNTIF(orders[BookTitle],F551)</f>
        <v>2</v>
      </c>
    </row>
    <row r="552" spans="6:8" x14ac:dyDescent="0.3">
      <c r="F552" t="str">
        <v>Lawyer modern south somebody</v>
      </c>
      <c r="G552" s="24">
        <f>SUMIF(orders[BookTitle],F552,orders[TotalSales])</f>
        <v>10.42</v>
      </c>
      <c r="H552">
        <f>COUNTIF(orders[BookTitle],F552)</f>
        <v>1</v>
      </c>
    </row>
    <row r="553" spans="6:8" x14ac:dyDescent="0.3">
      <c r="F553" t="str">
        <v>Lay agent account</v>
      </c>
      <c r="G553" s="24">
        <f>SUMIF(orders[BookTitle],F553,orders[TotalSales])</f>
        <v>124.16</v>
      </c>
      <c r="H553">
        <f>COUNTIF(orders[BookTitle],F553)</f>
        <v>2</v>
      </c>
    </row>
    <row r="554" spans="6:8" x14ac:dyDescent="0.3">
      <c r="F554" t="str">
        <v>Lay arm</v>
      </c>
      <c r="G554" s="24">
        <f>SUMIF(orders[BookTitle],F554,orders[TotalSales])</f>
        <v>282.14000000000004</v>
      </c>
      <c r="H554">
        <f>COUNTIF(orders[BookTitle],F554)</f>
        <v>4</v>
      </c>
    </row>
    <row r="555" spans="6:8" x14ac:dyDescent="0.3">
      <c r="F555" t="str">
        <v>Lay form everyone</v>
      </c>
      <c r="G555" s="24">
        <f>SUMIF(orders[BookTitle],F555,orders[TotalSales])</f>
        <v>37.78</v>
      </c>
      <c r="H555">
        <f>COUNTIF(orders[BookTitle],F555)</f>
        <v>1</v>
      </c>
    </row>
    <row r="556" spans="6:8" x14ac:dyDescent="0.3">
      <c r="F556" t="str">
        <v>Lay region</v>
      </c>
      <c r="G556" s="24">
        <f>SUMIF(orders[BookTitle],F556,orders[TotalSales])</f>
        <v>345.2</v>
      </c>
      <c r="H556">
        <f>COUNTIF(orders[BookTitle],F556)</f>
        <v>3</v>
      </c>
    </row>
    <row r="557" spans="6:8" x14ac:dyDescent="0.3">
      <c r="F557" t="str">
        <v>Leader computer one</v>
      </c>
      <c r="G557" s="24">
        <f>SUMIF(orders[BookTitle],F557,orders[TotalSales])</f>
        <v>270.37</v>
      </c>
      <c r="H557">
        <f>COUNTIF(orders[BookTitle],F557)</f>
        <v>2</v>
      </c>
    </row>
    <row r="558" spans="6:8" x14ac:dyDescent="0.3">
      <c r="F558" t="str">
        <v>Leader well they most</v>
      </c>
      <c r="G558" s="24">
        <f>SUMIF(orders[BookTitle],F558,orders[TotalSales])</f>
        <v>567.83000000000004</v>
      </c>
      <c r="H558">
        <f>COUNTIF(orders[BookTitle],F558)</f>
        <v>3</v>
      </c>
    </row>
    <row r="559" spans="6:8" x14ac:dyDescent="0.3">
      <c r="F559" t="str">
        <v>Learn</v>
      </c>
      <c r="G559" s="24">
        <f>SUMIF(orders[BookTitle],F559,orders[TotalSales])</f>
        <v>183.28</v>
      </c>
      <c r="H559">
        <f>COUNTIF(orders[BookTitle],F559)</f>
        <v>1</v>
      </c>
    </row>
    <row r="560" spans="6:8" x14ac:dyDescent="0.3">
      <c r="F560" t="str">
        <v>Learn enter military</v>
      </c>
      <c r="G560" s="24">
        <f>SUMIF(orders[BookTitle],F560,orders[TotalSales])</f>
        <v>240.82</v>
      </c>
      <c r="H560">
        <f>COUNTIF(orders[BookTitle],F560)</f>
        <v>4</v>
      </c>
    </row>
    <row r="561" spans="6:8" x14ac:dyDescent="0.3">
      <c r="F561" t="str">
        <v>Learn have culture</v>
      </c>
      <c r="G561" s="24">
        <f>SUMIF(orders[BookTitle],F561,orders[TotalSales])</f>
        <v>119.46000000000001</v>
      </c>
      <c r="H561">
        <f>COUNTIF(orders[BookTitle],F561)</f>
        <v>3</v>
      </c>
    </row>
    <row r="562" spans="6:8" x14ac:dyDescent="0.3">
      <c r="F562" t="str">
        <v>Least current</v>
      </c>
      <c r="G562" s="24">
        <f>SUMIF(orders[BookTitle],F562,orders[TotalSales])</f>
        <v>331.98</v>
      </c>
      <c r="H562">
        <f>COUNTIF(orders[BookTitle],F562)</f>
        <v>3</v>
      </c>
    </row>
    <row r="563" spans="6:8" x14ac:dyDescent="0.3">
      <c r="F563" t="str">
        <v>Leave while</v>
      </c>
      <c r="G563" s="24">
        <f>SUMIF(orders[BookTitle],F563,orders[TotalSales])</f>
        <v>45.8</v>
      </c>
      <c r="H563">
        <f>COUNTIF(orders[BookTitle],F563)</f>
        <v>2</v>
      </c>
    </row>
    <row r="564" spans="6:8" x14ac:dyDescent="0.3">
      <c r="F564" t="str">
        <v>Leg close discuss</v>
      </c>
      <c r="G564" s="24">
        <f>SUMIF(orders[BookTitle],F564,orders[TotalSales])</f>
        <v>244.54000000000002</v>
      </c>
      <c r="H564">
        <f>COUNTIF(orders[BookTitle],F564)</f>
        <v>2</v>
      </c>
    </row>
    <row r="565" spans="6:8" x14ac:dyDescent="0.3">
      <c r="F565" t="str">
        <v>Leg see low true</v>
      </c>
      <c r="G565" s="24">
        <f>SUMIF(orders[BookTitle],F565,orders[TotalSales])</f>
        <v>617.4</v>
      </c>
      <c r="H565">
        <f>COUNTIF(orders[BookTitle],F565)</f>
        <v>5</v>
      </c>
    </row>
    <row r="566" spans="6:8" x14ac:dyDescent="0.3">
      <c r="F566" t="str">
        <v>Less national</v>
      </c>
      <c r="G566" s="24">
        <f>SUMIF(orders[BookTitle],F566,orders[TotalSales])</f>
        <v>609.20999999999992</v>
      </c>
      <c r="H566">
        <f>COUNTIF(orders[BookTitle],F566)</f>
        <v>4</v>
      </c>
    </row>
    <row r="567" spans="6:8" x14ac:dyDescent="0.3">
      <c r="F567" t="str">
        <v>Letter possible</v>
      </c>
      <c r="G567" s="24">
        <f>SUMIF(orders[BookTitle],F567,orders[TotalSales])</f>
        <v>406.99</v>
      </c>
      <c r="H567">
        <f>COUNTIF(orders[BookTitle],F567)</f>
        <v>3</v>
      </c>
    </row>
    <row r="568" spans="6:8" x14ac:dyDescent="0.3">
      <c r="F568" t="str">
        <v>Letter process cause</v>
      </c>
      <c r="G568" s="24">
        <f>SUMIF(orders[BookTitle],F568,orders[TotalSales])</f>
        <v>159.32</v>
      </c>
      <c r="H568">
        <f>COUNTIF(orders[BookTitle],F568)</f>
        <v>2</v>
      </c>
    </row>
    <row r="569" spans="6:8" x14ac:dyDescent="0.3">
      <c r="F569" t="str">
        <v>Life policy run three</v>
      </c>
      <c r="G569" s="24">
        <f>SUMIF(orders[BookTitle],F569,orders[TotalSales])</f>
        <v>47.18</v>
      </c>
      <c r="H569">
        <f>COUNTIF(orders[BookTitle],F569)</f>
        <v>1</v>
      </c>
    </row>
    <row r="570" spans="6:8" x14ac:dyDescent="0.3">
      <c r="F570" t="str">
        <v>Life she fire</v>
      </c>
      <c r="G570" s="24">
        <f>SUMIF(orders[BookTitle],F570,orders[TotalSales])</f>
        <v>171.27</v>
      </c>
      <c r="H570">
        <f>COUNTIF(orders[BookTitle],F570)</f>
        <v>2</v>
      </c>
    </row>
    <row r="571" spans="6:8" x14ac:dyDescent="0.3">
      <c r="F571" t="str">
        <v>Light term</v>
      </c>
      <c r="G571" s="24">
        <f>SUMIF(orders[BookTitle],F571,orders[TotalSales])</f>
        <v>160.63</v>
      </c>
      <c r="H571">
        <f>COUNTIF(orders[BookTitle],F571)</f>
        <v>2</v>
      </c>
    </row>
    <row r="572" spans="6:8" x14ac:dyDescent="0.3">
      <c r="F572" t="str">
        <v>Likely red</v>
      </c>
      <c r="G572" s="24">
        <f>SUMIF(orders[BookTitle],F572,orders[TotalSales])</f>
        <v>172.2</v>
      </c>
      <c r="H572">
        <f>COUNTIF(orders[BookTitle],F572)</f>
        <v>3</v>
      </c>
    </row>
    <row r="573" spans="6:8" x14ac:dyDescent="0.3">
      <c r="F573" t="str">
        <v>Line board</v>
      </c>
      <c r="G573" s="24">
        <f>SUMIF(orders[BookTitle],F573,orders[TotalSales])</f>
        <v>61.41</v>
      </c>
      <c r="H573">
        <f>COUNTIF(orders[BookTitle],F573)</f>
        <v>3</v>
      </c>
    </row>
    <row r="574" spans="6:8" x14ac:dyDescent="0.3">
      <c r="F574" t="str">
        <v>Line perhaps enjoy</v>
      </c>
      <c r="G574" s="24">
        <f>SUMIF(orders[BookTitle],F574,orders[TotalSales])</f>
        <v>97.15</v>
      </c>
      <c r="H574">
        <f>COUNTIF(orders[BookTitle],F574)</f>
        <v>2</v>
      </c>
    </row>
    <row r="575" spans="6:8" x14ac:dyDescent="0.3">
      <c r="F575" t="str">
        <v>Line prepare some</v>
      </c>
      <c r="G575" s="24">
        <f>SUMIF(orders[BookTitle],F575,orders[TotalSales])</f>
        <v>88.59</v>
      </c>
      <c r="H575">
        <f>COUNTIF(orders[BookTitle],F575)</f>
        <v>1</v>
      </c>
    </row>
    <row r="576" spans="6:8" x14ac:dyDescent="0.3">
      <c r="F576" t="str">
        <v>Listen</v>
      </c>
      <c r="G576" s="24">
        <f>SUMIF(orders[BookTitle],F576,orders[TotalSales])</f>
        <v>207.23</v>
      </c>
      <c r="H576">
        <f>COUNTIF(orders[BookTitle],F576)</f>
        <v>5</v>
      </c>
    </row>
    <row r="577" spans="6:8" x14ac:dyDescent="0.3">
      <c r="F577" t="str">
        <v>Little eight campaign</v>
      </c>
      <c r="G577" s="24">
        <f>SUMIF(orders[BookTitle],F577,orders[TotalSales])</f>
        <v>250.1</v>
      </c>
      <c r="H577">
        <f>COUNTIF(orders[BookTitle],F577)</f>
        <v>2</v>
      </c>
    </row>
    <row r="578" spans="6:8" x14ac:dyDescent="0.3">
      <c r="F578" t="str">
        <v>Live</v>
      </c>
      <c r="G578" s="24">
        <f>SUMIF(orders[BookTitle],F578,orders[TotalSales])</f>
        <v>75.83</v>
      </c>
      <c r="H578">
        <f>COUNTIF(orders[BookTitle],F578)</f>
        <v>4</v>
      </c>
    </row>
    <row r="579" spans="6:8" x14ac:dyDescent="0.3">
      <c r="F579" t="str">
        <v>Live method girl visit</v>
      </c>
      <c r="G579" s="24">
        <f>SUMIF(orders[BookTitle],F579,orders[TotalSales])</f>
        <v>148.52000000000001</v>
      </c>
      <c r="H579">
        <f>COUNTIF(orders[BookTitle],F579)</f>
        <v>1</v>
      </c>
    </row>
    <row r="580" spans="6:8" x14ac:dyDescent="0.3">
      <c r="F580" t="str">
        <v>Local citizen</v>
      </c>
      <c r="G580" s="24">
        <f>SUMIF(orders[BookTitle],F580,orders[TotalSales])</f>
        <v>182</v>
      </c>
      <c r="H580">
        <f>COUNTIF(orders[BookTitle],F580)</f>
        <v>3</v>
      </c>
    </row>
    <row r="581" spans="6:8" x14ac:dyDescent="0.3">
      <c r="F581" t="str">
        <v>Local difficult feeling</v>
      </c>
      <c r="G581" s="24">
        <f>SUMIF(orders[BookTitle],F581,orders[TotalSales])</f>
        <v>39.33</v>
      </c>
      <c r="H581">
        <f>COUNTIF(orders[BookTitle],F581)</f>
        <v>1</v>
      </c>
    </row>
    <row r="582" spans="6:8" x14ac:dyDescent="0.3">
      <c r="F582" t="str">
        <v>Long fire</v>
      </c>
      <c r="G582" s="24">
        <f>SUMIF(orders[BookTitle],F582,orders[TotalSales])</f>
        <v>167.07999999999998</v>
      </c>
      <c r="H582">
        <f>COUNTIF(orders[BookTitle],F582)</f>
        <v>2</v>
      </c>
    </row>
    <row r="583" spans="6:8" x14ac:dyDescent="0.3">
      <c r="F583" t="str">
        <v>Long yes PM</v>
      </c>
      <c r="G583" s="24">
        <f>SUMIF(orders[BookTitle],F583,orders[TotalSales])</f>
        <v>170.95</v>
      </c>
      <c r="H583">
        <f>COUNTIF(orders[BookTitle],F583)</f>
        <v>1</v>
      </c>
    </row>
    <row r="584" spans="6:8" x14ac:dyDescent="0.3">
      <c r="F584" t="str">
        <v>Look every</v>
      </c>
      <c r="G584" s="24">
        <f>SUMIF(orders[BookTitle],F584,orders[TotalSales])</f>
        <v>610.65</v>
      </c>
      <c r="H584">
        <f>COUNTIF(orders[BookTitle],F584)</f>
        <v>4</v>
      </c>
    </row>
    <row r="585" spans="6:8" x14ac:dyDescent="0.3">
      <c r="F585" t="str">
        <v>Look fall trip</v>
      </c>
      <c r="G585" s="24">
        <f>SUMIF(orders[BookTitle],F585,orders[TotalSales])</f>
        <v>47.8</v>
      </c>
      <c r="H585">
        <f>COUNTIF(orders[BookTitle],F585)</f>
        <v>1</v>
      </c>
    </row>
    <row r="586" spans="6:8" x14ac:dyDescent="0.3">
      <c r="F586" t="str">
        <v>Loss magazine</v>
      </c>
      <c r="G586" s="24">
        <f>SUMIF(orders[BookTitle],F586,orders[TotalSales])</f>
        <v>246.44</v>
      </c>
      <c r="H586">
        <f>COUNTIF(orders[BookTitle],F586)</f>
        <v>2</v>
      </c>
    </row>
    <row r="587" spans="6:8" x14ac:dyDescent="0.3">
      <c r="F587" t="str">
        <v>Loss test word produce</v>
      </c>
      <c r="G587" s="24">
        <f>SUMIF(orders[BookTitle],F587,orders[TotalSales])</f>
        <v>526.51</v>
      </c>
      <c r="H587">
        <f>COUNTIF(orders[BookTitle],F587)</f>
        <v>3</v>
      </c>
    </row>
    <row r="588" spans="6:8" x14ac:dyDescent="0.3">
      <c r="F588" t="str">
        <v>Low machine</v>
      </c>
      <c r="G588" s="24">
        <f>SUMIF(orders[BookTitle],F588,orders[TotalSales])</f>
        <v>84.9</v>
      </c>
      <c r="H588">
        <f>COUNTIF(orders[BookTitle],F588)</f>
        <v>1</v>
      </c>
    </row>
    <row r="589" spans="6:8" x14ac:dyDescent="0.3">
      <c r="F589" t="str">
        <v>Main</v>
      </c>
      <c r="G589" s="24">
        <f>SUMIF(orders[BookTitle],F589,orders[TotalSales])</f>
        <v>333.18</v>
      </c>
      <c r="H589">
        <f>COUNTIF(orders[BookTitle],F589)</f>
        <v>2</v>
      </c>
    </row>
    <row r="590" spans="6:8" x14ac:dyDescent="0.3">
      <c r="F590" t="str">
        <v>Maintain some lose</v>
      </c>
      <c r="G590" s="24">
        <f>SUMIF(orders[BookTitle],F590,orders[TotalSales])</f>
        <v>318.52000000000004</v>
      </c>
      <c r="H590">
        <f>COUNTIF(orders[BookTitle],F590)</f>
        <v>4</v>
      </c>
    </row>
    <row r="591" spans="6:8" x14ac:dyDescent="0.3">
      <c r="F591" t="str">
        <v>Major business single</v>
      </c>
      <c r="G591" s="24">
        <f>SUMIF(orders[BookTitle],F591,orders[TotalSales])</f>
        <v>31.73</v>
      </c>
      <c r="H591">
        <f>COUNTIF(orders[BookTitle],F591)</f>
        <v>1</v>
      </c>
    </row>
    <row r="592" spans="6:8" x14ac:dyDescent="0.3">
      <c r="F592" t="str">
        <v>Major of determine</v>
      </c>
      <c r="G592" s="24">
        <f>SUMIF(orders[BookTitle],F592,orders[TotalSales])</f>
        <v>103.23</v>
      </c>
      <c r="H592">
        <f>COUNTIF(orders[BookTitle],F592)</f>
        <v>1</v>
      </c>
    </row>
    <row r="593" spans="6:8" x14ac:dyDescent="0.3">
      <c r="F593" t="str">
        <v>Majority reduce</v>
      </c>
      <c r="G593" s="24">
        <f>SUMIF(orders[BookTitle],F593,orders[TotalSales])</f>
        <v>382.96999999999997</v>
      </c>
      <c r="H593">
        <f>COUNTIF(orders[BookTitle],F593)</f>
        <v>5</v>
      </c>
    </row>
    <row r="594" spans="6:8" x14ac:dyDescent="0.3">
      <c r="F594" t="str">
        <v>Make machine budget</v>
      </c>
      <c r="G594" s="24">
        <f>SUMIF(orders[BookTitle],F594,orders[TotalSales])</f>
        <v>313.62</v>
      </c>
      <c r="H594">
        <f>COUNTIF(orders[BookTitle],F594)</f>
        <v>4</v>
      </c>
    </row>
    <row r="595" spans="6:8" x14ac:dyDescent="0.3">
      <c r="F595" t="str">
        <v>Man direction door</v>
      </c>
      <c r="G595" s="24">
        <f>SUMIF(orders[BookTitle],F595,orders[TotalSales])</f>
        <v>130.88</v>
      </c>
      <c r="H595">
        <f>COUNTIF(orders[BookTitle],F595)</f>
        <v>1</v>
      </c>
    </row>
    <row r="596" spans="6:8" x14ac:dyDescent="0.3">
      <c r="F596" t="str">
        <v>Manage catch maybe</v>
      </c>
      <c r="G596" s="24">
        <f>SUMIF(orders[BookTitle],F596,orders[TotalSales])</f>
        <v>166.12</v>
      </c>
      <c r="H596">
        <f>COUNTIF(orders[BookTitle],F596)</f>
        <v>3</v>
      </c>
    </row>
    <row r="597" spans="6:8" x14ac:dyDescent="0.3">
      <c r="F597" t="str">
        <v>Manage piece</v>
      </c>
      <c r="G597" s="24">
        <f>SUMIF(orders[BookTitle],F597,orders[TotalSales])</f>
        <v>498.72999999999996</v>
      </c>
      <c r="H597">
        <f>COUNTIF(orders[BookTitle],F597)</f>
        <v>4</v>
      </c>
    </row>
    <row r="598" spans="6:8" x14ac:dyDescent="0.3">
      <c r="F598" t="str">
        <v>Manage wish condition</v>
      </c>
      <c r="G598" s="24">
        <f>SUMIF(orders[BookTitle],F598,orders[TotalSales])</f>
        <v>99</v>
      </c>
      <c r="H598">
        <f>COUNTIF(orders[BookTitle],F598)</f>
        <v>1</v>
      </c>
    </row>
    <row r="599" spans="6:8" x14ac:dyDescent="0.3">
      <c r="F599" t="str">
        <v>Market</v>
      </c>
      <c r="G599" s="24">
        <f>SUMIF(orders[BookTitle],F599,orders[TotalSales])</f>
        <v>522.97</v>
      </c>
      <c r="H599">
        <f>COUNTIF(orders[BookTitle],F599)</f>
        <v>6</v>
      </c>
    </row>
    <row r="600" spans="6:8" x14ac:dyDescent="0.3">
      <c r="F600" t="str">
        <v>Market region issue</v>
      </c>
      <c r="G600" s="24">
        <f>SUMIF(orders[BookTitle],F600,orders[TotalSales])</f>
        <v>64.78</v>
      </c>
      <c r="H600">
        <f>COUNTIF(orders[BookTitle],F600)</f>
        <v>2</v>
      </c>
    </row>
    <row r="601" spans="6:8" x14ac:dyDescent="0.3">
      <c r="F601" t="str">
        <v>Marriage have</v>
      </c>
      <c r="G601" s="24">
        <f>SUMIF(orders[BookTitle],F601,orders[TotalSales])</f>
        <v>251.68</v>
      </c>
      <c r="H601">
        <f>COUNTIF(orders[BookTitle],F601)</f>
        <v>2</v>
      </c>
    </row>
    <row r="602" spans="6:8" x14ac:dyDescent="0.3">
      <c r="F602" t="str">
        <v>Material economy</v>
      </c>
      <c r="G602" s="24">
        <f>SUMIF(orders[BookTitle],F602,orders[TotalSales])</f>
        <v>365.51</v>
      </c>
      <c r="H602">
        <f>COUNTIF(orders[BookTitle],F602)</f>
        <v>4</v>
      </c>
    </row>
    <row r="603" spans="6:8" x14ac:dyDescent="0.3">
      <c r="F603" t="str">
        <v>Material word</v>
      </c>
      <c r="G603" s="24">
        <f>SUMIF(orders[BookTitle],F603,orders[TotalSales])</f>
        <v>60.660000000000004</v>
      </c>
      <c r="H603">
        <f>COUNTIF(orders[BookTitle],F603)</f>
        <v>3</v>
      </c>
    </row>
    <row r="604" spans="6:8" x14ac:dyDescent="0.3">
      <c r="F604" t="str">
        <v>Matter community fund</v>
      </c>
      <c r="G604" s="24">
        <f>SUMIF(orders[BookTitle],F604,orders[TotalSales])</f>
        <v>9.57</v>
      </c>
      <c r="H604">
        <f>COUNTIF(orders[BookTitle],F604)</f>
        <v>1</v>
      </c>
    </row>
    <row r="605" spans="6:8" x14ac:dyDescent="0.3">
      <c r="F605" t="str">
        <v>May able bar</v>
      </c>
      <c r="G605" s="24">
        <f>SUMIF(orders[BookTitle],F605,orders[TotalSales])</f>
        <v>123.64</v>
      </c>
      <c r="H605">
        <f>COUNTIF(orders[BookTitle],F605)</f>
        <v>1</v>
      </c>
    </row>
    <row r="606" spans="6:8" x14ac:dyDescent="0.3">
      <c r="F606" t="str">
        <v>May agent</v>
      </c>
      <c r="G606" s="24">
        <f>SUMIF(orders[BookTitle],F606,orders[TotalSales])</f>
        <v>166.07999999999998</v>
      </c>
      <c r="H606">
        <f>COUNTIF(orders[BookTitle],F606)</f>
        <v>4</v>
      </c>
    </row>
    <row r="607" spans="6:8" x14ac:dyDescent="0.3">
      <c r="F607" t="str">
        <v>Me over stock practice</v>
      </c>
      <c r="G607" s="24">
        <f>SUMIF(orders[BookTitle],F607,orders[TotalSales])</f>
        <v>131.09</v>
      </c>
      <c r="H607">
        <f>COUNTIF(orders[BookTitle],F607)</f>
        <v>3</v>
      </c>
    </row>
    <row r="608" spans="6:8" x14ac:dyDescent="0.3">
      <c r="F608" t="str">
        <v>Mean</v>
      </c>
      <c r="G608" s="24">
        <f>SUMIF(orders[BookTitle],F608,orders[TotalSales])</f>
        <v>88.25</v>
      </c>
      <c r="H608">
        <f>COUNTIF(orders[BookTitle],F608)</f>
        <v>1</v>
      </c>
    </row>
    <row r="609" spans="6:8" x14ac:dyDescent="0.3">
      <c r="F609" t="str">
        <v>Mean forward</v>
      </c>
      <c r="G609" s="24">
        <f>SUMIF(orders[BookTitle],F609,orders[TotalSales])</f>
        <v>147.38</v>
      </c>
      <c r="H609">
        <f>COUNTIF(orders[BookTitle],F609)</f>
        <v>4</v>
      </c>
    </row>
    <row r="610" spans="6:8" x14ac:dyDescent="0.3">
      <c r="F610" t="str">
        <v>Mean fund</v>
      </c>
      <c r="G610" s="24">
        <f>SUMIF(orders[BookTitle],F610,orders[TotalSales])</f>
        <v>485.80999999999995</v>
      </c>
      <c r="H610">
        <f>COUNTIF(orders[BookTitle],F610)</f>
        <v>4</v>
      </c>
    </row>
    <row r="611" spans="6:8" x14ac:dyDescent="0.3">
      <c r="F611" t="str">
        <v>Mean sing</v>
      </c>
      <c r="G611" s="24">
        <f>SUMIF(orders[BookTitle],F611,orders[TotalSales])</f>
        <v>232.55</v>
      </c>
      <c r="H611">
        <f>COUNTIF(orders[BookTitle],F611)</f>
        <v>1</v>
      </c>
    </row>
    <row r="612" spans="6:8" x14ac:dyDescent="0.3">
      <c r="F612" t="str">
        <v>Measure suggest possible</v>
      </c>
      <c r="G612" s="24">
        <f>SUMIF(orders[BookTitle],F612,orders[TotalSales])</f>
        <v>116.28</v>
      </c>
      <c r="H612">
        <f>COUNTIF(orders[BookTitle],F612)</f>
        <v>1</v>
      </c>
    </row>
    <row r="613" spans="6:8" x14ac:dyDescent="0.3">
      <c r="F613" t="str">
        <v>Media suddenly</v>
      </c>
      <c r="G613" s="24">
        <f>SUMIF(orders[BookTitle],F613,orders[TotalSales])</f>
        <v>220.55</v>
      </c>
      <c r="H613">
        <f>COUNTIF(orders[BookTitle],F613)</f>
        <v>3</v>
      </c>
    </row>
    <row r="614" spans="6:8" x14ac:dyDescent="0.3">
      <c r="F614" t="str">
        <v>Media without who</v>
      </c>
      <c r="G614" s="24">
        <f>SUMIF(orders[BookTitle],F614,orders[TotalSales])</f>
        <v>246.42000000000002</v>
      </c>
      <c r="H614">
        <f>COUNTIF(orders[BookTitle],F614)</f>
        <v>2</v>
      </c>
    </row>
    <row r="615" spans="6:8" x14ac:dyDescent="0.3">
      <c r="F615" t="str">
        <v>Member movement market</v>
      </c>
      <c r="G615" s="24">
        <f>SUMIF(orders[BookTitle],F615,orders[TotalSales])</f>
        <v>211.22</v>
      </c>
      <c r="H615">
        <f>COUNTIF(orders[BookTitle],F615)</f>
        <v>3</v>
      </c>
    </row>
    <row r="616" spans="6:8" x14ac:dyDescent="0.3">
      <c r="F616" t="str">
        <v>Mention marriage</v>
      </c>
      <c r="G616" s="24">
        <f>SUMIF(orders[BookTitle],F616,orders[TotalSales])</f>
        <v>396.01</v>
      </c>
      <c r="H616">
        <f>COUNTIF(orders[BookTitle],F616)</f>
        <v>3</v>
      </c>
    </row>
    <row r="617" spans="6:8" x14ac:dyDescent="0.3">
      <c r="F617" t="str">
        <v>Mention own</v>
      </c>
      <c r="G617" s="24">
        <f>SUMIF(orders[BookTitle],F617,orders[TotalSales])</f>
        <v>780.98</v>
      </c>
      <c r="H617">
        <f>COUNTIF(orders[BookTitle],F617)</f>
        <v>6</v>
      </c>
    </row>
    <row r="618" spans="6:8" x14ac:dyDescent="0.3">
      <c r="F618" t="str">
        <v>Mention smile</v>
      </c>
      <c r="G618" s="24">
        <f>SUMIF(orders[BookTitle],F618,orders[TotalSales])</f>
        <v>64.09</v>
      </c>
      <c r="H618">
        <f>COUNTIF(orders[BookTitle],F618)</f>
        <v>2</v>
      </c>
    </row>
    <row r="619" spans="6:8" x14ac:dyDescent="0.3">
      <c r="F619" t="str">
        <v>Message hotel</v>
      </c>
      <c r="G619" s="24">
        <f>SUMIF(orders[BookTitle],F619,orders[TotalSales])</f>
        <v>324.23</v>
      </c>
      <c r="H619">
        <f>COUNTIF(orders[BookTitle],F619)</f>
        <v>4</v>
      </c>
    </row>
    <row r="620" spans="6:8" x14ac:dyDescent="0.3">
      <c r="F620" t="str">
        <v>Message pay race</v>
      </c>
      <c r="G620" s="24">
        <f>SUMIF(orders[BookTitle],F620,orders[TotalSales])</f>
        <v>33.69</v>
      </c>
      <c r="H620">
        <f>COUNTIF(orders[BookTitle],F620)</f>
        <v>1</v>
      </c>
    </row>
    <row r="621" spans="6:8" x14ac:dyDescent="0.3">
      <c r="F621" t="str">
        <v>Method building</v>
      </c>
      <c r="G621" s="24">
        <f>SUMIF(orders[BookTitle],F621,orders[TotalSales])</f>
        <v>199.36</v>
      </c>
      <c r="H621">
        <f>COUNTIF(orders[BookTitle],F621)</f>
        <v>2</v>
      </c>
    </row>
    <row r="622" spans="6:8" x14ac:dyDescent="0.3">
      <c r="F622" t="str">
        <v>Middle serve understand</v>
      </c>
      <c r="G622" s="24">
        <f>SUMIF(orders[BookTitle],F622,orders[TotalSales])</f>
        <v>592.78</v>
      </c>
      <c r="H622">
        <f>COUNTIF(orders[BookTitle],F622)</f>
        <v>3</v>
      </c>
    </row>
    <row r="623" spans="6:8" x14ac:dyDescent="0.3">
      <c r="F623" t="str">
        <v>Might free standard</v>
      </c>
      <c r="G623" s="24">
        <f>SUMIF(orders[BookTitle],F623,orders[TotalSales])</f>
        <v>16.920000000000002</v>
      </c>
      <c r="H623">
        <f>COUNTIF(orders[BookTitle],F623)</f>
        <v>1</v>
      </c>
    </row>
    <row r="624" spans="6:8" x14ac:dyDescent="0.3">
      <c r="F624" t="str">
        <v>Might win pay</v>
      </c>
      <c r="G624" s="24">
        <f>SUMIF(orders[BookTitle],F624,orders[TotalSales])</f>
        <v>127.55000000000001</v>
      </c>
      <c r="H624">
        <f>COUNTIF(orders[BookTitle],F624)</f>
        <v>6</v>
      </c>
    </row>
    <row r="625" spans="6:8" x14ac:dyDescent="0.3">
      <c r="F625" t="str">
        <v>Mind beyond result</v>
      </c>
      <c r="G625" s="24">
        <f>SUMIF(orders[BookTitle],F625,orders[TotalSales])</f>
        <v>760.15000000000009</v>
      </c>
      <c r="H625">
        <f>COUNTIF(orders[BookTitle],F625)</f>
        <v>5</v>
      </c>
    </row>
    <row r="626" spans="6:8" x14ac:dyDescent="0.3">
      <c r="F626" t="str">
        <v>Mind either need</v>
      </c>
      <c r="G626" s="24">
        <f>SUMIF(orders[BookTitle],F626,orders[TotalSales])</f>
        <v>86.22</v>
      </c>
      <c r="H626">
        <f>COUNTIF(orders[BookTitle],F626)</f>
        <v>1</v>
      </c>
    </row>
    <row r="627" spans="6:8" x14ac:dyDescent="0.3">
      <c r="F627" t="str">
        <v>Mind morning</v>
      </c>
      <c r="G627" s="24">
        <f>SUMIF(orders[BookTitle],F627,orders[TotalSales])</f>
        <v>73.72</v>
      </c>
      <c r="H627">
        <f>COUNTIF(orders[BookTitle],F627)</f>
        <v>2</v>
      </c>
    </row>
    <row r="628" spans="6:8" x14ac:dyDescent="0.3">
      <c r="F628" t="str">
        <v>Minute their likely</v>
      </c>
      <c r="G628" s="24">
        <f>SUMIF(orders[BookTitle],F628,orders[TotalSales])</f>
        <v>594.86</v>
      </c>
      <c r="H628">
        <f>COUNTIF(orders[BookTitle],F628)</f>
        <v>4</v>
      </c>
    </row>
    <row r="629" spans="6:8" x14ac:dyDescent="0.3">
      <c r="F629" t="str">
        <v>Miss decade</v>
      </c>
      <c r="G629" s="24">
        <f>SUMIF(orders[BookTitle],F629,orders[TotalSales])</f>
        <v>377.43</v>
      </c>
      <c r="H629">
        <f>COUNTIF(orders[BookTitle],F629)</f>
        <v>3</v>
      </c>
    </row>
    <row r="630" spans="6:8" x14ac:dyDescent="0.3">
      <c r="F630" t="str">
        <v>Mission bit</v>
      </c>
      <c r="G630" s="24">
        <f>SUMIF(orders[BookTitle],F630,orders[TotalSales])</f>
        <v>48.04</v>
      </c>
      <c r="H630">
        <f>COUNTIF(orders[BookTitle],F630)</f>
        <v>1</v>
      </c>
    </row>
    <row r="631" spans="6:8" x14ac:dyDescent="0.3">
      <c r="F631" t="str">
        <v>Moment customer</v>
      </c>
      <c r="G631" s="24">
        <f>SUMIF(orders[BookTitle],F631,orders[TotalSales])</f>
        <v>125.22</v>
      </c>
      <c r="H631">
        <f>COUNTIF(orders[BookTitle],F631)</f>
        <v>1</v>
      </c>
    </row>
    <row r="632" spans="6:8" x14ac:dyDescent="0.3">
      <c r="F632" t="str">
        <v>Month whole</v>
      </c>
      <c r="G632" s="24">
        <f>SUMIF(orders[BookTitle],F632,orders[TotalSales])</f>
        <v>32.299999999999997</v>
      </c>
      <c r="H632">
        <f>COUNTIF(orders[BookTitle],F632)</f>
        <v>1</v>
      </c>
    </row>
    <row r="633" spans="6:8" x14ac:dyDescent="0.3">
      <c r="F633" t="str">
        <v>More discussion democratic</v>
      </c>
      <c r="G633" s="24">
        <f>SUMIF(orders[BookTitle],F633,orders[TotalSales])</f>
        <v>17.100000000000001</v>
      </c>
      <c r="H633">
        <f>COUNTIF(orders[BookTitle],F633)</f>
        <v>1</v>
      </c>
    </row>
    <row r="634" spans="6:8" x14ac:dyDescent="0.3">
      <c r="F634" t="str">
        <v>More least low</v>
      </c>
      <c r="G634" s="24">
        <f>SUMIF(orders[BookTitle],F634,orders[TotalSales])</f>
        <v>194.86</v>
      </c>
      <c r="H634">
        <f>COUNTIF(orders[BookTitle],F634)</f>
        <v>3</v>
      </c>
    </row>
    <row r="635" spans="6:8" x14ac:dyDescent="0.3">
      <c r="F635" t="str">
        <v>More natural commercial</v>
      </c>
      <c r="G635" s="24">
        <f>SUMIF(orders[BookTitle],F635,orders[TotalSales])</f>
        <v>176.57999999999998</v>
      </c>
      <c r="H635">
        <f>COUNTIF(orders[BookTitle],F635)</f>
        <v>3</v>
      </c>
    </row>
    <row r="636" spans="6:8" x14ac:dyDescent="0.3">
      <c r="F636" t="str">
        <v>Morning past</v>
      </c>
      <c r="G636" s="24">
        <f>SUMIF(orders[BookTitle],F636,orders[TotalSales])</f>
        <v>104.74000000000001</v>
      </c>
      <c r="H636">
        <f>COUNTIF(orders[BookTitle],F636)</f>
        <v>3</v>
      </c>
    </row>
    <row r="637" spans="6:8" x14ac:dyDescent="0.3">
      <c r="F637" t="str">
        <v>Mother ball</v>
      </c>
      <c r="G637" s="24">
        <f>SUMIF(orders[BookTitle],F637,orders[TotalSales])</f>
        <v>61.94</v>
      </c>
      <c r="H637">
        <f>COUNTIF(orders[BookTitle],F637)</f>
        <v>2</v>
      </c>
    </row>
    <row r="638" spans="6:8" x14ac:dyDescent="0.3">
      <c r="F638" t="str">
        <v>Mouth young simply</v>
      </c>
      <c r="G638" s="24">
        <f>SUMIF(orders[BookTitle],F638,orders[TotalSales])</f>
        <v>109.75</v>
      </c>
      <c r="H638">
        <f>COUNTIF(orders[BookTitle],F638)</f>
        <v>2</v>
      </c>
    </row>
    <row r="639" spans="6:8" x14ac:dyDescent="0.3">
      <c r="F639" t="str">
        <v>Move term</v>
      </c>
      <c r="G639" s="24">
        <f>SUMIF(orders[BookTitle],F639,orders[TotalSales])</f>
        <v>33.36</v>
      </c>
      <c r="H639">
        <f>COUNTIF(orders[BookTitle],F639)</f>
        <v>1</v>
      </c>
    </row>
    <row r="640" spans="6:8" x14ac:dyDescent="0.3">
      <c r="F640" t="str">
        <v>Mrs collection</v>
      </c>
      <c r="G640" s="24">
        <f>SUMIF(orders[BookTitle],F640,orders[TotalSales])</f>
        <v>66.400000000000006</v>
      </c>
      <c r="H640">
        <f>COUNTIF(orders[BookTitle],F640)</f>
        <v>1</v>
      </c>
    </row>
    <row r="641" spans="6:8" x14ac:dyDescent="0.3">
      <c r="F641" t="str">
        <v>Much evidence</v>
      </c>
      <c r="G641" s="24">
        <f>SUMIF(orders[BookTitle],F641,orders[TotalSales])</f>
        <v>80.099999999999994</v>
      </c>
      <c r="H641">
        <f>COUNTIF(orders[BookTitle],F641)</f>
        <v>2</v>
      </c>
    </row>
    <row r="642" spans="6:8" x14ac:dyDescent="0.3">
      <c r="F642" t="str">
        <v>Music human</v>
      </c>
      <c r="G642" s="24">
        <f>SUMIF(orders[BookTitle],F642,orders[TotalSales])</f>
        <v>511.67</v>
      </c>
      <c r="H642">
        <f>COUNTIF(orders[BookTitle],F642)</f>
        <v>4</v>
      </c>
    </row>
    <row r="643" spans="6:8" x14ac:dyDescent="0.3">
      <c r="F643" t="str">
        <v>Music large</v>
      </c>
      <c r="G643" s="24">
        <f>SUMIF(orders[BookTitle],F643,orders[TotalSales])</f>
        <v>103.85999999999999</v>
      </c>
      <c r="H643">
        <f>COUNTIF(orders[BookTitle],F643)</f>
        <v>2</v>
      </c>
    </row>
    <row r="644" spans="6:8" x14ac:dyDescent="0.3">
      <c r="F644" t="str">
        <v>Music thought</v>
      </c>
      <c r="G644" s="24">
        <f>SUMIF(orders[BookTitle],F644,orders[TotalSales])</f>
        <v>193.71</v>
      </c>
      <c r="H644">
        <f>COUNTIF(orders[BookTitle],F644)</f>
        <v>5</v>
      </c>
    </row>
    <row r="645" spans="6:8" x14ac:dyDescent="0.3">
      <c r="F645" t="str">
        <v>Must government</v>
      </c>
      <c r="G645" s="24">
        <f>SUMIF(orders[BookTitle],F645,orders[TotalSales])</f>
        <v>463.06</v>
      </c>
      <c r="H645">
        <f>COUNTIF(orders[BookTitle],F645)</f>
        <v>3</v>
      </c>
    </row>
    <row r="646" spans="6:8" x14ac:dyDescent="0.3">
      <c r="F646" t="str">
        <v>Must notice million</v>
      </c>
      <c r="G646" s="24">
        <f>SUMIF(orders[BookTitle],F646,orders[TotalSales])</f>
        <v>204.82</v>
      </c>
      <c r="H646">
        <f>COUNTIF(orders[BookTitle],F646)</f>
        <v>3</v>
      </c>
    </row>
    <row r="647" spans="6:8" x14ac:dyDescent="0.3">
      <c r="F647" t="str">
        <v>My establish indeed let</v>
      </c>
      <c r="G647" s="24">
        <f>SUMIF(orders[BookTitle],F647,orders[TotalSales])</f>
        <v>108.61</v>
      </c>
      <c r="H647">
        <f>COUNTIF(orders[BookTitle],F647)</f>
        <v>4</v>
      </c>
    </row>
    <row r="648" spans="6:8" x14ac:dyDescent="0.3">
      <c r="F648" t="str">
        <v>Myself number hold</v>
      </c>
      <c r="G648" s="24">
        <f>SUMIF(orders[BookTitle],F648,orders[TotalSales])</f>
        <v>57.67</v>
      </c>
      <c r="H648">
        <f>COUNTIF(orders[BookTitle],F648)</f>
        <v>3</v>
      </c>
    </row>
    <row r="649" spans="6:8" x14ac:dyDescent="0.3">
      <c r="F649" t="str">
        <v>Name third</v>
      </c>
      <c r="G649" s="24">
        <f>SUMIF(orders[BookTitle],F649,orders[TotalSales])</f>
        <v>36</v>
      </c>
      <c r="H649">
        <f>COUNTIF(orders[BookTitle],F649)</f>
        <v>1</v>
      </c>
    </row>
    <row r="650" spans="6:8" x14ac:dyDescent="0.3">
      <c r="F650" t="str">
        <v>Nation do price</v>
      </c>
      <c r="G650" s="24">
        <f>SUMIF(orders[BookTitle],F650,orders[TotalSales])</f>
        <v>35.659999999999997</v>
      </c>
      <c r="H650">
        <f>COUNTIF(orders[BookTitle],F650)</f>
        <v>1</v>
      </c>
    </row>
    <row r="651" spans="6:8" x14ac:dyDescent="0.3">
      <c r="F651" t="str">
        <v>Nation reduce lot</v>
      </c>
      <c r="G651" s="24">
        <f>SUMIF(orders[BookTitle],F651,orders[TotalSales])</f>
        <v>407.6</v>
      </c>
      <c r="H651">
        <f>COUNTIF(orders[BookTitle],F651)</f>
        <v>3</v>
      </c>
    </row>
    <row r="652" spans="6:8" x14ac:dyDescent="0.3">
      <c r="F652" t="str">
        <v>Nation somebody far</v>
      </c>
      <c r="G652" s="24">
        <f>SUMIF(orders[BookTitle],F652,orders[TotalSales])</f>
        <v>74.760000000000005</v>
      </c>
      <c r="H652">
        <f>COUNTIF(orders[BookTitle],F652)</f>
        <v>1</v>
      </c>
    </row>
    <row r="653" spans="6:8" x14ac:dyDescent="0.3">
      <c r="F653" t="str">
        <v>National feeling</v>
      </c>
      <c r="G653" s="24">
        <f>SUMIF(orders[BookTitle],F653,orders[TotalSales])</f>
        <v>152.76</v>
      </c>
      <c r="H653">
        <f>COUNTIF(orders[BookTitle],F653)</f>
        <v>5</v>
      </c>
    </row>
    <row r="654" spans="6:8" x14ac:dyDescent="0.3">
      <c r="F654" t="str">
        <v>Near condition cost</v>
      </c>
      <c r="G654" s="24">
        <f>SUMIF(orders[BookTitle],F654,orders[TotalSales])</f>
        <v>215.23000000000002</v>
      </c>
      <c r="H654">
        <f>COUNTIF(orders[BookTitle],F654)</f>
        <v>2</v>
      </c>
    </row>
    <row r="655" spans="6:8" x14ac:dyDescent="0.3">
      <c r="F655" t="str">
        <v>Near lay</v>
      </c>
      <c r="G655" s="24">
        <f>SUMIF(orders[BookTitle],F655,orders[TotalSales])</f>
        <v>59.67</v>
      </c>
      <c r="H655">
        <f>COUNTIF(orders[BookTitle],F655)</f>
        <v>1</v>
      </c>
    </row>
    <row r="656" spans="6:8" x14ac:dyDescent="0.3">
      <c r="F656" t="str">
        <v>Nearly western into</v>
      </c>
      <c r="G656" s="24">
        <f>SUMIF(orders[BookTitle],F656,orders[TotalSales])</f>
        <v>120.36</v>
      </c>
      <c r="H656">
        <f>COUNTIF(orders[BookTitle],F656)</f>
        <v>1</v>
      </c>
    </row>
    <row r="657" spans="6:8" x14ac:dyDescent="0.3">
      <c r="F657" t="str">
        <v>Need meeting hope</v>
      </c>
      <c r="G657" s="24">
        <f>SUMIF(orders[BookTitle],F657,orders[TotalSales])</f>
        <v>193.4</v>
      </c>
      <c r="H657">
        <f>COUNTIF(orders[BookTitle],F657)</f>
        <v>1</v>
      </c>
    </row>
    <row r="658" spans="6:8" x14ac:dyDescent="0.3">
      <c r="F658" t="str">
        <v>Need red</v>
      </c>
      <c r="G658" s="24">
        <f>SUMIF(orders[BookTitle],F658,orders[TotalSales])</f>
        <v>230.64000000000004</v>
      </c>
      <c r="H658">
        <f>COUNTIF(orders[BookTitle],F658)</f>
        <v>5</v>
      </c>
    </row>
    <row r="659" spans="6:8" x14ac:dyDescent="0.3">
      <c r="F659" t="str">
        <v>Need wrong benefit</v>
      </c>
      <c r="G659" s="24">
        <f>SUMIF(orders[BookTitle],F659,orders[TotalSales])</f>
        <v>203.8</v>
      </c>
      <c r="H659">
        <f>COUNTIF(orders[BookTitle],F659)</f>
        <v>1</v>
      </c>
    </row>
    <row r="660" spans="6:8" x14ac:dyDescent="0.3">
      <c r="F660" t="str">
        <v>Never day</v>
      </c>
      <c r="G660" s="24">
        <f>SUMIF(orders[BookTitle],F660,orders[TotalSales])</f>
        <v>506.51</v>
      </c>
      <c r="H660">
        <f>COUNTIF(orders[BookTitle],F660)</f>
        <v>3</v>
      </c>
    </row>
    <row r="661" spans="6:8" x14ac:dyDescent="0.3">
      <c r="F661" t="str">
        <v>New hotel</v>
      </c>
      <c r="G661" s="24">
        <f>SUMIF(orders[BookTitle],F661,orders[TotalSales])</f>
        <v>165.71</v>
      </c>
      <c r="H661">
        <f>COUNTIF(orders[BookTitle],F661)</f>
        <v>4</v>
      </c>
    </row>
    <row r="662" spans="6:8" x14ac:dyDescent="0.3">
      <c r="F662" t="str">
        <v>New they ever long</v>
      </c>
      <c r="G662" s="24">
        <f>SUMIF(orders[BookTitle],F662,orders[TotalSales])</f>
        <v>158.85000000000002</v>
      </c>
      <c r="H662">
        <f>COUNTIF(orders[BookTitle],F662)</f>
        <v>2</v>
      </c>
    </row>
    <row r="663" spans="6:8" x14ac:dyDescent="0.3">
      <c r="F663" t="str">
        <v>News</v>
      </c>
      <c r="G663" s="24">
        <f>SUMIF(orders[BookTitle],F663,orders[TotalSales])</f>
        <v>354.97</v>
      </c>
      <c r="H663">
        <f>COUNTIF(orders[BookTitle],F663)</f>
        <v>3</v>
      </c>
    </row>
    <row r="664" spans="6:8" x14ac:dyDescent="0.3">
      <c r="F664" t="str">
        <v>News air</v>
      </c>
      <c r="G664" s="24">
        <f>SUMIF(orders[BookTitle],F664,orders[TotalSales])</f>
        <v>286.94</v>
      </c>
      <c r="H664">
        <f>COUNTIF(orders[BookTitle],F664)</f>
        <v>2</v>
      </c>
    </row>
    <row r="665" spans="6:8" x14ac:dyDescent="0.3">
      <c r="F665" t="str">
        <v>News better</v>
      </c>
      <c r="G665" s="24">
        <f>SUMIF(orders[BookTitle],F665,orders[TotalSales])</f>
        <v>186</v>
      </c>
      <c r="H665">
        <f>COUNTIF(orders[BookTitle],F665)</f>
        <v>3</v>
      </c>
    </row>
    <row r="666" spans="6:8" x14ac:dyDescent="0.3">
      <c r="F666" t="str">
        <v>Newspaper put key</v>
      </c>
      <c r="G666" s="24">
        <f>SUMIF(orders[BookTitle],F666,orders[TotalSales])</f>
        <v>146.34</v>
      </c>
      <c r="H666">
        <f>COUNTIF(orders[BookTitle],F666)</f>
        <v>1</v>
      </c>
    </row>
    <row r="667" spans="6:8" x14ac:dyDescent="0.3">
      <c r="F667" t="str">
        <v>Next</v>
      </c>
      <c r="G667" s="24">
        <f>SUMIF(orders[BookTitle],F667,orders[TotalSales])</f>
        <v>23.15</v>
      </c>
      <c r="H667">
        <f>COUNTIF(orders[BookTitle],F667)</f>
        <v>2</v>
      </c>
    </row>
    <row r="668" spans="6:8" x14ac:dyDescent="0.3">
      <c r="F668" t="str">
        <v>Next admit</v>
      </c>
      <c r="G668" s="24">
        <f>SUMIF(orders[BookTitle],F668,orders[TotalSales])</f>
        <v>244.72</v>
      </c>
      <c r="H668">
        <f>COUNTIF(orders[BookTitle],F668)</f>
        <v>3</v>
      </c>
    </row>
    <row r="669" spans="6:8" x14ac:dyDescent="0.3">
      <c r="F669" t="str">
        <v>Nice effort surface</v>
      </c>
      <c r="G669" s="24">
        <f>SUMIF(orders[BookTitle],F669,orders[TotalSales])</f>
        <v>899.51</v>
      </c>
      <c r="H669">
        <f>COUNTIF(orders[BookTitle],F669)</f>
        <v>6</v>
      </c>
    </row>
    <row r="670" spans="6:8" x14ac:dyDescent="0.3">
      <c r="F670" t="str">
        <v>Nice nation</v>
      </c>
      <c r="G670" s="24">
        <f>SUMIF(orders[BookTitle],F670,orders[TotalSales])</f>
        <v>674.96</v>
      </c>
      <c r="H670">
        <f>COUNTIF(orders[BookTitle],F670)</f>
        <v>5</v>
      </c>
    </row>
    <row r="671" spans="6:8" x14ac:dyDescent="0.3">
      <c r="F671" t="str">
        <v>Night all</v>
      </c>
      <c r="G671" s="24">
        <f>SUMIF(orders[BookTitle],F671,orders[TotalSales])</f>
        <v>219.79000000000002</v>
      </c>
      <c r="H671">
        <f>COUNTIF(orders[BookTitle],F671)</f>
        <v>3</v>
      </c>
    </row>
    <row r="672" spans="6:8" x14ac:dyDescent="0.3">
      <c r="F672" t="str">
        <v>Night blue little herself</v>
      </c>
      <c r="G672" s="24">
        <f>SUMIF(orders[BookTitle],F672,orders[TotalSales])</f>
        <v>332.32000000000005</v>
      </c>
      <c r="H672">
        <f>COUNTIF(orders[BookTitle],F672)</f>
        <v>2</v>
      </c>
    </row>
    <row r="673" spans="6:8" x14ac:dyDescent="0.3">
      <c r="F673" t="str">
        <v>None push</v>
      </c>
      <c r="G673" s="24">
        <f>SUMIF(orders[BookTitle],F673,orders[TotalSales])</f>
        <v>81.8</v>
      </c>
      <c r="H673">
        <f>COUNTIF(orders[BookTitle],F673)</f>
        <v>1</v>
      </c>
    </row>
    <row r="674" spans="6:8" x14ac:dyDescent="0.3">
      <c r="F674" t="str">
        <v>Nor book</v>
      </c>
      <c r="G674" s="24">
        <f>SUMIF(orders[BookTitle],F674,orders[TotalSales])</f>
        <v>203.74</v>
      </c>
      <c r="H674">
        <f>COUNTIF(orders[BookTitle],F674)</f>
        <v>3</v>
      </c>
    </row>
    <row r="675" spans="6:8" x14ac:dyDescent="0.3">
      <c r="F675" t="str">
        <v>Nor city</v>
      </c>
      <c r="G675" s="24">
        <f>SUMIF(orders[BookTitle],F675,orders[TotalSales])</f>
        <v>567.75</v>
      </c>
      <c r="H675">
        <f>COUNTIF(orders[BookTitle],F675)</f>
        <v>3</v>
      </c>
    </row>
    <row r="676" spans="6:8" x14ac:dyDescent="0.3">
      <c r="F676" t="str">
        <v>Nor speak</v>
      </c>
      <c r="G676" s="24">
        <f>SUMIF(orders[BookTitle],F676,orders[TotalSales])</f>
        <v>16.45</v>
      </c>
      <c r="H676">
        <f>COUNTIF(orders[BookTitle],F676)</f>
        <v>1</v>
      </c>
    </row>
    <row r="677" spans="6:8" x14ac:dyDescent="0.3">
      <c r="F677" t="str">
        <v>Not shoulder</v>
      </c>
      <c r="G677" s="24">
        <f>SUMIF(orders[BookTitle],F677,orders[TotalSales])</f>
        <v>64.44</v>
      </c>
      <c r="H677">
        <f>COUNTIF(orders[BookTitle],F677)</f>
        <v>1</v>
      </c>
    </row>
    <row r="678" spans="6:8" x14ac:dyDescent="0.3">
      <c r="F678" t="str">
        <v>Nothing</v>
      </c>
      <c r="G678" s="24">
        <f>SUMIF(orders[BookTitle],F678,orders[TotalSales])</f>
        <v>169.14</v>
      </c>
      <c r="H678">
        <f>COUNTIF(orders[BookTitle],F678)</f>
        <v>2</v>
      </c>
    </row>
    <row r="679" spans="6:8" x14ac:dyDescent="0.3">
      <c r="F679" t="str">
        <v>Nothing about</v>
      </c>
      <c r="G679" s="24">
        <f>SUMIF(orders[BookTitle],F679,orders[TotalSales])</f>
        <v>71.28</v>
      </c>
      <c r="H679">
        <f>COUNTIF(orders[BookTitle],F679)</f>
        <v>3</v>
      </c>
    </row>
    <row r="680" spans="6:8" x14ac:dyDescent="0.3">
      <c r="F680" t="str">
        <v>Nothing approach image</v>
      </c>
      <c r="G680" s="24">
        <f>SUMIF(orders[BookTitle],F680,orders[TotalSales])</f>
        <v>171.09</v>
      </c>
      <c r="H680">
        <f>COUNTIF(orders[BookTitle],F680)</f>
        <v>3</v>
      </c>
    </row>
    <row r="681" spans="6:8" x14ac:dyDescent="0.3">
      <c r="F681" t="str">
        <v>Nothing show both</v>
      </c>
      <c r="G681" s="24">
        <f>SUMIF(orders[BookTitle],F681,orders[TotalSales])</f>
        <v>64.459999999999994</v>
      </c>
      <c r="H681">
        <f>COUNTIF(orders[BookTitle],F681)</f>
        <v>1</v>
      </c>
    </row>
    <row r="682" spans="6:8" x14ac:dyDescent="0.3">
      <c r="F682" t="str">
        <v>Nothing summer</v>
      </c>
      <c r="G682" s="24">
        <f>SUMIF(orders[BookTitle],F682,orders[TotalSales])</f>
        <v>241.3</v>
      </c>
      <c r="H682">
        <f>COUNTIF(orders[BookTitle],F682)</f>
        <v>1</v>
      </c>
    </row>
    <row r="683" spans="6:8" x14ac:dyDescent="0.3">
      <c r="F683" t="str">
        <v>Notice cell</v>
      </c>
      <c r="G683" s="24">
        <f>SUMIF(orders[BookTitle],F683,orders[TotalSales])</f>
        <v>245.82999999999998</v>
      </c>
      <c r="H683">
        <f>COUNTIF(orders[BookTitle],F683)</f>
        <v>3</v>
      </c>
    </row>
    <row r="684" spans="6:8" x14ac:dyDescent="0.3">
      <c r="F684" t="str">
        <v>Notice Mrs language</v>
      </c>
      <c r="G684" s="24">
        <f>SUMIF(orders[BookTitle],F684,orders[TotalSales])</f>
        <v>261.76</v>
      </c>
      <c r="H684">
        <f>COUNTIF(orders[BookTitle],F684)</f>
        <v>2</v>
      </c>
    </row>
    <row r="685" spans="6:8" x14ac:dyDescent="0.3">
      <c r="F685" t="str">
        <v>Notice sense pass</v>
      </c>
      <c r="G685" s="24">
        <f>SUMIF(orders[BookTitle],F685,orders[TotalSales])</f>
        <v>267.14</v>
      </c>
      <c r="H685">
        <f>COUNTIF(orders[BookTitle],F685)</f>
        <v>5</v>
      </c>
    </row>
    <row r="686" spans="6:8" x14ac:dyDescent="0.3">
      <c r="F686" t="str">
        <v>Now act maybe way</v>
      </c>
      <c r="G686" s="24">
        <f>SUMIF(orders[BookTitle],F686,orders[TotalSales])</f>
        <v>77.680000000000007</v>
      </c>
      <c r="H686">
        <f>COUNTIF(orders[BookTitle],F686)</f>
        <v>2</v>
      </c>
    </row>
    <row r="687" spans="6:8" x14ac:dyDescent="0.3">
      <c r="F687" t="str">
        <v>Now small whole upon</v>
      </c>
      <c r="G687" s="24">
        <f>SUMIF(orders[BookTitle],F687,orders[TotalSales])</f>
        <v>291.32</v>
      </c>
      <c r="H687">
        <f>COUNTIF(orders[BookTitle],F687)</f>
        <v>3</v>
      </c>
    </row>
    <row r="688" spans="6:8" x14ac:dyDescent="0.3">
      <c r="F688" t="str">
        <v>Now thus because</v>
      </c>
      <c r="G688" s="24">
        <f>SUMIF(orders[BookTitle],F688,orders[TotalSales])</f>
        <v>125.55000000000001</v>
      </c>
      <c r="H688">
        <f>COUNTIF(orders[BookTitle],F688)</f>
        <v>3</v>
      </c>
    </row>
    <row r="689" spans="6:8" x14ac:dyDescent="0.3">
      <c r="F689" t="str">
        <v>Number young</v>
      </c>
      <c r="G689" s="24">
        <f>SUMIF(orders[BookTitle],F689,orders[TotalSales])</f>
        <v>113.5</v>
      </c>
      <c r="H689">
        <f>COUNTIF(orders[BookTitle],F689)</f>
        <v>2</v>
      </c>
    </row>
    <row r="690" spans="6:8" x14ac:dyDescent="0.3">
      <c r="F690" t="str">
        <v>Occur type</v>
      </c>
      <c r="G690" s="24">
        <f>SUMIF(orders[BookTitle],F690,orders[TotalSales])</f>
        <v>191.74</v>
      </c>
      <c r="H690">
        <f>COUNTIF(orders[BookTitle],F690)</f>
        <v>2</v>
      </c>
    </row>
    <row r="691" spans="6:8" x14ac:dyDescent="0.3">
      <c r="F691" t="str">
        <v>Of move somebody</v>
      </c>
      <c r="G691" s="24">
        <f>SUMIF(orders[BookTitle],F691,orders[TotalSales])</f>
        <v>208.13</v>
      </c>
      <c r="H691">
        <f>COUNTIF(orders[BookTitle],F691)</f>
        <v>3</v>
      </c>
    </row>
    <row r="692" spans="6:8" x14ac:dyDescent="0.3">
      <c r="F692" t="str">
        <v>Offer fly</v>
      </c>
      <c r="G692" s="24">
        <f>SUMIF(orders[BookTitle],F692,orders[TotalSales])</f>
        <v>86.4</v>
      </c>
      <c r="H692">
        <f>COUNTIF(orders[BookTitle],F692)</f>
        <v>1</v>
      </c>
    </row>
    <row r="693" spans="6:8" x14ac:dyDescent="0.3">
      <c r="F693" t="str">
        <v>Offer say</v>
      </c>
      <c r="G693" s="24">
        <f>SUMIF(orders[BookTitle],F693,orders[TotalSales])</f>
        <v>230.97</v>
      </c>
      <c r="H693">
        <f>COUNTIF(orders[BookTitle],F693)</f>
        <v>2</v>
      </c>
    </row>
    <row r="694" spans="6:8" x14ac:dyDescent="0.3">
      <c r="F694" t="str">
        <v>Office</v>
      </c>
      <c r="G694" s="24">
        <f>SUMIF(orders[BookTitle],F694,orders[TotalSales])</f>
        <v>81</v>
      </c>
      <c r="H694">
        <f>COUNTIF(orders[BookTitle],F694)</f>
        <v>1</v>
      </c>
    </row>
    <row r="695" spans="6:8" x14ac:dyDescent="0.3">
      <c r="F695" t="str">
        <v>Often tend</v>
      </c>
      <c r="G695" s="24">
        <f>SUMIF(orders[BookTitle],F695,orders[TotalSales])</f>
        <v>148.28</v>
      </c>
      <c r="H695">
        <f>COUNTIF(orders[BookTitle],F695)</f>
        <v>3</v>
      </c>
    </row>
    <row r="696" spans="6:8" x14ac:dyDescent="0.3">
      <c r="F696" t="str">
        <v>Oil size up</v>
      </c>
      <c r="G696" s="24">
        <f>SUMIF(orders[BookTitle],F696,orders[TotalSales])</f>
        <v>711.53</v>
      </c>
      <c r="H696">
        <f>COUNTIF(orders[BookTitle],F696)</f>
        <v>4</v>
      </c>
    </row>
    <row r="697" spans="6:8" x14ac:dyDescent="0.3">
      <c r="F697" t="str">
        <v>Ok American probably</v>
      </c>
      <c r="G697" s="24">
        <f>SUMIF(orders[BookTitle],F697,orders[TotalSales])</f>
        <v>129.86000000000001</v>
      </c>
      <c r="H697">
        <f>COUNTIF(orders[BookTitle],F697)</f>
        <v>3</v>
      </c>
    </row>
    <row r="698" spans="6:8" x14ac:dyDescent="0.3">
      <c r="F698" t="str">
        <v>Old billion research</v>
      </c>
      <c r="G698" s="24">
        <f>SUMIF(orders[BookTitle],F698,orders[TotalSales])</f>
        <v>311.14</v>
      </c>
      <c r="H698">
        <f>COUNTIF(orders[BookTitle],F698)</f>
        <v>2</v>
      </c>
    </row>
    <row r="699" spans="6:8" x14ac:dyDescent="0.3">
      <c r="F699" t="str">
        <v>Open large difficult summer</v>
      </c>
      <c r="G699" s="24">
        <f>SUMIF(orders[BookTitle],F699,orders[TotalSales])</f>
        <v>206.54</v>
      </c>
      <c r="H699">
        <f>COUNTIF(orders[BookTitle],F699)</f>
        <v>4</v>
      </c>
    </row>
    <row r="700" spans="6:8" x14ac:dyDescent="0.3">
      <c r="F700" t="str">
        <v>Option</v>
      </c>
      <c r="G700" s="24">
        <f>SUMIF(orders[BookTitle],F700,orders[TotalSales])</f>
        <v>54.06</v>
      </c>
      <c r="H700">
        <f>COUNTIF(orders[BookTitle],F700)</f>
        <v>2</v>
      </c>
    </row>
    <row r="701" spans="6:8" x14ac:dyDescent="0.3">
      <c r="F701" t="str">
        <v>Option loss</v>
      </c>
      <c r="G701" s="24">
        <f>SUMIF(orders[BookTitle],F701,orders[TotalSales])</f>
        <v>253.48</v>
      </c>
      <c r="H701">
        <f>COUNTIF(orders[BookTitle],F701)</f>
        <v>2</v>
      </c>
    </row>
    <row r="702" spans="6:8" x14ac:dyDescent="0.3">
      <c r="F702" t="str">
        <v>Or</v>
      </c>
      <c r="G702" s="24">
        <f>SUMIF(orders[BookTitle],F702,orders[TotalSales])</f>
        <v>262.07</v>
      </c>
      <c r="H702">
        <f>COUNTIF(orders[BookTitle],F702)</f>
        <v>2</v>
      </c>
    </row>
    <row r="703" spans="6:8" x14ac:dyDescent="0.3">
      <c r="F703" t="str">
        <v>Or already along</v>
      </c>
      <c r="G703" s="24">
        <f>SUMIF(orders[BookTitle],F703,orders[TotalSales])</f>
        <v>116.55000000000001</v>
      </c>
      <c r="H703">
        <f>COUNTIF(orders[BookTitle],F703)</f>
        <v>2</v>
      </c>
    </row>
    <row r="704" spans="6:8" x14ac:dyDescent="0.3">
      <c r="F704" t="str">
        <v>Or environmental</v>
      </c>
      <c r="G704" s="24">
        <f>SUMIF(orders[BookTitle],F704,orders[TotalSales])</f>
        <v>247.45999999999998</v>
      </c>
      <c r="H704">
        <f>COUNTIF(orders[BookTitle],F704)</f>
        <v>2</v>
      </c>
    </row>
    <row r="705" spans="6:8" x14ac:dyDescent="0.3">
      <c r="F705" t="str">
        <v>Or prevent agreement</v>
      </c>
      <c r="G705" s="24">
        <f>SUMIF(orders[BookTitle],F705,orders[TotalSales])</f>
        <v>96.45</v>
      </c>
      <c r="H705">
        <f>COUNTIF(orders[BookTitle],F705)</f>
        <v>1</v>
      </c>
    </row>
    <row r="706" spans="6:8" x14ac:dyDescent="0.3">
      <c r="F706" t="str">
        <v>Or top</v>
      </c>
      <c r="G706" s="24">
        <f>SUMIF(orders[BookTitle],F706,orders[TotalSales])</f>
        <v>265.41999999999996</v>
      </c>
      <c r="H706">
        <f>COUNTIF(orders[BookTitle],F706)</f>
        <v>4</v>
      </c>
    </row>
    <row r="707" spans="6:8" x14ac:dyDescent="0.3">
      <c r="F707" t="str">
        <v>Order</v>
      </c>
      <c r="G707" s="24">
        <f>SUMIF(orders[BookTitle],F707,orders[TotalSales])</f>
        <v>87.06</v>
      </c>
      <c r="H707">
        <f>COUNTIF(orders[BookTitle],F707)</f>
        <v>2</v>
      </c>
    </row>
    <row r="708" spans="6:8" x14ac:dyDescent="0.3">
      <c r="F708" t="str">
        <v>Organization himself play whole</v>
      </c>
      <c r="G708" s="24">
        <f>SUMIF(orders[BookTitle],F708,orders[TotalSales])</f>
        <v>39.659999999999997</v>
      </c>
      <c r="H708">
        <f>COUNTIF(orders[BookTitle],F708)</f>
        <v>3</v>
      </c>
    </row>
    <row r="709" spans="6:8" x14ac:dyDescent="0.3">
      <c r="F709" t="str">
        <v>Other edge radio</v>
      </c>
      <c r="G709" s="24">
        <f>SUMIF(orders[BookTitle],F709,orders[TotalSales])</f>
        <v>102.58</v>
      </c>
      <c r="H709">
        <f>COUNTIF(orders[BookTitle],F709)</f>
        <v>2</v>
      </c>
    </row>
    <row r="710" spans="6:8" x14ac:dyDescent="0.3">
      <c r="F710" t="str">
        <v>Others series lay</v>
      </c>
      <c r="G710" s="24">
        <f>SUMIF(orders[BookTitle],F710,orders[TotalSales])</f>
        <v>27.75</v>
      </c>
      <c r="H710">
        <f>COUNTIF(orders[BookTitle],F710)</f>
        <v>1</v>
      </c>
    </row>
    <row r="711" spans="6:8" x14ac:dyDescent="0.3">
      <c r="F711" t="str">
        <v>Our could reality</v>
      </c>
      <c r="G711" s="24">
        <f>SUMIF(orders[BookTitle],F711,orders[TotalSales])</f>
        <v>191</v>
      </c>
      <c r="H711">
        <f>COUNTIF(orders[BookTitle],F711)</f>
        <v>2</v>
      </c>
    </row>
    <row r="712" spans="6:8" x14ac:dyDescent="0.3">
      <c r="F712" t="str">
        <v>Our deal record</v>
      </c>
      <c r="G712" s="24">
        <f>SUMIF(orders[BookTitle],F712,orders[TotalSales])</f>
        <v>773.51</v>
      </c>
      <c r="H712">
        <f>COUNTIF(orders[BookTitle],F712)</f>
        <v>4</v>
      </c>
    </row>
    <row r="713" spans="6:8" x14ac:dyDescent="0.3">
      <c r="F713" t="str">
        <v>Our do</v>
      </c>
      <c r="G713" s="24">
        <f>SUMIF(orders[BookTitle],F713,orders[TotalSales])</f>
        <v>62.52</v>
      </c>
      <c r="H713">
        <f>COUNTIF(orders[BookTitle],F713)</f>
        <v>2</v>
      </c>
    </row>
    <row r="714" spans="6:8" x14ac:dyDescent="0.3">
      <c r="F714" t="str">
        <v>Out agree spend</v>
      </c>
      <c r="G714" s="24">
        <f>SUMIF(orders[BookTitle],F714,orders[TotalSales])</f>
        <v>60.76</v>
      </c>
      <c r="H714">
        <f>COUNTIF(orders[BookTitle],F714)</f>
        <v>1</v>
      </c>
    </row>
    <row r="715" spans="6:8" x14ac:dyDescent="0.3">
      <c r="F715" t="str">
        <v>Outside want beyond</v>
      </c>
      <c r="G715" s="24">
        <f>SUMIF(orders[BookTitle],F715,orders[TotalSales])</f>
        <v>49.81</v>
      </c>
      <c r="H715">
        <f>COUNTIF(orders[BookTitle],F715)</f>
        <v>1</v>
      </c>
    </row>
    <row r="716" spans="6:8" x14ac:dyDescent="0.3">
      <c r="F716" t="str">
        <v>Over pick</v>
      </c>
      <c r="G716" s="24">
        <f>SUMIF(orders[BookTitle],F716,orders[TotalSales])</f>
        <v>144.6</v>
      </c>
      <c r="H716">
        <f>COUNTIF(orders[BookTitle],F716)</f>
        <v>2</v>
      </c>
    </row>
    <row r="717" spans="6:8" x14ac:dyDescent="0.3">
      <c r="F717" t="str">
        <v>Own today</v>
      </c>
      <c r="G717" s="24">
        <f>SUMIF(orders[BookTitle],F717,orders[TotalSales])</f>
        <v>25.5</v>
      </c>
      <c r="H717">
        <f>COUNTIF(orders[BookTitle],F717)</f>
        <v>2</v>
      </c>
    </row>
    <row r="718" spans="6:8" x14ac:dyDescent="0.3">
      <c r="F718" t="str">
        <v>Page</v>
      </c>
      <c r="G718" s="24">
        <f>SUMIF(orders[BookTitle],F718,orders[TotalSales])</f>
        <v>196.14</v>
      </c>
      <c r="H718">
        <f>COUNTIF(orders[BookTitle],F718)</f>
        <v>2</v>
      </c>
    </row>
    <row r="719" spans="6:8" x14ac:dyDescent="0.3">
      <c r="F719" t="str">
        <v>Page data ahead suggest</v>
      </c>
      <c r="G719" s="24">
        <f>SUMIF(orders[BookTitle],F719,orders[TotalSales])</f>
        <v>322.14</v>
      </c>
      <c r="H719">
        <f>COUNTIF(orders[BookTitle],F719)</f>
        <v>3</v>
      </c>
    </row>
    <row r="720" spans="6:8" x14ac:dyDescent="0.3">
      <c r="F720" t="str">
        <v>Page method strategy</v>
      </c>
      <c r="G720" s="24">
        <f>SUMIF(orders[BookTitle],F720,orders[TotalSales])</f>
        <v>195.28</v>
      </c>
      <c r="H720">
        <f>COUNTIF(orders[BookTitle],F720)</f>
        <v>3</v>
      </c>
    </row>
    <row r="721" spans="6:8" x14ac:dyDescent="0.3">
      <c r="F721" t="str">
        <v>Painting vote</v>
      </c>
      <c r="G721" s="24">
        <f>SUMIF(orders[BookTitle],F721,orders[TotalSales])</f>
        <v>402.95</v>
      </c>
      <c r="H721">
        <f>COUNTIF(orders[BookTitle],F721)</f>
        <v>3</v>
      </c>
    </row>
    <row r="722" spans="6:8" x14ac:dyDescent="0.3">
      <c r="F722" t="str">
        <v>Painting yard</v>
      </c>
      <c r="G722" s="24">
        <f>SUMIF(orders[BookTitle],F722,orders[TotalSales])</f>
        <v>383.89</v>
      </c>
      <c r="H722">
        <f>COUNTIF(orders[BookTitle],F722)</f>
        <v>3</v>
      </c>
    </row>
    <row r="723" spans="6:8" x14ac:dyDescent="0.3">
      <c r="F723" t="str">
        <v>Parent eat skill</v>
      </c>
      <c r="G723" s="24">
        <f>SUMIF(orders[BookTitle],F723,orders[TotalSales])</f>
        <v>217.03000000000003</v>
      </c>
      <c r="H723">
        <f>COUNTIF(orders[BookTitle],F723)</f>
        <v>2</v>
      </c>
    </row>
    <row r="724" spans="6:8" x14ac:dyDescent="0.3">
      <c r="F724" t="str">
        <v>Part attorney</v>
      </c>
      <c r="G724" s="24">
        <f>SUMIF(orders[BookTitle],F724,orders[TotalSales])</f>
        <v>896.82</v>
      </c>
      <c r="H724">
        <f>COUNTIF(orders[BookTitle],F724)</f>
        <v>5</v>
      </c>
    </row>
    <row r="725" spans="6:8" x14ac:dyDescent="0.3">
      <c r="F725" t="str">
        <v>Part black</v>
      </c>
      <c r="G725" s="24">
        <f>SUMIF(orders[BookTitle],F725,orders[TotalSales])</f>
        <v>138.52000000000001</v>
      </c>
      <c r="H725">
        <f>COUNTIF(orders[BookTitle],F725)</f>
        <v>3</v>
      </c>
    </row>
    <row r="726" spans="6:8" x14ac:dyDescent="0.3">
      <c r="F726" t="str">
        <v>Part social</v>
      </c>
      <c r="G726" s="24">
        <f>SUMIF(orders[BookTitle],F726,orders[TotalSales])</f>
        <v>116.75999999999999</v>
      </c>
      <c r="H726">
        <f>COUNTIF(orders[BookTitle],F726)</f>
        <v>2</v>
      </c>
    </row>
    <row r="727" spans="6:8" x14ac:dyDescent="0.3">
      <c r="F727" t="str">
        <v>Part until</v>
      </c>
      <c r="G727" s="24">
        <f>SUMIF(orders[BookTitle],F727,orders[TotalSales])</f>
        <v>222.24</v>
      </c>
      <c r="H727">
        <f>COUNTIF(orders[BookTitle],F727)</f>
        <v>3</v>
      </c>
    </row>
    <row r="728" spans="6:8" x14ac:dyDescent="0.3">
      <c r="F728" t="str">
        <v>Participant development great much</v>
      </c>
      <c r="G728" s="24">
        <f>SUMIF(orders[BookTitle],F728,orders[TotalSales])</f>
        <v>49.08</v>
      </c>
      <c r="H728">
        <f>COUNTIF(orders[BookTitle],F728)</f>
        <v>2</v>
      </c>
    </row>
    <row r="729" spans="6:8" x14ac:dyDescent="0.3">
      <c r="F729" t="str">
        <v>Particular trouble soon</v>
      </c>
      <c r="G729" s="24">
        <f>SUMIF(orders[BookTitle],F729,orders[TotalSales])</f>
        <v>708.16</v>
      </c>
      <c r="H729">
        <f>COUNTIF(orders[BookTitle],F729)</f>
        <v>4</v>
      </c>
    </row>
    <row r="730" spans="6:8" x14ac:dyDescent="0.3">
      <c r="F730" t="str">
        <v>Particularly fast day</v>
      </c>
      <c r="G730" s="24">
        <f>SUMIF(orders[BookTitle],F730,orders[TotalSales])</f>
        <v>222.2</v>
      </c>
      <c r="H730">
        <f>COUNTIF(orders[BookTitle],F730)</f>
        <v>3</v>
      </c>
    </row>
    <row r="731" spans="6:8" x14ac:dyDescent="0.3">
      <c r="F731" t="str">
        <v>Partner another</v>
      </c>
      <c r="G731" s="24">
        <f>SUMIF(orders[BookTitle],F731,orders[TotalSales])</f>
        <v>30.11</v>
      </c>
      <c r="H731">
        <f>COUNTIF(orders[BookTitle],F731)</f>
        <v>1</v>
      </c>
    </row>
    <row r="732" spans="6:8" x14ac:dyDescent="0.3">
      <c r="F732" t="str">
        <v>Partner community</v>
      </c>
      <c r="G732" s="24">
        <f>SUMIF(orders[BookTitle],F732,orders[TotalSales])</f>
        <v>33.200000000000003</v>
      </c>
      <c r="H732">
        <f>COUNTIF(orders[BookTitle],F732)</f>
        <v>1</v>
      </c>
    </row>
    <row r="733" spans="6:8" x14ac:dyDescent="0.3">
      <c r="F733" t="str">
        <v>Partner we guess record</v>
      </c>
      <c r="G733" s="24">
        <f>SUMIF(orders[BookTitle],F733,orders[TotalSales])</f>
        <v>233.51999999999998</v>
      </c>
      <c r="H733">
        <f>COUNTIF(orders[BookTitle],F733)</f>
        <v>2</v>
      </c>
    </row>
    <row r="734" spans="6:8" x14ac:dyDescent="0.3">
      <c r="F734" t="str">
        <v>Party budget let month</v>
      </c>
      <c r="G734" s="24">
        <f>SUMIF(orders[BookTitle],F734,orders[TotalSales])</f>
        <v>114.65</v>
      </c>
      <c r="H734">
        <f>COUNTIF(orders[BookTitle],F734)</f>
        <v>2</v>
      </c>
    </row>
    <row r="735" spans="6:8" x14ac:dyDescent="0.3">
      <c r="F735" t="str">
        <v>Party computer base</v>
      </c>
      <c r="G735" s="24">
        <f>SUMIF(orders[BookTitle],F735,orders[TotalSales])</f>
        <v>92.3</v>
      </c>
      <c r="H735">
        <f>COUNTIF(orders[BookTitle],F735)</f>
        <v>2</v>
      </c>
    </row>
    <row r="736" spans="6:8" x14ac:dyDescent="0.3">
      <c r="F736" t="str">
        <v>Past try American</v>
      </c>
      <c r="G736" s="24">
        <f>SUMIF(orders[BookTitle],F736,orders[TotalSales])</f>
        <v>79.72</v>
      </c>
      <c r="H736">
        <f>COUNTIF(orders[BookTitle],F736)</f>
        <v>2</v>
      </c>
    </row>
    <row r="737" spans="6:8" x14ac:dyDescent="0.3">
      <c r="F737" t="str">
        <v>Pay ahead few magazine</v>
      </c>
      <c r="G737" s="24">
        <f>SUMIF(orders[BookTitle],F737,orders[TotalSales])</f>
        <v>431.53</v>
      </c>
      <c r="H737">
        <f>COUNTIF(orders[BookTitle],F737)</f>
        <v>4</v>
      </c>
    </row>
    <row r="738" spans="6:8" x14ac:dyDescent="0.3">
      <c r="F738" t="str">
        <v>Peace</v>
      </c>
      <c r="G738" s="24">
        <f>SUMIF(orders[BookTitle],F738,orders[TotalSales])</f>
        <v>273.44</v>
      </c>
      <c r="H738">
        <f>COUNTIF(orders[BookTitle],F738)</f>
        <v>3</v>
      </c>
    </row>
    <row r="739" spans="6:8" x14ac:dyDescent="0.3">
      <c r="F739" t="str">
        <v>Peace collection theory</v>
      </c>
      <c r="G739" s="24">
        <f>SUMIF(orders[BookTitle],F739,orders[TotalSales])</f>
        <v>333.95</v>
      </c>
      <c r="H739">
        <f>COUNTIF(orders[BookTitle],F739)</f>
        <v>2</v>
      </c>
    </row>
    <row r="740" spans="6:8" x14ac:dyDescent="0.3">
      <c r="F740" t="str">
        <v>Peace least find</v>
      </c>
      <c r="G740" s="24">
        <f>SUMIF(orders[BookTitle],F740,orders[TotalSales])</f>
        <v>226.84</v>
      </c>
      <c r="H740">
        <f>COUNTIF(orders[BookTitle],F740)</f>
        <v>3</v>
      </c>
    </row>
    <row r="741" spans="6:8" x14ac:dyDescent="0.3">
      <c r="F741" t="str">
        <v>People instead thousand</v>
      </c>
      <c r="G741" s="24">
        <f>SUMIF(orders[BookTitle],F741,orders[TotalSales])</f>
        <v>255.35</v>
      </c>
      <c r="H741">
        <f>COUNTIF(orders[BookTitle],F741)</f>
        <v>3</v>
      </c>
    </row>
    <row r="742" spans="6:8" x14ac:dyDescent="0.3">
      <c r="F742" t="str">
        <v>People scientist</v>
      </c>
      <c r="G742" s="24">
        <f>SUMIF(orders[BookTitle],F742,orders[TotalSales])</f>
        <v>65.38</v>
      </c>
      <c r="H742">
        <f>COUNTIF(orders[BookTitle],F742)</f>
        <v>1</v>
      </c>
    </row>
    <row r="743" spans="6:8" x14ac:dyDescent="0.3">
      <c r="F743" t="str">
        <v>Per course my</v>
      </c>
      <c r="G743" s="24">
        <f>SUMIF(orders[BookTitle],F743,orders[TotalSales])</f>
        <v>84.63</v>
      </c>
      <c r="H743">
        <f>COUNTIF(orders[BookTitle],F743)</f>
        <v>1</v>
      </c>
    </row>
    <row r="744" spans="6:8" x14ac:dyDescent="0.3">
      <c r="F744" t="str">
        <v>Per executive let</v>
      </c>
      <c r="G744" s="24">
        <f>SUMIF(orders[BookTitle],F744,orders[TotalSales])</f>
        <v>199.34</v>
      </c>
      <c r="H744">
        <f>COUNTIF(orders[BookTitle],F744)</f>
        <v>3</v>
      </c>
    </row>
    <row r="745" spans="6:8" x14ac:dyDescent="0.3">
      <c r="F745" t="str">
        <v>Per occur speech</v>
      </c>
      <c r="G745" s="24">
        <f>SUMIF(orders[BookTitle],F745,orders[TotalSales])</f>
        <v>342.92999999999995</v>
      </c>
      <c r="H745">
        <f>COUNTIF(orders[BookTitle],F745)</f>
        <v>3</v>
      </c>
    </row>
    <row r="746" spans="6:8" x14ac:dyDescent="0.3">
      <c r="F746" t="str">
        <v>Perform degree</v>
      </c>
      <c r="G746" s="24">
        <f>SUMIF(orders[BookTitle],F746,orders[TotalSales])</f>
        <v>77.710000000000008</v>
      </c>
      <c r="H746">
        <f>COUNTIF(orders[BookTitle],F746)</f>
        <v>3</v>
      </c>
    </row>
    <row r="747" spans="6:8" x14ac:dyDescent="0.3">
      <c r="F747" t="str">
        <v>Perform wait wait</v>
      </c>
      <c r="G747" s="24">
        <f>SUMIF(orders[BookTitle],F747,orders[TotalSales])</f>
        <v>175.31</v>
      </c>
      <c r="H747">
        <f>COUNTIF(orders[BookTitle],F747)</f>
        <v>2</v>
      </c>
    </row>
    <row r="748" spans="6:8" x14ac:dyDescent="0.3">
      <c r="F748" t="str">
        <v>Performance performance continue</v>
      </c>
      <c r="G748" s="24">
        <f>SUMIF(orders[BookTitle],F748,orders[TotalSales])</f>
        <v>97.259999999999991</v>
      </c>
      <c r="H748">
        <f>COUNTIF(orders[BookTitle],F748)</f>
        <v>3</v>
      </c>
    </row>
    <row r="749" spans="6:8" x14ac:dyDescent="0.3">
      <c r="F749" t="str">
        <v>Performance which</v>
      </c>
      <c r="G749" s="24">
        <f>SUMIF(orders[BookTitle],F749,orders[TotalSales])</f>
        <v>163.43</v>
      </c>
      <c r="H749">
        <f>COUNTIF(orders[BookTitle],F749)</f>
        <v>3</v>
      </c>
    </row>
    <row r="750" spans="6:8" x14ac:dyDescent="0.3">
      <c r="F750" t="str">
        <v>Perhaps low economy page</v>
      </c>
      <c r="G750" s="24">
        <f>SUMIF(orders[BookTitle],F750,orders[TotalSales])</f>
        <v>242.11</v>
      </c>
      <c r="H750">
        <f>COUNTIF(orders[BookTitle],F750)</f>
        <v>4</v>
      </c>
    </row>
    <row r="751" spans="6:8" x14ac:dyDescent="0.3">
      <c r="F751" t="str">
        <v>Perhaps seek</v>
      </c>
      <c r="G751" s="24">
        <f>SUMIF(orders[BookTitle],F751,orders[TotalSales])</f>
        <v>184.22</v>
      </c>
      <c r="H751">
        <f>COUNTIF(orders[BookTitle],F751)</f>
        <v>3</v>
      </c>
    </row>
    <row r="752" spans="6:8" x14ac:dyDescent="0.3">
      <c r="F752" t="str">
        <v>Person near</v>
      </c>
      <c r="G752" s="24">
        <f>SUMIF(orders[BookTitle],F752,orders[TotalSales])</f>
        <v>105.42999999999999</v>
      </c>
      <c r="H752">
        <f>COUNTIF(orders[BookTitle],F752)</f>
        <v>3</v>
      </c>
    </row>
    <row r="753" spans="6:8" x14ac:dyDescent="0.3">
      <c r="F753" t="str">
        <v>Person very always</v>
      </c>
      <c r="G753" s="24">
        <f>SUMIF(orders[BookTitle],F753,orders[TotalSales])</f>
        <v>393.63</v>
      </c>
      <c r="H753">
        <f>COUNTIF(orders[BookTitle],F753)</f>
        <v>2</v>
      </c>
    </row>
    <row r="754" spans="6:8" x14ac:dyDescent="0.3">
      <c r="F754" t="str">
        <v>Personal</v>
      </c>
      <c r="G754" s="24">
        <f>SUMIF(orders[BookTitle],F754,orders[TotalSales])</f>
        <v>83.47999999999999</v>
      </c>
      <c r="H754">
        <f>COUNTIF(orders[BookTitle],F754)</f>
        <v>2</v>
      </c>
    </row>
    <row r="755" spans="6:8" x14ac:dyDescent="0.3">
      <c r="F755" t="str">
        <v>Personal safe summer</v>
      </c>
      <c r="G755" s="24">
        <f>SUMIF(orders[BookTitle],F755,orders[TotalSales])</f>
        <v>50.55</v>
      </c>
      <c r="H755">
        <f>COUNTIF(orders[BookTitle],F755)</f>
        <v>2</v>
      </c>
    </row>
    <row r="756" spans="6:8" x14ac:dyDescent="0.3">
      <c r="F756" t="str">
        <v>Phone</v>
      </c>
      <c r="G756" s="24">
        <f>SUMIF(orders[BookTitle],F756,orders[TotalSales])</f>
        <v>85.4</v>
      </c>
      <c r="H756">
        <f>COUNTIF(orders[BookTitle],F756)</f>
        <v>1</v>
      </c>
    </row>
    <row r="757" spans="6:8" x14ac:dyDescent="0.3">
      <c r="F757" t="str">
        <v>Phone move base</v>
      </c>
      <c r="G757" s="24">
        <f>SUMIF(orders[BookTitle],F757,orders[TotalSales])</f>
        <v>79.62</v>
      </c>
      <c r="H757">
        <f>COUNTIF(orders[BookTitle],F757)</f>
        <v>4</v>
      </c>
    </row>
    <row r="758" spans="6:8" x14ac:dyDescent="0.3">
      <c r="F758" t="str">
        <v>Physical prove</v>
      </c>
      <c r="G758" s="24">
        <f>SUMIF(orders[BookTitle],F758,orders[TotalSales])</f>
        <v>97.08</v>
      </c>
      <c r="H758">
        <f>COUNTIF(orders[BookTitle],F758)</f>
        <v>2</v>
      </c>
    </row>
    <row r="759" spans="6:8" x14ac:dyDescent="0.3">
      <c r="F759" t="str">
        <v>Picture event place four</v>
      </c>
      <c r="G759" s="24">
        <f>SUMIF(orders[BookTitle],F759,orders[TotalSales])</f>
        <v>192.57</v>
      </c>
      <c r="H759">
        <f>COUNTIF(orders[BookTitle],F759)</f>
        <v>3</v>
      </c>
    </row>
    <row r="760" spans="6:8" x14ac:dyDescent="0.3">
      <c r="F760" t="str">
        <v>Picture particularly season together</v>
      </c>
      <c r="G760" s="24">
        <f>SUMIF(orders[BookTitle],F760,orders[TotalSales])</f>
        <v>19.05</v>
      </c>
      <c r="H760">
        <f>COUNTIF(orders[BookTitle],F760)</f>
        <v>1</v>
      </c>
    </row>
    <row r="761" spans="6:8" x14ac:dyDescent="0.3">
      <c r="F761" t="str">
        <v>Piece choice</v>
      </c>
      <c r="G761" s="24">
        <f>SUMIF(orders[BookTitle],F761,orders[TotalSales])</f>
        <v>237.3</v>
      </c>
      <c r="H761">
        <f>COUNTIF(orders[BookTitle],F761)</f>
        <v>4</v>
      </c>
    </row>
    <row r="762" spans="6:8" x14ac:dyDescent="0.3">
      <c r="F762" t="str">
        <v>Piece protect</v>
      </c>
      <c r="G762" s="24">
        <f>SUMIF(orders[BookTitle],F762,orders[TotalSales])</f>
        <v>592.29999999999995</v>
      </c>
      <c r="H762">
        <f>COUNTIF(orders[BookTitle],F762)</f>
        <v>4</v>
      </c>
    </row>
    <row r="763" spans="6:8" x14ac:dyDescent="0.3">
      <c r="F763" t="str">
        <v>Piece thought during fly</v>
      </c>
      <c r="G763" s="24">
        <f>SUMIF(orders[BookTitle],F763,orders[TotalSales])</f>
        <v>385.5</v>
      </c>
      <c r="H763">
        <f>COUNTIF(orders[BookTitle],F763)</f>
        <v>3</v>
      </c>
    </row>
    <row r="764" spans="6:8" x14ac:dyDescent="0.3">
      <c r="F764" t="str">
        <v>Plant ago</v>
      </c>
      <c r="G764" s="24">
        <f>SUMIF(orders[BookTitle],F764,orders[TotalSales])</f>
        <v>227.71</v>
      </c>
      <c r="H764">
        <f>COUNTIF(orders[BookTitle],F764)</f>
        <v>3</v>
      </c>
    </row>
    <row r="765" spans="6:8" x14ac:dyDescent="0.3">
      <c r="F765" t="str">
        <v>Player happen</v>
      </c>
      <c r="G765" s="24">
        <f>SUMIF(orders[BookTitle],F765,orders[TotalSales])</f>
        <v>541.51</v>
      </c>
      <c r="H765">
        <f>COUNTIF(orders[BookTitle],F765)</f>
        <v>3</v>
      </c>
    </row>
    <row r="766" spans="6:8" x14ac:dyDescent="0.3">
      <c r="F766" t="str">
        <v>Player send</v>
      </c>
      <c r="G766" s="24">
        <f>SUMIF(orders[BookTitle],F766,orders[TotalSales])</f>
        <v>149.63999999999999</v>
      </c>
      <c r="H766">
        <f>COUNTIF(orders[BookTitle],F766)</f>
        <v>4</v>
      </c>
    </row>
    <row r="767" spans="6:8" x14ac:dyDescent="0.3">
      <c r="F767" t="str">
        <v>Pm then</v>
      </c>
      <c r="G767" s="24">
        <f>SUMIF(orders[BookTitle],F767,orders[TotalSales])</f>
        <v>132.80000000000001</v>
      </c>
      <c r="H767">
        <f>COUNTIF(orders[BookTitle],F767)</f>
        <v>2</v>
      </c>
    </row>
    <row r="768" spans="6:8" x14ac:dyDescent="0.3">
      <c r="F768" t="str">
        <v>Police include dream</v>
      </c>
      <c r="G768" s="24">
        <f>SUMIF(orders[BookTitle],F768,orders[TotalSales])</f>
        <v>938.91000000000008</v>
      </c>
      <c r="H768">
        <f>COUNTIF(orders[BookTitle],F768)</f>
        <v>5</v>
      </c>
    </row>
    <row r="769" spans="6:8" x14ac:dyDescent="0.3">
      <c r="F769" t="str">
        <v>Policy turn</v>
      </c>
      <c r="G769" s="24">
        <f>SUMIF(orders[BookTitle],F769,orders[TotalSales])</f>
        <v>243.17000000000002</v>
      </c>
      <c r="H769">
        <f>COUNTIF(orders[BookTitle],F769)</f>
        <v>2</v>
      </c>
    </row>
    <row r="770" spans="6:8" x14ac:dyDescent="0.3">
      <c r="F770" t="str">
        <v>Political threat</v>
      </c>
      <c r="G770" s="24">
        <f>SUMIF(orders[BookTitle],F770,orders[TotalSales])</f>
        <v>254.45</v>
      </c>
      <c r="H770">
        <f>COUNTIF(orders[BookTitle],F770)</f>
        <v>3</v>
      </c>
    </row>
    <row r="771" spans="6:8" x14ac:dyDescent="0.3">
      <c r="F771" t="str">
        <v>Poor film measure</v>
      </c>
      <c r="G771" s="24">
        <f>SUMIF(orders[BookTitle],F771,orders[TotalSales])</f>
        <v>76.760000000000005</v>
      </c>
      <c r="H771">
        <f>COUNTIF(orders[BookTitle],F771)</f>
        <v>1</v>
      </c>
    </row>
    <row r="772" spans="6:8" x14ac:dyDescent="0.3">
      <c r="F772" t="str">
        <v>Poor western market</v>
      </c>
      <c r="G772" s="24">
        <f>SUMIF(orders[BookTitle],F772,orders[TotalSales])</f>
        <v>76.64</v>
      </c>
      <c r="H772">
        <f>COUNTIF(orders[BookTitle],F772)</f>
        <v>1</v>
      </c>
    </row>
    <row r="773" spans="6:8" x14ac:dyDescent="0.3">
      <c r="F773" t="str">
        <v>Population reflect issue father</v>
      </c>
      <c r="G773" s="24">
        <f>SUMIF(orders[BookTitle],F773,orders[TotalSales])</f>
        <v>16.47</v>
      </c>
      <c r="H773">
        <f>COUNTIF(orders[BookTitle],F773)</f>
        <v>1</v>
      </c>
    </row>
    <row r="774" spans="6:8" x14ac:dyDescent="0.3">
      <c r="F774" t="str">
        <v>Position clear question</v>
      </c>
      <c r="G774" s="24">
        <f>SUMIF(orders[BookTitle],F774,orders[TotalSales])</f>
        <v>109.34</v>
      </c>
      <c r="H774">
        <f>COUNTIF(orders[BookTitle],F774)</f>
        <v>2</v>
      </c>
    </row>
    <row r="775" spans="6:8" x14ac:dyDescent="0.3">
      <c r="F775" t="str">
        <v>Positive about</v>
      </c>
      <c r="G775" s="24">
        <f>SUMIF(orders[BookTitle],F775,orders[TotalSales])</f>
        <v>214.4</v>
      </c>
      <c r="H775">
        <f>COUNTIF(orders[BookTitle],F775)</f>
        <v>2</v>
      </c>
    </row>
    <row r="776" spans="6:8" x14ac:dyDescent="0.3">
      <c r="F776" t="str">
        <v>Positive near</v>
      </c>
      <c r="G776" s="24">
        <f>SUMIF(orders[BookTitle],F776,orders[TotalSales])</f>
        <v>366.65</v>
      </c>
      <c r="H776">
        <f>COUNTIF(orders[BookTitle],F776)</f>
        <v>2</v>
      </c>
    </row>
    <row r="777" spans="6:8" x14ac:dyDescent="0.3">
      <c r="F777" t="str">
        <v>Positive way</v>
      </c>
      <c r="G777" s="24">
        <f>SUMIF(orders[BookTitle],F777,orders[TotalSales])</f>
        <v>264.74</v>
      </c>
      <c r="H777">
        <f>COUNTIF(orders[BookTitle],F777)</f>
        <v>2</v>
      </c>
    </row>
    <row r="778" spans="6:8" x14ac:dyDescent="0.3">
      <c r="F778" t="str">
        <v>Power on town</v>
      </c>
      <c r="G778" s="24">
        <f>SUMIF(orders[BookTitle],F778,orders[TotalSales])</f>
        <v>120.03</v>
      </c>
      <c r="H778">
        <f>COUNTIF(orders[BookTitle],F778)</f>
        <v>2</v>
      </c>
    </row>
    <row r="779" spans="6:8" x14ac:dyDescent="0.3">
      <c r="F779" t="str">
        <v>Power second everybody</v>
      </c>
      <c r="G779" s="24">
        <f>SUMIF(orders[BookTitle],F779,orders[TotalSales])</f>
        <v>68.430000000000007</v>
      </c>
      <c r="H779">
        <f>COUNTIF(orders[BookTitle],F779)</f>
        <v>2</v>
      </c>
    </row>
    <row r="780" spans="6:8" x14ac:dyDescent="0.3">
      <c r="F780" t="str">
        <v>Power until source worker</v>
      </c>
      <c r="G780" s="24">
        <f>SUMIF(orders[BookTitle],F780,orders[TotalSales])</f>
        <v>53.74</v>
      </c>
      <c r="H780">
        <f>COUNTIF(orders[BookTitle],F780)</f>
        <v>1</v>
      </c>
    </row>
    <row r="781" spans="6:8" x14ac:dyDescent="0.3">
      <c r="F781" t="str">
        <v>Practice father</v>
      </c>
      <c r="G781" s="24">
        <f>SUMIF(orders[BookTitle],F781,orders[TotalSales])</f>
        <v>127.4</v>
      </c>
      <c r="H781">
        <f>COUNTIF(orders[BookTitle],F781)</f>
        <v>1</v>
      </c>
    </row>
    <row r="782" spans="6:8" x14ac:dyDescent="0.3">
      <c r="F782" t="str">
        <v>Prepare trial</v>
      </c>
      <c r="G782" s="24">
        <f>SUMIF(orders[BookTitle],F782,orders[TotalSales])</f>
        <v>564.76</v>
      </c>
      <c r="H782">
        <f>COUNTIF(orders[BookTitle],F782)</f>
        <v>5</v>
      </c>
    </row>
    <row r="783" spans="6:8" x14ac:dyDescent="0.3">
      <c r="F783" t="str">
        <v>Prepare world court</v>
      </c>
      <c r="G783" s="24">
        <f>SUMIF(orders[BookTitle],F783,orders[TotalSales])</f>
        <v>409.9</v>
      </c>
      <c r="H783">
        <f>COUNTIF(orders[BookTitle],F783)</f>
        <v>7</v>
      </c>
    </row>
    <row r="784" spans="6:8" x14ac:dyDescent="0.3">
      <c r="F784" t="str">
        <v>Present listen</v>
      </c>
      <c r="G784" s="24">
        <f>SUMIF(orders[BookTitle],F784,orders[TotalSales])</f>
        <v>180.22</v>
      </c>
      <c r="H784">
        <f>COUNTIF(orders[BookTitle],F784)</f>
        <v>2</v>
      </c>
    </row>
    <row r="785" spans="6:8" x14ac:dyDescent="0.3">
      <c r="F785" t="str">
        <v>President food news</v>
      </c>
      <c r="G785" s="24">
        <f>SUMIF(orders[BookTitle],F785,orders[TotalSales])</f>
        <v>229.15</v>
      </c>
      <c r="H785">
        <f>COUNTIF(orders[BookTitle],F785)</f>
        <v>2</v>
      </c>
    </row>
    <row r="786" spans="6:8" x14ac:dyDescent="0.3">
      <c r="F786" t="str">
        <v>President read lawyer</v>
      </c>
      <c r="G786" s="24">
        <f>SUMIF(orders[BookTitle],F786,orders[TotalSales])</f>
        <v>33.6</v>
      </c>
      <c r="H786">
        <f>COUNTIF(orders[BookTitle],F786)</f>
        <v>1</v>
      </c>
    </row>
    <row r="787" spans="6:8" x14ac:dyDescent="0.3">
      <c r="F787" t="str">
        <v>Pressure American</v>
      </c>
      <c r="G787" s="24">
        <f>SUMIF(orders[BookTitle],F787,orders[TotalSales])</f>
        <v>38.72</v>
      </c>
      <c r="H787">
        <f>COUNTIF(orders[BookTitle],F787)</f>
        <v>1</v>
      </c>
    </row>
    <row r="788" spans="6:8" x14ac:dyDescent="0.3">
      <c r="F788" t="str">
        <v>Pressure father exist hour</v>
      </c>
      <c r="G788" s="24">
        <f>SUMIF(orders[BookTitle],F788,orders[TotalSales])</f>
        <v>28.509999999999998</v>
      </c>
      <c r="H788">
        <f>COUNTIF(orders[BookTitle],F788)</f>
        <v>2</v>
      </c>
    </row>
    <row r="789" spans="6:8" x14ac:dyDescent="0.3">
      <c r="F789" t="str">
        <v>Pretty system government</v>
      </c>
      <c r="G789" s="24">
        <f>SUMIF(orders[BookTitle],F789,orders[TotalSales])</f>
        <v>219.7</v>
      </c>
      <c r="H789">
        <f>COUNTIF(orders[BookTitle],F789)</f>
        <v>3</v>
      </c>
    </row>
    <row r="790" spans="6:8" x14ac:dyDescent="0.3">
      <c r="F790" t="str">
        <v>Prevent allow</v>
      </c>
      <c r="G790" s="24">
        <f>SUMIF(orders[BookTitle],F790,orders[TotalSales])</f>
        <v>124.71</v>
      </c>
      <c r="H790">
        <f>COUNTIF(orders[BookTitle],F790)</f>
        <v>1</v>
      </c>
    </row>
    <row r="791" spans="6:8" x14ac:dyDescent="0.3">
      <c r="F791" t="str">
        <v>Prevent likely technology same</v>
      </c>
      <c r="G791" s="24">
        <f>SUMIF(orders[BookTitle],F791,orders[TotalSales])</f>
        <v>10.84</v>
      </c>
      <c r="H791">
        <f>COUNTIF(orders[BookTitle],F791)</f>
        <v>1</v>
      </c>
    </row>
    <row r="792" spans="6:8" x14ac:dyDescent="0.3">
      <c r="F792" t="str">
        <v>Price senior whom down</v>
      </c>
      <c r="G792" s="24">
        <f>SUMIF(orders[BookTitle],F792,orders[TotalSales])</f>
        <v>253.48000000000002</v>
      </c>
      <c r="H792">
        <f>COUNTIF(orders[BookTitle],F792)</f>
        <v>4</v>
      </c>
    </row>
    <row r="793" spans="6:8" x14ac:dyDescent="0.3">
      <c r="F793" t="str">
        <v>Probably seek subject</v>
      </c>
      <c r="G793" s="24">
        <f>SUMIF(orders[BookTitle],F793,orders[TotalSales])</f>
        <v>327.32</v>
      </c>
      <c r="H793">
        <f>COUNTIF(orders[BookTitle],F793)</f>
        <v>2</v>
      </c>
    </row>
    <row r="794" spans="6:8" x14ac:dyDescent="0.3">
      <c r="F794" t="str">
        <v>Process social room</v>
      </c>
      <c r="G794" s="24">
        <f>SUMIF(orders[BookTitle],F794,orders[TotalSales])</f>
        <v>175.16</v>
      </c>
      <c r="H794">
        <f>COUNTIF(orders[BookTitle],F794)</f>
        <v>3</v>
      </c>
    </row>
    <row r="795" spans="6:8" x14ac:dyDescent="0.3">
      <c r="F795" t="str">
        <v>Produce imagine memory use</v>
      </c>
      <c r="G795" s="24">
        <f>SUMIF(orders[BookTitle],F795,orders[TotalSales])</f>
        <v>97.710000000000008</v>
      </c>
      <c r="H795">
        <f>COUNTIF(orders[BookTitle],F795)</f>
        <v>2</v>
      </c>
    </row>
    <row r="796" spans="6:8" x14ac:dyDescent="0.3">
      <c r="F796" t="str">
        <v>Produce trip site</v>
      </c>
      <c r="G796" s="24">
        <f>SUMIF(orders[BookTitle],F796,orders[TotalSales])</f>
        <v>208.32</v>
      </c>
      <c r="H796">
        <f>COUNTIF(orders[BookTitle],F796)</f>
        <v>6</v>
      </c>
    </row>
    <row r="797" spans="6:8" x14ac:dyDescent="0.3">
      <c r="F797" t="str">
        <v>Production eight citizen</v>
      </c>
      <c r="G797" s="24">
        <f>SUMIF(orders[BookTitle],F797,orders[TotalSales])</f>
        <v>72.930000000000007</v>
      </c>
      <c r="H797">
        <f>COUNTIF(orders[BookTitle],F797)</f>
        <v>2</v>
      </c>
    </row>
    <row r="798" spans="6:8" x14ac:dyDescent="0.3">
      <c r="F798" t="str">
        <v>Production significant wrong</v>
      </c>
      <c r="G798" s="24">
        <f>SUMIF(orders[BookTitle],F798,orders[TotalSales])</f>
        <v>153</v>
      </c>
      <c r="H798">
        <f>COUNTIF(orders[BookTitle],F798)</f>
        <v>4</v>
      </c>
    </row>
    <row r="799" spans="6:8" x14ac:dyDescent="0.3">
      <c r="F799" t="str">
        <v>Professional scene author</v>
      </c>
      <c r="G799" s="24">
        <f>SUMIF(orders[BookTitle],F799,orders[TotalSales])</f>
        <v>155.82999999999998</v>
      </c>
      <c r="H799">
        <f>COUNTIF(orders[BookTitle],F799)</f>
        <v>3</v>
      </c>
    </row>
    <row r="800" spans="6:8" x14ac:dyDescent="0.3">
      <c r="F800" t="str">
        <v>Professor more</v>
      </c>
      <c r="G800" s="24">
        <f>SUMIF(orders[BookTitle],F800,orders[TotalSales])</f>
        <v>223.76</v>
      </c>
      <c r="H800">
        <f>COUNTIF(orders[BookTitle],F800)</f>
        <v>3</v>
      </c>
    </row>
    <row r="801" spans="6:8" x14ac:dyDescent="0.3">
      <c r="F801" t="str">
        <v>Professor record style</v>
      </c>
      <c r="G801" s="24">
        <f>SUMIF(orders[BookTitle],F801,orders[TotalSales])</f>
        <v>186.48</v>
      </c>
      <c r="H801">
        <f>COUNTIF(orders[BookTitle],F801)</f>
        <v>6</v>
      </c>
    </row>
    <row r="802" spans="6:8" x14ac:dyDescent="0.3">
      <c r="F802" t="str">
        <v>Professor sometimes</v>
      </c>
      <c r="G802" s="24">
        <f>SUMIF(orders[BookTitle],F802,orders[TotalSales])</f>
        <v>50.38</v>
      </c>
      <c r="H802">
        <f>COUNTIF(orders[BookTitle],F802)</f>
        <v>2</v>
      </c>
    </row>
    <row r="803" spans="6:8" x14ac:dyDescent="0.3">
      <c r="F803" t="str">
        <v>Project develop decide</v>
      </c>
      <c r="G803" s="24">
        <f>SUMIF(orders[BookTitle],F803,orders[TotalSales])</f>
        <v>401</v>
      </c>
      <c r="H803">
        <f>COUNTIF(orders[BookTitle],F803)</f>
        <v>6</v>
      </c>
    </row>
    <row r="804" spans="6:8" x14ac:dyDescent="0.3">
      <c r="F804" t="str">
        <v>Prove involve</v>
      </c>
      <c r="G804" s="24">
        <f>SUMIF(orders[BookTitle],F804,orders[TotalSales])</f>
        <v>225.66</v>
      </c>
      <c r="H804">
        <f>COUNTIF(orders[BookTitle],F804)</f>
        <v>2</v>
      </c>
    </row>
    <row r="805" spans="6:8" x14ac:dyDescent="0.3">
      <c r="F805" t="str">
        <v>Prove off</v>
      </c>
      <c r="G805" s="24">
        <f>SUMIF(orders[BookTitle],F805,orders[TotalSales])</f>
        <v>28.2</v>
      </c>
      <c r="H805">
        <f>COUNTIF(orders[BookTitle],F805)</f>
        <v>2</v>
      </c>
    </row>
    <row r="806" spans="6:8" x14ac:dyDescent="0.3">
      <c r="F806" t="str">
        <v>Prove tax</v>
      </c>
      <c r="G806" s="24">
        <f>SUMIF(orders[BookTitle],F806,orders[TotalSales])</f>
        <v>49.37</v>
      </c>
      <c r="H806">
        <f>COUNTIF(orders[BookTitle],F806)</f>
        <v>1</v>
      </c>
    </row>
    <row r="807" spans="6:8" x14ac:dyDescent="0.3">
      <c r="F807" t="str">
        <v>Pull behind bring</v>
      </c>
      <c r="G807" s="24">
        <f>SUMIF(orders[BookTitle],F807,orders[TotalSales])</f>
        <v>61.8</v>
      </c>
      <c r="H807">
        <f>COUNTIF(orders[BookTitle],F807)</f>
        <v>1</v>
      </c>
    </row>
    <row r="808" spans="6:8" x14ac:dyDescent="0.3">
      <c r="F808" t="str">
        <v>Purpose present Mr</v>
      </c>
      <c r="G808" s="24">
        <f>SUMIF(orders[BookTitle],F808,orders[TotalSales])</f>
        <v>182</v>
      </c>
      <c r="H808">
        <f>COUNTIF(orders[BookTitle],F808)</f>
        <v>2</v>
      </c>
    </row>
    <row r="809" spans="6:8" x14ac:dyDescent="0.3">
      <c r="F809" t="str">
        <v>Purpose trial</v>
      </c>
      <c r="G809" s="24">
        <f>SUMIF(orders[BookTitle],F809,orders[TotalSales])</f>
        <v>256.78000000000003</v>
      </c>
      <c r="H809">
        <f>COUNTIF(orders[BookTitle],F809)</f>
        <v>4</v>
      </c>
    </row>
    <row r="810" spans="6:8" x14ac:dyDescent="0.3">
      <c r="F810" t="str">
        <v>Push learn</v>
      </c>
      <c r="G810" s="24">
        <f>SUMIF(orders[BookTitle],F810,orders[TotalSales])</f>
        <v>92.23</v>
      </c>
      <c r="H810">
        <f>COUNTIF(orders[BookTitle],F810)</f>
        <v>2</v>
      </c>
    </row>
    <row r="811" spans="6:8" x14ac:dyDescent="0.3">
      <c r="F811" t="str">
        <v>Put knowledge consumer</v>
      </c>
      <c r="G811" s="24">
        <f>SUMIF(orders[BookTitle],F811,orders[TotalSales])</f>
        <v>411.78</v>
      </c>
      <c r="H811">
        <f>COUNTIF(orders[BookTitle],F811)</f>
        <v>3</v>
      </c>
    </row>
    <row r="812" spans="6:8" x14ac:dyDescent="0.3">
      <c r="F812" t="str">
        <v>Put star expect close</v>
      </c>
      <c r="G812" s="24">
        <f>SUMIF(orders[BookTitle],F812,orders[TotalSales])</f>
        <v>157.45999999999998</v>
      </c>
      <c r="H812">
        <f>COUNTIF(orders[BookTitle],F812)</f>
        <v>3</v>
      </c>
    </row>
    <row r="813" spans="6:8" x14ac:dyDescent="0.3">
      <c r="F813" t="str">
        <v>Quickly five direction</v>
      </c>
      <c r="G813" s="24">
        <f>SUMIF(orders[BookTitle],F813,orders[TotalSales])</f>
        <v>30.54</v>
      </c>
      <c r="H813">
        <f>COUNTIF(orders[BookTitle],F813)</f>
        <v>1</v>
      </c>
    </row>
    <row r="814" spans="6:8" x14ac:dyDescent="0.3">
      <c r="F814" t="str">
        <v>Quickly short measure</v>
      </c>
      <c r="G814" s="24">
        <f>SUMIF(orders[BookTitle],F814,orders[TotalSales])</f>
        <v>402.03</v>
      </c>
      <c r="H814">
        <f>COUNTIF(orders[BookTitle],F814)</f>
        <v>3</v>
      </c>
    </row>
    <row r="815" spans="6:8" x14ac:dyDescent="0.3">
      <c r="F815" t="str">
        <v>Radio we crime</v>
      </c>
      <c r="G815" s="24">
        <f>SUMIF(orders[BookTitle],F815,orders[TotalSales])</f>
        <v>454.03999999999996</v>
      </c>
      <c r="H815">
        <f>COUNTIF(orders[BookTitle],F815)</f>
        <v>5</v>
      </c>
    </row>
    <row r="816" spans="6:8" x14ac:dyDescent="0.3">
      <c r="F816" t="str">
        <v>Reach budget</v>
      </c>
      <c r="G816" s="24">
        <f>SUMIF(orders[BookTitle],F816,orders[TotalSales])</f>
        <v>538.04</v>
      </c>
      <c r="H816">
        <f>COUNTIF(orders[BookTitle],F816)</f>
        <v>3</v>
      </c>
    </row>
    <row r="817" spans="6:8" x14ac:dyDescent="0.3">
      <c r="F817" t="str">
        <v>Reach game black</v>
      </c>
      <c r="G817" s="24">
        <f>SUMIF(orders[BookTitle],F817,orders[TotalSales])</f>
        <v>218.96</v>
      </c>
      <c r="H817">
        <f>COUNTIF(orders[BookTitle],F817)</f>
        <v>4</v>
      </c>
    </row>
    <row r="818" spans="6:8" x14ac:dyDescent="0.3">
      <c r="F818" t="str">
        <v>Reach property</v>
      </c>
      <c r="G818" s="24">
        <f>SUMIF(orders[BookTitle],F818,orders[TotalSales])</f>
        <v>116.6</v>
      </c>
      <c r="H818">
        <f>COUNTIF(orders[BookTitle],F818)</f>
        <v>1</v>
      </c>
    </row>
    <row r="819" spans="6:8" x14ac:dyDescent="0.3">
      <c r="F819" t="str">
        <v>Reach third else</v>
      </c>
      <c r="G819" s="24">
        <f>SUMIF(orders[BookTitle],F819,orders[TotalSales])</f>
        <v>274.5</v>
      </c>
      <c r="H819">
        <f>COUNTIF(orders[BookTitle],F819)</f>
        <v>2</v>
      </c>
    </row>
    <row r="820" spans="6:8" x14ac:dyDescent="0.3">
      <c r="F820" t="str">
        <v>Read</v>
      </c>
      <c r="G820" s="24">
        <f>SUMIF(orders[BookTitle],F820,orders[TotalSales])</f>
        <v>135.4</v>
      </c>
      <c r="H820">
        <f>COUNTIF(orders[BookTitle],F820)</f>
        <v>1</v>
      </c>
    </row>
    <row r="821" spans="6:8" x14ac:dyDescent="0.3">
      <c r="F821" t="str">
        <v>Read moment</v>
      </c>
      <c r="G821" s="24">
        <f>SUMIF(orders[BookTitle],F821,orders[TotalSales])</f>
        <v>20.92</v>
      </c>
      <c r="H821">
        <f>COUNTIF(orders[BookTitle],F821)</f>
        <v>1</v>
      </c>
    </row>
    <row r="822" spans="6:8" x14ac:dyDescent="0.3">
      <c r="F822" t="str">
        <v>Read shoulder us</v>
      </c>
      <c r="G822" s="24">
        <f>SUMIF(orders[BookTitle],F822,orders[TotalSales])</f>
        <v>155.6</v>
      </c>
      <c r="H822">
        <f>COUNTIF(orders[BookTitle],F822)</f>
        <v>1</v>
      </c>
    </row>
    <row r="823" spans="6:8" x14ac:dyDescent="0.3">
      <c r="F823" t="str">
        <v>Real teacher</v>
      </c>
      <c r="G823" s="24">
        <f>SUMIF(orders[BookTitle],F823,orders[TotalSales])</f>
        <v>307.35000000000002</v>
      </c>
      <c r="H823">
        <f>COUNTIF(orders[BookTitle],F823)</f>
        <v>3</v>
      </c>
    </row>
    <row r="824" spans="6:8" x14ac:dyDescent="0.3">
      <c r="F824" t="str">
        <v>Real term public</v>
      </c>
      <c r="G824" s="24">
        <f>SUMIF(orders[BookTitle],F824,orders[TotalSales])</f>
        <v>432.32000000000005</v>
      </c>
      <c r="H824">
        <f>COUNTIF(orders[BookTitle],F824)</f>
        <v>6</v>
      </c>
    </row>
    <row r="825" spans="6:8" x14ac:dyDescent="0.3">
      <c r="F825" t="str">
        <v>Reality different</v>
      </c>
      <c r="G825" s="24">
        <f>SUMIF(orders[BookTitle],F825,orders[TotalSales])</f>
        <v>308.45000000000005</v>
      </c>
      <c r="H825">
        <f>COUNTIF(orders[BookTitle],F825)</f>
        <v>3</v>
      </c>
    </row>
    <row r="826" spans="6:8" x14ac:dyDescent="0.3">
      <c r="F826" t="str">
        <v>Reason</v>
      </c>
      <c r="G826" s="24">
        <f>SUMIF(orders[BookTitle],F826,orders[TotalSales])</f>
        <v>202.04</v>
      </c>
      <c r="H826">
        <f>COUNTIF(orders[BookTitle],F826)</f>
        <v>4</v>
      </c>
    </row>
    <row r="827" spans="6:8" x14ac:dyDescent="0.3">
      <c r="F827" t="str">
        <v>Reason participant</v>
      </c>
      <c r="G827" s="24">
        <f>SUMIF(orders[BookTitle],F827,orders[TotalSales])</f>
        <v>336.90999999999997</v>
      </c>
      <c r="H827">
        <f>COUNTIF(orders[BookTitle],F827)</f>
        <v>5</v>
      </c>
    </row>
    <row r="828" spans="6:8" x14ac:dyDescent="0.3">
      <c r="F828" t="str">
        <v>Receive add past</v>
      </c>
      <c r="G828" s="24">
        <f>SUMIF(orders[BookTitle],F828,orders[TotalSales])</f>
        <v>58.519999999999996</v>
      </c>
      <c r="H828">
        <f>COUNTIF(orders[BookTitle],F828)</f>
        <v>2</v>
      </c>
    </row>
    <row r="829" spans="6:8" x14ac:dyDescent="0.3">
      <c r="F829" t="str">
        <v>Receive hotel fly</v>
      </c>
      <c r="G829" s="24">
        <f>SUMIF(orders[BookTitle],F829,orders[TotalSales])</f>
        <v>23.4</v>
      </c>
      <c r="H829">
        <f>COUNTIF(orders[BookTitle],F829)</f>
        <v>2</v>
      </c>
    </row>
    <row r="830" spans="6:8" x14ac:dyDescent="0.3">
      <c r="F830" t="str">
        <v>Recently some</v>
      </c>
      <c r="G830" s="24">
        <f>SUMIF(orders[BookTitle],F830,orders[TotalSales])</f>
        <v>246.87</v>
      </c>
      <c r="H830">
        <f>COUNTIF(orders[BookTitle],F830)</f>
        <v>2</v>
      </c>
    </row>
    <row r="831" spans="6:8" x14ac:dyDescent="0.3">
      <c r="F831" t="str">
        <v>Recently take</v>
      </c>
      <c r="G831" s="24">
        <f>SUMIF(orders[BookTitle],F831,orders[TotalSales])</f>
        <v>37.270000000000003</v>
      </c>
      <c r="H831">
        <f>COUNTIF(orders[BookTitle],F831)</f>
        <v>2</v>
      </c>
    </row>
    <row r="832" spans="6:8" x14ac:dyDescent="0.3">
      <c r="F832" t="str">
        <v>Recognize range since particularly</v>
      </c>
      <c r="G832" s="24">
        <f>SUMIF(orders[BookTitle],F832,orders[TotalSales])</f>
        <v>109.5</v>
      </c>
      <c r="H832">
        <f>COUNTIF(orders[BookTitle],F832)</f>
        <v>2</v>
      </c>
    </row>
    <row r="833" spans="6:8" x14ac:dyDescent="0.3">
      <c r="F833" t="str">
        <v>Record attention ability name</v>
      </c>
      <c r="G833" s="24">
        <f>SUMIF(orders[BookTitle],F833,orders[TotalSales])</f>
        <v>131.57</v>
      </c>
      <c r="H833">
        <f>COUNTIF(orders[BookTitle],F833)</f>
        <v>2</v>
      </c>
    </row>
    <row r="834" spans="6:8" x14ac:dyDescent="0.3">
      <c r="F834" t="str">
        <v>Record statement phone</v>
      </c>
      <c r="G834" s="24">
        <f>SUMIF(orders[BookTitle],F834,orders[TotalSales])</f>
        <v>244.15</v>
      </c>
      <c r="H834">
        <f>COUNTIF(orders[BookTitle],F834)</f>
        <v>2</v>
      </c>
    </row>
    <row r="835" spans="6:8" x14ac:dyDescent="0.3">
      <c r="F835" t="str">
        <v>Record your</v>
      </c>
      <c r="G835" s="24">
        <f>SUMIF(orders[BookTitle],F835,orders[TotalSales])</f>
        <v>95.35</v>
      </c>
      <c r="H835">
        <f>COUNTIF(orders[BookTitle],F835)</f>
        <v>2</v>
      </c>
    </row>
    <row r="836" spans="6:8" x14ac:dyDescent="0.3">
      <c r="F836" t="str">
        <v>Red themselves</v>
      </c>
      <c r="G836" s="24">
        <f>SUMIF(orders[BookTitle],F836,orders[TotalSales])</f>
        <v>557.82000000000005</v>
      </c>
      <c r="H836">
        <f>COUNTIF(orders[BookTitle],F836)</f>
        <v>3</v>
      </c>
    </row>
    <row r="837" spans="6:8" x14ac:dyDescent="0.3">
      <c r="F837" t="str">
        <v>Reflect</v>
      </c>
      <c r="G837" s="24">
        <f>SUMIF(orders[BookTitle],F837,orders[TotalSales])</f>
        <v>141.51</v>
      </c>
      <c r="H837">
        <f>COUNTIF(orders[BookTitle],F837)</f>
        <v>2</v>
      </c>
    </row>
    <row r="838" spans="6:8" x14ac:dyDescent="0.3">
      <c r="F838" t="str">
        <v>Region assume career</v>
      </c>
      <c r="G838" s="24">
        <f>SUMIF(orders[BookTitle],F838,orders[TotalSales])</f>
        <v>375.14</v>
      </c>
      <c r="H838">
        <f>COUNTIF(orders[BookTitle],F838)</f>
        <v>2</v>
      </c>
    </row>
    <row r="839" spans="6:8" x14ac:dyDescent="0.3">
      <c r="F839" t="str">
        <v>Region society</v>
      </c>
      <c r="G839" s="24">
        <f>SUMIF(orders[BookTitle],F839,orders[TotalSales])</f>
        <v>157.74</v>
      </c>
      <c r="H839">
        <f>COUNTIF(orders[BookTitle],F839)</f>
        <v>2</v>
      </c>
    </row>
    <row r="840" spans="6:8" x14ac:dyDescent="0.3">
      <c r="F840" t="str">
        <v>Region where gas</v>
      </c>
      <c r="G840" s="24">
        <f>SUMIF(orders[BookTitle],F840,orders[TotalSales])</f>
        <v>82</v>
      </c>
      <c r="H840">
        <f>COUNTIF(orders[BookTitle],F840)</f>
        <v>1</v>
      </c>
    </row>
    <row r="841" spans="6:8" x14ac:dyDescent="0.3">
      <c r="F841" t="str">
        <v>Relate tree</v>
      </c>
      <c r="G841" s="24">
        <f>SUMIF(orders[BookTitle],F841,orders[TotalSales])</f>
        <v>74.38</v>
      </c>
      <c r="H841">
        <f>COUNTIF(orders[BookTitle],F841)</f>
        <v>4</v>
      </c>
    </row>
    <row r="842" spans="6:8" x14ac:dyDescent="0.3">
      <c r="F842" t="str">
        <v>Relationship treatment</v>
      </c>
      <c r="G842" s="24">
        <f>SUMIF(orders[BookTitle],F842,orders[TotalSales])</f>
        <v>39.700000000000003</v>
      </c>
      <c r="H842">
        <f>COUNTIF(orders[BookTitle],F842)</f>
        <v>3</v>
      </c>
    </row>
    <row r="843" spans="6:8" x14ac:dyDescent="0.3">
      <c r="F843" t="str">
        <v>Religious partner southern</v>
      </c>
      <c r="G843" s="24">
        <f>SUMIF(orders[BookTitle],F843,orders[TotalSales])</f>
        <v>118.17</v>
      </c>
      <c r="H843">
        <f>COUNTIF(orders[BookTitle],F843)</f>
        <v>3</v>
      </c>
    </row>
    <row r="844" spans="6:8" x14ac:dyDescent="0.3">
      <c r="F844" t="str">
        <v>Remember key</v>
      </c>
      <c r="G844" s="24">
        <f>SUMIF(orders[BookTitle],F844,orders[TotalSales])</f>
        <v>150.19999999999999</v>
      </c>
      <c r="H844">
        <f>COUNTIF(orders[BookTitle],F844)</f>
        <v>1</v>
      </c>
    </row>
    <row r="845" spans="6:8" x14ac:dyDescent="0.3">
      <c r="F845" t="str">
        <v>Remember share this</v>
      </c>
      <c r="G845" s="24">
        <f>SUMIF(orders[BookTitle],F845,orders[TotalSales])</f>
        <v>69.69</v>
      </c>
      <c r="H845">
        <f>COUNTIF(orders[BookTitle],F845)</f>
        <v>3</v>
      </c>
    </row>
    <row r="846" spans="6:8" x14ac:dyDescent="0.3">
      <c r="F846" t="str">
        <v>Report every force</v>
      </c>
      <c r="G846" s="24">
        <f>SUMIF(orders[BookTitle],F846,orders[TotalSales])</f>
        <v>32.93</v>
      </c>
      <c r="H846">
        <f>COUNTIF(orders[BookTitle],F846)</f>
        <v>3</v>
      </c>
    </row>
    <row r="847" spans="6:8" x14ac:dyDescent="0.3">
      <c r="F847" t="str">
        <v>Represent pretty ten</v>
      </c>
      <c r="G847" s="24">
        <f>SUMIF(orders[BookTitle],F847,orders[TotalSales])</f>
        <v>257.02</v>
      </c>
      <c r="H847">
        <f>COUNTIF(orders[BookTitle],F847)</f>
        <v>5</v>
      </c>
    </row>
    <row r="848" spans="6:8" x14ac:dyDescent="0.3">
      <c r="F848" t="str">
        <v>Represent too</v>
      </c>
      <c r="G848" s="24">
        <f>SUMIF(orders[BookTitle],F848,orders[TotalSales])</f>
        <v>145.69</v>
      </c>
      <c r="H848">
        <f>COUNTIF(orders[BookTitle],F848)</f>
        <v>3</v>
      </c>
    </row>
    <row r="849" spans="6:8" x14ac:dyDescent="0.3">
      <c r="F849" t="str">
        <v>Republican</v>
      </c>
      <c r="G849" s="24">
        <f>SUMIF(orders[BookTitle],F849,orders[TotalSales])</f>
        <v>363.97999999999996</v>
      </c>
      <c r="H849">
        <f>COUNTIF(orders[BookTitle],F849)</f>
        <v>5</v>
      </c>
    </row>
    <row r="850" spans="6:8" x14ac:dyDescent="0.3">
      <c r="F850" t="str">
        <v>Republican after live</v>
      </c>
      <c r="G850" s="24">
        <f>SUMIF(orders[BookTitle],F850,orders[TotalSales])</f>
        <v>40.22</v>
      </c>
      <c r="H850">
        <f>COUNTIF(orders[BookTitle],F850)</f>
        <v>1</v>
      </c>
    </row>
    <row r="851" spans="6:8" x14ac:dyDescent="0.3">
      <c r="F851" t="str">
        <v>Require difficult find</v>
      </c>
      <c r="G851" s="24">
        <f>SUMIF(orders[BookTitle],F851,orders[TotalSales])</f>
        <v>243.60000000000002</v>
      </c>
      <c r="H851">
        <f>COUNTIF(orders[BookTitle],F851)</f>
        <v>2</v>
      </c>
    </row>
    <row r="852" spans="6:8" x14ac:dyDescent="0.3">
      <c r="F852" t="str">
        <v>Require role realize</v>
      </c>
      <c r="G852" s="24">
        <f>SUMIF(orders[BookTitle],F852,orders[TotalSales])</f>
        <v>116.7</v>
      </c>
      <c r="H852">
        <f>COUNTIF(orders[BookTitle],F852)</f>
        <v>1</v>
      </c>
    </row>
    <row r="853" spans="6:8" x14ac:dyDescent="0.3">
      <c r="F853" t="str">
        <v>Require stay away</v>
      </c>
      <c r="G853" s="24">
        <f>SUMIF(orders[BookTitle],F853,orders[TotalSales])</f>
        <v>200.39</v>
      </c>
      <c r="H853">
        <f>COUNTIF(orders[BookTitle],F853)</f>
        <v>2</v>
      </c>
    </row>
    <row r="854" spans="6:8" x14ac:dyDescent="0.3">
      <c r="F854" t="str">
        <v>Research</v>
      </c>
      <c r="G854" s="24">
        <f>SUMIF(orders[BookTitle],F854,orders[TotalSales])</f>
        <v>360.92999999999995</v>
      </c>
      <c r="H854">
        <f>COUNTIF(orders[BookTitle],F854)</f>
        <v>5</v>
      </c>
    </row>
    <row r="855" spans="6:8" x14ac:dyDescent="0.3">
      <c r="F855" t="str">
        <v>Research base</v>
      </c>
      <c r="G855" s="24">
        <f>SUMIF(orders[BookTitle],F855,orders[TotalSales])</f>
        <v>224.62</v>
      </c>
      <c r="H855">
        <f>COUNTIF(orders[BookTitle],F855)</f>
        <v>2</v>
      </c>
    </row>
    <row r="856" spans="6:8" x14ac:dyDescent="0.3">
      <c r="F856" t="str">
        <v>Rest</v>
      </c>
      <c r="G856" s="24">
        <f>SUMIF(orders[BookTitle],F856,orders[TotalSales])</f>
        <v>471.28</v>
      </c>
      <c r="H856">
        <f>COUNTIF(orders[BookTitle],F856)</f>
        <v>5</v>
      </c>
    </row>
    <row r="857" spans="6:8" x14ac:dyDescent="0.3">
      <c r="F857" t="str">
        <v>Result lead</v>
      </c>
      <c r="G857" s="24">
        <f>SUMIF(orders[BookTitle],F857,orders[TotalSales])</f>
        <v>418.64</v>
      </c>
      <c r="H857">
        <f>COUNTIF(orders[BookTitle],F857)</f>
        <v>4</v>
      </c>
    </row>
    <row r="858" spans="6:8" x14ac:dyDescent="0.3">
      <c r="F858" t="str">
        <v>Reveal each them</v>
      </c>
      <c r="G858" s="24">
        <f>SUMIF(orders[BookTitle],F858,orders[TotalSales])</f>
        <v>95.99</v>
      </c>
      <c r="H858">
        <f>COUNTIF(orders[BookTitle],F858)</f>
        <v>2</v>
      </c>
    </row>
    <row r="859" spans="6:8" x14ac:dyDescent="0.3">
      <c r="F859" t="str">
        <v>Reveal reflect</v>
      </c>
      <c r="G859" s="24">
        <f>SUMIF(orders[BookTitle],F859,orders[TotalSales])</f>
        <v>294.96000000000004</v>
      </c>
      <c r="H859">
        <f>COUNTIF(orders[BookTitle],F859)</f>
        <v>3</v>
      </c>
    </row>
    <row r="860" spans="6:8" x14ac:dyDescent="0.3">
      <c r="F860" t="str">
        <v>Reveal second</v>
      </c>
      <c r="G860" s="24">
        <f>SUMIF(orders[BookTitle],F860,orders[TotalSales])</f>
        <v>110.13</v>
      </c>
      <c r="H860">
        <f>COUNTIF(orders[BookTitle],F860)</f>
        <v>1</v>
      </c>
    </row>
    <row r="861" spans="6:8" x14ac:dyDescent="0.3">
      <c r="F861" t="str">
        <v>Reveal wide</v>
      </c>
      <c r="G861" s="24">
        <f>SUMIF(orders[BookTitle],F861,orders[TotalSales])</f>
        <v>315.86</v>
      </c>
      <c r="H861">
        <f>COUNTIF(orders[BookTitle],F861)</f>
        <v>3</v>
      </c>
    </row>
    <row r="862" spans="6:8" x14ac:dyDescent="0.3">
      <c r="F862" t="str">
        <v>Rise</v>
      </c>
      <c r="G862" s="24">
        <f>SUMIF(orders[BookTitle],F862,orders[TotalSales])</f>
        <v>15.2</v>
      </c>
      <c r="H862">
        <f>COUNTIF(orders[BookTitle],F862)</f>
        <v>1</v>
      </c>
    </row>
    <row r="863" spans="6:8" x14ac:dyDescent="0.3">
      <c r="F863" t="str">
        <v>Risk quickly finally</v>
      </c>
      <c r="G863" s="24">
        <f>SUMIF(orders[BookTitle],F863,orders[TotalSales])</f>
        <v>298.45999999999998</v>
      </c>
      <c r="H863">
        <f>COUNTIF(orders[BookTitle],F863)</f>
        <v>3</v>
      </c>
    </row>
    <row r="864" spans="6:8" x14ac:dyDescent="0.3">
      <c r="F864" t="str">
        <v>Room short</v>
      </c>
      <c r="G864" s="24">
        <f>SUMIF(orders[BookTitle],F864,orders[TotalSales])</f>
        <v>15.59</v>
      </c>
      <c r="H864">
        <f>COUNTIF(orders[BookTitle],F864)</f>
        <v>1</v>
      </c>
    </row>
    <row r="865" spans="6:8" x14ac:dyDescent="0.3">
      <c r="F865" t="str">
        <v>Rule become</v>
      </c>
      <c r="G865" s="24">
        <f>SUMIF(orders[BookTitle],F865,orders[TotalSales])</f>
        <v>514.37</v>
      </c>
      <c r="H865">
        <f>COUNTIF(orders[BookTitle],F865)</f>
        <v>5</v>
      </c>
    </row>
    <row r="866" spans="6:8" x14ac:dyDescent="0.3">
      <c r="F866" t="str">
        <v>Run pick carry pass</v>
      </c>
      <c r="G866" s="24">
        <f>SUMIF(orders[BookTitle],F866,orders[TotalSales])</f>
        <v>6.86</v>
      </c>
      <c r="H866">
        <f>COUNTIF(orders[BookTitle],F866)</f>
        <v>1</v>
      </c>
    </row>
    <row r="867" spans="6:8" x14ac:dyDescent="0.3">
      <c r="F867" t="str">
        <v>Safe great</v>
      </c>
      <c r="G867" s="24">
        <f>SUMIF(orders[BookTitle],F867,orders[TotalSales])</f>
        <v>24.96</v>
      </c>
      <c r="H867">
        <f>COUNTIF(orders[BookTitle],F867)</f>
        <v>1</v>
      </c>
    </row>
    <row r="868" spans="6:8" x14ac:dyDescent="0.3">
      <c r="F868" t="str">
        <v>Save hundred unit letter</v>
      </c>
      <c r="G868" s="24">
        <f>SUMIF(orders[BookTitle],F868,orders[TotalSales])</f>
        <v>137.43</v>
      </c>
      <c r="H868">
        <f>COUNTIF(orders[BookTitle],F868)</f>
        <v>2</v>
      </c>
    </row>
    <row r="869" spans="6:8" x14ac:dyDescent="0.3">
      <c r="F869" t="str">
        <v>Scene start</v>
      </c>
      <c r="G869" s="24">
        <f>SUMIF(orders[BookTitle],F869,orders[TotalSales])</f>
        <v>91.68</v>
      </c>
      <c r="H869">
        <f>COUNTIF(orders[BookTitle],F869)</f>
        <v>2</v>
      </c>
    </row>
    <row r="870" spans="6:8" x14ac:dyDescent="0.3">
      <c r="F870" t="str">
        <v>Scene two among</v>
      </c>
      <c r="G870" s="24">
        <f>SUMIF(orders[BookTitle],F870,orders[TotalSales])</f>
        <v>217.73</v>
      </c>
      <c r="H870">
        <f>COUNTIF(orders[BookTitle],F870)</f>
        <v>2</v>
      </c>
    </row>
    <row r="871" spans="6:8" x14ac:dyDescent="0.3">
      <c r="F871" t="str">
        <v>School</v>
      </c>
      <c r="G871" s="24">
        <f>SUMIF(orders[BookTitle],F871,orders[TotalSales])</f>
        <v>657.76</v>
      </c>
      <c r="H871">
        <f>COUNTIF(orders[BookTitle],F871)</f>
        <v>4</v>
      </c>
    </row>
    <row r="872" spans="6:8" x14ac:dyDescent="0.3">
      <c r="F872" t="str">
        <v>School into</v>
      </c>
      <c r="G872" s="24">
        <f>SUMIF(orders[BookTitle],F872,orders[TotalSales])</f>
        <v>263.12</v>
      </c>
      <c r="H872">
        <f>COUNTIF(orders[BookTitle],F872)</f>
        <v>3</v>
      </c>
    </row>
    <row r="873" spans="6:8" x14ac:dyDescent="0.3">
      <c r="F873" t="str">
        <v>School price federal</v>
      </c>
      <c r="G873" s="24">
        <f>SUMIF(orders[BookTitle],F873,orders[TotalSales])</f>
        <v>258.27999999999997</v>
      </c>
      <c r="H873">
        <f>COUNTIF(orders[BookTitle],F873)</f>
        <v>3</v>
      </c>
    </row>
    <row r="874" spans="6:8" x14ac:dyDescent="0.3">
      <c r="F874" t="str">
        <v>Score compare</v>
      </c>
      <c r="G874" s="24">
        <f>SUMIF(orders[BookTitle],F874,orders[TotalSales])</f>
        <v>113.4</v>
      </c>
      <c r="H874">
        <f>COUNTIF(orders[BookTitle],F874)</f>
        <v>1</v>
      </c>
    </row>
    <row r="875" spans="6:8" x14ac:dyDescent="0.3">
      <c r="F875" t="str">
        <v>Sea hold</v>
      </c>
      <c r="G875" s="24">
        <f>SUMIF(orders[BookTitle],F875,orders[TotalSales])</f>
        <v>323.18</v>
      </c>
      <c r="H875">
        <f>COUNTIF(orders[BookTitle],F875)</f>
        <v>2</v>
      </c>
    </row>
    <row r="876" spans="6:8" x14ac:dyDescent="0.3">
      <c r="F876" t="str">
        <v>Season if story run</v>
      </c>
      <c r="G876" s="24">
        <f>SUMIF(orders[BookTitle],F876,orders[TotalSales])</f>
        <v>316.84000000000003</v>
      </c>
      <c r="H876">
        <f>COUNTIF(orders[BookTitle],F876)</f>
        <v>2</v>
      </c>
    </row>
    <row r="877" spans="6:8" x14ac:dyDescent="0.3">
      <c r="F877" t="str">
        <v>Seat food sort</v>
      </c>
      <c r="G877" s="24">
        <f>SUMIF(orders[BookTitle],F877,orders[TotalSales])</f>
        <v>203.87</v>
      </c>
      <c r="H877">
        <f>COUNTIF(orders[BookTitle],F877)</f>
        <v>2</v>
      </c>
    </row>
    <row r="878" spans="6:8" x14ac:dyDescent="0.3">
      <c r="F878" t="str">
        <v>Second reduce career</v>
      </c>
      <c r="G878" s="24">
        <f>SUMIF(orders[BookTitle],F878,orders[TotalSales])</f>
        <v>99.02</v>
      </c>
      <c r="H878">
        <f>COUNTIF(orders[BookTitle],F878)</f>
        <v>1</v>
      </c>
    </row>
    <row r="879" spans="6:8" x14ac:dyDescent="0.3">
      <c r="F879" t="str">
        <v>Section attorney last take</v>
      </c>
      <c r="G879" s="24">
        <f>SUMIF(orders[BookTitle],F879,orders[TotalSales])</f>
        <v>268.23</v>
      </c>
      <c r="H879">
        <f>COUNTIF(orders[BookTitle],F879)</f>
        <v>4</v>
      </c>
    </row>
    <row r="880" spans="6:8" x14ac:dyDescent="0.3">
      <c r="F880" t="str">
        <v>Section community</v>
      </c>
      <c r="G880" s="24">
        <f>SUMIF(orders[BookTitle],F880,orders[TotalSales])</f>
        <v>79.02000000000001</v>
      </c>
      <c r="H880">
        <f>COUNTIF(orders[BookTitle],F880)</f>
        <v>2</v>
      </c>
    </row>
    <row r="881" spans="6:8" x14ac:dyDescent="0.3">
      <c r="F881" t="str">
        <v>Security although</v>
      </c>
      <c r="G881" s="24">
        <f>SUMIF(orders[BookTitle],F881,orders[TotalSales])</f>
        <v>295.36</v>
      </c>
      <c r="H881">
        <f>COUNTIF(orders[BookTitle],F881)</f>
        <v>4</v>
      </c>
    </row>
    <row r="882" spans="6:8" x14ac:dyDescent="0.3">
      <c r="F882" t="str">
        <v>Security human ground</v>
      </c>
      <c r="G882" s="24">
        <f>SUMIF(orders[BookTitle],F882,orders[TotalSales])</f>
        <v>39.06</v>
      </c>
      <c r="H882">
        <f>COUNTIF(orders[BookTitle],F882)</f>
        <v>2</v>
      </c>
    </row>
    <row r="883" spans="6:8" x14ac:dyDescent="0.3">
      <c r="F883" t="str">
        <v>See exactly</v>
      </c>
      <c r="G883" s="24">
        <f>SUMIF(orders[BookTitle],F883,orders[TotalSales])</f>
        <v>229.9</v>
      </c>
      <c r="H883">
        <f>COUNTIF(orders[BookTitle],F883)</f>
        <v>2</v>
      </c>
    </row>
    <row r="884" spans="6:8" x14ac:dyDescent="0.3">
      <c r="F884" t="str">
        <v>Seem heart arrive</v>
      </c>
      <c r="G884" s="24">
        <f>SUMIF(orders[BookTitle],F884,orders[TotalSales])</f>
        <v>235.12</v>
      </c>
      <c r="H884">
        <f>COUNTIF(orders[BookTitle],F884)</f>
        <v>4</v>
      </c>
    </row>
    <row r="885" spans="6:8" x14ac:dyDescent="0.3">
      <c r="F885" t="str">
        <v>Sell born career</v>
      </c>
      <c r="G885" s="24">
        <f>SUMIF(orders[BookTitle],F885,orders[TotalSales])</f>
        <v>40.340000000000003</v>
      </c>
      <c r="H885">
        <f>COUNTIF(orders[BookTitle],F885)</f>
        <v>1</v>
      </c>
    </row>
    <row r="886" spans="6:8" x14ac:dyDescent="0.3">
      <c r="F886" t="str">
        <v>Send manage offer</v>
      </c>
      <c r="G886" s="24">
        <f>SUMIF(orders[BookTitle],F886,orders[TotalSales])</f>
        <v>314.83999999999997</v>
      </c>
      <c r="H886">
        <f>COUNTIF(orders[BookTitle],F886)</f>
        <v>3</v>
      </c>
    </row>
    <row r="887" spans="6:8" x14ac:dyDescent="0.3">
      <c r="F887" t="str">
        <v>Senior yeah</v>
      </c>
      <c r="G887" s="24">
        <f>SUMIF(orders[BookTitle],F887,orders[TotalSales])</f>
        <v>378.29</v>
      </c>
      <c r="H887">
        <f>COUNTIF(orders[BookTitle],F887)</f>
        <v>3</v>
      </c>
    </row>
    <row r="888" spans="6:8" x14ac:dyDescent="0.3">
      <c r="F888" t="str">
        <v>Sense</v>
      </c>
      <c r="G888" s="24">
        <f>SUMIF(orders[BookTitle],F888,orders[TotalSales])</f>
        <v>19.53</v>
      </c>
      <c r="H888">
        <f>COUNTIF(orders[BookTitle],F888)</f>
        <v>1</v>
      </c>
    </row>
    <row r="889" spans="6:8" x14ac:dyDescent="0.3">
      <c r="F889" t="str">
        <v>Sense economic against himself</v>
      </c>
      <c r="G889" s="24">
        <f>SUMIF(orders[BookTitle],F889,orders[TotalSales])</f>
        <v>137.58000000000001</v>
      </c>
      <c r="H889">
        <f>COUNTIF(orders[BookTitle],F889)</f>
        <v>1</v>
      </c>
    </row>
    <row r="890" spans="6:8" x14ac:dyDescent="0.3">
      <c r="F890" t="str">
        <v>Sense race seat</v>
      </c>
      <c r="G890" s="24">
        <f>SUMIF(orders[BookTitle],F890,orders[TotalSales])</f>
        <v>53.76</v>
      </c>
      <c r="H890">
        <f>COUNTIF(orders[BookTitle],F890)</f>
        <v>1</v>
      </c>
    </row>
    <row r="891" spans="6:8" x14ac:dyDescent="0.3">
      <c r="F891" t="str">
        <v>Sense third commercial</v>
      </c>
      <c r="G891" s="24">
        <f>SUMIF(orders[BookTitle],F891,orders[TotalSales])</f>
        <v>198.9</v>
      </c>
      <c r="H891">
        <f>COUNTIF(orders[BookTitle],F891)</f>
        <v>1</v>
      </c>
    </row>
    <row r="892" spans="6:8" x14ac:dyDescent="0.3">
      <c r="F892" t="str">
        <v>Series film better</v>
      </c>
      <c r="G892" s="24">
        <f>SUMIF(orders[BookTitle],F892,orders[TotalSales])</f>
        <v>96.34</v>
      </c>
      <c r="H892">
        <f>COUNTIF(orders[BookTitle],F892)</f>
        <v>1</v>
      </c>
    </row>
    <row r="893" spans="6:8" x14ac:dyDescent="0.3">
      <c r="F893" t="str">
        <v>Series go actually</v>
      </c>
      <c r="G893" s="24">
        <f>SUMIF(orders[BookTitle],F893,orders[TotalSales])</f>
        <v>39.450000000000003</v>
      </c>
      <c r="H893">
        <f>COUNTIF(orders[BookTitle],F893)</f>
        <v>1</v>
      </c>
    </row>
    <row r="894" spans="6:8" x14ac:dyDescent="0.3">
      <c r="F894" t="str">
        <v>Serious there also true</v>
      </c>
      <c r="G894" s="24">
        <f>SUMIF(orders[BookTitle],F894,orders[TotalSales])</f>
        <v>418.55999999999995</v>
      </c>
      <c r="H894">
        <f>COUNTIF(orders[BookTitle],F894)</f>
        <v>3</v>
      </c>
    </row>
    <row r="895" spans="6:8" x14ac:dyDescent="0.3">
      <c r="F895" t="str">
        <v>Service go</v>
      </c>
      <c r="G895" s="24">
        <f>SUMIF(orders[BookTitle],F895,orders[TotalSales])</f>
        <v>304.51</v>
      </c>
      <c r="H895">
        <f>COUNTIF(orders[BookTitle],F895)</f>
        <v>3</v>
      </c>
    </row>
    <row r="896" spans="6:8" x14ac:dyDescent="0.3">
      <c r="F896" t="str">
        <v>Set fine soldier</v>
      </c>
      <c r="G896" s="24">
        <f>SUMIF(orders[BookTitle],F896,orders[TotalSales])</f>
        <v>82.14</v>
      </c>
      <c r="H896">
        <f>COUNTIF(orders[BookTitle],F896)</f>
        <v>1</v>
      </c>
    </row>
    <row r="897" spans="6:8" x14ac:dyDescent="0.3">
      <c r="F897" t="str">
        <v>Set wall</v>
      </c>
      <c r="G897" s="24">
        <f>SUMIF(orders[BookTitle],F897,orders[TotalSales])</f>
        <v>597.08000000000004</v>
      </c>
      <c r="H897">
        <f>COUNTIF(orders[BookTitle],F897)</f>
        <v>4</v>
      </c>
    </row>
    <row r="898" spans="6:8" x14ac:dyDescent="0.3">
      <c r="F898" t="str">
        <v>Seven everybody</v>
      </c>
      <c r="G898" s="24">
        <f>SUMIF(orders[BookTitle],F898,orders[TotalSales])</f>
        <v>178.34</v>
      </c>
      <c r="H898">
        <f>COUNTIF(orders[BookTitle],F898)</f>
        <v>3</v>
      </c>
    </row>
    <row r="899" spans="6:8" x14ac:dyDescent="0.3">
      <c r="F899" t="str">
        <v>Seven exist whatever development</v>
      </c>
      <c r="G899" s="24">
        <f>SUMIF(orders[BookTitle],F899,orders[TotalSales])</f>
        <v>604.64</v>
      </c>
      <c r="H899">
        <f>COUNTIF(orders[BookTitle],F899)</f>
        <v>5</v>
      </c>
    </row>
    <row r="900" spans="6:8" x14ac:dyDescent="0.3">
      <c r="F900" t="str">
        <v>Several phone seek rule</v>
      </c>
      <c r="G900" s="24">
        <f>SUMIF(orders[BookTitle],F900,orders[TotalSales])</f>
        <v>166.76</v>
      </c>
      <c r="H900">
        <f>COUNTIF(orders[BookTitle],F900)</f>
        <v>2</v>
      </c>
    </row>
    <row r="901" spans="6:8" x14ac:dyDescent="0.3">
      <c r="F901" t="str">
        <v>Shake drive</v>
      </c>
      <c r="G901" s="24">
        <f>SUMIF(orders[BookTitle],F901,orders[TotalSales])</f>
        <v>356.66999999999996</v>
      </c>
      <c r="H901">
        <f>COUNTIF(orders[BookTitle],F901)</f>
        <v>6</v>
      </c>
    </row>
    <row r="902" spans="6:8" x14ac:dyDescent="0.3">
      <c r="F902" t="str">
        <v>Shake research</v>
      </c>
      <c r="G902" s="24">
        <f>SUMIF(orders[BookTitle],F902,orders[TotalSales])</f>
        <v>45.15</v>
      </c>
      <c r="H902">
        <f>COUNTIF(orders[BookTitle],F902)</f>
        <v>2</v>
      </c>
    </row>
    <row r="903" spans="6:8" x14ac:dyDescent="0.3">
      <c r="F903" t="str">
        <v>Shake spring care</v>
      </c>
      <c r="G903" s="24">
        <f>SUMIF(orders[BookTitle],F903,orders[TotalSales])</f>
        <v>419.15999999999997</v>
      </c>
      <c r="H903">
        <f>COUNTIF(orders[BookTitle],F903)</f>
        <v>4</v>
      </c>
    </row>
    <row r="904" spans="6:8" x14ac:dyDescent="0.3">
      <c r="F904" t="str">
        <v>Share whatever</v>
      </c>
      <c r="G904" s="24">
        <f>SUMIF(orders[BookTitle],F904,orders[TotalSales])</f>
        <v>408.29999999999995</v>
      </c>
      <c r="H904">
        <f>COUNTIF(orders[BookTitle],F904)</f>
        <v>4</v>
      </c>
    </row>
    <row r="905" spans="6:8" x14ac:dyDescent="0.3">
      <c r="F905" t="str">
        <v>She measure</v>
      </c>
      <c r="G905" s="24">
        <f>SUMIF(orders[BookTitle],F905,orders[TotalSales])</f>
        <v>279.86</v>
      </c>
      <c r="H905">
        <f>COUNTIF(orders[BookTitle],F905)</f>
        <v>2</v>
      </c>
    </row>
    <row r="906" spans="6:8" x14ac:dyDescent="0.3">
      <c r="F906" t="str">
        <v>She so event</v>
      </c>
      <c r="G906" s="24">
        <f>SUMIF(orders[BookTitle],F906,orders[TotalSales])</f>
        <v>227.73999999999998</v>
      </c>
      <c r="H906">
        <f>COUNTIF(orders[BookTitle],F906)</f>
        <v>3</v>
      </c>
    </row>
    <row r="907" spans="6:8" x14ac:dyDescent="0.3">
      <c r="F907" t="str">
        <v>Short across happy</v>
      </c>
      <c r="G907" s="24">
        <f>SUMIF(orders[BookTitle],F907,orders[TotalSales])</f>
        <v>108.65</v>
      </c>
      <c r="H907">
        <f>COUNTIF(orders[BookTitle],F907)</f>
        <v>1</v>
      </c>
    </row>
    <row r="908" spans="6:8" x14ac:dyDescent="0.3">
      <c r="F908" t="str">
        <v>Short consumer</v>
      </c>
      <c r="G908" s="24">
        <f>SUMIF(orders[BookTitle],F908,orders[TotalSales])</f>
        <v>86.64</v>
      </c>
      <c r="H908">
        <f>COUNTIF(orders[BookTitle],F908)</f>
        <v>2</v>
      </c>
    </row>
    <row r="909" spans="6:8" x14ac:dyDescent="0.3">
      <c r="F909" t="str">
        <v>Shoulder debate</v>
      </c>
      <c r="G909" s="24">
        <f>SUMIF(orders[BookTitle],F909,orders[TotalSales])</f>
        <v>401.56000000000006</v>
      </c>
      <c r="H909">
        <f>COUNTIF(orders[BookTitle],F909)</f>
        <v>3</v>
      </c>
    </row>
    <row r="910" spans="6:8" x14ac:dyDescent="0.3">
      <c r="F910" t="str">
        <v>Sign meeting training bill</v>
      </c>
      <c r="G910" s="24">
        <f>SUMIF(orders[BookTitle],F910,orders[TotalSales])</f>
        <v>26.84</v>
      </c>
      <c r="H910">
        <f>COUNTIF(orders[BookTitle],F910)</f>
        <v>1</v>
      </c>
    </row>
    <row r="911" spans="6:8" x14ac:dyDescent="0.3">
      <c r="F911" t="str">
        <v>Sign physical car</v>
      </c>
      <c r="G911" s="24">
        <f>SUMIF(orders[BookTitle],F911,orders[TotalSales])</f>
        <v>53.9</v>
      </c>
      <c r="H911">
        <f>COUNTIF(orders[BookTitle],F911)</f>
        <v>1</v>
      </c>
    </row>
    <row r="912" spans="6:8" x14ac:dyDescent="0.3">
      <c r="F912" t="str">
        <v>Significant too fill</v>
      </c>
      <c r="G912" s="24">
        <f>SUMIF(orders[BookTitle],F912,orders[TotalSales])</f>
        <v>482.04999999999995</v>
      </c>
      <c r="H912">
        <f>COUNTIF(orders[BookTitle],F912)</f>
        <v>6</v>
      </c>
    </row>
    <row r="913" spans="6:8" x14ac:dyDescent="0.3">
      <c r="F913" t="str">
        <v>Similar attorney</v>
      </c>
      <c r="G913" s="24">
        <f>SUMIF(orders[BookTitle],F913,orders[TotalSales])</f>
        <v>123.97</v>
      </c>
      <c r="H913">
        <f>COUNTIF(orders[BookTitle],F913)</f>
        <v>2</v>
      </c>
    </row>
    <row r="914" spans="6:8" x14ac:dyDescent="0.3">
      <c r="F914" t="str">
        <v>Similar gun</v>
      </c>
      <c r="G914" s="24">
        <f>SUMIF(orders[BookTitle],F914,orders[TotalSales])</f>
        <v>203.71</v>
      </c>
      <c r="H914">
        <f>COUNTIF(orders[BookTitle],F914)</f>
        <v>4</v>
      </c>
    </row>
    <row r="915" spans="6:8" x14ac:dyDescent="0.3">
      <c r="F915" t="str">
        <v>Similar whatever care</v>
      </c>
      <c r="G915" s="24">
        <f>SUMIF(orders[BookTitle],F915,orders[TotalSales])</f>
        <v>170.41</v>
      </c>
      <c r="H915">
        <f>COUNTIF(orders[BookTitle],F915)</f>
        <v>3</v>
      </c>
    </row>
    <row r="916" spans="6:8" x14ac:dyDescent="0.3">
      <c r="F916" t="str">
        <v>Simple care</v>
      </c>
      <c r="G916" s="24">
        <f>SUMIF(orders[BookTitle],F916,orders[TotalSales])</f>
        <v>104.30000000000001</v>
      </c>
      <c r="H916">
        <f>COUNTIF(orders[BookTitle],F916)</f>
        <v>3</v>
      </c>
    </row>
    <row r="917" spans="6:8" x14ac:dyDescent="0.3">
      <c r="F917" t="str">
        <v>Simply available</v>
      </c>
      <c r="G917" s="24">
        <f>SUMIF(orders[BookTitle],F917,orders[TotalSales])</f>
        <v>69.64</v>
      </c>
      <c r="H917">
        <f>COUNTIF(orders[BookTitle],F917)</f>
        <v>3</v>
      </c>
    </row>
    <row r="918" spans="6:8" x14ac:dyDescent="0.3">
      <c r="F918" t="str">
        <v>Simply camera</v>
      </c>
      <c r="G918" s="24">
        <f>SUMIF(orders[BookTitle],F918,orders[TotalSales])</f>
        <v>41.39</v>
      </c>
      <c r="H918">
        <f>COUNTIF(orders[BookTitle],F918)</f>
        <v>2</v>
      </c>
    </row>
    <row r="919" spans="6:8" x14ac:dyDescent="0.3">
      <c r="F919" t="str">
        <v>Simply cell recently</v>
      </c>
      <c r="G919" s="24">
        <f>SUMIF(orders[BookTitle],F919,orders[TotalSales])</f>
        <v>256.29999999999995</v>
      </c>
      <c r="H919">
        <f>COUNTIF(orders[BookTitle],F919)</f>
        <v>3</v>
      </c>
    </row>
    <row r="920" spans="6:8" x14ac:dyDescent="0.3">
      <c r="F920" t="str">
        <v>Simply fact</v>
      </c>
      <c r="G920" s="24">
        <f>SUMIF(orders[BookTitle],F920,orders[TotalSales])</f>
        <v>147.12</v>
      </c>
      <c r="H920">
        <f>COUNTIF(orders[BookTitle],F920)</f>
        <v>1</v>
      </c>
    </row>
    <row r="921" spans="6:8" x14ac:dyDescent="0.3">
      <c r="F921" t="str">
        <v>Single contain</v>
      </c>
      <c r="G921" s="24">
        <f>SUMIF(orders[BookTitle],F921,orders[TotalSales])</f>
        <v>89.32</v>
      </c>
      <c r="H921">
        <f>COUNTIF(orders[BookTitle],F921)</f>
        <v>1</v>
      </c>
    </row>
    <row r="922" spans="6:8" x14ac:dyDescent="0.3">
      <c r="F922" t="str">
        <v>Single country huge</v>
      </c>
      <c r="G922" s="24">
        <f>SUMIF(orders[BookTitle],F922,orders[TotalSales])</f>
        <v>174.88</v>
      </c>
      <c r="H922">
        <f>COUNTIF(orders[BookTitle],F922)</f>
        <v>2</v>
      </c>
    </row>
    <row r="923" spans="6:8" x14ac:dyDescent="0.3">
      <c r="F923" t="str">
        <v>Sister commercial lawyer</v>
      </c>
      <c r="G923" s="24">
        <f>SUMIF(orders[BookTitle],F923,orders[TotalSales])</f>
        <v>24.72</v>
      </c>
      <c r="H923">
        <f>COUNTIF(orders[BookTitle],F923)</f>
        <v>1</v>
      </c>
    </row>
    <row r="924" spans="6:8" x14ac:dyDescent="0.3">
      <c r="F924" t="str">
        <v>Sit trial those</v>
      </c>
      <c r="G924" s="24">
        <f>SUMIF(orders[BookTitle],F924,orders[TotalSales])</f>
        <v>58.099999999999994</v>
      </c>
      <c r="H924">
        <f>COUNTIF(orders[BookTitle],F924)</f>
        <v>2</v>
      </c>
    </row>
    <row r="925" spans="6:8" x14ac:dyDescent="0.3">
      <c r="F925" t="str">
        <v>Site improve expect</v>
      </c>
      <c r="G925" s="24">
        <f>SUMIF(orders[BookTitle],F925,orders[TotalSales])</f>
        <v>153.81</v>
      </c>
      <c r="H925">
        <f>COUNTIF(orders[BookTitle],F925)</f>
        <v>3</v>
      </c>
    </row>
    <row r="926" spans="6:8" x14ac:dyDescent="0.3">
      <c r="F926" t="str">
        <v>Site low important</v>
      </c>
      <c r="G926" s="24">
        <f>SUMIF(orders[BookTitle],F926,orders[TotalSales])</f>
        <v>296.25</v>
      </c>
      <c r="H926">
        <f>COUNTIF(orders[BookTitle],F926)</f>
        <v>3</v>
      </c>
    </row>
    <row r="927" spans="6:8" x14ac:dyDescent="0.3">
      <c r="F927" t="str">
        <v>Six</v>
      </c>
      <c r="G927" s="24">
        <f>SUMIF(orders[BookTitle],F927,orders[TotalSales])</f>
        <v>140.21</v>
      </c>
      <c r="H927">
        <f>COUNTIF(orders[BookTitle],F927)</f>
        <v>2</v>
      </c>
    </row>
    <row r="928" spans="6:8" x14ac:dyDescent="0.3">
      <c r="F928" t="str">
        <v>Six value blood</v>
      </c>
      <c r="G928" s="24">
        <f>SUMIF(orders[BookTitle],F928,orders[TotalSales])</f>
        <v>334.01</v>
      </c>
      <c r="H928">
        <f>COUNTIF(orders[BookTitle],F928)</f>
        <v>2</v>
      </c>
    </row>
    <row r="929" spans="6:8" x14ac:dyDescent="0.3">
      <c r="F929" t="str">
        <v>Size voice</v>
      </c>
      <c r="G929" s="24">
        <f>SUMIF(orders[BookTitle],F929,orders[TotalSales])</f>
        <v>449.03999999999996</v>
      </c>
      <c r="H929">
        <f>COUNTIF(orders[BookTitle],F929)</f>
        <v>3</v>
      </c>
    </row>
    <row r="930" spans="6:8" x14ac:dyDescent="0.3">
      <c r="F930" t="str">
        <v>Skill action view</v>
      </c>
      <c r="G930" s="24">
        <f>SUMIF(orders[BookTitle],F930,orders[TotalSales])</f>
        <v>139.85999999999999</v>
      </c>
      <c r="H930">
        <f>COUNTIF(orders[BookTitle],F930)</f>
        <v>3</v>
      </c>
    </row>
    <row r="931" spans="6:8" x14ac:dyDescent="0.3">
      <c r="F931" t="str">
        <v>Skill could</v>
      </c>
      <c r="G931" s="24">
        <f>SUMIF(orders[BookTitle],F931,orders[TotalSales])</f>
        <v>211.07</v>
      </c>
      <c r="H931">
        <f>COUNTIF(orders[BookTitle],F931)</f>
        <v>2</v>
      </c>
    </row>
    <row r="932" spans="6:8" x14ac:dyDescent="0.3">
      <c r="F932" t="str">
        <v>Small approach doctor</v>
      </c>
      <c r="G932" s="24">
        <f>SUMIF(orders[BookTitle],F932,orders[TotalSales])</f>
        <v>313.88</v>
      </c>
      <c r="H932">
        <f>COUNTIF(orders[BookTitle],F932)</f>
        <v>2</v>
      </c>
    </row>
    <row r="933" spans="6:8" x14ac:dyDescent="0.3">
      <c r="F933" t="str">
        <v>Social much generation</v>
      </c>
      <c r="G933" s="24">
        <f>SUMIF(orders[BookTitle],F933,orders[TotalSales])</f>
        <v>172.3</v>
      </c>
      <c r="H933">
        <f>COUNTIF(orders[BookTitle],F933)</f>
        <v>3</v>
      </c>
    </row>
    <row r="934" spans="6:8" x14ac:dyDescent="0.3">
      <c r="F934" t="str">
        <v>Society floor red</v>
      </c>
      <c r="G934" s="24">
        <f>SUMIF(orders[BookTitle],F934,orders[TotalSales])</f>
        <v>383.5</v>
      </c>
      <c r="H934">
        <f>COUNTIF(orders[BookTitle],F934)</f>
        <v>4</v>
      </c>
    </row>
    <row r="935" spans="6:8" x14ac:dyDescent="0.3">
      <c r="F935" t="str">
        <v>Society interesting interest</v>
      </c>
      <c r="G935" s="24">
        <f>SUMIF(orders[BookTitle],F935,orders[TotalSales])</f>
        <v>28.25</v>
      </c>
      <c r="H935">
        <f>COUNTIF(orders[BookTitle],F935)</f>
        <v>1</v>
      </c>
    </row>
    <row r="936" spans="6:8" x14ac:dyDescent="0.3">
      <c r="F936" t="str">
        <v>Society relate choose</v>
      </c>
      <c r="G936" s="24">
        <f>SUMIF(orders[BookTitle],F936,orders[TotalSales])</f>
        <v>354.13</v>
      </c>
      <c r="H936">
        <f>COUNTIF(orders[BookTitle],F936)</f>
        <v>3</v>
      </c>
    </row>
    <row r="937" spans="6:8" x14ac:dyDescent="0.3">
      <c r="F937" t="str">
        <v>Some value</v>
      </c>
      <c r="G937" s="24">
        <f>SUMIF(orders[BookTitle],F937,orders[TotalSales])</f>
        <v>154.77000000000001</v>
      </c>
      <c r="H937">
        <f>COUNTIF(orders[BookTitle],F937)</f>
        <v>2</v>
      </c>
    </row>
    <row r="938" spans="6:8" x14ac:dyDescent="0.3">
      <c r="F938" t="str">
        <v>Someone live bill</v>
      </c>
      <c r="G938" s="24">
        <f>SUMIF(orders[BookTitle],F938,orders[TotalSales])</f>
        <v>234.76</v>
      </c>
      <c r="H938">
        <f>COUNTIF(orders[BookTitle],F938)</f>
        <v>2</v>
      </c>
    </row>
    <row r="939" spans="6:8" x14ac:dyDescent="0.3">
      <c r="F939" t="str">
        <v>Something describe security</v>
      </c>
      <c r="G939" s="24">
        <f>SUMIF(orders[BookTitle],F939,orders[TotalSales])</f>
        <v>392.37</v>
      </c>
      <c r="H939">
        <f>COUNTIF(orders[BookTitle],F939)</f>
        <v>4</v>
      </c>
    </row>
    <row r="940" spans="6:8" x14ac:dyDescent="0.3">
      <c r="F940" t="str">
        <v>Sometimes seek product</v>
      </c>
      <c r="G940" s="24">
        <f>SUMIF(orders[BookTitle],F940,orders[TotalSales])</f>
        <v>30.259999999999998</v>
      </c>
      <c r="H940">
        <f>COUNTIF(orders[BookTitle],F940)</f>
        <v>2</v>
      </c>
    </row>
    <row r="941" spans="6:8" x14ac:dyDescent="0.3">
      <c r="F941" t="str">
        <v>Son job watch attorney</v>
      </c>
      <c r="G941" s="24">
        <f>SUMIF(orders[BookTitle],F941,orders[TotalSales])</f>
        <v>58.08</v>
      </c>
      <c r="H941">
        <f>COUNTIF(orders[BookTitle],F941)</f>
        <v>1</v>
      </c>
    </row>
    <row r="942" spans="6:8" x14ac:dyDescent="0.3">
      <c r="F942" t="str">
        <v>Sort group</v>
      </c>
      <c r="G942" s="24">
        <f>SUMIF(orders[BookTitle],F942,orders[TotalSales])</f>
        <v>199.84</v>
      </c>
      <c r="H942">
        <f>COUNTIF(orders[BookTitle],F942)</f>
        <v>1</v>
      </c>
    </row>
    <row r="943" spans="6:8" x14ac:dyDescent="0.3">
      <c r="F943" t="str">
        <v>Sound or</v>
      </c>
      <c r="G943" s="24">
        <f>SUMIF(orders[BookTitle],F943,orders[TotalSales])</f>
        <v>332.13</v>
      </c>
      <c r="H943">
        <f>COUNTIF(orders[BookTitle],F943)</f>
        <v>3</v>
      </c>
    </row>
    <row r="944" spans="6:8" x14ac:dyDescent="0.3">
      <c r="F944" t="str">
        <v>Source action recent</v>
      </c>
      <c r="G944" s="24">
        <f>SUMIF(orders[BookTitle],F944,orders[TotalSales])</f>
        <v>64.080000000000013</v>
      </c>
      <c r="H944">
        <f>COUNTIF(orders[BookTitle],F944)</f>
        <v>3</v>
      </c>
    </row>
    <row r="945" spans="6:8" x14ac:dyDescent="0.3">
      <c r="F945" t="str">
        <v>Source affect too</v>
      </c>
      <c r="G945" s="24">
        <f>SUMIF(orders[BookTitle],F945,orders[TotalSales])</f>
        <v>62.82</v>
      </c>
      <c r="H945">
        <f>COUNTIF(orders[BookTitle],F945)</f>
        <v>3</v>
      </c>
    </row>
    <row r="946" spans="6:8" x14ac:dyDescent="0.3">
      <c r="F946" t="str">
        <v>Source raise</v>
      </c>
      <c r="G946" s="24">
        <f>SUMIF(orders[BookTitle],F946,orders[TotalSales])</f>
        <v>556.49</v>
      </c>
      <c r="H946">
        <f>COUNTIF(orders[BookTitle],F946)</f>
        <v>4</v>
      </c>
    </row>
    <row r="947" spans="6:8" x14ac:dyDescent="0.3">
      <c r="F947" t="str">
        <v>Space art bed wall</v>
      </c>
      <c r="G947" s="24">
        <f>SUMIF(orders[BookTitle],F947,orders[TotalSales])</f>
        <v>229.7</v>
      </c>
      <c r="H947">
        <f>COUNTIF(orders[BookTitle],F947)</f>
        <v>3</v>
      </c>
    </row>
    <row r="948" spans="6:8" x14ac:dyDescent="0.3">
      <c r="F948" t="str">
        <v>Space general game</v>
      </c>
      <c r="G948" s="24">
        <f>SUMIF(orders[BookTitle],F948,orders[TotalSales])</f>
        <v>298.64999999999998</v>
      </c>
      <c r="H948">
        <f>COUNTIF(orders[BookTitle],F948)</f>
        <v>3</v>
      </c>
    </row>
    <row r="949" spans="6:8" x14ac:dyDescent="0.3">
      <c r="F949" t="str">
        <v>Space them</v>
      </c>
      <c r="G949" s="24">
        <f>SUMIF(orders[BookTitle],F949,orders[TotalSales])</f>
        <v>80.650000000000006</v>
      </c>
      <c r="H949">
        <f>COUNTIF(orders[BookTitle],F949)</f>
        <v>1</v>
      </c>
    </row>
    <row r="950" spans="6:8" x14ac:dyDescent="0.3">
      <c r="F950" t="str">
        <v>Speak move</v>
      </c>
      <c r="G950" s="24">
        <f>SUMIF(orders[BookTitle],F950,orders[TotalSales])</f>
        <v>71.62</v>
      </c>
      <c r="H950">
        <f>COUNTIF(orders[BookTitle],F950)</f>
        <v>2</v>
      </c>
    </row>
    <row r="951" spans="6:8" x14ac:dyDescent="0.3">
      <c r="F951" t="str">
        <v>Special seven</v>
      </c>
      <c r="G951" s="24">
        <f>SUMIF(orders[BookTitle],F951,orders[TotalSales])</f>
        <v>293.86</v>
      </c>
      <c r="H951">
        <f>COUNTIF(orders[BookTitle],F951)</f>
        <v>2</v>
      </c>
    </row>
    <row r="952" spans="6:8" x14ac:dyDescent="0.3">
      <c r="F952" t="str">
        <v>Specific eat</v>
      </c>
      <c r="G952" s="24">
        <f>SUMIF(orders[BookTitle],F952,orders[TotalSales])</f>
        <v>67.22</v>
      </c>
      <c r="H952">
        <f>COUNTIF(orders[BookTitle],F952)</f>
        <v>3</v>
      </c>
    </row>
    <row r="953" spans="6:8" x14ac:dyDescent="0.3">
      <c r="F953" t="str">
        <v>Specific everything</v>
      </c>
      <c r="G953" s="24">
        <f>SUMIF(orders[BookTitle],F953,orders[TotalSales])</f>
        <v>44.08</v>
      </c>
      <c r="H953">
        <f>COUNTIF(orders[BookTitle],F953)</f>
        <v>2</v>
      </c>
    </row>
    <row r="954" spans="6:8" x14ac:dyDescent="0.3">
      <c r="F954" t="str">
        <v>Spend</v>
      </c>
      <c r="G954" s="24">
        <f>SUMIF(orders[BookTitle],F954,orders[TotalSales])</f>
        <v>53.739999999999995</v>
      </c>
      <c r="H954">
        <f>COUNTIF(orders[BookTitle],F954)</f>
        <v>2</v>
      </c>
    </row>
    <row r="955" spans="6:8" x14ac:dyDescent="0.3">
      <c r="F955" t="str">
        <v>Sport catch</v>
      </c>
      <c r="G955" s="24">
        <f>SUMIF(orders[BookTitle],F955,orders[TotalSales])</f>
        <v>62.660000000000004</v>
      </c>
      <c r="H955">
        <f>COUNTIF(orders[BookTitle],F955)</f>
        <v>2</v>
      </c>
    </row>
    <row r="956" spans="6:8" x14ac:dyDescent="0.3">
      <c r="F956" t="str">
        <v>Sport positive central</v>
      </c>
      <c r="G956" s="24">
        <f>SUMIF(orders[BookTitle],F956,orders[TotalSales])</f>
        <v>14.37</v>
      </c>
      <c r="H956">
        <f>COUNTIF(orders[BookTitle],F956)</f>
        <v>1</v>
      </c>
    </row>
    <row r="957" spans="6:8" x14ac:dyDescent="0.3">
      <c r="F957" t="str">
        <v>Staff example</v>
      </c>
      <c r="G957" s="24">
        <f>SUMIF(orders[BookTitle],F957,orders[TotalSales])</f>
        <v>91.97</v>
      </c>
      <c r="H957">
        <f>COUNTIF(orders[BookTitle],F957)</f>
        <v>2</v>
      </c>
    </row>
    <row r="958" spans="6:8" x14ac:dyDescent="0.3">
      <c r="F958" t="str">
        <v>Staff rest</v>
      </c>
      <c r="G958" s="24">
        <f>SUMIF(orders[BookTitle],F958,orders[TotalSales])</f>
        <v>357.82</v>
      </c>
      <c r="H958">
        <f>COUNTIF(orders[BookTitle],F958)</f>
        <v>3</v>
      </c>
    </row>
    <row r="959" spans="6:8" x14ac:dyDescent="0.3">
      <c r="F959" t="str">
        <v>Standard real</v>
      </c>
      <c r="G959" s="24">
        <f>SUMIF(orders[BookTitle],F959,orders[TotalSales])</f>
        <v>238.89999999999998</v>
      </c>
      <c r="H959">
        <f>COUNTIF(orders[BookTitle],F959)</f>
        <v>3</v>
      </c>
    </row>
    <row r="960" spans="6:8" x14ac:dyDescent="0.3">
      <c r="F960" t="str">
        <v>Standard something</v>
      </c>
      <c r="G960" s="24">
        <f>SUMIF(orders[BookTitle],F960,orders[TotalSales])</f>
        <v>14.68</v>
      </c>
      <c r="H960">
        <f>COUNTIF(orders[BookTitle],F960)</f>
        <v>1</v>
      </c>
    </row>
    <row r="961" spans="6:8" x14ac:dyDescent="0.3">
      <c r="F961" t="str">
        <v>Star long</v>
      </c>
      <c r="G961" s="24">
        <f>SUMIF(orders[BookTitle],F961,orders[TotalSales])</f>
        <v>617.63</v>
      </c>
      <c r="H961">
        <f>COUNTIF(orders[BookTitle],F961)</f>
        <v>7</v>
      </c>
    </row>
    <row r="962" spans="6:8" x14ac:dyDescent="0.3">
      <c r="F962" t="str">
        <v>Star when</v>
      </c>
      <c r="G962" s="24">
        <f>SUMIF(orders[BookTitle],F962,orders[TotalSales])</f>
        <v>236.60999999999999</v>
      </c>
      <c r="H962">
        <f>COUNTIF(orders[BookTitle],F962)</f>
        <v>5</v>
      </c>
    </row>
    <row r="963" spans="6:8" x14ac:dyDescent="0.3">
      <c r="F963" t="str">
        <v>Start test standard</v>
      </c>
      <c r="G963" s="24">
        <f>SUMIF(orders[BookTitle],F963,orders[TotalSales])</f>
        <v>96.12</v>
      </c>
      <c r="H963">
        <f>COUNTIF(orders[BookTitle],F963)</f>
        <v>1</v>
      </c>
    </row>
    <row r="964" spans="6:8" x14ac:dyDescent="0.3">
      <c r="F964" t="str">
        <v>Start way always</v>
      </c>
      <c r="G964" s="24">
        <f>SUMIF(orders[BookTitle],F964,orders[TotalSales])</f>
        <v>154.19999999999999</v>
      </c>
      <c r="H964">
        <f>COUNTIF(orders[BookTitle],F964)</f>
        <v>1</v>
      </c>
    </row>
    <row r="965" spans="6:8" x14ac:dyDescent="0.3">
      <c r="F965" t="str">
        <v>State create</v>
      </c>
      <c r="G965" s="24">
        <f>SUMIF(orders[BookTitle],F965,orders[TotalSales])</f>
        <v>220.19</v>
      </c>
      <c r="H965">
        <f>COUNTIF(orders[BookTitle],F965)</f>
        <v>4</v>
      </c>
    </row>
    <row r="966" spans="6:8" x14ac:dyDescent="0.3">
      <c r="F966" t="str">
        <v>State follow about</v>
      </c>
      <c r="G966" s="24">
        <f>SUMIF(orders[BookTitle],F966,orders[TotalSales])</f>
        <v>143.68</v>
      </c>
      <c r="H966">
        <f>COUNTIF(orders[BookTitle],F966)</f>
        <v>2</v>
      </c>
    </row>
    <row r="967" spans="6:8" x14ac:dyDescent="0.3">
      <c r="F967" t="str">
        <v>Statement late live</v>
      </c>
      <c r="G967" s="24">
        <f>SUMIF(orders[BookTitle],F967,orders[TotalSales])</f>
        <v>154.35</v>
      </c>
      <c r="H967">
        <f>COUNTIF(orders[BookTitle],F967)</f>
        <v>2</v>
      </c>
    </row>
    <row r="968" spans="6:8" x14ac:dyDescent="0.3">
      <c r="F968" t="str">
        <v>Station else nation</v>
      </c>
      <c r="G968" s="24">
        <f>SUMIF(orders[BookTitle],F968,orders[TotalSales])</f>
        <v>80.319999999999993</v>
      </c>
      <c r="H968">
        <f>COUNTIF(orders[BookTitle],F968)</f>
        <v>1</v>
      </c>
    </row>
    <row r="969" spans="6:8" x14ac:dyDescent="0.3">
      <c r="F969" t="str">
        <v>Station resource lot</v>
      </c>
      <c r="G969" s="24">
        <f>SUMIF(orders[BookTitle],F969,orders[TotalSales])</f>
        <v>43.36</v>
      </c>
      <c r="H969">
        <f>COUNTIF(orders[BookTitle],F969)</f>
        <v>2</v>
      </c>
    </row>
    <row r="970" spans="6:8" x14ac:dyDescent="0.3">
      <c r="F970" t="str">
        <v>Stay beyond</v>
      </c>
      <c r="G970" s="24">
        <f>SUMIF(orders[BookTitle],F970,orders[TotalSales])</f>
        <v>322.2</v>
      </c>
      <c r="H970">
        <f>COUNTIF(orders[BookTitle],F970)</f>
        <v>3</v>
      </c>
    </row>
    <row r="971" spans="6:8" x14ac:dyDescent="0.3">
      <c r="F971" t="str">
        <v>Stay determine number</v>
      </c>
      <c r="G971" s="24">
        <f>SUMIF(orders[BookTitle],F971,orders[TotalSales])</f>
        <v>333.68</v>
      </c>
      <c r="H971">
        <f>COUNTIF(orders[BookTitle],F971)</f>
        <v>4</v>
      </c>
    </row>
    <row r="972" spans="6:8" x14ac:dyDescent="0.3">
      <c r="F972" t="str">
        <v>Stay tend</v>
      </c>
      <c r="G972" s="24">
        <f>SUMIF(orders[BookTitle],F972,orders[TotalSales])</f>
        <v>99.32</v>
      </c>
      <c r="H972">
        <f>COUNTIF(orders[BookTitle],F972)</f>
        <v>1</v>
      </c>
    </row>
    <row r="973" spans="6:8" x14ac:dyDescent="0.3">
      <c r="F973" t="str">
        <v>Stay view truth</v>
      </c>
      <c r="G973" s="24">
        <f>SUMIF(orders[BookTitle],F973,orders[TotalSales])</f>
        <v>29.12</v>
      </c>
      <c r="H973">
        <f>COUNTIF(orders[BookTitle],F973)</f>
        <v>1</v>
      </c>
    </row>
    <row r="974" spans="6:8" x14ac:dyDescent="0.3">
      <c r="F974" t="str">
        <v>Stock</v>
      </c>
      <c r="G974" s="24">
        <f>SUMIF(orders[BookTitle],F974,orders[TotalSales])</f>
        <v>286.3</v>
      </c>
      <c r="H974">
        <f>COUNTIF(orders[BookTitle],F974)</f>
        <v>3</v>
      </c>
    </row>
    <row r="975" spans="6:8" x14ac:dyDescent="0.3">
      <c r="F975" t="str">
        <v>Stock once by</v>
      </c>
      <c r="G975" s="24">
        <f>SUMIF(orders[BookTitle],F975,orders[TotalSales])</f>
        <v>129.13999999999999</v>
      </c>
      <c r="H975">
        <f>COUNTIF(orders[BookTitle],F975)</f>
        <v>2</v>
      </c>
    </row>
    <row r="976" spans="6:8" x14ac:dyDescent="0.3">
      <c r="F976" t="str">
        <v>Stop opportunity tonight</v>
      </c>
      <c r="G976" s="24">
        <f>SUMIF(orders[BookTitle],F976,orders[TotalSales])</f>
        <v>203.68</v>
      </c>
      <c r="H976">
        <f>COUNTIF(orders[BookTitle],F976)</f>
        <v>3</v>
      </c>
    </row>
    <row r="977" spans="6:8" x14ac:dyDescent="0.3">
      <c r="F977" t="str">
        <v>Story partner professional</v>
      </c>
      <c r="G977" s="24">
        <f>SUMIF(orders[BookTitle],F977,orders[TotalSales])</f>
        <v>54.9</v>
      </c>
      <c r="H977">
        <f>COUNTIF(orders[BookTitle],F977)</f>
        <v>2</v>
      </c>
    </row>
    <row r="978" spans="6:8" x14ac:dyDescent="0.3">
      <c r="F978" t="str">
        <v>Strategy never anyone</v>
      </c>
      <c r="G978" s="24">
        <f>SUMIF(orders[BookTitle],F978,orders[TotalSales])</f>
        <v>47.07</v>
      </c>
      <c r="H978">
        <f>COUNTIF(orders[BookTitle],F978)</f>
        <v>1</v>
      </c>
    </row>
    <row r="979" spans="6:8" x14ac:dyDescent="0.3">
      <c r="F979" t="str">
        <v>Street president course</v>
      </c>
      <c r="G979" s="24">
        <f>SUMIF(orders[BookTitle],F979,orders[TotalSales])</f>
        <v>113.52</v>
      </c>
      <c r="H979">
        <f>COUNTIF(orders[BookTitle],F979)</f>
        <v>1</v>
      </c>
    </row>
    <row r="980" spans="6:8" x14ac:dyDescent="0.3">
      <c r="F980" t="str">
        <v>Structure body fine include</v>
      </c>
      <c r="G980" s="24">
        <f>SUMIF(orders[BookTitle],F980,orders[TotalSales])</f>
        <v>263.15999999999997</v>
      </c>
      <c r="H980">
        <f>COUNTIF(orders[BookTitle],F980)</f>
        <v>2</v>
      </c>
    </row>
    <row r="981" spans="6:8" x14ac:dyDescent="0.3">
      <c r="F981" t="str">
        <v>Structure much evidence</v>
      </c>
      <c r="G981" s="24">
        <f>SUMIF(orders[BookTitle],F981,orders[TotalSales])</f>
        <v>16.420000000000002</v>
      </c>
      <c r="H981">
        <f>COUNTIF(orders[BookTitle],F981)</f>
        <v>1</v>
      </c>
    </row>
    <row r="982" spans="6:8" x14ac:dyDescent="0.3">
      <c r="F982" t="str">
        <v>Structure security good two</v>
      </c>
      <c r="G982" s="24">
        <f>SUMIF(orders[BookTitle],F982,orders[TotalSales])</f>
        <v>432.93</v>
      </c>
      <c r="H982">
        <f>COUNTIF(orders[BookTitle],F982)</f>
        <v>3</v>
      </c>
    </row>
    <row r="983" spans="6:8" x14ac:dyDescent="0.3">
      <c r="F983" t="str">
        <v>Student child</v>
      </c>
      <c r="G983" s="24">
        <f>SUMIF(orders[BookTitle],F983,orders[TotalSales])</f>
        <v>366.61</v>
      </c>
      <c r="H983">
        <f>COUNTIF(orders[BookTitle],F983)</f>
        <v>2</v>
      </c>
    </row>
    <row r="984" spans="6:8" x14ac:dyDescent="0.3">
      <c r="F984" t="str">
        <v>Study wonder</v>
      </c>
      <c r="G984" s="24">
        <f>SUMIF(orders[BookTitle],F984,orders[TotalSales])</f>
        <v>60.12</v>
      </c>
      <c r="H984">
        <f>COUNTIF(orders[BookTitle],F984)</f>
        <v>3</v>
      </c>
    </row>
    <row r="985" spans="6:8" x14ac:dyDescent="0.3">
      <c r="F985" t="str">
        <v>Stuff all arrive</v>
      </c>
      <c r="G985" s="24">
        <f>SUMIF(orders[BookTitle],F985,orders[TotalSales])</f>
        <v>357.03999999999996</v>
      </c>
      <c r="H985">
        <f>COUNTIF(orders[BookTitle],F985)</f>
        <v>2</v>
      </c>
    </row>
    <row r="986" spans="6:8" x14ac:dyDescent="0.3">
      <c r="F986" t="str">
        <v>Stuff reality person</v>
      </c>
      <c r="G986" s="24">
        <f>SUMIF(orders[BookTitle],F986,orders[TotalSales])</f>
        <v>12.67</v>
      </c>
      <c r="H986">
        <f>COUNTIF(orders[BookTitle],F986)</f>
        <v>1</v>
      </c>
    </row>
    <row r="987" spans="6:8" x14ac:dyDescent="0.3">
      <c r="F987" t="str">
        <v>Stuff yet</v>
      </c>
      <c r="G987" s="24">
        <f>SUMIF(orders[BookTitle],F987,orders[TotalSales])</f>
        <v>43.3</v>
      </c>
      <c r="H987">
        <f>COUNTIF(orders[BookTitle],F987)</f>
        <v>2</v>
      </c>
    </row>
    <row r="988" spans="6:8" x14ac:dyDescent="0.3">
      <c r="F988" t="str">
        <v>Successful</v>
      </c>
      <c r="G988" s="24">
        <f>SUMIF(orders[BookTitle],F988,orders[TotalSales])</f>
        <v>58.129999999999995</v>
      </c>
      <c r="H988">
        <f>COUNTIF(orders[BookTitle],F988)</f>
        <v>2</v>
      </c>
    </row>
    <row r="989" spans="6:8" x14ac:dyDescent="0.3">
      <c r="F989" t="str">
        <v>Successful bag</v>
      </c>
      <c r="G989" s="24">
        <f>SUMIF(orders[BookTitle],F989,orders[TotalSales])</f>
        <v>264.69</v>
      </c>
      <c r="H989">
        <f>COUNTIF(orders[BookTitle],F989)</f>
        <v>2</v>
      </c>
    </row>
    <row r="990" spans="6:8" x14ac:dyDescent="0.3">
      <c r="F990" t="str">
        <v>Successful move</v>
      </c>
      <c r="G990" s="24">
        <f>SUMIF(orders[BookTitle],F990,orders[TotalSales])</f>
        <v>140.16</v>
      </c>
      <c r="H990">
        <f>COUNTIF(orders[BookTitle],F990)</f>
        <v>6</v>
      </c>
    </row>
    <row r="991" spans="6:8" x14ac:dyDescent="0.3">
      <c r="F991" t="str">
        <v>Such research</v>
      </c>
      <c r="G991" s="24">
        <f>SUMIF(orders[BookTitle],F991,orders[TotalSales])</f>
        <v>24.27</v>
      </c>
      <c r="H991">
        <f>COUNTIF(orders[BookTitle],F991)</f>
        <v>2</v>
      </c>
    </row>
    <row r="992" spans="6:8" x14ac:dyDescent="0.3">
      <c r="F992" t="str">
        <v>Such step way</v>
      </c>
      <c r="G992" s="24">
        <f>SUMIF(orders[BookTitle],F992,orders[TotalSales])</f>
        <v>126.25</v>
      </c>
      <c r="H992">
        <f>COUNTIF(orders[BookTitle],F992)</f>
        <v>2</v>
      </c>
    </row>
    <row r="993" spans="6:8" x14ac:dyDescent="0.3">
      <c r="F993" t="str">
        <v>Suddenly medical</v>
      </c>
      <c r="G993" s="24">
        <f>SUMIF(orders[BookTitle],F993,orders[TotalSales])</f>
        <v>43.59</v>
      </c>
      <c r="H993">
        <f>COUNTIF(orders[BookTitle],F993)</f>
        <v>2</v>
      </c>
    </row>
    <row r="994" spans="6:8" x14ac:dyDescent="0.3">
      <c r="F994" t="str">
        <v>Summer agent improve</v>
      </c>
      <c r="G994" s="24">
        <f>SUMIF(orders[BookTitle],F994,orders[TotalSales])</f>
        <v>95.88</v>
      </c>
      <c r="H994">
        <f>COUNTIF(orders[BookTitle],F994)</f>
        <v>3</v>
      </c>
    </row>
    <row r="995" spans="6:8" x14ac:dyDescent="0.3">
      <c r="F995" t="str">
        <v>Support defense</v>
      </c>
      <c r="G995" s="24">
        <f>SUMIF(orders[BookTitle],F995,orders[TotalSales])</f>
        <v>17.98</v>
      </c>
      <c r="H995">
        <f>COUNTIF(orders[BookTitle],F995)</f>
        <v>1</v>
      </c>
    </row>
    <row r="996" spans="6:8" x14ac:dyDescent="0.3">
      <c r="F996" t="str">
        <v>Support well</v>
      </c>
      <c r="G996" s="24">
        <f>SUMIF(orders[BookTitle],F996,orders[TotalSales])</f>
        <v>217.26999999999998</v>
      </c>
      <c r="H996">
        <f>COUNTIF(orders[BookTitle],F996)</f>
        <v>3</v>
      </c>
    </row>
    <row r="997" spans="6:8" x14ac:dyDescent="0.3">
      <c r="F997" t="str">
        <v>Sure money white</v>
      </c>
      <c r="G997" s="24">
        <f>SUMIF(orders[BookTitle],F997,orders[TotalSales])</f>
        <v>21.880000000000003</v>
      </c>
      <c r="H997">
        <f>COUNTIF(orders[BookTitle],F997)</f>
        <v>2</v>
      </c>
    </row>
    <row r="998" spans="6:8" x14ac:dyDescent="0.3">
      <c r="F998" t="str">
        <v>Sure particularly</v>
      </c>
      <c r="G998" s="24">
        <f>SUMIF(orders[BookTitle],F998,orders[TotalSales])</f>
        <v>390.4</v>
      </c>
      <c r="H998">
        <f>COUNTIF(orders[BookTitle],F998)</f>
        <v>5</v>
      </c>
    </row>
    <row r="999" spans="6:8" x14ac:dyDescent="0.3">
      <c r="F999" t="str">
        <v>Surface daughter hair</v>
      </c>
      <c r="G999" s="24">
        <f>SUMIF(orders[BookTitle],F999,orders[TotalSales])</f>
        <v>114.23</v>
      </c>
      <c r="H999">
        <f>COUNTIF(orders[BookTitle],F999)</f>
        <v>4</v>
      </c>
    </row>
    <row r="1000" spans="6:8" x14ac:dyDescent="0.3">
      <c r="F1000" t="str">
        <v>Surface music</v>
      </c>
      <c r="G1000" s="24">
        <f>SUMIF(orders[BookTitle],F1000,orders[TotalSales])</f>
        <v>137.38</v>
      </c>
      <c r="H1000">
        <f>COUNTIF(orders[BookTitle],F1000)</f>
        <v>3</v>
      </c>
    </row>
    <row r="1001" spans="6:8" x14ac:dyDescent="0.3">
      <c r="F1001" t="str">
        <v>Surface past</v>
      </c>
      <c r="G1001" s="24">
        <f>SUMIF(orders[BookTitle],F1001,orders[TotalSales])</f>
        <v>51.1</v>
      </c>
      <c r="H1001">
        <f>COUNTIF(orders[BookTitle],F1001)</f>
        <v>1</v>
      </c>
    </row>
    <row r="1002" spans="6:8" x14ac:dyDescent="0.3">
      <c r="F1002" t="str">
        <v>System hard bag</v>
      </c>
      <c r="G1002" s="24">
        <f>SUMIF(orders[BookTitle],F1002,orders[TotalSales])</f>
        <v>206.47</v>
      </c>
      <c r="H1002">
        <f>COUNTIF(orders[BookTitle],F1002)</f>
        <v>3</v>
      </c>
    </row>
    <row r="1003" spans="6:8" x14ac:dyDescent="0.3">
      <c r="F1003" t="str">
        <v>System news enough</v>
      </c>
      <c r="G1003" s="24">
        <f>SUMIF(orders[BookTitle],F1003,orders[TotalSales])</f>
        <v>157.47999999999999</v>
      </c>
      <c r="H1003">
        <f>COUNTIF(orders[BookTitle],F1003)</f>
        <v>1</v>
      </c>
    </row>
    <row r="1004" spans="6:8" x14ac:dyDescent="0.3">
      <c r="F1004" t="str">
        <v>System seek</v>
      </c>
      <c r="G1004" s="24">
        <f>SUMIF(orders[BookTitle],F1004,orders[TotalSales])</f>
        <v>206.88</v>
      </c>
      <c r="H1004">
        <f>COUNTIF(orders[BookTitle],F1004)</f>
        <v>3</v>
      </c>
    </row>
    <row r="1005" spans="6:8" x14ac:dyDescent="0.3">
      <c r="F1005" t="str">
        <v>Table huge</v>
      </c>
      <c r="G1005" s="24">
        <f>SUMIF(orders[BookTitle],F1005,orders[TotalSales])</f>
        <v>1066.47</v>
      </c>
      <c r="H1005">
        <f>COUNTIF(orders[BookTitle],F1005)</f>
        <v>6</v>
      </c>
    </row>
    <row r="1006" spans="6:8" x14ac:dyDescent="0.3">
      <c r="F1006" t="str">
        <v>Talk finish</v>
      </c>
      <c r="G1006" s="24">
        <f>SUMIF(orders[BookTitle],F1006,orders[TotalSales])</f>
        <v>141.97999999999999</v>
      </c>
      <c r="H1006">
        <f>COUNTIF(orders[BookTitle],F1006)</f>
        <v>2</v>
      </c>
    </row>
    <row r="1007" spans="6:8" x14ac:dyDescent="0.3">
      <c r="F1007" t="str">
        <v>Talk teach both</v>
      </c>
      <c r="G1007" s="24">
        <f>SUMIF(orders[BookTitle],F1007,orders[TotalSales])</f>
        <v>161.13999999999999</v>
      </c>
      <c r="H1007">
        <f>COUNTIF(orders[BookTitle],F1007)</f>
        <v>2</v>
      </c>
    </row>
    <row r="1008" spans="6:8" x14ac:dyDescent="0.3">
      <c r="F1008" t="str">
        <v>Task admit sit</v>
      </c>
      <c r="G1008" s="24">
        <f>SUMIF(orders[BookTitle],F1008,orders[TotalSales])</f>
        <v>255.18</v>
      </c>
      <c r="H1008">
        <f>COUNTIF(orders[BookTitle],F1008)</f>
        <v>2</v>
      </c>
    </row>
    <row r="1009" spans="6:8" x14ac:dyDescent="0.3">
      <c r="F1009" t="str">
        <v>Task Democrat last</v>
      </c>
      <c r="G1009" s="24">
        <f>SUMIF(orders[BookTitle],F1009,orders[TotalSales])</f>
        <v>487.83</v>
      </c>
      <c r="H1009">
        <f>COUNTIF(orders[BookTitle],F1009)</f>
        <v>3</v>
      </c>
    </row>
    <row r="1010" spans="6:8" x14ac:dyDescent="0.3">
      <c r="F1010" t="str">
        <v>Task make</v>
      </c>
      <c r="G1010" s="24">
        <f>SUMIF(orders[BookTitle],F1010,orders[TotalSales])</f>
        <v>222.33</v>
      </c>
      <c r="H1010">
        <f>COUNTIF(orders[BookTitle],F1010)</f>
        <v>3</v>
      </c>
    </row>
    <row r="1011" spans="6:8" x14ac:dyDescent="0.3">
      <c r="F1011" t="str">
        <v>Task measure kind</v>
      </c>
      <c r="G1011" s="24">
        <f>SUMIF(orders[BookTitle],F1011,orders[TotalSales])</f>
        <v>68.64</v>
      </c>
      <c r="H1011">
        <f>COUNTIF(orders[BookTitle],F1011)</f>
        <v>1</v>
      </c>
    </row>
    <row r="1012" spans="6:8" x14ac:dyDescent="0.3">
      <c r="F1012" t="str">
        <v>Task morning community</v>
      </c>
      <c r="G1012" s="24">
        <f>SUMIF(orders[BookTitle],F1012,orders[TotalSales])</f>
        <v>501.53000000000003</v>
      </c>
      <c r="H1012">
        <f>COUNTIF(orders[BookTitle],F1012)</f>
        <v>5</v>
      </c>
    </row>
    <row r="1013" spans="6:8" x14ac:dyDescent="0.3">
      <c r="F1013" t="str">
        <v>Task without</v>
      </c>
      <c r="G1013" s="24">
        <f>SUMIF(orders[BookTitle],F1013,orders[TotalSales])</f>
        <v>65.91</v>
      </c>
      <c r="H1013">
        <f>COUNTIF(orders[BookTitle],F1013)</f>
        <v>4</v>
      </c>
    </row>
    <row r="1014" spans="6:8" x14ac:dyDescent="0.3">
      <c r="F1014" t="str">
        <v>Tax hour budget more</v>
      </c>
      <c r="G1014" s="24">
        <f>SUMIF(orders[BookTitle],F1014,orders[TotalSales])</f>
        <v>469.27</v>
      </c>
      <c r="H1014">
        <f>COUNTIF(orders[BookTitle],F1014)</f>
        <v>3</v>
      </c>
    </row>
    <row r="1015" spans="6:8" x14ac:dyDescent="0.3">
      <c r="F1015" t="str">
        <v>Tax without</v>
      </c>
      <c r="G1015" s="24">
        <f>SUMIF(orders[BookTitle],F1015,orders[TotalSales])</f>
        <v>400.66999999999996</v>
      </c>
      <c r="H1015">
        <f>COUNTIF(orders[BookTitle],F1015)</f>
        <v>3</v>
      </c>
    </row>
    <row r="1016" spans="6:8" x14ac:dyDescent="0.3">
      <c r="F1016" t="str">
        <v>Teach word listen</v>
      </c>
      <c r="G1016" s="24">
        <f>SUMIF(orders[BookTitle],F1016,orders[TotalSales])</f>
        <v>10.29</v>
      </c>
      <c r="H1016">
        <f>COUNTIF(orders[BookTitle],F1016)</f>
        <v>1</v>
      </c>
    </row>
    <row r="1017" spans="6:8" x14ac:dyDescent="0.3">
      <c r="F1017" t="str">
        <v>Teacher eye star them</v>
      </c>
      <c r="G1017" s="24">
        <f>SUMIF(orders[BookTitle],F1017,orders[TotalSales])</f>
        <v>76.5</v>
      </c>
      <c r="H1017">
        <f>COUNTIF(orders[BookTitle],F1017)</f>
        <v>3</v>
      </c>
    </row>
    <row r="1018" spans="6:8" x14ac:dyDescent="0.3">
      <c r="F1018" t="str">
        <v>Teacher one base</v>
      </c>
      <c r="G1018" s="24">
        <f>SUMIF(orders[BookTitle],F1018,orders[TotalSales])</f>
        <v>181.68</v>
      </c>
      <c r="H1018">
        <f>COUNTIF(orders[BookTitle],F1018)</f>
        <v>2</v>
      </c>
    </row>
    <row r="1019" spans="6:8" x14ac:dyDescent="0.3">
      <c r="F1019" t="str">
        <v>Team provide</v>
      </c>
      <c r="G1019" s="24">
        <f>SUMIF(orders[BookTitle],F1019,orders[TotalSales])</f>
        <v>179.2</v>
      </c>
      <c r="H1019">
        <f>COUNTIF(orders[BookTitle],F1019)</f>
        <v>1</v>
      </c>
    </row>
    <row r="1020" spans="6:8" x14ac:dyDescent="0.3">
      <c r="F1020" t="str">
        <v>Technology</v>
      </c>
      <c r="G1020" s="24">
        <f>SUMIF(orders[BookTitle],F1020,orders[TotalSales])</f>
        <v>511.87</v>
      </c>
      <c r="H1020">
        <f>COUNTIF(orders[BookTitle],F1020)</f>
        <v>4</v>
      </c>
    </row>
    <row r="1021" spans="6:8" x14ac:dyDescent="0.3">
      <c r="F1021" t="str">
        <v>Technology guess</v>
      </c>
      <c r="G1021" s="24">
        <f>SUMIF(orders[BookTitle],F1021,orders[TotalSales])</f>
        <v>113.3</v>
      </c>
      <c r="H1021">
        <f>COUNTIF(orders[BookTitle],F1021)</f>
        <v>2</v>
      </c>
    </row>
    <row r="1022" spans="6:8" x14ac:dyDescent="0.3">
      <c r="F1022" t="str">
        <v>Technology real oil</v>
      </c>
      <c r="G1022" s="24">
        <f>SUMIF(orders[BookTitle],F1022,orders[TotalSales])</f>
        <v>476.64</v>
      </c>
      <c r="H1022">
        <f>COUNTIF(orders[BookTitle],F1022)</f>
        <v>4</v>
      </c>
    </row>
    <row r="1023" spans="6:8" x14ac:dyDescent="0.3">
      <c r="F1023" t="str">
        <v>Television</v>
      </c>
      <c r="G1023" s="24">
        <f>SUMIF(orders[BookTitle],F1023,orders[TotalSales])</f>
        <v>138.76</v>
      </c>
      <c r="H1023">
        <f>COUNTIF(orders[BookTitle],F1023)</f>
        <v>2</v>
      </c>
    </row>
    <row r="1024" spans="6:8" x14ac:dyDescent="0.3">
      <c r="F1024" t="str">
        <v>Television should product thought</v>
      </c>
      <c r="G1024" s="24">
        <f>SUMIF(orders[BookTitle],F1024,orders[TotalSales])</f>
        <v>45.35</v>
      </c>
      <c r="H1024">
        <f>COUNTIF(orders[BookTitle],F1024)</f>
        <v>1</v>
      </c>
    </row>
    <row r="1025" spans="6:8" x14ac:dyDescent="0.3">
      <c r="F1025" t="str">
        <v>Tell should away</v>
      </c>
      <c r="G1025" s="24">
        <f>SUMIF(orders[BookTitle],F1025,orders[TotalSales])</f>
        <v>398.14</v>
      </c>
      <c r="H1025">
        <f>COUNTIF(orders[BookTitle],F1025)</f>
        <v>3</v>
      </c>
    </row>
    <row r="1026" spans="6:8" x14ac:dyDescent="0.3">
      <c r="F1026" t="str">
        <v>Ten whose</v>
      </c>
      <c r="G1026" s="24">
        <f>SUMIF(orders[BookTitle],F1026,orders[TotalSales])</f>
        <v>28.83</v>
      </c>
      <c r="H1026">
        <f>COUNTIF(orders[BookTitle],F1026)</f>
        <v>1</v>
      </c>
    </row>
    <row r="1027" spans="6:8" x14ac:dyDescent="0.3">
      <c r="F1027" t="str">
        <v>Test score second</v>
      </c>
      <c r="G1027" s="24">
        <f>SUMIF(orders[BookTitle],F1027,orders[TotalSales])</f>
        <v>89.33</v>
      </c>
      <c r="H1027">
        <f>COUNTIF(orders[BookTitle],F1027)</f>
        <v>4</v>
      </c>
    </row>
    <row r="1028" spans="6:8" x14ac:dyDescent="0.3">
      <c r="F1028" t="str">
        <v>Than pass</v>
      </c>
      <c r="G1028" s="24">
        <f>SUMIF(orders[BookTitle],F1028,orders[TotalSales])</f>
        <v>36.68</v>
      </c>
      <c r="H1028">
        <f>COUNTIF(orders[BookTitle],F1028)</f>
        <v>2</v>
      </c>
    </row>
    <row r="1029" spans="6:8" x14ac:dyDescent="0.3">
      <c r="F1029" t="str">
        <v>Thank</v>
      </c>
      <c r="G1029" s="24">
        <f>SUMIF(orders[BookTitle],F1029,orders[TotalSales])</f>
        <v>262.19</v>
      </c>
      <c r="H1029">
        <f>COUNTIF(orders[BookTitle],F1029)</f>
        <v>5</v>
      </c>
    </row>
    <row r="1030" spans="6:8" x14ac:dyDescent="0.3">
      <c r="F1030" t="str">
        <v>The same ten</v>
      </c>
      <c r="G1030" s="24">
        <f>SUMIF(orders[BookTitle],F1030,orders[TotalSales])</f>
        <v>235.15</v>
      </c>
      <c r="H1030">
        <f>COUNTIF(orders[BookTitle],F1030)</f>
        <v>2</v>
      </c>
    </row>
    <row r="1031" spans="6:8" x14ac:dyDescent="0.3">
      <c r="F1031" t="str">
        <v>Them change</v>
      </c>
      <c r="G1031" s="24">
        <f>SUMIF(orders[BookTitle],F1031,orders[TotalSales])</f>
        <v>43.28</v>
      </c>
      <c r="H1031">
        <f>COUNTIF(orders[BookTitle],F1031)</f>
        <v>3</v>
      </c>
    </row>
    <row r="1032" spans="6:8" x14ac:dyDescent="0.3">
      <c r="F1032" t="str">
        <v>Themselves in from</v>
      </c>
      <c r="G1032" s="24">
        <f>SUMIF(orders[BookTitle],F1032,orders[TotalSales])</f>
        <v>75.36</v>
      </c>
      <c r="H1032">
        <f>COUNTIF(orders[BookTitle],F1032)</f>
        <v>3</v>
      </c>
    </row>
    <row r="1033" spans="6:8" x14ac:dyDescent="0.3">
      <c r="F1033" t="str">
        <v>Themselves lay</v>
      </c>
      <c r="G1033" s="24">
        <f>SUMIF(orders[BookTitle],F1033,orders[TotalSales])</f>
        <v>107.66999999999999</v>
      </c>
      <c r="H1033">
        <f>COUNTIF(orders[BookTitle],F1033)</f>
        <v>4</v>
      </c>
    </row>
    <row r="1034" spans="6:8" x14ac:dyDescent="0.3">
      <c r="F1034" t="str">
        <v>Theory charge</v>
      </c>
      <c r="G1034" s="24">
        <f>SUMIF(orders[BookTitle],F1034,orders[TotalSales])</f>
        <v>352.39</v>
      </c>
      <c r="H1034">
        <f>COUNTIF(orders[BookTitle],F1034)</f>
        <v>3</v>
      </c>
    </row>
    <row r="1035" spans="6:8" x14ac:dyDescent="0.3">
      <c r="F1035" t="str">
        <v>Theory fall wall simple</v>
      </c>
      <c r="G1035" s="24">
        <f>SUMIF(orders[BookTitle],F1035,orders[TotalSales])</f>
        <v>109.15</v>
      </c>
      <c r="H1035">
        <f>COUNTIF(orders[BookTitle],F1035)</f>
        <v>2</v>
      </c>
    </row>
    <row r="1036" spans="6:8" x14ac:dyDescent="0.3">
      <c r="F1036" t="str">
        <v>Theory relationship structure</v>
      </c>
      <c r="G1036" s="24">
        <f>SUMIF(orders[BookTitle],F1036,orders[TotalSales])</f>
        <v>279.39</v>
      </c>
      <c r="H1036">
        <f>COUNTIF(orders[BookTitle],F1036)</f>
        <v>2</v>
      </c>
    </row>
    <row r="1037" spans="6:8" x14ac:dyDescent="0.3">
      <c r="F1037" t="str">
        <v>They add season</v>
      </c>
      <c r="G1037" s="24">
        <f>SUMIF(orders[BookTitle],F1037,orders[TotalSales])</f>
        <v>162.76</v>
      </c>
      <c r="H1037">
        <f>COUNTIF(orders[BookTitle],F1037)</f>
        <v>3</v>
      </c>
    </row>
    <row r="1038" spans="6:8" x14ac:dyDescent="0.3">
      <c r="F1038" t="str">
        <v>They by need</v>
      </c>
      <c r="G1038" s="24">
        <f>SUMIF(orders[BookTitle],F1038,orders[TotalSales])</f>
        <v>281.89</v>
      </c>
      <c r="H1038">
        <f>COUNTIF(orders[BookTitle],F1038)</f>
        <v>2</v>
      </c>
    </row>
    <row r="1039" spans="6:8" x14ac:dyDescent="0.3">
      <c r="F1039" t="str">
        <v>They next past</v>
      </c>
      <c r="G1039" s="24">
        <f>SUMIF(orders[BookTitle],F1039,orders[TotalSales])</f>
        <v>90.24</v>
      </c>
      <c r="H1039">
        <f>COUNTIF(orders[BookTitle],F1039)</f>
        <v>1</v>
      </c>
    </row>
    <row r="1040" spans="6:8" x14ac:dyDescent="0.3">
      <c r="F1040" t="str">
        <v>Thing able church</v>
      </c>
      <c r="G1040" s="24">
        <f>SUMIF(orders[BookTitle],F1040,orders[TotalSales])</f>
        <v>81.710000000000008</v>
      </c>
      <c r="H1040">
        <f>COUNTIF(orders[BookTitle],F1040)</f>
        <v>2</v>
      </c>
    </row>
    <row r="1041" spans="6:8" x14ac:dyDescent="0.3">
      <c r="F1041" t="str">
        <v>Third course interesting</v>
      </c>
      <c r="G1041" s="24">
        <f>SUMIF(orders[BookTitle],F1041,orders[TotalSales])</f>
        <v>172.99</v>
      </c>
      <c r="H1041">
        <f>COUNTIF(orders[BookTitle],F1041)</f>
        <v>2</v>
      </c>
    </row>
    <row r="1042" spans="6:8" x14ac:dyDescent="0.3">
      <c r="F1042" t="str">
        <v>Third his indicate past</v>
      </c>
      <c r="G1042" s="24">
        <f>SUMIF(orders[BookTitle],F1042,orders[TotalSales])</f>
        <v>97.08</v>
      </c>
      <c r="H1042">
        <f>COUNTIF(orders[BookTitle],F1042)</f>
        <v>3</v>
      </c>
    </row>
    <row r="1043" spans="6:8" x14ac:dyDescent="0.3">
      <c r="F1043" t="str">
        <v>Third whatever</v>
      </c>
      <c r="G1043" s="24">
        <f>SUMIF(orders[BookTitle],F1043,orders[TotalSales])</f>
        <v>188.26</v>
      </c>
      <c r="H1043">
        <f>COUNTIF(orders[BookTitle],F1043)</f>
        <v>2</v>
      </c>
    </row>
    <row r="1044" spans="6:8" x14ac:dyDescent="0.3">
      <c r="F1044" t="str">
        <v>Third yeah</v>
      </c>
      <c r="G1044" s="24">
        <f>SUMIF(orders[BookTitle],F1044,orders[TotalSales])</f>
        <v>99.38</v>
      </c>
      <c r="H1044">
        <f>COUNTIF(orders[BookTitle],F1044)</f>
        <v>2</v>
      </c>
    </row>
    <row r="1045" spans="6:8" x14ac:dyDescent="0.3">
      <c r="F1045" t="str">
        <v>This billion per</v>
      </c>
      <c r="G1045" s="24">
        <f>SUMIF(orders[BookTitle],F1045,orders[TotalSales])</f>
        <v>23.57</v>
      </c>
      <c r="H1045">
        <f>COUNTIF(orders[BookTitle],F1045)</f>
        <v>3</v>
      </c>
    </row>
    <row r="1046" spans="6:8" x14ac:dyDescent="0.3">
      <c r="F1046" t="str">
        <v>Those attack themselves together</v>
      </c>
      <c r="G1046" s="24">
        <f>SUMIF(orders[BookTitle],F1046,orders[TotalSales])</f>
        <v>133.13999999999999</v>
      </c>
      <c r="H1046">
        <f>COUNTIF(orders[BookTitle],F1046)</f>
        <v>2</v>
      </c>
    </row>
    <row r="1047" spans="6:8" x14ac:dyDescent="0.3">
      <c r="F1047" t="str">
        <v>Those small</v>
      </c>
      <c r="G1047" s="24">
        <f>SUMIF(orders[BookTitle],F1047,orders[TotalSales])</f>
        <v>95.97</v>
      </c>
      <c r="H1047">
        <f>COUNTIF(orders[BookTitle],F1047)</f>
        <v>3</v>
      </c>
    </row>
    <row r="1048" spans="6:8" x14ac:dyDescent="0.3">
      <c r="F1048" t="str">
        <v>Though</v>
      </c>
      <c r="G1048" s="24">
        <f>SUMIF(orders[BookTitle],F1048,orders[TotalSales])</f>
        <v>17.630000000000003</v>
      </c>
      <c r="H1048">
        <f>COUNTIF(orders[BookTitle],F1048)</f>
        <v>2</v>
      </c>
    </row>
    <row r="1049" spans="6:8" x14ac:dyDescent="0.3">
      <c r="F1049" t="str">
        <v>Though begin trouble</v>
      </c>
      <c r="G1049" s="24">
        <f>SUMIF(orders[BookTitle],F1049,orders[TotalSales])</f>
        <v>124.1</v>
      </c>
      <c r="H1049">
        <f>COUNTIF(orders[BookTitle],F1049)</f>
        <v>1</v>
      </c>
    </row>
    <row r="1050" spans="6:8" x14ac:dyDescent="0.3">
      <c r="F1050" t="str">
        <v>Though land garden</v>
      </c>
      <c r="G1050" s="24">
        <f>SUMIF(orders[BookTitle],F1050,orders[TotalSales])</f>
        <v>80.61</v>
      </c>
      <c r="H1050">
        <f>COUNTIF(orders[BookTitle],F1050)</f>
        <v>2</v>
      </c>
    </row>
    <row r="1051" spans="6:8" x14ac:dyDescent="0.3">
      <c r="F1051" t="str">
        <v>Though nation during community</v>
      </c>
      <c r="G1051" s="24">
        <f>SUMIF(orders[BookTitle],F1051,orders[TotalSales])</f>
        <v>129.82999999999998</v>
      </c>
      <c r="H1051">
        <f>COUNTIF(orders[BookTitle],F1051)</f>
        <v>3</v>
      </c>
    </row>
    <row r="1052" spans="6:8" x14ac:dyDescent="0.3">
      <c r="F1052" t="str">
        <v>Though resource five</v>
      </c>
      <c r="G1052" s="24">
        <f>SUMIF(orders[BookTitle],F1052,orders[TotalSales])</f>
        <v>94.05</v>
      </c>
      <c r="H1052">
        <f>COUNTIF(orders[BookTitle],F1052)</f>
        <v>1</v>
      </c>
    </row>
    <row r="1053" spans="6:8" x14ac:dyDescent="0.3">
      <c r="F1053" t="str">
        <v>Thought him may</v>
      </c>
      <c r="G1053" s="24">
        <f>SUMIF(orders[BookTitle],F1053,orders[TotalSales])</f>
        <v>56.85</v>
      </c>
      <c r="H1053">
        <f>COUNTIF(orders[BookTitle],F1053)</f>
        <v>2</v>
      </c>
    </row>
    <row r="1054" spans="6:8" x14ac:dyDescent="0.3">
      <c r="F1054" t="str">
        <v>Thought tough everybody</v>
      </c>
      <c r="G1054" s="24">
        <f>SUMIF(orders[BookTitle],F1054,orders[TotalSales])</f>
        <v>85</v>
      </c>
      <c r="H1054">
        <f>COUNTIF(orders[BookTitle],F1054)</f>
        <v>1</v>
      </c>
    </row>
    <row r="1055" spans="6:8" x14ac:dyDescent="0.3">
      <c r="F1055" t="str">
        <v>Threat present really</v>
      </c>
      <c r="G1055" s="24">
        <f>SUMIF(orders[BookTitle],F1055,orders[TotalSales])</f>
        <v>97.94</v>
      </c>
      <c r="H1055">
        <f>COUNTIF(orders[BookTitle],F1055)</f>
        <v>1</v>
      </c>
    </row>
    <row r="1056" spans="6:8" x14ac:dyDescent="0.3">
      <c r="F1056" t="str">
        <v>Threat yes often</v>
      </c>
      <c r="G1056" s="24">
        <f>SUMIF(orders[BookTitle],F1056,orders[TotalSales])</f>
        <v>207.97000000000003</v>
      </c>
      <c r="H1056">
        <f>COUNTIF(orders[BookTitle],F1056)</f>
        <v>3</v>
      </c>
    </row>
    <row r="1057" spans="6:8" x14ac:dyDescent="0.3">
      <c r="F1057" t="str">
        <v>Three blue property</v>
      </c>
      <c r="G1057" s="24">
        <f>SUMIF(orders[BookTitle],F1057,orders[TotalSales])</f>
        <v>28.53</v>
      </c>
      <c r="H1057">
        <f>COUNTIF(orders[BookTitle],F1057)</f>
        <v>2</v>
      </c>
    </row>
    <row r="1058" spans="6:8" x14ac:dyDescent="0.3">
      <c r="F1058" t="str">
        <v>Three well</v>
      </c>
      <c r="G1058" s="24">
        <f>SUMIF(orders[BookTitle],F1058,orders[TotalSales])</f>
        <v>325.58</v>
      </c>
      <c r="H1058">
        <f>COUNTIF(orders[BookTitle],F1058)</f>
        <v>4</v>
      </c>
    </row>
    <row r="1059" spans="6:8" x14ac:dyDescent="0.3">
      <c r="F1059" t="str">
        <v>Through well spend</v>
      </c>
      <c r="G1059" s="24">
        <f>SUMIF(orders[BookTitle],F1059,orders[TotalSales])</f>
        <v>107.72</v>
      </c>
      <c r="H1059">
        <f>COUNTIF(orders[BookTitle],F1059)</f>
        <v>2</v>
      </c>
    </row>
    <row r="1060" spans="6:8" x14ac:dyDescent="0.3">
      <c r="F1060" t="str">
        <v>Throughout front in</v>
      </c>
      <c r="G1060" s="24">
        <f>SUMIF(orders[BookTitle],F1060,orders[TotalSales])</f>
        <v>37.08</v>
      </c>
      <c r="H1060">
        <f>COUNTIF(orders[BookTitle],F1060)</f>
        <v>2</v>
      </c>
    </row>
    <row r="1061" spans="6:8" x14ac:dyDescent="0.3">
      <c r="F1061" t="str">
        <v>Throughout statement husband</v>
      </c>
      <c r="G1061" s="24">
        <f>SUMIF(orders[BookTitle],F1061,orders[TotalSales])</f>
        <v>74.900000000000006</v>
      </c>
      <c r="H1061">
        <f>COUNTIF(orders[BookTitle],F1061)</f>
        <v>2</v>
      </c>
    </row>
    <row r="1062" spans="6:8" x14ac:dyDescent="0.3">
      <c r="F1062" t="str">
        <v>Thus movie and</v>
      </c>
      <c r="G1062" s="24">
        <f>SUMIF(orders[BookTitle],F1062,orders[TotalSales])</f>
        <v>79.47</v>
      </c>
      <c r="H1062">
        <f>COUNTIF(orders[BookTitle],F1062)</f>
        <v>2</v>
      </c>
    </row>
    <row r="1063" spans="6:8" x14ac:dyDescent="0.3">
      <c r="F1063" t="str">
        <v>Thus will watch</v>
      </c>
      <c r="G1063" s="24">
        <f>SUMIF(orders[BookTitle],F1063,orders[TotalSales])</f>
        <v>65.2</v>
      </c>
      <c r="H1063">
        <f>COUNTIF(orders[BookTitle],F1063)</f>
        <v>1</v>
      </c>
    </row>
    <row r="1064" spans="6:8" x14ac:dyDescent="0.3">
      <c r="F1064" t="str">
        <v>Time team want wish</v>
      </c>
      <c r="G1064" s="24">
        <f>SUMIF(orders[BookTitle],F1064,orders[TotalSales])</f>
        <v>179.3</v>
      </c>
      <c r="H1064">
        <f>COUNTIF(orders[BookTitle],F1064)</f>
        <v>2</v>
      </c>
    </row>
    <row r="1065" spans="6:8" x14ac:dyDescent="0.3">
      <c r="F1065" t="str">
        <v>To story claim</v>
      </c>
      <c r="G1065" s="24">
        <f>SUMIF(orders[BookTitle],F1065,orders[TotalSales])</f>
        <v>119.39</v>
      </c>
      <c r="H1065">
        <f>COUNTIF(orders[BookTitle],F1065)</f>
        <v>5</v>
      </c>
    </row>
    <row r="1066" spans="6:8" x14ac:dyDescent="0.3">
      <c r="F1066" t="str">
        <v>Together training few</v>
      </c>
      <c r="G1066" s="24">
        <f>SUMIF(orders[BookTitle],F1066,orders[TotalSales])</f>
        <v>75.95</v>
      </c>
      <c r="H1066">
        <f>COUNTIF(orders[BookTitle],F1066)</f>
        <v>1</v>
      </c>
    </row>
    <row r="1067" spans="6:8" x14ac:dyDescent="0.3">
      <c r="F1067" t="str">
        <v>Tonight</v>
      </c>
      <c r="G1067" s="24">
        <f>SUMIF(orders[BookTitle],F1067,orders[TotalSales])</f>
        <v>411.21000000000004</v>
      </c>
      <c r="H1067">
        <f>COUNTIF(orders[BookTitle],F1067)</f>
        <v>2</v>
      </c>
    </row>
    <row r="1068" spans="6:8" x14ac:dyDescent="0.3">
      <c r="F1068" t="str">
        <v>Tonight however threat</v>
      </c>
      <c r="G1068" s="24">
        <f>SUMIF(orders[BookTitle],F1068,orders[TotalSales])</f>
        <v>106.12</v>
      </c>
      <c r="H1068">
        <f>COUNTIF(orders[BookTitle],F1068)</f>
        <v>2</v>
      </c>
    </row>
    <row r="1069" spans="6:8" x14ac:dyDescent="0.3">
      <c r="F1069" t="str">
        <v>Too option health</v>
      </c>
      <c r="G1069" s="24">
        <f>SUMIF(orders[BookTitle],F1069,orders[TotalSales])</f>
        <v>142.32</v>
      </c>
      <c r="H1069">
        <f>COUNTIF(orders[BookTitle],F1069)</f>
        <v>1</v>
      </c>
    </row>
    <row r="1070" spans="6:8" x14ac:dyDescent="0.3">
      <c r="F1070" t="str">
        <v>Top heavy executive</v>
      </c>
      <c r="G1070" s="24">
        <f>SUMIF(orders[BookTitle],F1070,orders[TotalSales])</f>
        <v>16.079999999999998</v>
      </c>
      <c r="H1070">
        <f>COUNTIF(orders[BookTitle],F1070)</f>
        <v>1</v>
      </c>
    </row>
    <row r="1071" spans="6:8" x14ac:dyDescent="0.3">
      <c r="F1071" t="str">
        <v>Top Republican</v>
      </c>
      <c r="G1071" s="24">
        <f>SUMIF(orders[BookTitle],F1071,orders[TotalSales])</f>
        <v>114.08</v>
      </c>
      <c r="H1071">
        <f>COUNTIF(orders[BookTitle],F1071)</f>
        <v>1</v>
      </c>
    </row>
    <row r="1072" spans="6:8" x14ac:dyDescent="0.3">
      <c r="F1072" t="str">
        <v>Total message activity</v>
      </c>
      <c r="G1072" s="24">
        <f>SUMIF(orders[BookTitle],F1072,orders[TotalSales])</f>
        <v>171.4</v>
      </c>
      <c r="H1072">
        <f>COUNTIF(orders[BookTitle],F1072)</f>
        <v>2</v>
      </c>
    </row>
    <row r="1073" spans="6:8" x14ac:dyDescent="0.3">
      <c r="F1073" t="str">
        <v>Total special child</v>
      </c>
      <c r="G1073" s="24">
        <f>SUMIF(orders[BookTitle],F1073,orders[TotalSales])</f>
        <v>195.44</v>
      </c>
      <c r="H1073">
        <f>COUNTIF(orders[BookTitle],F1073)</f>
        <v>1</v>
      </c>
    </row>
    <row r="1074" spans="6:8" x14ac:dyDescent="0.3">
      <c r="F1074" t="str">
        <v>Toward area</v>
      </c>
      <c r="G1074" s="24">
        <f>SUMIF(orders[BookTitle],F1074,orders[TotalSales])</f>
        <v>57.27</v>
      </c>
      <c r="H1074">
        <f>COUNTIF(orders[BookTitle],F1074)</f>
        <v>2</v>
      </c>
    </row>
    <row r="1075" spans="6:8" x14ac:dyDescent="0.3">
      <c r="F1075" t="str">
        <v>Toward spend</v>
      </c>
      <c r="G1075" s="24">
        <f>SUMIF(orders[BookTitle],F1075,orders[TotalSales])</f>
        <v>256.40999999999997</v>
      </c>
      <c r="H1075">
        <f>COUNTIF(orders[BookTitle],F1075)</f>
        <v>4</v>
      </c>
    </row>
    <row r="1076" spans="6:8" x14ac:dyDescent="0.3">
      <c r="F1076" t="str">
        <v>Town through</v>
      </c>
      <c r="G1076" s="24">
        <f>SUMIF(orders[BookTitle],F1076,orders[TotalSales])</f>
        <v>64.319999999999993</v>
      </c>
      <c r="H1076">
        <f>COUNTIF(orders[BookTitle],F1076)</f>
        <v>1</v>
      </c>
    </row>
    <row r="1077" spans="6:8" x14ac:dyDescent="0.3">
      <c r="F1077" t="str">
        <v>Traditional four talk</v>
      </c>
      <c r="G1077" s="24">
        <f>SUMIF(orders[BookTitle],F1077,orders[TotalSales])</f>
        <v>87.98</v>
      </c>
      <c r="H1077">
        <f>COUNTIF(orders[BookTitle],F1077)</f>
        <v>1</v>
      </c>
    </row>
    <row r="1078" spans="6:8" x14ac:dyDescent="0.3">
      <c r="F1078" t="str">
        <v>Training easy</v>
      </c>
      <c r="G1078" s="24">
        <f>SUMIF(orders[BookTitle],F1078,orders[TotalSales])</f>
        <v>22.59</v>
      </c>
      <c r="H1078">
        <f>COUNTIF(orders[BookTitle],F1078)</f>
        <v>1</v>
      </c>
    </row>
    <row r="1079" spans="6:8" x14ac:dyDescent="0.3">
      <c r="F1079" t="str">
        <v>Treat</v>
      </c>
      <c r="G1079" s="24">
        <f>SUMIF(orders[BookTitle],F1079,orders[TotalSales])</f>
        <v>201.18</v>
      </c>
      <c r="H1079">
        <f>COUNTIF(orders[BookTitle],F1079)</f>
        <v>3</v>
      </c>
    </row>
    <row r="1080" spans="6:8" x14ac:dyDescent="0.3">
      <c r="F1080" t="str">
        <v>Treatment in weight</v>
      </c>
      <c r="G1080" s="24">
        <f>SUMIF(orders[BookTitle],F1080,orders[TotalSales])</f>
        <v>354.03</v>
      </c>
      <c r="H1080">
        <f>COUNTIF(orders[BookTitle],F1080)</f>
        <v>3</v>
      </c>
    </row>
    <row r="1081" spans="6:8" x14ac:dyDescent="0.3">
      <c r="F1081" t="str">
        <v>Treatment place</v>
      </c>
      <c r="G1081" s="24">
        <f>SUMIF(orders[BookTitle],F1081,orders[TotalSales])</f>
        <v>111.52000000000001</v>
      </c>
      <c r="H1081">
        <f>COUNTIF(orders[BookTitle],F1081)</f>
        <v>3</v>
      </c>
    </row>
    <row r="1082" spans="6:8" x14ac:dyDescent="0.3">
      <c r="F1082" t="str">
        <v>Treatment see point</v>
      </c>
      <c r="G1082" s="24">
        <f>SUMIF(orders[BookTitle],F1082,orders[TotalSales])</f>
        <v>39.32</v>
      </c>
      <c r="H1082">
        <f>COUNTIF(orders[BookTitle],F1082)</f>
        <v>1</v>
      </c>
    </row>
    <row r="1083" spans="6:8" x14ac:dyDescent="0.3">
      <c r="F1083" t="str">
        <v>Treatment them</v>
      </c>
      <c r="G1083" s="24">
        <f>SUMIF(orders[BookTitle],F1083,orders[TotalSales])</f>
        <v>155.63999999999999</v>
      </c>
      <c r="H1083">
        <f>COUNTIF(orders[BookTitle],F1083)</f>
        <v>3</v>
      </c>
    </row>
    <row r="1084" spans="6:8" x14ac:dyDescent="0.3">
      <c r="F1084" t="str">
        <v>Trip again since front</v>
      </c>
      <c r="G1084" s="24">
        <f>SUMIF(orders[BookTitle],F1084,orders[TotalSales])</f>
        <v>52.510000000000005</v>
      </c>
      <c r="H1084">
        <f>COUNTIF(orders[BookTitle],F1084)</f>
        <v>2</v>
      </c>
    </row>
    <row r="1085" spans="6:8" x14ac:dyDescent="0.3">
      <c r="F1085" t="str">
        <v>Trip newspaper</v>
      </c>
      <c r="G1085" s="24">
        <f>SUMIF(orders[BookTitle],F1085,orders[TotalSales])</f>
        <v>49.2</v>
      </c>
      <c r="H1085">
        <f>COUNTIF(orders[BookTitle],F1085)</f>
        <v>1</v>
      </c>
    </row>
    <row r="1086" spans="6:8" x14ac:dyDescent="0.3">
      <c r="F1086" t="str">
        <v>Trouble two</v>
      </c>
      <c r="G1086" s="24">
        <f>SUMIF(orders[BookTitle],F1086,orders[TotalSales])</f>
        <v>18.100000000000001</v>
      </c>
      <c r="H1086">
        <f>COUNTIF(orders[BookTitle],F1086)</f>
        <v>1</v>
      </c>
    </row>
    <row r="1087" spans="6:8" x14ac:dyDescent="0.3">
      <c r="F1087" t="str">
        <v>True somebody</v>
      </c>
      <c r="G1087" s="24">
        <f>SUMIF(orders[BookTitle],F1087,orders[TotalSales])</f>
        <v>289.01</v>
      </c>
      <c r="H1087">
        <f>COUNTIF(orders[BookTitle],F1087)</f>
        <v>3</v>
      </c>
    </row>
    <row r="1088" spans="6:8" x14ac:dyDescent="0.3">
      <c r="F1088" t="str">
        <v>Truth</v>
      </c>
      <c r="G1088" s="24">
        <f>SUMIF(orders[BookTitle],F1088,orders[TotalSales])</f>
        <v>560.11</v>
      </c>
      <c r="H1088">
        <f>COUNTIF(orders[BookTitle],F1088)</f>
        <v>5</v>
      </c>
    </row>
    <row r="1089" spans="6:8" x14ac:dyDescent="0.3">
      <c r="F1089" t="str">
        <v>Truth from wife myself</v>
      </c>
      <c r="G1089" s="24">
        <f>SUMIF(orders[BookTitle],F1089,orders[TotalSales])</f>
        <v>19.54</v>
      </c>
      <c r="H1089">
        <f>COUNTIF(orders[BookTitle],F1089)</f>
        <v>1</v>
      </c>
    </row>
    <row r="1090" spans="6:8" x14ac:dyDescent="0.3">
      <c r="F1090" t="str">
        <v>Truth woman allow</v>
      </c>
      <c r="G1090" s="24">
        <f>SUMIF(orders[BookTitle],F1090,orders[TotalSales])</f>
        <v>33.78</v>
      </c>
      <c r="H1090">
        <f>COUNTIF(orders[BookTitle],F1090)</f>
        <v>1</v>
      </c>
    </row>
    <row r="1091" spans="6:8" x14ac:dyDescent="0.3">
      <c r="F1091" t="str">
        <v>Try occur</v>
      </c>
      <c r="G1091" s="24">
        <f>SUMIF(orders[BookTitle],F1091,orders[TotalSales])</f>
        <v>257.52999999999997</v>
      </c>
      <c r="H1091">
        <f>COUNTIF(orders[BookTitle],F1091)</f>
        <v>3</v>
      </c>
    </row>
    <row r="1092" spans="6:8" x14ac:dyDescent="0.3">
      <c r="F1092" t="str">
        <v>Tv affect</v>
      </c>
      <c r="G1092" s="24">
        <f>SUMIF(orders[BookTitle],F1092,orders[TotalSales])</f>
        <v>115.38</v>
      </c>
      <c r="H1092">
        <f>COUNTIF(orders[BookTitle],F1092)</f>
        <v>2</v>
      </c>
    </row>
    <row r="1093" spans="6:8" x14ac:dyDescent="0.3">
      <c r="F1093" t="str">
        <v>Tv during song</v>
      </c>
      <c r="G1093" s="24">
        <f>SUMIF(orders[BookTitle],F1093,orders[TotalSales])</f>
        <v>85.600000000000009</v>
      </c>
      <c r="H1093">
        <f>COUNTIF(orders[BookTitle],F1093)</f>
        <v>3</v>
      </c>
    </row>
    <row r="1094" spans="6:8" x14ac:dyDescent="0.3">
      <c r="F1094" t="str">
        <v>Tv institution</v>
      </c>
      <c r="G1094" s="24">
        <f>SUMIF(orders[BookTitle],F1094,orders[TotalSales])</f>
        <v>42.24</v>
      </c>
      <c r="H1094">
        <f>COUNTIF(orders[BookTitle],F1094)</f>
        <v>1</v>
      </c>
    </row>
    <row r="1095" spans="6:8" x14ac:dyDescent="0.3">
      <c r="F1095" t="str">
        <v>Two son</v>
      </c>
      <c r="G1095" s="24">
        <f>SUMIF(orders[BookTitle],F1095,orders[TotalSales])</f>
        <v>245.42000000000002</v>
      </c>
      <c r="H1095">
        <f>COUNTIF(orders[BookTitle],F1095)</f>
        <v>3</v>
      </c>
    </row>
    <row r="1096" spans="6:8" x14ac:dyDescent="0.3">
      <c r="F1096" t="str">
        <v>Type action</v>
      </c>
      <c r="G1096" s="24">
        <f>SUMIF(orders[BookTitle],F1096,orders[TotalSales])</f>
        <v>139.36000000000001</v>
      </c>
      <c r="H1096">
        <f>COUNTIF(orders[BookTitle],F1096)</f>
        <v>2</v>
      </c>
    </row>
    <row r="1097" spans="6:8" x14ac:dyDescent="0.3">
      <c r="F1097" t="str">
        <v>Type everybody</v>
      </c>
      <c r="G1097" s="24">
        <f>SUMIF(orders[BookTitle],F1097,orders[TotalSales])</f>
        <v>88.59</v>
      </c>
      <c r="H1097">
        <f>COUNTIF(orders[BookTitle],F1097)</f>
        <v>2</v>
      </c>
    </row>
    <row r="1098" spans="6:8" x14ac:dyDescent="0.3">
      <c r="F1098" t="str">
        <v>Type stay politics</v>
      </c>
      <c r="G1098" s="24">
        <f>SUMIF(orders[BookTitle],F1098,orders[TotalSales])</f>
        <v>65.760000000000005</v>
      </c>
      <c r="H1098">
        <f>COUNTIF(orders[BookTitle],F1098)</f>
        <v>1</v>
      </c>
    </row>
    <row r="1099" spans="6:8" x14ac:dyDescent="0.3">
      <c r="F1099" t="str">
        <v>Under little able</v>
      </c>
      <c r="G1099" s="24">
        <f>SUMIF(orders[BookTitle],F1099,orders[TotalSales])</f>
        <v>19.68</v>
      </c>
      <c r="H1099">
        <f>COUNTIF(orders[BookTitle],F1099)</f>
        <v>1</v>
      </c>
    </row>
    <row r="1100" spans="6:8" x14ac:dyDescent="0.3">
      <c r="F1100" t="str">
        <v>Under treatment</v>
      </c>
      <c r="G1100" s="24">
        <f>SUMIF(orders[BookTitle],F1100,orders[TotalSales])</f>
        <v>276.46000000000004</v>
      </c>
      <c r="H1100">
        <f>COUNTIF(orders[BookTitle],F1100)</f>
        <v>2</v>
      </c>
    </row>
    <row r="1101" spans="6:8" x14ac:dyDescent="0.3">
      <c r="F1101" t="str">
        <v>Understand citizen</v>
      </c>
      <c r="G1101" s="24">
        <f>SUMIF(orders[BookTitle],F1101,orders[TotalSales])</f>
        <v>90.08</v>
      </c>
      <c r="H1101">
        <f>COUNTIF(orders[BookTitle],F1101)</f>
        <v>3</v>
      </c>
    </row>
    <row r="1102" spans="6:8" x14ac:dyDescent="0.3">
      <c r="F1102" t="str">
        <v>Us democratic phone nearly</v>
      </c>
      <c r="G1102" s="24">
        <f>SUMIF(orders[BookTitle],F1102,orders[TotalSales])</f>
        <v>63.819999999999993</v>
      </c>
      <c r="H1102">
        <f>COUNTIF(orders[BookTitle],F1102)</f>
        <v>2</v>
      </c>
    </row>
    <row r="1103" spans="6:8" x14ac:dyDescent="0.3">
      <c r="F1103" t="str">
        <v>Us part data</v>
      </c>
      <c r="G1103" s="24">
        <f>SUMIF(orders[BookTitle],F1103,orders[TotalSales])</f>
        <v>91.76</v>
      </c>
      <c r="H1103">
        <f>COUNTIF(orders[BookTitle],F1103)</f>
        <v>1</v>
      </c>
    </row>
    <row r="1104" spans="6:8" x14ac:dyDescent="0.3">
      <c r="F1104" t="str">
        <v>Use author from</v>
      </c>
      <c r="G1104" s="24">
        <f>SUMIF(orders[BookTitle],F1104,orders[TotalSales])</f>
        <v>97.82</v>
      </c>
      <c r="H1104">
        <f>COUNTIF(orders[BookTitle],F1104)</f>
        <v>2</v>
      </c>
    </row>
    <row r="1105" spans="6:8" x14ac:dyDescent="0.3">
      <c r="F1105" t="str">
        <v>Usually pay attorney</v>
      </c>
      <c r="G1105" s="24">
        <f>SUMIF(orders[BookTitle],F1105,orders[TotalSales])</f>
        <v>317.19</v>
      </c>
      <c r="H1105">
        <f>COUNTIF(orders[BookTitle],F1105)</f>
        <v>3</v>
      </c>
    </row>
    <row r="1106" spans="6:8" x14ac:dyDescent="0.3">
      <c r="F1106" t="str">
        <v>Very population</v>
      </c>
      <c r="G1106" s="24">
        <f>SUMIF(orders[BookTitle],F1106,orders[TotalSales])</f>
        <v>67.599999999999994</v>
      </c>
      <c r="H1106">
        <f>COUNTIF(orders[BookTitle],F1106)</f>
        <v>4</v>
      </c>
    </row>
    <row r="1107" spans="6:8" x14ac:dyDescent="0.3">
      <c r="F1107" t="str">
        <v>Visit key</v>
      </c>
      <c r="G1107" s="24">
        <f>SUMIF(orders[BookTitle],F1107,orders[TotalSales])</f>
        <v>154.05000000000001</v>
      </c>
      <c r="H1107">
        <f>COUNTIF(orders[BookTitle],F1107)</f>
        <v>1</v>
      </c>
    </row>
    <row r="1108" spans="6:8" x14ac:dyDescent="0.3">
      <c r="F1108" t="str">
        <v>Vote source outside</v>
      </c>
      <c r="G1108" s="24">
        <f>SUMIF(orders[BookTitle],F1108,orders[TotalSales])</f>
        <v>222.89</v>
      </c>
      <c r="H1108">
        <f>COUNTIF(orders[BookTitle],F1108)</f>
        <v>2</v>
      </c>
    </row>
    <row r="1109" spans="6:8" x14ac:dyDescent="0.3">
      <c r="F1109" t="str">
        <v>Wait reality</v>
      </c>
      <c r="G1109" s="24">
        <f>SUMIF(orders[BookTitle],F1109,orders[TotalSales])</f>
        <v>483.82</v>
      </c>
      <c r="H1109">
        <f>COUNTIF(orders[BookTitle],F1109)</f>
        <v>6</v>
      </c>
    </row>
    <row r="1110" spans="6:8" x14ac:dyDescent="0.3">
      <c r="F1110" t="str">
        <v>Walk blue address</v>
      </c>
      <c r="G1110" s="24">
        <f>SUMIF(orders[BookTitle],F1110,orders[TotalSales])</f>
        <v>416.09999999999997</v>
      </c>
      <c r="H1110">
        <f>COUNTIF(orders[BookTitle],F1110)</f>
        <v>4</v>
      </c>
    </row>
    <row r="1111" spans="6:8" x14ac:dyDescent="0.3">
      <c r="F1111" t="str">
        <v>Wall center its</v>
      </c>
      <c r="G1111" s="24">
        <f>SUMIF(orders[BookTitle],F1111,orders[TotalSales])</f>
        <v>61.5</v>
      </c>
      <c r="H1111">
        <f>COUNTIF(orders[BookTitle],F1111)</f>
        <v>1</v>
      </c>
    </row>
    <row r="1112" spans="6:8" x14ac:dyDescent="0.3">
      <c r="F1112" t="str">
        <v>Wall take</v>
      </c>
      <c r="G1112" s="24">
        <f>SUMIF(orders[BookTitle],F1112,orders[TotalSales])</f>
        <v>286.02999999999997</v>
      </c>
      <c r="H1112">
        <f>COUNTIF(orders[BookTitle],F1112)</f>
        <v>2</v>
      </c>
    </row>
    <row r="1113" spans="6:8" x14ac:dyDescent="0.3">
      <c r="F1113" t="str">
        <v>Want nation view finally</v>
      </c>
      <c r="G1113" s="24">
        <f>SUMIF(orders[BookTitle],F1113,orders[TotalSales])</f>
        <v>378.85999999999996</v>
      </c>
      <c r="H1113">
        <f>COUNTIF(orders[BookTitle],F1113)</f>
        <v>4</v>
      </c>
    </row>
    <row r="1114" spans="6:8" x14ac:dyDescent="0.3">
      <c r="F1114" t="str">
        <v>Want pretty</v>
      </c>
      <c r="G1114" s="24">
        <f>SUMIF(orders[BookTitle],F1114,orders[TotalSales])</f>
        <v>399.7</v>
      </c>
      <c r="H1114">
        <f>COUNTIF(orders[BookTitle],F1114)</f>
        <v>2</v>
      </c>
    </row>
    <row r="1115" spans="6:8" x14ac:dyDescent="0.3">
      <c r="F1115" t="str">
        <v>Watch prevent</v>
      </c>
      <c r="G1115" s="24">
        <f>SUMIF(orders[BookTitle],F1115,orders[TotalSales])</f>
        <v>119.55000000000001</v>
      </c>
      <c r="H1115">
        <f>COUNTIF(orders[BookTitle],F1115)</f>
        <v>4</v>
      </c>
    </row>
    <row r="1116" spans="6:8" x14ac:dyDescent="0.3">
      <c r="F1116" t="str">
        <v>Water investment federal</v>
      </c>
      <c r="G1116" s="24">
        <f>SUMIF(orders[BookTitle],F1116,orders[TotalSales])</f>
        <v>67.61</v>
      </c>
      <c r="H1116">
        <f>COUNTIF(orders[BookTitle],F1116)</f>
        <v>3</v>
      </c>
    </row>
    <row r="1117" spans="6:8" x14ac:dyDescent="0.3">
      <c r="F1117" t="str">
        <v>Water require he</v>
      </c>
      <c r="G1117" s="24">
        <f>SUMIF(orders[BookTitle],F1117,orders[TotalSales])</f>
        <v>132.85</v>
      </c>
      <c r="H1117">
        <f>COUNTIF(orders[BookTitle],F1117)</f>
        <v>2</v>
      </c>
    </row>
    <row r="1118" spans="6:8" x14ac:dyDescent="0.3">
      <c r="F1118" t="str">
        <v>Way style difficult</v>
      </c>
      <c r="G1118" s="24">
        <f>SUMIF(orders[BookTitle],F1118,orders[TotalSales])</f>
        <v>508.67</v>
      </c>
      <c r="H1118">
        <f>COUNTIF(orders[BookTitle],F1118)</f>
        <v>3</v>
      </c>
    </row>
    <row r="1119" spans="6:8" x14ac:dyDescent="0.3">
      <c r="F1119" t="str">
        <v>We town too</v>
      </c>
      <c r="G1119" s="24">
        <f>SUMIF(orders[BookTitle],F1119,orders[TotalSales])</f>
        <v>461.12</v>
      </c>
      <c r="H1119">
        <f>COUNTIF(orders[BookTitle],F1119)</f>
        <v>5</v>
      </c>
    </row>
    <row r="1120" spans="6:8" x14ac:dyDescent="0.3">
      <c r="F1120" t="str">
        <v>Wear life song</v>
      </c>
      <c r="G1120" s="24">
        <f>SUMIF(orders[BookTitle],F1120,orders[TotalSales])</f>
        <v>46.5</v>
      </c>
      <c r="H1120">
        <f>COUNTIF(orders[BookTitle],F1120)</f>
        <v>1</v>
      </c>
    </row>
    <row r="1121" spans="6:8" x14ac:dyDescent="0.3">
      <c r="F1121" t="str">
        <v>Weight attorney</v>
      </c>
      <c r="G1121" s="24">
        <f>SUMIF(orders[BookTitle],F1121,orders[TotalSales])</f>
        <v>134</v>
      </c>
      <c r="H1121">
        <f>COUNTIF(orders[BookTitle],F1121)</f>
        <v>2</v>
      </c>
    </row>
    <row r="1122" spans="6:8" x14ac:dyDescent="0.3">
      <c r="F1122" t="str">
        <v>Weight here</v>
      </c>
      <c r="G1122" s="24">
        <f>SUMIF(orders[BookTitle],F1122,orders[TotalSales])</f>
        <v>267.17</v>
      </c>
      <c r="H1122">
        <f>COUNTIF(orders[BookTitle],F1122)</f>
        <v>2</v>
      </c>
    </row>
    <row r="1123" spans="6:8" x14ac:dyDescent="0.3">
      <c r="F1123" t="str">
        <v>West however election</v>
      </c>
      <c r="G1123" s="24">
        <f>SUMIF(orders[BookTitle],F1123,orders[TotalSales])</f>
        <v>40.619999999999997</v>
      </c>
      <c r="H1123">
        <f>COUNTIF(orders[BookTitle],F1123)</f>
        <v>1</v>
      </c>
    </row>
    <row r="1124" spans="6:8" x14ac:dyDescent="0.3">
      <c r="F1124" t="str">
        <v>West officer</v>
      </c>
      <c r="G1124" s="24">
        <f>SUMIF(orders[BookTitle],F1124,orders[TotalSales])</f>
        <v>76.960000000000008</v>
      </c>
      <c r="H1124">
        <f>COUNTIF(orders[BookTitle],F1124)</f>
        <v>4</v>
      </c>
    </row>
    <row r="1125" spans="6:8" x14ac:dyDescent="0.3">
      <c r="F1125" t="str">
        <v>What ability wonder</v>
      </c>
      <c r="G1125" s="24">
        <f>SUMIF(orders[BookTitle],F1125,orders[TotalSales])</f>
        <v>524.81999999999994</v>
      </c>
      <c r="H1125">
        <f>COUNTIF(orders[BookTitle],F1125)</f>
        <v>3</v>
      </c>
    </row>
    <row r="1126" spans="6:8" x14ac:dyDescent="0.3">
      <c r="F1126" t="str">
        <v>What seem</v>
      </c>
      <c r="G1126" s="24">
        <f>SUMIF(orders[BookTitle],F1126,orders[TotalSales])</f>
        <v>108.24999999999999</v>
      </c>
      <c r="H1126">
        <f>COUNTIF(orders[BookTitle],F1126)</f>
        <v>4</v>
      </c>
    </row>
    <row r="1127" spans="6:8" x14ac:dyDescent="0.3">
      <c r="F1127" t="str">
        <v>Where member</v>
      </c>
      <c r="G1127" s="24">
        <f>SUMIF(orders[BookTitle],F1127,orders[TotalSales])</f>
        <v>140.09</v>
      </c>
      <c r="H1127">
        <f>COUNTIF(orders[BookTitle],F1127)</f>
        <v>3</v>
      </c>
    </row>
    <row r="1128" spans="6:8" x14ac:dyDescent="0.3">
      <c r="F1128" t="str">
        <v>Where today</v>
      </c>
      <c r="G1128" s="24">
        <f>SUMIF(orders[BookTitle],F1128,orders[TotalSales])</f>
        <v>160.17000000000002</v>
      </c>
      <c r="H1128">
        <f>COUNTIF(orders[BookTitle],F1128)</f>
        <v>4</v>
      </c>
    </row>
    <row r="1129" spans="6:8" x14ac:dyDescent="0.3">
      <c r="F1129" t="str">
        <v>Whether remember</v>
      </c>
      <c r="G1129" s="24">
        <f>SUMIF(orders[BookTitle],F1129,orders[TotalSales])</f>
        <v>119.03</v>
      </c>
      <c r="H1129">
        <f>COUNTIF(orders[BookTitle],F1129)</f>
        <v>3</v>
      </c>
    </row>
    <row r="1130" spans="6:8" x14ac:dyDescent="0.3">
      <c r="F1130" t="str">
        <v>Whether seven</v>
      </c>
      <c r="G1130" s="24">
        <f>SUMIF(orders[BookTitle],F1130,orders[TotalSales])</f>
        <v>20.91</v>
      </c>
      <c r="H1130">
        <f>COUNTIF(orders[BookTitle],F1130)</f>
        <v>1</v>
      </c>
    </row>
    <row r="1131" spans="6:8" x14ac:dyDescent="0.3">
      <c r="F1131" t="str">
        <v>Which</v>
      </c>
      <c r="G1131" s="24">
        <f>SUMIF(orders[BookTitle],F1131,orders[TotalSales])</f>
        <v>222.56</v>
      </c>
      <c r="H1131">
        <f>COUNTIF(orders[BookTitle],F1131)</f>
        <v>2</v>
      </c>
    </row>
    <row r="1132" spans="6:8" x14ac:dyDescent="0.3">
      <c r="F1132" t="str">
        <v>Which level</v>
      </c>
      <c r="G1132" s="24">
        <f>SUMIF(orders[BookTitle],F1132,orders[TotalSales])</f>
        <v>32.24</v>
      </c>
      <c r="H1132">
        <f>COUNTIF(orders[BookTitle],F1132)</f>
        <v>2</v>
      </c>
    </row>
    <row r="1133" spans="6:8" x14ac:dyDescent="0.3">
      <c r="F1133" t="str">
        <v>Which money</v>
      </c>
      <c r="G1133" s="24">
        <f>SUMIF(orders[BookTitle],F1133,orders[TotalSales])</f>
        <v>125.03999999999999</v>
      </c>
      <c r="H1133">
        <f>COUNTIF(orders[BookTitle],F1133)</f>
        <v>2</v>
      </c>
    </row>
    <row r="1134" spans="6:8" x14ac:dyDescent="0.3">
      <c r="F1134" t="str">
        <v>White it</v>
      </c>
      <c r="G1134" s="24">
        <f>SUMIF(orders[BookTitle],F1134,orders[TotalSales])</f>
        <v>178.4</v>
      </c>
      <c r="H1134">
        <f>COUNTIF(orders[BookTitle],F1134)</f>
        <v>1</v>
      </c>
    </row>
    <row r="1135" spans="6:8" x14ac:dyDescent="0.3">
      <c r="F1135" t="str">
        <v>White six hard</v>
      </c>
      <c r="G1135" s="24">
        <f>SUMIF(orders[BookTitle],F1135,orders[TotalSales])</f>
        <v>623.09999999999991</v>
      </c>
      <c r="H1135">
        <f>COUNTIF(orders[BookTitle],F1135)</f>
        <v>5</v>
      </c>
    </row>
    <row r="1136" spans="6:8" x14ac:dyDescent="0.3">
      <c r="F1136" t="str">
        <v>Who training size</v>
      </c>
      <c r="G1136" s="24">
        <f>SUMIF(orders[BookTitle],F1136,orders[TotalSales])</f>
        <v>122.4</v>
      </c>
      <c r="H1136">
        <f>COUNTIF(orders[BookTitle],F1136)</f>
        <v>2</v>
      </c>
    </row>
    <row r="1137" spans="6:8" x14ac:dyDescent="0.3">
      <c r="F1137" t="str">
        <v>Whole traditional</v>
      </c>
      <c r="G1137" s="24">
        <f>SUMIF(orders[BookTitle],F1137,orders[TotalSales])</f>
        <v>204.2</v>
      </c>
      <c r="H1137">
        <f>COUNTIF(orders[BookTitle],F1137)</f>
        <v>3</v>
      </c>
    </row>
    <row r="1138" spans="6:8" x14ac:dyDescent="0.3">
      <c r="F1138" t="str">
        <v>Whom bit phone</v>
      </c>
      <c r="G1138" s="24">
        <f>SUMIF(orders[BookTitle],F1138,orders[TotalSales])</f>
        <v>466.17</v>
      </c>
      <c r="H1138">
        <f>COUNTIF(orders[BookTitle],F1138)</f>
        <v>4</v>
      </c>
    </row>
    <row r="1139" spans="6:8" x14ac:dyDescent="0.3">
      <c r="F1139" t="str">
        <v>Whose trade</v>
      </c>
      <c r="G1139" s="24">
        <f>SUMIF(orders[BookTitle],F1139,orders[TotalSales])</f>
        <v>680.65</v>
      </c>
      <c r="H1139">
        <f>COUNTIF(orders[BookTitle],F1139)</f>
        <v>5</v>
      </c>
    </row>
    <row r="1140" spans="6:8" x14ac:dyDescent="0.3">
      <c r="F1140" t="str">
        <v>Why once</v>
      </c>
      <c r="G1140" s="24">
        <f>SUMIF(orders[BookTitle],F1140,orders[TotalSales])</f>
        <v>273.26</v>
      </c>
      <c r="H1140">
        <f>COUNTIF(orders[BookTitle],F1140)</f>
        <v>3</v>
      </c>
    </row>
    <row r="1141" spans="6:8" x14ac:dyDescent="0.3">
      <c r="F1141" t="str">
        <v>Why various</v>
      </c>
      <c r="G1141" s="24">
        <f>SUMIF(orders[BookTitle],F1141,orders[TotalSales])</f>
        <v>221.9</v>
      </c>
      <c r="H1141">
        <f>COUNTIF(orders[BookTitle],F1141)</f>
        <v>2</v>
      </c>
    </row>
    <row r="1142" spans="6:8" x14ac:dyDescent="0.3">
      <c r="F1142" t="str">
        <v>Wide</v>
      </c>
      <c r="G1142" s="24">
        <f>SUMIF(orders[BookTitle],F1142,orders[TotalSales])</f>
        <v>212.97</v>
      </c>
      <c r="H1142">
        <f>COUNTIF(orders[BookTitle],F1142)</f>
        <v>2</v>
      </c>
    </row>
    <row r="1143" spans="6:8" x14ac:dyDescent="0.3">
      <c r="F1143" t="str">
        <v>Wife why</v>
      </c>
      <c r="G1143" s="24">
        <f>SUMIF(orders[BookTitle],F1143,orders[TotalSales])</f>
        <v>390.94</v>
      </c>
      <c r="H1143">
        <f>COUNTIF(orders[BookTitle],F1143)</f>
        <v>3</v>
      </c>
    </row>
    <row r="1144" spans="6:8" x14ac:dyDescent="0.3">
      <c r="F1144" t="str">
        <v>Wife without</v>
      </c>
      <c r="G1144" s="24">
        <f>SUMIF(orders[BookTitle],F1144,orders[TotalSales])</f>
        <v>82.02</v>
      </c>
      <c r="H1144">
        <f>COUNTIF(orders[BookTitle],F1144)</f>
        <v>3</v>
      </c>
    </row>
    <row r="1145" spans="6:8" x14ac:dyDescent="0.3">
      <c r="F1145" t="str">
        <v>Will door case</v>
      </c>
      <c r="G1145" s="24">
        <f>SUMIF(orders[BookTitle],F1145,orders[TotalSales])</f>
        <v>715.71</v>
      </c>
      <c r="H1145">
        <f>COUNTIF(orders[BookTitle],F1145)</f>
        <v>5</v>
      </c>
    </row>
    <row r="1146" spans="6:8" x14ac:dyDescent="0.3">
      <c r="F1146" t="str">
        <v>Will foot wait</v>
      </c>
      <c r="G1146" s="24">
        <f>SUMIF(orders[BookTitle],F1146,orders[TotalSales])</f>
        <v>158.08000000000001</v>
      </c>
      <c r="H1146">
        <f>COUNTIF(orders[BookTitle],F1146)</f>
        <v>2</v>
      </c>
    </row>
    <row r="1147" spans="6:8" x14ac:dyDescent="0.3">
      <c r="F1147" t="str">
        <v>Will system call</v>
      </c>
      <c r="G1147" s="24">
        <f>SUMIF(orders[BookTitle],F1147,orders[TotalSales])</f>
        <v>178.54</v>
      </c>
      <c r="H1147">
        <f>COUNTIF(orders[BookTitle],F1147)</f>
        <v>3</v>
      </c>
    </row>
    <row r="1148" spans="6:8" x14ac:dyDescent="0.3">
      <c r="F1148" t="str">
        <v>Wind minute never</v>
      </c>
      <c r="G1148" s="24">
        <f>SUMIF(orders[BookTitle],F1148,orders[TotalSales])</f>
        <v>58.2</v>
      </c>
      <c r="H1148">
        <f>COUNTIF(orders[BookTitle],F1148)</f>
        <v>1</v>
      </c>
    </row>
    <row r="1149" spans="6:8" x14ac:dyDescent="0.3">
      <c r="F1149" t="str">
        <v>Window hundred</v>
      </c>
      <c r="G1149" s="24">
        <f>SUMIF(orders[BookTitle],F1149,orders[TotalSales])</f>
        <v>48.71</v>
      </c>
      <c r="H1149">
        <f>COUNTIF(orders[BookTitle],F1149)</f>
        <v>1</v>
      </c>
    </row>
    <row r="1150" spans="6:8" x14ac:dyDescent="0.3">
      <c r="F1150" t="str">
        <v>Window support early</v>
      </c>
      <c r="G1150" s="24">
        <f>SUMIF(orders[BookTitle],F1150,orders[TotalSales])</f>
        <v>193.26</v>
      </c>
      <c r="H1150">
        <f>COUNTIF(orders[BookTitle],F1150)</f>
        <v>3</v>
      </c>
    </row>
    <row r="1151" spans="6:8" x14ac:dyDescent="0.3">
      <c r="F1151" t="str">
        <v>Wish</v>
      </c>
      <c r="G1151" s="24">
        <f>SUMIF(orders[BookTitle],F1151,orders[TotalSales])</f>
        <v>135.35</v>
      </c>
      <c r="H1151">
        <f>COUNTIF(orders[BookTitle],F1151)</f>
        <v>2</v>
      </c>
    </row>
    <row r="1152" spans="6:8" x14ac:dyDescent="0.3">
      <c r="F1152" t="str">
        <v>Wish fly admit</v>
      </c>
      <c r="G1152" s="24">
        <f>SUMIF(orders[BookTitle],F1152,orders[TotalSales])</f>
        <v>442.02</v>
      </c>
      <c r="H1152">
        <f>COUNTIF(orders[BookTitle],F1152)</f>
        <v>3</v>
      </c>
    </row>
    <row r="1153" spans="6:8" x14ac:dyDescent="0.3">
      <c r="F1153" t="str">
        <v>Within major other</v>
      </c>
      <c r="G1153" s="24">
        <f>SUMIF(orders[BookTitle],F1153,orders[TotalSales])</f>
        <v>82.94</v>
      </c>
      <c r="H1153">
        <f>COUNTIF(orders[BookTitle],F1153)</f>
        <v>3</v>
      </c>
    </row>
    <row r="1154" spans="6:8" x14ac:dyDescent="0.3">
      <c r="F1154" t="str">
        <v>Woman mother</v>
      </c>
      <c r="G1154" s="24">
        <f>SUMIF(orders[BookTitle],F1154,orders[TotalSales])</f>
        <v>300.93</v>
      </c>
      <c r="H1154">
        <f>COUNTIF(orders[BookTitle],F1154)</f>
        <v>3</v>
      </c>
    </row>
    <row r="1155" spans="6:8" x14ac:dyDescent="0.3">
      <c r="F1155" t="str">
        <v>Woman within</v>
      </c>
      <c r="G1155" s="24">
        <f>SUMIF(orders[BookTitle],F1155,orders[TotalSales])</f>
        <v>244.62</v>
      </c>
      <c r="H1155">
        <f>COUNTIF(orders[BookTitle],F1155)</f>
        <v>2</v>
      </c>
    </row>
    <row r="1156" spans="6:8" x14ac:dyDescent="0.3">
      <c r="F1156" t="str">
        <v>Wonder position save</v>
      </c>
      <c r="G1156" s="24">
        <f>SUMIF(orders[BookTitle],F1156,orders[TotalSales])</f>
        <v>162.89999999999998</v>
      </c>
      <c r="H1156">
        <f>COUNTIF(orders[BookTitle],F1156)</f>
        <v>3</v>
      </c>
    </row>
    <row r="1157" spans="6:8" x14ac:dyDescent="0.3">
      <c r="F1157" t="str">
        <v>Word right</v>
      </c>
      <c r="G1157" s="24">
        <f>SUMIF(orders[BookTitle],F1157,orders[TotalSales])</f>
        <v>143.21</v>
      </c>
      <c r="H1157">
        <f>COUNTIF(orders[BookTitle],F1157)</f>
        <v>2</v>
      </c>
    </row>
    <row r="1158" spans="6:8" x14ac:dyDescent="0.3">
      <c r="F1158" t="str">
        <v>Word traditional tend</v>
      </c>
      <c r="G1158" s="24">
        <f>SUMIF(orders[BookTitle],F1158,orders[TotalSales])</f>
        <v>56.34</v>
      </c>
      <c r="H1158">
        <f>COUNTIF(orders[BookTitle],F1158)</f>
        <v>1</v>
      </c>
    </row>
    <row r="1159" spans="6:8" x14ac:dyDescent="0.3">
      <c r="F1159" t="str">
        <v>Work opportunity</v>
      </c>
      <c r="G1159" s="24">
        <f>SUMIF(orders[BookTitle],F1159,orders[TotalSales])</f>
        <v>213.13</v>
      </c>
      <c r="H1159">
        <f>COUNTIF(orders[BookTitle],F1159)</f>
        <v>3</v>
      </c>
    </row>
    <row r="1160" spans="6:8" x14ac:dyDescent="0.3">
      <c r="F1160" t="str">
        <v>World</v>
      </c>
      <c r="G1160" s="24">
        <f>SUMIF(orders[BookTitle],F1160,orders[TotalSales])</f>
        <v>59.82</v>
      </c>
      <c r="H1160">
        <f>COUNTIF(orders[BookTitle],F1160)</f>
        <v>1</v>
      </c>
    </row>
    <row r="1161" spans="6:8" x14ac:dyDescent="0.3">
      <c r="F1161" t="str">
        <v>World position</v>
      </c>
      <c r="G1161" s="24">
        <f>SUMIF(orders[BookTitle],F1161,orders[TotalSales])</f>
        <v>55</v>
      </c>
      <c r="H1161">
        <f>COUNTIF(orders[BookTitle],F1161)</f>
        <v>1</v>
      </c>
    </row>
    <row r="1162" spans="6:8" x14ac:dyDescent="0.3">
      <c r="F1162" t="str">
        <v>World sit</v>
      </c>
      <c r="G1162" s="24">
        <f>SUMIF(orders[BookTitle],F1162,orders[TotalSales])</f>
        <v>421.96</v>
      </c>
      <c r="H1162">
        <f>COUNTIF(orders[BookTitle],F1162)</f>
        <v>2</v>
      </c>
    </row>
    <row r="1163" spans="6:8" x14ac:dyDescent="0.3">
      <c r="F1163" t="str">
        <v>Worry government be</v>
      </c>
      <c r="G1163" s="24">
        <f>SUMIF(orders[BookTitle],F1163,orders[TotalSales])</f>
        <v>76.48</v>
      </c>
      <c r="H1163">
        <f>COUNTIF(orders[BookTitle],F1163)</f>
        <v>1</v>
      </c>
    </row>
    <row r="1164" spans="6:8" x14ac:dyDescent="0.3">
      <c r="F1164" t="str">
        <v>Would above hand</v>
      </c>
      <c r="G1164" s="24">
        <f>SUMIF(orders[BookTitle],F1164,orders[TotalSales])</f>
        <v>33.33</v>
      </c>
      <c r="H1164">
        <f>COUNTIF(orders[BookTitle],F1164)</f>
        <v>1</v>
      </c>
    </row>
    <row r="1165" spans="6:8" x14ac:dyDescent="0.3">
      <c r="F1165" t="str">
        <v>Would large</v>
      </c>
      <c r="G1165" s="24">
        <f>SUMIF(orders[BookTitle],F1165,orders[TotalSales])</f>
        <v>308.35000000000002</v>
      </c>
      <c r="H1165">
        <f>COUNTIF(orders[BookTitle],F1165)</f>
        <v>4</v>
      </c>
    </row>
    <row r="1166" spans="6:8" x14ac:dyDescent="0.3">
      <c r="F1166" t="str">
        <v>Write image make</v>
      </c>
      <c r="G1166" s="24">
        <f>SUMIF(orders[BookTitle],F1166,orders[TotalSales])</f>
        <v>11.48</v>
      </c>
      <c r="H1166">
        <f>COUNTIF(orders[BookTitle],F1166)</f>
        <v>1</v>
      </c>
    </row>
    <row r="1167" spans="6:8" x14ac:dyDescent="0.3">
      <c r="F1167" t="str">
        <v>Write very</v>
      </c>
      <c r="G1167" s="24">
        <f>SUMIF(orders[BookTitle],F1167,orders[TotalSales])</f>
        <v>392.30999999999995</v>
      </c>
      <c r="H1167">
        <f>COUNTIF(orders[BookTitle],F1167)</f>
        <v>3</v>
      </c>
    </row>
    <row r="1168" spans="6:8" x14ac:dyDescent="0.3">
      <c r="F1168" t="str">
        <v>Writer despite</v>
      </c>
      <c r="G1168" s="24">
        <f>SUMIF(orders[BookTitle],F1168,orders[TotalSales])</f>
        <v>417.87</v>
      </c>
      <c r="H1168">
        <f>COUNTIF(orders[BookTitle],F1168)</f>
        <v>4</v>
      </c>
    </row>
    <row r="1169" spans="6:8" x14ac:dyDescent="0.3">
      <c r="F1169" t="str">
        <v>Writer raise rate</v>
      </c>
      <c r="G1169" s="24">
        <f>SUMIF(orders[BookTitle],F1169,orders[TotalSales])</f>
        <v>155.32</v>
      </c>
      <c r="H1169">
        <f>COUNTIF(orders[BookTitle],F1169)</f>
        <v>2</v>
      </c>
    </row>
    <row r="1170" spans="6:8" x14ac:dyDescent="0.3">
      <c r="F1170" t="str">
        <v>Wrong sit</v>
      </c>
      <c r="G1170" s="24">
        <f>SUMIF(orders[BookTitle],F1170,orders[TotalSales])</f>
        <v>20.43</v>
      </c>
      <c r="H1170">
        <f>COUNTIF(orders[BookTitle],F1170)</f>
        <v>1</v>
      </c>
    </row>
    <row r="1171" spans="6:8" x14ac:dyDescent="0.3">
      <c r="F1171" t="str">
        <v>Yard series beat</v>
      </c>
      <c r="G1171" s="24">
        <f>SUMIF(orders[BookTitle],F1171,orders[TotalSales])</f>
        <v>273.27</v>
      </c>
      <c r="H1171">
        <f>COUNTIF(orders[BookTitle],F1171)</f>
        <v>4</v>
      </c>
    </row>
    <row r="1172" spans="6:8" x14ac:dyDescent="0.3">
      <c r="F1172" t="str">
        <v>Year</v>
      </c>
      <c r="G1172" s="24">
        <f>SUMIF(orders[BookTitle],F1172,orders[TotalSales])</f>
        <v>22.04</v>
      </c>
      <c r="H1172">
        <f>COUNTIF(orders[BookTitle],F1172)</f>
        <v>2</v>
      </c>
    </row>
    <row r="1173" spans="6:8" x14ac:dyDescent="0.3">
      <c r="F1173" t="str">
        <v>Yes skill their sort</v>
      </c>
      <c r="G1173" s="24">
        <f>SUMIF(orders[BookTitle],F1173,orders[TotalSales])</f>
        <v>392.37</v>
      </c>
      <c r="H1173">
        <f>COUNTIF(orders[BookTitle],F1173)</f>
        <v>3</v>
      </c>
    </row>
    <row r="1174" spans="6:8" x14ac:dyDescent="0.3">
      <c r="F1174" t="str">
        <v>Yet</v>
      </c>
      <c r="G1174" s="24">
        <f>SUMIF(orders[BookTitle],F1174,orders[TotalSales])</f>
        <v>266.01</v>
      </c>
      <c r="H1174">
        <f>COUNTIF(orders[BookTitle],F1174)</f>
        <v>4</v>
      </c>
    </row>
    <row r="1175" spans="6:8" x14ac:dyDescent="0.3">
      <c r="F1175" t="str">
        <v>Yet quickly</v>
      </c>
      <c r="G1175" s="24">
        <f>SUMIF(orders[BookTitle],F1175,orders[TotalSales])</f>
        <v>336.41999999999996</v>
      </c>
      <c r="H1175">
        <f>COUNTIF(orders[BookTitle],F1175)</f>
        <v>3</v>
      </c>
    </row>
    <row r="1176" spans="6:8" x14ac:dyDescent="0.3">
      <c r="F1176" t="str">
        <v>Yet reach question</v>
      </c>
      <c r="G1176" s="24">
        <f>SUMIF(orders[BookTitle],F1176,orders[TotalSales])</f>
        <v>243.31</v>
      </c>
      <c r="H1176">
        <f>COUNTIF(orders[BookTitle],F1176)</f>
        <v>2</v>
      </c>
    </row>
    <row r="1177" spans="6:8" x14ac:dyDescent="0.3">
      <c r="F1177" t="str">
        <v>Yourself what lot</v>
      </c>
      <c r="G1177" s="24">
        <f>SUMIF(orders[BookTitle],F1177,orders[TotalSales])</f>
        <v>542.67999999999995</v>
      </c>
      <c r="H1177">
        <f>COUNTIF(orders[BookTitle],F1177)</f>
        <v>4</v>
      </c>
    </row>
  </sheetData>
  <mergeCells count="3">
    <mergeCell ref="B1:D1"/>
    <mergeCell ref="N2:O2"/>
    <mergeCell ref="Q3:T3"/>
  </mergeCells>
  <dataValidations count="1">
    <dataValidation type="list" allowBlank="1" showInputMessage="1" showErrorMessage="1" sqref="Q3" xr:uid="{DCACE890-2CC7-4D81-B76C-79242051C76B}">
      <formula1>$F$2:$F$1177</formula1>
    </dataValidation>
  </dataValidation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365B-09D4-4AE0-84B0-170838D72D17}">
  <dimension ref="B1:M25"/>
  <sheetViews>
    <sheetView workbookViewId="0">
      <selection activeCell="G3" sqref="G3"/>
    </sheetView>
  </sheetViews>
  <sheetFormatPr defaultRowHeight="14.4" x14ac:dyDescent="0.3"/>
  <cols>
    <col min="2" max="3" width="11.5546875" customWidth="1"/>
    <col min="4" max="4" width="13.33203125" bestFit="1" customWidth="1"/>
    <col min="6" max="6" width="8.5546875" bestFit="1" customWidth="1"/>
    <col min="7" max="7" width="13.6640625" customWidth="1"/>
    <col min="8" max="8" width="12.77734375" bestFit="1" customWidth="1"/>
    <col min="9" max="9" width="8.88671875" customWidth="1"/>
    <col min="12" max="12" width="12.44140625" bestFit="1" customWidth="1"/>
    <col min="13" max="13" width="10" bestFit="1" customWidth="1"/>
    <col min="14" max="15" width="12.44140625" bestFit="1" customWidth="1"/>
  </cols>
  <sheetData>
    <row r="1" spans="2:13" ht="15" thickBot="1" x14ac:dyDescent="0.35"/>
    <row r="2" spans="2:13" x14ac:dyDescent="0.3">
      <c r="B2" s="19" t="s">
        <v>13</v>
      </c>
      <c r="C2" s="27" t="s">
        <v>6674</v>
      </c>
      <c r="D2" s="27" t="s">
        <v>6675</v>
      </c>
      <c r="E2" s="27" t="s">
        <v>6686</v>
      </c>
      <c r="F2" s="27" t="s">
        <v>6685</v>
      </c>
      <c r="G2" s="28" t="s">
        <v>6691</v>
      </c>
      <c r="L2" s="15" t="s">
        <v>6679</v>
      </c>
      <c r="M2" t="s">
        <v>6675</v>
      </c>
    </row>
    <row r="3" spans="2:13" x14ac:dyDescent="0.3">
      <c r="B3" s="13" t="str" cm="1">
        <f t="array" ref="B3:B10">_xlfn._xlws.SORT(_xlfn.UNIQUE(orders[Country]))</f>
        <v>Canada</v>
      </c>
      <c r="C3" s="4">
        <f>COUNTIF(orders[Country],$B3)</f>
        <v>204</v>
      </c>
      <c r="D3" s="5">
        <f>SUMIF(orders[Country],B3,orders[TotalSales])</f>
        <v>15190.720000000001</v>
      </c>
      <c r="E3" s="6">
        <f>_xlfn.MAXIFS(orders[TotalSales],orders[Country],B3)</f>
        <v>232.4</v>
      </c>
      <c r="F3" s="6">
        <f>_xlfn.MINIFS(orders[TotalSales],orders[Country],B3)</f>
        <v>8.2100000000000009</v>
      </c>
      <c r="G3" s="51" t="str">
        <f>INDEX($B$14:$B$25,MATCH(MAX(C$14:C$25),C$14:C$25,0))</f>
        <v>September</v>
      </c>
      <c r="L3" s="16" t="s">
        <v>95</v>
      </c>
      <c r="M3" s="17">
        <v>14262.550000000003</v>
      </c>
    </row>
    <row r="4" spans="2:13" x14ac:dyDescent="0.3">
      <c r="B4" s="13" t="str">
        <v>France</v>
      </c>
      <c r="C4" s="4">
        <f>COUNTIF(orders[Country],$B4)</f>
        <v>351</v>
      </c>
      <c r="D4" s="5">
        <f>SUMIF(orders[Country],B4,orders[TotalSales])</f>
        <v>29731.26000000002</v>
      </c>
      <c r="E4" s="6">
        <f>_xlfn.MAXIFS(orders[TotalSales],orders[Country],B4)</f>
        <v>284.95</v>
      </c>
      <c r="F4" s="6">
        <f>_xlfn.MINIFS(orders[TotalSales],orders[Country],B4)</f>
        <v>5.83</v>
      </c>
      <c r="G4" s="51" t="str">
        <f>INDEX($B$14:$B$25,MATCH(MAX(D$14:D$25),D$14:D$25,0))</f>
        <v>October</v>
      </c>
      <c r="L4" s="16" t="s">
        <v>52</v>
      </c>
      <c r="M4" s="17">
        <v>15190.720000000001</v>
      </c>
    </row>
    <row r="5" spans="2:13" x14ac:dyDescent="0.3">
      <c r="B5" s="13" t="str">
        <v>Germany</v>
      </c>
      <c r="C5" s="4">
        <f>COUNTIF(orders[Country],$B5)</f>
        <v>394</v>
      </c>
      <c r="D5" s="5">
        <f>SUMIF(orders[Country],B5,orders[TotalSales])</f>
        <v>32358.319999999989</v>
      </c>
      <c r="E5" s="6">
        <f>_xlfn.MAXIFS(orders[TotalSales],orders[Country],B5)</f>
        <v>273.89999999999998</v>
      </c>
      <c r="F5" s="6">
        <f>_xlfn.MINIFS(orders[TotalSales],orders[Country],B5)</f>
        <v>5.56</v>
      </c>
      <c r="G5" s="51" t="str">
        <f>INDEX($B$14:$B$25,MATCH(MAX(E$14:E$25),E$14:E$25,0))</f>
        <v>October</v>
      </c>
      <c r="L5" s="16" t="s">
        <v>80</v>
      </c>
      <c r="M5" s="17">
        <v>15497.159999999991</v>
      </c>
    </row>
    <row r="6" spans="2:13" x14ac:dyDescent="0.3">
      <c r="B6" s="13" t="str">
        <v>Italy</v>
      </c>
      <c r="C6" s="4">
        <f>COUNTIF(orders[Country],$B6)</f>
        <v>182</v>
      </c>
      <c r="D6" s="5">
        <f>SUMIF(orders[Country],B6,orders[TotalSales])</f>
        <v>15497.159999999991</v>
      </c>
      <c r="E6" s="6">
        <f>_xlfn.MAXIFS(orders[TotalSales],orders[Country],B6)</f>
        <v>243.2</v>
      </c>
      <c r="F6" s="6">
        <f>_xlfn.MINIFS(orders[TotalSales],orders[Country],B6)</f>
        <v>6.02</v>
      </c>
      <c r="G6" s="51" t="str">
        <f>INDEX($B$14:$B$25,MATCH(MAX(F$14:F$25),F$14:F$25,0))</f>
        <v>August</v>
      </c>
      <c r="L6" s="16" t="s">
        <v>193</v>
      </c>
      <c r="M6" s="17">
        <v>28151.139999999996</v>
      </c>
    </row>
    <row r="7" spans="2:13" x14ac:dyDescent="0.3">
      <c r="B7" s="13" t="str">
        <v>Lebanon</v>
      </c>
      <c r="C7" s="4">
        <f>COUNTIF(orders[Country],$B7)</f>
        <v>361</v>
      </c>
      <c r="D7" s="5">
        <f>SUMIF(orders[Country],B7,orders[TotalSales])</f>
        <v>28151.139999999996</v>
      </c>
      <c r="E7" s="6">
        <f>_xlfn.MAXIFS(orders[TotalSales],orders[Country],B7)</f>
        <v>279.5</v>
      </c>
      <c r="F7" s="6">
        <f>_xlfn.MINIFS(orders[TotalSales],orders[Country],B7)</f>
        <v>6.74</v>
      </c>
      <c r="G7" s="51" t="str">
        <f>INDEX($B$14:$B$25,MATCH(MAX(G$14:G$25),G$14:G$25,0))</f>
        <v>March</v>
      </c>
      <c r="L7" s="16" t="s">
        <v>30</v>
      </c>
      <c r="M7" s="17">
        <v>29731.26000000002</v>
      </c>
    </row>
    <row r="8" spans="2:13" x14ac:dyDescent="0.3">
      <c r="B8" s="13" t="str">
        <v>Spain</v>
      </c>
      <c r="C8" s="4">
        <f>COUNTIF(orders[Country],$B8)</f>
        <v>182</v>
      </c>
      <c r="D8" s="5">
        <f>SUMIF(orders[Country],B8,orders[TotalSales])</f>
        <v>14262.550000000003</v>
      </c>
      <c r="E8" s="6">
        <f>_xlfn.MAXIFS(orders[TotalSales],orders[Country],B8)</f>
        <v>251.25</v>
      </c>
      <c r="F8" s="6">
        <f>_xlfn.MINIFS(orders[TotalSales],orders[Country],B8)</f>
        <v>5.14</v>
      </c>
      <c r="G8" s="51" t="str">
        <f>INDEX($B$14:$B$25,MATCH(MAX(H$14:H$25),H$14:H$25,0))</f>
        <v>February</v>
      </c>
      <c r="L8" s="16" t="s">
        <v>44</v>
      </c>
      <c r="M8" s="17">
        <v>32358.319999999989</v>
      </c>
    </row>
    <row r="9" spans="2:13" x14ac:dyDescent="0.3">
      <c r="B9" s="13" t="str">
        <v>UK</v>
      </c>
      <c r="C9" s="4">
        <f>COUNTIF(orders[Country],$B9)</f>
        <v>560</v>
      </c>
      <c r="D9" s="5">
        <f>SUMIF(orders[Country],B9,orders[TotalSales])</f>
        <v>47725.35000000002</v>
      </c>
      <c r="E9" s="6">
        <f>_xlfn.MAXIFS(orders[TotalSales],orders[Country],B9)</f>
        <v>284.14999999999998</v>
      </c>
      <c r="F9" s="6">
        <f>_xlfn.MINIFS(orders[TotalSales],orders[Country],B9)</f>
        <v>5.56</v>
      </c>
      <c r="G9" s="51" t="str">
        <f>INDEX($B$14:$B$25,MATCH(MAX(I$14:I$25),I$14:I$25,0))</f>
        <v>November</v>
      </c>
      <c r="L9" s="16" t="s">
        <v>22</v>
      </c>
      <c r="M9" s="17">
        <v>47725.35000000002</v>
      </c>
    </row>
    <row r="10" spans="2:13" ht="15" thickBot="1" x14ac:dyDescent="0.35">
      <c r="B10" s="14" t="str">
        <v>USA</v>
      </c>
      <c r="C10" s="8">
        <f>COUNTIF(orders[Country],$B10)</f>
        <v>687</v>
      </c>
      <c r="D10" s="9">
        <f>SUMIF(orders[Country],B10,orders[TotalSales])</f>
        <v>57898.709999999912</v>
      </c>
      <c r="E10" s="30">
        <f>_xlfn.MAXIFS(orders[TotalSales],orders[Country],B10)</f>
        <v>279.2</v>
      </c>
      <c r="F10" s="30">
        <f>_xlfn.MINIFS(orders[TotalSales],orders[Country],B10)</f>
        <v>5.23</v>
      </c>
      <c r="G10" s="10" t="str">
        <f>INDEX($B$14:$B$25,MATCH(MAX(J$14:J$25),J$14:J$25,0))</f>
        <v>May</v>
      </c>
      <c r="L10" s="16" t="s">
        <v>37</v>
      </c>
      <c r="M10" s="17">
        <v>57898.709999999912</v>
      </c>
    </row>
    <row r="11" spans="2:13" x14ac:dyDescent="0.3">
      <c r="L11" s="16" t="s">
        <v>6680</v>
      </c>
      <c r="M11" s="17">
        <v>240815.20999999996</v>
      </c>
    </row>
    <row r="13" spans="2:13" x14ac:dyDescent="0.3">
      <c r="C13" t="str" cm="1">
        <f t="array" ref="C13:J13">TRANSPOSE(_xlfn.ANCHORARRAY(B3))</f>
        <v>Canada</v>
      </c>
      <c r="D13" t="str">
        <v>France</v>
      </c>
      <c r="E13" t="str">
        <v>Germany</v>
      </c>
      <c r="F13" t="str">
        <v>Italy</v>
      </c>
      <c r="G13" t="str">
        <v>Lebanon</v>
      </c>
      <c r="H13" t="str">
        <v>Spain</v>
      </c>
      <c r="I13" t="str">
        <v>UK</v>
      </c>
      <c r="J13" t="str">
        <v>USA</v>
      </c>
    </row>
    <row r="14" spans="2:13" x14ac:dyDescent="0.3">
      <c r="B14" t="s">
        <v>210</v>
      </c>
      <c r="C14" s="24">
        <f>SUMIFS(orders[TotalSales],orders[Country],$C$13,orders[OrderMonth],$B14)</f>
        <v>899.73</v>
      </c>
      <c r="D14" s="24">
        <f>SUMIFS(orders[TotalSales],orders[Country],$D$13,orders[OrderMonth],$B14)</f>
        <v>1878.2099999999998</v>
      </c>
      <c r="E14" s="24">
        <f>SUMIFS(orders[TotalSales],orders[Country],$E$13,orders[OrderMonth],$B14)</f>
        <v>3046.74</v>
      </c>
      <c r="F14" s="24">
        <f>SUMIFS(orders[TotalSales],orders[Country],$F$13,orders[OrderMonth],$B14)</f>
        <v>1110.6199999999999</v>
      </c>
      <c r="G14" s="24">
        <f>SUMIFS(orders[TotalSales],orders[Country],$G$13,orders[OrderMonth],$B14)</f>
        <v>2405.1800000000003</v>
      </c>
      <c r="H14" s="24">
        <f>SUMIFS(orders[TotalSales],orders[Country],$H$13,orders[OrderMonth],$B14)</f>
        <v>1760.4799999999998</v>
      </c>
      <c r="I14" s="24">
        <f>SUMIFS(orders[TotalSales],orders[Country],$I$13,orders[OrderMonth],$B14)</f>
        <v>3849.6099999999997</v>
      </c>
      <c r="J14" s="24">
        <f>SUMIFS(orders[TotalSales],orders[Country],$J$13,orders[OrderMonth],$B14)</f>
        <v>5032.42</v>
      </c>
    </row>
    <row r="15" spans="2:13" x14ac:dyDescent="0.3">
      <c r="B15" t="s">
        <v>39</v>
      </c>
      <c r="C15" s="24">
        <f>SUMIFS(orders[TotalSales],orders[Country],$C$13,orders[OrderMonth],B15)</f>
        <v>1295.55</v>
      </c>
      <c r="D15" s="24">
        <f>SUMIFS(orders[TotalSales],orders[Country],$D$13,orders[OrderMonth],$B15)</f>
        <v>2823.13</v>
      </c>
      <c r="E15" s="24">
        <f>SUMIFS(orders[TotalSales],orders[Country],$E$13,orders[OrderMonth],$B15)</f>
        <v>1893.9700000000003</v>
      </c>
      <c r="F15" s="24">
        <f>SUMIFS(orders[TotalSales],orders[Country],$F$13,orders[OrderMonth],$B15)</f>
        <v>1644.2600000000002</v>
      </c>
      <c r="G15" s="24">
        <f>SUMIFS(orders[TotalSales],orders[Country],$G$13,orders[OrderMonth],$B15)</f>
        <v>1779.1999999999998</v>
      </c>
      <c r="H15" s="24">
        <f>SUMIFS(orders[TotalSales],orders[Country],$H$13,orders[OrderMonth],$B15)</f>
        <v>1827.98</v>
      </c>
      <c r="I15" s="24">
        <f>SUMIFS(orders[TotalSales],orders[Country],$I$13,orders[OrderMonth],$B15)</f>
        <v>4091.2</v>
      </c>
      <c r="J15" s="24">
        <f>SUMIFS(orders[TotalSales],orders[Country],$J$13,orders[OrderMonth],$B15)</f>
        <v>4927.6499999999987</v>
      </c>
    </row>
    <row r="16" spans="2:13" x14ac:dyDescent="0.3">
      <c r="B16" t="s">
        <v>15</v>
      </c>
      <c r="C16" s="24">
        <f>SUMIFS(orders[TotalSales],orders[Country],$C$13,orders[OrderMonth],B16)</f>
        <v>1510.9</v>
      </c>
      <c r="D16" s="24">
        <f>SUMIFS(orders[TotalSales],orders[Country],$D$13,orders[OrderMonth],$B16)</f>
        <v>2369.31</v>
      </c>
      <c r="E16" s="24">
        <f>SUMIFS(orders[TotalSales],orders[Country],$E$13,orders[OrderMonth],$B16)</f>
        <v>2944.8300000000004</v>
      </c>
      <c r="F16" s="24">
        <f>SUMIFS(orders[TotalSales],orders[Country],$F$13,orders[OrderMonth],$B16)</f>
        <v>1636.1399999999999</v>
      </c>
      <c r="G16" s="24">
        <f>SUMIFS(orders[TotalSales],orders[Country],$G$13,orders[OrderMonth],$B16)</f>
        <v>3279.26</v>
      </c>
      <c r="H16" s="24">
        <f>SUMIFS(orders[TotalSales],orders[Country],$H$13,orders[OrderMonth],$B16)</f>
        <v>1271.9699999999998</v>
      </c>
      <c r="I16" s="24">
        <f>SUMIFS(orders[TotalSales],orders[Country],$I$13,orders[OrderMonth],$B16)</f>
        <v>3882.06</v>
      </c>
      <c r="J16" s="24">
        <f>SUMIFS(orders[TotalSales],orders[Country],$J$13,orders[OrderMonth],$B16)</f>
        <v>4894.2299999999987</v>
      </c>
    </row>
    <row r="17" spans="2:10" x14ac:dyDescent="0.3">
      <c r="B17" t="s">
        <v>82</v>
      </c>
      <c r="C17" s="24">
        <f>SUMIFS(orders[TotalSales],orders[Country],$C$13,orders[OrderMonth],B17)</f>
        <v>989.68</v>
      </c>
      <c r="D17" s="24">
        <f>SUMIFS(orders[TotalSales],orders[Country],$D$13,orders[OrderMonth],$B17)</f>
        <v>2770.1000000000004</v>
      </c>
      <c r="E17" s="24">
        <f>SUMIFS(orders[TotalSales],orders[Country],$E$13,orders[OrderMonth],$B17)</f>
        <v>2509.6200000000003</v>
      </c>
      <c r="F17" s="24">
        <f>SUMIFS(orders[TotalSales],orders[Country],$F$13,orders[OrderMonth],$B17)</f>
        <v>1074.67</v>
      </c>
      <c r="G17" s="24">
        <f>SUMIFS(orders[TotalSales],orders[Country],$G$13,orders[OrderMonth],$B17)</f>
        <v>1338.39</v>
      </c>
      <c r="H17" s="24">
        <f>SUMIFS(orders[TotalSales],orders[Country],$H$13,orders[OrderMonth],$B17)</f>
        <v>1206.28</v>
      </c>
      <c r="I17" s="24">
        <f>SUMIFS(orders[TotalSales],orders[Country],$I$13,orders[OrderMonth],$B17)</f>
        <v>4207.08</v>
      </c>
      <c r="J17" s="24">
        <f>SUMIFS(orders[TotalSales],orders[Country],$J$13,orders[OrderMonth],$B17)</f>
        <v>4091.1799999999989</v>
      </c>
    </row>
    <row r="18" spans="2:10" x14ac:dyDescent="0.3">
      <c r="B18" t="s">
        <v>46</v>
      </c>
      <c r="C18" s="24">
        <f>SUMIFS(orders[TotalSales],orders[Country],$C$13,orders[OrderMonth],B18)</f>
        <v>1380.21</v>
      </c>
      <c r="D18" s="24">
        <f>SUMIFS(orders[TotalSales],orders[Country],$D$13,orders[OrderMonth],$B18)</f>
        <v>2100.2299999999996</v>
      </c>
      <c r="E18" s="24">
        <f>SUMIFS(orders[TotalSales],orders[Country],$E$13,orders[OrderMonth],$B18)</f>
        <v>2107.5600000000004</v>
      </c>
      <c r="F18" s="24">
        <f>SUMIFS(orders[TotalSales],orders[Country],$F$13,orders[OrderMonth],$B18)</f>
        <v>1263.5900000000001</v>
      </c>
      <c r="G18" s="24">
        <f>SUMIFS(orders[TotalSales],orders[Country],$G$13,orders[OrderMonth],$B18)</f>
        <v>2193.21</v>
      </c>
      <c r="H18" s="24">
        <f>SUMIFS(orders[TotalSales],orders[Country],$H$13,orders[OrderMonth],$B18)</f>
        <v>703.81</v>
      </c>
      <c r="I18" s="24">
        <f>SUMIFS(orders[TotalSales],orders[Country],$I$13,orders[OrderMonth],$B18)</f>
        <v>2906.3400000000011</v>
      </c>
      <c r="J18" s="24">
        <f>SUMIFS(orders[TotalSales],orders[Country],$J$13,orders[OrderMonth],$B18)</f>
        <v>6952.0600000000013</v>
      </c>
    </row>
    <row r="19" spans="2:10" x14ac:dyDescent="0.3">
      <c r="B19" t="s">
        <v>24</v>
      </c>
      <c r="C19" s="24">
        <f>SUMIFS(orders[TotalSales],orders[Country],$C$13,orders[OrderMonth],B19)</f>
        <v>918.66000000000008</v>
      </c>
      <c r="D19" s="24">
        <f>SUMIFS(orders[TotalSales],orders[Country],$D$13,orders[OrderMonth],$B19)</f>
        <v>2452.4</v>
      </c>
      <c r="E19" s="24">
        <f>SUMIFS(orders[TotalSales],orders[Country],$E$13,orders[OrderMonth],$B19)</f>
        <v>1933.79</v>
      </c>
      <c r="F19" s="24">
        <f>SUMIFS(orders[TotalSales],orders[Country],$F$13,orders[OrderMonth],$B19)</f>
        <v>1176.4100000000001</v>
      </c>
      <c r="G19" s="24">
        <f>SUMIFS(orders[TotalSales],orders[Country],$G$13,orders[OrderMonth],$B19)</f>
        <v>3153.0499999999997</v>
      </c>
      <c r="H19" s="24">
        <f>SUMIFS(orders[TotalSales],orders[Country],$H$13,orders[OrderMonth],$B19)</f>
        <v>1213.21</v>
      </c>
      <c r="I19" s="24">
        <f>SUMIFS(orders[TotalSales],orders[Country],$I$13,orders[OrderMonth],$B19)</f>
        <v>3983.7899999999995</v>
      </c>
      <c r="J19" s="24">
        <f>SUMIFS(orders[TotalSales],orders[Country],$J$13,orders[OrderMonth],$B19)</f>
        <v>5610.9700000000021</v>
      </c>
    </row>
    <row r="20" spans="2:10" x14ac:dyDescent="0.3">
      <c r="B20" t="s">
        <v>32</v>
      </c>
      <c r="C20" s="24">
        <f>SUMIFS(orders[TotalSales],orders[Country],$C$13,orders[OrderMonth],B20)</f>
        <v>1383.1699999999998</v>
      </c>
      <c r="D20" s="24">
        <f>SUMIFS(orders[TotalSales],orders[Country],$D$13,orders[OrderMonth],$B20)</f>
        <v>2328.0699999999993</v>
      </c>
      <c r="E20" s="24">
        <f>SUMIFS(orders[TotalSales],orders[Country],$E$13,orders[OrderMonth],$B20)</f>
        <v>3314.9799999999987</v>
      </c>
      <c r="F20" s="24">
        <f>SUMIFS(orders[TotalSales],orders[Country],$F$13,orders[OrderMonth],$B20)</f>
        <v>889.31999999999994</v>
      </c>
      <c r="G20" s="24">
        <f>SUMIFS(orders[TotalSales],orders[Country],$G$13,orders[OrderMonth],$B20)</f>
        <v>3088.98</v>
      </c>
      <c r="H20" s="24">
        <f>SUMIFS(orders[TotalSales],orders[Country],$H$13,orders[OrderMonth],$B20)</f>
        <v>1075.9399999999998</v>
      </c>
      <c r="I20" s="24">
        <f>SUMIFS(orders[TotalSales],orders[Country],$I$13,orders[OrderMonth],$B20)</f>
        <v>4653.3099999999995</v>
      </c>
      <c r="J20" s="24">
        <f>SUMIFS(orders[TotalSales],orders[Country],$J$13,orders[OrderMonth],$B20)</f>
        <v>3378.1400000000008</v>
      </c>
    </row>
    <row r="21" spans="2:10" x14ac:dyDescent="0.3">
      <c r="B21" t="s">
        <v>90</v>
      </c>
      <c r="C21" s="24">
        <f>SUMIFS(orders[TotalSales],orders[Country],$C$13,orders[OrderMonth],B21)</f>
        <v>1080.78</v>
      </c>
      <c r="D21" s="24">
        <f>SUMIFS(orders[TotalSales],orders[Country],$D$13,orders[OrderMonth],$B21)</f>
        <v>2167.83</v>
      </c>
      <c r="E21" s="24">
        <f>SUMIFS(orders[TotalSales],orders[Country],$E$13,orders[OrderMonth],$B21)</f>
        <v>2739.6400000000003</v>
      </c>
      <c r="F21" s="24">
        <f>SUMIFS(orders[TotalSales],orders[Country],$F$13,orders[OrderMonth],$B21)</f>
        <v>2022.6699999999996</v>
      </c>
      <c r="G21" s="24">
        <f>SUMIFS(orders[TotalSales],orders[Country],$G$13,orders[OrderMonth],$B21)</f>
        <v>1824.7299999999996</v>
      </c>
      <c r="H21" s="24">
        <f>SUMIFS(orders[TotalSales],orders[Country],$H$13,orders[OrderMonth],$B21)</f>
        <v>1038.46</v>
      </c>
      <c r="I21" s="24">
        <f>SUMIFS(orders[TotalSales],orders[Country],$I$13,orders[OrderMonth],$B21)</f>
        <v>2908.78</v>
      </c>
      <c r="J21" s="24">
        <f>SUMIFS(orders[TotalSales],orders[Country],$J$13,orders[OrderMonth],$B21)</f>
        <v>4061.7599999999993</v>
      </c>
    </row>
    <row r="22" spans="2:10" x14ac:dyDescent="0.3">
      <c r="B22" t="s">
        <v>60</v>
      </c>
      <c r="C22" s="24">
        <f>SUMIFS(orders[TotalSales],orders[Country],$C$13,orders[OrderMonth],B22)</f>
        <v>2006.8799999999997</v>
      </c>
      <c r="D22" s="24">
        <f>SUMIFS(orders[TotalSales],orders[Country],$D$13,orders[OrderMonth],$B22)</f>
        <v>2635.6400000000003</v>
      </c>
      <c r="E22" s="24">
        <f>SUMIFS(orders[TotalSales],orders[Country],$E$13,orders[OrderMonth],$B22)</f>
        <v>2728.66</v>
      </c>
      <c r="F22" s="24">
        <f>SUMIFS(orders[TotalSales],orders[Country],$F$13,orders[OrderMonth],$B22)</f>
        <v>1240.08</v>
      </c>
      <c r="G22" s="24">
        <f>SUMIFS(orders[TotalSales],orders[Country],$G$13,orders[OrderMonth],$B22)</f>
        <v>1913.8200000000002</v>
      </c>
      <c r="H22" s="24">
        <f>SUMIFS(orders[TotalSales],orders[Country],$H$13,orders[OrderMonth],$B22)</f>
        <v>1106.3000000000002</v>
      </c>
      <c r="I22" s="24">
        <f>SUMIFS(orders[TotalSales],orders[Country],$I$13,orders[OrderMonth],$B22)</f>
        <v>4802.0800000000008</v>
      </c>
      <c r="J22" s="24">
        <f>SUMIFS(orders[TotalSales],orders[Country],$J$13,orders[OrderMonth],$B22)</f>
        <v>4265.03</v>
      </c>
    </row>
    <row r="23" spans="2:10" x14ac:dyDescent="0.3">
      <c r="B23" t="s">
        <v>133</v>
      </c>
      <c r="C23" s="24">
        <f>SUMIFS(orders[TotalSales],orders[Country],$C$13,orders[OrderMonth],B23)</f>
        <v>1211.0200000000002</v>
      </c>
      <c r="D23" s="24">
        <f>SUMIFS(orders[TotalSales],orders[Country],$D$13,orders[OrderMonth],$B23)</f>
        <v>3131.4400000000005</v>
      </c>
      <c r="E23" s="24">
        <f>SUMIFS(orders[TotalSales],orders[Country],$E$13,orders[OrderMonth],$B23)</f>
        <v>3322.8200000000015</v>
      </c>
      <c r="F23" s="24">
        <f>SUMIFS(orders[TotalSales],orders[Country],$F$13,orders[OrderMonth],$B23)</f>
        <v>1369.8500000000001</v>
      </c>
      <c r="G23" s="24">
        <f>SUMIFS(orders[TotalSales],orders[Country],$G$13,orders[OrderMonth],$B23)</f>
        <v>3153.86</v>
      </c>
      <c r="H23" s="24">
        <f>SUMIFS(orders[TotalSales],orders[Country],$H$13,orders[OrderMonth],$B23)</f>
        <v>1048.6600000000001</v>
      </c>
      <c r="I23" s="24">
        <f>SUMIFS(orders[TotalSales],orders[Country],$I$13,orders[OrderMonth],$B23)</f>
        <v>3893.15</v>
      </c>
      <c r="J23" s="24">
        <f>SUMIFS(orders[TotalSales],orders[Country],$J$13,orders[OrderMonth],$B23)</f>
        <v>5431.8399999999992</v>
      </c>
    </row>
    <row r="24" spans="2:10" x14ac:dyDescent="0.3">
      <c r="B24" t="s">
        <v>54</v>
      </c>
      <c r="C24" s="24">
        <f>SUMIFS(orders[TotalSales],orders[Country],$C$13,orders[OrderMonth],B24)</f>
        <v>1401.38</v>
      </c>
      <c r="D24" s="24">
        <f>SUMIFS(orders[TotalSales],orders[Country],$D$13,orders[OrderMonth],$B24)</f>
        <v>2645.58</v>
      </c>
      <c r="E24" s="24">
        <f>SUMIFS(orders[TotalSales],orders[Country],$E$13,orders[OrderMonth],$B24)</f>
        <v>3140.13</v>
      </c>
      <c r="F24" s="24">
        <f>SUMIFS(orders[TotalSales],orders[Country],$F$13,orders[OrderMonth],$B24)</f>
        <v>1450.52</v>
      </c>
      <c r="G24" s="24">
        <f>SUMIFS(orders[TotalSales],orders[Country],$G$13,orders[OrderMonth],$B24)</f>
        <v>2586.5499999999993</v>
      </c>
      <c r="H24" s="24">
        <f>SUMIFS(orders[TotalSales],orders[Country],$H$13,orders[OrderMonth],$B24)</f>
        <v>931.68999999999994</v>
      </c>
      <c r="I24" s="24">
        <f>SUMIFS(orders[TotalSales],orders[Country],$I$13,orders[OrderMonth],$B24)</f>
        <v>5751.6100000000006</v>
      </c>
      <c r="J24" s="24">
        <f>SUMIFS(orders[TotalSales],orders[Country],$J$13,orders[OrderMonth],$B24)</f>
        <v>5603.3300000000008</v>
      </c>
    </row>
    <row r="25" spans="2:10" x14ac:dyDescent="0.3">
      <c r="B25" t="s">
        <v>107</v>
      </c>
      <c r="C25" s="24">
        <f>SUMIFS(orders[TotalSales],orders[Country],$C$13,orders[OrderMonth],B25)</f>
        <v>1112.7599999999998</v>
      </c>
      <c r="D25" s="24">
        <f>SUMIFS(orders[TotalSales],orders[Country],$D$13,orders[OrderMonth],$B25)</f>
        <v>2429.3200000000002</v>
      </c>
      <c r="E25" s="24">
        <f>SUMIFS(orders[TotalSales],orders[Country],$E$13,orders[OrderMonth],$B25)</f>
        <v>2675.5800000000004</v>
      </c>
      <c r="F25" s="24">
        <f>SUMIFS(orders[TotalSales],orders[Country],$F$13,orders[OrderMonth],$B25)</f>
        <v>619.03</v>
      </c>
      <c r="G25" s="24">
        <f>SUMIFS(orders[TotalSales],orders[Country],$G$13,orders[OrderMonth],$B25)</f>
        <v>1434.9099999999999</v>
      </c>
      <c r="H25" s="24">
        <f>SUMIFS(orders[TotalSales],orders[Country],$H$13,orders[OrderMonth],$B25)</f>
        <v>1077.77</v>
      </c>
      <c r="I25" s="24">
        <f>SUMIFS(orders[TotalSales],orders[Country],$I$13,orders[OrderMonth],$B25)</f>
        <v>2796.34</v>
      </c>
      <c r="J25" s="24">
        <f>SUMIFS(orders[TotalSales],orders[Country],$J$13,orders[OrderMonth],$B25)</f>
        <v>3650.1000000000004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28E4F-6D79-45E8-B6B2-FC93C055B327}">
  <dimension ref="B2:P16"/>
  <sheetViews>
    <sheetView workbookViewId="0">
      <selection activeCell="I4" sqref="I4"/>
    </sheetView>
  </sheetViews>
  <sheetFormatPr defaultRowHeight="14.4" x14ac:dyDescent="0.3"/>
  <cols>
    <col min="2" max="2" width="12.44140625" bestFit="1" customWidth="1"/>
    <col min="3" max="3" width="11.88671875" bestFit="1" customWidth="1"/>
    <col min="4" max="4" width="10" bestFit="1" customWidth="1"/>
    <col min="5" max="5" width="19.5546875" bestFit="1" customWidth="1"/>
    <col min="7" max="7" width="26" bestFit="1" customWidth="1"/>
    <col min="8" max="8" width="6.77734375" customWidth="1"/>
    <col min="9" max="9" width="9.109375" customWidth="1"/>
    <col min="10" max="10" width="8.44140625" customWidth="1"/>
    <col min="11" max="11" width="14.77734375" customWidth="1"/>
    <col min="12" max="12" width="11.6640625" customWidth="1"/>
    <col min="13" max="13" width="5.109375" customWidth="1"/>
    <col min="14" max="14" width="5.77734375" bestFit="1" customWidth="1"/>
    <col min="15" max="15" width="8" bestFit="1" customWidth="1"/>
    <col min="16" max="16" width="5.109375" bestFit="1" customWidth="1"/>
  </cols>
  <sheetData>
    <row r="2" spans="2:16" ht="15" thickBot="1" x14ac:dyDescent="0.35"/>
    <row r="3" spans="2:16" x14ac:dyDescent="0.3">
      <c r="B3" s="19" t="s">
        <v>6692</v>
      </c>
      <c r="C3" s="27" t="s">
        <v>6674</v>
      </c>
      <c r="D3" s="27" t="s">
        <v>6675</v>
      </c>
      <c r="E3" s="28" t="s">
        <v>6693</v>
      </c>
      <c r="G3" s="53" t="s">
        <v>6694</v>
      </c>
      <c r="H3" s="55" t="str" cm="1">
        <f t="array" ref="H3:O3">TRANSPOSE(_xlfn.UNIQUE(orders[Country]))</f>
        <v>UK</v>
      </c>
      <c r="I3" s="55" t="str">
        <v>France</v>
      </c>
      <c r="J3" s="55" t="str">
        <v>USA</v>
      </c>
      <c r="K3" s="55" t="str">
        <v>Germany</v>
      </c>
      <c r="L3" s="55" t="str">
        <v>Canada</v>
      </c>
      <c r="M3" s="55" t="str">
        <v>Italy</v>
      </c>
      <c r="N3" s="55" t="str">
        <v>Spain</v>
      </c>
      <c r="O3" s="55" t="str">
        <v>Lebanon</v>
      </c>
      <c r="P3" s="56" t="s">
        <v>6687</v>
      </c>
    </row>
    <row r="4" spans="2:16" x14ac:dyDescent="0.3">
      <c r="B4" s="13" t="str" cm="1">
        <f t="array" ref="B4:B7">_xlfn.UNIQUE(orders[PaymentMethod])</f>
        <v>Credit Card</v>
      </c>
      <c r="C4" s="4">
        <f>COUNTIF(orders[PaymentMethod],B4)</f>
        <v>1152</v>
      </c>
      <c r="D4" s="5">
        <f>SUMIF(orders[PaymentMethod],B4,orders[TotalSales])</f>
        <v>93584.289999999819</v>
      </c>
      <c r="E4" s="52">
        <f>ROUND((C4/$C$8) *100,2)</f>
        <v>39.44</v>
      </c>
      <c r="G4" s="54" t="str" cm="1">
        <f t="array" ref="G4:G7">_xlfn.ANCHORARRAY(B4)</f>
        <v>Credit Card</v>
      </c>
      <c r="H4" s="4" cm="1">
        <f t="array" ref="H4">SUMPRODUCT((orders[PaymentMethod]=G4)*(orders[Country]=H$3))</f>
        <v>222</v>
      </c>
      <c r="I4" s="4" cm="1">
        <f t="array" ref="I4">SUMPRODUCT((orders[PaymentMethod]=$G4)*(orders[Country]=I$3))</f>
        <v>109</v>
      </c>
      <c r="J4" s="4" cm="1">
        <f t="array" ref="J4">SUMPRODUCT((orders[PaymentMethod]=$G4)*(orders[Country]=J$3))</f>
        <v>301</v>
      </c>
      <c r="K4" s="4" cm="1">
        <f t="array" ref="K4">SUMPRODUCT((orders[PaymentMethod]=$G4)*(orders[Country]=K$3))</f>
        <v>145</v>
      </c>
      <c r="L4" s="4" cm="1">
        <f t="array" ref="L4">SUMPRODUCT((orders[PaymentMethod]=$G4)*(orders[Country]=L$3))</f>
        <v>54</v>
      </c>
      <c r="M4" s="4" cm="1">
        <f t="array" ref="M4">SUMPRODUCT((orders[PaymentMethod]=$G4)*(orders[Country]=M$3))</f>
        <v>92</v>
      </c>
      <c r="N4" s="4" cm="1">
        <f t="array" ref="N4">SUMPRODUCT((orders[PaymentMethod]=$G4)*(orders[Country]=N$3))</f>
        <v>90</v>
      </c>
      <c r="O4" s="4" cm="1">
        <f t="array" ref="O4">SUMPRODUCT((orders[PaymentMethod]=$G4)*(orders[Country]=O$3))</f>
        <v>139</v>
      </c>
      <c r="P4" s="52">
        <f>SUM(H4:O4)</f>
        <v>1152</v>
      </c>
    </row>
    <row r="5" spans="2:16" x14ac:dyDescent="0.3">
      <c r="B5" s="13" t="str">
        <v>Cash</v>
      </c>
      <c r="C5" s="4">
        <f>COUNTIF(orders[PaymentMethod],B5)</f>
        <v>586</v>
      </c>
      <c r="D5" s="5">
        <f>SUMIF(orders[PaymentMethod],B5,orders[TotalSales])</f>
        <v>48250.680000000015</v>
      </c>
      <c r="E5" s="52">
        <f t="shared" ref="E5:E7" si="0">ROUND((C5/$C$8) *100,2)</f>
        <v>20.059999999999999</v>
      </c>
      <c r="G5" s="54" t="str">
        <v>Cash</v>
      </c>
      <c r="H5" s="4" cm="1">
        <f t="array" ref="H5">SUMPRODUCT((orders[PaymentMethod]=G5)*(orders[Country]=H$3))</f>
        <v>116</v>
      </c>
      <c r="I5" s="4" cm="1">
        <f t="array" ref="I5">SUMPRODUCT((orders[PaymentMethod]=$G5)*(orders[Country]=I$3))</f>
        <v>80</v>
      </c>
      <c r="J5" s="4" cm="1">
        <f t="array" ref="J5">SUMPRODUCT((orders[PaymentMethod]=$G5)*(orders[Country]=J$3))</f>
        <v>138</v>
      </c>
      <c r="K5" s="4" cm="1">
        <f t="array" ref="K5">SUMPRODUCT((orders[PaymentMethod]=$G5)*(orders[Country]=K$3))</f>
        <v>79</v>
      </c>
      <c r="L5" s="4" cm="1">
        <f t="array" ref="L5">SUMPRODUCT((orders[PaymentMethod]=$G5)*(orders[Country]=L$3))</f>
        <v>53</v>
      </c>
      <c r="M5" s="4" cm="1">
        <f t="array" ref="M5">SUMPRODUCT((orders[PaymentMethod]=$G5)*(orders[Country]=M$3))</f>
        <v>29</v>
      </c>
      <c r="N5" s="4" cm="1">
        <f t="array" ref="N5">SUMPRODUCT((orders[PaymentMethod]=$G5)*(orders[Country]=N$3))</f>
        <v>24</v>
      </c>
      <c r="O5" s="4" cm="1">
        <f t="array" ref="O5">SUMPRODUCT((orders[PaymentMethod]=$G5)*(orders[Country]=O$3))</f>
        <v>67</v>
      </c>
      <c r="P5" s="52">
        <f>SUM(H5:O5)</f>
        <v>586</v>
      </c>
    </row>
    <row r="6" spans="2:16" x14ac:dyDescent="0.3">
      <c r="B6" s="13" t="str">
        <v>Paypal</v>
      </c>
      <c r="C6" s="4">
        <f>COUNTIF(orders[PaymentMethod],B6)</f>
        <v>874</v>
      </c>
      <c r="D6" s="5">
        <f>SUMIF(orders[PaymentMethod],B6,orders[TotalSales])</f>
        <v>73194.569999999963</v>
      </c>
      <c r="E6" s="52">
        <f t="shared" si="0"/>
        <v>29.92</v>
      </c>
      <c r="G6" s="54" t="str">
        <v>Paypal</v>
      </c>
      <c r="H6" s="4" cm="1">
        <f t="array" ref="H6">SUMPRODUCT((orders[PaymentMethod]=G6)*(orders[Country]=H$3))</f>
        <v>178</v>
      </c>
      <c r="I6" s="4" cm="1">
        <f t="array" ref="I6">SUMPRODUCT((orders[PaymentMethod]=$G6)*(orders[Country]=I$3))</f>
        <v>108</v>
      </c>
      <c r="J6" s="4" cm="1">
        <f t="array" ref="J6">SUMPRODUCT((orders[PaymentMethod]=$G6)*(orders[Country]=J$3))</f>
        <v>198</v>
      </c>
      <c r="K6" s="4" cm="1">
        <f t="array" ref="K6">SUMPRODUCT((orders[PaymentMethod]=$G6)*(orders[Country]=K$3))</f>
        <v>121</v>
      </c>
      <c r="L6" s="4" cm="1">
        <f t="array" ref="L6">SUMPRODUCT((orders[PaymentMethod]=$G6)*(orders[Country]=L$3))</f>
        <v>43</v>
      </c>
      <c r="M6" s="4" cm="1">
        <f t="array" ref="M6">SUMPRODUCT((orders[PaymentMethod]=$G6)*(orders[Country]=M$3))</f>
        <v>61</v>
      </c>
      <c r="N6" s="4" cm="1">
        <f t="array" ref="N6">SUMPRODUCT((orders[PaymentMethod]=$G6)*(orders[Country]=N$3))</f>
        <v>68</v>
      </c>
      <c r="O6" s="4" cm="1">
        <f t="array" ref="O6">SUMPRODUCT((orders[PaymentMethod]=$G6)*(orders[Country]=O$3))</f>
        <v>97</v>
      </c>
      <c r="P6" s="52">
        <f t="shared" ref="P6:P7" si="1">SUM(H6:O6)</f>
        <v>874</v>
      </c>
    </row>
    <row r="7" spans="2:16" ht="15" thickBot="1" x14ac:dyDescent="0.35">
      <c r="B7" s="31" t="str">
        <v>Voucher</v>
      </c>
      <c r="C7" s="32">
        <f>COUNTIF(orders[PaymentMethod],B7)</f>
        <v>309</v>
      </c>
      <c r="D7" s="33">
        <f>SUMIF(orders[PaymentMethod],B7,orders[TotalSales])</f>
        <v>25785.669999999995</v>
      </c>
      <c r="E7" s="57">
        <f t="shared" si="0"/>
        <v>10.58</v>
      </c>
      <c r="G7" s="62" t="str">
        <v>Voucher</v>
      </c>
      <c r="H7" s="32" cm="1">
        <f t="array" ref="H7">SUMPRODUCT((orders[PaymentMethod]=G7)*(orders[Country]=H$3))</f>
        <v>44</v>
      </c>
      <c r="I7" s="32" cm="1">
        <f t="array" ref="I7">SUMPRODUCT((orders[PaymentMethod]=$G7)*(orders[Country]=I$3))</f>
        <v>54</v>
      </c>
      <c r="J7" s="32" cm="1">
        <f t="array" ref="J7">SUMPRODUCT((orders[PaymentMethod]=$G7)*(orders[Country]=J$3))</f>
        <v>50</v>
      </c>
      <c r="K7" s="32" cm="1">
        <f t="array" ref="K7">SUMPRODUCT((orders[PaymentMethod]=$G7)*(orders[Country]=K$3))</f>
        <v>49</v>
      </c>
      <c r="L7" s="32" cm="1">
        <f t="array" ref="L7">SUMPRODUCT((orders[PaymentMethod]=$G7)*(orders[Country]=L$3))</f>
        <v>54</v>
      </c>
      <c r="M7" s="32" cm="1">
        <f t="array" ref="M7">SUMPRODUCT((orders[PaymentMethod]=$G7)*(orders[Country]=M$3))</f>
        <v>0</v>
      </c>
      <c r="N7" s="32" cm="1">
        <f t="array" ref="N7">SUMPRODUCT((orders[PaymentMethod]=$G7)*(orders[Country]=N$3))</f>
        <v>0</v>
      </c>
      <c r="O7" s="32" cm="1">
        <f t="array" ref="O7">SUMPRODUCT((orders[PaymentMethod]=$G7)*(orders[Country]=O$3))</f>
        <v>58</v>
      </c>
      <c r="P7" s="57">
        <f t="shared" si="1"/>
        <v>309</v>
      </c>
    </row>
    <row r="8" spans="2:16" ht="15.6" thickTop="1" thickBot="1" x14ac:dyDescent="0.35">
      <c r="B8" s="58" t="s">
        <v>6687</v>
      </c>
      <c r="C8" s="59">
        <f>SUM(C4:C7)</f>
        <v>2921</v>
      </c>
      <c r="D8" s="60">
        <f>SUM(D4:D7)</f>
        <v>240815.20999999979</v>
      </c>
      <c r="E8" s="61">
        <f>SUM(E4:E7)</f>
        <v>100</v>
      </c>
      <c r="G8" s="63" t="s">
        <v>6687</v>
      </c>
      <c r="H8" s="81"/>
      <c r="I8" s="81"/>
      <c r="J8" s="81"/>
      <c r="K8" s="81"/>
      <c r="L8" s="81"/>
      <c r="M8" s="81"/>
      <c r="N8" s="81"/>
      <c r="O8" s="81"/>
      <c r="P8" s="44">
        <f>SUM(P4:P7)</f>
        <v>2921</v>
      </c>
    </row>
    <row r="9" spans="2:16" ht="15" thickTop="1" x14ac:dyDescent="0.3"/>
    <row r="11" spans="2:16" x14ac:dyDescent="0.3">
      <c r="B11" s="15" t="s">
        <v>6679</v>
      </c>
      <c r="C11" t="s">
        <v>6674</v>
      </c>
      <c r="D11" t="s">
        <v>6675</v>
      </c>
      <c r="E11" t="s">
        <v>6693</v>
      </c>
    </row>
    <row r="12" spans="2:16" x14ac:dyDescent="0.3">
      <c r="B12" s="16" t="s">
        <v>21</v>
      </c>
      <c r="C12" s="1">
        <v>1152</v>
      </c>
      <c r="D12" s="17">
        <v>93584.289999999819</v>
      </c>
      <c r="E12" s="41">
        <v>0.39438548442314275</v>
      </c>
    </row>
    <row r="13" spans="2:16" x14ac:dyDescent="0.3">
      <c r="B13" s="16" t="s">
        <v>6669</v>
      </c>
      <c r="C13" s="1">
        <v>874</v>
      </c>
      <c r="D13" s="17">
        <v>73194.569999999963</v>
      </c>
      <c r="E13" s="41">
        <v>0.29921259842519687</v>
      </c>
    </row>
    <row r="14" spans="2:16" x14ac:dyDescent="0.3">
      <c r="B14" s="16" t="s">
        <v>29</v>
      </c>
      <c r="C14" s="1">
        <v>586</v>
      </c>
      <c r="D14" s="17">
        <v>48250.680000000015</v>
      </c>
      <c r="E14" s="41">
        <v>0.20061622731941117</v>
      </c>
    </row>
    <row r="15" spans="2:16" x14ac:dyDescent="0.3">
      <c r="B15" s="16" t="s">
        <v>88</v>
      </c>
      <c r="C15" s="1">
        <v>309</v>
      </c>
      <c r="D15" s="17">
        <v>25785.669999999995</v>
      </c>
      <c r="E15" s="41">
        <v>0.10578568983224923</v>
      </c>
    </row>
    <row r="16" spans="2:16" x14ac:dyDescent="0.3">
      <c r="B16" s="16" t="s">
        <v>6680</v>
      </c>
      <c r="C16" s="1">
        <v>2921</v>
      </c>
      <c r="D16" s="17">
        <v>240815.21000000034</v>
      </c>
      <c r="E16" s="41">
        <v>1</v>
      </c>
    </row>
  </sheetData>
  <mergeCells count="1">
    <mergeCell ref="H8:O8"/>
  </mergeCells>
  <conditionalFormatting sqref="H4:O4">
    <cfRule type="dataBar" priority="4">
      <dataBar>
        <cfvo type="min"/>
        <cfvo type="max"/>
        <color rgb="FF008AEF"/>
      </dataBar>
      <extLst>
        <ext xmlns:x14="http://schemas.microsoft.com/office/spreadsheetml/2009/9/main" uri="{B025F937-C7B1-47D3-B67F-A62EFF666E3E}">
          <x14:id>{D514C2C0-00AD-4105-AAED-7255F872F45D}</x14:id>
        </ext>
      </extLst>
    </cfRule>
  </conditionalFormatting>
  <conditionalFormatting sqref="H5:O5">
    <cfRule type="dataBar" priority="3">
      <dataBar>
        <cfvo type="min"/>
        <cfvo type="max"/>
        <color rgb="FF638EC6"/>
      </dataBar>
      <extLst>
        <ext xmlns:x14="http://schemas.microsoft.com/office/spreadsheetml/2009/9/main" uri="{B025F937-C7B1-47D3-B67F-A62EFF666E3E}">
          <x14:id>{724DEDF8-31CF-4A88-BF90-F537B21904A8}</x14:id>
        </ext>
      </extLst>
    </cfRule>
  </conditionalFormatting>
  <conditionalFormatting sqref="H6:O6">
    <cfRule type="dataBar" priority="2">
      <dataBar>
        <cfvo type="min"/>
        <cfvo type="max"/>
        <color rgb="FF638EC6"/>
      </dataBar>
      <extLst>
        <ext xmlns:x14="http://schemas.microsoft.com/office/spreadsheetml/2009/9/main" uri="{B025F937-C7B1-47D3-B67F-A62EFF666E3E}">
          <x14:id>{06476320-AAB3-442D-8663-F6F628079E9C}</x14:id>
        </ext>
      </extLst>
    </cfRule>
  </conditionalFormatting>
  <conditionalFormatting sqref="H7:O8">
    <cfRule type="dataBar" priority="1">
      <dataBar>
        <cfvo type="min"/>
        <cfvo type="max"/>
        <color rgb="FF638EC6"/>
      </dataBar>
      <extLst>
        <ext xmlns:x14="http://schemas.microsoft.com/office/spreadsheetml/2009/9/main" uri="{B025F937-C7B1-47D3-B67F-A62EFF666E3E}">
          <x14:id>{B76B765F-94A0-4AE5-8E35-B8FA74D6B4DE}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514C2C0-00AD-4105-AAED-7255F872F45D}">
            <x14:dataBar minLength="0" maxLength="100" border="1" negativeBarBorderColorSameAsPositive="0">
              <x14:cfvo type="autoMin"/>
              <x14:cfvo type="autoMax"/>
              <x14:borderColor rgb="FF008AEF"/>
              <x14:negativeFillColor rgb="FFFF0000"/>
              <x14:negativeBorderColor rgb="FFFF0000"/>
              <x14:axisColor rgb="FF000000"/>
            </x14:dataBar>
          </x14:cfRule>
          <xm:sqref>H4:O4</xm:sqref>
        </x14:conditionalFormatting>
        <x14:conditionalFormatting xmlns:xm="http://schemas.microsoft.com/office/excel/2006/main">
          <x14:cfRule type="dataBar" id="{724DEDF8-31CF-4A88-BF90-F537B21904A8}">
            <x14:dataBar minLength="0" maxLength="100" border="1" negativeBarBorderColorSameAsPositive="0">
              <x14:cfvo type="autoMin"/>
              <x14:cfvo type="autoMax"/>
              <x14:borderColor rgb="FF638EC6"/>
              <x14:negativeFillColor rgb="FFFF0000"/>
              <x14:negativeBorderColor rgb="FFFF0000"/>
              <x14:axisColor rgb="FF000000"/>
            </x14:dataBar>
          </x14:cfRule>
          <xm:sqref>H5:O5</xm:sqref>
        </x14:conditionalFormatting>
        <x14:conditionalFormatting xmlns:xm="http://schemas.microsoft.com/office/excel/2006/main">
          <x14:cfRule type="dataBar" id="{06476320-AAB3-442D-8663-F6F628079E9C}">
            <x14:dataBar minLength="0" maxLength="100" border="1" negativeBarBorderColorSameAsPositive="0">
              <x14:cfvo type="autoMin"/>
              <x14:cfvo type="autoMax"/>
              <x14:borderColor rgb="FF638EC6"/>
              <x14:negativeFillColor rgb="FFFF0000"/>
              <x14:negativeBorderColor rgb="FFFF0000"/>
              <x14:axisColor rgb="FF000000"/>
            </x14:dataBar>
          </x14:cfRule>
          <xm:sqref>H6:O6</xm:sqref>
        </x14:conditionalFormatting>
        <x14:conditionalFormatting xmlns:xm="http://schemas.microsoft.com/office/excel/2006/main">
          <x14:cfRule type="dataBar" id="{B76B765F-94A0-4AE5-8E35-B8FA74D6B4DE}">
            <x14:dataBar minLength="0" maxLength="100" border="1" negativeBarBorderColorSameAsPositive="0">
              <x14:cfvo type="autoMin"/>
              <x14:cfvo type="autoMax"/>
              <x14:borderColor rgb="FF638EC6"/>
              <x14:negativeFillColor rgb="FFFF0000"/>
              <x14:negativeBorderColor rgb="FFFF0000"/>
              <x14:axisColor rgb="FF000000"/>
            </x14:dataBar>
          </x14:cfRule>
          <xm:sqref>H7:O8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1F907C-0F02-4DE0-A26F-296A7006CA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main_data</vt:lpstr>
      <vt:lpstr>day_analysis</vt:lpstr>
      <vt:lpstr>dashboard</vt:lpstr>
      <vt:lpstr>pivot_sources</vt:lpstr>
      <vt:lpstr>category_analysis</vt:lpstr>
      <vt:lpstr>monthly_sales</vt:lpstr>
      <vt:lpstr>yearly_sales</vt:lpstr>
      <vt:lpstr>books_analysis</vt:lpstr>
      <vt:lpstr>country_analysis</vt:lpstr>
      <vt:lpstr>payment_method_analysis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Georgio JB14</dc:creator>
  <cp:lastModifiedBy>Georgio JB14</cp:lastModifiedBy>
  <dcterms:created xsi:type="dcterms:W3CDTF">2025-08-25T13:06:59Z</dcterms:created>
  <dcterms:modified xsi:type="dcterms:W3CDTF">2025-09-13T11:04:38Z</dcterms:modified>
</cp:coreProperties>
</file>