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.ru\dfs\STUDENTS\Факультет ИТиАБД\ПИ19-4\Деменчук Георгий Максимович - 191770\"/>
    </mc:Choice>
  </mc:AlternateContent>
  <bookViews>
    <workbookView xWindow="0" yWindow="0" windowWidth="28800" windowHeight="12330" firstSheet="14" activeTab="15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  <sheet name="Самостоятельная 1" sheetId="7" r:id="rId7"/>
    <sheet name="Самостоятельная 2" sheetId="8" r:id="rId8"/>
    <sheet name="Самостоятельная 3" sheetId="9" r:id="rId9"/>
    <sheet name="Самостоятельная 4" sheetId="10" r:id="rId10"/>
    <sheet name="Самостоятельная 5" sheetId="11" r:id="rId11"/>
    <sheet name="Самостоятельная 6" sheetId="12" r:id="rId12"/>
    <sheet name="Самостоятельная 7" sheetId="13" r:id="rId13"/>
    <sheet name="Самостоятельная 8" sheetId="14" r:id="rId14"/>
    <sheet name="Самостоятельная 9" sheetId="15" r:id="rId15"/>
    <sheet name="Самостоятельная 10" sheetId="16" r:id="rId16"/>
  </sheets>
  <definedNames>
    <definedName name="solver_adj" localSheetId="4" hidden="1">'Задание 5'!$B$10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'Задание 5'!$B$13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600000</definedName>
    <definedName name="solver_ver" localSheetId="4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6" l="1"/>
  <c r="C6" i="16"/>
  <c r="E10" i="16"/>
  <c r="C8" i="15"/>
  <c r="C6" i="15"/>
  <c r="C8" i="14"/>
  <c r="C6" i="14"/>
  <c r="B7" i="13"/>
  <c r="C21" i="12"/>
  <c r="C19" i="12"/>
  <c r="C9" i="12"/>
  <c r="C7" i="12"/>
  <c r="E9" i="12" s="1"/>
  <c r="E10" i="11"/>
  <c r="E12" i="11"/>
  <c r="C10" i="11"/>
  <c r="C8" i="11"/>
  <c r="C8" i="10"/>
  <c r="C10" i="10"/>
  <c r="C12" i="10"/>
  <c r="C20" i="9"/>
  <c r="C7" i="9"/>
  <c r="C11" i="9"/>
  <c r="E8" i="16" l="1"/>
  <c r="C10" i="16"/>
  <c r="E10" i="15"/>
  <c r="E8" i="15"/>
  <c r="C10" i="15"/>
  <c r="E10" i="14"/>
  <c r="E8" i="14"/>
  <c r="C10" i="14"/>
  <c r="E23" i="12"/>
  <c r="E21" i="12"/>
  <c r="C23" i="12"/>
  <c r="C11" i="12"/>
  <c r="E11" i="12"/>
  <c r="C12" i="11"/>
  <c r="E12" i="10"/>
  <c r="E10" i="10"/>
  <c r="E24" i="9"/>
  <c r="C24" i="9"/>
  <c r="E22" i="9"/>
  <c r="E11" i="9"/>
  <c r="E9" i="9"/>
  <c r="C24" i="8" l="1"/>
  <c r="C11" i="8"/>
  <c r="E24" i="8"/>
  <c r="E22" i="8"/>
  <c r="E11" i="8"/>
  <c r="E9" i="8"/>
  <c r="E13" i="7" l="1"/>
  <c r="C13" i="7"/>
  <c r="E11" i="7"/>
  <c r="C11" i="7"/>
  <c r="B10" i="6" l="1"/>
  <c r="L14" i="5"/>
  <c r="G14" i="5"/>
  <c r="H14" i="5"/>
  <c r="I14" i="5"/>
  <c r="J14" i="5"/>
  <c r="K14" i="5" s="1"/>
  <c r="M14" i="5" s="1"/>
  <c r="F14" i="5"/>
  <c r="D14" i="5"/>
  <c r="B7" i="5"/>
  <c r="B13" i="5"/>
  <c r="C19" i="4"/>
  <c r="C10" i="4"/>
  <c r="C11" i="3"/>
  <c r="E11" i="3"/>
  <c r="E9" i="3"/>
  <c r="A22" i="2"/>
  <c r="C10" i="2"/>
  <c r="B10" i="2"/>
  <c r="B11" i="2" s="1"/>
  <c r="B6" i="1"/>
  <c r="B12" i="2" l="1"/>
  <c r="C11" i="2"/>
  <c r="B13" i="2" l="1"/>
  <c r="C12" i="2"/>
  <c r="B14" i="2" l="1"/>
  <c r="C13" i="2"/>
  <c r="B15" i="2" l="1"/>
  <c r="C14" i="2"/>
  <c r="B16" i="2" l="1"/>
  <c r="C16" i="2" s="1"/>
  <c r="C15" i="2"/>
</calcChain>
</file>

<file path=xl/sharedStrings.xml><?xml version="1.0" encoding="utf-8"?>
<sst xmlns="http://schemas.openxmlformats.org/spreadsheetml/2006/main" count="276" uniqueCount="57">
  <si>
    <t>Расчеты по простым процентам</t>
  </si>
  <si>
    <t>Депозит</t>
  </si>
  <si>
    <t>Процентная ставка, годовая</t>
  </si>
  <si>
    <t>Срок, лет</t>
  </si>
  <si>
    <t>Будущее значение депозита</t>
  </si>
  <si>
    <t>Задание 2</t>
  </si>
  <si>
    <t>ставка, %</t>
  </si>
  <si>
    <t>срок, лет</t>
  </si>
  <si>
    <t>Решение</t>
  </si>
  <si>
    <t>Способ 1</t>
  </si>
  <si>
    <t>Период</t>
  </si>
  <si>
    <t>Дисконтирование</t>
  </si>
  <si>
    <t>Сумма вклада</t>
  </si>
  <si>
    <t>Наращенная сумма</t>
  </si>
  <si>
    <t>Способ 2</t>
  </si>
  <si>
    <t>БС=ПС*(1+Ставка)^Кпер</t>
  </si>
  <si>
    <t>Задача. Вычисление будущей стоимости депозита</t>
  </si>
  <si>
    <t>периодический платеж</t>
  </si>
  <si>
    <t>Начислений процентов за год</t>
  </si>
  <si>
    <t>Проццентная ставка за период</t>
  </si>
  <si>
    <t>Срок депозита, лет</t>
  </si>
  <si>
    <t>Общее число периодов</t>
  </si>
  <si>
    <t>Обязательность платежей</t>
  </si>
  <si>
    <t>Пс</t>
  </si>
  <si>
    <t>Плт</t>
  </si>
  <si>
    <t>Ставка</t>
  </si>
  <si>
    <t>Кпер</t>
  </si>
  <si>
    <t>Тип</t>
  </si>
  <si>
    <t>Бс</t>
  </si>
  <si>
    <t>Задача 4</t>
  </si>
  <si>
    <t>Периодический платеж</t>
  </si>
  <si>
    <t xml:space="preserve">Процентная ставка, годовая </t>
  </si>
  <si>
    <t>Процентная ставка за период</t>
  </si>
  <si>
    <t>БС</t>
  </si>
  <si>
    <t>Задание 5</t>
  </si>
  <si>
    <t>Первоначальный взнос</t>
  </si>
  <si>
    <t>Ставка, годовая</t>
  </si>
  <si>
    <t>Начислений процентов, в год</t>
  </si>
  <si>
    <t>Будущее значение вклада</t>
  </si>
  <si>
    <t>Задача 6. Стоимость облигаций</t>
  </si>
  <si>
    <t>Номинал:</t>
  </si>
  <si>
    <t>Ставка:</t>
  </si>
  <si>
    <t>Будущая стоимость</t>
  </si>
  <si>
    <t>Вывод: 27% лучше</t>
  </si>
  <si>
    <t>Клиент 1</t>
  </si>
  <si>
    <t>Клиент 2</t>
  </si>
  <si>
    <t>Существует два варианта размещения 50 тыс. руб. в банке в течение трех лет: в начале каждого года под 19% годовых или в конце каждого года под 27% годовых. Определить наиболее предпочтительный вариант.</t>
  </si>
  <si>
    <t>В банке размещен двухлетний депозит в сумме 30 тыс. руб. под 12% годовых. Начисление процентов производится ежеквартально. Определить величину депозита в конце срока размещения.</t>
  </si>
  <si>
    <t>Два клиента банка в течение нескольких лет вносят одинаковые фиксированные денежные суммы под 14% годовых. Один клиент делает взнос в начале каждого квартала, другой – в конце каждого месяца. Определить размеры накопленных клиентами к концу пятого года сумм, если общая сумма взносов каждого из них за год равнялась 12 тыс. руб.</t>
  </si>
  <si>
    <t>Определить итоговую величину депозита, если сумма размером 7 тыс. руб. размещена в банке под 11% годовых сроком на 27 месяцев с еже-квартальным начислением процентов.</t>
  </si>
  <si>
    <t>В начале каждого месяца на депозитный счет в банке под 13,5% годовых вносится 1 тыс. руб. Определить накопленную за 3 года сумму вклада.</t>
  </si>
  <si>
    <t>Существует два варианта размещения денежных средств в банке: 3-х месячный депозит под 15% годовых или  6-ти месячный депозит под 17% годовых. Как выгоднее вкладывать деньги на полгода: дважды на 3 месяца или один раз на 6 месяцев?</t>
  </si>
  <si>
    <t>ВАРИАНТ 1</t>
  </si>
  <si>
    <t>ВАРИАНТ 2</t>
  </si>
  <si>
    <t>Рассчитать будущую стоимость облигации номиналом 100 тыс. руб., выпущенной на 4 года, если предусмотрен следующий порядок начисления купона: в первый год – 12,5%, в следующие два года – 14%, в последний год – 17% годовых.</t>
  </si>
  <si>
    <t>Корпорация планирует ежеквартально в течение 8-ми лет делать отчисления по 2 000 руб. для создания фонда выкупа своих облигаций. Средства размещаются на депозит в банке под 10% годовых. Выплата процентов не осуществляется. Какая сумма будет накоплена к концу срока сделки? Выплата процентов не осуществляется.</t>
  </si>
  <si>
    <t>Если Вы занимаете 30 000 рублей на два года под 8% годовых, то сколько всего денег Вы должны возвратить?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</si>
</sst>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₽&quot;;[Red]\-#,##0.00\ &quot;₽&quot;"/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/>
    <xf numFmtId="9" fontId="0" fillId="0" borderId="0" xfId="0" applyNumberFormat="1"/>
    <xf numFmtId="2" fontId="0" fillId="0" borderId="0" xfId="0" applyNumberFormat="1"/>
    <xf numFmtId="8" fontId="0" fillId="0" borderId="0" xfId="0" applyNumberFormat="1"/>
    <xf numFmtId="10" fontId="0" fillId="2" borderId="1" xfId="0" applyNumberFormat="1" applyFill="1" applyBorder="1"/>
    <xf numFmtId="8" fontId="0" fillId="2" borderId="1" xfId="0" applyNumberFormat="1" applyFill="1" applyBorder="1"/>
    <xf numFmtId="0" fontId="1" fillId="0" borderId="0" xfId="0" applyFont="1"/>
    <xf numFmtId="0" fontId="0" fillId="2" borderId="1" xfId="0" applyNumberFormat="1" applyFill="1" applyBorder="1"/>
    <xf numFmtId="164" fontId="0" fillId="0" borderId="0" xfId="0" applyNumberFormat="1"/>
    <xf numFmtId="9" fontId="0" fillId="2" borderId="0" xfId="0" applyNumberFormat="1" applyFill="1"/>
    <xf numFmtId="164" fontId="0" fillId="2" borderId="1" xfId="0" applyNumberFormat="1" applyFill="1" applyBorder="1"/>
    <xf numFmtId="9" fontId="0" fillId="2" borderId="1" xfId="0" applyNumberFormat="1" applyFill="1" applyBorder="1"/>
    <xf numFmtId="0" fontId="0" fillId="3" borderId="0" xfId="0" applyFill="1"/>
    <xf numFmtId="0" fontId="0" fillId="0" borderId="0" xfId="0" applyNumberFormat="1"/>
    <xf numFmtId="0" fontId="0" fillId="2" borderId="0" xfId="0" applyFill="1" applyBorder="1"/>
    <xf numFmtId="0" fontId="2" fillId="0" borderId="0" xfId="0" applyFont="1"/>
    <xf numFmtId="0" fontId="2" fillId="0" borderId="0" xfId="0" applyFont="1" applyAlignment="1">
      <alignment horizontal="justify" vertical="center"/>
    </xf>
    <xf numFmtId="8" fontId="0" fillId="4" borderId="1" xfId="0" applyNumberFormat="1" applyFill="1" applyBorder="1"/>
    <xf numFmtId="0" fontId="0" fillId="5" borderId="0" xfId="0" applyFill="1" applyBorder="1"/>
    <xf numFmtId="2" fontId="0" fillId="2" borderId="1" xfId="0" applyNumberFormat="1" applyFill="1" applyBorder="1"/>
    <xf numFmtId="10" fontId="0" fillId="6" borderId="1" xfId="0" applyNumberFormat="1" applyFill="1" applyBorder="1"/>
    <xf numFmtId="0" fontId="0" fillId="6" borderId="1" xfId="0" applyNumberFormat="1" applyFill="1" applyBorder="1"/>
    <xf numFmtId="8" fontId="0" fillId="6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10" fontId="0" fillId="5" borderId="1" xfId="0" applyNumberFormat="1" applyFill="1" applyBorder="1"/>
    <xf numFmtId="2" fontId="0" fillId="5" borderId="1" xfId="0" applyNumberFormat="1" applyFill="1" applyBorder="1"/>
    <xf numFmtId="0" fontId="3" fillId="0" borderId="0" xfId="0" applyFont="1"/>
    <xf numFmtId="0" fontId="0" fillId="8" borderId="1" xfId="0" applyFont="1" applyFill="1" applyBorder="1"/>
    <xf numFmtId="8" fontId="0" fillId="8" borderId="1" xfId="0" applyNumberFormat="1" applyFont="1" applyFill="1" applyBorder="1"/>
    <xf numFmtId="0" fontId="0" fillId="5" borderId="1" xfId="0" applyNumberFormat="1" applyFill="1" applyBorder="1"/>
    <xf numFmtId="8" fontId="0" fillId="5" borderId="1" xfId="0" applyNumberForma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5" x14ac:dyDescent="0.25"/>
  <cols>
    <col min="1" max="1" width="27.140625" customWidth="1"/>
    <col min="2" max="2" width="11.5703125" bestFit="1" customWidth="1"/>
  </cols>
  <sheetData>
    <row r="1" spans="1:2" x14ac:dyDescent="0.25">
      <c r="A1" t="s">
        <v>0</v>
      </c>
    </row>
    <row r="3" spans="1:2" x14ac:dyDescent="0.25">
      <c r="A3" s="2" t="s">
        <v>1</v>
      </c>
      <c r="B3" s="4">
        <v>7000</v>
      </c>
    </row>
    <row r="4" spans="1:2" x14ac:dyDescent="0.25">
      <c r="A4" s="2" t="s">
        <v>2</v>
      </c>
      <c r="B4" s="5">
        <v>0.09</v>
      </c>
    </row>
    <row r="5" spans="1:2" x14ac:dyDescent="0.25">
      <c r="A5" s="2" t="s">
        <v>3</v>
      </c>
      <c r="B5" s="3">
        <v>1</v>
      </c>
    </row>
    <row r="6" spans="1:2" x14ac:dyDescent="0.25">
      <c r="A6" s="2" t="s">
        <v>4</v>
      </c>
      <c r="B6" s="3">
        <f>B3*(1+B4*B5)</f>
        <v>7630.0000000000009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H27" sqref="H27"/>
    </sheetView>
  </sheetViews>
  <sheetFormatPr defaultRowHeight="15" x14ac:dyDescent="0.25"/>
  <cols>
    <col min="1" max="1" width="15.7109375" customWidth="1"/>
    <col min="2" max="2" width="18.140625" customWidth="1"/>
    <col min="3" max="3" width="18.42578125" customWidth="1"/>
  </cols>
  <sheetData>
    <row r="1" spans="1:3" x14ac:dyDescent="0.25">
      <c r="A1" t="s">
        <v>5</v>
      </c>
    </row>
    <row r="3" spans="1:3" x14ac:dyDescent="0.25">
      <c r="A3" t="s">
        <v>12</v>
      </c>
      <c r="B3" s="7">
        <v>2000</v>
      </c>
    </row>
    <row r="4" spans="1:3" x14ac:dyDescent="0.25">
      <c r="A4" t="s">
        <v>6</v>
      </c>
      <c r="B4" s="7">
        <v>0.06</v>
      </c>
    </row>
    <row r="5" spans="1:3" x14ac:dyDescent="0.25">
      <c r="A5" t="s">
        <v>7</v>
      </c>
      <c r="B5" s="7">
        <v>7</v>
      </c>
    </row>
    <row r="7" spans="1:3" x14ac:dyDescent="0.25">
      <c r="A7" t="s">
        <v>8</v>
      </c>
    </row>
    <row r="8" spans="1:3" x14ac:dyDescent="0.25">
      <c r="A8" s="11" t="s">
        <v>9</v>
      </c>
    </row>
    <row r="9" spans="1:3" x14ac:dyDescent="0.25">
      <c r="A9" s="2" t="s">
        <v>10</v>
      </c>
      <c r="B9" s="2" t="s">
        <v>11</v>
      </c>
      <c r="C9" s="2" t="s">
        <v>13</v>
      </c>
    </row>
    <row r="10" spans="1:3" x14ac:dyDescent="0.25">
      <c r="A10" s="2">
        <v>1</v>
      </c>
      <c r="B10" s="2">
        <f>1+1*$B$4</f>
        <v>1.06</v>
      </c>
      <c r="C10" s="2">
        <f>$B$3*B10</f>
        <v>2120</v>
      </c>
    </row>
    <row r="11" spans="1:3" x14ac:dyDescent="0.25">
      <c r="A11" s="2">
        <v>2</v>
      </c>
      <c r="B11" s="2">
        <f>B10+B10*$B$4</f>
        <v>1.1236000000000002</v>
      </c>
      <c r="C11" s="2">
        <f t="shared" ref="C11:C16" si="0">$B$3*B11</f>
        <v>2247.2000000000003</v>
      </c>
    </row>
    <row r="12" spans="1:3" x14ac:dyDescent="0.25">
      <c r="A12" s="2">
        <v>3</v>
      </c>
      <c r="B12" s="2">
        <f t="shared" ref="B12:B16" si="1">B11+B11*$B$4</f>
        <v>1.1910160000000001</v>
      </c>
      <c r="C12" s="2">
        <f t="shared" si="0"/>
        <v>2382.0320000000002</v>
      </c>
    </row>
    <row r="13" spans="1:3" x14ac:dyDescent="0.25">
      <c r="A13" s="2">
        <v>4</v>
      </c>
      <c r="B13" s="2">
        <f t="shared" si="1"/>
        <v>1.2624769600000001</v>
      </c>
      <c r="C13" s="2">
        <f t="shared" si="0"/>
        <v>2524.9539200000004</v>
      </c>
    </row>
    <row r="14" spans="1:3" x14ac:dyDescent="0.25">
      <c r="A14" s="2">
        <v>5</v>
      </c>
      <c r="B14" s="2">
        <f t="shared" si="1"/>
        <v>1.3382255776</v>
      </c>
      <c r="C14" s="2">
        <f t="shared" si="0"/>
        <v>2676.4511551999999</v>
      </c>
    </row>
    <row r="15" spans="1:3" x14ac:dyDescent="0.25">
      <c r="A15" s="2">
        <v>6</v>
      </c>
      <c r="B15" s="2">
        <f t="shared" si="1"/>
        <v>1.4185191122560001</v>
      </c>
      <c r="C15" s="2">
        <f t="shared" si="0"/>
        <v>2837.0382245120004</v>
      </c>
    </row>
    <row r="16" spans="1:3" x14ac:dyDescent="0.25">
      <c r="A16" s="2">
        <v>7</v>
      </c>
      <c r="B16" s="2">
        <f t="shared" si="1"/>
        <v>1.5036302589913602</v>
      </c>
      <c r="C16" s="2">
        <f t="shared" si="0"/>
        <v>3007.2605179827201</v>
      </c>
    </row>
    <row r="18" spans="1:1" x14ac:dyDescent="0.25">
      <c r="A18" s="11" t="s">
        <v>14</v>
      </c>
    </row>
    <row r="20" spans="1:1" x14ac:dyDescent="0.25">
      <c r="A20" t="s">
        <v>15</v>
      </c>
    </row>
    <row r="22" spans="1:1" x14ac:dyDescent="0.25">
      <c r="A22" s="2">
        <f>B3*(1+B4)^B5</f>
        <v>3007.2605179827215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8" sqref="C28"/>
    </sheetView>
  </sheetViews>
  <sheetFormatPr defaultRowHeight="15" x14ac:dyDescent="0.25"/>
  <cols>
    <col min="1" max="1" width="31.5703125" customWidth="1"/>
    <col min="3" max="3" width="10.5703125" bestFit="1" customWidth="1"/>
  </cols>
  <sheetData>
    <row r="1" spans="1:5" x14ac:dyDescent="0.25">
      <c r="A1" t="s">
        <v>16</v>
      </c>
    </row>
    <row r="3" spans="1:5" x14ac:dyDescent="0.25">
      <c r="A3" s="2" t="s">
        <v>1</v>
      </c>
      <c r="B3" s="2" t="s">
        <v>23</v>
      </c>
      <c r="C3" s="2">
        <v>-37000</v>
      </c>
    </row>
    <row r="4" spans="1:5" x14ac:dyDescent="0.25">
      <c r="A4" s="2" t="s">
        <v>17</v>
      </c>
      <c r="B4" s="2" t="s">
        <v>24</v>
      </c>
      <c r="C4" s="2">
        <v>0</v>
      </c>
    </row>
    <row r="5" spans="1:5" x14ac:dyDescent="0.25">
      <c r="A5" s="2" t="s">
        <v>2</v>
      </c>
      <c r="B5" s="2"/>
      <c r="C5" s="9">
        <v>0.115</v>
      </c>
    </row>
    <row r="6" spans="1:5" x14ac:dyDescent="0.25">
      <c r="A6" s="2" t="s">
        <v>18</v>
      </c>
      <c r="B6" s="2"/>
      <c r="C6" s="2">
        <v>2</v>
      </c>
    </row>
    <row r="7" spans="1:5" x14ac:dyDescent="0.25">
      <c r="A7" s="2" t="s">
        <v>19</v>
      </c>
      <c r="B7" s="2" t="s">
        <v>25</v>
      </c>
      <c r="C7" s="9">
        <v>5.7500000000000002E-2</v>
      </c>
    </row>
    <row r="8" spans="1:5" x14ac:dyDescent="0.25">
      <c r="A8" s="2" t="s">
        <v>20</v>
      </c>
      <c r="B8" s="2"/>
      <c r="C8" s="2">
        <v>3</v>
      </c>
    </row>
    <row r="9" spans="1:5" x14ac:dyDescent="0.25">
      <c r="A9" s="2" t="s">
        <v>21</v>
      </c>
      <c r="B9" s="2" t="s">
        <v>26</v>
      </c>
      <c r="C9" s="12">
        <v>6</v>
      </c>
      <c r="E9" s="2">
        <f>-C3*(1+C7)^C9</f>
        <v>51746.857428072864</v>
      </c>
    </row>
    <row r="10" spans="1:5" x14ac:dyDescent="0.25">
      <c r="A10" s="2" t="s">
        <v>22</v>
      </c>
      <c r="B10" s="2" t="s">
        <v>27</v>
      </c>
      <c r="C10" s="2">
        <v>0</v>
      </c>
    </row>
    <row r="11" spans="1:5" x14ac:dyDescent="0.25">
      <c r="A11" s="2" t="s">
        <v>4</v>
      </c>
      <c r="B11" s="2" t="s">
        <v>28</v>
      </c>
      <c r="C11" s="10">
        <f>FV(C7,C9,C4,C3,C10)</f>
        <v>51746.857428072864</v>
      </c>
      <c r="E11" s="2">
        <f>-(C3*(1+C7)^C9+C4*(1+C7)*((1+C7)^C9-1)/C7)</f>
        <v>51746.857428072864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23" sqref="E23"/>
    </sheetView>
  </sheetViews>
  <sheetFormatPr defaultRowHeight="15" x14ac:dyDescent="0.25"/>
  <cols>
    <col min="1" max="1" width="28" customWidth="1"/>
    <col min="3" max="3" width="12.28515625" bestFit="1" customWidth="1"/>
  </cols>
  <sheetData>
    <row r="1" spans="1:3" x14ac:dyDescent="0.25">
      <c r="A1" t="s">
        <v>29</v>
      </c>
    </row>
    <row r="3" spans="1:3" x14ac:dyDescent="0.25">
      <c r="A3" s="2" t="s">
        <v>30</v>
      </c>
      <c r="B3" s="2" t="s">
        <v>24</v>
      </c>
      <c r="C3" s="15">
        <v>20000</v>
      </c>
    </row>
    <row r="4" spans="1:3" x14ac:dyDescent="0.25">
      <c r="A4" s="2" t="s">
        <v>31</v>
      </c>
      <c r="B4" s="2"/>
      <c r="C4" s="16">
        <v>0.17</v>
      </c>
    </row>
    <row r="5" spans="1:3" x14ac:dyDescent="0.25">
      <c r="A5" s="2" t="s">
        <v>18</v>
      </c>
      <c r="B5" s="2"/>
      <c r="C5" s="2">
        <v>1</v>
      </c>
    </row>
    <row r="6" spans="1:3" x14ac:dyDescent="0.25">
      <c r="A6" s="2" t="s">
        <v>32</v>
      </c>
      <c r="B6" s="2" t="s">
        <v>25</v>
      </c>
      <c r="C6" s="16">
        <v>0.17</v>
      </c>
    </row>
    <row r="7" spans="1:3" x14ac:dyDescent="0.25">
      <c r="A7" s="2" t="s">
        <v>20</v>
      </c>
      <c r="B7" s="2"/>
      <c r="C7" s="2">
        <v>5</v>
      </c>
    </row>
    <row r="8" spans="1:3" x14ac:dyDescent="0.25">
      <c r="A8" s="2" t="s">
        <v>21</v>
      </c>
      <c r="B8" s="2" t="s">
        <v>26</v>
      </c>
      <c r="C8" s="2">
        <v>5</v>
      </c>
    </row>
    <row r="9" spans="1:3" x14ac:dyDescent="0.25">
      <c r="A9" s="2" t="s">
        <v>22</v>
      </c>
      <c r="B9" s="2" t="s">
        <v>27</v>
      </c>
      <c r="C9" s="2">
        <v>1</v>
      </c>
    </row>
    <row r="10" spans="1:3" x14ac:dyDescent="0.25">
      <c r="A10" s="2" t="s">
        <v>4</v>
      </c>
      <c r="B10" s="2" t="s">
        <v>33</v>
      </c>
      <c r="C10" s="10">
        <f>FV(C6,C8,-C3,,C9)</f>
        <v>164136.96491399987</v>
      </c>
    </row>
    <row r="12" spans="1:3" x14ac:dyDescent="0.25">
      <c r="A12" s="2" t="s">
        <v>30</v>
      </c>
      <c r="B12" s="2" t="s">
        <v>24</v>
      </c>
      <c r="C12" s="15">
        <v>20000</v>
      </c>
    </row>
    <row r="13" spans="1:3" x14ac:dyDescent="0.25">
      <c r="A13" s="2" t="s">
        <v>31</v>
      </c>
      <c r="B13" s="2"/>
      <c r="C13" s="16">
        <v>0.17</v>
      </c>
    </row>
    <row r="14" spans="1:3" x14ac:dyDescent="0.25">
      <c r="A14" s="2" t="s">
        <v>18</v>
      </c>
      <c r="B14" s="2"/>
      <c r="C14" s="2">
        <v>1</v>
      </c>
    </row>
    <row r="15" spans="1:3" x14ac:dyDescent="0.25">
      <c r="A15" s="2" t="s">
        <v>32</v>
      </c>
      <c r="B15" s="2" t="s">
        <v>25</v>
      </c>
      <c r="C15" s="16">
        <v>0.17</v>
      </c>
    </row>
    <row r="16" spans="1:3" x14ac:dyDescent="0.25">
      <c r="A16" s="2" t="s">
        <v>20</v>
      </c>
      <c r="B16" s="2"/>
      <c r="C16" s="2">
        <v>5</v>
      </c>
    </row>
    <row r="17" spans="1:3" x14ac:dyDescent="0.25">
      <c r="A17" s="2" t="s">
        <v>21</v>
      </c>
      <c r="B17" s="2" t="s">
        <v>26</v>
      </c>
      <c r="C17" s="2">
        <v>5</v>
      </c>
    </row>
    <row r="18" spans="1:3" x14ac:dyDescent="0.25">
      <c r="A18" s="2" t="s">
        <v>22</v>
      </c>
      <c r="B18" s="2" t="s">
        <v>27</v>
      </c>
      <c r="C18" s="2">
        <v>0</v>
      </c>
    </row>
    <row r="19" spans="1:3" x14ac:dyDescent="0.25">
      <c r="A19" s="2" t="s">
        <v>4</v>
      </c>
      <c r="B19" s="2" t="s">
        <v>33</v>
      </c>
      <c r="C19" s="10">
        <f>FV(C15,C17,-C12,,C18)</f>
        <v>140288.00419999988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F33" sqref="F33"/>
    </sheetView>
  </sheetViews>
  <sheetFormatPr defaultRowHeight="15" x14ac:dyDescent="0.25"/>
  <cols>
    <col min="1" max="1" width="28.7109375" customWidth="1"/>
    <col min="2" max="2" width="14.140625" bestFit="1" customWidth="1"/>
    <col min="4" max="4" width="11.5703125" bestFit="1" customWidth="1"/>
    <col min="5" max="5" width="12.28515625" bestFit="1" customWidth="1"/>
  </cols>
  <sheetData>
    <row r="1" spans="1:13" x14ac:dyDescent="0.25">
      <c r="A1" t="s">
        <v>34</v>
      </c>
    </row>
    <row r="3" spans="1:13" x14ac:dyDescent="0.25">
      <c r="A3" t="s">
        <v>35</v>
      </c>
      <c r="B3" s="13">
        <v>400000</v>
      </c>
    </row>
    <row r="4" spans="1:13" x14ac:dyDescent="0.25">
      <c r="A4" t="s">
        <v>36</v>
      </c>
      <c r="B4" s="6">
        <v>7.0000000000000007E-2</v>
      </c>
    </row>
    <row r="5" spans="1:13" x14ac:dyDescent="0.25">
      <c r="A5" t="s">
        <v>3</v>
      </c>
      <c r="B5">
        <v>4</v>
      </c>
    </row>
    <row r="6" spans="1:13" x14ac:dyDescent="0.25">
      <c r="A6" t="s">
        <v>37</v>
      </c>
      <c r="B6">
        <v>12</v>
      </c>
    </row>
    <row r="7" spans="1:13" x14ac:dyDescent="0.25">
      <c r="A7" t="s">
        <v>38</v>
      </c>
      <c r="B7" s="8">
        <f>FV(B4/B6,B5*B6,,-B3)</f>
        <v>528821.55115414283</v>
      </c>
    </row>
    <row r="9" spans="1:13" x14ac:dyDescent="0.25">
      <c r="A9" t="s">
        <v>35</v>
      </c>
      <c r="B9" s="13">
        <v>400000</v>
      </c>
    </row>
    <row r="10" spans="1:13" x14ac:dyDescent="0.25">
      <c r="A10" t="s">
        <v>36</v>
      </c>
      <c r="B10" s="6">
        <v>0.10179556257224454</v>
      </c>
    </row>
    <row r="11" spans="1:13" x14ac:dyDescent="0.25">
      <c r="A11" t="s">
        <v>3</v>
      </c>
      <c r="B11">
        <v>4</v>
      </c>
    </row>
    <row r="12" spans="1:13" x14ac:dyDescent="0.25">
      <c r="A12" t="s">
        <v>37</v>
      </c>
      <c r="B12">
        <v>12</v>
      </c>
    </row>
    <row r="13" spans="1:13" x14ac:dyDescent="0.25">
      <c r="A13" t="s">
        <v>38</v>
      </c>
      <c r="B13" s="8">
        <f>FV(B10/B12,B11*B12,,-B9)</f>
        <v>599999.87484133022</v>
      </c>
    </row>
    <row r="14" spans="1:13" x14ac:dyDescent="0.25">
      <c r="D14" s="8">
        <f>FV(B4/B6,B5*B6,,-B3)</f>
        <v>528821.55115414283</v>
      </c>
      <c r="E14" s="1">
        <v>200000</v>
      </c>
      <c r="F14" s="1">
        <f>E14+30000</f>
        <v>230000</v>
      </c>
      <c r="G14" s="1">
        <f t="shared" ref="G14:M14" si="0">F14+30000</f>
        <v>260000</v>
      </c>
      <c r="H14" s="1">
        <f t="shared" si="0"/>
        <v>290000</v>
      </c>
      <c r="I14" s="1">
        <f t="shared" si="0"/>
        <v>320000</v>
      </c>
      <c r="J14" s="1">
        <f t="shared" si="0"/>
        <v>350000</v>
      </c>
      <c r="K14" s="1">
        <f t="shared" si="0"/>
        <v>380000</v>
      </c>
      <c r="L14" s="1">
        <f>K14+30000</f>
        <v>410000</v>
      </c>
      <c r="M14" s="1">
        <f t="shared" si="0"/>
        <v>440000</v>
      </c>
    </row>
    <row r="15" spans="1:13" x14ac:dyDescent="0.25">
      <c r="D15" s="14">
        <v>0.05</v>
      </c>
      <c r="E15" s="8">
        <f t="dataTable" ref="E15:M22" dt2D="1" dtr="1" r1="B3" r2="B4"/>
        <v>244179.07100508417</v>
      </c>
      <c r="F15">
        <v>280805.93165584683</v>
      </c>
      <c r="G15">
        <v>317432.79230660945</v>
      </c>
      <c r="H15">
        <v>354059.65295737208</v>
      </c>
      <c r="I15">
        <v>390686.5136081347</v>
      </c>
      <c r="J15">
        <v>427313.37425889733</v>
      </c>
      <c r="K15">
        <v>463940.23490965995</v>
      </c>
      <c r="L15">
        <v>500567.09556042257</v>
      </c>
      <c r="M15">
        <v>537193.9562111852</v>
      </c>
    </row>
    <row r="16" spans="1:13" x14ac:dyDescent="0.25">
      <c r="D16" s="14">
        <v>0.06</v>
      </c>
      <c r="E16">
        <v>254097.83221907591</v>
      </c>
      <c r="F16">
        <v>292212.50705193728</v>
      </c>
      <c r="G16">
        <v>330327.18188479869</v>
      </c>
      <c r="H16">
        <v>368441.85671766003</v>
      </c>
      <c r="I16">
        <v>406556.53155052144</v>
      </c>
      <c r="J16">
        <v>444671.20638338279</v>
      </c>
      <c r="K16">
        <v>482785.88121624419</v>
      </c>
      <c r="L16">
        <v>520900.55604910559</v>
      </c>
      <c r="M16">
        <v>559015.230881967</v>
      </c>
    </row>
    <row r="17" spans="4:13" x14ac:dyDescent="0.25">
      <c r="D17" s="14">
        <v>7.0000000000000007E-2</v>
      </c>
      <c r="E17">
        <v>264410.77557707141</v>
      </c>
      <c r="F17">
        <v>304072.39191363211</v>
      </c>
      <c r="G17">
        <v>343734.0082501928</v>
      </c>
      <c r="H17">
        <v>383395.62458675355</v>
      </c>
      <c r="I17">
        <v>423057.24092331424</v>
      </c>
      <c r="J17">
        <v>462718.85725987493</v>
      </c>
      <c r="K17">
        <v>502380.47359643568</v>
      </c>
      <c r="L17">
        <v>542042.08993299631</v>
      </c>
      <c r="M17">
        <v>581703.70626955712</v>
      </c>
    </row>
    <row r="18" spans="4:13" x14ac:dyDescent="0.25">
      <c r="D18" s="14">
        <v>0.08</v>
      </c>
      <c r="E18">
        <v>275133.2200867582</v>
      </c>
      <c r="F18">
        <v>316403.20309977193</v>
      </c>
      <c r="G18">
        <v>357673.18611278565</v>
      </c>
      <c r="H18">
        <v>398943.16912579938</v>
      </c>
      <c r="I18">
        <v>440213.15213881311</v>
      </c>
      <c r="J18">
        <v>481483.13515182683</v>
      </c>
      <c r="K18">
        <v>522753.11816484056</v>
      </c>
      <c r="L18">
        <v>564023.10117785423</v>
      </c>
      <c r="M18" s="17">
        <v>605293.08419086796</v>
      </c>
    </row>
    <row r="19" spans="4:13" x14ac:dyDescent="0.25">
      <c r="D19" s="14">
        <v>0.09</v>
      </c>
      <c r="E19">
        <v>286281.06666274247</v>
      </c>
      <c r="F19">
        <v>329223.22666215384</v>
      </c>
      <c r="G19">
        <v>372165.38666156522</v>
      </c>
      <c r="H19">
        <v>415107.5466609766</v>
      </c>
      <c r="I19">
        <v>458049.70666038798</v>
      </c>
      <c r="J19">
        <v>500991.86665979936</v>
      </c>
      <c r="K19">
        <v>543934.02665921068</v>
      </c>
      <c r="L19">
        <v>586876.18665862211</v>
      </c>
      <c r="M19" s="17">
        <v>629818.34665803344</v>
      </c>
    </row>
    <row r="20" spans="4:13" x14ac:dyDescent="0.25">
      <c r="D20" s="14">
        <v>0.1</v>
      </c>
      <c r="E20">
        <v>297870.81972143223</v>
      </c>
      <c r="F20">
        <v>342551.44267964707</v>
      </c>
      <c r="G20">
        <v>387232.0656378619</v>
      </c>
      <c r="H20">
        <v>431912.68859607674</v>
      </c>
      <c r="I20">
        <v>476593.31155429158</v>
      </c>
      <c r="J20">
        <v>521273.93451250641</v>
      </c>
      <c r="K20">
        <v>565954.55747072119</v>
      </c>
      <c r="L20" s="17">
        <v>610635.18042893603</v>
      </c>
      <c r="M20" s="17">
        <v>655315.80338715087</v>
      </c>
    </row>
    <row r="21" spans="4:13" x14ac:dyDescent="0.25">
      <c r="D21" s="14">
        <v>0.11</v>
      </c>
      <c r="E21">
        <v>309919.60955849977</v>
      </c>
      <c r="F21">
        <v>356407.55099227472</v>
      </c>
      <c r="G21">
        <v>402895.49242604972</v>
      </c>
      <c r="H21">
        <v>449383.43385982467</v>
      </c>
      <c r="I21">
        <v>495871.37529359962</v>
      </c>
      <c r="J21">
        <v>542359.31672737456</v>
      </c>
      <c r="K21">
        <v>588847.25816114957</v>
      </c>
      <c r="L21" s="17">
        <v>635335.19959492458</v>
      </c>
      <c r="M21" s="17">
        <v>681823.14102869947</v>
      </c>
    </row>
    <row r="22" spans="4:13" x14ac:dyDescent="0.25">
      <c r="D22" s="14">
        <v>0.12</v>
      </c>
      <c r="E22">
        <v>322445.21553649305</v>
      </c>
      <c r="F22">
        <v>370811.99786696699</v>
      </c>
      <c r="G22">
        <v>419178.780197441</v>
      </c>
      <c r="H22">
        <v>467545.56252791494</v>
      </c>
      <c r="I22">
        <v>515912.34485838888</v>
      </c>
      <c r="J22">
        <v>564279.12718886288</v>
      </c>
      <c r="K22" s="17">
        <v>612645.90951933677</v>
      </c>
      <c r="L22" s="17">
        <v>661012.69184981077</v>
      </c>
      <c r="M22" s="17">
        <v>709379.47418028477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6" sqref="A1:C16"/>
    </sheetView>
  </sheetViews>
  <sheetFormatPr defaultRowHeight="15" x14ac:dyDescent="0.25"/>
  <cols>
    <col min="1" max="1" width="28.140625" customWidth="1"/>
    <col min="2" max="2" width="10.5703125" bestFit="1" customWidth="1"/>
  </cols>
  <sheetData>
    <row r="1" spans="1:2" x14ac:dyDescent="0.25">
      <c r="A1" t="s">
        <v>39</v>
      </c>
    </row>
    <row r="3" spans="1:2" x14ac:dyDescent="0.25">
      <c r="A3" t="s">
        <v>40</v>
      </c>
      <c r="B3" s="13">
        <v>50000</v>
      </c>
    </row>
    <row r="4" spans="1:2" x14ac:dyDescent="0.25">
      <c r="A4" t="s">
        <v>41</v>
      </c>
      <c r="B4" s="6">
        <v>0.1</v>
      </c>
    </row>
    <row r="5" spans="1:2" x14ac:dyDescent="0.25">
      <c r="B5" s="6">
        <v>0.2</v>
      </c>
    </row>
    <row r="6" spans="1:2" x14ac:dyDescent="0.25">
      <c r="B6" s="6">
        <v>0.2</v>
      </c>
    </row>
    <row r="7" spans="1:2" x14ac:dyDescent="0.25">
      <c r="B7" s="6">
        <v>0.25</v>
      </c>
    </row>
    <row r="8" spans="1:2" x14ac:dyDescent="0.25">
      <c r="B8" s="6">
        <v>0.25</v>
      </c>
    </row>
    <row r="9" spans="1:2" x14ac:dyDescent="0.25">
      <c r="B9" s="6">
        <v>0.25</v>
      </c>
    </row>
    <row r="10" spans="1:2" x14ac:dyDescent="0.25">
      <c r="A10" t="s">
        <v>42</v>
      </c>
      <c r="B10" s="18">
        <f>FVSCHEDULE(B3,B4:B9)</f>
        <v>154687.5</v>
      </c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6" sqref="B26"/>
    </sheetView>
  </sheetViews>
  <sheetFormatPr defaultRowHeight="15" x14ac:dyDescent="0.25"/>
  <cols>
    <col min="1" max="1" width="43.140625" customWidth="1"/>
    <col min="2" max="2" width="23.140625" customWidth="1"/>
    <col min="3" max="3" width="14.28515625" customWidth="1"/>
  </cols>
  <sheetData>
    <row r="1" spans="1:5" x14ac:dyDescent="0.25">
      <c r="A1" t="s">
        <v>0</v>
      </c>
    </row>
    <row r="3" spans="1:5" x14ac:dyDescent="0.25">
      <c r="A3" t="s">
        <v>16</v>
      </c>
    </row>
    <row r="5" spans="1:5" x14ac:dyDescent="0.25">
      <c r="A5" s="2" t="s">
        <v>1</v>
      </c>
      <c r="B5" s="2" t="s">
        <v>23</v>
      </c>
      <c r="C5" s="2">
        <v>-30000</v>
      </c>
    </row>
    <row r="6" spans="1:5" x14ac:dyDescent="0.25">
      <c r="A6" s="2" t="s">
        <v>17</v>
      </c>
      <c r="B6" s="2" t="s">
        <v>24</v>
      </c>
      <c r="C6" s="2">
        <v>0</v>
      </c>
    </row>
    <row r="7" spans="1:5" x14ac:dyDescent="0.25">
      <c r="A7" s="2" t="s">
        <v>2</v>
      </c>
      <c r="B7" s="2"/>
      <c r="C7" s="9">
        <v>0.12</v>
      </c>
    </row>
    <row r="8" spans="1:5" x14ac:dyDescent="0.25">
      <c r="A8" s="2" t="s">
        <v>18</v>
      </c>
      <c r="B8" s="2"/>
      <c r="C8" s="2">
        <v>4</v>
      </c>
    </row>
    <row r="9" spans="1:5" x14ac:dyDescent="0.25">
      <c r="A9" s="2" t="s">
        <v>19</v>
      </c>
      <c r="B9" s="2" t="s">
        <v>25</v>
      </c>
      <c r="C9" s="9">
        <v>0.03</v>
      </c>
    </row>
    <row r="10" spans="1:5" x14ac:dyDescent="0.25">
      <c r="A10" s="2" t="s">
        <v>20</v>
      </c>
      <c r="B10" s="2"/>
      <c r="C10" s="2">
        <v>2</v>
      </c>
    </row>
    <row r="11" spans="1:5" x14ac:dyDescent="0.25">
      <c r="A11" s="2" t="s">
        <v>21</v>
      </c>
      <c r="B11" s="2" t="s">
        <v>26</v>
      </c>
      <c r="C11" s="12">
        <f>C8*C10</f>
        <v>8</v>
      </c>
      <c r="E11" s="2">
        <f>-C5*(1+C9)^C11</f>
        <v>38003.102441628478</v>
      </c>
    </row>
    <row r="12" spans="1:5" x14ac:dyDescent="0.25">
      <c r="A12" s="2" t="s">
        <v>22</v>
      </c>
      <c r="B12" s="2" t="s">
        <v>27</v>
      </c>
      <c r="C12" s="2">
        <v>0</v>
      </c>
    </row>
    <row r="13" spans="1:5" x14ac:dyDescent="0.25">
      <c r="A13" s="2" t="s">
        <v>4</v>
      </c>
      <c r="B13" s="2" t="s">
        <v>28</v>
      </c>
      <c r="C13" s="10">
        <f>FV(C9,C11,C6,C5,C12)</f>
        <v>38003.102441628478</v>
      </c>
      <c r="E13" s="2">
        <f>-(C5*(1+C9)^C11+C6*(1+C9)*((1+C9)^C11-1)/C9)</f>
        <v>38003.102441628478</v>
      </c>
    </row>
    <row r="15" spans="1:5" ht="18.75" x14ac:dyDescent="0.3">
      <c r="A15" s="20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5" workbookViewId="0">
      <selection activeCell="E28" sqref="E28"/>
    </sheetView>
  </sheetViews>
  <sheetFormatPr defaultRowHeight="15" x14ac:dyDescent="0.25"/>
  <cols>
    <col min="1" max="1" width="31.5703125" customWidth="1"/>
    <col min="3" max="3" width="11.5703125" bestFit="1" customWidth="1"/>
  </cols>
  <sheetData>
    <row r="1" spans="1:5" x14ac:dyDescent="0.25">
      <c r="A1" t="s">
        <v>16</v>
      </c>
    </row>
    <row r="3" spans="1:5" x14ac:dyDescent="0.25">
      <c r="A3" s="2" t="s">
        <v>1</v>
      </c>
      <c r="B3" s="2" t="s">
        <v>23</v>
      </c>
      <c r="C3" s="2">
        <v>-50000</v>
      </c>
    </row>
    <row r="4" spans="1:5" x14ac:dyDescent="0.25">
      <c r="A4" s="2" t="s">
        <v>17</v>
      </c>
      <c r="B4" s="2" t="s">
        <v>24</v>
      </c>
      <c r="C4" s="2">
        <v>0</v>
      </c>
    </row>
    <row r="5" spans="1:5" x14ac:dyDescent="0.25">
      <c r="A5" s="2" t="s">
        <v>2</v>
      </c>
      <c r="B5" s="2"/>
      <c r="C5" s="9">
        <v>0.19</v>
      </c>
    </row>
    <row r="6" spans="1:5" x14ac:dyDescent="0.25">
      <c r="A6" s="2" t="s">
        <v>18</v>
      </c>
      <c r="B6" s="2"/>
      <c r="C6" s="2">
        <v>1</v>
      </c>
    </row>
    <row r="7" spans="1:5" x14ac:dyDescent="0.25">
      <c r="A7" s="2" t="s">
        <v>32</v>
      </c>
      <c r="B7" s="2" t="s">
        <v>25</v>
      </c>
      <c r="C7" s="9">
        <v>0.19</v>
      </c>
    </row>
    <row r="8" spans="1:5" x14ac:dyDescent="0.25">
      <c r="A8" s="2" t="s">
        <v>20</v>
      </c>
      <c r="B8" s="2"/>
      <c r="C8" s="2">
        <v>3</v>
      </c>
    </row>
    <row r="9" spans="1:5" x14ac:dyDescent="0.25">
      <c r="A9" s="2" t="s">
        <v>21</v>
      </c>
      <c r="B9" s="2" t="s">
        <v>26</v>
      </c>
      <c r="C9" s="12">
        <v>3</v>
      </c>
      <c r="E9" s="2">
        <f>-C3*(1+C7)^C9</f>
        <v>84257.95</v>
      </c>
    </row>
    <row r="10" spans="1:5" x14ac:dyDescent="0.25">
      <c r="A10" s="2" t="s">
        <v>22</v>
      </c>
      <c r="B10" s="2" t="s">
        <v>27</v>
      </c>
      <c r="C10" s="2">
        <v>1</v>
      </c>
    </row>
    <row r="11" spans="1:5" x14ac:dyDescent="0.25">
      <c r="A11" s="2" t="s">
        <v>4</v>
      </c>
      <c r="B11" s="2" t="s">
        <v>28</v>
      </c>
      <c r="C11" s="10">
        <f>FV(C7,C9,C4,C3,C10)</f>
        <v>84257.95</v>
      </c>
      <c r="E11" s="2">
        <f>-(C3*(1+C7)^C9+C4*(1+C7)*((1+C7)^C9-1)/C7)</f>
        <v>84257.95</v>
      </c>
    </row>
    <row r="14" spans="1:5" x14ac:dyDescent="0.25">
      <c r="A14" t="s">
        <v>16</v>
      </c>
    </row>
    <row r="16" spans="1:5" x14ac:dyDescent="0.25">
      <c r="A16" s="2" t="s">
        <v>1</v>
      </c>
      <c r="B16" s="2" t="s">
        <v>23</v>
      </c>
      <c r="C16" s="2">
        <v>-50000</v>
      </c>
    </row>
    <row r="17" spans="1:5" x14ac:dyDescent="0.25">
      <c r="A17" s="2" t="s">
        <v>17</v>
      </c>
      <c r="B17" s="2" t="s">
        <v>24</v>
      </c>
      <c r="C17" s="2">
        <v>0</v>
      </c>
    </row>
    <row r="18" spans="1:5" x14ac:dyDescent="0.25">
      <c r="A18" s="2" t="s">
        <v>2</v>
      </c>
      <c r="B18" s="2"/>
      <c r="C18" s="9">
        <v>0.27</v>
      </c>
    </row>
    <row r="19" spans="1:5" x14ac:dyDescent="0.25">
      <c r="A19" s="2" t="s">
        <v>18</v>
      </c>
      <c r="B19" s="2"/>
      <c r="C19" s="2">
        <v>1</v>
      </c>
    </row>
    <row r="20" spans="1:5" x14ac:dyDescent="0.25">
      <c r="A20" s="2" t="s">
        <v>32</v>
      </c>
      <c r="B20" s="2" t="s">
        <v>25</v>
      </c>
      <c r="C20" s="9">
        <v>0.27</v>
      </c>
    </row>
    <row r="21" spans="1:5" x14ac:dyDescent="0.25">
      <c r="A21" s="2" t="s">
        <v>20</v>
      </c>
      <c r="B21" s="2"/>
      <c r="C21" s="2">
        <v>3</v>
      </c>
    </row>
    <row r="22" spans="1:5" x14ac:dyDescent="0.25">
      <c r="A22" s="2" t="s">
        <v>21</v>
      </c>
      <c r="B22" s="2" t="s">
        <v>26</v>
      </c>
      <c r="C22" s="12">
        <v>3</v>
      </c>
      <c r="E22" s="2">
        <f>-C16*(1+C20)^C22</f>
        <v>102419.15</v>
      </c>
    </row>
    <row r="23" spans="1:5" x14ac:dyDescent="0.25">
      <c r="A23" s="2" t="s">
        <v>22</v>
      </c>
      <c r="B23" s="2" t="s">
        <v>27</v>
      </c>
      <c r="C23" s="2">
        <v>0</v>
      </c>
    </row>
    <row r="24" spans="1:5" x14ac:dyDescent="0.25">
      <c r="A24" s="2" t="s">
        <v>4</v>
      </c>
      <c r="B24" s="2" t="s">
        <v>28</v>
      </c>
      <c r="C24" s="10">
        <f>FV(C20,C22,C17,C16,C23)</f>
        <v>102419.15</v>
      </c>
      <c r="E24" s="2">
        <f>-(C16*(1+C20)^C22+C17*(1+C20)*((1+C20)^C22-1)/C20)</f>
        <v>102419.15</v>
      </c>
    </row>
    <row r="27" spans="1:5" x14ac:dyDescent="0.25">
      <c r="A27" s="19" t="s">
        <v>43</v>
      </c>
    </row>
    <row r="30" spans="1:5" ht="187.5" x14ac:dyDescent="0.25">
      <c r="A30" s="2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2" sqref="C12"/>
    </sheetView>
  </sheetViews>
  <sheetFormatPr defaultRowHeight="15" x14ac:dyDescent="0.25"/>
  <cols>
    <col min="1" max="1" width="37.140625" customWidth="1"/>
    <col min="3" max="3" width="32.5703125" customWidth="1"/>
  </cols>
  <sheetData>
    <row r="1" spans="1:5" x14ac:dyDescent="0.25">
      <c r="A1" t="s">
        <v>44</v>
      </c>
    </row>
    <row r="3" spans="1:5" x14ac:dyDescent="0.25">
      <c r="A3" s="2" t="s">
        <v>1</v>
      </c>
      <c r="B3" s="30" t="s">
        <v>23</v>
      </c>
      <c r="C3" s="30">
        <v>0</v>
      </c>
    </row>
    <row r="4" spans="1:5" x14ac:dyDescent="0.25">
      <c r="A4" s="2" t="s">
        <v>17</v>
      </c>
      <c r="B4" s="30" t="s">
        <v>24</v>
      </c>
      <c r="C4" s="30">
        <v>-3000</v>
      </c>
    </row>
    <row r="5" spans="1:5" x14ac:dyDescent="0.25">
      <c r="A5" s="2" t="s">
        <v>2</v>
      </c>
      <c r="B5" s="30"/>
      <c r="C5" s="31">
        <v>0.14000000000000001</v>
      </c>
    </row>
    <row r="6" spans="1:5" x14ac:dyDescent="0.25">
      <c r="A6" s="2" t="s">
        <v>18</v>
      </c>
      <c r="B6" s="30"/>
      <c r="C6" s="30">
        <v>4</v>
      </c>
    </row>
    <row r="7" spans="1:5" x14ac:dyDescent="0.25">
      <c r="A7" s="2" t="s">
        <v>32</v>
      </c>
      <c r="B7" s="30" t="s">
        <v>25</v>
      </c>
      <c r="C7" s="31">
        <f>C5/C6</f>
        <v>3.5000000000000003E-2</v>
      </c>
    </row>
    <row r="8" spans="1:5" x14ac:dyDescent="0.25">
      <c r="A8" s="2" t="s">
        <v>20</v>
      </c>
      <c r="B8" s="30"/>
      <c r="C8" s="30">
        <v>5</v>
      </c>
    </row>
    <row r="9" spans="1:5" x14ac:dyDescent="0.25">
      <c r="A9" s="2" t="s">
        <v>21</v>
      </c>
      <c r="B9" s="30" t="s">
        <v>26</v>
      </c>
      <c r="C9" s="36">
        <v>20</v>
      </c>
      <c r="E9" s="2">
        <f>-C3*(1+C7)^C9</f>
        <v>0</v>
      </c>
    </row>
    <row r="10" spans="1:5" x14ac:dyDescent="0.25">
      <c r="A10" s="2" t="s">
        <v>22</v>
      </c>
      <c r="B10" s="30" t="s">
        <v>27</v>
      </c>
      <c r="C10" s="30">
        <v>1</v>
      </c>
    </row>
    <row r="11" spans="1:5" x14ac:dyDescent="0.25">
      <c r="A11" s="2" t="s">
        <v>4</v>
      </c>
      <c r="B11" s="38" t="s">
        <v>28</v>
      </c>
      <c r="C11" s="22">
        <f>FV(C7,C9,C4,C3,C10)</f>
        <v>87808.412030326886</v>
      </c>
      <c r="E11" s="2">
        <f>-(C3*(1+C7)^C9+C4*(1+C7)*((1+C7)^C9-1)/C7)</f>
        <v>87808.412030326872</v>
      </c>
    </row>
    <row r="14" spans="1:5" x14ac:dyDescent="0.25">
      <c r="A14" t="s">
        <v>45</v>
      </c>
    </row>
    <row r="16" spans="1:5" x14ac:dyDescent="0.25">
      <c r="A16" s="2" t="s">
        <v>1</v>
      </c>
      <c r="B16" s="30" t="s">
        <v>23</v>
      </c>
      <c r="C16" s="30">
        <v>0</v>
      </c>
    </row>
    <row r="17" spans="1:5" x14ac:dyDescent="0.25">
      <c r="A17" s="2" t="s">
        <v>17</v>
      </c>
      <c r="B17" s="30" t="s">
        <v>24</v>
      </c>
      <c r="C17" s="30">
        <v>-1000</v>
      </c>
    </row>
    <row r="18" spans="1:5" x14ac:dyDescent="0.25">
      <c r="A18" s="2" t="s">
        <v>2</v>
      </c>
      <c r="B18" s="30"/>
      <c r="C18" s="31">
        <v>0.14000000000000001</v>
      </c>
    </row>
    <row r="19" spans="1:5" x14ac:dyDescent="0.25">
      <c r="A19" s="2" t="s">
        <v>18</v>
      </c>
      <c r="B19" s="30"/>
      <c r="C19" s="30">
        <v>12</v>
      </c>
    </row>
    <row r="20" spans="1:5" x14ac:dyDescent="0.25">
      <c r="A20" s="2" t="s">
        <v>32</v>
      </c>
      <c r="B20" s="30" t="s">
        <v>25</v>
      </c>
      <c r="C20" s="31">
        <f>C18/C19</f>
        <v>1.1666666666666667E-2</v>
      </c>
    </row>
    <row r="21" spans="1:5" x14ac:dyDescent="0.25">
      <c r="A21" s="2" t="s">
        <v>20</v>
      </c>
      <c r="B21" s="30"/>
      <c r="C21" s="30">
        <v>5</v>
      </c>
    </row>
    <row r="22" spans="1:5" x14ac:dyDescent="0.25">
      <c r="A22" s="2" t="s">
        <v>21</v>
      </c>
      <c r="B22" s="30" t="s">
        <v>26</v>
      </c>
      <c r="C22" s="36">
        <v>60</v>
      </c>
      <c r="E22" s="2">
        <f>-C16*(1+C20)^C22</f>
        <v>0</v>
      </c>
    </row>
    <row r="23" spans="1:5" x14ac:dyDescent="0.25">
      <c r="A23" s="2" t="s">
        <v>22</v>
      </c>
      <c r="B23" s="30" t="s">
        <v>27</v>
      </c>
      <c r="C23" s="30">
        <v>0</v>
      </c>
    </row>
    <row r="24" spans="1:5" x14ac:dyDescent="0.25">
      <c r="A24" s="2" t="s">
        <v>4</v>
      </c>
      <c r="B24" s="30" t="s">
        <v>28</v>
      </c>
      <c r="C24" s="37">
        <f>FV(C20,C22,C17,C16,C23)</f>
        <v>86195.125101050202</v>
      </c>
      <c r="E24" s="2">
        <f>-(C16*(1+C20)^C22+C17*(1+C20)*((1+C20)^C22-1)/C20)</f>
        <v>87200.734893895802</v>
      </c>
    </row>
    <row r="27" spans="1:5" x14ac:dyDescent="0.25">
      <c r="A27" s="23"/>
    </row>
    <row r="30" spans="1:5" ht="243.75" x14ac:dyDescent="0.25">
      <c r="A30" s="2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workbookViewId="0">
      <selection activeCell="C14" sqref="C14"/>
    </sheetView>
  </sheetViews>
  <sheetFormatPr defaultRowHeight="15" x14ac:dyDescent="0.25"/>
  <cols>
    <col min="1" max="1" width="30.5703125" customWidth="1"/>
    <col min="3" max="3" width="27.5703125" customWidth="1"/>
  </cols>
  <sheetData>
    <row r="4" spans="1:5" x14ac:dyDescent="0.25">
      <c r="A4" s="2" t="s">
        <v>1</v>
      </c>
      <c r="B4" s="2" t="s">
        <v>23</v>
      </c>
      <c r="C4" s="2">
        <v>-7000</v>
      </c>
    </row>
    <row r="5" spans="1:5" x14ac:dyDescent="0.25">
      <c r="A5" s="2" t="s">
        <v>17</v>
      </c>
      <c r="B5" s="2" t="s">
        <v>24</v>
      </c>
      <c r="C5" s="2">
        <v>0</v>
      </c>
    </row>
    <row r="6" spans="1:5" x14ac:dyDescent="0.25">
      <c r="A6" s="2" t="s">
        <v>2</v>
      </c>
      <c r="B6" s="2"/>
      <c r="C6" s="9">
        <v>0.11</v>
      </c>
    </row>
    <row r="7" spans="1:5" x14ac:dyDescent="0.25">
      <c r="A7" s="2" t="s">
        <v>18</v>
      </c>
      <c r="B7" s="2"/>
      <c r="C7" s="2">
        <v>4</v>
      </c>
    </row>
    <row r="8" spans="1:5" x14ac:dyDescent="0.25">
      <c r="A8" s="2" t="s">
        <v>32</v>
      </c>
      <c r="B8" s="2" t="s">
        <v>25</v>
      </c>
      <c r="C8" s="9">
        <f>C6/C7</f>
        <v>2.75E-2</v>
      </c>
    </row>
    <row r="9" spans="1:5" x14ac:dyDescent="0.25">
      <c r="A9" s="2" t="s">
        <v>20</v>
      </c>
      <c r="B9" s="2"/>
      <c r="C9" s="24">
        <v>2.25</v>
      </c>
    </row>
    <row r="10" spans="1:5" x14ac:dyDescent="0.25">
      <c r="A10" s="2" t="s">
        <v>21</v>
      </c>
      <c r="B10" s="2" t="s">
        <v>26</v>
      </c>
      <c r="C10" s="12">
        <f>C9*C7</f>
        <v>9</v>
      </c>
      <c r="E10" s="2">
        <f>-C4*(1+C8)^C10</f>
        <v>8935.8221198125648</v>
      </c>
    </row>
    <row r="11" spans="1:5" x14ac:dyDescent="0.25">
      <c r="A11" s="2" t="s">
        <v>22</v>
      </c>
      <c r="B11" s="2" t="s">
        <v>27</v>
      </c>
      <c r="C11" s="2">
        <v>0</v>
      </c>
    </row>
    <row r="12" spans="1:5" x14ac:dyDescent="0.25">
      <c r="A12" s="2" t="s">
        <v>4</v>
      </c>
      <c r="B12" s="2" t="s">
        <v>28</v>
      </c>
      <c r="C12" s="10">
        <f>FV(C8,C10,C5,C4,C11)</f>
        <v>8935.8221198125648</v>
      </c>
      <c r="E12" s="2">
        <f>-(C4*(1+C8)^C10+C5*(1+C8)*((1+C8)^C10-1)/C8)</f>
        <v>8935.8221198125648</v>
      </c>
    </row>
    <row r="14" spans="1:5" ht="409.5" x14ac:dyDescent="0.25">
      <c r="A14" s="2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workbookViewId="0">
      <selection activeCell="D17" sqref="D17"/>
    </sheetView>
  </sheetViews>
  <sheetFormatPr defaultRowHeight="15" x14ac:dyDescent="0.25"/>
  <cols>
    <col min="1" max="1" width="30.5703125" customWidth="1"/>
    <col min="3" max="3" width="27.5703125" customWidth="1"/>
  </cols>
  <sheetData>
    <row r="4" spans="1:5" x14ac:dyDescent="0.25">
      <c r="A4" s="29" t="s">
        <v>1</v>
      </c>
      <c r="B4" s="30" t="s">
        <v>23</v>
      </c>
      <c r="C4" s="30">
        <v>0</v>
      </c>
    </row>
    <row r="5" spans="1:5" x14ac:dyDescent="0.25">
      <c r="A5" s="29" t="s">
        <v>17</v>
      </c>
      <c r="B5" s="30" t="s">
        <v>24</v>
      </c>
      <c r="C5" s="30">
        <v>-1000</v>
      </c>
    </row>
    <row r="6" spans="1:5" x14ac:dyDescent="0.25">
      <c r="A6" s="29" t="s">
        <v>2</v>
      </c>
      <c r="B6" s="30"/>
      <c r="C6" s="31">
        <v>0.13500000000000001</v>
      </c>
    </row>
    <row r="7" spans="1:5" x14ac:dyDescent="0.25">
      <c r="A7" s="29" t="s">
        <v>18</v>
      </c>
      <c r="B7" s="30"/>
      <c r="C7" s="30">
        <v>12</v>
      </c>
    </row>
    <row r="8" spans="1:5" x14ac:dyDescent="0.25">
      <c r="A8" s="29" t="s">
        <v>32</v>
      </c>
      <c r="B8" s="30" t="s">
        <v>25</v>
      </c>
      <c r="C8" s="25">
        <f>C6/C7</f>
        <v>1.1250000000000001E-2</v>
      </c>
    </row>
    <row r="9" spans="1:5" x14ac:dyDescent="0.25">
      <c r="A9" s="29" t="s">
        <v>20</v>
      </c>
      <c r="B9" s="30"/>
      <c r="C9" s="32">
        <v>3</v>
      </c>
    </row>
    <row r="10" spans="1:5" x14ac:dyDescent="0.25">
      <c r="A10" s="29" t="s">
        <v>21</v>
      </c>
      <c r="B10" s="30" t="s">
        <v>26</v>
      </c>
      <c r="C10" s="26">
        <f>C9*C7</f>
        <v>36</v>
      </c>
      <c r="E10" s="28">
        <f>-C4*(1+C8)^C10</f>
        <v>0</v>
      </c>
    </row>
    <row r="11" spans="1:5" x14ac:dyDescent="0.25">
      <c r="A11" s="29" t="s">
        <v>22</v>
      </c>
      <c r="B11" s="30" t="s">
        <v>27</v>
      </c>
      <c r="C11" s="30">
        <v>1</v>
      </c>
    </row>
    <row r="12" spans="1:5" x14ac:dyDescent="0.25">
      <c r="A12" s="29" t="s">
        <v>4</v>
      </c>
      <c r="B12" s="30" t="s">
        <v>28</v>
      </c>
      <c r="C12" s="27">
        <f>FV(C8,C10,C5,C4,C11)</f>
        <v>44577.350299590304</v>
      </c>
      <c r="E12" s="28">
        <f>-(C4*(1+C8)^C10+C5*(1+C8)*((1+C8)^C10-1)/C8)</f>
        <v>44577.350299590304</v>
      </c>
    </row>
    <row r="14" spans="1:5" ht="131.25" x14ac:dyDescent="0.25">
      <c r="A14" s="21" t="s">
        <v>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1" sqref="A3:F11"/>
    </sheetView>
  </sheetViews>
  <sheetFormatPr defaultRowHeight="15" x14ac:dyDescent="0.25"/>
  <cols>
    <col min="1" max="1" width="43" customWidth="1"/>
    <col min="3" max="3" width="21.7109375" customWidth="1"/>
  </cols>
  <sheetData>
    <row r="1" spans="1:5" ht="26.25" x14ac:dyDescent="0.4">
      <c r="A1" s="33" t="s">
        <v>52</v>
      </c>
    </row>
    <row r="3" spans="1:5" x14ac:dyDescent="0.25">
      <c r="A3" s="29" t="s">
        <v>1</v>
      </c>
      <c r="B3" s="30" t="s">
        <v>23</v>
      </c>
      <c r="C3" s="30">
        <v>-1000</v>
      </c>
    </row>
    <row r="4" spans="1:5" x14ac:dyDescent="0.25">
      <c r="A4" s="29" t="s">
        <v>17</v>
      </c>
      <c r="B4" s="30" t="s">
        <v>24</v>
      </c>
      <c r="C4" s="30">
        <v>0</v>
      </c>
    </row>
    <row r="5" spans="1:5" x14ac:dyDescent="0.25">
      <c r="A5" s="29" t="s">
        <v>2</v>
      </c>
      <c r="B5" s="30"/>
      <c r="C5" s="31">
        <v>0.15</v>
      </c>
    </row>
    <row r="6" spans="1:5" x14ac:dyDescent="0.25">
      <c r="A6" s="29" t="s">
        <v>18</v>
      </c>
      <c r="B6" s="30"/>
      <c r="C6" s="30">
        <v>4</v>
      </c>
    </row>
    <row r="7" spans="1:5" x14ac:dyDescent="0.25">
      <c r="A7" s="29" t="s">
        <v>32</v>
      </c>
      <c r="B7" s="30" t="s">
        <v>25</v>
      </c>
      <c r="C7" s="25">
        <f>C5/C6</f>
        <v>3.7499999999999999E-2</v>
      </c>
    </row>
    <row r="8" spans="1:5" x14ac:dyDescent="0.25">
      <c r="A8" s="29" t="s">
        <v>20</v>
      </c>
      <c r="B8" s="30"/>
      <c r="C8" s="32">
        <v>0.5</v>
      </c>
    </row>
    <row r="9" spans="1:5" x14ac:dyDescent="0.25">
      <c r="A9" s="29" t="s">
        <v>21</v>
      </c>
      <c r="B9" s="30" t="s">
        <v>26</v>
      </c>
      <c r="C9" s="26">
        <f>C8*C6</f>
        <v>2</v>
      </c>
      <c r="E9" s="28">
        <f>-C3*(1+C7)^C9</f>
        <v>1076.4062500000002</v>
      </c>
    </row>
    <row r="10" spans="1:5" x14ac:dyDescent="0.25">
      <c r="A10" s="29" t="s">
        <v>22</v>
      </c>
      <c r="B10" s="30" t="s">
        <v>27</v>
      </c>
      <c r="C10" s="30">
        <v>0</v>
      </c>
    </row>
    <row r="11" spans="1:5" x14ac:dyDescent="0.25">
      <c r="A11" s="29" t="s">
        <v>4</v>
      </c>
      <c r="B11" s="30" t="s">
        <v>28</v>
      </c>
      <c r="C11" s="27">
        <f>FV(C7,C9,C4,C3,C10)</f>
        <v>1076.4062500000002</v>
      </c>
      <c r="E11" s="28">
        <f>-(C3*(1+C7)^C9+C4*(1+C7)*((1+C7)^C9-1)/C7)</f>
        <v>1076.4062500000002</v>
      </c>
    </row>
    <row r="13" spans="1:5" ht="26.25" x14ac:dyDescent="0.4">
      <c r="A13" s="33" t="s">
        <v>53</v>
      </c>
    </row>
    <row r="15" spans="1:5" x14ac:dyDescent="0.25">
      <c r="A15" s="29" t="s">
        <v>1</v>
      </c>
      <c r="B15" s="30" t="s">
        <v>23</v>
      </c>
      <c r="C15" s="30">
        <v>-1000</v>
      </c>
    </row>
    <row r="16" spans="1:5" x14ac:dyDescent="0.25">
      <c r="A16" s="29" t="s">
        <v>17</v>
      </c>
      <c r="B16" s="30" t="s">
        <v>24</v>
      </c>
      <c r="C16" s="30">
        <v>0</v>
      </c>
    </row>
    <row r="17" spans="1:5" x14ac:dyDescent="0.25">
      <c r="A17" s="29" t="s">
        <v>2</v>
      </c>
      <c r="B17" s="30"/>
      <c r="C17" s="31">
        <v>0.17</v>
      </c>
    </row>
    <row r="18" spans="1:5" x14ac:dyDescent="0.25">
      <c r="A18" s="29" t="s">
        <v>18</v>
      </c>
      <c r="B18" s="30"/>
      <c r="C18" s="30">
        <v>2</v>
      </c>
    </row>
    <row r="19" spans="1:5" x14ac:dyDescent="0.25">
      <c r="A19" s="29" t="s">
        <v>32</v>
      </c>
      <c r="B19" s="30" t="s">
        <v>25</v>
      </c>
      <c r="C19" s="25">
        <f>C17/C18</f>
        <v>8.5000000000000006E-2</v>
      </c>
    </row>
    <row r="20" spans="1:5" x14ac:dyDescent="0.25">
      <c r="A20" s="29" t="s">
        <v>20</v>
      </c>
      <c r="B20" s="30"/>
      <c r="C20" s="32">
        <v>0.5</v>
      </c>
    </row>
    <row r="21" spans="1:5" x14ac:dyDescent="0.25">
      <c r="A21" s="29" t="s">
        <v>21</v>
      </c>
      <c r="B21" s="30" t="s">
        <v>26</v>
      </c>
      <c r="C21" s="26">
        <f>C20*C18</f>
        <v>1</v>
      </c>
      <c r="E21" s="28">
        <f>-C15*(1+C19)^C21</f>
        <v>1085</v>
      </c>
    </row>
    <row r="22" spans="1:5" x14ac:dyDescent="0.25">
      <c r="A22" s="29" t="s">
        <v>22</v>
      </c>
      <c r="B22" s="30" t="s">
        <v>27</v>
      </c>
      <c r="C22" s="30">
        <v>0</v>
      </c>
    </row>
    <row r="23" spans="1:5" x14ac:dyDescent="0.25">
      <c r="A23" s="34" t="s">
        <v>4</v>
      </c>
      <c r="B23" s="34" t="s">
        <v>28</v>
      </c>
      <c r="C23" s="35">
        <f>FV(C19,C21,C16,C15,C22)</f>
        <v>1085</v>
      </c>
      <c r="E23" s="28">
        <f>-(C15*(1+C19)^C21+C16*(1+C19)*((1+C19)^C21-1)/C19)</f>
        <v>1085</v>
      </c>
    </row>
    <row r="27" spans="1:5" ht="150" x14ac:dyDescent="0.25">
      <c r="A27" s="2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28" sqref="A28"/>
    </sheetView>
  </sheetViews>
  <sheetFormatPr defaultRowHeight="15" x14ac:dyDescent="0.25"/>
  <cols>
    <col min="1" max="1" width="47" customWidth="1"/>
    <col min="2" max="2" width="21.42578125" customWidth="1"/>
  </cols>
  <sheetData>
    <row r="2" spans="1:2" x14ac:dyDescent="0.25">
      <c r="A2" t="s">
        <v>40</v>
      </c>
      <c r="B2" s="13">
        <v>100000</v>
      </c>
    </row>
    <row r="3" spans="1:2" x14ac:dyDescent="0.25">
      <c r="A3" t="s">
        <v>41</v>
      </c>
      <c r="B3" s="6">
        <v>0.125</v>
      </c>
    </row>
    <row r="4" spans="1:2" x14ac:dyDescent="0.25">
      <c r="B4" s="6">
        <v>0.14000000000000001</v>
      </c>
    </row>
    <row r="5" spans="1:2" x14ac:dyDescent="0.25">
      <c r="B5" s="6">
        <v>0.14000000000000001</v>
      </c>
    </row>
    <row r="6" spans="1:2" x14ac:dyDescent="0.25">
      <c r="B6" s="6">
        <v>0.17</v>
      </c>
    </row>
    <row r="7" spans="1:2" x14ac:dyDescent="0.25">
      <c r="A7" t="s">
        <v>42</v>
      </c>
      <c r="B7" s="18">
        <f>FVSCHEDULE(B2,B3:B6)</f>
        <v>171059.85000000003</v>
      </c>
    </row>
    <row r="8" spans="1:2" x14ac:dyDescent="0.25">
      <c r="B8" s="6"/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ht="182.25" customHeight="1" x14ac:dyDescent="0.25">
      <c r="A12" s="21" t="s">
        <v>54</v>
      </c>
      <c r="B12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H12" sqref="A1:H12"/>
    </sheetView>
  </sheetViews>
  <sheetFormatPr defaultRowHeight="15" x14ac:dyDescent="0.25"/>
  <cols>
    <col min="1" max="1" width="47" customWidth="1"/>
    <col min="3" max="3" width="26" customWidth="1"/>
  </cols>
  <sheetData>
    <row r="2" spans="1:5" x14ac:dyDescent="0.25">
      <c r="A2" s="29" t="s">
        <v>1</v>
      </c>
      <c r="B2" s="30" t="s">
        <v>23</v>
      </c>
      <c r="C2" s="30">
        <v>0</v>
      </c>
    </row>
    <row r="3" spans="1:5" x14ac:dyDescent="0.25">
      <c r="A3" s="29" t="s">
        <v>17</v>
      </c>
      <c r="B3" s="30" t="s">
        <v>24</v>
      </c>
      <c r="C3" s="30">
        <v>-2000</v>
      </c>
    </row>
    <row r="4" spans="1:5" x14ac:dyDescent="0.25">
      <c r="A4" s="29" t="s">
        <v>2</v>
      </c>
      <c r="B4" s="30"/>
      <c r="C4" s="31">
        <v>0.1</v>
      </c>
    </row>
    <row r="5" spans="1:5" x14ac:dyDescent="0.25">
      <c r="A5" s="29" t="s">
        <v>18</v>
      </c>
      <c r="B5" s="30"/>
      <c r="C5" s="30">
        <v>4</v>
      </c>
    </row>
    <row r="6" spans="1:5" x14ac:dyDescent="0.25">
      <c r="A6" s="29" t="s">
        <v>32</v>
      </c>
      <c r="B6" s="30" t="s">
        <v>25</v>
      </c>
      <c r="C6" s="25">
        <f>C4/C5</f>
        <v>2.5000000000000001E-2</v>
      </c>
    </row>
    <row r="7" spans="1:5" x14ac:dyDescent="0.25">
      <c r="A7" s="29" t="s">
        <v>20</v>
      </c>
      <c r="B7" s="30"/>
      <c r="C7" s="32">
        <v>8</v>
      </c>
    </row>
    <row r="8" spans="1:5" x14ac:dyDescent="0.25">
      <c r="A8" s="29" t="s">
        <v>21</v>
      </c>
      <c r="B8" s="30" t="s">
        <v>26</v>
      </c>
      <c r="C8" s="26">
        <f>C7*C5</f>
        <v>32</v>
      </c>
      <c r="E8" s="28">
        <f>-C2*(1+C6)^C8</f>
        <v>0</v>
      </c>
    </row>
    <row r="9" spans="1:5" x14ac:dyDescent="0.25">
      <c r="A9" s="29" t="s">
        <v>22</v>
      </c>
      <c r="B9" s="30" t="s">
        <v>27</v>
      </c>
      <c r="C9" s="30">
        <v>0</v>
      </c>
    </row>
    <row r="10" spans="1:5" x14ac:dyDescent="0.25">
      <c r="A10" s="29" t="s">
        <v>4</v>
      </c>
      <c r="B10" s="30" t="s">
        <v>28</v>
      </c>
      <c r="C10" s="27">
        <f>FV(C6,C8,C3,C2,C9)</f>
        <v>96300.555021824301</v>
      </c>
      <c r="E10" s="28">
        <f>-(C2*(1+C6)^C8+C3*(1+C6)*((1+C6)^C8-1)/C6)</f>
        <v>98708.0688973699</v>
      </c>
    </row>
    <row r="14" spans="1:5" ht="18.75" x14ac:dyDescent="0.25">
      <c r="A14" s="21"/>
    </row>
    <row r="15" spans="1:5" ht="195" customHeight="1" x14ac:dyDescent="0.25">
      <c r="A15" s="2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F14" sqref="A1:F14"/>
    </sheetView>
  </sheetViews>
  <sheetFormatPr defaultRowHeight="15" x14ac:dyDescent="0.25"/>
  <cols>
    <col min="1" max="1" width="64.28515625" customWidth="1"/>
    <col min="3" max="3" width="27.42578125" customWidth="1"/>
  </cols>
  <sheetData>
    <row r="2" spans="1:5" x14ac:dyDescent="0.25">
      <c r="A2" s="29" t="s">
        <v>1</v>
      </c>
      <c r="B2" s="30" t="s">
        <v>23</v>
      </c>
      <c r="C2" s="30">
        <v>-30000</v>
      </c>
    </row>
    <row r="3" spans="1:5" x14ac:dyDescent="0.25">
      <c r="A3" s="29" t="s">
        <v>17</v>
      </c>
      <c r="B3" s="30" t="s">
        <v>24</v>
      </c>
      <c r="C3" s="30">
        <v>0</v>
      </c>
    </row>
    <row r="4" spans="1:5" x14ac:dyDescent="0.25">
      <c r="A4" s="29" t="s">
        <v>2</v>
      </c>
      <c r="B4" s="30"/>
      <c r="C4" s="31">
        <v>0.08</v>
      </c>
    </row>
    <row r="5" spans="1:5" x14ac:dyDescent="0.25">
      <c r="A5" s="29" t="s">
        <v>18</v>
      </c>
      <c r="B5" s="30"/>
      <c r="C5" s="30">
        <v>1</v>
      </c>
    </row>
    <row r="6" spans="1:5" x14ac:dyDescent="0.25">
      <c r="A6" s="29" t="s">
        <v>32</v>
      </c>
      <c r="B6" s="30" t="s">
        <v>25</v>
      </c>
      <c r="C6" s="25">
        <f>C4/C5</f>
        <v>0.08</v>
      </c>
    </row>
    <row r="7" spans="1:5" x14ac:dyDescent="0.25">
      <c r="A7" s="29" t="s">
        <v>20</v>
      </c>
      <c r="B7" s="30"/>
      <c r="C7" s="32">
        <v>2</v>
      </c>
    </row>
    <row r="8" spans="1:5" x14ac:dyDescent="0.25">
      <c r="A8" s="29" t="s">
        <v>21</v>
      </c>
      <c r="B8" s="30" t="s">
        <v>26</v>
      </c>
      <c r="C8" s="26">
        <f>C7*C5</f>
        <v>2</v>
      </c>
      <c r="E8" s="28">
        <f>-C2*(1+C6)^C8</f>
        <v>34992</v>
      </c>
    </row>
    <row r="9" spans="1:5" x14ac:dyDescent="0.25">
      <c r="A9" s="29" t="s">
        <v>22</v>
      </c>
      <c r="B9" s="30" t="s">
        <v>27</v>
      </c>
      <c r="C9" s="30">
        <v>0</v>
      </c>
    </row>
    <row r="10" spans="1:5" x14ac:dyDescent="0.25">
      <c r="A10" s="29" t="s">
        <v>4</v>
      </c>
      <c r="B10" s="30" t="s">
        <v>28</v>
      </c>
      <c r="C10" s="27">
        <f>FV(C6,C8,C3,C2,C9)</f>
        <v>34992</v>
      </c>
      <c r="E10" s="28">
        <f>-(C2*(1+C6)^C8+C3*(1+C6)*((1+C6)^C8-1)/C6)</f>
        <v>34992</v>
      </c>
    </row>
    <row r="12" spans="1:5" ht="112.5" customHeight="1" x14ac:dyDescent="0.25">
      <c r="A12" s="21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C3" sqref="C3"/>
    </sheetView>
  </sheetViews>
  <sheetFormatPr defaultRowHeight="15" x14ac:dyDescent="0.25"/>
  <cols>
    <col min="1" max="1" width="61.7109375" customWidth="1"/>
    <col min="3" max="3" width="22.28515625" customWidth="1"/>
  </cols>
  <sheetData>
    <row r="2" spans="1:5" x14ac:dyDescent="0.25">
      <c r="A2" s="29" t="s">
        <v>1</v>
      </c>
      <c r="B2" s="30" t="s">
        <v>23</v>
      </c>
      <c r="C2" s="30">
        <v>-6000</v>
      </c>
    </row>
    <row r="3" spans="1:5" x14ac:dyDescent="0.25">
      <c r="A3" s="29" t="s">
        <v>17</v>
      </c>
      <c r="B3" s="30" t="s">
        <v>24</v>
      </c>
      <c r="C3" s="30">
        <v>-500</v>
      </c>
    </row>
    <row r="4" spans="1:5" x14ac:dyDescent="0.25">
      <c r="A4" s="29" t="s">
        <v>2</v>
      </c>
      <c r="B4" s="30"/>
      <c r="C4" s="31">
        <v>0.09</v>
      </c>
    </row>
    <row r="5" spans="1:5" x14ac:dyDescent="0.25">
      <c r="A5" s="29" t="s">
        <v>18</v>
      </c>
      <c r="B5" s="30"/>
      <c r="C5" s="30">
        <v>12</v>
      </c>
    </row>
    <row r="6" spans="1:5" x14ac:dyDescent="0.25">
      <c r="A6" s="29" t="s">
        <v>32</v>
      </c>
      <c r="B6" s="30" t="s">
        <v>25</v>
      </c>
      <c r="C6" s="25">
        <f>C4/C5</f>
        <v>7.4999999999999997E-3</v>
      </c>
    </row>
    <row r="7" spans="1:5" x14ac:dyDescent="0.25">
      <c r="A7" s="29" t="s">
        <v>20</v>
      </c>
      <c r="B7" s="30"/>
      <c r="C7" s="32">
        <v>3</v>
      </c>
    </row>
    <row r="8" spans="1:5" x14ac:dyDescent="0.25">
      <c r="A8" s="29" t="s">
        <v>21</v>
      </c>
      <c r="B8" s="30" t="s">
        <v>26</v>
      </c>
      <c r="C8" s="26">
        <f>C7*C5</f>
        <v>36</v>
      </c>
      <c r="E8" s="28">
        <f>-C2*(1+C6)^C8</f>
        <v>7851.8722254992254</v>
      </c>
    </row>
    <row r="9" spans="1:5" x14ac:dyDescent="0.25">
      <c r="A9" s="29" t="s">
        <v>22</v>
      </c>
      <c r="B9" s="30" t="s">
        <v>27</v>
      </c>
      <c r="C9" s="30">
        <v>0</v>
      </c>
    </row>
    <row r="10" spans="1:5" x14ac:dyDescent="0.25">
      <c r="A10" s="29" t="s">
        <v>4</v>
      </c>
      <c r="B10" s="30" t="s">
        <v>28</v>
      </c>
      <c r="C10" s="27">
        <f>FV(C6,C8,C3,C2,C9)</f>
        <v>28428.230286601727</v>
      </c>
      <c r="E10" s="28">
        <f>-(C2*(1+C6)^C8+C3*(1+C6)*((1+C6)^C8-1)/C6)</f>
        <v>28582.552972059999</v>
      </c>
    </row>
    <row r="12" spans="1:5" ht="90.75" customHeight="1" x14ac:dyDescent="0.25">
      <c r="A12" s="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  <vt:lpstr>Самостоятельная 1</vt:lpstr>
      <vt:lpstr>Самостоятельная 2</vt:lpstr>
      <vt:lpstr>Самостоятельная 3</vt:lpstr>
      <vt:lpstr>Самостоятельная 4</vt:lpstr>
      <vt:lpstr>Самостоятельная 5</vt:lpstr>
      <vt:lpstr>Самостоятельная 6</vt:lpstr>
      <vt:lpstr>Самостоятельная 7</vt:lpstr>
      <vt:lpstr>Самостоятельная 8</vt:lpstr>
      <vt:lpstr>Самостоятельная 9</vt:lpstr>
      <vt:lpstr>Самостоятельная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Деменчук Георгий Максимович</dc:creator>
  <cp:lastModifiedBy>Деменчук Георгий Максимович</cp:lastModifiedBy>
  <dcterms:created xsi:type="dcterms:W3CDTF">2020-09-07T11:15:12Z</dcterms:created>
  <dcterms:modified xsi:type="dcterms:W3CDTF">2020-09-07T15:29:00Z</dcterms:modified>
</cp:coreProperties>
</file>