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382B7EE4-B657-464C-B413-4B27B4DC7C95}" xr6:coauthVersionLast="47" xr6:coauthVersionMax="47" xr10:uidLastSave="{00000000-0000-0000-0000-000000000000}"/>
  <bookViews>
    <workbookView xWindow="1540" yWindow="1640" windowWidth="28560" windowHeight="16640" xr2:uid="{00000000-000D-0000-FFFF-FFFF00000000}"/>
  </bookViews>
  <sheets>
    <sheet name="Лист1" sheetId="4" r:id="rId1"/>
    <sheet name="Лист8" sheetId="8" r:id="rId2"/>
    <sheet name="Лист7" sheetId="7" r:id="rId3"/>
    <sheet name="Лист3" sheetId="6" r:id="rId4"/>
  </sheets>
  <definedNames>
    <definedName name="_xlnm._FilterDatabase" localSheetId="0" hidden="1">Лист1!$B$16:$M$116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4" l="1" a="1"/>
  <c r="O10" i="4" s="1"/>
  <c r="O7" i="4"/>
  <c r="O11" i="4"/>
  <c r="O9" i="4"/>
  <c r="O8" i="4"/>
  <c r="H17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O6" i="4"/>
  <c r="O5" i="4"/>
  <c r="O4" i="4"/>
  <c r="G17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18" i="4"/>
  <c r="H19" i="4"/>
  <c r="H20" i="4"/>
  <c r="H21" i="4"/>
  <c r="H22" i="4"/>
  <c r="H23" i="4"/>
  <c r="H24" i="4"/>
  <c r="H25" i="4"/>
  <c r="H26" i="4"/>
  <c r="I17" i="4" l="1"/>
  <c r="G29" i="4" l="1"/>
  <c r="I29" i="4" s="1"/>
  <c r="G30" i="4"/>
  <c r="I30" i="4" s="1"/>
  <c r="G31" i="4"/>
  <c r="I31" i="4" s="1"/>
  <c r="G32" i="4"/>
  <c r="I32" i="4" s="1"/>
  <c r="G33" i="4"/>
  <c r="I33" i="4" s="1"/>
  <c r="G34" i="4"/>
  <c r="I34" i="4" s="1"/>
  <c r="G35" i="4"/>
  <c r="I35" i="4" s="1"/>
  <c r="G36" i="4"/>
  <c r="I36" i="4" s="1"/>
  <c r="G37" i="4"/>
  <c r="I37" i="4" s="1"/>
  <c r="G38" i="4"/>
  <c r="I38" i="4" s="1"/>
  <c r="G39" i="4"/>
  <c r="I39" i="4" s="1"/>
  <c r="G40" i="4"/>
  <c r="I40" i="4" s="1"/>
  <c r="G41" i="4"/>
  <c r="I41" i="4" s="1"/>
  <c r="G42" i="4"/>
  <c r="I42" i="4" s="1"/>
  <c r="G43" i="4"/>
  <c r="I43" i="4" s="1"/>
  <c r="G44" i="4"/>
  <c r="I44" i="4" s="1"/>
  <c r="G45" i="4"/>
  <c r="I45" i="4" s="1"/>
  <c r="G46" i="4"/>
  <c r="I46" i="4" s="1"/>
  <c r="G47" i="4"/>
  <c r="I47" i="4" s="1"/>
  <c r="G48" i="4"/>
  <c r="I48" i="4" s="1"/>
  <c r="G49" i="4"/>
  <c r="I49" i="4" s="1"/>
  <c r="G50" i="4"/>
  <c r="I50" i="4" s="1"/>
  <c r="G51" i="4"/>
  <c r="I51" i="4" s="1"/>
  <c r="G52" i="4"/>
  <c r="I52" i="4" s="1"/>
  <c r="G53" i="4"/>
  <c r="I53" i="4" s="1"/>
  <c r="G54" i="4"/>
  <c r="I54" i="4" s="1"/>
  <c r="G55" i="4"/>
  <c r="I55" i="4" s="1"/>
  <c r="G56" i="4"/>
  <c r="I56" i="4" s="1"/>
  <c r="G57" i="4"/>
  <c r="I57" i="4" s="1"/>
  <c r="G58" i="4"/>
  <c r="I58" i="4" s="1"/>
  <c r="G59" i="4"/>
  <c r="I59" i="4" s="1"/>
  <c r="G60" i="4"/>
  <c r="I60" i="4" s="1"/>
  <c r="G61" i="4"/>
  <c r="I61" i="4" s="1"/>
  <c r="G62" i="4"/>
  <c r="I62" i="4" s="1"/>
  <c r="G63" i="4"/>
  <c r="I63" i="4" s="1"/>
  <c r="G64" i="4"/>
  <c r="I64" i="4" s="1"/>
  <c r="G65" i="4"/>
  <c r="I65" i="4" s="1"/>
  <c r="G66" i="4"/>
  <c r="I66" i="4" s="1"/>
  <c r="G67" i="4"/>
  <c r="I67" i="4" s="1"/>
  <c r="G68" i="4"/>
  <c r="I68" i="4" s="1"/>
  <c r="G69" i="4"/>
  <c r="I69" i="4" s="1"/>
  <c r="G70" i="4"/>
  <c r="I70" i="4" s="1"/>
  <c r="G71" i="4"/>
  <c r="I71" i="4" s="1"/>
  <c r="G72" i="4"/>
  <c r="I72" i="4" s="1"/>
  <c r="G73" i="4"/>
  <c r="I73" i="4" s="1"/>
  <c r="G74" i="4"/>
  <c r="I74" i="4" s="1"/>
  <c r="G75" i="4"/>
  <c r="I75" i="4" s="1"/>
  <c r="G76" i="4"/>
  <c r="I76" i="4" s="1"/>
  <c r="G77" i="4"/>
  <c r="I77" i="4" s="1"/>
  <c r="G78" i="4"/>
  <c r="I78" i="4" s="1"/>
  <c r="G79" i="4"/>
  <c r="I79" i="4" s="1"/>
  <c r="G80" i="4"/>
  <c r="I80" i="4" s="1"/>
  <c r="G81" i="4"/>
  <c r="I81" i="4" s="1"/>
  <c r="G82" i="4"/>
  <c r="I82" i="4" s="1"/>
  <c r="G83" i="4"/>
  <c r="I83" i="4" s="1"/>
  <c r="G84" i="4"/>
  <c r="I84" i="4" s="1"/>
  <c r="G85" i="4"/>
  <c r="I85" i="4" s="1"/>
  <c r="G86" i="4"/>
  <c r="I86" i="4" s="1"/>
  <c r="G87" i="4"/>
  <c r="I87" i="4" s="1"/>
  <c r="G88" i="4"/>
  <c r="I88" i="4" s="1"/>
  <c r="G89" i="4"/>
  <c r="I89" i="4" s="1"/>
  <c r="G90" i="4"/>
  <c r="I90" i="4" s="1"/>
  <c r="G91" i="4"/>
  <c r="I91" i="4" s="1"/>
  <c r="G92" i="4"/>
  <c r="I92" i="4" s="1"/>
  <c r="G93" i="4"/>
  <c r="I93" i="4" s="1"/>
  <c r="G94" i="4"/>
  <c r="I94" i="4" s="1"/>
  <c r="G95" i="4"/>
  <c r="I95" i="4" s="1"/>
  <c r="G96" i="4"/>
  <c r="I96" i="4" s="1"/>
  <c r="G97" i="4"/>
  <c r="I97" i="4" s="1"/>
  <c r="G98" i="4"/>
  <c r="I98" i="4" s="1"/>
  <c r="G99" i="4"/>
  <c r="I99" i="4" s="1"/>
  <c r="G100" i="4"/>
  <c r="I100" i="4" s="1"/>
  <c r="G101" i="4"/>
  <c r="I101" i="4" s="1"/>
  <c r="G102" i="4"/>
  <c r="I102" i="4" s="1"/>
  <c r="G103" i="4"/>
  <c r="I103" i="4" s="1"/>
  <c r="G104" i="4"/>
  <c r="I104" i="4" s="1"/>
  <c r="G105" i="4"/>
  <c r="I105" i="4" s="1"/>
  <c r="G106" i="4"/>
  <c r="I106" i="4" s="1"/>
  <c r="G107" i="4"/>
  <c r="I107" i="4" s="1"/>
  <c r="G108" i="4"/>
  <c r="I108" i="4" s="1"/>
  <c r="G109" i="4"/>
  <c r="I109" i="4" s="1"/>
  <c r="G110" i="4"/>
  <c r="I110" i="4" s="1"/>
  <c r="G111" i="4"/>
  <c r="I111" i="4" s="1"/>
  <c r="G112" i="4"/>
  <c r="I112" i="4" s="1"/>
  <c r="G113" i="4"/>
  <c r="I113" i="4" s="1"/>
  <c r="G114" i="4"/>
  <c r="I114" i="4" s="1"/>
  <c r="G115" i="4"/>
  <c r="I115" i="4" s="1"/>
  <c r="G116" i="4"/>
  <c r="I116" i="4" s="1"/>
  <c r="G19" i="4"/>
  <c r="I19" i="4" s="1"/>
  <c r="G20" i="4"/>
  <c r="I20" i="4" s="1"/>
  <c r="G21" i="4"/>
  <c r="I21" i="4" s="1"/>
  <c r="G22" i="4"/>
  <c r="I22" i="4" s="1"/>
  <c r="G23" i="4"/>
  <c r="I23" i="4" s="1"/>
  <c r="G24" i="4"/>
  <c r="I24" i="4" s="1"/>
  <c r="G25" i="4"/>
  <c r="I25" i="4" s="1"/>
  <c r="G26" i="4"/>
  <c r="I26" i="4" s="1"/>
  <c r="G27" i="4"/>
  <c r="I27" i="4" s="1"/>
  <c r="G28" i="4"/>
  <c r="I28" i="4" s="1"/>
  <c r="G18" i="4"/>
  <c r="I18" i="4" l="1"/>
</calcChain>
</file>

<file path=xl/sharedStrings.xml><?xml version="1.0" encoding="utf-8"?>
<sst xmlns="http://schemas.openxmlformats.org/spreadsheetml/2006/main" count="1156" uniqueCount="394">
  <si>
    <t>№ п/п</t>
  </si>
  <si>
    <t>ФИО сотрудника</t>
  </si>
  <si>
    <t>Дата приема</t>
  </si>
  <si>
    <t>Дата увольнения</t>
  </si>
  <si>
    <t>фамилия</t>
  </si>
  <si>
    <t>имя</t>
  </si>
  <si>
    <t>отчество</t>
  </si>
  <si>
    <t>Стаж</t>
  </si>
  <si>
    <t>Дата рождения</t>
  </si>
  <si>
    <t>Пол</t>
  </si>
  <si>
    <t>АБИТОВА</t>
  </si>
  <si>
    <t>Возраст на дату приема</t>
  </si>
  <si>
    <t>женский</t>
  </si>
  <si>
    <t>Таблица 1. Отчёт по стажу работы сотрудников, в том числе уволенных, на</t>
  </si>
  <si>
    <t>Таблица 2.</t>
  </si>
  <si>
    <t>РОЗА</t>
  </si>
  <si>
    <t>МАРКОВНА</t>
  </si>
  <si>
    <t>Средний возраст уволенных</t>
  </si>
  <si>
    <t>Какого пола больше уволили</t>
  </si>
  <si>
    <t>(в первой строке пример заполнения)</t>
  </si>
  <si>
    <t>№</t>
  </si>
  <si>
    <t>Причина увольнения</t>
  </si>
  <si>
    <t>по собственному</t>
  </si>
  <si>
    <t>по соглашению</t>
  </si>
  <si>
    <t>сокращение</t>
  </si>
  <si>
    <t>не соответствие</t>
  </si>
  <si>
    <t>нарушение ТД</t>
  </si>
  <si>
    <t/>
  </si>
  <si>
    <t>окончание ТД</t>
  </si>
  <si>
    <t>Самая частая причина увольнения</t>
  </si>
  <si>
    <t>Пенсионного возраста</t>
  </si>
  <si>
    <t>да</t>
  </si>
  <si>
    <t>Расчитать</t>
  </si>
  <si>
    <r>
      <t xml:space="preserve">1. Перенесите в столбцы 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scheme val="minor"/>
      </rPr>
      <t xml:space="preserve"> имена и отчества сотрудников из столбца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, в столбце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 оставьте только фамилии.</t>
    </r>
  </si>
  <si>
    <r>
      <t xml:space="preserve">2. Укажите в столбце </t>
    </r>
    <r>
      <rPr>
        <b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scheme val="minor"/>
      </rPr>
      <t xml:space="preserve"> гендерную принадлежность сотрудников.</t>
    </r>
  </si>
  <si>
    <r>
      <t xml:space="preserve">3. Укажите в столбце </t>
    </r>
    <r>
      <rPr>
        <b/>
        <sz val="11"/>
        <color theme="1"/>
        <rFont val="Calibri"/>
        <family val="2"/>
        <charset val="204"/>
        <scheme val="minor"/>
      </rPr>
      <t>H</t>
    </r>
    <r>
      <rPr>
        <sz val="11"/>
        <color theme="1"/>
        <rFont val="Calibri"/>
        <family val="2"/>
        <scheme val="minor"/>
      </rPr>
      <t xml:space="preserve"> возраст на дату приема (количество полных лет).</t>
    </r>
  </si>
  <si>
    <t>Ответы</t>
  </si>
  <si>
    <r>
      <t xml:space="preserve">5. Заполните столбец </t>
    </r>
    <r>
      <rPr>
        <b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scheme val="minor"/>
      </rPr>
      <t xml:space="preserve">, если в столбце </t>
    </r>
    <r>
      <rPr>
        <b/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scheme val="minor"/>
      </rPr>
      <t xml:space="preserve"> дата увольнения пустая, то считайте стаж на дату отчета (ячейка </t>
    </r>
    <r>
      <rPr>
        <b/>
        <sz val="11"/>
        <color theme="1"/>
        <rFont val="Calibri"/>
        <family val="2"/>
        <charset val="204"/>
        <scheme val="minor"/>
      </rPr>
      <t>F13</t>
    </r>
    <r>
      <rPr>
        <sz val="11"/>
        <color theme="1"/>
        <rFont val="Calibri"/>
        <family val="2"/>
        <scheme val="minor"/>
      </rPr>
      <t>).</t>
    </r>
  </si>
  <si>
    <t>Количество работающих на 01.01.2017</t>
  </si>
  <si>
    <t>Количество уволенных на 01.01.2017</t>
  </si>
  <si>
    <t>Количество уволенных на 01.01.2009</t>
  </si>
  <si>
    <t>6. Заполните в таблице 2 столбец "Ответы" с помощью формул или макросов.</t>
  </si>
  <si>
    <t>Количество сотрудников с фамилией, начинающейся на букву "М"</t>
  </si>
  <si>
    <t>Количество различных причин увольнения</t>
  </si>
  <si>
    <r>
      <t xml:space="preserve">4. Укажите в столбце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, достиг ли сотрудник пенсионного возраста (мужчины с 60 лет, женщины с 55 лет) на дату приема, в форме да/нет.</t>
    </r>
  </si>
  <si>
    <t>НИКОЛАЕВИЧ</t>
  </si>
  <si>
    <t>АВДЕЕВА</t>
  </si>
  <si>
    <t>АФРОДИТА</t>
  </si>
  <si>
    <t>АБРАМОВНА</t>
  </si>
  <si>
    <t>АГАДЖАНЯН</t>
  </si>
  <si>
    <t>РАЗМИК</t>
  </si>
  <si>
    <t>ВИКТОРОВНА</t>
  </si>
  <si>
    <t>АН</t>
  </si>
  <si>
    <t>ТЕРЕЗА</t>
  </si>
  <si>
    <t>АНАТОЛЬЕВНА</t>
  </si>
  <si>
    <t>АРСЛАНОВ</t>
  </si>
  <si>
    <t>ВАЛЕРИЙ</t>
  </si>
  <si>
    <t>АС</t>
  </si>
  <si>
    <t>НИНА</t>
  </si>
  <si>
    <t>ЗАХАРОВНА</t>
  </si>
  <si>
    <t>АСЛАНЯН</t>
  </si>
  <si>
    <t>ТАМАРА</t>
  </si>
  <si>
    <t>ВАЛЕНТИНОВНА</t>
  </si>
  <si>
    <t>АСТАПЕНКО</t>
  </si>
  <si>
    <t>НАЗИРА</t>
  </si>
  <si>
    <t>КАРИМОВНА</t>
  </si>
  <si>
    <t>АФАНАСЬЕВ</t>
  </si>
  <si>
    <t>ЕВГЕНИЙ</t>
  </si>
  <si>
    <t>ГЕРАСИМОВИЧ</t>
  </si>
  <si>
    <t>АХМЕДОВА</t>
  </si>
  <si>
    <t>ЛУИЗА</t>
  </si>
  <si>
    <t>МАКСИМОВНА</t>
  </si>
  <si>
    <t>АЧИЛОВ</t>
  </si>
  <si>
    <t>АЛЕКСАНДР</t>
  </si>
  <si>
    <t>ЯКОВЛЕВИЧ</t>
  </si>
  <si>
    <t>БАШКАТОВ</t>
  </si>
  <si>
    <t>ВЛАДИМИР</t>
  </si>
  <si>
    <t>КЕНЖАЕВИЧ</t>
  </si>
  <si>
    <t>БАШКАТОВА</t>
  </si>
  <si>
    <t>ИРИНА</t>
  </si>
  <si>
    <t>НИКОЛАЕВНА</t>
  </si>
  <si>
    <t>БИКТИМИРОВА</t>
  </si>
  <si>
    <t>РЕПСИМЕ</t>
  </si>
  <si>
    <t>БИЛЯЛОВА</t>
  </si>
  <si>
    <t>ЕВГЕНИЯ</t>
  </si>
  <si>
    <t>ПАРГЕВОВНА</t>
  </si>
  <si>
    <t>БОЗОРОВ</t>
  </si>
  <si>
    <t>АНАТОЛИЙ</t>
  </si>
  <si>
    <t>РУБИКОВИЧ</t>
  </si>
  <si>
    <t>ГАФУРОВ</t>
  </si>
  <si>
    <t>РАДЖ</t>
  </si>
  <si>
    <t>БОРИСОВИЧ</t>
  </si>
  <si>
    <t>ГАФУРОВА</t>
  </si>
  <si>
    <t>НАИРА</t>
  </si>
  <si>
    <t>ИОСИФОВНА</t>
  </si>
  <si>
    <t>ГРИГОРЯН</t>
  </si>
  <si>
    <t>ТАТЬЯНА</t>
  </si>
  <si>
    <t>БАДОРДИНОВНА</t>
  </si>
  <si>
    <t>ГУЛЬБИН</t>
  </si>
  <si>
    <t>ВИКТОР</t>
  </si>
  <si>
    <t>ДАВЫДОВА</t>
  </si>
  <si>
    <t>ИВАННА</t>
  </si>
  <si>
    <t>ДЫРВА</t>
  </si>
  <si>
    <t>МИХАИЛ</t>
  </si>
  <si>
    <t>ВЛАДИМИРОВИЧ</t>
  </si>
  <si>
    <t>ЕРЦ</t>
  </si>
  <si>
    <t>АРМЕН</t>
  </si>
  <si>
    <t>ПЕТРОВИЧ</t>
  </si>
  <si>
    <t>ЗАХАРЧЕНКО</t>
  </si>
  <si>
    <t>МИХАЙЛОВИЧ</t>
  </si>
  <si>
    <t>ЗУЕВА</t>
  </si>
  <si>
    <t>СУСАННА</t>
  </si>
  <si>
    <t>ИВАНЬКОВА</t>
  </si>
  <si>
    <t>АРМАИСОВНА</t>
  </si>
  <si>
    <t>ИЛЬХИДЖИЕВА</t>
  </si>
  <si>
    <t>ОЛЬГА</t>
  </si>
  <si>
    <t>ВЛАДИМИРОВНА</t>
  </si>
  <si>
    <t>ИСМАИЛОВА</t>
  </si>
  <si>
    <t>ГУРГЕНОВНА</t>
  </si>
  <si>
    <t>КАБАНКОВ</t>
  </si>
  <si>
    <t>ИГОРЬ</t>
  </si>
  <si>
    <t>ГЕОРГИЕВИЧ</t>
  </si>
  <si>
    <t>КАЛИНИНА</t>
  </si>
  <si>
    <t>ЖАННЕТА</t>
  </si>
  <si>
    <t>ПАВЛОВНА</t>
  </si>
  <si>
    <t>КАПУСТИНА</t>
  </si>
  <si>
    <t>КАРИНЕ</t>
  </si>
  <si>
    <t>КАРИМОВ</t>
  </si>
  <si>
    <t>РОБЕРТ</t>
  </si>
  <si>
    <t>АНДРЕЕВИЧ</t>
  </si>
  <si>
    <t>КИРЬЯКОВ</t>
  </si>
  <si>
    <t>РАФИК</t>
  </si>
  <si>
    <t>АРКАДЬЕВИЧ</t>
  </si>
  <si>
    <t>КИСЕЛЮК</t>
  </si>
  <si>
    <t>ГРАЧИКОВИЧ</t>
  </si>
  <si>
    <t>КОЛБ</t>
  </si>
  <si>
    <t>АЛЕКСЕЙ</t>
  </si>
  <si>
    <t>СТЕПАНОВИЧ</t>
  </si>
  <si>
    <t>КОНОНЕНКО</t>
  </si>
  <si>
    <t>НИКОЛАЙ</t>
  </si>
  <si>
    <t>ВИКТОРОВИЧ</t>
  </si>
  <si>
    <t>ИДРИСОВНА</t>
  </si>
  <si>
    <t>КРИНИЧНЫЙ</t>
  </si>
  <si>
    <t>УМАРАЛИ</t>
  </si>
  <si>
    <t>АЛЕКСЕЕВИЧ</t>
  </si>
  <si>
    <t>ЛЕОНОВ</t>
  </si>
  <si>
    <t>ВЯЧЕСЛАВ</t>
  </si>
  <si>
    <t>КАМИЛОВИЧ</t>
  </si>
  <si>
    <t>ЛИСЯТИН</t>
  </si>
  <si>
    <t>ВАЛЕНТИН</t>
  </si>
  <si>
    <t>ЛИТОВЧЕНКО</t>
  </si>
  <si>
    <t>ЛЕОНИД</t>
  </si>
  <si>
    <t>ГАРЕГИНОВИЧ</t>
  </si>
  <si>
    <t>МАМУКОВ</t>
  </si>
  <si>
    <t>СЕРГЕЙ</t>
  </si>
  <si>
    <t>АНАТОЛЬЕВИЧ</t>
  </si>
  <si>
    <t>МАНАСЯН</t>
  </si>
  <si>
    <t>ЛИЛЯ</t>
  </si>
  <si>
    <t>МАТЕВОСОВНА</t>
  </si>
  <si>
    <t>МАРДАНЯН</t>
  </si>
  <si>
    <t>ЗИНАИДА</t>
  </si>
  <si>
    <t>МАРКЕЛОВ</t>
  </si>
  <si>
    <t>РАВШАН</t>
  </si>
  <si>
    <t>ВАЛЕНТИНОВИЧ</t>
  </si>
  <si>
    <t>МАРЧЕНКО</t>
  </si>
  <si>
    <t>ЛАРИСА</t>
  </si>
  <si>
    <t>МАТРОСОВА</t>
  </si>
  <si>
    <t>НОНА</t>
  </si>
  <si>
    <t>ДМИТРИЕВНА</t>
  </si>
  <si>
    <t>МЕЛИКЯН</t>
  </si>
  <si>
    <t>ГАЛИНА</t>
  </si>
  <si>
    <t>СТЕПАНОВНА</t>
  </si>
  <si>
    <t>МЕНТУЗ</t>
  </si>
  <si>
    <t>МУРАТОВНА</t>
  </si>
  <si>
    <t>ГАМАРНИКОВНА</t>
  </si>
  <si>
    <t>МИШКОВ</t>
  </si>
  <si>
    <t>ХАЙДАРОВИЧ</t>
  </si>
  <si>
    <t>МОРЕВА</t>
  </si>
  <si>
    <t>ЯРОСЛАВА</t>
  </si>
  <si>
    <t>АДАМОВНА</t>
  </si>
  <si>
    <t>МОСИНЯН</t>
  </si>
  <si>
    <t>ЗОЯ</t>
  </si>
  <si>
    <t>МУХАМЕДОВ</t>
  </si>
  <si>
    <t>ГУЛЬМАТ</t>
  </si>
  <si>
    <t>ИЛЛАРИОНОВИЧ</t>
  </si>
  <si>
    <t>МХИТАРЯН</t>
  </si>
  <si>
    <t>АНЖИК</t>
  </si>
  <si>
    <t>ХАСАНШЕВНА</t>
  </si>
  <si>
    <t>ОГАМ</t>
  </si>
  <si>
    <t>ТИХОМИР</t>
  </si>
  <si>
    <t>АЛИМОВИЧ</t>
  </si>
  <si>
    <t>ПИНТИЙ</t>
  </si>
  <si>
    <t>ПОДГОРНОВА</t>
  </si>
  <si>
    <t>СВЕТЛАНА</t>
  </si>
  <si>
    <t>ВАСИЛЬЕВНА</t>
  </si>
  <si>
    <t>ПУШКОВ</t>
  </si>
  <si>
    <t>ПШЕНИЦЫН</t>
  </si>
  <si>
    <t>ЮРИЙ</t>
  </si>
  <si>
    <t>АЙВАРОВИЧ</t>
  </si>
  <si>
    <t>РАДИОНОВА</t>
  </si>
  <si>
    <t>ЛИДИЯ</t>
  </si>
  <si>
    <t>МИХАЙЛОВНА</t>
  </si>
  <si>
    <t>РОМАНЧУК</t>
  </si>
  <si>
    <t>ВАГАРШАКОВНА</t>
  </si>
  <si>
    <t>РОМАШКО</t>
  </si>
  <si>
    <t>ДУСМУРАТ</t>
  </si>
  <si>
    <t>ДЖАМИЛОВИЧ</t>
  </si>
  <si>
    <t>РОШЕНКО</t>
  </si>
  <si>
    <t>АНДРАНИК</t>
  </si>
  <si>
    <t>РОМАНОВИЧ</t>
  </si>
  <si>
    <t>САМБУЛОВ</t>
  </si>
  <si>
    <t>КАХРАМОНЖОН</t>
  </si>
  <si>
    <t>ГЕННАДЬЕВИЧ</t>
  </si>
  <si>
    <t>САМОНДАРОВ</t>
  </si>
  <si>
    <t>МОХАМЕД</t>
  </si>
  <si>
    <t>САРКИСОВА</t>
  </si>
  <si>
    <t>АЛЛА</t>
  </si>
  <si>
    <t>ЭДУАРДОВНА</t>
  </si>
  <si>
    <t>СВИРИДОН</t>
  </si>
  <si>
    <t>ДЕНИС</t>
  </si>
  <si>
    <t>ИБРАГИМОВИЧ</t>
  </si>
  <si>
    <t>СИТНИКОВ</t>
  </si>
  <si>
    <t>СЕРВЕРОВИЧ</t>
  </si>
  <si>
    <t>СКВОРЦОВА</t>
  </si>
  <si>
    <t>ВЕРА</t>
  </si>
  <si>
    <t>ТЕШАБАЕВНА</t>
  </si>
  <si>
    <t>СОН</t>
  </si>
  <si>
    <t>БАХИР</t>
  </si>
  <si>
    <t>ПАВЛОВИЧ</t>
  </si>
  <si>
    <t>СТЕПАНЯН</t>
  </si>
  <si>
    <t>АРЕКНАЗ</t>
  </si>
  <si>
    <t>ФИЛИППОВНА</t>
  </si>
  <si>
    <t>СТИРАНКА</t>
  </si>
  <si>
    <t>ГОАР</t>
  </si>
  <si>
    <t>СЕРГЕЕВНА</t>
  </si>
  <si>
    <t>ТАМУЛЯНИС</t>
  </si>
  <si>
    <t>ЛЕНА</t>
  </si>
  <si>
    <t>ТАНЕВ</t>
  </si>
  <si>
    <t>ПАВЕЛ</t>
  </si>
  <si>
    <t>ВАСИЛЬЕВИЧ</t>
  </si>
  <si>
    <t>ТЁ</t>
  </si>
  <si>
    <t>ЮРЬЕВИЧ</t>
  </si>
  <si>
    <t>ТЕЛУШКИН</t>
  </si>
  <si>
    <t>АНДРЕЙ</t>
  </si>
  <si>
    <t>ПРОКОФЬЕВИЧ</t>
  </si>
  <si>
    <t>ТЕН</t>
  </si>
  <si>
    <t>ТОМАШЕВ</t>
  </si>
  <si>
    <t>АРСЕН</t>
  </si>
  <si>
    <t>ТРАВКИН</t>
  </si>
  <si>
    <t>ПЁТР</t>
  </si>
  <si>
    <t>УНАНЯН</t>
  </si>
  <si>
    <t>ДМИТРИЙ</t>
  </si>
  <si>
    <t>ДМИТРИЕВИЧ</t>
  </si>
  <si>
    <t>УСМАНОВ</t>
  </si>
  <si>
    <t>АЛЕКСАНДРОВИЧ</t>
  </si>
  <si>
    <t>ФАТТАХОВА</t>
  </si>
  <si>
    <t>МИНСЛУ</t>
  </si>
  <si>
    <t>КОНСТАНТИНОВНА</t>
  </si>
  <si>
    <t>ХАЛИЛОВА</t>
  </si>
  <si>
    <t>ФАРИДА</t>
  </si>
  <si>
    <t>АЛЕКСАНДРОВНА</t>
  </si>
  <si>
    <t>ХОМЕНКО</t>
  </si>
  <si>
    <t>МУТАЛИБОВИЧ</t>
  </si>
  <si>
    <t>ЦОЛОЛО</t>
  </si>
  <si>
    <t>ФУАТОВИЧ</t>
  </si>
  <si>
    <t>ЧЕРВИНЧУК</t>
  </si>
  <si>
    <t>ДАМИР</t>
  </si>
  <si>
    <t>ИВАНОВИЧ</t>
  </si>
  <si>
    <t>ЧОБАНЯН</t>
  </si>
  <si>
    <t>ТОЛИБОВИЧ</t>
  </si>
  <si>
    <t>ШЕВКОПЛЯС</t>
  </si>
  <si>
    <t>ШЕЙНИНА</t>
  </si>
  <si>
    <t>ФЛЮРА</t>
  </si>
  <si>
    <t>ШЕСТАКОВ</t>
  </si>
  <si>
    <t>ШИДЛОВСКАЯ</t>
  </si>
  <si>
    <t>ПАТВАКАНОВНА</t>
  </si>
  <si>
    <t>ШИН</t>
  </si>
  <si>
    <t>НУВАХИДИЯ</t>
  </si>
  <si>
    <t>ДАВИДОВНА</t>
  </si>
  <si>
    <t>ШУБИНА</t>
  </si>
  <si>
    <t>ЛЮБОВЬ</t>
  </si>
  <si>
    <t>ЛЕОНИДОВНА</t>
  </si>
  <si>
    <t>ЮНУСОВА</t>
  </si>
  <si>
    <t>АЛВАРД</t>
  </si>
  <si>
    <t>ЮРЬЕВНА</t>
  </si>
  <si>
    <t>ЯКУБОВИЧ</t>
  </si>
  <si>
    <t>ХАЛИМОВИЧ</t>
  </si>
  <si>
    <t xml:space="preserve">9 г. 3 мес. 19 дн. </t>
  </si>
  <si>
    <t>0 г. 10 мес. 29 дн.</t>
  </si>
  <si>
    <t>нет</t>
  </si>
  <si>
    <t>10 г. 4 мес. 11 дн.</t>
  </si>
  <si>
    <t>10 г. 3 мес. 3 дн.</t>
  </si>
  <si>
    <t>мужской</t>
  </si>
  <si>
    <t xml:space="preserve">13 г. 3 мес. 30 дн. </t>
  </si>
  <si>
    <t>3 г. 3 мес. 7 дн.</t>
  </si>
  <si>
    <t>5 г. 1 мес. 24 дн.</t>
  </si>
  <si>
    <t>8 г. 0 мес. 5 дн.</t>
  </si>
  <si>
    <t xml:space="preserve">9 г. 6 мес. 23 дн. </t>
  </si>
  <si>
    <t xml:space="preserve">7 г. 11 мес. 27 дн. </t>
  </si>
  <si>
    <t>8 г. 7 мес. 0 дн.</t>
  </si>
  <si>
    <t xml:space="preserve">15 г. 8 мес. 11 дн. </t>
  </si>
  <si>
    <t xml:space="preserve">8 г. 0 мес. 28 дн. </t>
  </si>
  <si>
    <t>6 г. 9 мес. 13 дн.</t>
  </si>
  <si>
    <t>7 г. 10 мес. 3 дн.</t>
  </si>
  <si>
    <t xml:space="preserve">7 г. 6 мес. 18 дн. </t>
  </si>
  <si>
    <t>8 г. 11 мес. 12 дн.</t>
  </si>
  <si>
    <t>8 г. 9 мес. 4 дн.</t>
  </si>
  <si>
    <t>9 г. 9 мес. 12 дн.</t>
  </si>
  <si>
    <t xml:space="preserve">7 г. 4 мес. 15 дн. </t>
  </si>
  <si>
    <t>2 г. 1 мес. 11 дн.</t>
  </si>
  <si>
    <t>9 г. 2 мес. 19 дн.</t>
  </si>
  <si>
    <t>0 г. 10 мес. 26 дн.</t>
  </si>
  <si>
    <t>5 г. 10 мес. 10 дн.</t>
  </si>
  <si>
    <t xml:space="preserve">8 г. 10 мес. 12 дн. </t>
  </si>
  <si>
    <t>5 г. 11 мес. 14 дн.</t>
  </si>
  <si>
    <t>0 г. 3 мес. 22 дн.</t>
  </si>
  <si>
    <t xml:space="preserve">15 г. 3 мес. 4 дн. </t>
  </si>
  <si>
    <t>0 г. 0 мес. 12 дн.</t>
  </si>
  <si>
    <t xml:space="preserve">15 г. 1 мес. 0 дн. </t>
  </si>
  <si>
    <t>8 г. 0 мес. 10 дн.</t>
  </si>
  <si>
    <t xml:space="preserve">9 г. 4 мес. 20 дн. </t>
  </si>
  <si>
    <t>6 г. 11 мес. 14 дн.</t>
  </si>
  <si>
    <t>5 г. 0 мес. 28 дн.</t>
  </si>
  <si>
    <t>8 г. 6 мес. 17 дн.</t>
  </si>
  <si>
    <t>8 г. 0 мес. 15 дн.</t>
  </si>
  <si>
    <t>0 г. 11 мес. 22 дн.</t>
  </si>
  <si>
    <t xml:space="preserve">11 г. 9 мес. 1 дн. </t>
  </si>
  <si>
    <t>0 г. 7 мес. 25 дн.</t>
  </si>
  <si>
    <t>8 г. 9 мес. 26 дн.</t>
  </si>
  <si>
    <t>0 г. 6 мес. 1 дн.</t>
  </si>
  <si>
    <t>6 г. 8 мес. 29 дн.</t>
  </si>
  <si>
    <t>1 г. 4 мес. 6 дн.</t>
  </si>
  <si>
    <t xml:space="preserve">9 г. 5 мес. 21 дн. </t>
  </si>
  <si>
    <t xml:space="preserve">7 г. 10 мес. 26 дн. </t>
  </si>
  <si>
    <t xml:space="preserve">13 г. 1 мес. 27 дн. </t>
  </si>
  <si>
    <t xml:space="preserve">15 г. 6 мес. 8 дн. </t>
  </si>
  <si>
    <t xml:space="preserve">9 г. 7 мес. 24 дн. </t>
  </si>
  <si>
    <t>5 г. 9 мес. 2 дн.</t>
  </si>
  <si>
    <t>0 г. 8 мес. 3 дн.</t>
  </si>
  <si>
    <t>7 г. 2 мес. 24 дн.</t>
  </si>
  <si>
    <t xml:space="preserve">7 г. 9 мес. 22 дн. </t>
  </si>
  <si>
    <t>10 г. 0 мес. 13 дн.</t>
  </si>
  <si>
    <t xml:space="preserve">8 г. 3 мес. 0 дн. </t>
  </si>
  <si>
    <t>0 г. 9 мес. 0 дн.</t>
  </si>
  <si>
    <t xml:space="preserve">13 г. 7 мес. 3 дн. </t>
  </si>
  <si>
    <t>4 г. 6 мес. 12 дн.</t>
  </si>
  <si>
    <t xml:space="preserve">15 г. 5 мес. 6 дн. </t>
  </si>
  <si>
    <t xml:space="preserve">12 г. 8 мес. 19 дн. </t>
  </si>
  <si>
    <t xml:space="preserve">10 г. 9 мес. 14 дн. </t>
  </si>
  <si>
    <t xml:space="preserve">12 г. 0 мес. 7 дн. </t>
  </si>
  <si>
    <t xml:space="preserve">12 г. 4 мес. 13 дн. </t>
  </si>
  <si>
    <t xml:space="preserve">14 г. 10 мес. 29 дн. </t>
  </si>
  <si>
    <t>1 г. 5 мес. 3 дн.</t>
  </si>
  <si>
    <t>1 г. 5 мес. 24 дн.</t>
  </si>
  <si>
    <t>4 г. 1 мес. 18 дн.</t>
  </si>
  <si>
    <t>1 г. 3 мес. 16 дн.</t>
  </si>
  <si>
    <t>10 г. 2 мес. 8 дн.</t>
  </si>
  <si>
    <t xml:space="preserve">15 г. 4 мес. 5 дн. </t>
  </si>
  <si>
    <t>5 г. 3 мес. 16 дн.</t>
  </si>
  <si>
    <t>0 г. 5 мес. 28 дн.</t>
  </si>
  <si>
    <t>5 г. 5 мес. 22 дн.</t>
  </si>
  <si>
    <t>7 г. 1 мес. 4 дн.</t>
  </si>
  <si>
    <t xml:space="preserve">11 г. 5 мес. 27 дн. </t>
  </si>
  <si>
    <t>10 г. 3 мес. 5 дн.</t>
  </si>
  <si>
    <t xml:space="preserve">8 г. 1 мес. 30 дн. </t>
  </si>
  <si>
    <t>5 г. 10 мес. 5 дн.</t>
  </si>
  <si>
    <t xml:space="preserve">8 г. 7 мес. 6 дн. </t>
  </si>
  <si>
    <t>4 г. 10 мес. 14 дн.</t>
  </si>
  <si>
    <t>3 г. 8 мес. 27 дн.</t>
  </si>
  <si>
    <t>2 г. 5 мес. 23 дн.</t>
  </si>
  <si>
    <t xml:space="preserve">14 г. 5 мес. 19 дн. </t>
  </si>
  <si>
    <t>9 г. 1 мес. 30 дн.</t>
  </si>
  <si>
    <t>4 г. 9 мес. 19 дн.</t>
  </si>
  <si>
    <t xml:space="preserve">8 г. 6 мес. 5 дн. </t>
  </si>
  <si>
    <t xml:space="preserve">9 г. 2 мес. 17 дн. </t>
  </si>
  <si>
    <t xml:space="preserve">15 г. 10 мес. 16 дн. </t>
  </si>
  <si>
    <t>10 г. 8 мес. 19 дн.</t>
  </si>
  <si>
    <t xml:space="preserve">12 г. 7 мес. 17 дн. </t>
  </si>
  <si>
    <t>0 г. 8 мес. 23 дн.</t>
  </si>
  <si>
    <t>4 г. 2 мес. 7 дн.</t>
  </si>
  <si>
    <t>10 г. 11 мес. 0 дн.</t>
  </si>
  <si>
    <t xml:space="preserve">10 г. 1 мес. 3 дн. </t>
  </si>
  <si>
    <t>5 г. 4 мес. 26 дн.</t>
  </si>
  <si>
    <t>8 г. 4 мес. 30 дн.</t>
  </si>
  <si>
    <t>8 г. 1 мес. 21 дн.</t>
  </si>
  <si>
    <t xml:space="preserve">11 г. 4 мес. 26 дн. </t>
  </si>
  <si>
    <t>0 г. 5 мес. 30 дн.</t>
  </si>
  <si>
    <t xml:space="preserve">15 г. 9 мес. 12 дн. </t>
  </si>
  <si>
    <t>4 г. 10 мес. 7 дн.</t>
  </si>
  <si>
    <t>Сумма по полю № п/п</t>
  </si>
  <si>
    <t>Названия строк</t>
  </si>
  <si>
    <t>Общий итог</t>
  </si>
  <si>
    <t>Закидываем в раздаточный материал</t>
  </si>
  <si>
    <t>*сводная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</si>
</sst>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inden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Fill="1" applyBorder="1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4536.398257870373" createdVersion="7" refreshedVersion="7" minRefreshableVersion="3" recordCount="100" xr:uid="{4099B9E5-17E6-0D4B-9599-B1586C1293FB}">
  <cacheSource type="worksheet">
    <worksheetSource ref="A1:L101" sheet="Лист7"/>
  </cacheSource>
  <cacheFields count="12">
    <cacheField name="№ п/п" numFmtId="0">
      <sharedItems containsSemiMixedTypes="0" containsString="0" containsNumber="1" containsInteger="1" minValue="1" maxValue="100"/>
    </cacheField>
    <cacheField name="фамилия" numFmtId="0">
      <sharedItems/>
    </cacheField>
    <cacheField name="имя" numFmtId="0">
      <sharedItems count="74">
        <s v="РОЗА"/>
        <s v="АФРОДИТА"/>
        <s v="РАЗМИК"/>
        <s v="ТЕРЕЗА"/>
        <s v="ВАЛЕРИЙ"/>
        <s v="НИНА"/>
        <s v="ТАМАРА"/>
        <s v="НАЗИРА"/>
        <s v="ЕВГЕНИЙ"/>
        <s v="ЛУИЗА"/>
        <s v="АЛЕКСАНДР"/>
        <s v="ВЛАДИМИР"/>
        <s v="ИРИНА"/>
        <s v="РЕПСИМЕ"/>
        <s v="ЕВГЕНИЯ"/>
        <s v="АНАТОЛИЙ"/>
        <s v="РАДЖ"/>
        <s v="НАИРА"/>
        <s v="ТАТЬЯНА"/>
        <s v="ВИКТОР"/>
        <s v="ИВАННА"/>
        <s v="МИХАИЛ"/>
        <s v="АРМЕН"/>
        <s v="СУСАННА"/>
        <s v="ОЛЬГА"/>
        <s v="ИГОРЬ"/>
        <s v="ЖАННЕТА"/>
        <s v="КАРИНЕ"/>
        <s v="РОБЕРТ"/>
        <s v="РАФИК"/>
        <s v="АЛЕКСЕЙ"/>
        <s v="НИКОЛАЙ"/>
        <s v="УМАРАЛИ"/>
        <s v="ВЯЧЕСЛАВ"/>
        <s v="ВАЛЕНТИН"/>
        <s v="ЛЕОНИД"/>
        <s v="СЕРГЕЙ"/>
        <s v="ЛИЛЯ"/>
        <s v="ЗИНАИДА"/>
        <s v="РАВШАН"/>
        <s v="ЛАРИСА"/>
        <s v="НОНА"/>
        <s v="ГАЛИНА"/>
        <s v="ЯРОСЛАВА"/>
        <s v="ЗОЯ"/>
        <s v="ГУЛЬМАТ"/>
        <s v="АНЖИК"/>
        <s v="ТИХОМИР"/>
        <s v="СВЕТЛАНА"/>
        <s v="ЮРИЙ"/>
        <s v="ЛИДИЯ"/>
        <s v="ДУСМУРАТ"/>
        <s v="АНДРАНИК"/>
        <s v="КАХРАМОНЖОН"/>
        <s v="МОХАМЕД"/>
        <s v="АЛЛА"/>
        <s v="ДЕНИС"/>
        <s v="ВЕРА"/>
        <s v="БАХИР"/>
        <s v="АРЕКНАЗ"/>
        <s v="ГОАР"/>
        <s v="ЛЕНА"/>
        <s v="ПАВЕЛ"/>
        <s v="АНДРЕЙ"/>
        <s v="АРСЕН"/>
        <s v="ПЁТР"/>
        <s v="ДМИТРИЙ"/>
        <s v="МИНСЛУ"/>
        <s v="ФАРИДА"/>
        <s v="ДАМИР"/>
        <s v="ФЛЮРА"/>
        <s v="НУВАХИДИЯ"/>
        <s v="ЛЮБОВЬ"/>
        <s v="АЛВАРД"/>
      </sharedItems>
    </cacheField>
    <cacheField name="отчество" numFmtId="0">
      <sharedItems/>
    </cacheField>
    <cacheField name="Дата рождения" numFmtId="0">
      <sharedItems containsSemiMixedTypes="0" containsString="0" containsNumber="1" containsInteger="1" minValue="11493" maxValue="32440"/>
    </cacheField>
    <cacheField name="Пол" numFmtId="0">
      <sharedItems/>
    </cacheField>
    <cacheField name="Возраст на дату приема" numFmtId="0">
      <sharedItems containsSemiMixedTypes="0" containsString="0" containsNumber="1" containsInteger="1" minValue="13" maxValue="75"/>
    </cacheField>
    <cacheField name="Пенсионного возраста" numFmtId="0">
      <sharedItems/>
    </cacheField>
    <cacheField name="Дата приема" numFmtId="0">
      <sharedItems containsSemiMixedTypes="0" containsString="0" containsNumber="1" containsInteger="1" minValue="36906" maxValue="40074"/>
    </cacheField>
    <cacheField name="Дата увольнения" numFmtId="0">
      <sharedItems containsString="0" containsBlank="1" containsNumber="1" containsInteger="1" minValue="37143" maxValue="42645"/>
    </cacheField>
    <cacheField name="Стаж" numFmtId="0">
      <sharedItems/>
    </cacheField>
    <cacheField name="Причина увольнения" numFmtId="0">
      <sharedItems count="7">
        <s v=""/>
        <s v="по соглашению"/>
        <s v="по собственному"/>
        <s v="не соответствие"/>
        <s v="окончание ТД"/>
        <s v="сокращение"/>
        <s v="нарушение ТД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АБИТОВА"/>
    <x v="0"/>
    <s v="МАРКОВНА"/>
    <n v="16478"/>
    <s v="женский"/>
    <n v="62"/>
    <s v="да"/>
    <n v="39338"/>
    <m/>
    <s v="9 г. 3 мес. 19 дн. "/>
    <x v="0"/>
  </r>
  <r>
    <n v="2"/>
    <s v="АВДЕЕВА"/>
    <x v="1"/>
    <s v="АБРАМОВНА"/>
    <n v="13246"/>
    <s v="женский"/>
    <n v="72"/>
    <s v="да"/>
    <n v="39658"/>
    <n v="39991"/>
    <s v="0 г. 10 мес. 29 дн."/>
    <x v="1"/>
  </r>
  <r>
    <n v="3"/>
    <s v="АГАДЖАНЯН"/>
    <x v="2"/>
    <s v="ВИКТОРОВНА"/>
    <n v="21660"/>
    <s v="женский"/>
    <n v="47"/>
    <s v="нет"/>
    <n v="38858"/>
    <n v="42645"/>
    <s v="10 г. 4 мес. 11 дн."/>
    <x v="2"/>
  </r>
  <r>
    <n v="4"/>
    <s v="АН"/>
    <x v="3"/>
    <s v="АНАТОЛЬЕВНА"/>
    <n v="26976"/>
    <s v="женский"/>
    <n v="28"/>
    <s v="нет"/>
    <n v="37418"/>
    <n v="41166"/>
    <s v="10 г. 3 мес. 3 дн."/>
    <x v="1"/>
  </r>
  <r>
    <n v="5"/>
    <s v="АРСЛАНОВ"/>
    <x v="4"/>
    <s v="НИКОЛАЕВИЧ"/>
    <n v="30732"/>
    <s v="мужской"/>
    <n v="19"/>
    <s v="нет"/>
    <n v="37866"/>
    <m/>
    <s v="13 г. 3 мес. 30 дн. "/>
    <x v="0"/>
  </r>
  <r>
    <n v="6"/>
    <s v="АС"/>
    <x v="5"/>
    <s v="ЗАХАРОВНА"/>
    <n v="12055"/>
    <s v="женский"/>
    <n v="75"/>
    <s v="да"/>
    <n v="39690"/>
    <n v="40884"/>
    <s v="3 г. 3 мес. 7 дн."/>
    <x v="2"/>
  </r>
  <r>
    <n v="7"/>
    <s v="АСЛАНЯН"/>
    <x v="6"/>
    <s v="ВАЛЕНТИНОВНА"/>
    <n v="19026"/>
    <s v="женский"/>
    <n v="54"/>
    <s v="нет"/>
    <n v="39018"/>
    <n v="40899"/>
    <s v="5 г. 1 мес. 24 дн."/>
    <x v="2"/>
  </r>
  <r>
    <n v="8"/>
    <s v="АСТАПЕНКО"/>
    <x v="7"/>
    <s v="КАРИМОВНА"/>
    <n v="30567"/>
    <s v="женский"/>
    <n v="19"/>
    <s v="нет"/>
    <n v="37514"/>
    <n v="40441"/>
    <s v="8 г. 0 мес. 5 дн."/>
    <x v="3"/>
  </r>
  <r>
    <n v="9"/>
    <s v="АФАНАСЬЕВ"/>
    <x v="8"/>
    <s v="ГЕРАСИМОВИЧ"/>
    <n v="22111"/>
    <s v="мужской"/>
    <n v="46"/>
    <s v="нет"/>
    <n v="39242"/>
    <m/>
    <s v="9 г. 6 мес. 23 дн. "/>
    <x v="0"/>
  </r>
  <r>
    <n v="10"/>
    <s v="АХМЕДОВА"/>
    <x v="9"/>
    <s v="МАКСИМОВНА"/>
    <n v="18100"/>
    <s v="женский"/>
    <n v="59"/>
    <s v="да"/>
    <n v="39818"/>
    <m/>
    <s v="7 г. 11 мес. 27 дн. "/>
    <x v="0"/>
  </r>
  <r>
    <n v="11"/>
    <s v="АЧИЛОВ"/>
    <x v="10"/>
    <s v="ЯКОВЛЕВИЧ"/>
    <n v="17302"/>
    <s v="мужской"/>
    <n v="59"/>
    <s v="нет"/>
    <n v="38922"/>
    <n v="42059"/>
    <s v="8 г. 7 мес. 0 дн."/>
    <x v="2"/>
  </r>
  <r>
    <n v="12"/>
    <s v="БАШКАТОВ"/>
    <x v="11"/>
    <s v="КЕНЖАЕВИЧ"/>
    <n v="21829"/>
    <s v="мужской"/>
    <n v="41"/>
    <s v="нет"/>
    <n v="37002"/>
    <m/>
    <s v="15 г. 8 мес. 11 дн. "/>
    <x v="0"/>
  </r>
  <r>
    <n v="13"/>
    <s v="БАШКАТОВА"/>
    <x v="12"/>
    <s v="НИКОЛАЕВНА"/>
    <n v="19836"/>
    <s v="женский"/>
    <n v="54"/>
    <s v="нет"/>
    <n v="39786"/>
    <m/>
    <s v="8 г. 0 мес. 28 дн. "/>
    <x v="0"/>
  </r>
  <r>
    <n v="14"/>
    <s v="БИКТИМИРОВА"/>
    <x v="13"/>
    <s v="ВИКТОРОВНА"/>
    <n v="29315"/>
    <s v="женский"/>
    <n v="24"/>
    <s v="нет"/>
    <n v="38186"/>
    <n v="40664"/>
    <s v="6 г. 9 мес. 13 дн."/>
    <x v="2"/>
  </r>
  <r>
    <n v="15"/>
    <s v="БИЛЯЛОВА"/>
    <x v="14"/>
    <s v="ПАРГЕВОВНА"/>
    <n v="21639"/>
    <s v="женский"/>
    <n v="42"/>
    <s v="нет"/>
    <n v="37194"/>
    <n v="40058"/>
    <s v="7 г. 10 мес. 3 дн."/>
    <x v="3"/>
  </r>
  <r>
    <n v="16"/>
    <s v="БОЗОРОВ"/>
    <x v="15"/>
    <s v="РУБИКОВИЧ"/>
    <n v="29904"/>
    <s v="мужской"/>
    <n v="27"/>
    <s v="нет"/>
    <n v="39978"/>
    <m/>
    <s v="7 г. 6 мес. 18 дн. "/>
    <x v="0"/>
  </r>
  <r>
    <n v="17"/>
    <s v="ГАФУРОВ"/>
    <x v="16"/>
    <s v="БОРИСОВИЧ"/>
    <n v="17352"/>
    <s v="мужской"/>
    <n v="55"/>
    <s v="нет"/>
    <n v="37610"/>
    <n v="40879"/>
    <s v="8 г. 11 мес. 12 дн."/>
    <x v="2"/>
  </r>
  <r>
    <n v="18"/>
    <s v="ГАФУРОВА"/>
    <x v="17"/>
    <s v="ИОСИФОВНА"/>
    <n v="32049"/>
    <s v="женский"/>
    <n v="17"/>
    <s v="нет"/>
    <n v="38410"/>
    <n v="41609"/>
    <s v="8 г. 9 мес. 4 дн."/>
    <x v="4"/>
  </r>
  <r>
    <n v="19"/>
    <s v="ГРИГОРЯН"/>
    <x v="18"/>
    <s v="БАДОРДИНОВНА"/>
    <n v="19004"/>
    <s v="женский"/>
    <n v="54"/>
    <s v="нет"/>
    <n v="38730"/>
    <n v="42302"/>
    <s v="9 г. 9 мес. 12 дн."/>
    <x v="1"/>
  </r>
  <r>
    <n v="20"/>
    <s v="ГУЛЬБИН"/>
    <x v="19"/>
    <s v="НИКОЛАЕВИЧ"/>
    <n v="16524"/>
    <s v="мужской"/>
    <n v="64"/>
    <s v="да"/>
    <n v="40042"/>
    <m/>
    <s v="7 г. 4 мес. 15 дн. "/>
    <x v="0"/>
  </r>
  <r>
    <n v="21"/>
    <s v="ДАВЫДОВА"/>
    <x v="20"/>
    <s v="НИКОЛАЕВНА"/>
    <n v="21981"/>
    <s v="женский"/>
    <n v="45"/>
    <s v="нет"/>
    <n v="38602"/>
    <n v="39373"/>
    <s v="2 г. 1 мес. 11 дн."/>
    <x v="5"/>
  </r>
  <r>
    <n v="22"/>
    <s v="ДЫРВА"/>
    <x v="21"/>
    <s v="ВЛАДИМИРОВИЧ"/>
    <n v="19150"/>
    <s v="мужской"/>
    <n v="52"/>
    <s v="нет"/>
    <n v="38378"/>
    <n v="41743"/>
    <s v="9 г. 2 мес. 19 дн."/>
    <x v="1"/>
  </r>
  <r>
    <n v="23"/>
    <s v="ЕРЦ"/>
    <x v="22"/>
    <s v="ПЕТРОВИЧ"/>
    <n v="14840"/>
    <s v="мужской"/>
    <n v="67"/>
    <s v="да"/>
    <n v="39562"/>
    <n v="39894"/>
    <s v="0 г. 10 мес. 26 дн."/>
    <x v="3"/>
  </r>
  <r>
    <n v="24"/>
    <s v="ЗАХАРЧЕНКО"/>
    <x v="11"/>
    <s v="МИХАЙЛОВИЧ"/>
    <n v="29138"/>
    <s v="мужской"/>
    <n v="26"/>
    <s v="нет"/>
    <n v="38890"/>
    <n v="41031"/>
    <s v="5 г. 10 мес. 10 дн."/>
    <x v="5"/>
  </r>
  <r>
    <n v="25"/>
    <s v="ЗУЕВА"/>
    <x v="23"/>
    <s v="ВАЛЕНТИНОВНА"/>
    <n v="31739"/>
    <s v="женский"/>
    <n v="21"/>
    <s v="нет"/>
    <n v="39498"/>
    <m/>
    <s v="8 г. 10 мес. 12 дн. "/>
    <x v="0"/>
  </r>
  <r>
    <n v="26"/>
    <s v="ИВАНЬКОВА"/>
    <x v="18"/>
    <s v="АРМАИСОВНА"/>
    <n v="25462"/>
    <s v="женский"/>
    <n v="34"/>
    <s v="нет"/>
    <n v="37962"/>
    <n v="40138"/>
    <s v="5 г. 11 мес. 14 дн."/>
    <x v="2"/>
  </r>
  <r>
    <n v="27"/>
    <s v="ИЛЬХИДЖИЕВА"/>
    <x v="24"/>
    <s v="ВЛАДИМИРОВНА"/>
    <n v="24240"/>
    <s v="женский"/>
    <n v="35"/>
    <s v="нет"/>
    <n v="37258"/>
    <n v="37370"/>
    <s v="0 г. 3 мес. 22 дн."/>
    <x v="5"/>
  </r>
  <r>
    <n v="28"/>
    <s v="ИСМАИЛОВА"/>
    <x v="24"/>
    <s v="ГУРГЕНОВНА"/>
    <n v="25775"/>
    <s v="женский"/>
    <n v="31"/>
    <s v="нет"/>
    <n v="37162"/>
    <m/>
    <s v="15 г. 3 мес. 4 дн. "/>
    <x v="0"/>
  </r>
  <r>
    <n v="29"/>
    <s v="КАБАНКОВ"/>
    <x v="25"/>
    <s v="ГЕОРГИЕВИЧ"/>
    <n v="31703"/>
    <s v="мужской"/>
    <n v="16"/>
    <s v="нет"/>
    <n v="37706"/>
    <n v="37718"/>
    <s v="0 г. 0 мес. 12 дн."/>
    <x v="2"/>
  </r>
  <r>
    <n v="30"/>
    <s v="КАЛИНИНА"/>
    <x v="26"/>
    <s v="ПАВЛОВНА"/>
    <n v="31029"/>
    <s v="женский"/>
    <n v="16"/>
    <s v="нет"/>
    <n v="37226"/>
    <m/>
    <s v="15 г. 1 мес. 0 дн. "/>
    <x v="0"/>
  </r>
  <r>
    <n v="31"/>
    <s v="КАПУСТИНА"/>
    <x v="27"/>
    <s v="НИКОЛАЕВНА"/>
    <n v="23546"/>
    <s v="женский"/>
    <n v="42"/>
    <s v="нет"/>
    <n v="39146"/>
    <n v="42078"/>
    <s v="8 г. 0 мес. 10 дн."/>
    <x v="3"/>
  </r>
  <r>
    <n v="32"/>
    <s v="КАРИМОВ"/>
    <x v="28"/>
    <s v="АНДРЕЕВИЧ"/>
    <n v="25840"/>
    <s v="мужской"/>
    <n v="36"/>
    <s v="нет"/>
    <n v="39306"/>
    <m/>
    <s v="9 г. 4 мес. 20 дн. "/>
    <x v="0"/>
  </r>
  <r>
    <n v="33"/>
    <s v="КИРЬЯКОВ"/>
    <x v="29"/>
    <s v="АРКАДЬЕВИЧ"/>
    <n v="20324"/>
    <s v="мужской"/>
    <n v="46"/>
    <s v="нет"/>
    <n v="37482"/>
    <n v="40022"/>
    <s v="6 г. 11 мес. 14 дн."/>
    <x v="1"/>
  </r>
  <r>
    <n v="34"/>
    <s v="КИСЕЛЮК"/>
    <x v="8"/>
    <s v="ГРАЧИКОВИЧ"/>
    <n v="19378"/>
    <s v="мужской"/>
    <n v="55"/>
    <s v="нет"/>
    <n v="39530"/>
    <n v="41384"/>
    <s v="5 г. 0 мес. 28 дн."/>
    <x v="2"/>
  </r>
  <r>
    <n v="35"/>
    <s v="КОЛБ"/>
    <x v="30"/>
    <s v="СТЕПАНОВИЧ"/>
    <n v="23785"/>
    <s v="мужской"/>
    <n v="39"/>
    <s v="нет"/>
    <n v="38058"/>
    <n v="41181"/>
    <s v="8 г. 6 мес. 17 дн."/>
    <x v="2"/>
  </r>
  <r>
    <n v="36"/>
    <s v="КОНОНЕНКО"/>
    <x v="31"/>
    <s v="ВИКТОРОВИЧ"/>
    <n v="22033"/>
    <s v="мужской"/>
    <n v="45"/>
    <s v="нет"/>
    <n v="38762"/>
    <n v="41699"/>
    <s v="8 г. 0 мес. 15 дн."/>
    <x v="6"/>
  </r>
  <r>
    <n v="37"/>
    <s v="КОНОНЕНКО"/>
    <x v="5"/>
    <s v="ИДРИСОВНА"/>
    <n v="11493"/>
    <s v="женский"/>
    <n v="72"/>
    <s v="да"/>
    <n v="37802"/>
    <n v="38159"/>
    <s v="0 г. 11 мес. 22 дн."/>
    <x v="1"/>
  </r>
  <r>
    <n v="38"/>
    <s v="КРИНИЧНЫЙ"/>
    <x v="32"/>
    <s v="АЛЕКСЕЕВИЧ"/>
    <n v="28718"/>
    <s v="мужской"/>
    <n v="26"/>
    <s v="нет"/>
    <n v="38442"/>
    <m/>
    <s v="11 г. 9 мес. 1 дн. "/>
    <x v="0"/>
  </r>
  <r>
    <n v="39"/>
    <s v="ЛЕОНОВ"/>
    <x v="33"/>
    <s v="КАМИЛОВИЧ"/>
    <n v="23720"/>
    <s v="мужской"/>
    <n v="36"/>
    <s v="нет"/>
    <n v="36906"/>
    <n v="37143"/>
    <s v="0 г. 7 мес. 25 дн."/>
    <x v="1"/>
  </r>
  <r>
    <n v="40"/>
    <s v="ЛИСЯТИН"/>
    <x v="34"/>
    <s v="НИКОЛАЕВИЧ"/>
    <n v="22404"/>
    <s v="мужской"/>
    <n v="44"/>
    <s v="нет"/>
    <n v="38698"/>
    <n v="41920"/>
    <s v="8 г. 9 мес. 26 дн."/>
    <x v="4"/>
  </r>
  <r>
    <n v="41"/>
    <s v="ЛИТОВЧЕНКО"/>
    <x v="35"/>
    <s v="ГАРЕГИНОВИЧ"/>
    <n v="31286"/>
    <s v="мужской"/>
    <n v="16"/>
    <s v="нет"/>
    <n v="37322"/>
    <n v="37507"/>
    <s v="0 г. 6 мес. 1 дн."/>
    <x v="3"/>
  </r>
  <r>
    <n v="42"/>
    <s v="МАМУКОВ"/>
    <x v="36"/>
    <s v="АНАТОЛЬЕВИЧ"/>
    <n v="19519"/>
    <s v="мужской"/>
    <n v="50"/>
    <s v="нет"/>
    <n v="37994"/>
    <n v="40458"/>
    <s v="6 г. 8 мес. 29 дн."/>
    <x v="1"/>
  </r>
  <r>
    <n v="43"/>
    <s v="МАНАСЯН"/>
    <x v="37"/>
    <s v="МАТЕВОСОВНА"/>
    <n v="26904"/>
    <s v="женский"/>
    <n v="34"/>
    <s v="нет"/>
    <n v="39466"/>
    <n v="39958"/>
    <s v="1 г. 4 мес. 6 дн."/>
    <x v="6"/>
  </r>
  <r>
    <n v="44"/>
    <s v="МАРДАНЯН"/>
    <x v="38"/>
    <s v="НИКОЛАЕВНА"/>
    <n v="13403"/>
    <s v="женский"/>
    <n v="70"/>
    <s v="да"/>
    <n v="39274"/>
    <m/>
    <s v="9 г. 5 мес. 21 дн. "/>
    <x v="0"/>
  </r>
  <r>
    <n v="45"/>
    <s v="МАРКЕЛОВ"/>
    <x v="39"/>
    <s v="ВАЛЕНТИНОВИЧ"/>
    <n v="24497"/>
    <s v="мужской"/>
    <n v="42"/>
    <s v="нет"/>
    <n v="39850"/>
    <m/>
    <s v="7 г. 10 мес. 26 дн. "/>
    <x v="0"/>
  </r>
  <r>
    <n v="46"/>
    <s v="МАРЧЕНКО"/>
    <x v="40"/>
    <s v="НИКОЛАЕВНА"/>
    <n v="21735"/>
    <s v="женский"/>
    <n v="44"/>
    <s v="нет"/>
    <n v="37930"/>
    <m/>
    <s v="13 г. 1 мес. 27 дн. "/>
    <x v="0"/>
  </r>
  <r>
    <n v="47"/>
    <s v="МАТРОСОВА"/>
    <x v="41"/>
    <s v="ДМИТРИЕВНА"/>
    <n v="19802"/>
    <s v="женский"/>
    <n v="47"/>
    <s v="нет"/>
    <n v="37066"/>
    <m/>
    <s v="15 г. 6 мес. 8 дн. "/>
    <x v="0"/>
  </r>
  <r>
    <n v="48"/>
    <s v="МЕЛИКЯН"/>
    <x v="42"/>
    <s v="СТЕПАНОВНА"/>
    <n v="26682"/>
    <s v="женский"/>
    <n v="34"/>
    <s v="нет"/>
    <n v="39210"/>
    <m/>
    <s v="9 г. 7 мес. 24 дн. "/>
    <x v="0"/>
  </r>
  <r>
    <n v="49"/>
    <s v="МЕНТУЗ"/>
    <x v="40"/>
    <s v="МУРАТОВНА"/>
    <n v="31394"/>
    <s v="женский"/>
    <n v="16"/>
    <s v="нет"/>
    <n v="37386"/>
    <n v="39490"/>
    <s v="5 г. 9 мес. 2 дн."/>
    <x v="2"/>
  </r>
  <r>
    <n v="50"/>
    <s v="МЕНТУЗ"/>
    <x v="24"/>
    <s v="ГАМАРНИКОВНА"/>
    <n v="27986"/>
    <s v="женский"/>
    <n v="27"/>
    <s v="нет"/>
    <n v="38154"/>
    <n v="38402"/>
    <s v="0 г. 8 мес. 3 дн."/>
    <x v="4"/>
  </r>
  <r>
    <n v="51"/>
    <s v="МИШКОВ"/>
    <x v="10"/>
    <s v="ХАЙДАРОВИЧ"/>
    <n v="26235"/>
    <s v="мужской"/>
    <n v="35"/>
    <s v="нет"/>
    <n v="39114"/>
    <n v="41754"/>
    <s v="7 г. 2 мес. 24 дн."/>
    <x v="5"/>
  </r>
  <r>
    <n v="52"/>
    <s v="МОРЕВА"/>
    <x v="43"/>
    <s v="АДАМОВНА"/>
    <n v="20690"/>
    <s v="женский"/>
    <n v="52"/>
    <s v="нет"/>
    <n v="39882"/>
    <m/>
    <s v="7 г. 9 мес. 22 дн. "/>
    <x v="0"/>
  </r>
  <r>
    <n v="53"/>
    <s v="МОСИНЯН"/>
    <x v="44"/>
    <s v="НИКОЛАЕВНА"/>
    <n v="27866"/>
    <s v="женский"/>
    <n v="27"/>
    <s v="нет"/>
    <n v="38026"/>
    <n v="41692"/>
    <s v="10 г. 0 мес. 13 дн."/>
    <x v="2"/>
  </r>
  <r>
    <n v="54"/>
    <s v="МУХАМЕДОВ"/>
    <x v="45"/>
    <s v="ИЛЛАРИОНОВИЧ"/>
    <n v="25687"/>
    <s v="мужской"/>
    <n v="38"/>
    <s v="нет"/>
    <n v="39722"/>
    <m/>
    <s v="8 г. 3 мес. 0 дн. "/>
    <x v="0"/>
  </r>
  <r>
    <n v="55"/>
    <s v="МХИТАРЯН"/>
    <x v="46"/>
    <s v="ХАСАНШЕВНА"/>
    <n v="28423"/>
    <s v="женский"/>
    <n v="29"/>
    <s v="нет"/>
    <n v="39178"/>
    <n v="39453"/>
    <s v="0 г. 9 мес. 0 дн."/>
    <x v="2"/>
  </r>
  <r>
    <n v="56"/>
    <s v="ОГАМ"/>
    <x v="47"/>
    <s v="АЛИМОВИЧ"/>
    <n v="19795"/>
    <s v="мужской"/>
    <n v="49"/>
    <s v="нет"/>
    <n v="37770"/>
    <m/>
    <s v="13 г. 7 мес. 3 дн. "/>
    <x v="0"/>
  </r>
  <r>
    <n v="57"/>
    <s v="ПИНТИЙ"/>
    <x v="19"/>
    <s v="НИКОЛАЕВИЧ"/>
    <n v="21955"/>
    <s v="мужской"/>
    <n v="45"/>
    <s v="нет"/>
    <n v="38666"/>
    <n v="40320"/>
    <s v="4 г. 6 мес. 12 дн."/>
    <x v="2"/>
  </r>
  <r>
    <n v="58"/>
    <s v="ПОДГОРНОВА"/>
    <x v="48"/>
    <s v="ВАСИЛЬЕВНА"/>
    <n v="26150"/>
    <s v="женский"/>
    <n v="29"/>
    <s v="нет"/>
    <n v="37098"/>
    <m/>
    <s v="15 г. 5 мес. 6 дн. "/>
    <x v="0"/>
  </r>
  <r>
    <n v="59"/>
    <s v="ПУШКОВ"/>
    <x v="11"/>
    <s v="МИХАЙЛОВИЧ"/>
    <n v="30491"/>
    <s v="мужской"/>
    <n v="20"/>
    <s v="нет"/>
    <n v="38090"/>
    <m/>
    <s v="12 г. 8 мес. 19 дн. "/>
    <x v="0"/>
  </r>
  <r>
    <n v="60"/>
    <s v="ПШЕНИЦЫН"/>
    <x v="49"/>
    <s v="АЙВАРОВИЧ"/>
    <n v="22360"/>
    <s v="мужской"/>
    <n v="44"/>
    <s v="нет"/>
    <n v="38794"/>
    <m/>
    <s v="10 г. 9 мес. 14 дн. "/>
    <x v="0"/>
  </r>
  <r>
    <n v="61"/>
    <s v="РАДИОНОВА"/>
    <x v="50"/>
    <s v="МИХАЙЛОВНА"/>
    <n v="27782"/>
    <s v="женский"/>
    <n v="28"/>
    <s v="нет"/>
    <n v="38346"/>
    <m/>
    <s v="12 г. 0 мес. 7 дн. "/>
    <x v="0"/>
  </r>
  <r>
    <n v="62"/>
    <s v="РОМАНЧУК"/>
    <x v="18"/>
    <s v="БАДОРДИНОВНА"/>
    <n v="14871"/>
    <s v="женский"/>
    <n v="63"/>
    <s v="да"/>
    <n v="38218"/>
    <m/>
    <s v="12 г. 4 мес. 13 дн. "/>
    <x v="0"/>
  </r>
  <r>
    <n v="63"/>
    <s v="РОМАНЧУК"/>
    <x v="18"/>
    <s v="ВАГАРШАКОВНА"/>
    <n v="21731"/>
    <s v="женский"/>
    <n v="42"/>
    <s v="нет"/>
    <n v="37290"/>
    <m/>
    <s v="14 г. 10 мес. 29 дн. "/>
    <x v="0"/>
  </r>
  <r>
    <n v="64"/>
    <s v="РОМАШКО"/>
    <x v="51"/>
    <s v="ДЖАМИЛОВИЧ"/>
    <n v="21518"/>
    <s v="мужской"/>
    <n v="50"/>
    <s v="нет"/>
    <n v="39914"/>
    <n v="40435"/>
    <s v="1 г. 5 мес. 3 дн."/>
    <x v="2"/>
  </r>
  <r>
    <n v="65"/>
    <s v="РОШЕНКО"/>
    <x v="52"/>
    <s v="РОМАНОВИЧ"/>
    <n v="24631"/>
    <s v="мужской"/>
    <n v="40"/>
    <s v="нет"/>
    <n v="39434"/>
    <n v="39975"/>
    <s v="1 г. 5 мес. 24 дн."/>
    <x v="1"/>
  </r>
  <r>
    <n v="66"/>
    <s v="САМБУЛОВ"/>
    <x v="53"/>
    <s v="ГЕННАДЬЕВИЧ"/>
    <n v="26333"/>
    <s v="мужской"/>
    <n v="32"/>
    <s v="нет"/>
    <n v="38282"/>
    <n v="39792"/>
    <s v="4 г. 1 мес. 18 дн."/>
    <x v="2"/>
  </r>
  <r>
    <n v="67"/>
    <s v="САМОНДАРОВ"/>
    <x v="54"/>
    <s v="ВЛАДИМИРОВИЧ"/>
    <n v="29164"/>
    <s v="мужской"/>
    <n v="26"/>
    <s v="нет"/>
    <n v="38954"/>
    <n v="39427"/>
    <s v="1 г. 3 мес. 16 дн."/>
    <x v="2"/>
  </r>
  <r>
    <n v="68"/>
    <s v="САРКИСОВА"/>
    <x v="55"/>
    <s v="ЭДУАРДОВНА"/>
    <n v="32440"/>
    <s v="женский"/>
    <n v="13"/>
    <s v="нет"/>
    <n v="37546"/>
    <n v="41268"/>
    <s v="10 г. 2 мес. 8 дн."/>
    <x v="5"/>
  </r>
  <r>
    <n v="69"/>
    <s v="СВИРИДОН"/>
    <x v="56"/>
    <s v="ИБРАГИМОВИЧ"/>
    <n v="27683"/>
    <s v="мужской"/>
    <n v="25"/>
    <s v="нет"/>
    <n v="37130"/>
    <m/>
    <s v="15 г. 4 мес. 5 дн. "/>
    <x v="0"/>
  </r>
  <r>
    <n v="70"/>
    <s v="СИТНИКОВ"/>
    <x v="15"/>
    <s v="СЕРВЕРОВИЧ"/>
    <n v="24856"/>
    <s v="мужской"/>
    <n v="35"/>
    <s v="нет"/>
    <n v="37834"/>
    <n v="39769"/>
    <s v="5 г. 3 мес. 16 дн."/>
    <x v="3"/>
  </r>
  <r>
    <n v="71"/>
    <s v="СКВОРЦОВА"/>
    <x v="57"/>
    <s v="ТЕШАБАЕВНА"/>
    <n v="25391"/>
    <s v="женский"/>
    <n v="38"/>
    <s v="нет"/>
    <n v="39402"/>
    <n v="39582"/>
    <s v="0 г. 5 мес. 28 дн."/>
    <x v="1"/>
  </r>
  <r>
    <n v="72"/>
    <s v="СОН"/>
    <x v="58"/>
    <s v="ПАВЛОВИЧ"/>
    <n v="31756"/>
    <s v="мужской"/>
    <n v="16"/>
    <s v="нет"/>
    <n v="37738"/>
    <n v="39740"/>
    <s v="5 г. 5 мес. 22 дн."/>
    <x v="3"/>
  </r>
  <r>
    <n v="73"/>
    <s v="СТЕПАНЯН"/>
    <x v="59"/>
    <s v="ФИЛИППОВНА"/>
    <n v="29731"/>
    <s v="женский"/>
    <n v="24"/>
    <s v="нет"/>
    <n v="38826"/>
    <n v="41417"/>
    <s v="7 г. 1 мес. 4 дн."/>
    <x v="3"/>
  </r>
  <r>
    <n v="74"/>
    <s v="СТЕПАНЯН"/>
    <x v="19"/>
    <s v="НИКОЛАЕВИЧ"/>
    <n v="19868"/>
    <s v="мужской"/>
    <n v="51"/>
    <s v="нет"/>
    <n v="38538"/>
    <m/>
    <s v="11 г. 5 мес. 27 дн. "/>
    <x v="0"/>
  </r>
  <r>
    <n v="75"/>
    <s v="СТЕПАНЯН"/>
    <x v="12"/>
    <s v="НИКОЛАЕВНА"/>
    <n v="14108"/>
    <s v="женский"/>
    <n v="62"/>
    <s v="да"/>
    <n v="37034"/>
    <n v="40783"/>
    <s v="10 г. 3 мес. 5 дн."/>
    <x v="3"/>
  </r>
  <r>
    <n v="76"/>
    <s v="СТИРАНКА"/>
    <x v="60"/>
    <s v="СЕРГЕЕВНА"/>
    <n v="21437"/>
    <s v="женский"/>
    <n v="50"/>
    <s v="нет"/>
    <n v="39754"/>
    <m/>
    <s v="8 г. 1 мес. 30 дн. "/>
    <x v="0"/>
  </r>
  <r>
    <n v="77"/>
    <s v="ТАМУЛЯНИС"/>
    <x v="61"/>
    <s v="МИХАЙЛОВНА"/>
    <n v="31184"/>
    <s v="женский"/>
    <n v="21"/>
    <s v="нет"/>
    <n v="38986"/>
    <n v="41121"/>
    <s v="5 г. 10 мес. 5 дн."/>
    <x v="2"/>
  </r>
  <r>
    <n v="78"/>
    <s v="ТАНЕВ"/>
    <x v="62"/>
    <s v="ВАСИЛЬЕВИЧ"/>
    <n v="14874"/>
    <s v="мужской"/>
    <n v="67"/>
    <s v="да"/>
    <n v="39594"/>
    <m/>
    <s v="8 г. 7 мес. 6 дн. "/>
    <x v="0"/>
  </r>
  <r>
    <n v="79"/>
    <s v="ТЁ"/>
    <x v="10"/>
    <s v="ЮРЬЕВИЧ"/>
    <n v="17832"/>
    <s v="мужской"/>
    <n v="60"/>
    <s v="да"/>
    <n v="39946"/>
    <n v="41725"/>
    <s v="4 г. 10 мес. 14 дн."/>
    <x v="2"/>
  </r>
  <r>
    <n v="80"/>
    <s v="ТЕЛУШКИН"/>
    <x v="63"/>
    <s v="ПРОКОФЬЕВИЧ"/>
    <n v="25005"/>
    <s v="мужской"/>
    <n v="34"/>
    <s v="нет"/>
    <n v="37642"/>
    <n v="39008"/>
    <s v="3 г. 8 мес. 27 дн."/>
    <x v="2"/>
  </r>
  <r>
    <n v="81"/>
    <s v="ТЕН"/>
    <x v="48"/>
    <s v="ВАСИЛЬЕВНА"/>
    <n v="30080"/>
    <s v="женский"/>
    <n v="24"/>
    <s v="нет"/>
    <n v="39082"/>
    <n v="39987"/>
    <s v="2 г. 5 мес. 23 дн."/>
    <x v="1"/>
  </r>
  <r>
    <n v="82"/>
    <s v="ТОМАШЕВ"/>
    <x v="64"/>
    <s v="ПЕТРОВИЧ"/>
    <n v="30317"/>
    <s v="мужской"/>
    <n v="19"/>
    <s v="нет"/>
    <n v="37450"/>
    <m/>
    <s v="14 г. 5 мес. 19 дн. "/>
    <x v="0"/>
  </r>
  <r>
    <n v="83"/>
    <s v="ТРАВКИН"/>
    <x v="65"/>
    <s v="ВАЛЕНТИНОВИЧ"/>
    <n v="13201"/>
    <s v="мужской"/>
    <n v="69"/>
    <s v="да"/>
    <n v="38506"/>
    <n v="41853"/>
    <s v="9 г. 1 мес. 30 дн."/>
    <x v="2"/>
  </r>
  <r>
    <n v="84"/>
    <s v="УНАНЯН"/>
    <x v="66"/>
    <s v="ДМИТРИЕВИЧ"/>
    <n v="26829"/>
    <s v="мужской"/>
    <n v="32"/>
    <s v="нет"/>
    <n v="38634"/>
    <n v="40387"/>
    <s v="4 г. 9 мес. 19 дн."/>
    <x v="2"/>
  </r>
  <r>
    <n v="85"/>
    <s v="УСМАНОВ"/>
    <x v="49"/>
    <s v="АЛЕКСАНДРОВИЧ"/>
    <n v="26747"/>
    <s v="мужской"/>
    <n v="35"/>
    <s v="нет"/>
    <n v="39626"/>
    <m/>
    <s v="8 г. 6 мес. 5 дн. "/>
    <x v="0"/>
  </r>
  <r>
    <n v="86"/>
    <s v="ФАТТАХОВА"/>
    <x v="67"/>
    <s v="КОНСТАНТИНОВНА"/>
    <n v="30917"/>
    <s v="женский"/>
    <n v="23"/>
    <s v="нет"/>
    <n v="39370"/>
    <m/>
    <s v="9 г. 2 мес. 17 дн. "/>
    <x v="0"/>
  </r>
  <r>
    <n v="87"/>
    <s v="ХАЛИЛОВА"/>
    <x v="68"/>
    <s v="АЛЕКСАНДРОВНА"/>
    <n v="18280"/>
    <s v="женский"/>
    <n v="51"/>
    <s v="нет"/>
    <n v="36938"/>
    <m/>
    <s v="15 г. 10 мес. 16 дн. "/>
    <x v="0"/>
  </r>
  <r>
    <n v="88"/>
    <s v="ХОМЕНКО"/>
    <x v="11"/>
    <s v="МУТАЛИБОВИЧ"/>
    <n v="24503"/>
    <s v="мужской"/>
    <n v="36"/>
    <s v="нет"/>
    <n v="37898"/>
    <n v="41813"/>
    <s v="10 г. 8 мес. 19 дн."/>
    <x v="3"/>
  </r>
  <r>
    <n v="89"/>
    <s v="ЦОЛОЛО"/>
    <x v="10"/>
    <s v="ФУАТОВИЧ"/>
    <n v="28298"/>
    <s v="мужской"/>
    <n v="26"/>
    <s v="нет"/>
    <n v="38122"/>
    <m/>
    <s v="12 г. 7 мес. 17 дн. "/>
    <x v="0"/>
  </r>
  <r>
    <n v="90"/>
    <s v="ЧЕРВИНЧУК"/>
    <x v="69"/>
    <s v="ИВАНОВИЧ"/>
    <n v="27663"/>
    <s v="мужской"/>
    <n v="27"/>
    <s v="нет"/>
    <n v="37674"/>
    <n v="37939"/>
    <s v="0 г. 8 мес. 23 дн."/>
    <x v="3"/>
  </r>
  <r>
    <n v="91"/>
    <s v="ЧОБАНЯН"/>
    <x v="10"/>
    <s v="ТОЛИБОВИЧ"/>
    <n v="20753"/>
    <s v="мужской"/>
    <n v="52"/>
    <s v="нет"/>
    <n v="40074"/>
    <n v="41603"/>
    <s v="4 г. 2 мес. 7 дн."/>
    <x v="2"/>
  </r>
  <r>
    <n v="92"/>
    <s v="ШЕВКОПЛЯС"/>
    <x v="11"/>
    <s v="НИКОЛАЕВИЧ"/>
    <n v="29509"/>
    <s v="мужской"/>
    <n v="24"/>
    <s v="нет"/>
    <n v="38314"/>
    <n v="42300"/>
    <s v="10 г. 11 мес. 0 дн."/>
    <x v="4"/>
  </r>
  <r>
    <n v="93"/>
    <s v="ШЕВКОПЛЯС"/>
    <x v="42"/>
    <s v="СЕРГЕЕВНА"/>
    <n v="30537"/>
    <s v="женский"/>
    <n v="23"/>
    <s v="нет"/>
    <n v="39050"/>
    <m/>
    <s v="10 г. 1 мес. 3 дн. "/>
    <x v="0"/>
  </r>
  <r>
    <n v="94"/>
    <s v="ШЕЙНИНА"/>
    <x v="70"/>
    <s v="АЛЕКСАНДРОВНА"/>
    <n v="19403"/>
    <s v="женский"/>
    <n v="52"/>
    <s v="нет"/>
    <n v="38474"/>
    <n v="40449"/>
    <s v="5 г. 4 мес. 26 дн."/>
    <x v="1"/>
  </r>
  <r>
    <n v="95"/>
    <s v="ШЕСТАКОВ"/>
    <x v="31"/>
    <s v="ВЛАДИМИРОВИЧ"/>
    <n v="27634"/>
    <s v="мужской"/>
    <n v="27"/>
    <s v="нет"/>
    <n v="37578"/>
    <n v="40650"/>
    <s v="8 г. 4 мес. 30 дн."/>
    <x v="3"/>
  </r>
  <r>
    <n v="96"/>
    <s v="ШИДЛОВСКАЯ"/>
    <x v="14"/>
    <s v="ПАТВАКАНОВНА"/>
    <n v="26132"/>
    <s v="женский"/>
    <n v="33"/>
    <s v="нет"/>
    <n v="38250"/>
    <n v="41223"/>
    <s v="8 г. 1 мес. 21 дн."/>
    <x v="2"/>
  </r>
  <r>
    <n v="97"/>
    <s v="ШИН"/>
    <x v="71"/>
    <s v="ДАВИДОВНА"/>
    <n v="21948"/>
    <s v="женский"/>
    <n v="45"/>
    <s v="нет"/>
    <n v="38570"/>
    <m/>
    <s v="11 г. 4 мес. 26 дн. "/>
    <x v="0"/>
  </r>
  <r>
    <n v="98"/>
    <s v="ШУБИНА"/>
    <x v="72"/>
    <s v="ЛЕОНИДОВНА"/>
    <n v="21199"/>
    <s v="женский"/>
    <n v="51"/>
    <s v="нет"/>
    <n v="40010"/>
    <n v="40193"/>
    <s v="0 г. 5 мес. 30 дн."/>
    <x v="1"/>
  </r>
  <r>
    <n v="99"/>
    <s v="ЮНУСОВА"/>
    <x v="73"/>
    <s v="ЮРЬЕВНА"/>
    <n v="21383"/>
    <s v="женский"/>
    <n v="42"/>
    <s v="нет"/>
    <n v="36970"/>
    <m/>
    <s v="15 г. 9 мес. 12 дн. "/>
    <x v="0"/>
  </r>
  <r>
    <n v="100"/>
    <s v="ЯКУБОВИЧ"/>
    <x v="10"/>
    <s v="ХАЛИМОВИЧ"/>
    <n v="22731"/>
    <s v="мужской"/>
    <n v="40"/>
    <s v="нет"/>
    <n v="37354"/>
    <n v="39128"/>
    <s v="4 г. 10 мес. 7 дн.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9826A9-E0BA-C64B-A28F-434A33D6A7F9}" name="Сводная таблица1" cacheId="5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11" firstHeaderRow="1" firstDataRow="1" firstDataCol="1"/>
  <pivotFields count="12">
    <pivotField dataField="1" showAll="0"/>
    <pivotField showAll="0"/>
    <pivotField showAll="0">
      <items count="75">
        <item x="73"/>
        <item x="10"/>
        <item x="30"/>
        <item x="55"/>
        <item x="15"/>
        <item x="52"/>
        <item x="63"/>
        <item x="46"/>
        <item x="59"/>
        <item x="22"/>
        <item x="64"/>
        <item x="1"/>
        <item x="58"/>
        <item x="34"/>
        <item x="4"/>
        <item x="57"/>
        <item x="19"/>
        <item x="11"/>
        <item x="33"/>
        <item x="42"/>
        <item x="60"/>
        <item x="45"/>
        <item x="69"/>
        <item x="56"/>
        <item x="66"/>
        <item x="51"/>
        <item x="8"/>
        <item x="14"/>
        <item x="26"/>
        <item x="38"/>
        <item x="44"/>
        <item x="20"/>
        <item x="25"/>
        <item x="12"/>
        <item x="27"/>
        <item x="53"/>
        <item x="40"/>
        <item x="61"/>
        <item x="35"/>
        <item x="50"/>
        <item x="37"/>
        <item x="9"/>
        <item x="72"/>
        <item x="67"/>
        <item x="21"/>
        <item x="54"/>
        <item x="7"/>
        <item x="17"/>
        <item x="31"/>
        <item x="5"/>
        <item x="41"/>
        <item x="71"/>
        <item x="24"/>
        <item x="62"/>
        <item x="65"/>
        <item x="39"/>
        <item x="16"/>
        <item x="2"/>
        <item x="29"/>
        <item x="13"/>
        <item x="28"/>
        <item x="0"/>
        <item x="48"/>
        <item x="36"/>
        <item x="23"/>
        <item x="6"/>
        <item x="18"/>
        <item x="3"/>
        <item x="47"/>
        <item x="32"/>
        <item x="68"/>
        <item x="70"/>
        <item x="49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6"/>
        <item x="3"/>
        <item x="4"/>
        <item x="2"/>
        <item x="1"/>
        <item x="5"/>
        <item t="default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№ п/п" fld="0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612C-49C7-BC40-9E9D-D517899D79FD}">
  <dimension ref="A1:Q116"/>
  <sheetViews>
    <sheetView tabSelected="1" topLeftCell="C1" zoomScale="81" workbookViewId="0">
      <selection activeCell="O11" sqref="O11"/>
    </sheetView>
  </sheetViews>
  <sheetFormatPr baseColWidth="10" defaultColWidth="9.1640625" defaultRowHeight="14" x14ac:dyDescent="0.2"/>
  <cols>
    <col min="1" max="1" width="13.6640625" style="3" customWidth="1"/>
    <col min="2" max="2" width="5.33203125" style="2" customWidth="1"/>
    <col min="3" max="3" width="37.5" style="3" bestFit="1" customWidth="1"/>
    <col min="4" max="4" width="19.1640625" style="3" customWidth="1"/>
    <col min="5" max="5" width="18.6640625" style="3" bestFit="1" customWidth="1"/>
    <col min="6" max="6" width="10.6640625" style="2" customWidth="1"/>
    <col min="7" max="7" width="8.6640625" style="2" customWidth="1"/>
    <col min="8" max="9" width="11.6640625" style="2" customWidth="1"/>
    <col min="10" max="10" width="9.5" style="2" customWidth="1"/>
    <col min="11" max="11" width="12.5" style="2" customWidth="1"/>
    <col min="12" max="12" width="16.6640625" style="2" customWidth="1"/>
    <col min="13" max="13" width="15.5" style="3" customWidth="1"/>
    <col min="14" max="14" width="10.5" style="3" customWidth="1"/>
    <col min="15" max="15" width="24.83203125" style="3" customWidth="1"/>
    <col min="16" max="16384" width="9.1640625" style="3"/>
  </cols>
  <sheetData>
    <row r="1" spans="1:16" x14ac:dyDescent="0.2">
      <c r="A1" s="46"/>
      <c r="B1" s="47"/>
      <c r="C1" s="46"/>
      <c r="D1" s="46"/>
      <c r="E1" s="46"/>
      <c r="F1" s="47"/>
      <c r="G1" s="47"/>
      <c r="H1" s="47"/>
      <c r="K1" s="3"/>
      <c r="L1" s="3"/>
    </row>
    <row r="2" spans="1:16" s="15" customFormat="1" ht="15" x14ac:dyDescent="0.2">
      <c r="A2" s="48"/>
      <c r="B2" s="45" t="s">
        <v>33</v>
      </c>
      <c r="C2" s="48"/>
      <c r="D2" s="48"/>
      <c r="E2" s="48"/>
      <c r="F2" s="49"/>
      <c r="G2" s="49"/>
      <c r="H2" s="49"/>
      <c r="I2" s="16"/>
      <c r="J2" s="3"/>
      <c r="K2" s="21" t="s">
        <v>14</v>
      </c>
      <c r="L2" s="3"/>
    </row>
    <row r="3" spans="1:16" s="15" customFormat="1" ht="15" x14ac:dyDescent="0.2">
      <c r="A3" s="48"/>
      <c r="B3" s="45" t="s">
        <v>34</v>
      </c>
      <c r="C3" s="48"/>
      <c r="D3" s="48"/>
      <c r="E3" s="48"/>
      <c r="F3" s="49"/>
      <c r="G3" s="49"/>
      <c r="H3" s="49"/>
      <c r="I3" s="16"/>
      <c r="J3" s="12" t="s">
        <v>20</v>
      </c>
      <c r="K3" s="33" t="s">
        <v>32</v>
      </c>
      <c r="L3" s="34"/>
      <c r="M3" s="34"/>
      <c r="N3" s="35"/>
      <c r="O3" s="12" t="s">
        <v>36</v>
      </c>
    </row>
    <row r="4" spans="1:16" s="15" customFormat="1" ht="15" x14ac:dyDescent="0.2">
      <c r="A4" s="48"/>
      <c r="B4" s="45" t="s">
        <v>35</v>
      </c>
      <c r="C4" s="48"/>
      <c r="D4" s="48"/>
      <c r="E4" s="48"/>
      <c r="F4" s="49"/>
      <c r="G4" s="49"/>
      <c r="H4" s="49"/>
      <c r="I4" s="16"/>
      <c r="J4" s="12">
        <v>1</v>
      </c>
      <c r="K4" s="25" t="s">
        <v>38</v>
      </c>
      <c r="L4" s="26"/>
      <c r="M4" s="26"/>
      <c r="N4" s="27"/>
      <c r="O4" s="12">
        <f>COUNTBLANK(K17:K116)</f>
        <v>39</v>
      </c>
    </row>
    <row r="5" spans="1:16" s="15" customFormat="1" ht="15" customHeight="1" x14ac:dyDescent="0.2">
      <c r="A5" s="48"/>
      <c r="B5" s="50" t="s">
        <v>44</v>
      </c>
      <c r="C5" s="50"/>
      <c r="D5" s="50"/>
      <c r="E5" s="50"/>
      <c r="F5" s="50"/>
      <c r="G5" s="50"/>
      <c r="H5" s="50"/>
      <c r="I5" s="16"/>
      <c r="J5" s="12">
        <v>2</v>
      </c>
      <c r="K5" s="25" t="s">
        <v>39</v>
      </c>
      <c r="L5" s="26"/>
      <c r="M5" s="26"/>
      <c r="N5" s="27"/>
      <c r="O5" s="12">
        <f>COUNTIF(K17:K116,"&lt;=01.01.2017")</f>
        <v>61</v>
      </c>
    </row>
    <row r="6" spans="1:16" s="15" customFormat="1" ht="15" x14ac:dyDescent="0.2">
      <c r="A6" s="48"/>
      <c r="B6" s="50"/>
      <c r="C6" s="50"/>
      <c r="D6" s="50"/>
      <c r="E6" s="50"/>
      <c r="F6" s="50"/>
      <c r="G6" s="50"/>
      <c r="H6" s="50"/>
      <c r="I6" s="16"/>
      <c r="J6" s="12">
        <v>3</v>
      </c>
      <c r="K6" s="25" t="s">
        <v>40</v>
      </c>
      <c r="L6" s="26"/>
      <c r="M6" s="26"/>
      <c r="N6" s="27"/>
      <c r="O6" s="12">
        <f>COUNTIF(K17:K116,"&lt;=01.01.2009")</f>
        <v>17</v>
      </c>
    </row>
    <row r="7" spans="1:16" s="15" customFormat="1" ht="15" x14ac:dyDescent="0.2">
      <c r="A7" s="48"/>
      <c r="B7" s="45" t="s">
        <v>37</v>
      </c>
      <c r="C7" s="48"/>
      <c r="D7" s="48"/>
      <c r="E7" s="48"/>
      <c r="F7" s="49"/>
      <c r="G7" s="49"/>
      <c r="H7" s="49"/>
      <c r="I7" s="16"/>
      <c r="J7" s="12">
        <v>4</v>
      </c>
      <c r="K7" s="36" t="s">
        <v>17</v>
      </c>
      <c r="L7" s="37"/>
      <c r="M7" s="37"/>
      <c r="N7" s="38"/>
      <c r="O7" s="12">
        <f>AVERAGEIFS(H17:H116,K17:K116,"&lt;&gt;''")</f>
        <v>39.58</v>
      </c>
      <c r="P7" s="48"/>
    </row>
    <row r="8" spans="1:16" s="15" customFormat="1" ht="15" x14ac:dyDescent="0.2">
      <c r="A8" s="48"/>
      <c r="B8" s="45" t="s">
        <v>41</v>
      </c>
      <c r="C8" s="48"/>
      <c r="D8" s="48"/>
      <c r="E8" s="48"/>
      <c r="F8" s="49"/>
      <c r="G8" s="49"/>
      <c r="H8" s="49"/>
      <c r="I8" s="16"/>
      <c r="J8" s="12">
        <v>5</v>
      </c>
      <c r="K8" s="25" t="s">
        <v>18</v>
      </c>
      <c r="L8" s="26"/>
      <c r="M8" s="26"/>
      <c r="N8" s="27"/>
      <c r="O8" s="12" t="str">
        <f>TEXT(SUMPRODUCT( COUNTIFS(G17:G116,{"ж*";"м*"},K17:K116,"&gt;0")*{1;-1}),"""женский"";""мужской""")</f>
        <v>мужской</v>
      </c>
    </row>
    <row r="9" spans="1:16" s="15" customFormat="1" ht="12.75" customHeight="1" x14ac:dyDescent="0.2">
      <c r="A9" s="48"/>
      <c r="B9" s="45"/>
      <c r="C9" s="48"/>
      <c r="D9" s="48"/>
      <c r="E9" s="48"/>
      <c r="F9" s="49"/>
      <c r="G9" s="49"/>
      <c r="H9" s="49"/>
      <c r="I9" s="16"/>
      <c r="J9" s="12">
        <v>6</v>
      </c>
      <c r="K9" s="30" t="s">
        <v>42</v>
      </c>
      <c r="L9" s="31"/>
      <c r="M9" s="31"/>
      <c r="N9" s="32"/>
      <c r="O9" s="22">
        <f>COUNTIF(C17:C116,"М*")</f>
        <v>14</v>
      </c>
    </row>
    <row r="10" spans="1:16" s="15" customFormat="1" ht="15.75" customHeight="1" x14ac:dyDescent="0.2">
      <c r="A10" s="48"/>
      <c r="B10" s="45" t="s">
        <v>19</v>
      </c>
      <c r="C10" s="48"/>
      <c r="D10" s="48"/>
      <c r="E10" s="48"/>
      <c r="F10" s="49"/>
      <c r="G10" s="49"/>
      <c r="H10" s="49"/>
      <c r="I10" s="16"/>
      <c r="J10" s="12">
        <v>7</v>
      </c>
      <c r="K10" s="51" t="s">
        <v>43</v>
      </c>
      <c r="L10" s="52"/>
      <c r="M10" s="52"/>
      <c r="N10" s="53"/>
      <c r="O10" s="54">
        <f t="array" ref="O10">SUM(1/COUNTIF(M17:M116,M17:M116))-1</f>
        <v>5.9999999999999956</v>
      </c>
      <c r="P10" s="48"/>
    </row>
    <row r="11" spans="1:16" s="15" customFormat="1" ht="15" x14ac:dyDescent="0.2">
      <c r="A11" s="48"/>
      <c r="B11" s="45"/>
      <c r="C11" s="48"/>
      <c r="D11" s="48"/>
      <c r="E11" s="48"/>
      <c r="F11" s="49"/>
      <c r="G11" s="49"/>
      <c r="H11" s="49"/>
      <c r="I11" s="16"/>
      <c r="J11" s="12">
        <v>8</v>
      </c>
      <c r="K11" s="55" t="s">
        <v>29</v>
      </c>
      <c r="L11" s="56"/>
      <c r="M11" s="56"/>
      <c r="N11" s="57"/>
      <c r="O11" s="13" t="str">
        <f>Лист8!A8</f>
        <v>по собственному</v>
      </c>
      <c r="P11" s="48" t="s">
        <v>393</v>
      </c>
    </row>
    <row r="12" spans="1:16" s="15" customFormat="1" ht="13.5" customHeight="1" x14ac:dyDescent="0.2">
      <c r="A12" s="48"/>
      <c r="B12" s="45"/>
      <c r="C12" s="48"/>
      <c r="D12" s="48"/>
      <c r="E12" s="48"/>
      <c r="F12" s="49"/>
      <c r="G12" s="49"/>
      <c r="H12" s="49"/>
      <c r="I12" s="16"/>
      <c r="J12" s="16"/>
    </row>
    <row r="13" spans="1:16" s="15" customFormat="1" ht="15" x14ac:dyDescent="0.2">
      <c r="B13" s="17"/>
      <c r="C13" s="18" t="s">
        <v>13</v>
      </c>
      <c r="F13" s="19">
        <v>42736</v>
      </c>
      <c r="G13" s="16"/>
      <c r="H13" s="14"/>
      <c r="I13" s="14"/>
      <c r="J13" s="16"/>
      <c r="K13" s="16"/>
      <c r="L13" s="16"/>
    </row>
    <row r="15" spans="1:16" x14ac:dyDescent="0.2">
      <c r="B15" s="24" t="s">
        <v>0</v>
      </c>
      <c r="C15" s="24" t="s">
        <v>1</v>
      </c>
      <c r="D15" s="24"/>
      <c r="E15" s="24"/>
      <c r="F15" s="24" t="s">
        <v>8</v>
      </c>
      <c r="G15" s="24" t="s">
        <v>9</v>
      </c>
      <c r="H15" s="24" t="s">
        <v>11</v>
      </c>
      <c r="I15" s="28" t="s">
        <v>30</v>
      </c>
      <c r="J15" s="24" t="s">
        <v>2</v>
      </c>
      <c r="K15" s="24" t="s">
        <v>3</v>
      </c>
      <c r="L15" s="24" t="s">
        <v>7</v>
      </c>
      <c r="M15" s="24" t="s">
        <v>21</v>
      </c>
      <c r="N15" s="58"/>
    </row>
    <row r="16" spans="1:16" ht="15" x14ac:dyDescent="0.2">
      <c r="B16" s="24"/>
      <c r="C16" s="23" t="s">
        <v>4</v>
      </c>
      <c r="D16" s="23" t="s">
        <v>5</v>
      </c>
      <c r="E16" s="23" t="s">
        <v>6</v>
      </c>
      <c r="F16" s="24"/>
      <c r="G16" s="24"/>
      <c r="H16" s="24"/>
      <c r="I16" s="29"/>
      <c r="J16" s="24"/>
      <c r="K16" s="24"/>
      <c r="L16" s="24"/>
      <c r="M16" s="24"/>
      <c r="N16" s="58"/>
    </row>
    <row r="17" spans="1:17" s="5" customFormat="1" ht="15" x14ac:dyDescent="0.2">
      <c r="B17" s="8">
        <v>1</v>
      </c>
      <c r="C17" s="9" t="s">
        <v>10</v>
      </c>
      <c r="D17" s="20" t="s">
        <v>15</v>
      </c>
      <c r="E17" s="9" t="s">
        <v>16</v>
      </c>
      <c r="F17" s="10">
        <v>16478</v>
      </c>
      <c r="G17" s="23" t="str">
        <f>IF(RIGHT(E17)="ч","мужской","женский")</f>
        <v>женский</v>
      </c>
      <c r="H17" s="8">
        <f>DATEDIF(F17,J17,"y")</f>
        <v>62</v>
      </c>
      <c r="I17" s="8" t="str">
        <f>IF(AND((H17&gt;=60),(G17="мужской")), "да",IF(AND((H17&gt;=55),(G17="женский")),"да","нет"))</f>
        <v>да</v>
      </c>
      <c r="J17" s="10">
        <v>39338</v>
      </c>
      <c r="K17" s="10"/>
      <c r="L17" s="23" t="str">
        <f>IF(ISBLANK(K17), DATEDIF(J17,$F$13,"y") &amp; " г. "&amp; DATEDIF(J17,$F$13,"ym") &amp; " мес. " &amp; DATEDIF(J17,$F$13,"md") &amp; " дн. ", DATEDIF(J17,K17,"y") &amp; " г. "&amp; DATEDIF(J17,K17,"ym") &amp; " мес. " &amp; DATEDIF(J17,K17,"md") &amp; " дн.")</f>
        <v xml:space="preserve">9 г. 3 мес. 19 дн. </v>
      </c>
      <c r="M17" s="1" t="s">
        <v>27</v>
      </c>
    </row>
    <row r="18" spans="1:17" s="5" customFormat="1" ht="15" x14ac:dyDescent="0.2">
      <c r="A18" s="39"/>
      <c r="B18" s="23">
        <v>2</v>
      </c>
      <c r="C18" s="40" t="s">
        <v>46</v>
      </c>
      <c r="D18" s="6" t="s">
        <v>47</v>
      </c>
      <c r="E18" s="6" t="s">
        <v>48</v>
      </c>
      <c r="F18" s="4">
        <v>13246</v>
      </c>
      <c r="G18" s="23" t="str">
        <f>IF(RIGHT(E18)="ч","мужской","женский")</f>
        <v>женский</v>
      </c>
      <c r="H18" s="8">
        <f t="shared" ref="H18:H81" si="0">DATEDIF(F18,J18,"y")</f>
        <v>72</v>
      </c>
      <c r="I18" s="8" t="str">
        <f t="shared" ref="I18:I81" si="1">IF(AND((H18&gt;=60),(G18="мужской")), "да",IF(AND((H18&gt;=55),(G18="женский")),"да","нет"))</f>
        <v>да</v>
      </c>
      <c r="J18" s="4">
        <v>39658</v>
      </c>
      <c r="K18" s="4">
        <v>39991</v>
      </c>
      <c r="L18" s="23" t="str">
        <f t="shared" ref="L18:L81" si="2">IF(ISBLANK(K18), DATEDIF(J18,$F$13,"y") &amp; " г. "&amp; DATEDIF(J18,$F$13,"ym") &amp; " мес. " &amp; DATEDIF(J18,$F$13,"md") &amp; " дн. ", DATEDIF(J18,K18,"y") &amp; " г. "&amp; DATEDIF(J18,K18,"ym") &amp; " мес. " &amp; DATEDIF(J18,K18,"md") &amp; " дн.")</f>
        <v>0 г. 10 мес. 29 дн.</v>
      </c>
      <c r="M18" s="1" t="s">
        <v>23</v>
      </c>
    </row>
    <row r="19" spans="1:17" s="5" customFormat="1" ht="15" x14ac:dyDescent="0.2">
      <c r="B19" s="23">
        <v>3</v>
      </c>
      <c r="C19" s="40" t="s">
        <v>49</v>
      </c>
      <c r="D19" s="7" t="s">
        <v>50</v>
      </c>
      <c r="E19" s="6" t="s">
        <v>51</v>
      </c>
      <c r="F19" s="4">
        <v>21660</v>
      </c>
      <c r="G19" s="23" t="str">
        <f t="shared" ref="G19:G82" si="3">IF(RIGHT(E19)="ч","мужской","женский")</f>
        <v>женский</v>
      </c>
      <c r="H19" s="8">
        <f t="shared" si="0"/>
        <v>47</v>
      </c>
      <c r="I19" s="8" t="str">
        <f t="shared" si="1"/>
        <v>нет</v>
      </c>
      <c r="J19" s="4">
        <v>38858</v>
      </c>
      <c r="K19" s="4">
        <v>42645</v>
      </c>
      <c r="L19" s="23" t="str">
        <f t="shared" si="2"/>
        <v>10 г. 4 мес. 11 дн.</v>
      </c>
      <c r="M19" s="1" t="s">
        <v>22</v>
      </c>
    </row>
    <row r="20" spans="1:17" s="5" customFormat="1" ht="15" x14ac:dyDescent="0.2">
      <c r="B20" s="23">
        <v>4</v>
      </c>
      <c r="C20" s="40" t="s">
        <v>52</v>
      </c>
      <c r="D20" s="7" t="s">
        <v>53</v>
      </c>
      <c r="E20" s="6" t="s">
        <v>54</v>
      </c>
      <c r="F20" s="4">
        <v>26976</v>
      </c>
      <c r="G20" s="23" t="str">
        <f t="shared" si="3"/>
        <v>женский</v>
      </c>
      <c r="H20" s="8">
        <f t="shared" si="0"/>
        <v>28</v>
      </c>
      <c r="I20" s="8" t="str">
        <f t="shared" si="1"/>
        <v>нет</v>
      </c>
      <c r="J20" s="4">
        <v>37418</v>
      </c>
      <c r="K20" s="4">
        <v>41166</v>
      </c>
      <c r="L20" s="23" t="str">
        <f t="shared" si="2"/>
        <v>10 г. 3 мес. 3 дн.</v>
      </c>
      <c r="M20" s="1" t="s">
        <v>23</v>
      </c>
      <c r="Q20" s="5" t="s">
        <v>392</v>
      </c>
    </row>
    <row r="21" spans="1:17" s="5" customFormat="1" ht="15" x14ac:dyDescent="0.2">
      <c r="B21" s="23">
        <v>5</v>
      </c>
      <c r="C21" s="40" t="s">
        <v>55</v>
      </c>
      <c r="D21" s="7" t="s">
        <v>56</v>
      </c>
      <c r="E21" s="6" t="s">
        <v>45</v>
      </c>
      <c r="F21" s="4">
        <v>30732</v>
      </c>
      <c r="G21" s="23" t="str">
        <f t="shared" si="3"/>
        <v>мужской</v>
      </c>
      <c r="H21" s="8">
        <f t="shared" si="0"/>
        <v>19</v>
      </c>
      <c r="I21" s="8" t="str">
        <f t="shared" si="1"/>
        <v>нет</v>
      </c>
      <c r="J21" s="4">
        <v>37866</v>
      </c>
      <c r="K21" s="4"/>
      <c r="L21" s="23" t="str">
        <f t="shared" si="2"/>
        <v xml:space="preserve">13 г. 3 мес. 30 дн. </v>
      </c>
      <c r="M21" s="1" t="s">
        <v>27</v>
      </c>
    </row>
    <row r="22" spans="1:17" s="5" customFormat="1" ht="12.75" customHeight="1" x14ac:dyDescent="0.2">
      <c r="B22" s="23">
        <v>6</v>
      </c>
      <c r="C22" s="40" t="s">
        <v>57</v>
      </c>
      <c r="D22" s="6" t="s">
        <v>58</v>
      </c>
      <c r="E22" s="7" t="s">
        <v>59</v>
      </c>
      <c r="F22" s="4">
        <v>12055</v>
      </c>
      <c r="G22" s="23" t="str">
        <f t="shared" si="3"/>
        <v>женский</v>
      </c>
      <c r="H22" s="8">
        <f t="shared" si="0"/>
        <v>75</v>
      </c>
      <c r="I22" s="8" t="str">
        <f t="shared" si="1"/>
        <v>да</v>
      </c>
      <c r="J22" s="4">
        <v>39690</v>
      </c>
      <c r="K22" s="4">
        <v>40884</v>
      </c>
      <c r="L22" s="23" t="str">
        <f t="shared" si="2"/>
        <v>3 г. 3 мес. 7 дн.</v>
      </c>
      <c r="M22" s="1" t="s">
        <v>22</v>
      </c>
    </row>
    <row r="23" spans="1:17" s="5" customFormat="1" ht="15" x14ac:dyDescent="0.2">
      <c r="B23" s="23">
        <v>7</v>
      </c>
      <c r="C23" s="40" t="s">
        <v>60</v>
      </c>
      <c r="D23" s="6" t="s">
        <v>61</v>
      </c>
      <c r="E23" s="6" t="s">
        <v>62</v>
      </c>
      <c r="F23" s="4">
        <v>19026</v>
      </c>
      <c r="G23" s="23" t="str">
        <f t="shared" si="3"/>
        <v>женский</v>
      </c>
      <c r="H23" s="8">
        <f t="shared" si="0"/>
        <v>54</v>
      </c>
      <c r="I23" s="8" t="str">
        <f t="shared" si="1"/>
        <v>нет</v>
      </c>
      <c r="J23" s="4">
        <v>39018</v>
      </c>
      <c r="K23" s="4">
        <v>40899</v>
      </c>
      <c r="L23" s="23" t="str">
        <f t="shared" si="2"/>
        <v>5 г. 1 мес. 24 дн.</v>
      </c>
      <c r="M23" s="1" t="s">
        <v>22</v>
      </c>
    </row>
    <row r="24" spans="1:17" s="5" customFormat="1" ht="12.75" customHeight="1" x14ac:dyDescent="0.2">
      <c r="B24" s="23">
        <v>8</v>
      </c>
      <c r="C24" s="40" t="s">
        <v>63</v>
      </c>
      <c r="D24" s="6" t="s">
        <v>64</v>
      </c>
      <c r="E24" s="6" t="s">
        <v>65</v>
      </c>
      <c r="F24" s="4">
        <v>30567</v>
      </c>
      <c r="G24" s="23" t="str">
        <f t="shared" si="3"/>
        <v>женский</v>
      </c>
      <c r="H24" s="8">
        <f t="shared" si="0"/>
        <v>19</v>
      </c>
      <c r="I24" s="8" t="str">
        <f t="shared" si="1"/>
        <v>нет</v>
      </c>
      <c r="J24" s="4">
        <v>37514</v>
      </c>
      <c r="K24" s="4">
        <v>40441</v>
      </c>
      <c r="L24" s="23" t="str">
        <f t="shared" si="2"/>
        <v>8 г. 0 мес. 5 дн.</v>
      </c>
      <c r="M24" s="1" t="s">
        <v>25</v>
      </c>
    </row>
    <row r="25" spans="1:17" s="5" customFormat="1" ht="15" x14ac:dyDescent="0.2">
      <c r="B25" s="23">
        <v>9</v>
      </c>
      <c r="C25" s="40" t="s">
        <v>66</v>
      </c>
      <c r="D25" s="7" t="s">
        <v>67</v>
      </c>
      <c r="E25" s="7" t="s">
        <v>68</v>
      </c>
      <c r="F25" s="4">
        <v>22111</v>
      </c>
      <c r="G25" s="23" t="str">
        <f t="shared" si="3"/>
        <v>мужской</v>
      </c>
      <c r="H25" s="8">
        <f t="shared" si="0"/>
        <v>46</v>
      </c>
      <c r="I25" s="8" t="str">
        <f t="shared" si="1"/>
        <v>нет</v>
      </c>
      <c r="J25" s="4">
        <v>39242</v>
      </c>
      <c r="K25" s="4"/>
      <c r="L25" s="23" t="str">
        <f t="shared" si="2"/>
        <v xml:space="preserve">9 г. 6 мес. 23 дн. </v>
      </c>
      <c r="M25" s="1" t="s">
        <v>27</v>
      </c>
    </row>
    <row r="26" spans="1:17" s="5" customFormat="1" ht="15" x14ac:dyDescent="0.2">
      <c r="B26" s="23">
        <v>10</v>
      </c>
      <c r="C26" s="40" t="s">
        <v>69</v>
      </c>
      <c r="D26" s="6" t="s">
        <v>70</v>
      </c>
      <c r="E26" s="6" t="s">
        <v>71</v>
      </c>
      <c r="F26" s="4">
        <v>18100</v>
      </c>
      <c r="G26" s="23" t="str">
        <f t="shared" si="3"/>
        <v>женский</v>
      </c>
      <c r="H26" s="8">
        <f t="shared" si="0"/>
        <v>59</v>
      </c>
      <c r="I26" s="8" t="str">
        <f t="shared" si="1"/>
        <v>да</v>
      </c>
      <c r="J26" s="4">
        <v>39818</v>
      </c>
      <c r="K26" s="4"/>
      <c r="L26" s="23" t="str">
        <f t="shared" si="2"/>
        <v xml:space="preserve">7 г. 11 мес. 27 дн. </v>
      </c>
      <c r="M26" s="1" t="s">
        <v>27</v>
      </c>
    </row>
    <row r="27" spans="1:17" s="5" customFormat="1" ht="15" x14ac:dyDescent="0.2">
      <c r="B27" s="23">
        <v>11</v>
      </c>
      <c r="C27" s="40" t="s">
        <v>72</v>
      </c>
      <c r="D27" s="6" t="s">
        <v>73</v>
      </c>
      <c r="E27" s="6" t="s">
        <v>74</v>
      </c>
      <c r="F27" s="4">
        <v>17302</v>
      </c>
      <c r="G27" s="23" t="str">
        <f t="shared" si="3"/>
        <v>мужской</v>
      </c>
      <c r="H27" s="8">
        <f t="shared" si="0"/>
        <v>59</v>
      </c>
      <c r="I27" s="8" t="str">
        <f t="shared" si="1"/>
        <v>нет</v>
      </c>
      <c r="J27" s="4">
        <v>38922</v>
      </c>
      <c r="K27" s="4">
        <v>42059</v>
      </c>
      <c r="L27" s="23" t="str">
        <f t="shared" si="2"/>
        <v>8 г. 7 мес. 0 дн.</v>
      </c>
      <c r="M27" s="1" t="s">
        <v>22</v>
      </c>
    </row>
    <row r="28" spans="1:17" s="5" customFormat="1" ht="15" x14ac:dyDescent="0.2">
      <c r="B28" s="23">
        <v>12</v>
      </c>
      <c r="C28" s="40" t="s">
        <v>75</v>
      </c>
      <c r="D28" s="7" t="s">
        <v>76</v>
      </c>
      <c r="E28" s="6" t="s">
        <v>77</v>
      </c>
      <c r="F28" s="4">
        <v>21829</v>
      </c>
      <c r="G28" s="23" t="str">
        <f t="shared" si="3"/>
        <v>мужской</v>
      </c>
      <c r="H28" s="8">
        <f t="shared" si="0"/>
        <v>41</v>
      </c>
      <c r="I28" s="8" t="str">
        <f t="shared" si="1"/>
        <v>нет</v>
      </c>
      <c r="J28" s="4">
        <v>37002</v>
      </c>
      <c r="K28" s="4"/>
      <c r="L28" s="23" t="str">
        <f t="shared" si="2"/>
        <v xml:space="preserve">15 г. 8 мес. 11 дн. </v>
      </c>
      <c r="M28" s="1" t="s">
        <v>27</v>
      </c>
    </row>
    <row r="29" spans="1:17" s="5" customFormat="1" ht="15" x14ac:dyDescent="0.2">
      <c r="B29" s="23">
        <v>13</v>
      </c>
      <c r="C29" s="40" t="s">
        <v>78</v>
      </c>
      <c r="D29" s="6" t="s">
        <v>79</v>
      </c>
      <c r="E29" s="7" t="s">
        <v>80</v>
      </c>
      <c r="F29" s="4">
        <v>19836</v>
      </c>
      <c r="G29" s="23" t="str">
        <f t="shared" si="3"/>
        <v>женский</v>
      </c>
      <c r="H29" s="8">
        <f t="shared" si="0"/>
        <v>54</v>
      </c>
      <c r="I29" s="8" t="str">
        <f t="shared" si="1"/>
        <v>нет</v>
      </c>
      <c r="J29" s="4">
        <v>39786</v>
      </c>
      <c r="K29" s="4"/>
      <c r="L29" s="23" t="str">
        <f t="shared" si="2"/>
        <v xml:space="preserve">8 г. 0 мес. 28 дн. </v>
      </c>
      <c r="M29" s="1" t="s">
        <v>27</v>
      </c>
    </row>
    <row r="30" spans="1:17" s="5" customFormat="1" ht="15" x14ac:dyDescent="0.2">
      <c r="B30" s="23">
        <v>14</v>
      </c>
      <c r="C30" s="40" t="s">
        <v>81</v>
      </c>
      <c r="D30" s="7" t="s">
        <v>82</v>
      </c>
      <c r="E30" s="7" t="s">
        <v>51</v>
      </c>
      <c r="F30" s="4">
        <v>29315</v>
      </c>
      <c r="G30" s="23" t="str">
        <f t="shared" si="3"/>
        <v>женский</v>
      </c>
      <c r="H30" s="8">
        <f t="shared" si="0"/>
        <v>24</v>
      </c>
      <c r="I30" s="8" t="str">
        <f t="shared" si="1"/>
        <v>нет</v>
      </c>
      <c r="J30" s="4">
        <v>38186</v>
      </c>
      <c r="K30" s="4">
        <v>40664</v>
      </c>
      <c r="L30" s="23" t="str">
        <f t="shared" si="2"/>
        <v>6 г. 9 мес. 13 дн.</v>
      </c>
      <c r="M30" s="1" t="s">
        <v>22</v>
      </c>
    </row>
    <row r="31" spans="1:17" s="5" customFormat="1" ht="15" x14ac:dyDescent="0.2">
      <c r="B31" s="23">
        <v>15</v>
      </c>
      <c r="C31" s="40" t="s">
        <v>83</v>
      </c>
      <c r="D31" s="7" t="s">
        <v>84</v>
      </c>
      <c r="E31" s="6" t="s">
        <v>85</v>
      </c>
      <c r="F31" s="4">
        <v>21639</v>
      </c>
      <c r="G31" s="23" t="str">
        <f t="shared" si="3"/>
        <v>женский</v>
      </c>
      <c r="H31" s="8">
        <f t="shared" si="0"/>
        <v>42</v>
      </c>
      <c r="I31" s="8" t="str">
        <f t="shared" si="1"/>
        <v>нет</v>
      </c>
      <c r="J31" s="4">
        <v>37194</v>
      </c>
      <c r="K31" s="4">
        <v>40058</v>
      </c>
      <c r="L31" s="23" t="str">
        <f t="shared" si="2"/>
        <v>7 г. 10 мес. 3 дн.</v>
      </c>
      <c r="M31" s="1" t="s">
        <v>25</v>
      </c>
    </row>
    <row r="32" spans="1:17" s="5" customFormat="1" ht="15" x14ac:dyDescent="0.2">
      <c r="B32" s="23">
        <v>16</v>
      </c>
      <c r="C32" s="40" t="s">
        <v>86</v>
      </c>
      <c r="D32" s="6" t="s">
        <v>87</v>
      </c>
      <c r="E32" s="6" t="s">
        <v>88</v>
      </c>
      <c r="F32" s="4">
        <v>29904</v>
      </c>
      <c r="G32" s="23" t="str">
        <f t="shared" si="3"/>
        <v>мужской</v>
      </c>
      <c r="H32" s="8">
        <f t="shared" si="0"/>
        <v>27</v>
      </c>
      <c r="I32" s="8" t="str">
        <f t="shared" si="1"/>
        <v>нет</v>
      </c>
      <c r="J32" s="4">
        <v>39978</v>
      </c>
      <c r="K32" s="4"/>
      <c r="L32" s="23" t="str">
        <f t="shared" si="2"/>
        <v xml:space="preserve">7 г. 6 мес. 18 дн. </v>
      </c>
      <c r="M32" s="1" t="s">
        <v>27</v>
      </c>
    </row>
    <row r="33" spans="2:13" s="5" customFormat="1" ht="15" x14ac:dyDescent="0.2">
      <c r="B33" s="23">
        <v>17</v>
      </c>
      <c r="C33" s="40" t="s">
        <v>89</v>
      </c>
      <c r="D33" s="7" t="s">
        <v>90</v>
      </c>
      <c r="E33" s="6" t="s">
        <v>91</v>
      </c>
      <c r="F33" s="4">
        <v>17352</v>
      </c>
      <c r="G33" s="23" t="str">
        <f t="shared" si="3"/>
        <v>мужской</v>
      </c>
      <c r="H33" s="8">
        <f t="shared" si="0"/>
        <v>55</v>
      </c>
      <c r="I33" s="8" t="str">
        <f t="shared" si="1"/>
        <v>нет</v>
      </c>
      <c r="J33" s="4">
        <v>37610</v>
      </c>
      <c r="K33" s="4">
        <v>40879</v>
      </c>
      <c r="L33" s="23" t="str">
        <f t="shared" si="2"/>
        <v>8 г. 11 мес. 12 дн.</v>
      </c>
      <c r="M33" s="1" t="s">
        <v>22</v>
      </c>
    </row>
    <row r="34" spans="2:13" s="5" customFormat="1" ht="15" x14ac:dyDescent="0.2">
      <c r="B34" s="23">
        <v>18</v>
      </c>
      <c r="C34" s="40" t="s">
        <v>92</v>
      </c>
      <c r="D34" s="6" t="s">
        <v>93</v>
      </c>
      <c r="E34" s="6" t="s">
        <v>94</v>
      </c>
      <c r="F34" s="4">
        <v>32049</v>
      </c>
      <c r="G34" s="23" t="str">
        <f t="shared" si="3"/>
        <v>женский</v>
      </c>
      <c r="H34" s="8">
        <f t="shared" si="0"/>
        <v>17</v>
      </c>
      <c r="I34" s="8" t="str">
        <f t="shared" si="1"/>
        <v>нет</v>
      </c>
      <c r="J34" s="4">
        <v>38410</v>
      </c>
      <c r="K34" s="4">
        <v>41609</v>
      </c>
      <c r="L34" s="23" t="str">
        <f t="shared" si="2"/>
        <v>8 г. 9 мес. 4 дн.</v>
      </c>
      <c r="M34" s="1" t="s">
        <v>28</v>
      </c>
    </row>
    <row r="35" spans="2:13" s="5" customFormat="1" ht="15" x14ac:dyDescent="0.2">
      <c r="B35" s="23">
        <v>19</v>
      </c>
      <c r="C35" s="40" t="s">
        <v>95</v>
      </c>
      <c r="D35" s="6" t="s">
        <v>96</v>
      </c>
      <c r="E35" s="6" t="s">
        <v>97</v>
      </c>
      <c r="F35" s="4">
        <v>19004</v>
      </c>
      <c r="G35" s="23" t="str">
        <f t="shared" si="3"/>
        <v>женский</v>
      </c>
      <c r="H35" s="8">
        <f t="shared" si="0"/>
        <v>54</v>
      </c>
      <c r="I35" s="8" t="str">
        <f t="shared" si="1"/>
        <v>нет</v>
      </c>
      <c r="J35" s="4">
        <v>38730</v>
      </c>
      <c r="K35" s="4">
        <v>42302</v>
      </c>
      <c r="L35" s="23" t="str">
        <f t="shared" si="2"/>
        <v>9 г. 9 мес. 12 дн.</v>
      </c>
      <c r="M35" s="1" t="s">
        <v>23</v>
      </c>
    </row>
    <row r="36" spans="2:13" s="5" customFormat="1" ht="15" x14ac:dyDescent="0.2">
      <c r="B36" s="23">
        <v>20</v>
      </c>
      <c r="C36" s="40" t="s">
        <v>98</v>
      </c>
      <c r="D36" s="6" t="s">
        <v>99</v>
      </c>
      <c r="E36" s="6" t="s">
        <v>45</v>
      </c>
      <c r="F36" s="4">
        <v>16524</v>
      </c>
      <c r="G36" s="23" t="str">
        <f t="shared" si="3"/>
        <v>мужской</v>
      </c>
      <c r="H36" s="8">
        <f t="shared" si="0"/>
        <v>64</v>
      </c>
      <c r="I36" s="8" t="str">
        <f t="shared" si="1"/>
        <v>да</v>
      </c>
      <c r="J36" s="4">
        <v>40042</v>
      </c>
      <c r="K36" s="4"/>
      <c r="L36" s="23" t="str">
        <f t="shared" si="2"/>
        <v xml:space="preserve">7 г. 4 мес. 15 дн. </v>
      </c>
      <c r="M36" s="1" t="s">
        <v>27</v>
      </c>
    </row>
    <row r="37" spans="2:13" s="5" customFormat="1" ht="15" x14ac:dyDescent="0.2">
      <c r="B37" s="23">
        <v>21</v>
      </c>
      <c r="C37" s="40" t="s">
        <v>100</v>
      </c>
      <c r="D37" s="6" t="s">
        <v>101</v>
      </c>
      <c r="E37" s="7" t="s">
        <v>80</v>
      </c>
      <c r="F37" s="4">
        <v>21981</v>
      </c>
      <c r="G37" s="23" t="str">
        <f t="shared" si="3"/>
        <v>женский</v>
      </c>
      <c r="H37" s="8">
        <f t="shared" si="0"/>
        <v>45</v>
      </c>
      <c r="I37" s="8" t="str">
        <f t="shared" si="1"/>
        <v>нет</v>
      </c>
      <c r="J37" s="4">
        <v>38602</v>
      </c>
      <c r="K37" s="4">
        <v>39373</v>
      </c>
      <c r="L37" s="23" t="str">
        <f t="shared" si="2"/>
        <v>2 г. 1 мес. 11 дн.</v>
      </c>
      <c r="M37" s="1" t="s">
        <v>24</v>
      </c>
    </row>
    <row r="38" spans="2:13" s="5" customFormat="1" ht="15" x14ac:dyDescent="0.2">
      <c r="B38" s="23">
        <v>22</v>
      </c>
      <c r="C38" s="40" t="s">
        <v>102</v>
      </c>
      <c r="D38" s="6" t="s">
        <v>103</v>
      </c>
      <c r="E38" s="6" t="s">
        <v>104</v>
      </c>
      <c r="F38" s="4">
        <v>19150</v>
      </c>
      <c r="G38" s="23" t="str">
        <f t="shared" si="3"/>
        <v>мужской</v>
      </c>
      <c r="H38" s="8">
        <f t="shared" si="0"/>
        <v>52</v>
      </c>
      <c r="I38" s="8" t="str">
        <f t="shared" si="1"/>
        <v>нет</v>
      </c>
      <c r="J38" s="4">
        <v>38378</v>
      </c>
      <c r="K38" s="4">
        <v>41743</v>
      </c>
      <c r="L38" s="23" t="str">
        <f t="shared" si="2"/>
        <v>9 г. 2 мес. 19 дн.</v>
      </c>
      <c r="M38" s="1" t="s">
        <v>23</v>
      </c>
    </row>
    <row r="39" spans="2:13" s="5" customFormat="1" ht="15" x14ac:dyDescent="0.2">
      <c r="B39" s="23">
        <v>23</v>
      </c>
      <c r="C39" s="40" t="s">
        <v>105</v>
      </c>
      <c r="D39" s="6" t="s">
        <v>106</v>
      </c>
      <c r="E39" s="7" t="s">
        <v>107</v>
      </c>
      <c r="F39" s="4">
        <v>14840</v>
      </c>
      <c r="G39" s="23" t="str">
        <f t="shared" si="3"/>
        <v>мужской</v>
      </c>
      <c r="H39" s="8">
        <f t="shared" si="0"/>
        <v>67</v>
      </c>
      <c r="I39" s="8" t="str">
        <f t="shared" si="1"/>
        <v>да</v>
      </c>
      <c r="J39" s="4">
        <v>39562</v>
      </c>
      <c r="K39" s="4">
        <v>39894</v>
      </c>
      <c r="L39" s="23" t="str">
        <f t="shared" si="2"/>
        <v>0 г. 10 мес. 26 дн.</v>
      </c>
      <c r="M39" s="1" t="s">
        <v>25</v>
      </c>
    </row>
    <row r="40" spans="2:13" s="5" customFormat="1" ht="15" x14ac:dyDescent="0.2">
      <c r="B40" s="23">
        <v>24</v>
      </c>
      <c r="C40" s="40" t="s">
        <v>108</v>
      </c>
      <c r="D40" s="7" t="s">
        <v>76</v>
      </c>
      <c r="E40" s="7" t="s">
        <v>109</v>
      </c>
      <c r="F40" s="4">
        <v>29138</v>
      </c>
      <c r="G40" s="23" t="str">
        <f t="shared" si="3"/>
        <v>мужской</v>
      </c>
      <c r="H40" s="8">
        <f t="shared" si="0"/>
        <v>26</v>
      </c>
      <c r="I40" s="8" t="str">
        <f t="shared" si="1"/>
        <v>нет</v>
      </c>
      <c r="J40" s="4">
        <v>38890</v>
      </c>
      <c r="K40" s="4">
        <v>41031</v>
      </c>
      <c r="L40" s="23" t="str">
        <f t="shared" si="2"/>
        <v>5 г. 10 мес. 10 дн.</v>
      </c>
      <c r="M40" s="1" t="s">
        <v>24</v>
      </c>
    </row>
    <row r="41" spans="2:13" s="5" customFormat="1" ht="15" x14ac:dyDescent="0.2">
      <c r="B41" s="23">
        <v>25</v>
      </c>
      <c r="C41" s="40" t="s">
        <v>110</v>
      </c>
      <c r="D41" s="7" t="s">
        <v>111</v>
      </c>
      <c r="E41" s="7" t="s">
        <v>62</v>
      </c>
      <c r="F41" s="4">
        <v>31739</v>
      </c>
      <c r="G41" s="23" t="str">
        <f t="shared" si="3"/>
        <v>женский</v>
      </c>
      <c r="H41" s="8">
        <f t="shared" si="0"/>
        <v>21</v>
      </c>
      <c r="I41" s="8" t="str">
        <f t="shared" si="1"/>
        <v>нет</v>
      </c>
      <c r="J41" s="4">
        <v>39498</v>
      </c>
      <c r="K41" s="4"/>
      <c r="L41" s="23" t="str">
        <f t="shared" si="2"/>
        <v xml:space="preserve">8 г. 10 мес. 12 дн. </v>
      </c>
      <c r="M41" s="1" t="s">
        <v>27</v>
      </c>
    </row>
    <row r="42" spans="2:13" s="5" customFormat="1" ht="15" x14ac:dyDescent="0.2">
      <c r="B42" s="23">
        <v>26</v>
      </c>
      <c r="C42" s="40" t="s">
        <v>112</v>
      </c>
      <c r="D42" s="6" t="s">
        <v>96</v>
      </c>
      <c r="E42" s="7" t="s">
        <v>113</v>
      </c>
      <c r="F42" s="4">
        <v>25462</v>
      </c>
      <c r="G42" s="23" t="str">
        <f t="shared" si="3"/>
        <v>женский</v>
      </c>
      <c r="H42" s="8">
        <f t="shared" si="0"/>
        <v>34</v>
      </c>
      <c r="I42" s="8" t="str">
        <f t="shared" si="1"/>
        <v>нет</v>
      </c>
      <c r="J42" s="4">
        <v>37962</v>
      </c>
      <c r="K42" s="4">
        <v>40138</v>
      </c>
      <c r="L42" s="23" t="str">
        <f t="shared" si="2"/>
        <v>5 г. 11 мес. 14 дн.</v>
      </c>
      <c r="M42" s="1" t="s">
        <v>22</v>
      </c>
    </row>
    <row r="43" spans="2:13" s="5" customFormat="1" ht="15" x14ac:dyDescent="0.2">
      <c r="B43" s="23">
        <v>27</v>
      </c>
      <c r="C43" s="40" t="s">
        <v>114</v>
      </c>
      <c r="D43" s="7" t="s">
        <v>115</v>
      </c>
      <c r="E43" s="6" t="s">
        <v>116</v>
      </c>
      <c r="F43" s="4">
        <v>24240</v>
      </c>
      <c r="G43" s="23" t="str">
        <f t="shared" si="3"/>
        <v>женский</v>
      </c>
      <c r="H43" s="8">
        <f t="shared" si="0"/>
        <v>35</v>
      </c>
      <c r="I43" s="8" t="str">
        <f t="shared" si="1"/>
        <v>нет</v>
      </c>
      <c r="J43" s="4">
        <v>37258</v>
      </c>
      <c r="K43" s="4">
        <v>37370</v>
      </c>
      <c r="L43" s="23" t="str">
        <f t="shared" si="2"/>
        <v>0 г. 3 мес. 22 дн.</v>
      </c>
      <c r="M43" s="1" t="s">
        <v>24</v>
      </c>
    </row>
    <row r="44" spans="2:13" s="5" customFormat="1" ht="15" x14ac:dyDescent="0.2">
      <c r="B44" s="23">
        <v>28</v>
      </c>
      <c r="C44" s="40" t="s">
        <v>117</v>
      </c>
      <c r="D44" s="7" t="s">
        <v>115</v>
      </c>
      <c r="E44" s="7" t="s">
        <v>118</v>
      </c>
      <c r="F44" s="4">
        <v>25775</v>
      </c>
      <c r="G44" s="23" t="str">
        <f t="shared" si="3"/>
        <v>женский</v>
      </c>
      <c r="H44" s="8">
        <f t="shared" si="0"/>
        <v>31</v>
      </c>
      <c r="I44" s="8" t="str">
        <f t="shared" si="1"/>
        <v>нет</v>
      </c>
      <c r="J44" s="4">
        <v>37162</v>
      </c>
      <c r="K44" s="4"/>
      <c r="L44" s="23" t="str">
        <f t="shared" si="2"/>
        <v xml:space="preserve">15 г. 3 мес. 4 дн. </v>
      </c>
      <c r="M44" s="1" t="s">
        <v>27</v>
      </c>
    </row>
    <row r="45" spans="2:13" s="5" customFormat="1" ht="15" x14ac:dyDescent="0.2">
      <c r="B45" s="23">
        <v>29</v>
      </c>
      <c r="C45" s="40" t="s">
        <v>119</v>
      </c>
      <c r="D45" s="7" t="s">
        <v>120</v>
      </c>
      <c r="E45" s="6" t="s">
        <v>121</v>
      </c>
      <c r="F45" s="4">
        <v>31703</v>
      </c>
      <c r="G45" s="23" t="str">
        <f t="shared" si="3"/>
        <v>мужской</v>
      </c>
      <c r="H45" s="8">
        <f t="shared" si="0"/>
        <v>16</v>
      </c>
      <c r="I45" s="8" t="str">
        <f t="shared" si="1"/>
        <v>нет</v>
      </c>
      <c r="J45" s="4">
        <v>37706</v>
      </c>
      <c r="K45" s="4">
        <v>37718</v>
      </c>
      <c r="L45" s="23" t="str">
        <f t="shared" si="2"/>
        <v>0 г. 0 мес. 12 дн.</v>
      </c>
      <c r="M45" s="1" t="s">
        <v>22</v>
      </c>
    </row>
    <row r="46" spans="2:13" s="5" customFormat="1" ht="15" x14ac:dyDescent="0.2">
      <c r="B46" s="23">
        <v>30</v>
      </c>
      <c r="C46" s="40" t="s">
        <v>122</v>
      </c>
      <c r="D46" s="6" t="s">
        <v>123</v>
      </c>
      <c r="E46" s="7" t="s">
        <v>124</v>
      </c>
      <c r="F46" s="4">
        <v>31029</v>
      </c>
      <c r="G46" s="23" t="str">
        <f t="shared" si="3"/>
        <v>женский</v>
      </c>
      <c r="H46" s="8">
        <f t="shared" si="0"/>
        <v>16</v>
      </c>
      <c r="I46" s="8" t="str">
        <f t="shared" si="1"/>
        <v>нет</v>
      </c>
      <c r="J46" s="4">
        <v>37226</v>
      </c>
      <c r="K46" s="4"/>
      <c r="L46" s="23" t="str">
        <f t="shared" si="2"/>
        <v xml:space="preserve">15 г. 1 мес. 0 дн. </v>
      </c>
      <c r="M46" s="1" t="s">
        <v>27</v>
      </c>
    </row>
    <row r="47" spans="2:13" s="5" customFormat="1" ht="15" x14ac:dyDescent="0.2">
      <c r="B47" s="23">
        <v>31</v>
      </c>
      <c r="C47" s="40" t="s">
        <v>125</v>
      </c>
      <c r="D47" s="6" t="s">
        <v>126</v>
      </c>
      <c r="E47" s="7" t="s">
        <v>80</v>
      </c>
      <c r="F47" s="4">
        <v>23546</v>
      </c>
      <c r="G47" s="23" t="str">
        <f t="shared" si="3"/>
        <v>женский</v>
      </c>
      <c r="H47" s="8">
        <f t="shared" si="0"/>
        <v>42</v>
      </c>
      <c r="I47" s="8" t="str">
        <f t="shared" si="1"/>
        <v>нет</v>
      </c>
      <c r="J47" s="4">
        <v>39146</v>
      </c>
      <c r="K47" s="4">
        <v>42078</v>
      </c>
      <c r="L47" s="23" t="str">
        <f t="shared" si="2"/>
        <v>8 г. 0 мес. 10 дн.</v>
      </c>
      <c r="M47" s="1" t="s">
        <v>25</v>
      </c>
    </row>
    <row r="48" spans="2:13" s="5" customFormat="1" ht="15" x14ac:dyDescent="0.2">
      <c r="B48" s="23">
        <v>32</v>
      </c>
      <c r="C48" s="40" t="s">
        <v>127</v>
      </c>
      <c r="D48" s="7" t="s">
        <v>128</v>
      </c>
      <c r="E48" s="7" t="s">
        <v>129</v>
      </c>
      <c r="F48" s="4">
        <v>25840</v>
      </c>
      <c r="G48" s="23" t="str">
        <f t="shared" si="3"/>
        <v>мужской</v>
      </c>
      <c r="H48" s="8">
        <f t="shared" si="0"/>
        <v>36</v>
      </c>
      <c r="I48" s="8" t="str">
        <f t="shared" si="1"/>
        <v>нет</v>
      </c>
      <c r="J48" s="4">
        <v>39306</v>
      </c>
      <c r="K48" s="4"/>
      <c r="L48" s="23" t="str">
        <f t="shared" si="2"/>
        <v xml:space="preserve">9 г. 4 мес. 20 дн. </v>
      </c>
      <c r="M48" s="1" t="s">
        <v>27</v>
      </c>
    </row>
    <row r="49" spans="2:13" s="5" customFormat="1" ht="15" x14ac:dyDescent="0.2">
      <c r="B49" s="23">
        <v>33</v>
      </c>
      <c r="C49" s="40" t="s">
        <v>130</v>
      </c>
      <c r="D49" s="7" t="s">
        <v>131</v>
      </c>
      <c r="E49" s="7" t="s">
        <v>132</v>
      </c>
      <c r="F49" s="4">
        <v>20324</v>
      </c>
      <c r="G49" s="23" t="str">
        <f t="shared" si="3"/>
        <v>мужской</v>
      </c>
      <c r="H49" s="8">
        <f t="shared" si="0"/>
        <v>46</v>
      </c>
      <c r="I49" s="8" t="str">
        <f t="shared" si="1"/>
        <v>нет</v>
      </c>
      <c r="J49" s="4">
        <v>37482</v>
      </c>
      <c r="K49" s="4">
        <v>40022</v>
      </c>
      <c r="L49" s="23" t="str">
        <f t="shared" si="2"/>
        <v>6 г. 11 мес. 14 дн.</v>
      </c>
      <c r="M49" s="1" t="s">
        <v>23</v>
      </c>
    </row>
    <row r="50" spans="2:13" s="5" customFormat="1" ht="15" x14ac:dyDescent="0.2">
      <c r="B50" s="23">
        <v>34</v>
      </c>
      <c r="C50" s="40" t="s">
        <v>133</v>
      </c>
      <c r="D50" s="6" t="s">
        <v>67</v>
      </c>
      <c r="E50" s="6" t="s">
        <v>134</v>
      </c>
      <c r="F50" s="4">
        <v>19378</v>
      </c>
      <c r="G50" s="23" t="str">
        <f t="shared" si="3"/>
        <v>мужской</v>
      </c>
      <c r="H50" s="8">
        <f t="shared" si="0"/>
        <v>55</v>
      </c>
      <c r="I50" s="8" t="str">
        <f t="shared" si="1"/>
        <v>нет</v>
      </c>
      <c r="J50" s="4">
        <v>39530</v>
      </c>
      <c r="K50" s="4">
        <v>41384</v>
      </c>
      <c r="L50" s="23" t="str">
        <f t="shared" si="2"/>
        <v>5 г. 0 мес. 28 дн.</v>
      </c>
      <c r="M50" s="1" t="s">
        <v>22</v>
      </c>
    </row>
    <row r="51" spans="2:13" s="5" customFormat="1" ht="15" x14ac:dyDescent="0.2">
      <c r="B51" s="23">
        <v>35</v>
      </c>
      <c r="C51" s="40" t="s">
        <v>135</v>
      </c>
      <c r="D51" s="6" t="s">
        <v>136</v>
      </c>
      <c r="E51" s="6" t="s">
        <v>137</v>
      </c>
      <c r="F51" s="4">
        <v>23785</v>
      </c>
      <c r="G51" s="23" t="str">
        <f t="shared" si="3"/>
        <v>мужской</v>
      </c>
      <c r="H51" s="8">
        <f t="shared" si="0"/>
        <v>39</v>
      </c>
      <c r="I51" s="8" t="str">
        <f t="shared" si="1"/>
        <v>нет</v>
      </c>
      <c r="J51" s="4">
        <v>38058</v>
      </c>
      <c r="K51" s="4">
        <v>41181</v>
      </c>
      <c r="L51" s="23" t="str">
        <f t="shared" si="2"/>
        <v>8 г. 6 мес. 17 дн.</v>
      </c>
      <c r="M51" s="1" t="s">
        <v>22</v>
      </c>
    </row>
    <row r="52" spans="2:13" s="5" customFormat="1" ht="15" x14ac:dyDescent="0.2">
      <c r="B52" s="23">
        <v>36</v>
      </c>
      <c r="C52" s="40" t="s">
        <v>138</v>
      </c>
      <c r="D52" s="6" t="s">
        <v>139</v>
      </c>
      <c r="E52" s="6" t="s">
        <v>140</v>
      </c>
      <c r="F52" s="4">
        <v>22033</v>
      </c>
      <c r="G52" s="23" t="str">
        <f t="shared" si="3"/>
        <v>мужской</v>
      </c>
      <c r="H52" s="8">
        <f t="shared" si="0"/>
        <v>45</v>
      </c>
      <c r="I52" s="8" t="str">
        <f t="shared" si="1"/>
        <v>нет</v>
      </c>
      <c r="J52" s="4">
        <v>38762</v>
      </c>
      <c r="K52" s="4">
        <v>41699</v>
      </c>
      <c r="L52" s="23" t="str">
        <f t="shared" si="2"/>
        <v>8 г. 0 мес. 15 дн.</v>
      </c>
      <c r="M52" s="1" t="s">
        <v>26</v>
      </c>
    </row>
    <row r="53" spans="2:13" s="5" customFormat="1" ht="15" x14ac:dyDescent="0.2">
      <c r="B53" s="23">
        <v>37</v>
      </c>
      <c r="C53" s="40" t="s">
        <v>138</v>
      </c>
      <c r="D53" s="6" t="s">
        <v>58</v>
      </c>
      <c r="E53" s="6" t="s">
        <v>141</v>
      </c>
      <c r="F53" s="4">
        <v>11493</v>
      </c>
      <c r="G53" s="23" t="str">
        <f t="shared" si="3"/>
        <v>женский</v>
      </c>
      <c r="H53" s="8">
        <f t="shared" si="0"/>
        <v>72</v>
      </c>
      <c r="I53" s="8" t="str">
        <f t="shared" si="1"/>
        <v>да</v>
      </c>
      <c r="J53" s="4">
        <v>37802</v>
      </c>
      <c r="K53" s="4">
        <v>38159</v>
      </c>
      <c r="L53" s="23" t="str">
        <f t="shared" si="2"/>
        <v>0 г. 11 мес. 22 дн.</v>
      </c>
      <c r="M53" s="1" t="s">
        <v>23</v>
      </c>
    </row>
    <row r="54" spans="2:13" s="5" customFormat="1" ht="15" x14ac:dyDescent="0.2">
      <c r="B54" s="23">
        <v>38</v>
      </c>
      <c r="C54" s="40" t="s">
        <v>142</v>
      </c>
      <c r="D54" s="6" t="s">
        <v>143</v>
      </c>
      <c r="E54" s="7" t="s">
        <v>144</v>
      </c>
      <c r="F54" s="4">
        <v>28718</v>
      </c>
      <c r="G54" s="23" t="str">
        <f t="shared" si="3"/>
        <v>мужской</v>
      </c>
      <c r="H54" s="8">
        <f t="shared" si="0"/>
        <v>26</v>
      </c>
      <c r="I54" s="8" t="str">
        <f t="shared" si="1"/>
        <v>нет</v>
      </c>
      <c r="J54" s="4">
        <v>38442</v>
      </c>
      <c r="K54" s="4"/>
      <c r="L54" s="23" t="str">
        <f t="shared" si="2"/>
        <v xml:space="preserve">11 г. 9 мес. 1 дн. </v>
      </c>
      <c r="M54" s="1" t="s">
        <v>27</v>
      </c>
    </row>
    <row r="55" spans="2:13" s="5" customFormat="1" ht="15" x14ac:dyDescent="0.2">
      <c r="B55" s="23">
        <v>39</v>
      </c>
      <c r="C55" s="40" t="s">
        <v>145</v>
      </c>
      <c r="D55" s="6" t="s">
        <v>146</v>
      </c>
      <c r="E55" s="6" t="s">
        <v>147</v>
      </c>
      <c r="F55" s="4">
        <v>23720</v>
      </c>
      <c r="G55" s="23" t="str">
        <f t="shared" si="3"/>
        <v>мужской</v>
      </c>
      <c r="H55" s="8">
        <f t="shared" si="0"/>
        <v>36</v>
      </c>
      <c r="I55" s="8" t="str">
        <f t="shared" si="1"/>
        <v>нет</v>
      </c>
      <c r="J55" s="4">
        <v>36906</v>
      </c>
      <c r="K55" s="4">
        <v>37143</v>
      </c>
      <c r="L55" s="23" t="str">
        <f t="shared" si="2"/>
        <v>0 г. 7 мес. 25 дн.</v>
      </c>
      <c r="M55" s="1" t="s">
        <v>23</v>
      </c>
    </row>
    <row r="56" spans="2:13" s="5" customFormat="1" ht="15" x14ac:dyDescent="0.2">
      <c r="B56" s="23">
        <v>40</v>
      </c>
      <c r="C56" s="40" t="s">
        <v>148</v>
      </c>
      <c r="D56" s="6" t="s">
        <v>149</v>
      </c>
      <c r="E56" s="6" t="s">
        <v>45</v>
      </c>
      <c r="F56" s="4">
        <v>22404</v>
      </c>
      <c r="G56" s="23" t="str">
        <f t="shared" si="3"/>
        <v>мужской</v>
      </c>
      <c r="H56" s="8">
        <f t="shared" si="0"/>
        <v>44</v>
      </c>
      <c r="I56" s="8" t="str">
        <f t="shared" si="1"/>
        <v>нет</v>
      </c>
      <c r="J56" s="4">
        <v>38698</v>
      </c>
      <c r="K56" s="4">
        <v>41920</v>
      </c>
      <c r="L56" s="23" t="str">
        <f t="shared" si="2"/>
        <v>8 г. 9 мес. 26 дн.</v>
      </c>
      <c r="M56" s="1" t="s">
        <v>28</v>
      </c>
    </row>
    <row r="57" spans="2:13" s="5" customFormat="1" ht="15" x14ac:dyDescent="0.2">
      <c r="B57" s="23">
        <v>41</v>
      </c>
      <c r="C57" s="40" t="s">
        <v>150</v>
      </c>
      <c r="D57" s="6" t="s">
        <v>151</v>
      </c>
      <c r="E57" s="6" t="s">
        <v>152</v>
      </c>
      <c r="F57" s="4">
        <v>31286</v>
      </c>
      <c r="G57" s="23" t="str">
        <f t="shared" si="3"/>
        <v>мужской</v>
      </c>
      <c r="H57" s="8">
        <f t="shared" si="0"/>
        <v>16</v>
      </c>
      <c r="I57" s="8" t="str">
        <f t="shared" si="1"/>
        <v>нет</v>
      </c>
      <c r="J57" s="4">
        <v>37322</v>
      </c>
      <c r="K57" s="4">
        <v>37507</v>
      </c>
      <c r="L57" s="23" t="str">
        <f t="shared" si="2"/>
        <v>0 г. 6 мес. 1 дн.</v>
      </c>
      <c r="M57" s="1" t="s">
        <v>25</v>
      </c>
    </row>
    <row r="58" spans="2:13" s="5" customFormat="1" ht="15" x14ac:dyDescent="0.2">
      <c r="B58" s="23">
        <v>42</v>
      </c>
      <c r="C58" s="40" t="s">
        <v>153</v>
      </c>
      <c r="D58" s="7" t="s">
        <v>154</v>
      </c>
      <c r="E58" s="6" t="s">
        <v>155</v>
      </c>
      <c r="F58" s="4">
        <v>19519</v>
      </c>
      <c r="G58" s="23" t="str">
        <f t="shared" si="3"/>
        <v>мужской</v>
      </c>
      <c r="H58" s="8">
        <f t="shared" si="0"/>
        <v>50</v>
      </c>
      <c r="I58" s="8" t="str">
        <f t="shared" si="1"/>
        <v>нет</v>
      </c>
      <c r="J58" s="4">
        <v>37994</v>
      </c>
      <c r="K58" s="4">
        <v>40458</v>
      </c>
      <c r="L58" s="23" t="str">
        <f t="shared" si="2"/>
        <v>6 г. 8 мес. 29 дн.</v>
      </c>
      <c r="M58" s="1" t="s">
        <v>23</v>
      </c>
    </row>
    <row r="59" spans="2:13" s="5" customFormat="1" ht="15" x14ac:dyDescent="0.2">
      <c r="B59" s="23">
        <v>43</v>
      </c>
      <c r="C59" s="40" t="s">
        <v>156</v>
      </c>
      <c r="D59" s="6" t="s">
        <v>157</v>
      </c>
      <c r="E59" s="6" t="s">
        <v>158</v>
      </c>
      <c r="F59" s="4">
        <v>26904</v>
      </c>
      <c r="G59" s="23" t="str">
        <f t="shared" si="3"/>
        <v>женский</v>
      </c>
      <c r="H59" s="8">
        <f t="shared" si="0"/>
        <v>34</v>
      </c>
      <c r="I59" s="8" t="str">
        <f t="shared" si="1"/>
        <v>нет</v>
      </c>
      <c r="J59" s="4">
        <v>39466</v>
      </c>
      <c r="K59" s="4">
        <v>39958</v>
      </c>
      <c r="L59" s="23" t="str">
        <f t="shared" si="2"/>
        <v>1 г. 4 мес. 6 дн.</v>
      </c>
      <c r="M59" s="1" t="s">
        <v>26</v>
      </c>
    </row>
    <row r="60" spans="2:13" s="5" customFormat="1" ht="15" x14ac:dyDescent="0.2">
      <c r="B60" s="23">
        <v>44</v>
      </c>
      <c r="C60" s="40" t="s">
        <v>159</v>
      </c>
      <c r="D60" s="6" t="s">
        <v>160</v>
      </c>
      <c r="E60" s="7" t="s">
        <v>80</v>
      </c>
      <c r="F60" s="4">
        <v>13403</v>
      </c>
      <c r="G60" s="23" t="str">
        <f t="shared" si="3"/>
        <v>женский</v>
      </c>
      <c r="H60" s="8">
        <f t="shared" si="0"/>
        <v>70</v>
      </c>
      <c r="I60" s="8" t="str">
        <f t="shared" si="1"/>
        <v>да</v>
      </c>
      <c r="J60" s="4">
        <v>39274</v>
      </c>
      <c r="K60" s="4"/>
      <c r="L60" s="23" t="str">
        <f t="shared" si="2"/>
        <v xml:space="preserve">9 г. 5 мес. 21 дн. </v>
      </c>
      <c r="M60" s="1" t="s">
        <v>27</v>
      </c>
    </row>
    <row r="61" spans="2:13" s="5" customFormat="1" ht="15" x14ac:dyDescent="0.2">
      <c r="B61" s="23">
        <v>45</v>
      </c>
      <c r="C61" s="40" t="s">
        <v>161</v>
      </c>
      <c r="D61" s="7" t="s">
        <v>162</v>
      </c>
      <c r="E61" s="6" t="s">
        <v>163</v>
      </c>
      <c r="F61" s="4">
        <v>24497</v>
      </c>
      <c r="G61" s="23" t="str">
        <f t="shared" si="3"/>
        <v>мужской</v>
      </c>
      <c r="H61" s="8">
        <f t="shared" si="0"/>
        <v>42</v>
      </c>
      <c r="I61" s="8" t="str">
        <f t="shared" si="1"/>
        <v>нет</v>
      </c>
      <c r="J61" s="4">
        <v>39850</v>
      </c>
      <c r="K61" s="4"/>
      <c r="L61" s="23" t="str">
        <f t="shared" si="2"/>
        <v xml:space="preserve">7 г. 10 мес. 26 дн. </v>
      </c>
      <c r="M61" s="1" t="s">
        <v>27</v>
      </c>
    </row>
    <row r="62" spans="2:13" s="5" customFormat="1" ht="15" x14ac:dyDescent="0.2">
      <c r="B62" s="23">
        <v>46</v>
      </c>
      <c r="C62" s="40" t="s">
        <v>164</v>
      </c>
      <c r="D62" s="7" t="s">
        <v>165</v>
      </c>
      <c r="E62" s="7" t="s">
        <v>80</v>
      </c>
      <c r="F62" s="4">
        <v>21735</v>
      </c>
      <c r="G62" s="23" t="str">
        <f t="shared" si="3"/>
        <v>женский</v>
      </c>
      <c r="H62" s="8">
        <f t="shared" si="0"/>
        <v>44</v>
      </c>
      <c r="I62" s="8" t="str">
        <f t="shared" si="1"/>
        <v>нет</v>
      </c>
      <c r="J62" s="4">
        <v>37930</v>
      </c>
      <c r="K62" s="4"/>
      <c r="L62" s="23" t="str">
        <f t="shared" si="2"/>
        <v xml:space="preserve">13 г. 1 мес. 27 дн. </v>
      </c>
      <c r="M62" s="1" t="s">
        <v>27</v>
      </c>
    </row>
    <row r="63" spans="2:13" s="5" customFormat="1" ht="15" x14ac:dyDescent="0.2">
      <c r="B63" s="23">
        <v>47</v>
      </c>
      <c r="C63" s="40" t="s">
        <v>166</v>
      </c>
      <c r="D63" s="6" t="s">
        <v>167</v>
      </c>
      <c r="E63" s="7" t="s">
        <v>168</v>
      </c>
      <c r="F63" s="4">
        <v>19802</v>
      </c>
      <c r="G63" s="23" t="str">
        <f t="shared" si="3"/>
        <v>женский</v>
      </c>
      <c r="H63" s="8">
        <f t="shared" si="0"/>
        <v>47</v>
      </c>
      <c r="I63" s="8" t="str">
        <f t="shared" si="1"/>
        <v>нет</v>
      </c>
      <c r="J63" s="4">
        <v>37066</v>
      </c>
      <c r="K63" s="4"/>
      <c r="L63" s="23" t="str">
        <f t="shared" si="2"/>
        <v xml:space="preserve">15 г. 6 мес. 8 дн. </v>
      </c>
      <c r="M63" s="1" t="s">
        <v>27</v>
      </c>
    </row>
    <row r="64" spans="2:13" s="5" customFormat="1" ht="15" x14ac:dyDescent="0.2">
      <c r="B64" s="23">
        <v>48</v>
      </c>
      <c r="C64" s="40" t="s">
        <v>169</v>
      </c>
      <c r="D64" s="6" t="s">
        <v>170</v>
      </c>
      <c r="E64" s="7" t="s">
        <v>171</v>
      </c>
      <c r="F64" s="4">
        <v>26682</v>
      </c>
      <c r="G64" s="23" t="str">
        <f t="shared" si="3"/>
        <v>женский</v>
      </c>
      <c r="H64" s="8">
        <f t="shared" si="0"/>
        <v>34</v>
      </c>
      <c r="I64" s="8" t="str">
        <f t="shared" si="1"/>
        <v>нет</v>
      </c>
      <c r="J64" s="4">
        <v>39210</v>
      </c>
      <c r="K64" s="4"/>
      <c r="L64" s="23" t="str">
        <f t="shared" si="2"/>
        <v xml:space="preserve">9 г. 7 мес. 24 дн. </v>
      </c>
      <c r="M64" s="1" t="s">
        <v>27</v>
      </c>
    </row>
    <row r="65" spans="2:14" s="5" customFormat="1" ht="15" x14ac:dyDescent="0.2">
      <c r="B65" s="23">
        <v>49</v>
      </c>
      <c r="C65" s="40" t="s">
        <v>172</v>
      </c>
      <c r="D65" s="6" t="s">
        <v>165</v>
      </c>
      <c r="E65" s="6" t="s">
        <v>173</v>
      </c>
      <c r="F65" s="4">
        <v>31394</v>
      </c>
      <c r="G65" s="23" t="str">
        <f t="shared" si="3"/>
        <v>женский</v>
      </c>
      <c r="H65" s="8">
        <f t="shared" si="0"/>
        <v>16</v>
      </c>
      <c r="I65" s="8" t="str">
        <f t="shared" si="1"/>
        <v>нет</v>
      </c>
      <c r="J65" s="4">
        <v>37386</v>
      </c>
      <c r="K65" s="4">
        <v>39490</v>
      </c>
      <c r="L65" s="23" t="str">
        <f t="shared" si="2"/>
        <v>5 г. 9 мес. 2 дн.</v>
      </c>
      <c r="M65" s="1" t="s">
        <v>22</v>
      </c>
    </row>
    <row r="66" spans="2:14" s="11" customFormat="1" ht="15" x14ac:dyDescent="0.2">
      <c r="B66" s="8">
        <v>50</v>
      </c>
      <c r="C66" s="41" t="s">
        <v>172</v>
      </c>
      <c r="D66" s="9" t="s">
        <v>115</v>
      </c>
      <c r="E66" s="9" t="s">
        <v>174</v>
      </c>
      <c r="F66" s="10">
        <v>27986</v>
      </c>
      <c r="G66" s="23" t="str">
        <f t="shared" si="3"/>
        <v>женский</v>
      </c>
      <c r="H66" s="8">
        <f t="shared" si="0"/>
        <v>27</v>
      </c>
      <c r="I66" s="8" t="str">
        <f t="shared" si="1"/>
        <v>нет</v>
      </c>
      <c r="J66" s="4">
        <v>38154</v>
      </c>
      <c r="K66" s="4">
        <v>38402</v>
      </c>
      <c r="L66" s="23" t="str">
        <f t="shared" si="2"/>
        <v>0 г. 8 мес. 3 дн.</v>
      </c>
      <c r="M66" s="1" t="s">
        <v>28</v>
      </c>
      <c r="N66" s="5"/>
    </row>
    <row r="67" spans="2:14" s="5" customFormat="1" ht="15" x14ac:dyDescent="0.2">
      <c r="B67" s="23">
        <v>51</v>
      </c>
      <c r="C67" s="40" t="s">
        <v>175</v>
      </c>
      <c r="D67" s="6" t="s">
        <v>73</v>
      </c>
      <c r="E67" s="6" t="s">
        <v>176</v>
      </c>
      <c r="F67" s="4">
        <v>26235</v>
      </c>
      <c r="G67" s="23" t="str">
        <f t="shared" si="3"/>
        <v>мужской</v>
      </c>
      <c r="H67" s="8">
        <f t="shared" si="0"/>
        <v>35</v>
      </c>
      <c r="I67" s="8" t="str">
        <f t="shared" si="1"/>
        <v>нет</v>
      </c>
      <c r="J67" s="4">
        <v>39114</v>
      </c>
      <c r="K67" s="4">
        <v>41754</v>
      </c>
      <c r="L67" s="23" t="str">
        <f t="shared" si="2"/>
        <v>7 г. 2 мес. 24 дн.</v>
      </c>
      <c r="M67" s="1" t="s">
        <v>24</v>
      </c>
    </row>
    <row r="68" spans="2:14" s="5" customFormat="1" ht="15" x14ac:dyDescent="0.2">
      <c r="B68" s="23">
        <v>52</v>
      </c>
      <c r="C68" s="40" t="s">
        <v>177</v>
      </c>
      <c r="D68" s="6" t="s">
        <v>178</v>
      </c>
      <c r="E68" s="6" t="s">
        <v>179</v>
      </c>
      <c r="F68" s="4">
        <v>20690</v>
      </c>
      <c r="G68" s="23" t="str">
        <f t="shared" si="3"/>
        <v>женский</v>
      </c>
      <c r="H68" s="8">
        <f t="shared" si="0"/>
        <v>52</v>
      </c>
      <c r="I68" s="8" t="str">
        <f t="shared" si="1"/>
        <v>нет</v>
      </c>
      <c r="J68" s="4">
        <v>39882</v>
      </c>
      <c r="K68" s="4"/>
      <c r="L68" s="23" t="str">
        <f t="shared" si="2"/>
        <v xml:space="preserve">7 г. 9 мес. 22 дн. </v>
      </c>
      <c r="M68" s="1" t="s">
        <v>27</v>
      </c>
    </row>
    <row r="69" spans="2:14" s="5" customFormat="1" ht="15" x14ac:dyDescent="0.2">
      <c r="B69" s="23">
        <v>53</v>
      </c>
      <c r="C69" s="40" t="s">
        <v>180</v>
      </c>
      <c r="D69" s="6" t="s">
        <v>181</v>
      </c>
      <c r="E69" s="6" t="s">
        <v>80</v>
      </c>
      <c r="F69" s="4">
        <v>27866</v>
      </c>
      <c r="G69" s="23" t="str">
        <f t="shared" si="3"/>
        <v>женский</v>
      </c>
      <c r="H69" s="8">
        <f t="shared" si="0"/>
        <v>27</v>
      </c>
      <c r="I69" s="8" t="str">
        <f t="shared" si="1"/>
        <v>нет</v>
      </c>
      <c r="J69" s="4">
        <v>38026</v>
      </c>
      <c r="K69" s="4">
        <v>41692</v>
      </c>
      <c r="L69" s="23" t="str">
        <f t="shared" si="2"/>
        <v>10 г. 0 мес. 13 дн.</v>
      </c>
      <c r="M69" s="1" t="s">
        <v>22</v>
      </c>
    </row>
    <row r="70" spans="2:14" s="5" customFormat="1" ht="15" x14ac:dyDescent="0.2">
      <c r="B70" s="23">
        <v>54</v>
      </c>
      <c r="C70" s="40" t="s">
        <v>182</v>
      </c>
      <c r="D70" s="6" t="s">
        <v>183</v>
      </c>
      <c r="E70" s="6" t="s">
        <v>184</v>
      </c>
      <c r="F70" s="4">
        <v>25687</v>
      </c>
      <c r="G70" s="23" t="str">
        <f t="shared" si="3"/>
        <v>мужской</v>
      </c>
      <c r="H70" s="8">
        <f t="shared" si="0"/>
        <v>38</v>
      </c>
      <c r="I70" s="8" t="str">
        <f t="shared" si="1"/>
        <v>нет</v>
      </c>
      <c r="J70" s="4">
        <v>39722</v>
      </c>
      <c r="K70" s="4"/>
      <c r="L70" s="23" t="str">
        <f t="shared" si="2"/>
        <v xml:space="preserve">8 г. 3 мес. 0 дн. </v>
      </c>
      <c r="M70" s="1" t="s">
        <v>27</v>
      </c>
    </row>
    <row r="71" spans="2:14" s="5" customFormat="1" ht="15" x14ac:dyDescent="0.2">
      <c r="B71" s="23">
        <v>55</v>
      </c>
      <c r="C71" s="40" t="s">
        <v>185</v>
      </c>
      <c r="D71" s="6" t="s">
        <v>186</v>
      </c>
      <c r="E71" s="6" t="s">
        <v>187</v>
      </c>
      <c r="F71" s="4">
        <v>28423</v>
      </c>
      <c r="G71" s="23" t="str">
        <f t="shared" si="3"/>
        <v>женский</v>
      </c>
      <c r="H71" s="8">
        <f t="shared" si="0"/>
        <v>29</v>
      </c>
      <c r="I71" s="8" t="str">
        <f t="shared" si="1"/>
        <v>нет</v>
      </c>
      <c r="J71" s="4">
        <v>39178</v>
      </c>
      <c r="K71" s="4">
        <v>39453</v>
      </c>
      <c r="L71" s="23" t="str">
        <f t="shared" si="2"/>
        <v>0 г. 9 мес. 0 дн.</v>
      </c>
      <c r="M71" s="1" t="s">
        <v>22</v>
      </c>
    </row>
    <row r="72" spans="2:14" s="5" customFormat="1" ht="15" x14ac:dyDescent="0.2">
      <c r="B72" s="23">
        <v>56</v>
      </c>
      <c r="C72" s="40" t="s">
        <v>188</v>
      </c>
      <c r="D72" s="6" t="s">
        <v>189</v>
      </c>
      <c r="E72" s="6" t="s">
        <v>190</v>
      </c>
      <c r="F72" s="4">
        <v>19795</v>
      </c>
      <c r="G72" s="23" t="str">
        <f t="shared" si="3"/>
        <v>мужской</v>
      </c>
      <c r="H72" s="8">
        <f t="shared" si="0"/>
        <v>49</v>
      </c>
      <c r="I72" s="8" t="str">
        <f t="shared" si="1"/>
        <v>нет</v>
      </c>
      <c r="J72" s="4">
        <v>37770</v>
      </c>
      <c r="K72" s="4"/>
      <c r="L72" s="23" t="str">
        <f t="shared" si="2"/>
        <v xml:space="preserve">13 г. 7 мес. 3 дн. </v>
      </c>
      <c r="M72" s="1" t="s">
        <v>27</v>
      </c>
    </row>
    <row r="73" spans="2:14" s="5" customFormat="1" ht="15" x14ac:dyDescent="0.2">
      <c r="B73" s="23">
        <v>57</v>
      </c>
      <c r="C73" s="40" t="s">
        <v>191</v>
      </c>
      <c r="D73" s="6" t="s">
        <v>99</v>
      </c>
      <c r="E73" s="6" t="s">
        <v>45</v>
      </c>
      <c r="F73" s="4">
        <v>21955</v>
      </c>
      <c r="G73" s="23" t="str">
        <f t="shared" si="3"/>
        <v>мужской</v>
      </c>
      <c r="H73" s="8">
        <f t="shared" si="0"/>
        <v>45</v>
      </c>
      <c r="I73" s="8" t="str">
        <f t="shared" si="1"/>
        <v>нет</v>
      </c>
      <c r="J73" s="4">
        <v>38666</v>
      </c>
      <c r="K73" s="4">
        <v>40320</v>
      </c>
      <c r="L73" s="23" t="str">
        <f t="shared" si="2"/>
        <v>4 г. 6 мес. 12 дн.</v>
      </c>
      <c r="M73" s="1" t="s">
        <v>22</v>
      </c>
    </row>
    <row r="74" spans="2:14" s="5" customFormat="1" ht="15" x14ac:dyDescent="0.2">
      <c r="B74" s="23">
        <v>58</v>
      </c>
      <c r="C74" s="40" t="s">
        <v>192</v>
      </c>
      <c r="D74" s="6" t="s">
        <v>193</v>
      </c>
      <c r="E74" s="6" t="s">
        <v>194</v>
      </c>
      <c r="F74" s="4">
        <v>26150</v>
      </c>
      <c r="G74" s="23" t="str">
        <f t="shared" si="3"/>
        <v>женский</v>
      </c>
      <c r="H74" s="8">
        <f t="shared" si="0"/>
        <v>29</v>
      </c>
      <c r="I74" s="8" t="str">
        <f t="shared" si="1"/>
        <v>нет</v>
      </c>
      <c r="J74" s="4">
        <v>37098</v>
      </c>
      <c r="K74" s="4"/>
      <c r="L74" s="23" t="str">
        <f t="shared" si="2"/>
        <v xml:space="preserve">15 г. 5 мес. 6 дн. </v>
      </c>
      <c r="M74" s="1" t="s">
        <v>27</v>
      </c>
    </row>
    <row r="75" spans="2:14" s="5" customFormat="1" ht="15" x14ac:dyDescent="0.2">
      <c r="B75" s="23">
        <v>59</v>
      </c>
      <c r="C75" s="40" t="s">
        <v>195</v>
      </c>
      <c r="D75" s="6" t="s">
        <v>76</v>
      </c>
      <c r="E75" s="6" t="s">
        <v>109</v>
      </c>
      <c r="F75" s="4">
        <v>30491</v>
      </c>
      <c r="G75" s="23" t="str">
        <f t="shared" si="3"/>
        <v>мужской</v>
      </c>
      <c r="H75" s="8">
        <f t="shared" si="0"/>
        <v>20</v>
      </c>
      <c r="I75" s="8" t="str">
        <f t="shared" si="1"/>
        <v>нет</v>
      </c>
      <c r="J75" s="4">
        <v>38090</v>
      </c>
      <c r="K75" s="4"/>
      <c r="L75" s="23" t="str">
        <f t="shared" si="2"/>
        <v xml:space="preserve">12 г. 8 мес. 19 дн. </v>
      </c>
      <c r="M75" s="1" t="s">
        <v>27</v>
      </c>
    </row>
    <row r="76" spans="2:14" s="5" customFormat="1" ht="15" x14ac:dyDescent="0.2">
      <c r="B76" s="23">
        <v>60</v>
      </c>
      <c r="C76" s="40" t="s">
        <v>196</v>
      </c>
      <c r="D76" s="6" t="s">
        <v>197</v>
      </c>
      <c r="E76" s="6" t="s">
        <v>198</v>
      </c>
      <c r="F76" s="4">
        <v>22360</v>
      </c>
      <c r="G76" s="23" t="str">
        <f t="shared" si="3"/>
        <v>мужской</v>
      </c>
      <c r="H76" s="8">
        <f t="shared" si="0"/>
        <v>44</v>
      </c>
      <c r="I76" s="8" t="str">
        <f t="shared" si="1"/>
        <v>нет</v>
      </c>
      <c r="J76" s="4">
        <v>38794</v>
      </c>
      <c r="K76" s="4"/>
      <c r="L76" s="23" t="str">
        <f t="shared" si="2"/>
        <v xml:space="preserve">10 г. 9 мес. 14 дн. </v>
      </c>
      <c r="M76" s="1" t="s">
        <v>27</v>
      </c>
    </row>
    <row r="77" spans="2:14" s="5" customFormat="1" ht="15" x14ac:dyDescent="0.2">
      <c r="B77" s="23">
        <v>61</v>
      </c>
      <c r="C77" s="40" t="s">
        <v>199</v>
      </c>
      <c r="D77" s="6" t="s">
        <v>200</v>
      </c>
      <c r="E77" s="6" t="s">
        <v>201</v>
      </c>
      <c r="F77" s="4">
        <v>27782</v>
      </c>
      <c r="G77" s="23" t="str">
        <f t="shared" si="3"/>
        <v>женский</v>
      </c>
      <c r="H77" s="8">
        <f t="shared" si="0"/>
        <v>28</v>
      </c>
      <c r="I77" s="8" t="str">
        <f t="shared" si="1"/>
        <v>нет</v>
      </c>
      <c r="J77" s="4">
        <v>38346</v>
      </c>
      <c r="K77" s="4"/>
      <c r="L77" s="23" t="str">
        <f t="shared" si="2"/>
        <v xml:space="preserve">12 г. 0 мес. 7 дн. </v>
      </c>
      <c r="M77" s="1" t="s">
        <v>27</v>
      </c>
    </row>
    <row r="78" spans="2:14" s="5" customFormat="1" ht="15" x14ac:dyDescent="0.2">
      <c r="B78" s="23">
        <v>62</v>
      </c>
      <c r="C78" s="40" t="s">
        <v>202</v>
      </c>
      <c r="D78" s="6" t="s">
        <v>96</v>
      </c>
      <c r="E78" s="6" t="s">
        <v>97</v>
      </c>
      <c r="F78" s="4">
        <v>14871</v>
      </c>
      <c r="G78" s="23" t="str">
        <f t="shared" si="3"/>
        <v>женский</v>
      </c>
      <c r="H78" s="8">
        <f t="shared" si="0"/>
        <v>63</v>
      </c>
      <c r="I78" s="8" t="str">
        <f t="shared" si="1"/>
        <v>да</v>
      </c>
      <c r="J78" s="4">
        <v>38218</v>
      </c>
      <c r="K78" s="4"/>
      <c r="L78" s="23" t="str">
        <f t="shared" si="2"/>
        <v xml:space="preserve">12 г. 4 мес. 13 дн. </v>
      </c>
      <c r="M78" s="1" t="s">
        <v>27</v>
      </c>
    </row>
    <row r="79" spans="2:14" s="5" customFormat="1" ht="15" x14ac:dyDescent="0.2">
      <c r="B79" s="23">
        <v>63</v>
      </c>
      <c r="C79" s="40" t="s">
        <v>202</v>
      </c>
      <c r="D79" s="6" t="s">
        <v>96</v>
      </c>
      <c r="E79" s="6" t="s">
        <v>203</v>
      </c>
      <c r="F79" s="4">
        <v>21731</v>
      </c>
      <c r="G79" s="23" t="str">
        <f t="shared" si="3"/>
        <v>женский</v>
      </c>
      <c r="H79" s="8">
        <f t="shared" si="0"/>
        <v>42</v>
      </c>
      <c r="I79" s="8" t="str">
        <f t="shared" si="1"/>
        <v>нет</v>
      </c>
      <c r="J79" s="4">
        <v>37290</v>
      </c>
      <c r="K79" s="4"/>
      <c r="L79" s="23" t="str">
        <f t="shared" si="2"/>
        <v xml:space="preserve">14 г. 10 мес. 29 дн. </v>
      </c>
      <c r="M79" s="1" t="s">
        <v>27</v>
      </c>
    </row>
    <row r="80" spans="2:14" s="5" customFormat="1" ht="15" x14ac:dyDescent="0.2">
      <c r="B80" s="23">
        <v>64</v>
      </c>
      <c r="C80" s="40" t="s">
        <v>204</v>
      </c>
      <c r="D80" s="6" t="s">
        <v>205</v>
      </c>
      <c r="E80" s="6" t="s">
        <v>206</v>
      </c>
      <c r="F80" s="4">
        <v>21518</v>
      </c>
      <c r="G80" s="23" t="str">
        <f t="shared" si="3"/>
        <v>мужской</v>
      </c>
      <c r="H80" s="8">
        <f t="shared" si="0"/>
        <v>50</v>
      </c>
      <c r="I80" s="8" t="str">
        <f t="shared" si="1"/>
        <v>нет</v>
      </c>
      <c r="J80" s="4">
        <v>39914</v>
      </c>
      <c r="K80" s="4">
        <v>40435</v>
      </c>
      <c r="L80" s="23" t="str">
        <f t="shared" si="2"/>
        <v>1 г. 5 мес. 3 дн.</v>
      </c>
      <c r="M80" s="1" t="s">
        <v>22</v>
      </c>
    </row>
    <row r="81" spans="2:13" s="5" customFormat="1" ht="15" x14ac:dyDescent="0.2">
      <c r="B81" s="23">
        <v>65</v>
      </c>
      <c r="C81" s="40" t="s">
        <v>207</v>
      </c>
      <c r="D81" s="6" t="s">
        <v>208</v>
      </c>
      <c r="E81" s="6" t="s">
        <v>209</v>
      </c>
      <c r="F81" s="4">
        <v>24631</v>
      </c>
      <c r="G81" s="23" t="str">
        <f t="shared" si="3"/>
        <v>мужской</v>
      </c>
      <c r="H81" s="8">
        <f t="shared" si="0"/>
        <v>40</v>
      </c>
      <c r="I81" s="8" t="str">
        <f t="shared" si="1"/>
        <v>нет</v>
      </c>
      <c r="J81" s="4">
        <v>39434</v>
      </c>
      <c r="K81" s="4">
        <v>39975</v>
      </c>
      <c r="L81" s="23" t="str">
        <f t="shared" si="2"/>
        <v>1 г. 5 мес. 24 дн.</v>
      </c>
      <c r="M81" s="1" t="s">
        <v>23</v>
      </c>
    </row>
    <row r="82" spans="2:13" s="5" customFormat="1" ht="15" x14ac:dyDescent="0.2">
      <c r="B82" s="23">
        <v>66</v>
      </c>
      <c r="C82" s="40" t="s">
        <v>210</v>
      </c>
      <c r="D82" s="6" t="s">
        <v>211</v>
      </c>
      <c r="E82" s="6" t="s">
        <v>212</v>
      </c>
      <c r="F82" s="4">
        <v>26333</v>
      </c>
      <c r="G82" s="23" t="str">
        <f t="shared" si="3"/>
        <v>мужской</v>
      </c>
      <c r="H82" s="8">
        <f t="shared" ref="H82:H116" si="4">DATEDIF(F82,J82,"y")</f>
        <v>32</v>
      </c>
      <c r="I82" s="8" t="str">
        <f t="shared" ref="I82:I116" si="5">IF(AND((H82&gt;=60),(G82="мужской")), "да",IF(AND((H82&gt;=55),(G82="женский")),"да","нет"))</f>
        <v>нет</v>
      </c>
      <c r="J82" s="4">
        <v>38282</v>
      </c>
      <c r="K82" s="4">
        <v>39792</v>
      </c>
      <c r="L82" s="23" t="str">
        <f t="shared" ref="L82:L116" si="6">IF(ISBLANK(K82), DATEDIF(J82,$F$13,"y") &amp; " г. "&amp; DATEDIF(J82,$F$13,"ym") &amp; " мес. " &amp; DATEDIF(J82,$F$13,"md") &amp; " дн. ", DATEDIF(J82,K82,"y") &amp; " г. "&amp; DATEDIF(J82,K82,"ym") &amp; " мес. " &amp; DATEDIF(J82,K82,"md") &amp; " дн.")</f>
        <v>4 г. 1 мес. 18 дн.</v>
      </c>
      <c r="M82" s="1" t="s">
        <v>22</v>
      </c>
    </row>
    <row r="83" spans="2:13" s="5" customFormat="1" ht="15" x14ac:dyDescent="0.2">
      <c r="B83" s="23">
        <v>67</v>
      </c>
      <c r="C83" s="40" t="s">
        <v>213</v>
      </c>
      <c r="D83" s="6" t="s">
        <v>214</v>
      </c>
      <c r="E83" s="6" t="s">
        <v>104</v>
      </c>
      <c r="F83" s="4">
        <v>29164</v>
      </c>
      <c r="G83" s="23" t="str">
        <f t="shared" ref="G83:G116" si="7">IF(RIGHT(E83)="ч","мужской","женский")</f>
        <v>мужской</v>
      </c>
      <c r="H83" s="8">
        <f t="shared" si="4"/>
        <v>26</v>
      </c>
      <c r="I83" s="8" t="str">
        <f t="shared" si="5"/>
        <v>нет</v>
      </c>
      <c r="J83" s="4">
        <v>38954</v>
      </c>
      <c r="K83" s="4">
        <v>39427</v>
      </c>
      <c r="L83" s="23" t="str">
        <f t="shared" si="6"/>
        <v>1 г. 3 мес. 16 дн.</v>
      </c>
      <c r="M83" s="1" t="s">
        <v>22</v>
      </c>
    </row>
    <row r="84" spans="2:13" s="5" customFormat="1" ht="15" x14ac:dyDescent="0.2">
      <c r="B84" s="23">
        <v>68</v>
      </c>
      <c r="C84" s="40" t="s">
        <v>215</v>
      </c>
      <c r="D84" s="6" t="s">
        <v>216</v>
      </c>
      <c r="E84" s="6" t="s">
        <v>217</v>
      </c>
      <c r="F84" s="4">
        <v>32440</v>
      </c>
      <c r="G84" s="23" t="str">
        <f t="shared" si="7"/>
        <v>женский</v>
      </c>
      <c r="H84" s="8">
        <f t="shared" si="4"/>
        <v>13</v>
      </c>
      <c r="I84" s="8" t="str">
        <f t="shared" si="5"/>
        <v>нет</v>
      </c>
      <c r="J84" s="4">
        <v>37546</v>
      </c>
      <c r="K84" s="4">
        <v>41268</v>
      </c>
      <c r="L84" s="23" t="str">
        <f t="shared" si="6"/>
        <v>10 г. 2 мес. 8 дн.</v>
      </c>
      <c r="M84" s="1" t="s">
        <v>24</v>
      </c>
    </row>
    <row r="85" spans="2:13" s="5" customFormat="1" ht="15" x14ac:dyDescent="0.2">
      <c r="B85" s="23">
        <v>69</v>
      </c>
      <c r="C85" s="40" t="s">
        <v>218</v>
      </c>
      <c r="D85" s="6" t="s">
        <v>219</v>
      </c>
      <c r="E85" s="6" t="s">
        <v>220</v>
      </c>
      <c r="F85" s="4">
        <v>27683</v>
      </c>
      <c r="G85" s="23" t="str">
        <f t="shared" si="7"/>
        <v>мужской</v>
      </c>
      <c r="H85" s="8">
        <f t="shared" si="4"/>
        <v>25</v>
      </c>
      <c r="I85" s="8" t="str">
        <f t="shared" si="5"/>
        <v>нет</v>
      </c>
      <c r="J85" s="4">
        <v>37130</v>
      </c>
      <c r="K85" s="4"/>
      <c r="L85" s="23" t="str">
        <f t="shared" si="6"/>
        <v xml:space="preserve">15 г. 4 мес. 5 дн. </v>
      </c>
      <c r="M85" s="1" t="s">
        <v>27</v>
      </c>
    </row>
    <row r="86" spans="2:13" s="5" customFormat="1" ht="15" x14ac:dyDescent="0.2">
      <c r="B86" s="23">
        <v>70</v>
      </c>
      <c r="C86" s="40" t="s">
        <v>221</v>
      </c>
      <c r="D86" s="6" t="s">
        <v>87</v>
      </c>
      <c r="E86" s="6" t="s">
        <v>222</v>
      </c>
      <c r="F86" s="4">
        <v>24856</v>
      </c>
      <c r="G86" s="23" t="str">
        <f t="shared" si="7"/>
        <v>мужской</v>
      </c>
      <c r="H86" s="8">
        <f t="shared" si="4"/>
        <v>35</v>
      </c>
      <c r="I86" s="8" t="str">
        <f t="shared" si="5"/>
        <v>нет</v>
      </c>
      <c r="J86" s="4">
        <v>37834</v>
      </c>
      <c r="K86" s="4">
        <v>39769</v>
      </c>
      <c r="L86" s="23" t="str">
        <f t="shared" si="6"/>
        <v>5 г. 3 мес. 16 дн.</v>
      </c>
      <c r="M86" s="1" t="s">
        <v>25</v>
      </c>
    </row>
    <row r="87" spans="2:13" s="5" customFormat="1" ht="15" x14ac:dyDescent="0.2">
      <c r="B87" s="23">
        <v>71</v>
      </c>
      <c r="C87" s="40" t="s">
        <v>223</v>
      </c>
      <c r="D87" s="6" t="s">
        <v>224</v>
      </c>
      <c r="E87" s="6" t="s">
        <v>225</v>
      </c>
      <c r="F87" s="4">
        <v>25391</v>
      </c>
      <c r="G87" s="23" t="str">
        <f t="shared" si="7"/>
        <v>женский</v>
      </c>
      <c r="H87" s="8">
        <f t="shared" si="4"/>
        <v>38</v>
      </c>
      <c r="I87" s="8" t="str">
        <f t="shared" si="5"/>
        <v>нет</v>
      </c>
      <c r="J87" s="4">
        <v>39402</v>
      </c>
      <c r="K87" s="4">
        <v>39582</v>
      </c>
      <c r="L87" s="23" t="str">
        <f t="shared" si="6"/>
        <v>0 г. 5 мес. 28 дн.</v>
      </c>
      <c r="M87" s="1" t="s">
        <v>23</v>
      </c>
    </row>
    <row r="88" spans="2:13" s="5" customFormat="1" ht="15" x14ac:dyDescent="0.2">
      <c r="B88" s="23">
        <v>72</v>
      </c>
      <c r="C88" s="40" t="s">
        <v>226</v>
      </c>
      <c r="D88" s="6" t="s">
        <v>227</v>
      </c>
      <c r="E88" s="6" t="s">
        <v>228</v>
      </c>
      <c r="F88" s="4">
        <v>31756</v>
      </c>
      <c r="G88" s="23" t="str">
        <f t="shared" si="7"/>
        <v>мужской</v>
      </c>
      <c r="H88" s="8">
        <f t="shared" si="4"/>
        <v>16</v>
      </c>
      <c r="I88" s="8" t="str">
        <f t="shared" si="5"/>
        <v>нет</v>
      </c>
      <c r="J88" s="4">
        <v>37738</v>
      </c>
      <c r="K88" s="4">
        <v>39740</v>
      </c>
      <c r="L88" s="23" t="str">
        <f t="shared" si="6"/>
        <v>5 г. 5 мес. 22 дн.</v>
      </c>
      <c r="M88" s="1" t="s">
        <v>25</v>
      </c>
    </row>
    <row r="89" spans="2:13" s="5" customFormat="1" ht="15" x14ac:dyDescent="0.2">
      <c r="B89" s="23">
        <v>73</v>
      </c>
      <c r="C89" s="40" t="s">
        <v>229</v>
      </c>
      <c r="D89" s="6" t="s">
        <v>230</v>
      </c>
      <c r="E89" s="6" t="s">
        <v>231</v>
      </c>
      <c r="F89" s="4">
        <v>29731</v>
      </c>
      <c r="G89" s="23" t="str">
        <f t="shared" si="7"/>
        <v>женский</v>
      </c>
      <c r="H89" s="8">
        <f t="shared" si="4"/>
        <v>24</v>
      </c>
      <c r="I89" s="8" t="str">
        <f t="shared" si="5"/>
        <v>нет</v>
      </c>
      <c r="J89" s="4">
        <v>38826</v>
      </c>
      <c r="K89" s="4">
        <v>41417</v>
      </c>
      <c r="L89" s="23" t="str">
        <f t="shared" si="6"/>
        <v>7 г. 1 мес. 4 дн.</v>
      </c>
      <c r="M89" s="1" t="s">
        <v>25</v>
      </c>
    </row>
    <row r="90" spans="2:13" s="5" customFormat="1" ht="15" x14ac:dyDescent="0.2">
      <c r="B90" s="23">
        <v>74</v>
      </c>
      <c r="C90" s="40" t="s">
        <v>229</v>
      </c>
      <c r="D90" s="6" t="s">
        <v>99</v>
      </c>
      <c r="E90" s="6" t="s">
        <v>45</v>
      </c>
      <c r="F90" s="4">
        <v>19868</v>
      </c>
      <c r="G90" s="23" t="str">
        <f t="shared" si="7"/>
        <v>мужской</v>
      </c>
      <c r="H90" s="8">
        <f t="shared" si="4"/>
        <v>51</v>
      </c>
      <c r="I90" s="8" t="str">
        <f t="shared" si="5"/>
        <v>нет</v>
      </c>
      <c r="J90" s="4">
        <v>38538</v>
      </c>
      <c r="K90" s="4"/>
      <c r="L90" s="23" t="str">
        <f t="shared" si="6"/>
        <v xml:space="preserve">11 г. 5 мес. 27 дн. </v>
      </c>
      <c r="M90" s="1" t="s">
        <v>27</v>
      </c>
    </row>
    <row r="91" spans="2:13" s="5" customFormat="1" ht="15" x14ac:dyDescent="0.2">
      <c r="B91" s="23">
        <v>75</v>
      </c>
      <c r="C91" s="40" t="s">
        <v>229</v>
      </c>
      <c r="D91" s="6" t="s">
        <v>79</v>
      </c>
      <c r="E91" s="6" t="s">
        <v>80</v>
      </c>
      <c r="F91" s="4">
        <v>14108</v>
      </c>
      <c r="G91" s="23" t="str">
        <f t="shared" si="7"/>
        <v>женский</v>
      </c>
      <c r="H91" s="8">
        <f t="shared" si="4"/>
        <v>62</v>
      </c>
      <c r="I91" s="8" t="str">
        <f t="shared" si="5"/>
        <v>да</v>
      </c>
      <c r="J91" s="4">
        <v>37034</v>
      </c>
      <c r="K91" s="4">
        <v>40783</v>
      </c>
      <c r="L91" s="23" t="str">
        <f t="shared" si="6"/>
        <v>10 г. 3 мес. 5 дн.</v>
      </c>
      <c r="M91" s="1" t="s">
        <v>25</v>
      </c>
    </row>
    <row r="92" spans="2:13" s="5" customFormat="1" ht="15" x14ac:dyDescent="0.2">
      <c r="B92" s="23">
        <v>76</v>
      </c>
      <c r="C92" s="40" t="s">
        <v>232</v>
      </c>
      <c r="D92" s="6" t="s">
        <v>233</v>
      </c>
      <c r="E92" s="6" t="s">
        <v>234</v>
      </c>
      <c r="F92" s="4">
        <v>21437</v>
      </c>
      <c r="G92" s="23" t="str">
        <f t="shared" si="7"/>
        <v>женский</v>
      </c>
      <c r="H92" s="8">
        <f t="shared" si="4"/>
        <v>50</v>
      </c>
      <c r="I92" s="8" t="str">
        <f t="shared" si="5"/>
        <v>нет</v>
      </c>
      <c r="J92" s="4">
        <v>39754</v>
      </c>
      <c r="K92" s="4"/>
      <c r="L92" s="23" t="str">
        <f t="shared" si="6"/>
        <v xml:space="preserve">8 г. 1 мес. 30 дн. </v>
      </c>
      <c r="M92" s="1" t="s">
        <v>27</v>
      </c>
    </row>
    <row r="93" spans="2:13" s="5" customFormat="1" ht="15" x14ac:dyDescent="0.2">
      <c r="B93" s="23">
        <v>77</v>
      </c>
      <c r="C93" s="40" t="s">
        <v>235</v>
      </c>
      <c r="D93" s="6" t="s">
        <v>236</v>
      </c>
      <c r="E93" s="6" t="s">
        <v>201</v>
      </c>
      <c r="F93" s="4">
        <v>31184</v>
      </c>
      <c r="G93" s="23" t="str">
        <f t="shared" si="7"/>
        <v>женский</v>
      </c>
      <c r="H93" s="8">
        <f t="shared" si="4"/>
        <v>21</v>
      </c>
      <c r="I93" s="8" t="str">
        <f t="shared" si="5"/>
        <v>нет</v>
      </c>
      <c r="J93" s="4">
        <v>38986</v>
      </c>
      <c r="K93" s="4">
        <v>41121</v>
      </c>
      <c r="L93" s="23" t="str">
        <f t="shared" si="6"/>
        <v>5 г. 10 мес. 5 дн.</v>
      </c>
      <c r="M93" s="1" t="s">
        <v>22</v>
      </c>
    </row>
    <row r="94" spans="2:13" s="5" customFormat="1" ht="15" x14ac:dyDescent="0.2">
      <c r="B94" s="23">
        <v>78</v>
      </c>
      <c r="C94" s="40" t="s">
        <v>237</v>
      </c>
      <c r="D94" s="6" t="s">
        <v>238</v>
      </c>
      <c r="E94" s="6" t="s">
        <v>239</v>
      </c>
      <c r="F94" s="4">
        <v>14874</v>
      </c>
      <c r="G94" s="23" t="str">
        <f t="shared" si="7"/>
        <v>мужской</v>
      </c>
      <c r="H94" s="8">
        <f t="shared" si="4"/>
        <v>67</v>
      </c>
      <c r="I94" s="8" t="str">
        <f t="shared" si="5"/>
        <v>да</v>
      </c>
      <c r="J94" s="4">
        <v>39594</v>
      </c>
      <c r="K94" s="4"/>
      <c r="L94" s="23" t="str">
        <f t="shared" si="6"/>
        <v xml:space="preserve">8 г. 7 мес. 6 дн. </v>
      </c>
      <c r="M94" s="1" t="s">
        <v>27</v>
      </c>
    </row>
    <row r="95" spans="2:13" s="5" customFormat="1" ht="15" x14ac:dyDescent="0.2">
      <c r="B95" s="23">
        <v>79</v>
      </c>
      <c r="C95" s="40" t="s">
        <v>240</v>
      </c>
      <c r="D95" s="6" t="s">
        <v>73</v>
      </c>
      <c r="E95" s="6" t="s">
        <v>241</v>
      </c>
      <c r="F95" s="4">
        <v>17832</v>
      </c>
      <c r="G95" s="23" t="str">
        <f t="shared" si="7"/>
        <v>мужской</v>
      </c>
      <c r="H95" s="8">
        <f t="shared" si="4"/>
        <v>60</v>
      </c>
      <c r="I95" s="8" t="str">
        <f t="shared" si="5"/>
        <v>да</v>
      </c>
      <c r="J95" s="4">
        <v>39946</v>
      </c>
      <c r="K95" s="4">
        <v>41725</v>
      </c>
      <c r="L95" s="23" t="str">
        <f t="shared" si="6"/>
        <v>4 г. 10 мес. 14 дн.</v>
      </c>
      <c r="M95" s="1" t="s">
        <v>22</v>
      </c>
    </row>
    <row r="96" spans="2:13" s="5" customFormat="1" ht="15" x14ac:dyDescent="0.2">
      <c r="B96" s="23">
        <v>80</v>
      </c>
      <c r="C96" s="40" t="s">
        <v>242</v>
      </c>
      <c r="D96" s="6" t="s">
        <v>243</v>
      </c>
      <c r="E96" s="6" t="s">
        <v>244</v>
      </c>
      <c r="F96" s="4">
        <v>25005</v>
      </c>
      <c r="G96" s="23" t="str">
        <f t="shared" si="7"/>
        <v>мужской</v>
      </c>
      <c r="H96" s="8">
        <f t="shared" si="4"/>
        <v>34</v>
      </c>
      <c r="I96" s="8" t="str">
        <f t="shared" si="5"/>
        <v>нет</v>
      </c>
      <c r="J96" s="4">
        <v>37642</v>
      </c>
      <c r="K96" s="4">
        <v>39008</v>
      </c>
      <c r="L96" s="23" t="str">
        <f t="shared" si="6"/>
        <v>3 г. 8 мес. 27 дн.</v>
      </c>
      <c r="M96" s="1" t="s">
        <v>22</v>
      </c>
    </row>
    <row r="97" spans="2:13" s="5" customFormat="1" ht="15" x14ac:dyDescent="0.2">
      <c r="B97" s="23">
        <v>81</v>
      </c>
      <c r="C97" s="40" t="s">
        <v>245</v>
      </c>
      <c r="D97" s="6" t="s">
        <v>193</v>
      </c>
      <c r="E97" s="6" t="s">
        <v>194</v>
      </c>
      <c r="F97" s="4">
        <v>30080</v>
      </c>
      <c r="G97" s="23" t="str">
        <f t="shared" si="7"/>
        <v>женский</v>
      </c>
      <c r="H97" s="8">
        <f t="shared" si="4"/>
        <v>24</v>
      </c>
      <c r="I97" s="8" t="str">
        <f t="shared" si="5"/>
        <v>нет</v>
      </c>
      <c r="J97" s="4">
        <v>39082</v>
      </c>
      <c r="K97" s="4">
        <v>39987</v>
      </c>
      <c r="L97" s="23" t="str">
        <f t="shared" si="6"/>
        <v>2 г. 5 мес. 23 дн.</v>
      </c>
      <c r="M97" s="1" t="s">
        <v>23</v>
      </c>
    </row>
    <row r="98" spans="2:13" s="5" customFormat="1" ht="15" x14ac:dyDescent="0.2">
      <c r="B98" s="23">
        <v>82</v>
      </c>
      <c r="C98" s="40" t="s">
        <v>246</v>
      </c>
      <c r="D98" s="6" t="s">
        <v>247</v>
      </c>
      <c r="E98" s="6" t="s">
        <v>107</v>
      </c>
      <c r="F98" s="4">
        <v>30317</v>
      </c>
      <c r="G98" s="23" t="str">
        <f t="shared" si="7"/>
        <v>мужской</v>
      </c>
      <c r="H98" s="8">
        <f t="shared" si="4"/>
        <v>19</v>
      </c>
      <c r="I98" s="8" t="str">
        <f t="shared" si="5"/>
        <v>нет</v>
      </c>
      <c r="J98" s="4">
        <v>37450</v>
      </c>
      <c r="K98" s="4"/>
      <c r="L98" s="23" t="str">
        <f t="shared" si="6"/>
        <v xml:space="preserve">14 г. 5 мес. 19 дн. </v>
      </c>
      <c r="M98" s="1" t="s">
        <v>27</v>
      </c>
    </row>
    <row r="99" spans="2:13" s="5" customFormat="1" ht="15" x14ac:dyDescent="0.2">
      <c r="B99" s="23">
        <v>83</v>
      </c>
      <c r="C99" s="40" t="s">
        <v>248</v>
      </c>
      <c r="D99" s="6" t="s">
        <v>249</v>
      </c>
      <c r="E99" s="6" t="s">
        <v>163</v>
      </c>
      <c r="F99" s="4">
        <v>13201</v>
      </c>
      <c r="G99" s="23" t="str">
        <f t="shared" si="7"/>
        <v>мужской</v>
      </c>
      <c r="H99" s="8">
        <f t="shared" si="4"/>
        <v>69</v>
      </c>
      <c r="I99" s="8" t="str">
        <f t="shared" si="5"/>
        <v>да</v>
      </c>
      <c r="J99" s="4">
        <v>38506</v>
      </c>
      <c r="K99" s="4">
        <v>41853</v>
      </c>
      <c r="L99" s="23" t="str">
        <f t="shared" si="6"/>
        <v>9 г. 1 мес. 30 дн.</v>
      </c>
      <c r="M99" s="1" t="s">
        <v>22</v>
      </c>
    </row>
    <row r="100" spans="2:13" s="5" customFormat="1" ht="15" x14ac:dyDescent="0.2">
      <c r="B100" s="23">
        <v>84</v>
      </c>
      <c r="C100" s="40" t="s">
        <v>250</v>
      </c>
      <c r="D100" s="6" t="s">
        <v>251</v>
      </c>
      <c r="E100" s="6" t="s">
        <v>252</v>
      </c>
      <c r="F100" s="4">
        <v>26829</v>
      </c>
      <c r="G100" s="23" t="str">
        <f t="shared" si="7"/>
        <v>мужской</v>
      </c>
      <c r="H100" s="8">
        <f t="shared" si="4"/>
        <v>32</v>
      </c>
      <c r="I100" s="8" t="str">
        <f t="shared" si="5"/>
        <v>нет</v>
      </c>
      <c r="J100" s="4">
        <v>38634</v>
      </c>
      <c r="K100" s="4">
        <v>40387</v>
      </c>
      <c r="L100" s="23" t="str">
        <f t="shared" si="6"/>
        <v>4 г. 9 мес. 19 дн.</v>
      </c>
      <c r="M100" s="1" t="s">
        <v>22</v>
      </c>
    </row>
    <row r="101" spans="2:13" s="5" customFormat="1" ht="15" x14ac:dyDescent="0.2">
      <c r="B101" s="23">
        <v>85</v>
      </c>
      <c r="C101" s="40" t="s">
        <v>253</v>
      </c>
      <c r="D101" s="6" t="s">
        <v>197</v>
      </c>
      <c r="E101" s="6" t="s">
        <v>254</v>
      </c>
      <c r="F101" s="4">
        <v>26747</v>
      </c>
      <c r="G101" s="23" t="str">
        <f t="shared" si="7"/>
        <v>мужской</v>
      </c>
      <c r="H101" s="8">
        <f t="shared" si="4"/>
        <v>35</v>
      </c>
      <c r="I101" s="8" t="str">
        <f t="shared" si="5"/>
        <v>нет</v>
      </c>
      <c r="J101" s="4">
        <v>39626</v>
      </c>
      <c r="K101" s="4"/>
      <c r="L101" s="23" t="str">
        <f t="shared" si="6"/>
        <v xml:space="preserve">8 г. 6 мес. 5 дн. </v>
      </c>
      <c r="M101" s="1" t="s">
        <v>27</v>
      </c>
    </row>
    <row r="102" spans="2:13" s="5" customFormat="1" ht="15" x14ac:dyDescent="0.2">
      <c r="B102" s="23">
        <v>86</v>
      </c>
      <c r="C102" s="40" t="s">
        <v>255</v>
      </c>
      <c r="D102" s="6" t="s">
        <v>256</v>
      </c>
      <c r="E102" s="6" t="s">
        <v>257</v>
      </c>
      <c r="F102" s="4">
        <v>30917</v>
      </c>
      <c r="G102" s="23" t="str">
        <f t="shared" si="7"/>
        <v>женский</v>
      </c>
      <c r="H102" s="8">
        <f t="shared" si="4"/>
        <v>23</v>
      </c>
      <c r="I102" s="8" t="str">
        <f t="shared" si="5"/>
        <v>нет</v>
      </c>
      <c r="J102" s="4">
        <v>39370</v>
      </c>
      <c r="K102" s="4"/>
      <c r="L102" s="23" t="str">
        <f t="shared" si="6"/>
        <v xml:space="preserve">9 г. 2 мес. 17 дн. </v>
      </c>
      <c r="M102" s="1" t="s">
        <v>27</v>
      </c>
    </row>
    <row r="103" spans="2:13" s="5" customFormat="1" ht="15" x14ac:dyDescent="0.2">
      <c r="B103" s="23">
        <v>87</v>
      </c>
      <c r="C103" s="40" t="s">
        <v>258</v>
      </c>
      <c r="D103" s="6" t="s">
        <v>259</v>
      </c>
      <c r="E103" s="6" t="s">
        <v>260</v>
      </c>
      <c r="F103" s="4">
        <v>18280</v>
      </c>
      <c r="G103" s="23" t="str">
        <f t="shared" si="7"/>
        <v>женский</v>
      </c>
      <c r="H103" s="8">
        <f t="shared" si="4"/>
        <v>51</v>
      </c>
      <c r="I103" s="8" t="str">
        <f t="shared" si="5"/>
        <v>нет</v>
      </c>
      <c r="J103" s="4">
        <v>36938</v>
      </c>
      <c r="K103" s="4"/>
      <c r="L103" s="23" t="str">
        <f t="shared" si="6"/>
        <v xml:space="preserve">15 г. 10 мес. 16 дн. </v>
      </c>
      <c r="M103" s="1" t="s">
        <v>27</v>
      </c>
    </row>
    <row r="104" spans="2:13" s="5" customFormat="1" ht="15" x14ac:dyDescent="0.2">
      <c r="B104" s="23">
        <v>88</v>
      </c>
      <c r="C104" s="40" t="s">
        <v>261</v>
      </c>
      <c r="D104" s="6" t="s">
        <v>76</v>
      </c>
      <c r="E104" s="6" t="s">
        <v>262</v>
      </c>
      <c r="F104" s="4">
        <v>24503</v>
      </c>
      <c r="G104" s="23" t="str">
        <f t="shared" si="7"/>
        <v>мужской</v>
      </c>
      <c r="H104" s="8">
        <f t="shared" si="4"/>
        <v>36</v>
      </c>
      <c r="I104" s="8" t="str">
        <f t="shared" si="5"/>
        <v>нет</v>
      </c>
      <c r="J104" s="4">
        <v>37898</v>
      </c>
      <c r="K104" s="4">
        <v>41813</v>
      </c>
      <c r="L104" s="23" t="str">
        <f t="shared" si="6"/>
        <v>10 г. 8 мес. 19 дн.</v>
      </c>
      <c r="M104" s="1" t="s">
        <v>25</v>
      </c>
    </row>
    <row r="105" spans="2:13" s="5" customFormat="1" ht="15" x14ac:dyDescent="0.2">
      <c r="B105" s="23">
        <v>89</v>
      </c>
      <c r="C105" s="40" t="s">
        <v>263</v>
      </c>
      <c r="D105" s="6" t="s">
        <v>73</v>
      </c>
      <c r="E105" s="6" t="s">
        <v>264</v>
      </c>
      <c r="F105" s="4">
        <v>28298</v>
      </c>
      <c r="G105" s="23" t="str">
        <f t="shared" si="7"/>
        <v>мужской</v>
      </c>
      <c r="H105" s="8">
        <f t="shared" si="4"/>
        <v>26</v>
      </c>
      <c r="I105" s="8" t="str">
        <f t="shared" si="5"/>
        <v>нет</v>
      </c>
      <c r="J105" s="4">
        <v>38122</v>
      </c>
      <c r="K105" s="4"/>
      <c r="L105" s="23" t="str">
        <f t="shared" si="6"/>
        <v xml:space="preserve">12 г. 7 мес. 17 дн. </v>
      </c>
      <c r="M105" s="1" t="s">
        <v>27</v>
      </c>
    </row>
    <row r="106" spans="2:13" s="5" customFormat="1" ht="15" x14ac:dyDescent="0.2">
      <c r="B106" s="23">
        <v>90</v>
      </c>
      <c r="C106" s="40" t="s">
        <v>265</v>
      </c>
      <c r="D106" s="6" t="s">
        <v>266</v>
      </c>
      <c r="E106" s="6" t="s">
        <v>267</v>
      </c>
      <c r="F106" s="4">
        <v>27663</v>
      </c>
      <c r="G106" s="23" t="str">
        <f t="shared" si="7"/>
        <v>мужской</v>
      </c>
      <c r="H106" s="8">
        <f t="shared" si="4"/>
        <v>27</v>
      </c>
      <c r="I106" s="8" t="str">
        <f t="shared" si="5"/>
        <v>нет</v>
      </c>
      <c r="J106" s="4">
        <v>37674</v>
      </c>
      <c r="K106" s="4">
        <v>37939</v>
      </c>
      <c r="L106" s="23" t="str">
        <f t="shared" si="6"/>
        <v>0 г. 8 мес. 23 дн.</v>
      </c>
      <c r="M106" s="1" t="s">
        <v>25</v>
      </c>
    </row>
    <row r="107" spans="2:13" s="5" customFormat="1" ht="15" x14ac:dyDescent="0.2">
      <c r="B107" s="23">
        <v>91</v>
      </c>
      <c r="C107" s="40" t="s">
        <v>268</v>
      </c>
      <c r="D107" s="6" t="s">
        <v>73</v>
      </c>
      <c r="E107" s="6" t="s">
        <v>269</v>
      </c>
      <c r="F107" s="4">
        <v>20753</v>
      </c>
      <c r="G107" s="23" t="str">
        <f t="shared" si="7"/>
        <v>мужской</v>
      </c>
      <c r="H107" s="8">
        <f t="shared" si="4"/>
        <v>52</v>
      </c>
      <c r="I107" s="8" t="str">
        <f t="shared" si="5"/>
        <v>нет</v>
      </c>
      <c r="J107" s="4">
        <v>40074</v>
      </c>
      <c r="K107" s="4">
        <v>41603</v>
      </c>
      <c r="L107" s="23" t="str">
        <f t="shared" si="6"/>
        <v>4 г. 2 мес. 7 дн.</v>
      </c>
      <c r="M107" s="1" t="s">
        <v>22</v>
      </c>
    </row>
    <row r="108" spans="2:13" s="5" customFormat="1" ht="15" x14ac:dyDescent="0.2">
      <c r="B108" s="23">
        <v>92</v>
      </c>
      <c r="C108" s="40" t="s">
        <v>270</v>
      </c>
      <c r="D108" s="6" t="s">
        <v>76</v>
      </c>
      <c r="E108" s="6" t="s">
        <v>45</v>
      </c>
      <c r="F108" s="4">
        <v>29509</v>
      </c>
      <c r="G108" s="23" t="str">
        <f t="shared" si="7"/>
        <v>мужской</v>
      </c>
      <c r="H108" s="8">
        <f t="shared" si="4"/>
        <v>24</v>
      </c>
      <c r="I108" s="8" t="str">
        <f t="shared" si="5"/>
        <v>нет</v>
      </c>
      <c r="J108" s="4">
        <v>38314</v>
      </c>
      <c r="K108" s="4">
        <v>42300</v>
      </c>
      <c r="L108" s="23" t="str">
        <f t="shared" si="6"/>
        <v>10 г. 11 мес. 0 дн.</v>
      </c>
      <c r="M108" s="1" t="s">
        <v>28</v>
      </c>
    </row>
    <row r="109" spans="2:13" s="5" customFormat="1" ht="15" x14ac:dyDescent="0.2">
      <c r="B109" s="23">
        <v>93</v>
      </c>
      <c r="C109" s="40" t="s">
        <v>270</v>
      </c>
      <c r="D109" s="6" t="s">
        <v>170</v>
      </c>
      <c r="E109" s="6" t="s">
        <v>234</v>
      </c>
      <c r="F109" s="4">
        <v>30537</v>
      </c>
      <c r="G109" s="23" t="str">
        <f t="shared" si="7"/>
        <v>женский</v>
      </c>
      <c r="H109" s="8">
        <f t="shared" si="4"/>
        <v>23</v>
      </c>
      <c r="I109" s="8" t="str">
        <f t="shared" si="5"/>
        <v>нет</v>
      </c>
      <c r="J109" s="4">
        <v>39050</v>
      </c>
      <c r="K109" s="4"/>
      <c r="L109" s="23" t="str">
        <f t="shared" si="6"/>
        <v xml:space="preserve">10 г. 1 мес. 3 дн. </v>
      </c>
      <c r="M109" s="1" t="s">
        <v>27</v>
      </c>
    </row>
    <row r="110" spans="2:13" s="5" customFormat="1" ht="15" x14ac:dyDescent="0.2">
      <c r="B110" s="23">
        <v>94</v>
      </c>
      <c r="C110" s="40" t="s">
        <v>271</v>
      </c>
      <c r="D110" s="6" t="s">
        <v>272</v>
      </c>
      <c r="E110" s="6" t="s">
        <v>260</v>
      </c>
      <c r="F110" s="4">
        <v>19403</v>
      </c>
      <c r="G110" s="23" t="str">
        <f t="shared" si="7"/>
        <v>женский</v>
      </c>
      <c r="H110" s="8">
        <f t="shared" si="4"/>
        <v>52</v>
      </c>
      <c r="I110" s="8" t="str">
        <f t="shared" si="5"/>
        <v>нет</v>
      </c>
      <c r="J110" s="4">
        <v>38474</v>
      </c>
      <c r="K110" s="4">
        <v>40449</v>
      </c>
      <c r="L110" s="23" t="str">
        <f t="shared" si="6"/>
        <v>5 г. 4 мес. 26 дн.</v>
      </c>
      <c r="M110" s="1" t="s">
        <v>23</v>
      </c>
    </row>
    <row r="111" spans="2:13" s="5" customFormat="1" ht="15" x14ac:dyDescent="0.2">
      <c r="B111" s="23">
        <v>95</v>
      </c>
      <c r="C111" s="40" t="s">
        <v>273</v>
      </c>
      <c r="D111" s="6" t="s">
        <v>139</v>
      </c>
      <c r="E111" s="6" t="s">
        <v>104</v>
      </c>
      <c r="F111" s="4">
        <v>27634</v>
      </c>
      <c r="G111" s="23" t="str">
        <f t="shared" si="7"/>
        <v>мужской</v>
      </c>
      <c r="H111" s="8">
        <f t="shared" si="4"/>
        <v>27</v>
      </c>
      <c r="I111" s="8" t="str">
        <f t="shared" si="5"/>
        <v>нет</v>
      </c>
      <c r="J111" s="4">
        <v>37578</v>
      </c>
      <c r="K111" s="4">
        <v>40650</v>
      </c>
      <c r="L111" s="23" t="str">
        <f t="shared" si="6"/>
        <v>8 г. 4 мес. 30 дн.</v>
      </c>
      <c r="M111" s="1" t="s">
        <v>25</v>
      </c>
    </row>
    <row r="112" spans="2:13" s="5" customFormat="1" ht="15" x14ac:dyDescent="0.2">
      <c r="B112" s="23">
        <v>96</v>
      </c>
      <c r="C112" s="40" t="s">
        <v>274</v>
      </c>
      <c r="D112" s="6" t="s">
        <v>84</v>
      </c>
      <c r="E112" s="6" t="s">
        <v>275</v>
      </c>
      <c r="F112" s="4">
        <v>26132</v>
      </c>
      <c r="G112" s="23" t="str">
        <f t="shared" si="7"/>
        <v>женский</v>
      </c>
      <c r="H112" s="8">
        <f t="shared" si="4"/>
        <v>33</v>
      </c>
      <c r="I112" s="8" t="str">
        <f t="shared" si="5"/>
        <v>нет</v>
      </c>
      <c r="J112" s="4">
        <v>38250</v>
      </c>
      <c r="K112" s="4">
        <v>41223</v>
      </c>
      <c r="L112" s="23" t="str">
        <f t="shared" si="6"/>
        <v>8 г. 1 мес. 21 дн.</v>
      </c>
      <c r="M112" s="1" t="s">
        <v>22</v>
      </c>
    </row>
    <row r="113" spans="2:13" s="5" customFormat="1" ht="15" x14ac:dyDescent="0.2">
      <c r="B113" s="23">
        <v>97</v>
      </c>
      <c r="C113" s="40" t="s">
        <v>276</v>
      </c>
      <c r="D113" s="6" t="s">
        <v>277</v>
      </c>
      <c r="E113" s="6" t="s">
        <v>278</v>
      </c>
      <c r="F113" s="4">
        <v>21948</v>
      </c>
      <c r="G113" s="23" t="str">
        <f t="shared" si="7"/>
        <v>женский</v>
      </c>
      <c r="H113" s="8">
        <f t="shared" si="4"/>
        <v>45</v>
      </c>
      <c r="I113" s="8" t="str">
        <f t="shared" si="5"/>
        <v>нет</v>
      </c>
      <c r="J113" s="4">
        <v>38570</v>
      </c>
      <c r="K113" s="4"/>
      <c r="L113" s="23" t="str">
        <f t="shared" si="6"/>
        <v xml:space="preserve">11 г. 4 мес. 26 дн. </v>
      </c>
      <c r="M113" s="1" t="s">
        <v>27</v>
      </c>
    </row>
    <row r="114" spans="2:13" s="5" customFormat="1" ht="15" x14ac:dyDescent="0.2">
      <c r="B114" s="23">
        <v>98</v>
      </c>
      <c r="C114" s="40" t="s">
        <v>279</v>
      </c>
      <c r="D114" s="6" t="s">
        <v>280</v>
      </c>
      <c r="E114" s="6" t="s">
        <v>281</v>
      </c>
      <c r="F114" s="4">
        <v>21199</v>
      </c>
      <c r="G114" s="23" t="str">
        <f t="shared" si="7"/>
        <v>женский</v>
      </c>
      <c r="H114" s="8">
        <f t="shared" si="4"/>
        <v>51</v>
      </c>
      <c r="I114" s="8" t="str">
        <f t="shared" si="5"/>
        <v>нет</v>
      </c>
      <c r="J114" s="4">
        <v>40010</v>
      </c>
      <c r="K114" s="4">
        <v>40193</v>
      </c>
      <c r="L114" s="23" t="str">
        <f t="shared" si="6"/>
        <v>0 г. 5 мес. 30 дн.</v>
      </c>
      <c r="M114" s="1" t="s">
        <v>23</v>
      </c>
    </row>
    <row r="115" spans="2:13" s="5" customFormat="1" ht="15" x14ac:dyDescent="0.2">
      <c r="B115" s="23">
        <v>99</v>
      </c>
      <c r="C115" s="40" t="s">
        <v>282</v>
      </c>
      <c r="D115" s="6" t="s">
        <v>283</v>
      </c>
      <c r="E115" s="6" t="s">
        <v>284</v>
      </c>
      <c r="F115" s="4">
        <v>21383</v>
      </c>
      <c r="G115" s="23" t="str">
        <f t="shared" si="7"/>
        <v>женский</v>
      </c>
      <c r="H115" s="8">
        <f t="shared" si="4"/>
        <v>42</v>
      </c>
      <c r="I115" s="8" t="str">
        <f t="shared" si="5"/>
        <v>нет</v>
      </c>
      <c r="J115" s="4">
        <v>36970</v>
      </c>
      <c r="K115" s="4"/>
      <c r="L115" s="23" t="str">
        <f t="shared" si="6"/>
        <v xml:space="preserve">15 г. 9 мес. 12 дн. </v>
      </c>
      <c r="M115" s="1" t="s">
        <v>27</v>
      </c>
    </row>
    <row r="116" spans="2:13" s="5" customFormat="1" ht="15" x14ac:dyDescent="0.2">
      <c r="B116" s="23">
        <v>100</v>
      </c>
      <c r="C116" s="40" t="s">
        <v>285</v>
      </c>
      <c r="D116" s="6" t="s">
        <v>73</v>
      </c>
      <c r="E116" s="6" t="s">
        <v>286</v>
      </c>
      <c r="F116" s="4">
        <v>22731</v>
      </c>
      <c r="G116" s="23" t="str">
        <f t="shared" si="7"/>
        <v>мужской</v>
      </c>
      <c r="H116" s="8">
        <f t="shared" si="4"/>
        <v>40</v>
      </c>
      <c r="I116" s="8" t="str">
        <f t="shared" si="5"/>
        <v>нет</v>
      </c>
      <c r="J116" s="4">
        <v>37354</v>
      </c>
      <c r="K116" s="4">
        <v>39128</v>
      </c>
      <c r="L116" s="23" t="str">
        <f t="shared" si="6"/>
        <v>4 г. 10 мес. 7 дн.</v>
      </c>
      <c r="M116" s="1" t="s">
        <v>22</v>
      </c>
    </row>
  </sheetData>
  <mergeCells count="21">
    <mergeCell ref="J15:J16"/>
    <mergeCell ref="K15:K16"/>
    <mergeCell ref="L15:L16"/>
    <mergeCell ref="M15:M16"/>
    <mergeCell ref="N15:N16"/>
    <mergeCell ref="K8:N8"/>
    <mergeCell ref="K9:N9"/>
    <mergeCell ref="K10:N10"/>
    <mergeCell ref="K11:N11"/>
    <mergeCell ref="B15:B16"/>
    <mergeCell ref="C15:E15"/>
    <mergeCell ref="F15:F16"/>
    <mergeCell ref="G15:G16"/>
    <mergeCell ref="H15:H16"/>
    <mergeCell ref="I15:I16"/>
    <mergeCell ref="K3:N3"/>
    <mergeCell ref="K4:N4"/>
    <mergeCell ref="B5:H6"/>
    <mergeCell ref="K5:N5"/>
    <mergeCell ref="K6:N6"/>
    <mergeCell ref="K7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7B7-09AB-4C48-BF51-FA5CF9AB8AF0}">
  <dimension ref="A3:B11"/>
  <sheetViews>
    <sheetView zoomScale="139" workbookViewId="0">
      <selection activeCell="A5" sqref="A5"/>
    </sheetView>
  </sheetViews>
  <sheetFormatPr baseColWidth="10" defaultRowHeight="15" x14ac:dyDescent="0.2"/>
  <cols>
    <col min="1" max="1" width="16" bestFit="1" customWidth="1"/>
    <col min="2" max="2" width="19.33203125" bestFit="1" customWidth="1"/>
    <col min="4" max="4" width="8.5" bestFit="1" customWidth="1"/>
    <col min="5" max="5" width="5.6640625" bestFit="1" customWidth="1"/>
    <col min="6" max="7" width="10.1640625" bestFit="1" customWidth="1"/>
    <col min="8" max="8" width="7.6640625" bestFit="1" customWidth="1"/>
    <col min="9" max="9" width="7.1640625" bestFit="1" customWidth="1"/>
    <col min="10" max="10" width="8.33203125" bestFit="1" customWidth="1"/>
    <col min="11" max="11" width="6.83203125" bestFit="1" customWidth="1"/>
    <col min="12" max="12" width="6.33203125" bestFit="1" customWidth="1"/>
    <col min="13" max="13" width="10.33203125" bestFit="1" customWidth="1"/>
    <col min="14" max="14" width="6.5" bestFit="1" customWidth="1"/>
    <col min="15" max="15" width="9.83203125" bestFit="1" customWidth="1"/>
    <col min="16" max="16" width="8.6640625" bestFit="1" customWidth="1"/>
    <col min="17" max="17" width="5.1640625" bestFit="1" customWidth="1"/>
    <col min="18" max="18" width="7.5" bestFit="1" customWidth="1"/>
    <col min="19" max="19" width="10.6640625" bestFit="1" customWidth="1"/>
    <col min="20" max="20" width="9.5" bestFit="1" customWidth="1"/>
    <col min="21" max="21" width="7.6640625" bestFit="1" customWidth="1"/>
    <col min="22" max="22" width="5.33203125" bestFit="1" customWidth="1"/>
    <col min="23" max="23" width="8.83203125" bestFit="1" customWidth="1"/>
    <col min="24" max="24" width="7.33203125" bestFit="1" customWidth="1"/>
    <col min="25" max="25" width="6.6640625" bestFit="1" customWidth="1"/>
    <col min="26" max="26" width="9.5" bestFit="1" customWidth="1"/>
    <col min="27" max="27" width="10" bestFit="1" customWidth="1"/>
    <col min="28" max="28" width="8.33203125" bestFit="1" customWidth="1"/>
    <col min="29" max="29" width="8.1640625" bestFit="1" customWidth="1"/>
    <col min="30" max="31" width="9" bestFit="1" customWidth="1"/>
    <col min="32" max="32" width="4.33203125" bestFit="1" customWidth="1"/>
    <col min="33" max="33" width="8" bestFit="1" customWidth="1"/>
    <col min="34" max="34" width="6.33203125" bestFit="1" customWidth="1"/>
    <col min="35" max="35" width="6.83203125" bestFit="1" customWidth="1"/>
    <col min="36" max="36" width="7.5" bestFit="1" customWidth="1"/>
    <col min="37" max="37" width="14.33203125" bestFit="1" customWidth="1"/>
    <col min="38" max="38" width="7.6640625" bestFit="1" customWidth="1"/>
    <col min="39" max="39" width="5.5" bestFit="1" customWidth="1"/>
    <col min="40" max="40" width="8" bestFit="1" customWidth="1"/>
    <col min="41" max="41" width="7" bestFit="1" customWidth="1"/>
    <col min="42" max="42" width="5.6640625" bestFit="1" customWidth="1"/>
    <col min="43" max="43" width="6.5" bestFit="1" customWidth="1"/>
    <col min="44" max="44" width="8.33203125" bestFit="1" customWidth="1"/>
    <col min="45" max="45" width="8.1640625" bestFit="1" customWidth="1"/>
    <col min="46" max="46" width="8.5" bestFit="1" customWidth="1"/>
    <col min="47" max="47" width="9.83203125" bestFit="1" customWidth="1"/>
    <col min="48" max="48" width="7.6640625" bestFit="1" customWidth="1"/>
    <col min="49" max="49" width="6.6640625" bestFit="1" customWidth="1"/>
    <col min="50" max="50" width="9.1640625" bestFit="1" customWidth="1"/>
    <col min="51" max="52" width="5.83203125" bestFit="1" customWidth="1"/>
    <col min="53" max="53" width="11.1640625" bestFit="1" customWidth="1"/>
    <col min="54" max="55" width="6.5" bestFit="1" customWidth="1"/>
    <col min="56" max="56" width="5.1640625" bestFit="1" customWidth="1"/>
    <col min="57" max="57" width="8.1640625" bestFit="1" customWidth="1"/>
    <col min="58" max="58" width="6" bestFit="1" customWidth="1"/>
    <col min="59" max="59" width="8" bestFit="1" customWidth="1"/>
    <col min="60" max="60" width="6.83203125" bestFit="1" customWidth="1"/>
    <col min="61" max="61" width="8.83203125" bestFit="1" customWidth="1"/>
    <col min="62" max="62" width="7.1640625" bestFit="1" customWidth="1"/>
    <col min="63" max="63" width="5.33203125" bestFit="1" customWidth="1"/>
    <col min="64" max="64" width="9.5" bestFit="1" customWidth="1"/>
    <col min="65" max="65" width="6.83203125" bestFit="1" customWidth="1"/>
    <col min="66" max="66" width="8.6640625" bestFit="1" customWidth="1"/>
    <col min="67" max="67" width="8" bestFit="1" customWidth="1"/>
    <col min="68" max="68" width="8.5" bestFit="1" customWidth="1"/>
    <col min="69" max="69" width="6.83203125" bestFit="1" customWidth="1"/>
    <col min="70" max="71" width="9.33203125" bestFit="1" customWidth="1"/>
    <col min="72" max="72" width="8.1640625" bestFit="1" customWidth="1"/>
    <col min="73" max="73" width="7.33203125" bestFit="1" customWidth="1"/>
    <col min="74" max="74" width="6.1640625" bestFit="1" customWidth="1"/>
    <col min="75" max="75" width="9.83203125" bestFit="1" customWidth="1"/>
    <col min="76" max="76" width="10.6640625" bestFit="1" customWidth="1"/>
  </cols>
  <sheetData>
    <row r="3" spans="1:2" x14ac:dyDescent="0.2">
      <c r="A3" s="42" t="s">
        <v>390</v>
      </c>
      <c r="B3" t="s">
        <v>389</v>
      </c>
    </row>
    <row r="4" spans="1:2" x14ac:dyDescent="0.2">
      <c r="A4" s="43"/>
      <c r="B4" s="44">
        <v>2009</v>
      </c>
    </row>
    <row r="5" spans="1:2" x14ac:dyDescent="0.2">
      <c r="A5" s="43" t="s">
        <v>26</v>
      </c>
      <c r="B5" s="44">
        <v>79</v>
      </c>
    </row>
    <row r="6" spans="1:2" x14ac:dyDescent="0.2">
      <c r="A6" s="43" t="s">
        <v>25</v>
      </c>
      <c r="B6" s="44">
        <v>681</v>
      </c>
    </row>
    <row r="7" spans="1:2" x14ac:dyDescent="0.2">
      <c r="A7" s="43" t="s">
        <v>28</v>
      </c>
      <c r="B7" s="44">
        <v>200</v>
      </c>
    </row>
    <row r="8" spans="1:2" x14ac:dyDescent="0.2">
      <c r="A8" s="43" t="s">
        <v>22</v>
      </c>
      <c r="B8" s="44">
        <v>1283</v>
      </c>
    </row>
    <row r="9" spans="1:2" x14ac:dyDescent="0.2">
      <c r="A9" s="43" t="s">
        <v>23</v>
      </c>
      <c r="B9" s="44">
        <v>607</v>
      </c>
    </row>
    <row r="10" spans="1:2" x14ac:dyDescent="0.2">
      <c r="A10" s="43" t="s">
        <v>24</v>
      </c>
      <c r="B10" s="44">
        <v>191</v>
      </c>
    </row>
    <row r="11" spans="1:2" x14ac:dyDescent="0.2">
      <c r="A11" s="43" t="s">
        <v>391</v>
      </c>
      <c r="B11" s="44">
        <v>5050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F58B-72C7-7B48-942D-4E7930807E2F}">
  <dimension ref="A1:L101"/>
  <sheetViews>
    <sheetView workbookViewId="0">
      <selection sqref="A1:L1"/>
    </sheetView>
  </sheetViews>
  <sheetFormatPr baseColWidth="10" defaultRowHeight="15" x14ac:dyDescent="0.2"/>
  <cols>
    <col min="10" max="10" width="20.83203125" customWidth="1"/>
    <col min="11" max="11" width="18.5" customWidth="1"/>
    <col min="12" max="12" width="26.33203125" customWidth="1"/>
  </cols>
  <sheetData>
    <row r="1" spans="1:12" x14ac:dyDescent="0.2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11</v>
      </c>
      <c r="H1" t="s">
        <v>30</v>
      </c>
      <c r="I1" t="s">
        <v>2</v>
      </c>
      <c r="J1" t="s">
        <v>3</v>
      </c>
      <c r="K1" t="s">
        <v>7</v>
      </c>
      <c r="L1" t="s">
        <v>21</v>
      </c>
    </row>
    <row r="2" spans="1:12" x14ac:dyDescent="0.2">
      <c r="A2">
        <v>1</v>
      </c>
      <c r="B2" t="s">
        <v>10</v>
      </c>
      <c r="C2" t="s">
        <v>15</v>
      </c>
      <c r="D2" t="s">
        <v>16</v>
      </c>
      <c r="E2">
        <v>16478</v>
      </c>
      <c r="F2" t="s">
        <v>12</v>
      </c>
      <c r="G2">
        <v>62</v>
      </c>
      <c r="H2" t="s">
        <v>31</v>
      </c>
      <c r="I2">
        <v>39338</v>
      </c>
      <c r="K2" t="s">
        <v>287</v>
      </c>
      <c r="L2" t="s">
        <v>27</v>
      </c>
    </row>
    <row r="3" spans="1:12" x14ac:dyDescent="0.2">
      <c r="A3">
        <v>2</v>
      </c>
      <c r="B3" t="s">
        <v>46</v>
      </c>
      <c r="C3" t="s">
        <v>47</v>
      </c>
      <c r="D3" t="s">
        <v>48</v>
      </c>
      <c r="E3">
        <v>13246</v>
      </c>
      <c r="F3" t="s">
        <v>12</v>
      </c>
      <c r="G3">
        <v>72</v>
      </c>
      <c r="H3" t="s">
        <v>31</v>
      </c>
      <c r="I3">
        <v>39658</v>
      </c>
      <c r="J3">
        <v>39991</v>
      </c>
      <c r="K3" t="s">
        <v>288</v>
      </c>
      <c r="L3" t="s">
        <v>23</v>
      </c>
    </row>
    <row r="4" spans="1:12" x14ac:dyDescent="0.2">
      <c r="A4">
        <v>3</v>
      </c>
      <c r="B4" t="s">
        <v>49</v>
      </c>
      <c r="C4" t="s">
        <v>50</v>
      </c>
      <c r="D4" t="s">
        <v>51</v>
      </c>
      <c r="E4">
        <v>21660</v>
      </c>
      <c r="F4" t="s">
        <v>12</v>
      </c>
      <c r="G4">
        <v>47</v>
      </c>
      <c r="H4" t="s">
        <v>289</v>
      </c>
      <c r="I4">
        <v>38858</v>
      </c>
      <c r="J4">
        <v>42645</v>
      </c>
      <c r="K4" t="s">
        <v>290</v>
      </c>
      <c r="L4" t="s">
        <v>22</v>
      </c>
    </row>
    <row r="5" spans="1:12" x14ac:dyDescent="0.2">
      <c r="A5">
        <v>4</v>
      </c>
      <c r="B5" t="s">
        <v>52</v>
      </c>
      <c r="C5" t="s">
        <v>53</v>
      </c>
      <c r="D5" t="s">
        <v>54</v>
      </c>
      <c r="E5">
        <v>26976</v>
      </c>
      <c r="F5" t="s">
        <v>12</v>
      </c>
      <c r="G5">
        <v>28</v>
      </c>
      <c r="H5" t="s">
        <v>289</v>
      </c>
      <c r="I5">
        <v>37418</v>
      </c>
      <c r="J5">
        <v>41166</v>
      </c>
      <c r="K5" t="s">
        <v>291</v>
      </c>
      <c r="L5" t="s">
        <v>23</v>
      </c>
    </row>
    <row r="6" spans="1:12" x14ac:dyDescent="0.2">
      <c r="A6">
        <v>5</v>
      </c>
      <c r="B6" t="s">
        <v>55</v>
      </c>
      <c r="C6" t="s">
        <v>56</v>
      </c>
      <c r="D6" t="s">
        <v>45</v>
      </c>
      <c r="E6">
        <v>30732</v>
      </c>
      <c r="F6" t="s">
        <v>292</v>
      </c>
      <c r="G6">
        <v>19</v>
      </c>
      <c r="H6" t="s">
        <v>289</v>
      </c>
      <c r="I6">
        <v>37866</v>
      </c>
      <c r="K6" t="s">
        <v>293</v>
      </c>
      <c r="L6" t="s">
        <v>27</v>
      </c>
    </row>
    <row r="7" spans="1:12" x14ac:dyDescent="0.2">
      <c r="A7">
        <v>6</v>
      </c>
      <c r="B7" t="s">
        <v>57</v>
      </c>
      <c r="C7" t="s">
        <v>58</v>
      </c>
      <c r="D7" t="s">
        <v>59</v>
      </c>
      <c r="E7">
        <v>12055</v>
      </c>
      <c r="F7" t="s">
        <v>12</v>
      </c>
      <c r="G7">
        <v>75</v>
      </c>
      <c r="H7" t="s">
        <v>31</v>
      </c>
      <c r="I7">
        <v>39690</v>
      </c>
      <c r="J7">
        <v>40884</v>
      </c>
      <c r="K7" t="s">
        <v>294</v>
      </c>
      <c r="L7" t="s">
        <v>22</v>
      </c>
    </row>
    <row r="8" spans="1:12" x14ac:dyDescent="0.2">
      <c r="A8">
        <v>7</v>
      </c>
      <c r="B8" t="s">
        <v>60</v>
      </c>
      <c r="C8" t="s">
        <v>61</v>
      </c>
      <c r="D8" t="s">
        <v>62</v>
      </c>
      <c r="E8">
        <v>19026</v>
      </c>
      <c r="F8" t="s">
        <v>12</v>
      </c>
      <c r="G8">
        <v>54</v>
      </c>
      <c r="H8" t="s">
        <v>289</v>
      </c>
      <c r="I8">
        <v>39018</v>
      </c>
      <c r="J8">
        <v>40899</v>
      </c>
      <c r="K8" t="s">
        <v>295</v>
      </c>
      <c r="L8" t="s">
        <v>22</v>
      </c>
    </row>
    <row r="9" spans="1:12" x14ac:dyDescent="0.2">
      <c r="A9">
        <v>8</v>
      </c>
      <c r="B9" t="s">
        <v>63</v>
      </c>
      <c r="C9" t="s">
        <v>64</v>
      </c>
      <c r="D9" t="s">
        <v>65</v>
      </c>
      <c r="E9">
        <v>30567</v>
      </c>
      <c r="F9" t="s">
        <v>12</v>
      </c>
      <c r="G9">
        <v>19</v>
      </c>
      <c r="H9" t="s">
        <v>289</v>
      </c>
      <c r="I9">
        <v>37514</v>
      </c>
      <c r="J9">
        <v>40441</v>
      </c>
      <c r="K9" t="s">
        <v>296</v>
      </c>
      <c r="L9" t="s">
        <v>25</v>
      </c>
    </row>
    <row r="10" spans="1:12" x14ac:dyDescent="0.2">
      <c r="A10">
        <v>9</v>
      </c>
      <c r="B10" t="s">
        <v>66</v>
      </c>
      <c r="C10" t="s">
        <v>67</v>
      </c>
      <c r="D10" t="s">
        <v>68</v>
      </c>
      <c r="E10">
        <v>22111</v>
      </c>
      <c r="F10" t="s">
        <v>292</v>
      </c>
      <c r="G10">
        <v>46</v>
      </c>
      <c r="H10" t="s">
        <v>289</v>
      </c>
      <c r="I10">
        <v>39242</v>
      </c>
      <c r="K10" t="s">
        <v>297</v>
      </c>
      <c r="L10" t="s">
        <v>27</v>
      </c>
    </row>
    <row r="11" spans="1:12" x14ac:dyDescent="0.2">
      <c r="A11">
        <v>10</v>
      </c>
      <c r="B11" t="s">
        <v>69</v>
      </c>
      <c r="C11" t="s">
        <v>70</v>
      </c>
      <c r="D11" t="s">
        <v>71</v>
      </c>
      <c r="E11">
        <v>18100</v>
      </c>
      <c r="F11" t="s">
        <v>12</v>
      </c>
      <c r="G11">
        <v>59</v>
      </c>
      <c r="H11" t="s">
        <v>31</v>
      </c>
      <c r="I11">
        <v>39818</v>
      </c>
      <c r="K11" t="s">
        <v>298</v>
      </c>
      <c r="L11" t="s">
        <v>27</v>
      </c>
    </row>
    <row r="12" spans="1:12" x14ac:dyDescent="0.2">
      <c r="A12">
        <v>11</v>
      </c>
      <c r="B12" t="s">
        <v>72</v>
      </c>
      <c r="C12" t="s">
        <v>73</v>
      </c>
      <c r="D12" t="s">
        <v>74</v>
      </c>
      <c r="E12">
        <v>17302</v>
      </c>
      <c r="F12" t="s">
        <v>292</v>
      </c>
      <c r="G12">
        <v>59</v>
      </c>
      <c r="H12" t="s">
        <v>289</v>
      </c>
      <c r="I12">
        <v>38922</v>
      </c>
      <c r="J12">
        <v>42059</v>
      </c>
      <c r="K12" t="s">
        <v>299</v>
      </c>
      <c r="L12" t="s">
        <v>22</v>
      </c>
    </row>
    <row r="13" spans="1:12" x14ac:dyDescent="0.2">
      <c r="A13">
        <v>12</v>
      </c>
      <c r="B13" t="s">
        <v>75</v>
      </c>
      <c r="C13" t="s">
        <v>76</v>
      </c>
      <c r="D13" t="s">
        <v>77</v>
      </c>
      <c r="E13">
        <v>21829</v>
      </c>
      <c r="F13" t="s">
        <v>292</v>
      </c>
      <c r="G13">
        <v>41</v>
      </c>
      <c r="H13" t="s">
        <v>289</v>
      </c>
      <c r="I13">
        <v>37002</v>
      </c>
      <c r="K13" t="s">
        <v>300</v>
      </c>
      <c r="L13" t="s">
        <v>27</v>
      </c>
    </row>
    <row r="14" spans="1:12" x14ac:dyDescent="0.2">
      <c r="A14">
        <v>13</v>
      </c>
      <c r="B14" t="s">
        <v>78</v>
      </c>
      <c r="C14" t="s">
        <v>79</v>
      </c>
      <c r="D14" t="s">
        <v>80</v>
      </c>
      <c r="E14">
        <v>19836</v>
      </c>
      <c r="F14" t="s">
        <v>12</v>
      </c>
      <c r="G14">
        <v>54</v>
      </c>
      <c r="H14" t="s">
        <v>289</v>
      </c>
      <c r="I14">
        <v>39786</v>
      </c>
      <c r="K14" t="s">
        <v>301</v>
      </c>
      <c r="L14" t="s">
        <v>27</v>
      </c>
    </row>
    <row r="15" spans="1:12" x14ac:dyDescent="0.2">
      <c r="A15">
        <v>14</v>
      </c>
      <c r="B15" t="s">
        <v>81</v>
      </c>
      <c r="C15" t="s">
        <v>82</v>
      </c>
      <c r="D15" t="s">
        <v>51</v>
      </c>
      <c r="E15">
        <v>29315</v>
      </c>
      <c r="F15" t="s">
        <v>12</v>
      </c>
      <c r="G15">
        <v>24</v>
      </c>
      <c r="H15" t="s">
        <v>289</v>
      </c>
      <c r="I15">
        <v>38186</v>
      </c>
      <c r="J15">
        <v>40664</v>
      </c>
      <c r="K15" t="s">
        <v>302</v>
      </c>
      <c r="L15" t="s">
        <v>22</v>
      </c>
    </row>
    <row r="16" spans="1:12" x14ac:dyDescent="0.2">
      <c r="A16">
        <v>15</v>
      </c>
      <c r="B16" t="s">
        <v>83</v>
      </c>
      <c r="C16" t="s">
        <v>84</v>
      </c>
      <c r="D16" t="s">
        <v>85</v>
      </c>
      <c r="E16">
        <v>21639</v>
      </c>
      <c r="F16" t="s">
        <v>12</v>
      </c>
      <c r="G16">
        <v>42</v>
      </c>
      <c r="H16" t="s">
        <v>289</v>
      </c>
      <c r="I16">
        <v>37194</v>
      </c>
      <c r="J16">
        <v>40058</v>
      </c>
      <c r="K16" t="s">
        <v>303</v>
      </c>
      <c r="L16" t="s">
        <v>25</v>
      </c>
    </row>
    <row r="17" spans="1:12" x14ac:dyDescent="0.2">
      <c r="A17">
        <v>16</v>
      </c>
      <c r="B17" t="s">
        <v>86</v>
      </c>
      <c r="C17" t="s">
        <v>87</v>
      </c>
      <c r="D17" t="s">
        <v>88</v>
      </c>
      <c r="E17">
        <v>29904</v>
      </c>
      <c r="F17" t="s">
        <v>292</v>
      </c>
      <c r="G17">
        <v>27</v>
      </c>
      <c r="H17" t="s">
        <v>289</v>
      </c>
      <c r="I17">
        <v>39978</v>
      </c>
      <c r="K17" t="s">
        <v>304</v>
      </c>
      <c r="L17" t="s">
        <v>27</v>
      </c>
    </row>
    <row r="18" spans="1:12" x14ac:dyDescent="0.2">
      <c r="A18">
        <v>17</v>
      </c>
      <c r="B18" t="s">
        <v>89</v>
      </c>
      <c r="C18" t="s">
        <v>90</v>
      </c>
      <c r="D18" t="s">
        <v>91</v>
      </c>
      <c r="E18">
        <v>17352</v>
      </c>
      <c r="F18" t="s">
        <v>292</v>
      </c>
      <c r="G18">
        <v>55</v>
      </c>
      <c r="H18" t="s">
        <v>289</v>
      </c>
      <c r="I18">
        <v>37610</v>
      </c>
      <c r="J18">
        <v>40879</v>
      </c>
      <c r="K18" t="s">
        <v>305</v>
      </c>
      <c r="L18" t="s">
        <v>22</v>
      </c>
    </row>
    <row r="19" spans="1:12" x14ac:dyDescent="0.2">
      <c r="A19">
        <v>18</v>
      </c>
      <c r="B19" t="s">
        <v>92</v>
      </c>
      <c r="C19" t="s">
        <v>93</v>
      </c>
      <c r="D19" t="s">
        <v>94</v>
      </c>
      <c r="E19">
        <v>32049</v>
      </c>
      <c r="F19" t="s">
        <v>12</v>
      </c>
      <c r="G19">
        <v>17</v>
      </c>
      <c r="H19" t="s">
        <v>289</v>
      </c>
      <c r="I19">
        <v>38410</v>
      </c>
      <c r="J19">
        <v>41609</v>
      </c>
      <c r="K19" t="s">
        <v>306</v>
      </c>
      <c r="L19" t="s">
        <v>28</v>
      </c>
    </row>
    <row r="20" spans="1:12" x14ac:dyDescent="0.2">
      <c r="A20">
        <v>19</v>
      </c>
      <c r="B20" t="s">
        <v>95</v>
      </c>
      <c r="C20" t="s">
        <v>96</v>
      </c>
      <c r="D20" t="s">
        <v>97</v>
      </c>
      <c r="E20">
        <v>19004</v>
      </c>
      <c r="F20" t="s">
        <v>12</v>
      </c>
      <c r="G20">
        <v>54</v>
      </c>
      <c r="H20" t="s">
        <v>289</v>
      </c>
      <c r="I20">
        <v>38730</v>
      </c>
      <c r="J20">
        <v>42302</v>
      </c>
      <c r="K20" t="s">
        <v>307</v>
      </c>
      <c r="L20" t="s">
        <v>23</v>
      </c>
    </row>
    <row r="21" spans="1:12" x14ac:dyDescent="0.2">
      <c r="A21">
        <v>20</v>
      </c>
      <c r="B21" t="s">
        <v>98</v>
      </c>
      <c r="C21" t="s">
        <v>99</v>
      </c>
      <c r="D21" t="s">
        <v>45</v>
      </c>
      <c r="E21">
        <v>16524</v>
      </c>
      <c r="F21" t="s">
        <v>292</v>
      </c>
      <c r="G21">
        <v>64</v>
      </c>
      <c r="H21" t="s">
        <v>31</v>
      </c>
      <c r="I21">
        <v>40042</v>
      </c>
      <c r="K21" t="s">
        <v>308</v>
      </c>
      <c r="L21" t="s">
        <v>27</v>
      </c>
    </row>
    <row r="22" spans="1:12" x14ac:dyDescent="0.2">
      <c r="A22">
        <v>21</v>
      </c>
      <c r="B22" t="s">
        <v>100</v>
      </c>
      <c r="C22" t="s">
        <v>101</v>
      </c>
      <c r="D22" t="s">
        <v>80</v>
      </c>
      <c r="E22">
        <v>21981</v>
      </c>
      <c r="F22" t="s">
        <v>12</v>
      </c>
      <c r="G22">
        <v>45</v>
      </c>
      <c r="H22" t="s">
        <v>289</v>
      </c>
      <c r="I22">
        <v>38602</v>
      </c>
      <c r="J22">
        <v>39373</v>
      </c>
      <c r="K22" t="s">
        <v>309</v>
      </c>
      <c r="L22" t="s">
        <v>24</v>
      </c>
    </row>
    <row r="23" spans="1:12" x14ac:dyDescent="0.2">
      <c r="A23">
        <v>22</v>
      </c>
      <c r="B23" t="s">
        <v>102</v>
      </c>
      <c r="C23" t="s">
        <v>103</v>
      </c>
      <c r="D23" t="s">
        <v>104</v>
      </c>
      <c r="E23">
        <v>19150</v>
      </c>
      <c r="F23" t="s">
        <v>292</v>
      </c>
      <c r="G23">
        <v>52</v>
      </c>
      <c r="H23" t="s">
        <v>289</v>
      </c>
      <c r="I23">
        <v>38378</v>
      </c>
      <c r="J23">
        <v>41743</v>
      </c>
      <c r="K23" t="s">
        <v>310</v>
      </c>
      <c r="L23" t="s">
        <v>23</v>
      </c>
    </row>
    <row r="24" spans="1:12" x14ac:dyDescent="0.2">
      <c r="A24">
        <v>23</v>
      </c>
      <c r="B24" t="s">
        <v>105</v>
      </c>
      <c r="C24" t="s">
        <v>106</v>
      </c>
      <c r="D24" t="s">
        <v>107</v>
      </c>
      <c r="E24">
        <v>14840</v>
      </c>
      <c r="F24" t="s">
        <v>292</v>
      </c>
      <c r="G24">
        <v>67</v>
      </c>
      <c r="H24" t="s">
        <v>31</v>
      </c>
      <c r="I24">
        <v>39562</v>
      </c>
      <c r="J24">
        <v>39894</v>
      </c>
      <c r="K24" t="s">
        <v>311</v>
      </c>
      <c r="L24" t="s">
        <v>25</v>
      </c>
    </row>
    <row r="25" spans="1:12" x14ac:dyDescent="0.2">
      <c r="A25">
        <v>24</v>
      </c>
      <c r="B25" t="s">
        <v>108</v>
      </c>
      <c r="C25" t="s">
        <v>76</v>
      </c>
      <c r="D25" t="s">
        <v>109</v>
      </c>
      <c r="E25">
        <v>29138</v>
      </c>
      <c r="F25" t="s">
        <v>292</v>
      </c>
      <c r="G25">
        <v>26</v>
      </c>
      <c r="H25" t="s">
        <v>289</v>
      </c>
      <c r="I25">
        <v>38890</v>
      </c>
      <c r="J25">
        <v>41031</v>
      </c>
      <c r="K25" t="s">
        <v>312</v>
      </c>
      <c r="L25" t="s">
        <v>24</v>
      </c>
    </row>
    <row r="26" spans="1:12" x14ac:dyDescent="0.2">
      <c r="A26">
        <v>25</v>
      </c>
      <c r="B26" t="s">
        <v>110</v>
      </c>
      <c r="C26" t="s">
        <v>111</v>
      </c>
      <c r="D26" t="s">
        <v>62</v>
      </c>
      <c r="E26">
        <v>31739</v>
      </c>
      <c r="F26" t="s">
        <v>12</v>
      </c>
      <c r="G26">
        <v>21</v>
      </c>
      <c r="H26" t="s">
        <v>289</v>
      </c>
      <c r="I26">
        <v>39498</v>
      </c>
      <c r="K26" t="s">
        <v>313</v>
      </c>
      <c r="L26" t="s">
        <v>27</v>
      </c>
    </row>
    <row r="27" spans="1:12" x14ac:dyDescent="0.2">
      <c r="A27">
        <v>26</v>
      </c>
      <c r="B27" t="s">
        <v>112</v>
      </c>
      <c r="C27" t="s">
        <v>96</v>
      </c>
      <c r="D27" t="s">
        <v>113</v>
      </c>
      <c r="E27">
        <v>25462</v>
      </c>
      <c r="F27" t="s">
        <v>12</v>
      </c>
      <c r="G27">
        <v>34</v>
      </c>
      <c r="H27" t="s">
        <v>289</v>
      </c>
      <c r="I27">
        <v>37962</v>
      </c>
      <c r="J27">
        <v>40138</v>
      </c>
      <c r="K27" t="s">
        <v>314</v>
      </c>
      <c r="L27" t="s">
        <v>22</v>
      </c>
    </row>
    <row r="28" spans="1:12" x14ac:dyDescent="0.2">
      <c r="A28">
        <v>27</v>
      </c>
      <c r="B28" t="s">
        <v>114</v>
      </c>
      <c r="C28" t="s">
        <v>115</v>
      </c>
      <c r="D28" t="s">
        <v>116</v>
      </c>
      <c r="E28">
        <v>24240</v>
      </c>
      <c r="F28" t="s">
        <v>12</v>
      </c>
      <c r="G28">
        <v>35</v>
      </c>
      <c r="H28" t="s">
        <v>289</v>
      </c>
      <c r="I28">
        <v>37258</v>
      </c>
      <c r="J28">
        <v>37370</v>
      </c>
      <c r="K28" t="s">
        <v>315</v>
      </c>
      <c r="L28" t="s">
        <v>24</v>
      </c>
    </row>
    <row r="29" spans="1:12" x14ac:dyDescent="0.2">
      <c r="A29">
        <v>28</v>
      </c>
      <c r="B29" t="s">
        <v>117</v>
      </c>
      <c r="C29" t="s">
        <v>115</v>
      </c>
      <c r="D29" t="s">
        <v>118</v>
      </c>
      <c r="E29">
        <v>25775</v>
      </c>
      <c r="F29" t="s">
        <v>12</v>
      </c>
      <c r="G29">
        <v>31</v>
      </c>
      <c r="H29" t="s">
        <v>289</v>
      </c>
      <c r="I29">
        <v>37162</v>
      </c>
      <c r="K29" t="s">
        <v>316</v>
      </c>
      <c r="L29" t="s">
        <v>27</v>
      </c>
    </row>
    <row r="30" spans="1:12" x14ac:dyDescent="0.2">
      <c r="A30">
        <v>29</v>
      </c>
      <c r="B30" t="s">
        <v>119</v>
      </c>
      <c r="C30" t="s">
        <v>120</v>
      </c>
      <c r="D30" t="s">
        <v>121</v>
      </c>
      <c r="E30">
        <v>31703</v>
      </c>
      <c r="F30" t="s">
        <v>292</v>
      </c>
      <c r="G30">
        <v>16</v>
      </c>
      <c r="H30" t="s">
        <v>289</v>
      </c>
      <c r="I30">
        <v>37706</v>
      </c>
      <c r="J30">
        <v>37718</v>
      </c>
      <c r="K30" t="s">
        <v>317</v>
      </c>
      <c r="L30" t="s">
        <v>22</v>
      </c>
    </row>
    <row r="31" spans="1:12" x14ac:dyDescent="0.2">
      <c r="A31">
        <v>30</v>
      </c>
      <c r="B31" t="s">
        <v>122</v>
      </c>
      <c r="C31" t="s">
        <v>123</v>
      </c>
      <c r="D31" t="s">
        <v>124</v>
      </c>
      <c r="E31">
        <v>31029</v>
      </c>
      <c r="F31" t="s">
        <v>12</v>
      </c>
      <c r="G31">
        <v>16</v>
      </c>
      <c r="H31" t="s">
        <v>289</v>
      </c>
      <c r="I31">
        <v>37226</v>
      </c>
      <c r="K31" t="s">
        <v>318</v>
      </c>
      <c r="L31" t="s">
        <v>27</v>
      </c>
    </row>
    <row r="32" spans="1:12" x14ac:dyDescent="0.2">
      <c r="A32">
        <v>31</v>
      </c>
      <c r="B32" t="s">
        <v>125</v>
      </c>
      <c r="C32" t="s">
        <v>126</v>
      </c>
      <c r="D32" t="s">
        <v>80</v>
      </c>
      <c r="E32">
        <v>23546</v>
      </c>
      <c r="F32" t="s">
        <v>12</v>
      </c>
      <c r="G32">
        <v>42</v>
      </c>
      <c r="H32" t="s">
        <v>289</v>
      </c>
      <c r="I32">
        <v>39146</v>
      </c>
      <c r="J32">
        <v>42078</v>
      </c>
      <c r="K32" t="s">
        <v>319</v>
      </c>
      <c r="L32" t="s">
        <v>25</v>
      </c>
    </row>
    <row r="33" spans="1:12" x14ac:dyDescent="0.2">
      <c r="A33">
        <v>32</v>
      </c>
      <c r="B33" t="s">
        <v>127</v>
      </c>
      <c r="C33" t="s">
        <v>128</v>
      </c>
      <c r="D33" t="s">
        <v>129</v>
      </c>
      <c r="E33">
        <v>25840</v>
      </c>
      <c r="F33" t="s">
        <v>292</v>
      </c>
      <c r="G33">
        <v>36</v>
      </c>
      <c r="H33" t="s">
        <v>289</v>
      </c>
      <c r="I33">
        <v>39306</v>
      </c>
      <c r="K33" t="s">
        <v>320</v>
      </c>
      <c r="L33" t="s">
        <v>27</v>
      </c>
    </row>
    <row r="34" spans="1:12" x14ac:dyDescent="0.2">
      <c r="A34">
        <v>33</v>
      </c>
      <c r="B34" t="s">
        <v>130</v>
      </c>
      <c r="C34" t="s">
        <v>131</v>
      </c>
      <c r="D34" t="s">
        <v>132</v>
      </c>
      <c r="E34">
        <v>20324</v>
      </c>
      <c r="F34" t="s">
        <v>292</v>
      </c>
      <c r="G34">
        <v>46</v>
      </c>
      <c r="H34" t="s">
        <v>289</v>
      </c>
      <c r="I34">
        <v>37482</v>
      </c>
      <c r="J34">
        <v>40022</v>
      </c>
      <c r="K34" t="s">
        <v>321</v>
      </c>
      <c r="L34" t="s">
        <v>23</v>
      </c>
    </row>
    <row r="35" spans="1:12" x14ac:dyDescent="0.2">
      <c r="A35">
        <v>34</v>
      </c>
      <c r="B35" t="s">
        <v>133</v>
      </c>
      <c r="C35" t="s">
        <v>67</v>
      </c>
      <c r="D35" t="s">
        <v>134</v>
      </c>
      <c r="E35">
        <v>19378</v>
      </c>
      <c r="F35" t="s">
        <v>292</v>
      </c>
      <c r="G35">
        <v>55</v>
      </c>
      <c r="H35" t="s">
        <v>289</v>
      </c>
      <c r="I35">
        <v>39530</v>
      </c>
      <c r="J35">
        <v>41384</v>
      </c>
      <c r="K35" t="s">
        <v>322</v>
      </c>
      <c r="L35" t="s">
        <v>22</v>
      </c>
    </row>
    <row r="36" spans="1:12" x14ac:dyDescent="0.2">
      <c r="A36">
        <v>35</v>
      </c>
      <c r="B36" t="s">
        <v>135</v>
      </c>
      <c r="C36" t="s">
        <v>136</v>
      </c>
      <c r="D36" t="s">
        <v>137</v>
      </c>
      <c r="E36">
        <v>23785</v>
      </c>
      <c r="F36" t="s">
        <v>292</v>
      </c>
      <c r="G36">
        <v>39</v>
      </c>
      <c r="H36" t="s">
        <v>289</v>
      </c>
      <c r="I36">
        <v>38058</v>
      </c>
      <c r="J36">
        <v>41181</v>
      </c>
      <c r="K36" t="s">
        <v>323</v>
      </c>
      <c r="L36" t="s">
        <v>22</v>
      </c>
    </row>
    <row r="37" spans="1:12" x14ac:dyDescent="0.2">
      <c r="A37">
        <v>36</v>
      </c>
      <c r="B37" t="s">
        <v>138</v>
      </c>
      <c r="C37" t="s">
        <v>139</v>
      </c>
      <c r="D37" t="s">
        <v>140</v>
      </c>
      <c r="E37">
        <v>22033</v>
      </c>
      <c r="F37" t="s">
        <v>292</v>
      </c>
      <c r="G37">
        <v>45</v>
      </c>
      <c r="H37" t="s">
        <v>289</v>
      </c>
      <c r="I37">
        <v>38762</v>
      </c>
      <c r="J37">
        <v>41699</v>
      </c>
      <c r="K37" t="s">
        <v>324</v>
      </c>
      <c r="L37" t="s">
        <v>26</v>
      </c>
    </row>
    <row r="38" spans="1:12" x14ac:dyDescent="0.2">
      <c r="A38">
        <v>37</v>
      </c>
      <c r="B38" t="s">
        <v>138</v>
      </c>
      <c r="C38" t="s">
        <v>58</v>
      </c>
      <c r="D38" t="s">
        <v>141</v>
      </c>
      <c r="E38">
        <v>11493</v>
      </c>
      <c r="F38" t="s">
        <v>12</v>
      </c>
      <c r="G38">
        <v>72</v>
      </c>
      <c r="H38" t="s">
        <v>31</v>
      </c>
      <c r="I38">
        <v>37802</v>
      </c>
      <c r="J38">
        <v>38159</v>
      </c>
      <c r="K38" t="s">
        <v>325</v>
      </c>
      <c r="L38" t="s">
        <v>23</v>
      </c>
    </row>
    <row r="39" spans="1:12" x14ac:dyDescent="0.2">
      <c r="A39">
        <v>38</v>
      </c>
      <c r="B39" t="s">
        <v>142</v>
      </c>
      <c r="C39" t="s">
        <v>143</v>
      </c>
      <c r="D39" t="s">
        <v>144</v>
      </c>
      <c r="E39">
        <v>28718</v>
      </c>
      <c r="F39" t="s">
        <v>292</v>
      </c>
      <c r="G39">
        <v>26</v>
      </c>
      <c r="H39" t="s">
        <v>289</v>
      </c>
      <c r="I39">
        <v>38442</v>
      </c>
      <c r="K39" t="s">
        <v>326</v>
      </c>
      <c r="L39" t="s">
        <v>27</v>
      </c>
    </row>
    <row r="40" spans="1:12" x14ac:dyDescent="0.2">
      <c r="A40">
        <v>39</v>
      </c>
      <c r="B40" t="s">
        <v>145</v>
      </c>
      <c r="C40" t="s">
        <v>146</v>
      </c>
      <c r="D40" t="s">
        <v>147</v>
      </c>
      <c r="E40">
        <v>23720</v>
      </c>
      <c r="F40" t="s">
        <v>292</v>
      </c>
      <c r="G40">
        <v>36</v>
      </c>
      <c r="H40" t="s">
        <v>289</v>
      </c>
      <c r="I40">
        <v>36906</v>
      </c>
      <c r="J40">
        <v>37143</v>
      </c>
      <c r="K40" t="s">
        <v>327</v>
      </c>
      <c r="L40" t="s">
        <v>23</v>
      </c>
    </row>
    <row r="41" spans="1:12" x14ac:dyDescent="0.2">
      <c r="A41">
        <v>40</v>
      </c>
      <c r="B41" t="s">
        <v>148</v>
      </c>
      <c r="C41" t="s">
        <v>149</v>
      </c>
      <c r="D41" t="s">
        <v>45</v>
      </c>
      <c r="E41">
        <v>22404</v>
      </c>
      <c r="F41" t="s">
        <v>292</v>
      </c>
      <c r="G41">
        <v>44</v>
      </c>
      <c r="H41" t="s">
        <v>289</v>
      </c>
      <c r="I41">
        <v>38698</v>
      </c>
      <c r="J41">
        <v>41920</v>
      </c>
      <c r="K41" t="s">
        <v>328</v>
      </c>
      <c r="L41" t="s">
        <v>28</v>
      </c>
    </row>
    <row r="42" spans="1:12" x14ac:dyDescent="0.2">
      <c r="A42">
        <v>41</v>
      </c>
      <c r="B42" t="s">
        <v>150</v>
      </c>
      <c r="C42" t="s">
        <v>151</v>
      </c>
      <c r="D42" t="s">
        <v>152</v>
      </c>
      <c r="E42">
        <v>31286</v>
      </c>
      <c r="F42" t="s">
        <v>292</v>
      </c>
      <c r="G42">
        <v>16</v>
      </c>
      <c r="H42" t="s">
        <v>289</v>
      </c>
      <c r="I42">
        <v>37322</v>
      </c>
      <c r="J42">
        <v>37507</v>
      </c>
      <c r="K42" t="s">
        <v>329</v>
      </c>
      <c r="L42" t="s">
        <v>25</v>
      </c>
    </row>
    <row r="43" spans="1:12" x14ac:dyDescent="0.2">
      <c r="A43">
        <v>42</v>
      </c>
      <c r="B43" t="s">
        <v>153</v>
      </c>
      <c r="C43" t="s">
        <v>154</v>
      </c>
      <c r="D43" t="s">
        <v>155</v>
      </c>
      <c r="E43">
        <v>19519</v>
      </c>
      <c r="F43" t="s">
        <v>292</v>
      </c>
      <c r="G43">
        <v>50</v>
      </c>
      <c r="H43" t="s">
        <v>289</v>
      </c>
      <c r="I43">
        <v>37994</v>
      </c>
      <c r="J43">
        <v>40458</v>
      </c>
      <c r="K43" t="s">
        <v>330</v>
      </c>
      <c r="L43" t="s">
        <v>23</v>
      </c>
    </row>
    <row r="44" spans="1:12" x14ac:dyDescent="0.2">
      <c r="A44">
        <v>43</v>
      </c>
      <c r="B44" t="s">
        <v>156</v>
      </c>
      <c r="C44" t="s">
        <v>157</v>
      </c>
      <c r="D44" t="s">
        <v>158</v>
      </c>
      <c r="E44">
        <v>26904</v>
      </c>
      <c r="F44" t="s">
        <v>12</v>
      </c>
      <c r="G44">
        <v>34</v>
      </c>
      <c r="H44" t="s">
        <v>289</v>
      </c>
      <c r="I44">
        <v>39466</v>
      </c>
      <c r="J44">
        <v>39958</v>
      </c>
      <c r="K44" t="s">
        <v>331</v>
      </c>
      <c r="L44" t="s">
        <v>26</v>
      </c>
    </row>
    <row r="45" spans="1:12" x14ac:dyDescent="0.2">
      <c r="A45">
        <v>44</v>
      </c>
      <c r="B45" t="s">
        <v>159</v>
      </c>
      <c r="C45" t="s">
        <v>160</v>
      </c>
      <c r="D45" t="s">
        <v>80</v>
      </c>
      <c r="E45">
        <v>13403</v>
      </c>
      <c r="F45" t="s">
        <v>12</v>
      </c>
      <c r="G45">
        <v>70</v>
      </c>
      <c r="H45" t="s">
        <v>31</v>
      </c>
      <c r="I45">
        <v>39274</v>
      </c>
      <c r="K45" t="s">
        <v>332</v>
      </c>
      <c r="L45" t="s">
        <v>27</v>
      </c>
    </row>
    <row r="46" spans="1:12" x14ac:dyDescent="0.2">
      <c r="A46">
        <v>45</v>
      </c>
      <c r="B46" t="s">
        <v>161</v>
      </c>
      <c r="C46" t="s">
        <v>162</v>
      </c>
      <c r="D46" t="s">
        <v>163</v>
      </c>
      <c r="E46">
        <v>24497</v>
      </c>
      <c r="F46" t="s">
        <v>292</v>
      </c>
      <c r="G46">
        <v>42</v>
      </c>
      <c r="H46" t="s">
        <v>289</v>
      </c>
      <c r="I46">
        <v>39850</v>
      </c>
      <c r="K46" t="s">
        <v>333</v>
      </c>
      <c r="L46" t="s">
        <v>27</v>
      </c>
    </row>
    <row r="47" spans="1:12" x14ac:dyDescent="0.2">
      <c r="A47">
        <v>46</v>
      </c>
      <c r="B47" t="s">
        <v>164</v>
      </c>
      <c r="C47" t="s">
        <v>165</v>
      </c>
      <c r="D47" t="s">
        <v>80</v>
      </c>
      <c r="E47">
        <v>21735</v>
      </c>
      <c r="F47" t="s">
        <v>12</v>
      </c>
      <c r="G47">
        <v>44</v>
      </c>
      <c r="H47" t="s">
        <v>289</v>
      </c>
      <c r="I47">
        <v>37930</v>
      </c>
      <c r="K47" t="s">
        <v>334</v>
      </c>
      <c r="L47" t="s">
        <v>27</v>
      </c>
    </row>
    <row r="48" spans="1:12" x14ac:dyDescent="0.2">
      <c r="A48">
        <v>47</v>
      </c>
      <c r="B48" t="s">
        <v>166</v>
      </c>
      <c r="C48" t="s">
        <v>167</v>
      </c>
      <c r="D48" t="s">
        <v>168</v>
      </c>
      <c r="E48">
        <v>19802</v>
      </c>
      <c r="F48" t="s">
        <v>12</v>
      </c>
      <c r="G48">
        <v>47</v>
      </c>
      <c r="H48" t="s">
        <v>289</v>
      </c>
      <c r="I48">
        <v>37066</v>
      </c>
      <c r="K48" t="s">
        <v>335</v>
      </c>
      <c r="L48" t="s">
        <v>27</v>
      </c>
    </row>
    <row r="49" spans="1:12" x14ac:dyDescent="0.2">
      <c r="A49">
        <v>48</v>
      </c>
      <c r="B49" t="s">
        <v>169</v>
      </c>
      <c r="C49" t="s">
        <v>170</v>
      </c>
      <c r="D49" t="s">
        <v>171</v>
      </c>
      <c r="E49">
        <v>26682</v>
      </c>
      <c r="F49" t="s">
        <v>12</v>
      </c>
      <c r="G49">
        <v>34</v>
      </c>
      <c r="H49" t="s">
        <v>289</v>
      </c>
      <c r="I49">
        <v>39210</v>
      </c>
      <c r="K49" t="s">
        <v>336</v>
      </c>
      <c r="L49" t="s">
        <v>27</v>
      </c>
    </row>
    <row r="50" spans="1:12" x14ac:dyDescent="0.2">
      <c r="A50">
        <v>49</v>
      </c>
      <c r="B50" t="s">
        <v>172</v>
      </c>
      <c r="C50" t="s">
        <v>165</v>
      </c>
      <c r="D50" t="s">
        <v>173</v>
      </c>
      <c r="E50">
        <v>31394</v>
      </c>
      <c r="F50" t="s">
        <v>12</v>
      </c>
      <c r="G50">
        <v>16</v>
      </c>
      <c r="H50" t="s">
        <v>289</v>
      </c>
      <c r="I50">
        <v>37386</v>
      </c>
      <c r="J50">
        <v>39490</v>
      </c>
      <c r="K50" t="s">
        <v>337</v>
      </c>
      <c r="L50" t="s">
        <v>22</v>
      </c>
    </row>
    <row r="51" spans="1:12" x14ac:dyDescent="0.2">
      <c r="A51">
        <v>50</v>
      </c>
      <c r="B51" t="s">
        <v>172</v>
      </c>
      <c r="C51" t="s">
        <v>115</v>
      </c>
      <c r="D51" t="s">
        <v>174</v>
      </c>
      <c r="E51">
        <v>27986</v>
      </c>
      <c r="F51" t="s">
        <v>12</v>
      </c>
      <c r="G51">
        <v>27</v>
      </c>
      <c r="H51" t="s">
        <v>289</v>
      </c>
      <c r="I51">
        <v>38154</v>
      </c>
      <c r="J51">
        <v>38402</v>
      </c>
      <c r="K51" t="s">
        <v>338</v>
      </c>
      <c r="L51" t="s">
        <v>28</v>
      </c>
    </row>
    <row r="52" spans="1:12" x14ac:dyDescent="0.2">
      <c r="A52">
        <v>51</v>
      </c>
      <c r="B52" t="s">
        <v>175</v>
      </c>
      <c r="C52" t="s">
        <v>73</v>
      </c>
      <c r="D52" t="s">
        <v>176</v>
      </c>
      <c r="E52">
        <v>26235</v>
      </c>
      <c r="F52" t="s">
        <v>292</v>
      </c>
      <c r="G52">
        <v>35</v>
      </c>
      <c r="H52" t="s">
        <v>289</v>
      </c>
      <c r="I52">
        <v>39114</v>
      </c>
      <c r="J52">
        <v>41754</v>
      </c>
      <c r="K52" t="s">
        <v>339</v>
      </c>
      <c r="L52" t="s">
        <v>24</v>
      </c>
    </row>
    <row r="53" spans="1:12" x14ac:dyDescent="0.2">
      <c r="A53">
        <v>52</v>
      </c>
      <c r="B53" t="s">
        <v>177</v>
      </c>
      <c r="C53" t="s">
        <v>178</v>
      </c>
      <c r="D53" t="s">
        <v>179</v>
      </c>
      <c r="E53">
        <v>20690</v>
      </c>
      <c r="F53" t="s">
        <v>12</v>
      </c>
      <c r="G53">
        <v>52</v>
      </c>
      <c r="H53" t="s">
        <v>289</v>
      </c>
      <c r="I53">
        <v>39882</v>
      </c>
      <c r="K53" t="s">
        <v>340</v>
      </c>
      <c r="L53" t="s">
        <v>27</v>
      </c>
    </row>
    <row r="54" spans="1:12" x14ac:dyDescent="0.2">
      <c r="A54">
        <v>53</v>
      </c>
      <c r="B54" t="s">
        <v>180</v>
      </c>
      <c r="C54" t="s">
        <v>181</v>
      </c>
      <c r="D54" t="s">
        <v>80</v>
      </c>
      <c r="E54">
        <v>27866</v>
      </c>
      <c r="F54" t="s">
        <v>12</v>
      </c>
      <c r="G54">
        <v>27</v>
      </c>
      <c r="H54" t="s">
        <v>289</v>
      </c>
      <c r="I54">
        <v>38026</v>
      </c>
      <c r="J54">
        <v>41692</v>
      </c>
      <c r="K54" t="s">
        <v>341</v>
      </c>
      <c r="L54" t="s">
        <v>22</v>
      </c>
    </row>
    <row r="55" spans="1:12" x14ac:dyDescent="0.2">
      <c r="A55">
        <v>54</v>
      </c>
      <c r="B55" t="s">
        <v>182</v>
      </c>
      <c r="C55" t="s">
        <v>183</v>
      </c>
      <c r="D55" t="s">
        <v>184</v>
      </c>
      <c r="E55">
        <v>25687</v>
      </c>
      <c r="F55" t="s">
        <v>292</v>
      </c>
      <c r="G55">
        <v>38</v>
      </c>
      <c r="H55" t="s">
        <v>289</v>
      </c>
      <c r="I55">
        <v>39722</v>
      </c>
      <c r="K55" t="s">
        <v>342</v>
      </c>
      <c r="L55" t="s">
        <v>27</v>
      </c>
    </row>
    <row r="56" spans="1:12" x14ac:dyDescent="0.2">
      <c r="A56">
        <v>55</v>
      </c>
      <c r="B56" t="s">
        <v>185</v>
      </c>
      <c r="C56" t="s">
        <v>186</v>
      </c>
      <c r="D56" t="s">
        <v>187</v>
      </c>
      <c r="E56">
        <v>28423</v>
      </c>
      <c r="F56" t="s">
        <v>12</v>
      </c>
      <c r="G56">
        <v>29</v>
      </c>
      <c r="H56" t="s">
        <v>289</v>
      </c>
      <c r="I56">
        <v>39178</v>
      </c>
      <c r="J56">
        <v>39453</v>
      </c>
      <c r="K56" t="s">
        <v>343</v>
      </c>
      <c r="L56" t="s">
        <v>22</v>
      </c>
    </row>
    <row r="57" spans="1:12" x14ac:dyDescent="0.2">
      <c r="A57">
        <v>56</v>
      </c>
      <c r="B57" t="s">
        <v>188</v>
      </c>
      <c r="C57" t="s">
        <v>189</v>
      </c>
      <c r="D57" t="s">
        <v>190</v>
      </c>
      <c r="E57">
        <v>19795</v>
      </c>
      <c r="F57" t="s">
        <v>292</v>
      </c>
      <c r="G57">
        <v>49</v>
      </c>
      <c r="H57" t="s">
        <v>289</v>
      </c>
      <c r="I57">
        <v>37770</v>
      </c>
      <c r="K57" t="s">
        <v>344</v>
      </c>
      <c r="L57" t="s">
        <v>27</v>
      </c>
    </row>
    <row r="58" spans="1:12" x14ac:dyDescent="0.2">
      <c r="A58">
        <v>57</v>
      </c>
      <c r="B58" t="s">
        <v>191</v>
      </c>
      <c r="C58" t="s">
        <v>99</v>
      </c>
      <c r="D58" t="s">
        <v>45</v>
      </c>
      <c r="E58">
        <v>21955</v>
      </c>
      <c r="F58" t="s">
        <v>292</v>
      </c>
      <c r="G58">
        <v>45</v>
      </c>
      <c r="H58" t="s">
        <v>289</v>
      </c>
      <c r="I58">
        <v>38666</v>
      </c>
      <c r="J58">
        <v>40320</v>
      </c>
      <c r="K58" t="s">
        <v>345</v>
      </c>
      <c r="L58" t="s">
        <v>22</v>
      </c>
    </row>
    <row r="59" spans="1:12" x14ac:dyDescent="0.2">
      <c r="A59">
        <v>58</v>
      </c>
      <c r="B59" t="s">
        <v>192</v>
      </c>
      <c r="C59" t="s">
        <v>193</v>
      </c>
      <c r="D59" t="s">
        <v>194</v>
      </c>
      <c r="E59">
        <v>26150</v>
      </c>
      <c r="F59" t="s">
        <v>12</v>
      </c>
      <c r="G59">
        <v>29</v>
      </c>
      <c r="H59" t="s">
        <v>289</v>
      </c>
      <c r="I59">
        <v>37098</v>
      </c>
      <c r="K59" t="s">
        <v>346</v>
      </c>
      <c r="L59" t="s">
        <v>27</v>
      </c>
    </row>
    <row r="60" spans="1:12" x14ac:dyDescent="0.2">
      <c r="A60">
        <v>59</v>
      </c>
      <c r="B60" t="s">
        <v>195</v>
      </c>
      <c r="C60" t="s">
        <v>76</v>
      </c>
      <c r="D60" t="s">
        <v>109</v>
      </c>
      <c r="E60">
        <v>30491</v>
      </c>
      <c r="F60" t="s">
        <v>292</v>
      </c>
      <c r="G60">
        <v>20</v>
      </c>
      <c r="H60" t="s">
        <v>289</v>
      </c>
      <c r="I60">
        <v>38090</v>
      </c>
      <c r="K60" t="s">
        <v>347</v>
      </c>
      <c r="L60" t="s">
        <v>27</v>
      </c>
    </row>
    <row r="61" spans="1:12" x14ac:dyDescent="0.2">
      <c r="A61">
        <v>60</v>
      </c>
      <c r="B61" t="s">
        <v>196</v>
      </c>
      <c r="C61" t="s">
        <v>197</v>
      </c>
      <c r="D61" t="s">
        <v>198</v>
      </c>
      <c r="E61">
        <v>22360</v>
      </c>
      <c r="F61" t="s">
        <v>292</v>
      </c>
      <c r="G61">
        <v>44</v>
      </c>
      <c r="H61" t="s">
        <v>289</v>
      </c>
      <c r="I61">
        <v>38794</v>
      </c>
      <c r="K61" t="s">
        <v>348</v>
      </c>
      <c r="L61" t="s">
        <v>27</v>
      </c>
    </row>
    <row r="62" spans="1:12" x14ac:dyDescent="0.2">
      <c r="A62">
        <v>61</v>
      </c>
      <c r="B62" t="s">
        <v>199</v>
      </c>
      <c r="C62" t="s">
        <v>200</v>
      </c>
      <c r="D62" t="s">
        <v>201</v>
      </c>
      <c r="E62">
        <v>27782</v>
      </c>
      <c r="F62" t="s">
        <v>12</v>
      </c>
      <c r="G62">
        <v>28</v>
      </c>
      <c r="H62" t="s">
        <v>289</v>
      </c>
      <c r="I62">
        <v>38346</v>
      </c>
      <c r="K62" t="s">
        <v>349</v>
      </c>
      <c r="L62" t="s">
        <v>27</v>
      </c>
    </row>
    <row r="63" spans="1:12" x14ac:dyDescent="0.2">
      <c r="A63">
        <v>62</v>
      </c>
      <c r="B63" t="s">
        <v>202</v>
      </c>
      <c r="C63" t="s">
        <v>96</v>
      </c>
      <c r="D63" t="s">
        <v>97</v>
      </c>
      <c r="E63">
        <v>14871</v>
      </c>
      <c r="F63" t="s">
        <v>12</v>
      </c>
      <c r="G63">
        <v>63</v>
      </c>
      <c r="H63" t="s">
        <v>31</v>
      </c>
      <c r="I63">
        <v>38218</v>
      </c>
      <c r="K63" t="s">
        <v>350</v>
      </c>
      <c r="L63" t="s">
        <v>27</v>
      </c>
    </row>
    <row r="64" spans="1:12" x14ac:dyDescent="0.2">
      <c r="A64">
        <v>63</v>
      </c>
      <c r="B64" t="s">
        <v>202</v>
      </c>
      <c r="C64" t="s">
        <v>96</v>
      </c>
      <c r="D64" t="s">
        <v>203</v>
      </c>
      <c r="E64">
        <v>21731</v>
      </c>
      <c r="F64" t="s">
        <v>12</v>
      </c>
      <c r="G64">
        <v>42</v>
      </c>
      <c r="H64" t="s">
        <v>289</v>
      </c>
      <c r="I64">
        <v>37290</v>
      </c>
      <c r="K64" t="s">
        <v>351</v>
      </c>
      <c r="L64" t="s">
        <v>27</v>
      </c>
    </row>
    <row r="65" spans="1:12" x14ac:dyDescent="0.2">
      <c r="A65">
        <v>64</v>
      </c>
      <c r="B65" t="s">
        <v>204</v>
      </c>
      <c r="C65" t="s">
        <v>205</v>
      </c>
      <c r="D65" t="s">
        <v>206</v>
      </c>
      <c r="E65">
        <v>21518</v>
      </c>
      <c r="F65" t="s">
        <v>292</v>
      </c>
      <c r="G65">
        <v>50</v>
      </c>
      <c r="H65" t="s">
        <v>289</v>
      </c>
      <c r="I65">
        <v>39914</v>
      </c>
      <c r="J65">
        <v>40435</v>
      </c>
      <c r="K65" t="s">
        <v>352</v>
      </c>
      <c r="L65" t="s">
        <v>22</v>
      </c>
    </row>
    <row r="66" spans="1:12" x14ac:dyDescent="0.2">
      <c r="A66">
        <v>65</v>
      </c>
      <c r="B66" t="s">
        <v>207</v>
      </c>
      <c r="C66" t="s">
        <v>208</v>
      </c>
      <c r="D66" t="s">
        <v>209</v>
      </c>
      <c r="E66">
        <v>24631</v>
      </c>
      <c r="F66" t="s">
        <v>292</v>
      </c>
      <c r="G66">
        <v>40</v>
      </c>
      <c r="H66" t="s">
        <v>289</v>
      </c>
      <c r="I66">
        <v>39434</v>
      </c>
      <c r="J66">
        <v>39975</v>
      </c>
      <c r="K66" t="s">
        <v>353</v>
      </c>
      <c r="L66" t="s">
        <v>23</v>
      </c>
    </row>
    <row r="67" spans="1:12" x14ac:dyDescent="0.2">
      <c r="A67">
        <v>66</v>
      </c>
      <c r="B67" t="s">
        <v>210</v>
      </c>
      <c r="C67" t="s">
        <v>211</v>
      </c>
      <c r="D67" t="s">
        <v>212</v>
      </c>
      <c r="E67">
        <v>26333</v>
      </c>
      <c r="F67" t="s">
        <v>292</v>
      </c>
      <c r="G67">
        <v>32</v>
      </c>
      <c r="H67" t="s">
        <v>289</v>
      </c>
      <c r="I67">
        <v>38282</v>
      </c>
      <c r="J67">
        <v>39792</v>
      </c>
      <c r="K67" t="s">
        <v>354</v>
      </c>
      <c r="L67" t="s">
        <v>22</v>
      </c>
    </row>
    <row r="68" spans="1:12" x14ac:dyDescent="0.2">
      <c r="A68">
        <v>67</v>
      </c>
      <c r="B68" t="s">
        <v>213</v>
      </c>
      <c r="C68" t="s">
        <v>214</v>
      </c>
      <c r="D68" t="s">
        <v>104</v>
      </c>
      <c r="E68">
        <v>29164</v>
      </c>
      <c r="F68" t="s">
        <v>292</v>
      </c>
      <c r="G68">
        <v>26</v>
      </c>
      <c r="H68" t="s">
        <v>289</v>
      </c>
      <c r="I68">
        <v>38954</v>
      </c>
      <c r="J68">
        <v>39427</v>
      </c>
      <c r="K68" t="s">
        <v>355</v>
      </c>
      <c r="L68" t="s">
        <v>22</v>
      </c>
    </row>
    <row r="69" spans="1:12" x14ac:dyDescent="0.2">
      <c r="A69">
        <v>68</v>
      </c>
      <c r="B69" t="s">
        <v>215</v>
      </c>
      <c r="C69" t="s">
        <v>216</v>
      </c>
      <c r="D69" t="s">
        <v>217</v>
      </c>
      <c r="E69">
        <v>32440</v>
      </c>
      <c r="F69" t="s">
        <v>12</v>
      </c>
      <c r="G69">
        <v>13</v>
      </c>
      <c r="H69" t="s">
        <v>289</v>
      </c>
      <c r="I69">
        <v>37546</v>
      </c>
      <c r="J69">
        <v>41268</v>
      </c>
      <c r="K69" t="s">
        <v>356</v>
      </c>
      <c r="L69" t="s">
        <v>24</v>
      </c>
    </row>
    <row r="70" spans="1:12" x14ac:dyDescent="0.2">
      <c r="A70">
        <v>69</v>
      </c>
      <c r="B70" t="s">
        <v>218</v>
      </c>
      <c r="C70" t="s">
        <v>219</v>
      </c>
      <c r="D70" t="s">
        <v>220</v>
      </c>
      <c r="E70">
        <v>27683</v>
      </c>
      <c r="F70" t="s">
        <v>292</v>
      </c>
      <c r="G70">
        <v>25</v>
      </c>
      <c r="H70" t="s">
        <v>289</v>
      </c>
      <c r="I70">
        <v>37130</v>
      </c>
      <c r="K70" t="s">
        <v>357</v>
      </c>
      <c r="L70" t="s">
        <v>27</v>
      </c>
    </row>
    <row r="71" spans="1:12" x14ac:dyDescent="0.2">
      <c r="A71">
        <v>70</v>
      </c>
      <c r="B71" t="s">
        <v>221</v>
      </c>
      <c r="C71" t="s">
        <v>87</v>
      </c>
      <c r="D71" t="s">
        <v>222</v>
      </c>
      <c r="E71">
        <v>24856</v>
      </c>
      <c r="F71" t="s">
        <v>292</v>
      </c>
      <c r="G71">
        <v>35</v>
      </c>
      <c r="H71" t="s">
        <v>289</v>
      </c>
      <c r="I71">
        <v>37834</v>
      </c>
      <c r="J71">
        <v>39769</v>
      </c>
      <c r="K71" t="s">
        <v>358</v>
      </c>
      <c r="L71" t="s">
        <v>25</v>
      </c>
    </row>
    <row r="72" spans="1:12" x14ac:dyDescent="0.2">
      <c r="A72">
        <v>71</v>
      </c>
      <c r="B72" t="s">
        <v>223</v>
      </c>
      <c r="C72" t="s">
        <v>224</v>
      </c>
      <c r="D72" t="s">
        <v>225</v>
      </c>
      <c r="E72">
        <v>25391</v>
      </c>
      <c r="F72" t="s">
        <v>12</v>
      </c>
      <c r="G72">
        <v>38</v>
      </c>
      <c r="H72" t="s">
        <v>289</v>
      </c>
      <c r="I72">
        <v>39402</v>
      </c>
      <c r="J72">
        <v>39582</v>
      </c>
      <c r="K72" t="s">
        <v>359</v>
      </c>
      <c r="L72" t="s">
        <v>23</v>
      </c>
    </row>
    <row r="73" spans="1:12" x14ac:dyDescent="0.2">
      <c r="A73">
        <v>72</v>
      </c>
      <c r="B73" t="s">
        <v>226</v>
      </c>
      <c r="C73" t="s">
        <v>227</v>
      </c>
      <c r="D73" t="s">
        <v>228</v>
      </c>
      <c r="E73">
        <v>31756</v>
      </c>
      <c r="F73" t="s">
        <v>292</v>
      </c>
      <c r="G73">
        <v>16</v>
      </c>
      <c r="H73" t="s">
        <v>289</v>
      </c>
      <c r="I73">
        <v>37738</v>
      </c>
      <c r="J73">
        <v>39740</v>
      </c>
      <c r="K73" t="s">
        <v>360</v>
      </c>
      <c r="L73" t="s">
        <v>25</v>
      </c>
    </row>
    <row r="74" spans="1:12" x14ac:dyDescent="0.2">
      <c r="A74">
        <v>73</v>
      </c>
      <c r="B74" t="s">
        <v>229</v>
      </c>
      <c r="C74" t="s">
        <v>230</v>
      </c>
      <c r="D74" t="s">
        <v>231</v>
      </c>
      <c r="E74">
        <v>29731</v>
      </c>
      <c r="F74" t="s">
        <v>12</v>
      </c>
      <c r="G74">
        <v>24</v>
      </c>
      <c r="H74" t="s">
        <v>289</v>
      </c>
      <c r="I74">
        <v>38826</v>
      </c>
      <c r="J74">
        <v>41417</v>
      </c>
      <c r="K74" t="s">
        <v>361</v>
      </c>
      <c r="L74" t="s">
        <v>25</v>
      </c>
    </row>
    <row r="75" spans="1:12" x14ac:dyDescent="0.2">
      <c r="A75">
        <v>74</v>
      </c>
      <c r="B75" t="s">
        <v>229</v>
      </c>
      <c r="C75" t="s">
        <v>99</v>
      </c>
      <c r="D75" t="s">
        <v>45</v>
      </c>
      <c r="E75">
        <v>19868</v>
      </c>
      <c r="F75" t="s">
        <v>292</v>
      </c>
      <c r="G75">
        <v>51</v>
      </c>
      <c r="H75" t="s">
        <v>289</v>
      </c>
      <c r="I75">
        <v>38538</v>
      </c>
      <c r="K75" t="s">
        <v>362</v>
      </c>
      <c r="L75" t="s">
        <v>27</v>
      </c>
    </row>
    <row r="76" spans="1:12" x14ac:dyDescent="0.2">
      <c r="A76">
        <v>75</v>
      </c>
      <c r="B76" t="s">
        <v>229</v>
      </c>
      <c r="C76" t="s">
        <v>79</v>
      </c>
      <c r="D76" t="s">
        <v>80</v>
      </c>
      <c r="E76">
        <v>14108</v>
      </c>
      <c r="F76" t="s">
        <v>12</v>
      </c>
      <c r="G76">
        <v>62</v>
      </c>
      <c r="H76" t="s">
        <v>31</v>
      </c>
      <c r="I76">
        <v>37034</v>
      </c>
      <c r="J76">
        <v>40783</v>
      </c>
      <c r="K76" t="s">
        <v>363</v>
      </c>
      <c r="L76" t="s">
        <v>25</v>
      </c>
    </row>
    <row r="77" spans="1:12" x14ac:dyDescent="0.2">
      <c r="A77">
        <v>76</v>
      </c>
      <c r="B77" t="s">
        <v>232</v>
      </c>
      <c r="C77" t="s">
        <v>233</v>
      </c>
      <c r="D77" t="s">
        <v>234</v>
      </c>
      <c r="E77">
        <v>21437</v>
      </c>
      <c r="F77" t="s">
        <v>12</v>
      </c>
      <c r="G77">
        <v>50</v>
      </c>
      <c r="H77" t="s">
        <v>289</v>
      </c>
      <c r="I77">
        <v>39754</v>
      </c>
      <c r="K77" t="s">
        <v>364</v>
      </c>
      <c r="L77" t="s">
        <v>27</v>
      </c>
    </row>
    <row r="78" spans="1:12" x14ac:dyDescent="0.2">
      <c r="A78">
        <v>77</v>
      </c>
      <c r="B78" t="s">
        <v>235</v>
      </c>
      <c r="C78" t="s">
        <v>236</v>
      </c>
      <c r="D78" t="s">
        <v>201</v>
      </c>
      <c r="E78">
        <v>31184</v>
      </c>
      <c r="F78" t="s">
        <v>12</v>
      </c>
      <c r="G78">
        <v>21</v>
      </c>
      <c r="H78" t="s">
        <v>289</v>
      </c>
      <c r="I78">
        <v>38986</v>
      </c>
      <c r="J78">
        <v>41121</v>
      </c>
      <c r="K78" t="s">
        <v>365</v>
      </c>
      <c r="L78" t="s">
        <v>22</v>
      </c>
    </row>
    <row r="79" spans="1:12" x14ac:dyDescent="0.2">
      <c r="A79">
        <v>78</v>
      </c>
      <c r="B79" t="s">
        <v>237</v>
      </c>
      <c r="C79" t="s">
        <v>238</v>
      </c>
      <c r="D79" t="s">
        <v>239</v>
      </c>
      <c r="E79">
        <v>14874</v>
      </c>
      <c r="F79" t="s">
        <v>292</v>
      </c>
      <c r="G79">
        <v>67</v>
      </c>
      <c r="H79" t="s">
        <v>31</v>
      </c>
      <c r="I79">
        <v>39594</v>
      </c>
      <c r="K79" t="s">
        <v>366</v>
      </c>
      <c r="L79" t="s">
        <v>27</v>
      </c>
    </row>
    <row r="80" spans="1:12" x14ac:dyDescent="0.2">
      <c r="A80">
        <v>79</v>
      </c>
      <c r="B80" t="s">
        <v>240</v>
      </c>
      <c r="C80" t="s">
        <v>73</v>
      </c>
      <c r="D80" t="s">
        <v>241</v>
      </c>
      <c r="E80">
        <v>17832</v>
      </c>
      <c r="F80" t="s">
        <v>292</v>
      </c>
      <c r="G80">
        <v>60</v>
      </c>
      <c r="H80" t="s">
        <v>31</v>
      </c>
      <c r="I80">
        <v>39946</v>
      </c>
      <c r="J80">
        <v>41725</v>
      </c>
      <c r="K80" t="s">
        <v>367</v>
      </c>
      <c r="L80" t="s">
        <v>22</v>
      </c>
    </row>
    <row r="81" spans="1:12" x14ac:dyDescent="0.2">
      <c r="A81">
        <v>80</v>
      </c>
      <c r="B81" t="s">
        <v>242</v>
      </c>
      <c r="C81" t="s">
        <v>243</v>
      </c>
      <c r="D81" t="s">
        <v>244</v>
      </c>
      <c r="E81">
        <v>25005</v>
      </c>
      <c r="F81" t="s">
        <v>292</v>
      </c>
      <c r="G81">
        <v>34</v>
      </c>
      <c r="H81" t="s">
        <v>289</v>
      </c>
      <c r="I81">
        <v>37642</v>
      </c>
      <c r="J81">
        <v>39008</v>
      </c>
      <c r="K81" t="s">
        <v>368</v>
      </c>
      <c r="L81" t="s">
        <v>22</v>
      </c>
    </row>
    <row r="82" spans="1:12" x14ac:dyDescent="0.2">
      <c r="A82">
        <v>81</v>
      </c>
      <c r="B82" t="s">
        <v>245</v>
      </c>
      <c r="C82" t="s">
        <v>193</v>
      </c>
      <c r="D82" t="s">
        <v>194</v>
      </c>
      <c r="E82">
        <v>30080</v>
      </c>
      <c r="F82" t="s">
        <v>12</v>
      </c>
      <c r="G82">
        <v>24</v>
      </c>
      <c r="H82" t="s">
        <v>289</v>
      </c>
      <c r="I82">
        <v>39082</v>
      </c>
      <c r="J82">
        <v>39987</v>
      </c>
      <c r="K82" t="s">
        <v>369</v>
      </c>
      <c r="L82" t="s">
        <v>23</v>
      </c>
    </row>
    <row r="83" spans="1:12" x14ac:dyDescent="0.2">
      <c r="A83">
        <v>82</v>
      </c>
      <c r="B83" t="s">
        <v>246</v>
      </c>
      <c r="C83" t="s">
        <v>247</v>
      </c>
      <c r="D83" t="s">
        <v>107</v>
      </c>
      <c r="E83">
        <v>30317</v>
      </c>
      <c r="F83" t="s">
        <v>292</v>
      </c>
      <c r="G83">
        <v>19</v>
      </c>
      <c r="H83" t="s">
        <v>289</v>
      </c>
      <c r="I83">
        <v>37450</v>
      </c>
      <c r="K83" t="s">
        <v>370</v>
      </c>
      <c r="L83" t="s">
        <v>27</v>
      </c>
    </row>
    <row r="84" spans="1:12" x14ac:dyDescent="0.2">
      <c r="A84">
        <v>83</v>
      </c>
      <c r="B84" t="s">
        <v>248</v>
      </c>
      <c r="C84" t="s">
        <v>249</v>
      </c>
      <c r="D84" t="s">
        <v>163</v>
      </c>
      <c r="E84">
        <v>13201</v>
      </c>
      <c r="F84" t="s">
        <v>292</v>
      </c>
      <c r="G84">
        <v>69</v>
      </c>
      <c r="H84" t="s">
        <v>31</v>
      </c>
      <c r="I84">
        <v>38506</v>
      </c>
      <c r="J84">
        <v>41853</v>
      </c>
      <c r="K84" t="s">
        <v>371</v>
      </c>
      <c r="L84" t="s">
        <v>22</v>
      </c>
    </row>
    <row r="85" spans="1:12" x14ac:dyDescent="0.2">
      <c r="A85">
        <v>84</v>
      </c>
      <c r="B85" t="s">
        <v>250</v>
      </c>
      <c r="C85" t="s">
        <v>251</v>
      </c>
      <c r="D85" t="s">
        <v>252</v>
      </c>
      <c r="E85">
        <v>26829</v>
      </c>
      <c r="F85" t="s">
        <v>292</v>
      </c>
      <c r="G85">
        <v>32</v>
      </c>
      <c r="H85" t="s">
        <v>289</v>
      </c>
      <c r="I85">
        <v>38634</v>
      </c>
      <c r="J85">
        <v>40387</v>
      </c>
      <c r="K85" t="s">
        <v>372</v>
      </c>
      <c r="L85" t="s">
        <v>22</v>
      </c>
    </row>
    <row r="86" spans="1:12" x14ac:dyDescent="0.2">
      <c r="A86">
        <v>85</v>
      </c>
      <c r="B86" t="s">
        <v>253</v>
      </c>
      <c r="C86" t="s">
        <v>197</v>
      </c>
      <c r="D86" t="s">
        <v>254</v>
      </c>
      <c r="E86">
        <v>26747</v>
      </c>
      <c r="F86" t="s">
        <v>292</v>
      </c>
      <c r="G86">
        <v>35</v>
      </c>
      <c r="H86" t="s">
        <v>289</v>
      </c>
      <c r="I86">
        <v>39626</v>
      </c>
      <c r="K86" t="s">
        <v>373</v>
      </c>
      <c r="L86" t="s">
        <v>27</v>
      </c>
    </row>
    <row r="87" spans="1:12" x14ac:dyDescent="0.2">
      <c r="A87">
        <v>86</v>
      </c>
      <c r="B87" t="s">
        <v>255</v>
      </c>
      <c r="C87" t="s">
        <v>256</v>
      </c>
      <c r="D87" t="s">
        <v>257</v>
      </c>
      <c r="E87">
        <v>30917</v>
      </c>
      <c r="F87" t="s">
        <v>12</v>
      </c>
      <c r="G87">
        <v>23</v>
      </c>
      <c r="H87" t="s">
        <v>289</v>
      </c>
      <c r="I87">
        <v>39370</v>
      </c>
      <c r="K87" t="s">
        <v>374</v>
      </c>
      <c r="L87" t="s">
        <v>27</v>
      </c>
    </row>
    <row r="88" spans="1:12" x14ac:dyDescent="0.2">
      <c r="A88">
        <v>87</v>
      </c>
      <c r="B88" t="s">
        <v>258</v>
      </c>
      <c r="C88" t="s">
        <v>259</v>
      </c>
      <c r="D88" t="s">
        <v>260</v>
      </c>
      <c r="E88">
        <v>18280</v>
      </c>
      <c r="F88" t="s">
        <v>12</v>
      </c>
      <c r="G88">
        <v>51</v>
      </c>
      <c r="H88" t="s">
        <v>289</v>
      </c>
      <c r="I88">
        <v>36938</v>
      </c>
      <c r="K88" t="s">
        <v>375</v>
      </c>
      <c r="L88" t="s">
        <v>27</v>
      </c>
    </row>
    <row r="89" spans="1:12" x14ac:dyDescent="0.2">
      <c r="A89">
        <v>88</v>
      </c>
      <c r="B89" t="s">
        <v>261</v>
      </c>
      <c r="C89" t="s">
        <v>76</v>
      </c>
      <c r="D89" t="s">
        <v>262</v>
      </c>
      <c r="E89">
        <v>24503</v>
      </c>
      <c r="F89" t="s">
        <v>292</v>
      </c>
      <c r="G89">
        <v>36</v>
      </c>
      <c r="H89" t="s">
        <v>289</v>
      </c>
      <c r="I89">
        <v>37898</v>
      </c>
      <c r="J89">
        <v>41813</v>
      </c>
      <c r="K89" t="s">
        <v>376</v>
      </c>
      <c r="L89" t="s">
        <v>25</v>
      </c>
    </row>
    <row r="90" spans="1:12" x14ac:dyDescent="0.2">
      <c r="A90">
        <v>89</v>
      </c>
      <c r="B90" t="s">
        <v>263</v>
      </c>
      <c r="C90" t="s">
        <v>73</v>
      </c>
      <c r="D90" t="s">
        <v>264</v>
      </c>
      <c r="E90">
        <v>28298</v>
      </c>
      <c r="F90" t="s">
        <v>292</v>
      </c>
      <c r="G90">
        <v>26</v>
      </c>
      <c r="H90" t="s">
        <v>289</v>
      </c>
      <c r="I90">
        <v>38122</v>
      </c>
      <c r="K90" t="s">
        <v>377</v>
      </c>
      <c r="L90" t="s">
        <v>27</v>
      </c>
    </row>
    <row r="91" spans="1:12" x14ac:dyDescent="0.2">
      <c r="A91">
        <v>90</v>
      </c>
      <c r="B91" t="s">
        <v>265</v>
      </c>
      <c r="C91" t="s">
        <v>266</v>
      </c>
      <c r="D91" t="s">
        <v>267</v>
      </c>
      <c r="E91">
        <v>27663</v>
      </c>
      <c r="F91" t="s">
        <v>292</v>
      </c>
      <c r="G91">
        <v>27</v>
      </c>
      <c r="H91" t="s">
        <v>289</v>
      </c>
      <c r="I91">
        <v>37674</v>
      </c>
      <c r="J91">
        <v>37939</v>
      </c>
      <c r="K91" t="s">
        <v>378</v>
      </c>
      <c r="L91" t="s">
        <v>25</v>
      </c>
    </row>
    <row r="92" spans="1:12" x14ac:dyDescent="0.2">
      <c r="A92">
        <v>91</v>
      </c>
      <c r="B92" t="s">
        <v>268</v>
      </c>
      <c r="C92" t="s">
        <v>73</v>
      </c>
      <c r="D92" t="s">
        <v>269</v>
      </c>
      <c r="E92">
        <v>20753</v>
      </c>
      <c r="F92" t="s">
        <v>292</v>
      </c>
      <c r="G92">
        <v>52</v>
      </c>
      <c r="H92" t="s">
        <v>289</v>
      </c>
      <c r="I92">
        <v>40074</v>
      </c>
      <c r="J92">
        <v>41603</v>
      </c>
      <c r="K92" t="s">
        <v>379</v>
      </c>
      <c r="L92" t="s">
        <v>22</v>
      </c>
    </row>
    <row r="93" spans="1:12" x14ac:dyDescent="0.2">
      <c r="A93">
        <v>92</v>
      </c>
      <c r="B93" t="s">
        <v>270</v>
      </c>
      <c r="C93" t="s">
        <v>76</v>
      </c>
      <c r="D93" t="s">
        <v>45</v>
      </c>
      <c r="E93">
        <v>29509</v>
      </c>
      <c r="F93" t="s">
        <v>292</v>
      </c>
      <c r="G93">
        <v>24</v>
      </c>
      <c r="H93" t="s">
        <v>289</v>
      </c>
      <c r="I93">
        <v>38314</v>
      </c>
      <c r="J93">
        <v>42300</v>
      </c>
      <c r="K93" t="s">
        <v>380</v>
      </c>
      <c r="L93" t="s">
        <v>28</v>
      </c>
    </row>
    <row r="94" spans="1:12" x14ac:dyDescent="0.2">
      <c r="A94">
        <v>93</v>
      </c>
      <c r="B94" t="s">
        <v>270</v>
      </c>
      <c r="C94" t="s">
        <v>170</v>
      </c>
      <c r="D94" t="s">
        <v>234</v>
      </c>
      <c r="E94">
        <v>30537</v>
      </c>
      <c r="F94" t="s">
        <v>12</v>
      </c>
      <c r="G94">
        <v>23</v>
      </c>
      <c r="H94" t="s">
        <v>289</v>
      </c>
      <c r="I94">
        <v>39050</v>
      </c>
      <c r="K94" t="s">
        <v>381</v>
      </c>
      <c r="L94" t="s">
        <v>27</v>
      </c>
    </row>
    <row r="95" spans="1:12" x14ac:dyDescent="0.2">
      <c r="A95">
        <v>94</v>
      </c>
      <c r="B95" t="s">
        <v>271</v>
      </c>
      <c r="C95" t="s">
        <v>272</v>
      </c>
      <c r="D95" t="s">
        <v>260</v>
      </c>
      <c r="E95">
        <v>19403</v>
      </c>
      <c r="F95" t="s">
        <v>12</v>
      </c>
      <c r="G95">
        <v>52</v>
      </c>
      <c r="H95" t="s">
        <v>289</v>
      </c>
      <c r="I95">
        <v>38474</v>
      </c>
      <c r="J95">
        <v>40449</v>
      </c>
      <c r="K95" t="s">
        <v>382</v>
      </c>
      <c r="L95" t="s">
        <v>23</v>
      </c>
    </row>
    <row r="96" spans="1:12" x14ac:dyDescent="0.2">
      <c r="A96">
        <v>95</v>
      </c>
      <c r="B96" t="s">
        <v>273</v>
      </c>
      <c r="C96" t="s">
        <v>139</v>
      </c>
      <c r="D96" t="s">
        <v>104</v>
      </c>
      <c r="E96">
        <v>27634</v>
      </c>
      <c r="F96" t="s">
        <v>292</v>
      </c>
      <c r="G96">
        <v>27</v>
      </c>
      <c r="H96" t="s">
        <v>289</v>
      </c>
      <c r="I96">
        <v>37578</v>
      </c>
      <c r="J96">
        <v>40650</v>
      </c>
      <c r="K96" t="s">
        <v>383</v>
      </c>
      <c r="L96" t="s">
        <v>25</v>
      </c>
    </row>
    <row r="97" spans="1:12" x14ac:dyDescent="0.2">
      <c r="A97">
        <v>96</v>
      </c>
      <c r="B97" t="s">
        <v>274</v>
      </c>
      <c r="C97" t="s">
        <v>84</v>
      </c>
      <c r="D97" t="s">
        <v>275</v>
      </c>
      <c r="E97">
        <v>26132</v>
      </c>
      <c r="F97" t="s">
        <v>12</v>
      </c>
      <c r="G97">
        <v>33</v>
      </c>
      <c r="H97" t="s">
        <v>289</v>
      </c>
      <c r="I97">
        <v>38250</v>
      </c>
      <c r="J97">
        <v>41223</v>
      </c>
      <c r="K97" t="s">
        <v>384</v>
      </c>
      <c r="L97" t="s">
        <v>22</v>
      </c>
    </row>
    <row r="98" spans="1:12" x14ac:dyDescent="0.2">
      <c r="A98">
        <v>97</v>
      </c>
      <c r="B98" t="s">
        <v>276</v>
      </c>
      <c r="C98" t="s">
        <v>277</v>
      </c>
      <c r="D98" t="s">
        <v>278</v>
      </c>
      <c r="E98">
        <v>21948</v>
      </c>
      <c r="F98" t="s">
        <v>12</v>
      </c>
      <c r="G98">
        <v>45</v>
      </c>
      <c r="H98" t="s">
        <v>289</v>
      </c>
      <c r="I98">
        <v>38570</v>
      </c>
      <c r="K98" t="s">
        <v>385</v>
      </c>
      <c r="L98" t="s">
        <v>27</v>
      </c>
    </row>
    <row r="99" spans="1:12" x14ac:dyDescent="0.2">
      <c r="A99">
        <v>98</v>
      </c>
      <c r="B99" t="s">
        <v>279</v>
      </c>
      <c r="C99" t="s">
        <v>280</v>
      </c>
      <c r="D99" t="s">
        <v>281</v>
      </c>
      <c r="E99">
        <v>21199</v>
      </c>
      <c r="F99" t="s">
        <v>12</v>
      </c>
      <c r="G99">
        <v>51</v>
      </c>
      <c r="H99" t="s">
        <v>289</v>
      </c>
      <c r="I99">
        <v>40010</v>
      </c>
      <c r="J99">
        <v>40193</v>
      </c>
      <c r="K99" t="s">
        <v>386</v>
      </c>
      <c r="L99" t="s">
        <v>23</v>
      </c>
    </row>
    <row r="100" spans="1:12" x14ac:dyDescent="0.2">
      <c r="A100">
        <v>99</v>
      </c>
      <c r="B100" t="s">
        <v>282</v>
      </c>
      <c r="C100" t="s">
        <v>283</v>
      </c>
      <c r="D100" t="s">
        <v>284</v>
      </c>
      <c r="E100">
        <v>21383</v>
      </c>
      <c r="F100" t="s">
        <v>12</v>
      </c>
      <c r="G100">
        <v>42</v>
      </c>
      <c r="H100" t="s">
        <v>289</v>
      </c>
      <c r="I100">
        <v>36970</v>
      </c>
      <c r="K100" t="s">
        <v>387</v>
      </c>
      <c r="L100" t="s">
        <v>27</v>
      </c>
    </row>
    <row r="101" spans="1:12" x14ac:dyDescent="0.2">
      <c r="A101">
        <v>100</v>
      </c>
      <c r="B101" t="s">
        <v>285</v>
      </c>
      <c r="C101" t="s">
        <v>73</v>
      </c>
      <c r="D101" t="s">
        <v>286</v>
      </c>
      <c r="E101">
        <v>22731</v>
      </c>
      <c r="F101" t="s">
        <v>292</v>
      </c>
      <c r="G101">
        <v>40</v>
      </c>
      <c r="H101" t="s">
        <v>289</v>
      </c>
      <c r="I101">
        <v>37354</v>
      </c>
      <c r="J101">
        <v>39128</v>
      </c>
      <c r="K101" t="s">
        <v>388</v>
      </c>
      <c r="L1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DED-89E4-2F43-8675-88F3D4629AC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Лист8</vt:lpstr>
      <vt:lpstr>Лист7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2021-12-06T07:08:35Z</dcterms:modified>
</cp:coreProperties>
</file>